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ovashov_ev\Project\de\DE-101\Module1\"/>
    </mc:Choice>
  </mc:AlternateContent>
  <bookViews>
    <workbookView xWindow="360" yWindow="75" windowWidth="10410" windowHeight="7410" tabRatio="446"/>
  </bookViews>
  <sheets>
    <sheet name="Dashboard" sheetId="4" r:id="rId1"/>
    <sheet name="Orders" sheetId="1" r:id="rId2"/>
    <sheet name="Лист1" sheetId="7" r:id="rId3"/>
    <sheet name="People" sheetId="2" r:id="rId4"/>
    <sheet name="Returns" sheetId="3" r:id="rId5"/>
    <sheet name="Data" sheetId="5" r:id="rId6"/>
  </sheets>
  <definedNames>
    <definedName name="Orders">Orders!$A$1:$U$9995</definedName>
    <definedName name="People">People!$B$1:$B$5</definedName>
    <definedName name="Returns">Returns!$B$1:$B$801</definedName>
    <definedName name="ВстроеннаяВременнаяШкала_Order_Date">#N/A</definedName>
    <definedName name="Срез_Segment">#N/A</definedName>
  </definedNames>
  <calcPr calcId="152511"/>
  <pivotCaches>
    <pivotCache cacheId="11" r:id="rId7"/>
  </pivotCaches>
  <extLs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J3" i="5"/>
  <c r="J2" i="5"/>
  <c r="BJ4" i="5" l="1"/>
  <c r="BJ10" i="5"/>
  <c r="BJ9" i="5"/>
  <c r="BJ8" i="5"/>
  <c r="BJ7" i="5"/>
  <c r="BJ6" i="5"/>
  <c r="BJ5" i="5"/>
  <c r="X9995" i="1" l="1"/>
  <c r="W9995" i="1"/>
  <c r="V9995" i="1"/>
  <c r="X9994" i="1"/>
  <c r="W9994" i="1"/>
  <c r="V9994" i="1"/>
  <c r="X9993" i="1"/>
  <c r="W9993" i="1"/>
  <c r="V9993" i="1"/>
  <c r="X9992" i="1"/>
  <c r="W9992" i="1"/>
  <c r="V9992" i="1"/>
  <c r="X9991" i="1"/>
  <c r="W9991" i="1"/>
  <c r="V9991" i="1"/>
  <c r="X9990" i="1"/>
  <c r="W9990" i="1"/>
  <c r="V9990" i="1"/>
  <c r="X9989" i="1"/>
  <c r="W9989" i="1"/>
  <c r="V9989" i="1"/>
  <c r="X9988" i="1"/>
  <c r="W9988" i="1"/>
  <c r="V9988" i="1"/>
  <c r="X9987" i="1"/>
  <c r="W9987" i="1"/>
  <c r="V9987" i="1"/>
  <c r="X9986" i="1"/>
  <c r="W9986" i="1"/>
  <c r="V9986" i="1"/>
  <c r="X9985" i="1"/>
  <c r="W9985" i="1"/>
  <c r="V9985" i="1"/>
  <c r="X9984" i="1"/>
  <c r="W9984" i="1"/>
  <c r="V9984" i="1"/>
  <c r="X9983" i="1"/>
  <c r="W9983" i="1"/>
  <c r="V9983" i="1"/>
  <c r="X9982" i="1"/>
  <c r="W9982" i="1"/>
  <c r="V9982" i="1"/>
  <c r="X9981" i="1"/>
  <c r="W9981" i="1"/>
  <c r="V9981" i="1"/>
  <c r="X9980" i="1"/>
  <c r="W9980" i="1"/>
  <c r="V9980" i="1"/>
  <c r="X9979" i="1"/>
  <c r="W9979" i="1"/>
  <c r="V9979" i="1"/>
  <c r="X9978" i="1"/>
  <c r="W9978" i="1"/>
  <c r="V9978" i="1"/>
  <c r="X9977" i="1"/>
  <c r="W9977" i="1"/>
  <c r="V9977" i="1"/>
  <c r="X9976" i="1"/>
  <c r="W9976" i="1"/>
  <c r="V9976" i="1"/>
  <c r="X9975" i="1"/>
  <c r="W9975" i="1"/>
  <c r="V9975" i="1"/>
  <c r="X9974" i="1"/>
  <c r="W9974" i="1"/>
  <c r="V9974" i="1"/>
  <c r="X9973" i="1"/>
  <c r="W9973" i="1"/>
  <c r="V9973" i="1"/>
  <c r="X9972" i="1"/>
  <c r="W9972" i="1"/>
  <c r="V9972" i="1"/>
  <c r="X9971" i="1"/>
  <c r="W9971" i="1"/>
  <c r="V9971" i="1"/>
  <c r="X9970" i="1"/>
  <c r="W9970" i="1"/>
  <c r="V9970" i="1"/>
  <c r="X9969" i="1"/>
  <c r="W9969" i="1"/>
  <c r="V9969" i="1"/>
  <c r="X9968" i="1"/>
  <c r="W9968" i="1"/>
  <c r="V9968" i="1"/>
  <c r="X9967" i="1"/>
  <c r="W9967" i="1"/>
  <c r="V9967" i="1"/>
  <c r="X9966" i="1"/>
  <c r="W9966" i="1"/>
  <c r="V9966" i="1"/>
  <c r="X9965" i="1"/>
  <c r="W9965" i="1"/>
  <c r="V9965" i="1"/>
  <c r="X9964" i="1"/>
  <c r="W9964" i="1"/>
  <c r="V9964" i="1"/>
  <c r="X9963" i="1"/>
  <c r="W9963" i="1"/>
  <c r="V9963" i="1"/>
  <c r="X9962" i="1"/>
  <c r="W9962" i="1"/>
  <c r="V9962" i="1"/>
  <c r="X9961" i="1"/>
  <c r="W9961" i="1"/>
  <c r="V9961" i="1"/>
  <c r="X9960" i="1"/>
  <c r="W9960" i="1"/>
  <c r="V9960" i="1"/>
  <c r="X9959" i="1"/>
  <c r="W9959" i="1"/>
  <c r="V9959" i="1"/>
  <c r="X9958" i="1"/>
  <c r="W9958" i="1"/>
  <c r="V9958" i="1"/>
  <c r="X9957" i="1"/>
  <c r="W9957" i="1"/>
  <c r="V9957" i="1"/>
  <c r="X9956" i="1"/>
  <c r="W9956" i="1"/>
  <c r="V9956" i="1"/>
  <c r="X9955" i="1"/>
  <c r="W9955" i="1"/>
  <c r="V9955" i="1"/>
  <c r="X9954" i="1"/>
  <c r="W9954" i="1"/>
  <c r="V9954" i="1"/>
  <c r="X9953" i="1"/>
  <c r="W9953" i="1"/>
  <c r="V9953" i="1"/>
  <c r="X9952" i="1"/>
  <c r="W9952" i="1"/>
  <c r="V9952" i="1"/>
  <c r="X9951" i="1"/>
  <c r="W9951" i="1"/>
  <c r="V9951" i="1"/>
  <c r="X9950" i="1"/>
  <c r="W9950" i="1"/>
  <c r="V9950" i="1"/>
  <c r="X9949" i="1"/>
  <c r="W9949" i="1"/>
  <c r="V9949" i="1"/>
  <c r="X9948" i="1"/>
  <c r="W9948" i="1"/>
  <c r="V9948" i="1"/>
  <c r="X9947" i="1"/>
  <c r="W9947" i="1"/>
  <c r="V9947" i="1"/>
  <c r="X9946" i="1"/>
  <c r="W9946" i="1"/>
  <c r="V9946" i="1"/>
  <c r="X9945" i="1"/>
  <c r="W9945" i="1"/>
  <c r="V9945" i="1"/>
  <c r="X9944" i="1"/>
  <c r="W9944" i="1"/>
  <c r="V9944" i="1"/>
  <c r="X9943" i="1"/>
  <c r="W9943" i="1"/>
  <c r="V9943" i="1"/>
  <c r="X9942" i="1"/>
  <c r="W9942" i="1"/>
  <c r="V9942" i="1"/>
  <c r="X9941" i="1"/>
  <c r="W9941" i="1"/>
  <c r="V9941" i="1"/>
  <c r="X9940" i="1"/>
  <c r="W9940" i="1"/>
  <c r="V9940" i="1"/>
  <c r="X9939" i="1"/>
  <c r="W9939" i="1"/>
  <c r="V9939" i="1"/>
  <c r="X9938" i="1"/>
  <c r="W9938" i="1"/>
  <c r="V9938" i="1"/>
  <c r="X9937" i="1"/>
  <c r="W9937" i="1"/>
  <c r="V9937" i="1"/>
  <c r="X9936" i="1"/>
  <c r="W9936" i="1"/>
  <c r="V9936" i="1"/>
  <c r="X9935" i="1"/>
  <c r="W9935" i="1"/>
  <c r="V9935" i="1"/>
  <c r="X9934" i="1"/>
  <c r="W9934" i="1"/>
  <c r="V9934" i="1"/>
  <c r="X9933" i="1"/>
  <c r="W9933" i="1"/>
  <c r="V9933" i="1"/>
  <c r="X9932" i="1"/>
  <c r="W9932" i="1"/>
  <c r="V9932" i="1"/>
  <c r="X9931" i="1"/>
  <c r="W9931" i="1"/>
  <c r="V9931" i="1"/>
  <c r="X9930" i="1"/>
  <c r="W9930" i="1"/>
  <c r="V9930" i="1"/>
  <c r="X9929" i="1"/>
  <c r="W9929" i="1"/>
  <c r="V9929" i="1"/>
  <c r="X9928" i="1"/>
  <c r="W9928" i="1"/>
  <c r="V9928" i="1"/>
  <c r="X9927" i="1"/>
  <c r="W9927" i="1"/>
  <c r="V9927" i="1"/>
  <c r="X9926" i="1"/>
  <c r="W9926" i="1"/>
  <c r="V9926" i="1"/>
  <c r="X9925" i="1"/>
  <c r="W9925" i="1"/>
  <c r="V9925" i="1"/>
  <c r="X9924" i="1"/>
  <c r="W9924" i="1"/>
  <c r="V9924" i="1"/>
  <c r="X9923" i="1"/>
  <c r="W9923" i="1"/>
  <c r="V9923" i="1"/>
  <c r="X9922" i="1"/>
  <c r="W9922" i="1"/>
  <c r="V9922" i="1"/>
  <c r="X9921" i="1"/>
  <c r="W9921" i="1"/>
  <c r="V9921" i="1"/>
  <c r="X9920" i="1"/>
  <c r="W9920" i="1"/>
  <c r="V9920" i="1"/>
  <c r="X9919" i="1"/>
  <c r="W9919" i="1"/>
  <c r="V9919" i="1"/>
  <c r="X9918" i="1"/>
  <c r="W9918" i="1"/>
  <c r="V9918" i="1"/>
  <c r="X9917" i="1"/>
  <c r="W9917" i="1"/>
  <c r="V9917" i="1"/>
  <c r="X9916" i="1"/>
  <c r="W9916" i="1"/>
  <c r="V9916" i="1"/>
  <c r="X9915" i="1"/>
  <c r="W9915" i="1"/>
  <c r="V9915" i="1"/>
  <c r="X9914" i="1"/>
  <c r="W9914" i="1"/>
  <c r="V9914" i="1"/>
  <c r="X9913" i="1"/>
  <c r="W9913" i="1"/>
  <c r="V9913" i="1"/>
  <c r="X9912" i="1"/>
  <c r="W9912" i="1"/>
  <c r="V9912" i="1"/>
  <c r="X9911" i="1"/>
  <c r="W9911" i="1"/>
  <c r="V9911" i="1"/>
  <c r="X9910" i="1"/>
  <c r="W9910" i="1"/>
  <c r="V9910" i="1"/>
  <c r="X9909" i="1"/>
  <c r="W9909" i="1"/>
  <c r="V9909" i="1"/>
  <c r="X9908" i="1"/>
  <c r="W9908" i="1"/>
  <c r="V9908" i="1"/>
  <c r="X9907" i="1"/>
  <c r="W9907" i="1"/>
  <c r="V9907" i="1"/>
  <c r="X9906" i="1"/>
  <c r="W9906" i="1"/>
  <c r="V9906" i="1"/>
  <c r="X9905" i="1"/>
  <c r="W9905" i="1"/>
  <c r="V9905" i="1"/>
  <c r="X9904" i="1"/>
  <c r="W9904" i="1"/>
  <c r="V9904" i="1"/>
  <c r="X9903" i="1"/>
  <c r="W9903" i="1"/>
  <c r="V9903" i="1"/>
  <c r="X9902" i="1"/>
  <c r="W9902" i="1"/>
  <c r="V9902" i="1"/>
  <c r="X9901" i="1"/>
  <c r="W9901" i="1"/>
  <c r="V9901" i="1"/>
  <c r="X9900" i="1"/>
  <c r="W9900" i="1"/>
  <c r="V9900" i="1"/>
  <c r="X9899" i="1"/>
  <c r="W9899" i="1"/>
  <c r="V9899" i="1"/>
  <c r="X9898" i="1"/>
  <c r="W9898" i="1"/>
  <c r="V9898" i="1"/>
  <c r="X9897" i="1"/>
  <c r="W9897" i="1"/>
  <c r="V9897" i="1"/>
  <c r="X9896" i="1"/>
  <c r="W9896" i="1"/>
  <c r="V9896" i="1"/>
  <c r="X9895" i="1"/>
  <c r="W9895" i="1"/>
  <c r="V9895" i="1"/>
  <c r="X9894" i="1"/>
  <c r="W9894" i="1"/>
  <c r="V9894" i="1"/>
  <c r="X9893" i="1"/>
  <c r="W9893" i="1"/>
  <c r="V9893" i="1"/>
  <c r="X9892" i="1"/>
  <c r="W9892" i="1"/>
  <c r="V9892" i="1"/>
  <c r="X9891" i="1"/>
  <c r="W9891" i="1"/>
  <c r="V9891" i="1"/>
  <c r="X9890" i="1"/>
  <c r="W9890" i="1"/>
  <c r="V9890" i="1"/>
  <c r="X9889" i="1"/>
  <c r="W9889" i="1"/>
  <c r="V9889" i="1"/>
  <c r="X9888" i="1"/>
  <c r="W9888" i="1"/>
  <c r="V9888" i="1"/>
  <c r="X9887" i="1"/>
  <c r="W9887" i="1"/>
  <c r="V9887" i="1"/>
  <c r="X9886" i="1"/>
  <c r="W9886" i="1"/>
  <c r="V9886" i="1"/>
  <c r="X9885" i="1"/>
  <c r="W9885" i="1"/>
  <c r="V9885" i="1"/>
  <c r="X9884" i="1"/>
  <c r="W9884" i="1"/>
  <c r="V9884" i="1"/>
  <c r="X9883" i="1"/>
  <c r="W9883" i="1"/>
  <c r="V9883" i="1"/>
  <c r="X9882" i="1"/>
  <c r="W9882" i="1"/>
  <c r="V9882" i="1"/>
  <c r="X9881" i="1"/>
  <c r="W9881" i="1"/>
  <c r="V9881" i="1"/>
  <c r="X9880" i="1"/>
  <c r="W9880" i="1"/>
  <c r="V9880" i="1"/>
  <c r="X9879" i="1"/>
  <c r="W9879" i="1"/>
  <c r="V9879" i="1"/>
  <c r="X9878" i="1"/>
  <c r="W9878" i="1"/>
  <c r="V9878" i="1"/>
  <c r="X9877" i="1"/>
  <c r="W9877" i="1"/>
  <c r="V9877" i="1"/>
  <c r="X9876" i="1"/>
  <c r="W9876" i="1"/>
  <c r="V9876" i="1"/>
  <c r="X9875" i="1"/>
  <c r="W9875" i="1"/>
  <c r="V9875" i="1"/>
  <c r="X9874" i="1"/>
  <c r="W9874" i="1"/>
  <c r="V9874" i="1"/>
  <c r="X9873" i="1"/>
  <c r="W9873" i="1"/>
  <c r="V9873" i="1"/>
  <c r="X9872" i="1"/>
  <c r="W9872" i="1"/>
  <c r="V9872" i="1"/>
  <c r="X9871" i="1"/>
  <c r="W9871" i="1"/>
  <c r="V9871" i="1"/>
  <c r="X9870" i="1"/>
  <c r="W9870" i="1"/>
  <c r="V9870" i="1"/>
  <c r="X9869" i="1"/>
  <c r="W9869" i="1"/>
  <c r="V9869" i="1"/>
  <c r="X9868" i="1"/>
  <c r="W9868" i="1"/>
  <c r="V9868" i="1"/>
  <c r="X9867" i="1"/>
  <c r="W9867" i="1"/>
  <c r="V9867" i="1"/>
  <c r="X9866" i="1"/>
  <c r="W9866" i="1"/>
  <c r="V9866" i="1"/>
  <c r="X9865" i="1"/>
  <c r="W9865" i="1"/>
  <c r="V9865" i="1"/>
  <c r="X9864" i="1"/>
  <c r="W9864" i="1"/>
  <c r="V9864" i="1"/>
  <c r="X9863" i="1"/>
  <c r="W9863" i="1"/>
  <c r="V9863" i="1"/>
  <c r="X9862" i="1"/>
  <c r="W9862" i="1"/>
  <c r="V9862" i="1"/>
  <c r="X9861" i="1"/>
  <c r="W9861" i="1"/>
  <c r="V9861" i="1"/>
  <c r="X9860" i="1"/>
  <c r="W9860" i="1"/>
  <c r="V9860" i="1"/>
  <c r="X9859" i="1"/>
  <c r="W9859" i="1"/>
  <c r="V9859" i="1"/>
  <c r="X9858" i="1"/>
  <c r="W9858" i="1"/>
  <c r="V9858" i="1"/>
  <c r="X9857" i="1"/>
  <c r="W9857" i="1"/>
  <c r="V9857" i="1"/>
  <c r="X9856" i="1"/>
  <c r="W9856" i="1"/>
  <c r="V9856" i="1"/>
  <c r="X9855" i="1"/>
  <c r="W9855" i="1"/>
  <c r="V9855" i="1"/>
  <c r="X9854" i="1"/>
  <c r="W9854" i="1"/>
  <c r="V9854" i="1"/>
  <c r="X9853" i="1"/>
  <c r="W9853" i="1"/>
  <c r="V9853" i="1"/>
  <c r="X9852" i="1"/>
  <c r="W9852" i="1"/>
  <c r="V9852" i="1"/>
  <c r="X9851" i="1"/>
  <c r="W9851" i="1"/>
  <c r="V9851" i="1"/>
  <c r="X9850" i="1"/>
  <c r="W9850" i="1"/>
  <c r="V9850" i="1"/>
  <c r="X9849" i="1"/>
  <c r="W9849" i="1"/>
  <c r="V9849" i="1"/>
  <c r="X9848" i="1"/>
  <c r="W9848" i="1"/>
  <c r="V9848" i="1"/>
  <c r="X9847" i="1"/>
  <c r="W9847" i="1"/>
  <c r="V9847" i="1"/>
  <c r="X9846" i="1"/>
  <c r="W9846" i="1"/>
  <c r="V9846" i="1"/>
  <c r="X9845" i="1"/>
  <c r="W9845" i="1"/>
  <c r="V9845" i="1"/>
  <c r="X9844" i="1"/>
  <c r="W9844" i="1"/>
  <c r="V9844" i="1"/>
  <c r="X9843" i="1"/>
  <c r="W9843" i="1"/>
  <c r="V9843" i="1"/>
  <c r="X9842" i="1"/>
  <c r="W9842" i="1"/>
  <c r="V9842" i="1"/>
  <c r="X9841" i="1"/>
  <c r="W9841" i="1"/>
  <c r="V9841" i="1"/>
  <c r="X9840" i="1"/>
  <c r="W9840" i="1"/>
  <c r="V9840" i="1"/>
  <c r="X9839" i="1"/>
  <c r="W9839" i="1"/>
  <c r="V9839" i="1"/>
  <c r="X9838" i="1"/>
  <c r="W9838" i="1"/>
  <c r="V9838" i="1"/>
  <c r="X9837" i="1"/>
  <c r="W9837" i="1"/>
  <c r="V9837" i="1"/>
  <c r="X9836" i="1"/>
  <c r="W9836" i="1"/>
  <c r="V9836" i="1"/>
  <c r="X9835" i="1"/>
  <c r="W9835" i="1"/>
  <c r="V9835" i="1"/>
  <c r="X9834" i="1"/>
  <c r="W9834" i="1"/>
  <c r="V9834" i="1"/>
  <c r="X9833" i="1"/>
  <c r="W9833" i="1"/>
  <c r="V9833" i="1"/>
  <c r="X9832" i="1"/>
  <c r="W9832" i="1"/>
  <c r="V9832" i="1"/>
  <c r="X9831" i="1"/>
  <c r="W9831" i="1"/>
  <c r="V9831" i="1"/>
  <c r="X9830" i="1"/>
  <c r="W9830" i="1"/>
  <c r="V9830" i="1"/>
  <c r="X9829" i="1"/>
  <c r="W9829" i="1"/>
  <c r="V9829" i="1"/>
  <c r="X9828" i="1"/>
  <c r="W9828" i="1"/>
  <c r="V9828" i="1"/>
  <c r="X9827" i="1"/>
  <c r="W9827" i="1"/>
  <c r="V9827" i="1"/>
  <c r="X9826" i="1"/>
  <c r="W9826" i="1"/>
  <c r="V9826" i="1"/>
  <c r="X9825" i="1"/>
  <c r="W9825" i="1"/>
  <c r="V9825" i="1"/>
  <c r="X9824" i="1"/>
  <c r="W9824" i="1"/>
  <c r="V9824" i="1"/>
  <c r="X9823" i="1"/>
  <c r="W9823" i="1"/>
  <c r="V9823" i="1"/>
  <c r="X9822" i="1"/>
  <c r="W9822" i="1"/>
  <c r="V9822" i="1"/>
  <c r="X9821" i="1"/>
  <c r="W9821" i="1"/>
  <c r="V9821" i="1"/>
  <c r="X9820" i="1"/>
  <c r="W9820" i="1"/>
  <c r="V9820" i="1"/>
  <c r="X9819" i="1"/>
  <c r="W9819" i="1"/>
  <c r="V9819" i="1"/>
  <c r="X9818" i="1"/>
  <c r="W9818" i="1"/>
  <c r="V9818" i="1"/>
  <c r="X9817" i="1"/>
  <c r="W9817" i="1"/>
  <c r="V9817" i="1"/>
  <c r="X9816" i="1"/>
  <c r="W9816" i="1"/>
  <c r="V9816" i="1"/>
  <c r="X9815" i="1"/>
  <c r="W9815" i="1"/>
  <c r="V9815" i="1"/>
  <c r="X9814" i="1"/>
  <c r="W9814" i="1"/>
  <c r="V9814" i="1"/>
  <c r="X9813" i="1"/>
  <c r="W9813" i="1"/>
  <c r="V9813" i="1"/>
  <c r="X9812" i="1"/>
  <c r="W9812" i="1"/>
  <c r="V9812" i="1"/>
  <c r="X9811" i="1"/>
  <c r="W9811" i="1"/>
  <c r="V9811" i="1"/>
  <c r="X9810" i="1"/>
  <c r="W9810" i="1"/>
  <c r="V9810" i="1"/>
  <c r="X9809" i="1"/>
  <c r="W9809" i="1"/>
  <c r="V9809" i="1"/>
  <c r="X9808" i="1"/>
  <c r="W9808" i="1"/>
  <c r="V9808" i="1"/>
  <c r="X9807" i="1"/>
  <c r="W9807" i="1"/>
  <c r="V9807" i="1"/>
  <c r="X9806" i="1"/>
  <c r="W9806" i="1"/>
  <c r="V9806" i="1"/>
  <c r="X9805" i="1"/>
  <c r="W9805" i="1"/>
  <c r="V9805" i="1"/>
  <c r="X9804" i="1"/>
  <c r="W9804" i="1"/>
  <c r="V9804" i="1"/>
  <c r="X9803" i="1"/>
  <c r="W9803" i="1"/>
  <c r="V9803" i="1"/>
  <c r="X9802" i="1"/>
  <c r="W9802" i="1"/>
  <c r="V9802" i="1"/>
  <c r="X9801" i="1"/>
  <c r="W9801" i="1"/>
  <c r="V9801" i="1"/>
  <c r="X9800" i="1"/>
  <c r="W9800" i="1"/>
  <c r="V9800" i="1"/>
  <c r="X9799" i="1"/>
  <c r="W9799" i="1"/>
  <c r="V9799" i="1"/>
  <c r="X9798" i="1"/>
  <c r="W9798" i="1"/>
  <c r="V9798" i="1"/>
  <c r="X9797" i="1"/>
  <c r="W9797" i="1"/>
  <c r="V9797" i="1"/>
  <c r="X9796" i="1"/>
  <c r="W9796" i="1"/>
  <c r="V9796" i="1"/>
  <c r="X9795" i="1"/>
  <c r="W9795" i="1"/>
  <c r="V9795" i="1"/>
  <c r="X9794" i="1"/>
  <c r="W9794" i="1"/>
  <c r="V9794" i="1"/>
  <c r="X9793" i="1"/>
  <c r="W9793" i="1"/>
  <c r="V9793" i="1"/>
  <c r="X9792" i="1"/>
  <c r="W9792" i="1"/>
  <c r="V9792" i="1"/>
  <c r="X9791" i="1"/>
  <c r="W9791" i="1"/>
  <c r="V9791" i="1"/>
  <c r="X9790" i="1"/>
  <c r="W9790" i="1"/>
  <c r="V9790" i="1"/>
  <c r="X9789" i="1"/>
  <c r="W9789" i="1"/>
  <c r="V9789" i="1"/>
  <c r="X9788" i="1"/>
  <c r="W9788" i="1"/>
  <c r="V9788" i="1"/>
  <c r="X9787" i="1"/>
  <c r="W9787" i="1"/>
  <c r="V9787" i="1"/>
  <c r="X9786" i="1"/>
  <c r="W9786" i="1"/>
  <c r="V9786" i="1"/>
  <c r="X9785" i="1"/>
  <c r="W9785" i="1"/>
  <c r="V9785" i="1"/>
  <c r="X9784" i="1"/>
  <c r="W9784" i="1"/>
  <c r="V9784" i="1"/>
  <c r="X9783" i="1"/>
  <c r="W9783" i="1"/>
  <c r="V9783" i="1"/>
  <c r="X9782" i="1"/>
  <c r="W9782" i="1"/>
  <c r="V9782" i="1"/>
  <c r="X9781" i="1"/>
  <c r="W9781" i="1"/>
  <c r="V9781" i="1"/>
  <c r="X9780" i="1"/>
  <c r="W9780" i="1"/>
  <c r="V9780" i="1"/>
  <c r="X9779" i="1"/>
  <c r="W9779" i="1"/>
  <c r="V9779" i="1"/>
  <c r="X9778" i="1"/>
  <c r="W9778" i="1"/>
  <c r="V9778" i="1"/>
  <c r="X9777" i="1"/>
  <c r="W9777" i="1"/>
  <c r="V9777" i="1"/>
  <c r="X9776" i="1"/>
  <c r="W9776" i="1"/>
  <c r="V9776" i="1"/>
  <c r="X9775" i="1"/>
  <c r="W9775" i="1"/>
  <c r="V9775" i="1"/>
  <c r="X9774" i="1"/>
  <c r="W9774" i="1"/>
  <c r="V9774" i="1"/>
  <c r="X9773" i="1"/>
  <c r="W9773" i="1"/>
  <c r="V9773" i="1"/>
  <c r="X9772" i="1"/>
  <c r="W9772" i="1"/>
  <c r="V9772" i="1"/>
  <c r="X9771" i="1"/>
  <c r="W9771" i="1"/>
  <c r="V9771" i="1"/>
  <c r="X9770" i="1"/>
  <c r="W9770" i="1"/>
  <c r="V9770" i="1"/>
  <c r="X9769" i="1"/>
  <c r="W9769" i="1"/>
  <c r="V9769" i="1"/>
  <c r="X9768" i="1"/>
  <c r="W9768" i="1"/>
  <c r="V9768" i="1"/>
  <c r="X9767" i="1"/>
  <c r="W9767" i="1"/>
  <c r="V9767" i="1"/>
  <c r="X9766" i="1"/>
  <c r="W9766" i="1"/>
  <c r="V9766" i="1"/>
  <c r="X9765" i="1"/>
  <c r="W9765" i="1"/>
  <c r="V9765" i="1"/>
  <c r="X9764" i="1"/>
  <c r="W9764" i="1"/>
  <c r="V9764" i="1"/>
  <c r="X9763" i="1"/>
  <c r="W9763" i="1"/>
  <c r="V9763" i="1"/>
  <c r="X9762" i="1"/>
  <c r="W9762" i="1"/>
  <c r="V9762" i="1"/>
  <c r="X9761" i="1"/>
  <c r="W9761" i="1"/>
  <c r="V9761" i="1"/>
  <c r="X9760" i="1"/>
  <c r="W9760" i="1"/>
  <c r="V9760" i="1"/>
  <c r="X9759" i="1"/>
  <c r="W9759" i="1"/>
  <c r="V9759" i="1"/>
  <c r="X9758" i="1"/>
  <c r="W9758" i="1"/>
  <c r="V9758" i="1"/>
  <c r="X9757" i="1"/>
  <c r="W9757" i="1"/>
  <c r="V9757" i="1"/>
  <c r="X9756" i="1"/>
  <c r="W9756" i="1"/>
  <c r="V9756" i="1"/>
  <c r="X9755" i="1"/>
  <c r="W9755" i="1"/>
  <c r="V9755" i="1"/>
  <c r="X9754" i="1"/>
  <c r="W9754" i="1"/>
  <c r="V9754" i="1"/>
  <c r="X9753" i="1"/>
  <c r="W9753" i="1"/>
  <c r="V9753" i="1"/>
  <c r="X9752" i="1"/>
  <c r="W9752" i="1"/>
  <c r="V9752" i="1"/>
  <c r="X9751" i="1"/>
  <c r="W9751" i="1"/>
  <c r="V9751" i="1"/>
  <c r="X9750" i="1"/>
  <c r="W9750" i="1"/>
  <c r="V9750" i="1"/>
  <c r="X9749" i="1"/>
  <c r="W9749" i="1"/>
  <c r="V9749" i="1"/>
  <c r="X9748" i="1"/>
  <c r="W9748" i="1"/>
  <c r="V9748" i="1"/>
  <c r="X9747" i="1"/>
  <c r="W9747" i="1"/>
  <c r="V9747" i="1"/>
  <c r="X9746" i="1"/>
  <c r="W9746" i="1"/>
  <c r="V9746" i="1"/>
  <c r="X9745" i="1"/>
  <c r="W9745" i="1"/>
  <c r="V9745" i="1"/>
  <c r="X9744" i="1"/>
  <c r="W9744" i="1"/>
  <c r="V9744" i="1"/>
  <c r="X9743" i="1"/>
  <c r="W9743" i="1"/>
  <c r="V9743" i="1"/>
  <c r="X9742" i="1"/>
  <c r="W9742" i="1"/>
  <c r="V9742" i="1"/>
  <c r="X9741" i="1"/>
  <c r="W9741" i="1"/>
  <c r="V9741" i="1"/>
  <c r="X9740" i="1"/>
  <c r="W9740" i="1"/>
  <c r="V9740" i="1"/>
  <c r="X9739" i="1"/>
  <c r="W9739" i="1"/>
  <c r="V9739" i="1"/>
  <c r="X9738" i="1"/>
  <c r="W9738" i="1"/>
  <c r="V9738" i="1"/>
  <c r="X9737" i="1"/>
  <c r="W9737" i="1"/>
  <c r="V9737" i="1"/>
  <c r="X9736" i="1"/>
  <c r="W9736" i="1"/>
  <c r="V9736" i="1"/>
  <c r="X9735" i="1"/>
  <c r="W9735" i="1"/>
  <c r="V9735" i="1"/>
  <c r="X9734" i="1"/>
  <c r="W9734" i="1"/>
  <c r="V9734" i="1"/>
  <c r="X9733" i="1"/>
  <c r="W9733" i="1"/>
  <c r="V9733" i="1"/>
  <c r="X9732" i="1"/>
  <c r="W9732" i="1"/>
  <c r="V9732" i="1"/>
  <c r="X9731" i="1"/>
  <c r="W9731" i="1"/>
  <c r="V9731" i="1"/>
  <c r="X9730" i="1"/>
  <c r="W9730" i="1"/>
  <c r="V9730" i="1"/>
  <c r="X9729" i="1"/>
  <c r="W9729" i="1"/>
  <c r="V9729" i="1"/>
  <c r="X9728" i="1"/>
  <c r="W9728" i="1"/>
  <c r="V9728" i="1"/>
  <c r="X9727" i="1"/>
  <c r="W9727" i="1"/>
  <c r="V9727" i="1"/>
  <c r="X9726" i="1"/>
  <c r="W9726" i="1"/>
  <c r="V9726" i="1"/>
  <c r="X9725" i="1"/>
  <c r="W9725" i="1"/>
  <c r="V9725" i="1"/>
  <c r="X9724" i="1"/>
  <c r="W9724" i="1"/>
  <c r="V9724" i="1"/>
  <c r="X9723" i="1"/>
  <c r="W9723" i="1"/>
  <c r="V9723" i="1"/>
  <c r="X9722" i="1"/>
  <c r="W9722" i="1"/>
  <c r="V9722" i="1"/>
  <c r="X9721" i="1"/>
  <c r="W9721" i="1"/>
  <c r="V9721" i="1"/>
  <c r="X9720" i="1"/>
  <c r="W9720" i="1"/>
  <c r="V9720" i="1"/>
  <c r="X9719" i="1"/>
  <c r="W9719" i="1"/>
  <c r="V9719" i="1"/>
  <c r="X9718" i="1"/>
  <c r="W9718" i="1"/>
  <c r="V9718" i="1"/>
  <c r="X9717" i="1"/>
  <c r="W9717" i="1"/>
  <c r="V9717" i="1"/>
  <c r="X9716" i="1"/>
  <c r="W9716" i="1"/>
  <c r="V9716" i="1"/>
  <c r="X9715" i="1"/>
  <c r="W9715" i="1"/>
  <c r="V9715" i="1"/>
  <c r="X9714" i="1"/>
  <c r="W9714" i="1"/>
  <c r="V9714" i="1"/>
  <c r="X9713" i="1"/>
  <c r="W9713" i="1"/>
  <c r="V9713" i="1"/>
  <c r="X9712" i="1"/>
  <c r="W9712" i="1"/>
  <c r="V9712" i="1"/>
  <c r="X9711" i="1"/>
  <c r="W9711" i="1"/>
  <c r="V9711" i="1"/>
  <c r="X9710" i="1"/>
  <c r="W9710" i="1"/>
  <c r="V9710" i="1"/>
  <c r="X9709" i="1"/>
  <c r="W9709" i="1"/>
  <c r="V9709" i="1"/>
  <c r="X9708" i="1"/>
  <c r="W9708" i="1"/>
  <c r="V9708" i="1"/>
  <c r="X9707" i="1"/>
  <c r="W9707" i="1"/>
  <c r="V9707" i="1"/>
  <c r="X9706" i="1"/>
  <c r="W9706" i="1"/>
  <c r="V9706" i="1"/>
  <c r="X9705" i="1"/>
  <c r="W9705" i="1"/>
  <c r="V9705" i="1"/>
  <c r="X9704" i="1"/>
  <c r="W9704" i="1"/>
  <c r="V9704" i="1"/>
  <c r="X9703" i="1"/>
  <c r="W9703" i="1"/>
  <c r="V9703" i="1"/>
  <c r="X9702" i="1"/>
  <c r="W9702" i="1"/>
  <c r="V9702" i="1"/>
  <c r="X9701" i="1"/>
  <c r="W9701" i="1"/>
  <c r="V9701" i="1"/>
  <c r="X9700" i="1"/>
  <c r="W9700" i="1"/>
  <c r="V9700" i="1"/>
  <c r="X9699" i="1"/>
  <c r="W9699" i="1"/>
  <c r="V9699" i="1"/>
  <c r="X9698" i="1"/>
  <c r="W9698" i="1"/>
  <c r="V9698" i="1"/>
  <c r="X9697" i="1"/>
  <c r="W9697" i="1"/>
  <c r="V9697" i="1"/>
  <c r="X9696" i="1"/>
  <c r="W9696" i="1"/>
  <c r="V9696" i="1"/>
  <c r="X9695" i="1"/>
  <c r="W9695" i="1"/>
  <c r="V9695" i="1"/>
  <c r="X9694" i="1"/>
  <c r="W9694" i="1"/>
  <c r="V9694" i="1"/>
  <c r="X9693" i="1"/>
  <c r="W9693" i="1"/>
  <c r="V9693" i="1"/>
  <c r="X9692" i="1"/>
  <c r="W9692" i="1"/>
  <c r="V9692" i="1"/>
  <c r="X9691" i="1"/>
  <c r="W9691" i="1"/>
  <c r="V9691" i="1"/>
  <c r="X9690" i="1"/>
  <c r="W9690" i="1"/>
  <c r="V9690" i="1"/>
  <c r="X9689" i="1"/>
  <c r="W9689" i="1"/>
  <c r="V9689" i="1"/>
  <c r="X9688" i="1"/>
  <c r="W9688" i="1"/>
  <c r="V9688" i="1"/>
  <c r="X9687" i="1"/>
  <c r="W9687" i="1"/>
  <c r="V9687" i="1"/>
  <c r="X9686" i="1"/>
  <c r="W9686" i="1"/>
  <c r="V9686" i="1"/>
  <c r="X9685" i="1"/>
  <c r="W9685" i="1"/>
  <c r="V9685" i="1"/>
  <c r="X9684" i="1"/>
  <c r="W9684" i="1"/>
  <c r="V9684" i="1"/>
  <c r="X9683" i="1"/>
  <c r="W9683" i="1"/>
  <c r="V9683" i="1"/>
  <c r="X9682" i="1"/>
  <c r="W9682" i="1"/>
  <c r="V9682" i="1"/>
  <c r="X9681" i="1"/>
  <c r="W9681" i="1"/>
  <c r="V9681" i="1"/>
  <c r="X9680" i="1"/>
  <c r="W9680" i="1"/>
  <c r="V9680" i="1"/>
  <c r="X9679" i="1"/>
  <c r="W9679" i="1"/>
  <c r="V9679" i="1"/>
  <c r="X9678" i="1"/>
  <c r="W9678" i="1"/>
  <c r="V9678" i="1"/>
  <c r="X9677" i="1"/>
  <c r="W9677" i="1"/>
  <c r="V9677" i="1"/>
  <c r="X9676" i="1"/>
  <c r="W9676" i="1"/>
  <c r="V9676" i="1"/>
  <c r="X9675" i="1"/>
  <c r="W9675" i="1"/>
  <c r="V9675" i="1"/>
  <c r="X9674" i="1"/>
  <c r="W9674" i="1"/>
  <c r="V9674" i="1"/>
  <c r="X9673" i="1"/>
  <c r="W9673" i="1"/>
  <c r="V9673" i="1"/>
  <c r="X9672" i="1"/>
  <c r="W9672" i="1"/>
  <c r="V9672" i="1"/>
  <c r="X9671" i="1"/>
  <c r="W9671" i="1"/>
  <c r="V9671" i="1"/>
  <c r="X9670" i="1"/>
  <c r="W9670" i="1"/>
  <c r="V9670" i="1"/>
  <c r="X9669" i="1"/>
  <c r="W9669" i="1"/>
  <c r="V9669" i="1"/>
  <c r="X9668" i="1"/>
  <c r="W9668" i="1"/>
  <c r="V9668" i="1"/>
  <c r="X9667" i="1"/>
  <c r="W9667" i="1"/>
  <c r="V9667" i="1"/>
  <c r="X9666" i="1"/>
  <c r="W9666" i="1"/>
  <c r="V9666" i="1"/>
  <c r="X9665" i="1"/>
  <c r="W9665" i="1"/>
  <c r="V9665" i="1"/>
  <c r="X9664" i="1"/>
  <c r="W9664" i="1"/>
  <c r="V9664" i="1"/>
  <c r="X9663" i="1"/>
  <c r="W9663" i="1"/>
  <c r="V9663" i="1"/>
  <c r="X9662" i="1"/>
  <c r="W9662" i="1"/>
  <c r="V9662" i="1"/>
  <c r="X9661" i="1"/>
  <c r="W9661" i="1"/>
  <c r="V9661" i="1"/>
  <c r="X9660" i="1"/>
  <c r="W9660" i="1"/>
  <c r="V9660" i="1"/>
  <c r="X9659" i="1"/>
  <c r="W9659" i="1"/>
  <c r="V9659" i="1"/>
  <c r="X9658" i="1"/>
  <c r="W9658" i="1"/>
  <c r="V9658" i="1"/>
  <c r="X9657" i="1"/>
  <c r="W9657" i="1"/>
  <c r="V9657" i="1"/>
  <c r="X9656" i="1"/>
  <c r="W9656" i="1"/>
  <c r="V9656" i="1"/>
  <c r="X9655" i="1"/>
  <c r="W9655" i="1"/>
  <c r="V9655" i="1"/>
  <c r="X9654" i="1"/>
  <c r="W9654" i="1"/>
  <c r="V9654" i="1"/>
  <c r="X9653" i="1"/>
  <c r="W9653" i="1"/>
  <c r="V9653" i="1"/>
  <c r="X9652" i="1"/>
  <c r="W9652" i="1"/>
  <c r="V9652" i="1"/>
  <c r="X9651" i="1"/>
  <c r="W9651" i="1"/>
  <c r="V9651" i="1"/>
  <c r="X9650" i="1"/>
  <c r="W9650" i="1"/>
  <c r="V9650" i="1"/>
  <c r="X9649" i="1"/>
  <c r="W9649" i="1"/>
  <c r="V9649" i="1"/>
  <c r="X9648" i="1"/>
  <c r="W9648" i="1"/>
  <c r="V9648" i="1"/>
  <c r="X9647" i="1"/>
  <c r="W9647" i="1"/>
  <c r="V9647" i="1"/>
  <c r="X9646" i="1"/>
  <c r="W9646" i="1"/>
  <c r="V9646" i="1"/>
  <c r="X9645" i="1"/>
  <c r="W9645" i="1"/>
  <c r="V9645" i="1"/>
  <c r="X9644" i="1"/>
  <c r="W9644" i="1"/>
  <c r="V9644" i="1"/>
  <c r="X9643" i="1"/>
  <c r="W9643" i="1"/>
  <c r="V9643" i="1"/>
  <c r="X9642" i="1"/>
  <c r="W9642" i="1"/>
  <c r="V9642" i="1"/>
  <c r="X9641" i="1"/>
  <c r="W9641" i="1"/>
  <c r="V9641" i="1"/>
  <c r="X9640" i="1"/>
  <c r="W9640" i="1"/>
  <c r="V9640" i="1"/>
  <c r="X9639" i="1"/>
  <c r="W9639" i="1"/>
  <c r="V9639" i="1"/>
  <c r="X9638" i="1"/>
  <c r="W9638" i="1"/>
  <c r="V9638" i="1"/>
  <c r="X9637" i="1"/>
  <c r="W9637" i="1"/>
  <c r="V9637" i="1"/>
  <c r="X9636" i="1"/>
  <c r="W9636" i="1"/>
  <c r="V9636" i="1"/>
  <c r="X9635" i="1"/>
  <c r="W9635" i="1"/>
  <c r="V9635" i="1"/>
  <c r="X9634" i="1"/>
  <c r="W9634" i="1"/>
  <c r="V9634" i="1"/>
  <c r="X9633" i="1"/>
  <c r="W9633" i="1"/>
  <c r="V9633" i="1"/>
  <c r="X9632" i="1"/>
  <c r="W9632" i="1"/>
  <c r="V9632" i="1"/>
  <c r="X9631" i="1"/>
  <c r="W9631" i="1"/>
  <c r="V9631" i="1"/>
  <c r="X9630" i="1"/>
  <c r="W9630" i="1"/>
  <c r="V9630" i="1"/>
  <c r="X9629" i="1"/>
  <c r="W9629" i="1"/>
  <c r="V9629" i="1"/>
  <c r="X9628" i="1"/>
  <c r="W9628" i="1"/>
  <c r="V9628" i="1"/>
  <c r="X9627" i="1"/>
  <c r="W9627" i="1"/>
  <c r="V9627" i="1"/>
  <c r="X9626" i="1"/>
  <c r="W9626" i="1"/>
  <c r="V9626" i="1"/>
  <c r="X9625" i="1"/>
  <c r="W9625" i="1"/>
  <c r="V9625" i="1"/>
  <c r="X9624" i="1"/>
  <c r="W9624" i="1"/>
  <c r="V9624" i="1"/>
  <c r="X9623" i="1"/>
  <c r="W9623" i="1"/>
  <c r="V9623" i="1"/>
  <c r="X9622" i="1"/>
  <c r="W9622" i="1"/>
  <c r="V9622" i="1"/>
  <c r="X9621" i="1"/>
  <c r="W9621" i="1"/>
  <c r="V9621" i="1"/>
  <c r="X9620" i="1"/>
  <c r="W9620" i="1"/>
  <c r="V9620" i="1"/>
  <c r="X9619" i="1"/>
  <c r="W9619" i="1"/>
  <c r="V9619" i="1"/>
  <c r="X9618" i="1"/>
  <c r="W9618" i="1"/>
  <c r="V9618" i="1"/>
  <c r="X9617" i="1"/>
  <c r="W9617" i="1"/>
  <c r="V9617" i="1"/>
  <c r="X9616" i="1"/>
  <c r="W9616" i="1"/>
  <c r="V9616" i="1"/>
  <c r="X9615" i="1"/>
  <c r="W9615" i="1"/>
  <c r="V9615" i="1"/>
  <c r="X9614" i="1"/>
  <c r="W9614" i="1"/>
  <c r="V9614" i="1"/>
  <c r="X9613" i="1"/>
  <c r="W9613" i="1"/>
  <c r="V9613" i="1"/>
  <c r="X9612" i="1"/>
  <c r="W9612" i="1"/>
  <c r="V9612" i="1"/>
  <c r="X9611" i="1"/>
  <c r="W9611" i="1"/>
  <c r="V9611" i="1"/>
  <c r="X9610" i="1"/>
  <c r="W9610" i="1"/>
  <c r="V9610" i="1"/>
  <c r="X9609" i="1"/>
  <c r="W9609" i="1"/>
  <c r="V9609" i="1"/>
  <c r="X9608" i="1"/>
  <c r="W9608" i="1"/>
  <c r="V9608" i="1"/>
  <c r="X9607" i="1"/>
  <c r="W9607" i="1"/>
  <c r="V9607" i="1"/>
  <c r="X9606" i="1"/>
  <c r="W9606" i="1"/>
  <c r="V9606" i="1"/>
  <c r="X9605" i="1"/>
  <c r="W9605" i="1"/>
  <c r="V9605" i="1"/>
  <c r="X9604" i="1"/>
  <c r="W9604" i="1"/>
  <c r="V9604" i="1"/>
  <c r="X9603" i="1"/>
  <c r="W9603" i="1"/>
  <c r="V9603" i="1"/>
  <c r="X9602" i="1"/>
  <c r="W9602" i="1"/>
  <c r="V9602" i="1"/>
  <c r="X9601" i="1"/>
  <c r="W9601" i="1"/>
  <c r="V9601" i="1"/>
  <c r="X9600" i="1"/>
  <c r="W9600" i="1"/>
  <c r="V9600" i="1"/>
  <c r="X9599" i="1"/>
  <c r="W9599" i="1"/>
  <c r="V9599" i="1"/>
  <c r="X9598" i="1"/>
  <c r="W9598" i="1"/>
  <c r="V9598" i="1"/>
  <c r="X9597" i="1"/>
  <c r="W9597" i="1"/>
  <c r="V9597" i="1"/>
  <c r="X9596" i="1"/>
  <c r="W9596" i="1"/>
  <c r="V9596" i="1"/>
  <c r="X9595" i="1"/>
  <c r="W9595" i="1"/>
  <c r="V9595" i="1"/>
  <c r="X9594" i="1"/>
  <c r="W9594" i="1"/>
  <c r="V9594" i="1"/>
  <c r="X9593" i="1"/>
  <c r="W9593" i="1"/>
  <c r="V9593" i="1"/>
  <c r="X9592" i="1"/>
  <c r="W9592" i="1"/>
  <c r="V9592" i="1"/>
  <c r="X9591" i="1"/>
  <c r="W9591" i="1"/>
  <c r="V9591" i="1"/>
  <c r="X9590" i="1"/>
  <c r="W9590" i="1"/>
  <c r="V9590" i="1"/>
  <c r="X9589" i="1"/>
  <c r="W9589" i="1"/>
  <c r="V9589" i="1"/>
  <c r="X9588" i="1"/>
  <c r="W9588" i="1"/>
  <c r="V9588" i="1"/>
  <c r="X9587" i="1"/>
  <c r="W9587" i="1"/>
  <c r="V9587" i="1"/>
  <c r="X9586" i="1"/>
  <c r="W9586" i="1"/>
  <c r="V9586" i="1"/>
  <c r="X9585" i="1"/>
  <c r="W9585" i="1"/>
  <c r="V9585" i="1"/>
  <c r="X9584" i="1"/>
  <c r="W9584" i="1"/>
  <c r="V9584" i="1"/>
  <c r="X9583" i="1"/>
  <c r="W9583" i="1"/>
  <c r="V9583" i="1"/>
  <c r="X9582" i="1"/>
  <c r="W9582" i="1"/>
  <c r="V9582" i="1"/>
  <c r="X9581" i="1"/>
  <c r="W9581" i="1"/>
  <c r="V9581" i="1"/>
  <c r="X9580" i="1"/>
  <c r="W9580" i="1"/>
  <c r="V9580" i="1"/>
  <c r="X9579" i="1"/>
  <c r="W9579" i="1"/>
  <c r="V9579" i="1"/>
  <c r="X9578" i="1"/>
  <c r="W9578" i="1"/>
  <c r="V9578" i="1"/>
  <c r="X9577" i="1"/>
  <c r="W9577" i="1"/>
  <c r="V9577" i="1"/>
  <c r="X9576" i="1"/>
  <c r="W9576" i="1"/>
  <c r="V9576" i="1"/>
  <c r="X9575" i="1"/>
  <c r="W9575" i="1"/>
  <c r="V9575" i="1"/>
  <c r="X9574" i="1"/>
  <c r="W9574" i="1"/>
  <c r="V9574" i="1"/>
  <c r="X9573" i="1"/>
  <c r="W9573" i="1"/>
  <c r="V9573" i="1"/>
  <c r="X9572" i="1"/>
  <c r="W9572" i="1"/>
  <c r="V9572" i="1"/>
  <c r="X9571" i="1"/>
  <c r="W9571" i="1"/>
  <c r="V9571" i="1"/>
  <c r="X9570" i="1"/>
  <c r="W9570" i="1"/>
  <c r="V9570" i="1"/>
  <c r="X9569" i="1"/>
  <c r="W9569" i="1"/>
  <c r="V9569" i="1"/>
  <c r="X9568" i="1"/>
  <c r="W9568" i="1"/>
  <c r="V9568" i="1"/>
  <c r="X9567" i="1"/>
  <c r="W9567" i="1"/>
  <c r="V9567" i="1"/>
  <c r="X9566" i="1"/>
  <c r="W9566" i="1"/>
  <c r="V9566" i="1"/>
  <c r="X9565" i="1"/>
  <c r="W9565" i="1"/>
  <c r="V9565" i="1"/>
  <c r="X9564" i="1"/>
  <c r="W9564" i="1"/>
  <c r="V9564" i="1"/>
  <c r="X9563" i="1"/>
  <c r="W9563" i="1"/>
  <c r="V9563" i="1"/>
  <c r="X9562" i="1"/>
  <c r="W9562" i="1"/>
  <c r="V9562" i="1"/>
  <c r="X9561" i="1"/>
  <c r="W9561" i="1"/>
  <c r="V9561" i="1"/>
  <c r="X9560" i="1"/>
  <c r="W9560" i="1"/>
  <c r="V9560" i="1"/>
  <c r="X9559" i="1"/>
  <c r="W9559" i="1"/>
  <c r="V9559" i="1"/>
  <c r="X9558" i="1"/>
  <c r="W9558" i="1"/>
  <c r="V9558" i="1"/>
  <c r="X9557" i="1"/>
  <c r="W9557" i="1"/>
  <c r="V9557" i="1"/>
  <c r="X9556" i="1"/>
  <c r="W9556" i="1"/>
  <c r="V9556" i="1"/>
  <c r="X9555" i="1"/>
  <c r="W9555" i="1"/>
  <c r="V9555" i="1"/>
  <c r="X9554" i="1"/>
  <c r="W9554" i="1"/>
  <c r="V9554" i="1"/>
  <c r="X9553" i="1"/>
  <c r="W9553" i="1"/>
  <c r="V9553" i="1"/>
  <c r="X9552" i="1"/>
  <c r="W9552" i="1"/>
  <c r="V9552" i="1"/>
  <c r="X9551" i="1"/>
  <c r="W9551" i="1"/>
  <c r="V9551" i="1"/>
  <c r="X9550" i="1"/>
  <c r="W9550" i="1"/>
  <c r="V9550" i="1"/>
  <c r="X9549" i="1"/>
  <c r="W9549" i="1"/>
  <c r="V9549" i="1"/>
  <c r="X9548" i="1"/>
  <c r="W9548" i="1"/>
  <c r="V9548" i="1"/>
  <c r="X9547" i="1"/>
  <c r="W9547" i="1"/>
  <c r="V9547" i="1"/>
  <c r="X9546" i="1"/>
  <c r="W9546" i="1"/>
  <c r="V9546" i="1"/>
  <c r="X9545" i="1"/>
  <c r="W9545" i="1"/>
  <c r="V9545" i="1"/>
  <c r="X9544" i="1"/>
  <c r="W9544" i="1"/>
  <c r="V9544" i="1"/>
  <c r="X9543" i="1"/>
  <c r="W9543" i="1"/>
  <c r="V9543" i="1"/>
  <c r="X9542" i="1"/>
  <c r="W9542" i="1"/>
  <c r="V9542" i="1"/>
  <c r="X9541" i="1"/>
  <c r="W9541" i="1"/>
  <c r="V9541" i="1"/>
  <c r="X9540" i="1"/>
  <c r="W9540" i="1"/>
  <c r="V9540" i="1"/>
  <c r="X9539" i="1"/>
  <c r="W9539" i="1"/>
  <c r="V9539" i="1"/>
  <c r="X9538" i="1"/>
  <c r="W9538" i="1"/>
  <c r="V9538" i="1"/>
  <c r="X9537" i="1"/>
  <c r="W9537" i="1"/>
  <c r="V9537" i="1"/>
  <c r="X9536" i="1"/>
  <c r="W9536" i="1"/>
  <c r="V9536" i="1"/>
  <c r="X9535" i="1"/>
  <c r="W9535" i="1"/>
  <c r="V9535" i="1"/>
  <c r="X9534" i="1"/>
  <c r="W9534" i="1"/>
  <c r="V9534" i="1"/>
  <c r="X9533" i="1"/>
  <c r="W9533" i="1"/>
  <c r="V9533" i="1"/>
  <c r="X9532" i="1"/>
  <c r="W9532" i="1"/>
  <c r="V9532" i="1"/>
  <c r="X9531" i="1"/>
  <c r="W9531" i="1"/>
  <c r="V9531" i="1"/>
  <c r="X9530" i="1"/>
  <c r="W9530" i="1"/>
  <c r="V9530" i="1"/>
  <c r="X9529" i="1"/>
  <c r="W9529" i="1"/>
  <c r="V9529" i="1"/>
  <c r="X9528" i="1"/>
  <c r="W9528" i="1"/>
  <c r="V9528" i="1"/>
  <c r="X9527" i="1"/>
  <c r="W9527" i="1"/>
  <c r="V9527" i="1"/>
  <c r="X9526" i="1"/>
  <c r="W9526" i="1"/>
  <c r="V9526" i="1"/>
  <c r="X9525" i="1"/>
  <c r="W9525" i="1"/>
  <c r="V9525" i="1"/>
  <c r="X9524" i="1"/>
  <c r="W9524" i="1"/>
  <c r="V9524" i="1"/>
  <c r="X9523" i="1"/>
  <c r="W9523" i="1"/>
  <c r="V9523" i="1"/>
  <c r="X9522" i="1"/>
  <c r="W9522" i="1"/>
  <c r="V9522" i="1"/>
  <c r="X9521" i="1"/>
  <c r="W9521" i="1"/>
  <c r="V9521" i="1"/>
  <c r="X9520" i="1"/>
  <c r="W9520" i="1"/>
  <c r="V9520" i="1"/>
  <c r="X9519" i="1"/>
  <c r="W9519" i="1"/>
  <c r="V9519" i="1"/>
  <c r="X9518" i="1"/>
  <c r="W9518" i="1"/>
  <c r="V9518" i="1"/>
  <c r="X9517" i="1"/>
  <c r="W9517" i="1"/>
  <c r="V9517" i="1"/>
  <c r="X9516" i="1"/>
  <c r="W9516" i="1"/>
  <c r="V9516" i="1"/>
  <c r="X9515" i="1"/>
  <c r="W9515" i="1"/>
  <c r="V9515" i="1"/>
  <c r="X9514" i="1"/>
  <c r="W9514" i="1"/>
  <c r="V9514" i="1"/>
  <c r="X9513" i="1"/>
  <c r="W9513" i="1"/>
  <c r="V9513" i="1"/>
  <c r="X9512" i="1"/>
  <c r="W9512" i="1"/>
  <c r="V9512" i="1"/>
  <c r="X9511" i="1"/>
  <c r="W9511" i="1"/>
  <c r="V9511" i="1"/>
  <c r="X9510" i="1"/>
  <c r="W9510" i="1"/>
  <c r="V9510" i="1"/>
  <c r="X9509" i="1"/>
  <c r="W9509" i="1"/>
  <c r="V9509" i="1"/>
  <c r="X9508" i="1"/>
  <c r="W9508" i="1"/>
  <c r="V9508" i="1"/>
  <c r="X9507" i="1"/>
  <c r="W9507" i="1"/>
  <c r="V9507" i="1"/>
  <c r="X9506" i="1"/>
  <c r="W9506" i="1"/>
  <c r="V9506" i="1"/>
  <c r="X9505" i="1"/>
  <c r="W9505" i="1"/>
  <c r="V9505" i="1"/>
  <c r="X9504" i="1"/>
  <c r="W9504" i="1"/>
  <c r="V9504" i="1"/>
  <c r="X9503" i="1"/>
  <c r="W9503" i="1"/>
  <c r="V9503" i="1"/>
  <c r="X9502" i="1"/>
  <c r="W9502" i="1"/>
  <c r="V9502" i="1"/>
  <c r="X9501" i="1"/>
  <c r="W9501" i="1"/>
  <c r="V9501" i="1"/>
  <c r="X9500" i="1"/>
  <c r="W9500" i="1"/>
  <c r="V9500" i="1"/>
  <c r="X9499" i="1"/>
  <c r="W9499" i="1"/>
  <c r="V9499" i="1"/>
  <c r="X9498" i="1"/>
  <c r="W9498" i="1"/>
  <c r="V9498" i="1"/>
  <c r="X9497" i="1"/>
  <c r="W9497" i="1"/>
  <c r="V9497" i="1"/>
  <c r="X9496" i="1"/>
  <c r="W9496" i="1"/>
  <c r="V9496" i="1"/>
  <c r="X9495" i="1"/>
  <c r="W9495" i="1"/>
  <c r="V9495" i="1"/>
  <c r="X9494" i="1"/>
  <c r="W9494" i="1"/>
  <c r="V9494" i="1"/>
  <c r="X9493" i="1"/>
  <c r="W9493" i="1"/>
  <c r="V9493" i="1"/>
  <c r="X9492" i="1"/>
  <c r="W9492" i="1"/>
  <c r="V9492" i="1"/>
  <c r="X9491" i="1"/>
  <c r="W9491" i="1"/>
  <c r="V9491" i="1"/>
  <c r="X9490" i="1"/>
  <c r="W9490" i="1"/>
  <c r="V9490" i="1"/>
  <c r="X9489" i="1"/>
  <c r="W9489" i="1"/>
  <c r="V9489" i="1"/>
  <c r="X9488" i="1"/>
  <c r="W9488" i="1"/>
  <c r="V9488" i="1"/>
  <c r="X9487" i="1"/>
  <c r="W9487" i="1"/>
  <c r="V9487" i="1"/>
  <c r="X9486" i="1"/>
  <c r="W9486" i="1"/>
  <c r="V9486" i="1"/>
  <c r="X9485" i="1"/>
  <c r="W9485" i="1"/>
  <c r="V9485" i="1"/>
  <c r="X9484" i="1"/>
  <c r="W9484" i="1"/>
  <c r="V9484" i="1"/>
  <c r="X9483" i="1"/>
  <c r="W9483" i="1"/>
  <c r="V9483" i="1"/>
  <c r="X9482" i="1"/>
  <c r="W9482" i="1"/>
  <c r="V9482" i="1"/>
  <c r="X9481" i="1"/>
  <c r="W9481" i="1"/>
  <c r="V9481" i="1"/>
  <c r="X9480" i="1"/>
  <c r="W9480" i="1"/>
  <c r="V9480" i="1"/>
  <c r="X9479" i="1"/>
  <c r="W9479" i="1"/>
  <c r="V9479" i="1"/>
  <c r="X9478" i="1"/>
  <c r="W9478" i="1"/>
  <c r="V9478" i="1"/>
  <c r="X9477" i="1"/>
  <c r="W9477" i="1"/>
  <c r="V9477" i="1"/>
  <c r="X9476" i="1"/>
  <c r="W9476" i="1"/>
  <c r="V9476" i="1"/>
  <c r="X9475" i="1"/>
  <c r="W9475" i="1"/>
  <c r="V9475" i="1"/>
  <c r="X9474" i="1"/>
  <c r="W9474" i="1"/>
  <c r="V9474" i="1"/>
  <c r="X9473" i="1"/>
  <c r="W9473" i="1"/>
  <c r="V9473" i="1"/>
  <c r="X9472" i="1"/>
  <c r="W9472" i="1"/>
  <c r="V9472" i="1"/>
  <c r="X9471" i="1"/>
  <c r="W9471" i="1"/>
  <c r="V9471" i="1"/>
  <c r="X9470" i="1"/>
  <c r="W9470" i="1"/>
  <c r="V9470" i="1"/>
  <c r="X9469" i="1"/>
  <c r="W9469" i="1"/>
  <c r="V9469" i="1"/>
  <c r="X9468" i="1"/>
  <c r="W9468" i="1"/>
  <c r="V9468" i="1"/>
  <c r="X9467" i="1"/>
  <c r="W9467" i="1"/>
  <c r="V9467" i="1"/>
  <c r="X9466" i="1"/>
  <c r="W9466" i="1"/>
  <c r="V9466" i="1"/>
  <c r="X9465" i="1"/>
  <c r="W9465" i="1"/>
  <c r="V9465" i="1"/>
  <c r="X9464" i="1"/>
  <c r="W9464" i="1"/>
  <c r="V9464" i="1"/>
  <c r="X9463" i="1"/>
  <c r="W9463" i="1"/>
  <c r="V9463" i="1"/>
  <c r="X9462" i="1"/>
  <c r="W9462" i="1"/>
  <c r="V9462" i="1"/>
  <c r="X9461" i="1"/>
  <c r="W9461" i="1"/>
  <c r="V9461" i="1"/>
  <c r="X9460" i="1"/>
  <c r="W9460" i="1"/>
  <c r="V9460" i="1"/>
  <c r="X9459" i="1"/>
  <c r="W9459" i="1"/>
  <c r="V9459" i="1"/>
  <c r="X9458" i="1"/>
  <c r="W9458" i="1"/>
  <c r="V9458" i="1"/>
  <c r="X9457" i="1"/>
  <c r="W9457" i="1"/>
  <c r="V9457" i="1"/>
  <c r="X9456" i="1"/>
  <c r="W9456" i="1"/>
  <c r="V9456" i="1"/>
  <c r="X9455" i="1"/>
  <c r="W9455" i="1"/>
  <c r="V9455" i="1"/>
  <c r="X9454" i="1"/>
  <c r="W9454" i="1"/>
  <c r="V9454" i="1"/>
  <c r="X9453" i="1"/>
  <c r="W9453" i="1"/>
  <c r="V9453" i="1"/>
  <c r="X9452" i="1"/>
  <c r="W9452" i="1"/>
  <c r="V9452" i="1"/>
  <c r="X9451" i="1"/>
  <c r="W9451" i="1"/>
  <c r="V9451" i="1"/>
  <c r="X9450" i="1"/>
  <c r="W9450" i="1"/>
  <c r="V9450" i="1"/>
  <c r="X9449" i="1"/>
  <c r="W9449" i="1"/>
  <c r="V9449" i="1"/>
  <c r="X9448" i="1"/>
  <c r="W9448" i="1"/>
  <c r="V9448" i="1"/>
  <c r="X9447" i="1"/>
  <c r="W9447" i="1"/>
  <c r="V9447" i="1"/>
  <c r="X9446" i="1"/>
  <c r="W9446" i="1"/>
  <c r="V9446" i="1"/>
  <c r="X9445" i="1"/>
  <c r="W9445" i="1"/>
  <c r="V9445" i="1"/>
  <c r="X9444" i="1"/>
  <c r="W9444" i="1"/>
  <c r="V9444" i="1"/>
  <c r="X9443" i="1"/>
  <c r="W9443" i="1"/>
  <c r="V9443" i="1"/>
  <c r="X9442" i="1"/>
  <c r="W9442" i="1"/>
  <c r="V9442" i="1"/>
  <c r="X9441" i="1"/>
  <c r="W9441" i="1"/>
  <c r="V9441" i="1"/>
  <c r="X9440" i="1"/>
  <c r="W9440" i="1"/>
  <c r="V9440" i="1"/>
  <c r="X9439" i="1"/>
  <c r="W9439" i="1"/>
  <c r="V9439" i="1"/>
  <c r="X9438" i="1"/>
  <c r="W9438" i="1"/>
  <c r="V9438" i="1"/>
  <c r="X9437" i="1"/>
  <c r="W9437" i="1"/>
  <c r="V9437" i="1"/>
  <c r="X9436" i="1"/>
  <c r="W9436" i="1"/>
  <c r="V9436" i="1"/>
  <c r="X9435" i="1"/>
  <c r="W9435" i="1"/>
  <c r="V9435" i="1"/>
  <c r="X9434" i="1"/>
  <c r="W9434" i="1"/>
  <c r="V9434" i="1"/>
  <c r="X9433" i="1"/>
  <c r="W9433" i="1"/>
  <c r="V9433" i="1"/>
  <c r="X9432" i="1"/>
  <c r="W9432" i="1"/>
  <c r="V9432" i="1"/>
  <c r="X9431" i="1"/>
  <c r="W9431" i="1"/>
  <c r="V9431" i="1"/>
  <c r="X9430" i="1"/>
  <c r="W9430" i="1"/>
  <c r="V9430" i="1"/>
  <c r="X9429" i="1"/>
  <c r="W9429" i="1"/>
  <c r="V9429" i="1"/>
  <c r="X9428" i="1"/>
  <c r="W9428" i="1"/>
  <c r="V9428" i="1"/>
  <c r="X9427" i="1"/>
  <c r="W9427" i="1"/>
  <c r="V9427" i="1"/>
  <c r="X9426" i="1"/>
  <c r="W9426" i="1"/>
  <c r="V9426" i="1"/>
  <c r="X9425" i="1"/>
  <c r="W9425" i="1"/>
  <c r="V9425" i="1"/>
  <c r="X9424" i="1"/>
  <c r="W9424" i="1"/>
  <c r="V9424" i="1"/>
  <c r="X9423" i="1"/>
  <c r="W9423" i="1"/>
  <c r="V9423" i="1"/>
  <c r="X9422" i="1"/>
  <c r="W9422" i="1"/>
  <c r="V9422" i="1"/>
  <c r="X9421" i="1"/>
  <c r="W9421" i="1"/>
  <c r="V9421" i="1"/>
  <c r="X9420" i="1"/>
  <c r="W9420" i="1"/>
  <c r="V9420" i="1"/>
  <c r="X9419" i="1"/>
  <c r="W9419" i="1"/>
  <c r="V9419" i="1"/>
  <c r="X9418" i="1"/>
  <c r="W9418" i="1"/>
  <c r="V9418" i="1"/>
  <c r="X9417" i="1"/>
  <c r="W9417" i="1"/>
  <c r="V9417" i="1"/>
  <c r="X9416" i="1"/>
  <c r="W9416" i="1"/>
  <c r="V9416" i="1"/>
  <c r="X9415" i="1"/>
  <c r="W9415" i="1"/>
  <c r="V9415" i="1"/>
  <c r="X9414" i="1"/>
  <c r="W9414" i="1"/>
  <c r="V9414" i="1"/>
  <c r="X9413" i="1"/>
  <c r="W9413" i="1"/>
  <c r="V9413" i="1"/>
  <c r="X9412" i="1"/>
  <c r="W9412" i="1"/>
  <c r="V9412" i="1"/>
  <c r="X9411" i="1"/>
  <c r="W9411" i="1"/>
  <c r="V9411" i="1"/>
  <c r="X9410" i="1"/>
  <c r="W9410" i="1"/>
  <c r="V9410" i="1"/>
  <c r="X9409" i="1"/>
  <c r="W9409" i="1"/>
  <c r="V9409" i="1"/>
  <c r="X9408" i="1"/>
  <c r="W9408" i="1"/>
  <c r="V9408" i="1"/>
  <c r="X9407" i="1"/>
  <c r="W9407" i="1"/>
  <c r="V9407" i="1"/>
  <c r="X9406" i="1"/>
  <c r="W9406" i="1"/>
  <c r="V9406" i="1"/>
  <c r="X9405" i="1"/>
  <c r="W9405" i="1"/>
  <c r="V9405" i="1"/>
  <c r="X9404" i="1"/>
  <c r="W9404" i="1"/>
  <c r="V9404" i="1"/>
  <c r="X9403" i="1"/>
  <c r="W9403" i="1"/>
  <c r="V9403" i="1"/>
  <c r="X9402" i="1"/>
  <c r="W9402" i="1"/>
  <c r="V9402" i="1"/>
  <c r="X9401" i="1"/>
  <c r="W9401" i="1"/>
  <c r="V9401" i="1"/>
  <c r="X9400" i="1"/>
  <c r="W9400" i="1"/>
  <c r="V9400" i="1"/>
  <c r="X9399" i="1"/>
  <c r="W9399" i="1"/>
  <c r="V9399" i="1"/>
  <c r="X9398" i="1"/>
  <c r="W9398" i="1"/>
  <c r="V9398" i="1"/>
  <c r="X9397" i="1"/>
  <c r="W9397" i="1"/>
  <c r="V9397" i="1"/>
  <c r="X9396" i="1"/>
  <c r="W9396" i="1"/>
  <c r="V9396" i="1"/>
  <c r="X9395" i="1"/>
  <c r="W9395" i="1"/>
  <c r="V9395" i="1"/>
  <c r="X9394" i="1"/>
  <c r="W9394" i="1"/>
  <c r="V9394" i="1"/>
  <c r="X9393" i="1"/>
  <c r="W9393" i="1"/>
  <c r="V9393" i="1"/>
  <c r="X9392" i="1"/>
  <c r="W9392" i="1"/>
  <c r="V9392" i="1"/>
  <c r="X9391" i="1"/>
  <c r="W9391" i="1"/>
  <c r="V9391" i="1"/>
  <c r="X9390" i="1"/>
  <c r="W9390" i="1"/>
  <c r="V9390" i="1"/>
  <c r="X9389" i="1"/>
  <c r="W9389" i="1"/>
  <c r="V9389" i="1"/>
  <c r="X9388" i="1"/>
  <c r="W9388" i="1"/>
  <c r="V9388" i="1"/>
  <c r="X9387" i="1"/>
  <c r="W9387" i="1"/>
  <c r="V9387" i="1"/>
  <c r="X9386" i="1"/>
  <c r="W9386" i="1"/>
  <c r="V9386" i="1"/>
  <c r="X9385" i="1"/>
  <c r="W9385" i="1"/>
  <c r="V9385" i="1"/>
  <c r="X9384" i="1"/>
  <c r="W9384" i="1"/>
  <c r="V9384" i="1"/>
  <c r="X9383" i="1"/>
  <c r="W9383" i="1"/>
  <c r="V9383" i="1"/>
  <c r="X9382" i="1"/>
  <c r="W9382" i="1"/>
  <c r="V9382" i="1"/>
  <c r="X9381" i="1"/>
  <c r="W9381" i="1"/>
  <c r="V9381" i="1"/>
  <c r="X9380" i="1"/>
  <c r="W9380" i="1"/>
  <c r="V9380" i="1"/>
  <c r="X9379" i="1"/>
  <c r="W9379" i="1"/>
  <c r="V9379" i="1"/>
  <c r="X9378" i="1"/>
  <c r="W9378" i="1"/>
  <c r="V9378" i="1"/>
  <c r="X9377" i="1"/>
  <c r="W9377" i="1"/>
  <c r="V9377" i="1"/>
  <c r="X9376" i="1"/>
  <c r="W9376" i="1"/>
  <c r="V9376" i="1"/>
  <c r="X9375" i="1"/>
  <c r="W9375" i="1"/>
  <c r="V9375" i="1"/>
  <c r="X9374" i="1"/>
  <c r="W9374" i="1"/>
  <c r="V9374" i="1"/>
  <c r="X9373" i="1"/>
  <c r="W9373" i="1"/>
  <c r="V9373" i="1"/>
  <c r="X9372" i="1"/>
  <c r="W9372" i="1"/>
  <c r="V9372" i="1"/>
  <c r="X9371" i="1"/>
  <c r="W9371" i="1"/>
  <c r="V9371" i="1"/>
  <c r="X9370" i="1"/>
  <c r="W9370" i="1"/>
  <c r="V9370" i="1"/>
  <c r="X9369" i="1"/>
  <c r="W9369" i="1"/>
  <c r="V9369" i="1"/>
  <c r="X9368" i="1"/>
  <c r="W9368" i="1"/>
  <c r="V9368" i="1"/>
  <c r="X9367" i="1"/>
  <c r="W9367" i="1"/>
  <c r="V9367" i="1"/>
  <c r="X9366" i="1"/>
  <c r="W9366" i="1"/>
  <c r="V9366" i="1"/>
  <c r="X9365" i="1"/>
  <c r="W9365" i="1"/>
  <c r="V9365" i="1"/>
  <c r="X9364" i="1"/>
  <c r="W9364" i="1"/>
  <c r="V9364" i="1"/>
  <c r="X9363" i="1"/>
  <c r="W9363" i="1"/>
  <c r="V9363" i="1"/>
  <c r="X9362" i="1"/>
  <c r="W9362" i="1"/>
  <c r="V9362" i="1"/>
  <c r="X9361" i="1"/>
  <c r="W9361" i="1"/>
  <c r="V9361" i="1"/>
  <c r="X9360" i="1"/>
  <c r="W9360" i="1"/>
  <c r="V9360" i="1"/>
  <c r="X9359" i="1"/>
  <c r="W9359" i="1"/>
  <c r="V9359" i="1"/>
  <c r="X9358" i="1"/>
  <c r="W9358" i="1"/>
  <c r="V9358" i="1"/>
  <c r="X9357" i="1"/>
  <c r="W9357" i="1"/>
  <c r="V9357" i="1"/>
  <c r="X9356" i="1"/>
  <c r="W9356" i="1"/>
  <c r="V9356" i="1"/>
  <c r="X9355" i="1"/>
  <c r="W9355" i="1"/>
  <c r="V9355" i="1"/>
  <c r="X9354" i="1"/>
  <c r="W9354" i="1"/>
  <c r="V9354" i="1"/>
  <c r="X9353" i="1"/>
  <c r="W9353" i="1"/>
  <c r="V9353" i="1"/>
  <c r="X9352" i="1"/>
  <c r="W9352" i="1"/>
  <c r="V9352" i="1"/>
  <c r="X9351" i="1"/>
  <c r="W9351" i="1"/>
  <c r="V9351" i="1"/>
  <c r="X9350" i="1"/>
  <c r="W9350" i="1"/>
  <c r="V9350" i="1"/>
  <c r="X9349" i="1"/>
  <c r="W9349" i="1"/>
  <c r="V9349" i="1"/>
  <c r="X9348" i="1"/>
  <c r="W9348" i="1"/>
  <c r="V9348" i="1"/>
  <c r="X9347" i="1"/>
  <c r="W9347" i="1"/>
  <c r="V9347" i="1"/>
  <c r="X9346" i="1"/>
  <c r="W9346" i="1"/>
  <c r="V9346" i="1"/>
  <c r="X9345" i="1"/>
  <c r="W9345" i="1"/>
  <c r="V9345" i="1"/>
  <c r="X9344" i="1"/>
  <c r="W9344" i="1"/>
  <c r="V9344" i="1"/>
  <c r="X9343" i="1"/>
  <c r="W9343" i="1"/>
  <c r="V9343" i="1"/>
  <c r="X9342" i="1"/>
  <c r="W9342" i="1"/>
  <c r="V9342" i="1"/>
  <c r="X9341" i="1"/>
  <c r="W9341" i="1"/>
  <c r="V9341" i="1"/>
  <c r="X9340" i="1"/>
  <c r="W9340" i="1"/>
  <c r="V9340" i="1"/>
  <c r="X9339" i="1"/>
  <c r="W9339" i="1"/>
  <c r="V9339" i="1"/>
  <c r="X9338" i="1"/>
  <c r="W9338" i="1"/>
  <c r="V9338" i="1"/>
  <c r="X9337" i="1"/>
  <c r="W9337" i="1"/>
  <c r="V9337" i="1"/>
  <c r="X9336" i="1"/>
  <c r="W9336" i="1"/>
  <c r="V9336" i="1"/>
  <c r="X9335" i="1"/>
  <c r="W9335" i="1"/>
  <c r="V9335" i="1"/>
  <c r="X9334" i="1"/>
  <c r="W9334" i="1"/>
  <c r="V9334" i="1"/>
  <c r="X9333" i="1"/>
  <c r="W9333" i="1"/>
  <c r="V9333" i="1"/>
  <c r="X9332" i="1"/>
  <c r="W9332" i="1"/>
  <c r="V9332" i="1"/>
  <c r="X9331" i="1"/>
  <c r="W9331" i="1"/>
  <c r="V9331" i="1"/>
  <c r="X9330" i="1"/>
  <c r="W9330" i="1"/>
  <c r="V9330" i="1"/>
  <c r="X9329" i="1"/>
  <c r="W9329" i="1"/>
  <c r="V9329" i="1"/>
  <c r="X9328" i="1"/>
  <c r="W9328" i="1"/>
  <c r="V9328" i="1"/>
  <c r="X9327" i="1"/>
  <c r="W9327" i="1"/>
  <c r="V9327" i="1"/>
  <c r="X9326" i="1"/>
  <c r="W9326" i="1"/>
  <c r="V9326" i="1"/>
  <c r="X9325" i="1"/>
  <c r="W9325" i="1"/>
  <c r="V9325" i="1"/>
  <c r="X9324" i="1"/>
  <c r="W9324" i="1"/>
  <c r="V9324" i="1"/>
  <c r="X9323" i="1"/>
  <c r="W9323" i="1"/>
  <c r="V9323" i="1"/>
  <c r="X9322" i="1"/>
  <c r="W9322" i="1"/>
  <c r="V9322" i="1"/>
  <c r="X9321" i="1"/>
  <c r="W9321" i="1"/>
  <c r="V9321" i="1"/>
  <c r="X9320" i="1"/>
  <c r="W9320" i="1"/>
  <c r="V9320" i="1"/>
  <c r="X9319" i="1"/>
  <c r="W9319" i="1"/>
  <c r="V9319" i="1"/>
  <c r="X9318" i="1"/>
  <c r="W9318" i="1"/>
  <c r="V9318" i="1"/>
  <c r="X9317" i="1"/>
  <c r="W9317" i="1"/>
  <c r="V9317" i="1"/>
  <c r="X9316" i="1"/>
  <c r="W9316" i="1"/>
  <c r="V9316" i="1"/>
  <c r="X9315" i="1"/>
  <c r="W9315" i="1"/>
  <c r="V9315" i="1"/>
  <c r="X9314" i="1"/>
  <c r="W9314" i="1"/>
  <c r="V9314" i="1"/>
  <c r="X9313" i="1"/>
  <c r="W9313" i="1"/>
  <c r="V9313" i="1"/>
  <c r="X9312" i="1"/>
  <c r="W9312" i="1"/>
  <c r="V9312" i="1"/>
  <c r="X9311" i="1"/>
  <c r="W9311" i="1"/>
  <c r="V9311" i="1"/>
  <c r="X9310" i="1"/>
  <c r="W9310" i="1"/>
  <c r="V9310" i="1"/>
  <c r="X9309" i="1"/>
  <c r="W9309" i="1"/>
  <c r="V9309" i="1"/>
  <c r="X9308" i="1"/>
  <c r="W9308" i="1"/>
  <c r="V9308" i="1"/>
  <c r="X9307" i="1"/>
  <c r="W9307" i="1"/>
  <c r="V9307" i="1"/>
  <c r="X9306" i="1"/>
  <c r="W9306" i="1"/>
  <c r="V9306" i="1"/>
  <c r="X9305" i="1"/>
  <c r="W9305" i="1"/>
  <c r="V9305" i="1"/>
  <c r="X9304" i="1"/>
  <c r="W9304" i="1"/>
  <c r="V9304" i="1"/>
  <c r="X9303" i="1"/>
  <c r="W9303" i="1"/>
  <c r="V9303" i="1"/>
  <c r="X9302" i="1"/>
  <c r="W9302" i="1"/>
  <c r="V9302" i="1"/>
  <c r="X9301" i="1"/>
  <c r="W9301" i="1"/>
  <c r="V9301" i="1"/>
  <c r="X9300" i="1"/>
  <c r="W9300" i="1"/>
  <c r="V9300" i="1"/>
  <c r="X9299" i="1"/>
  <c r="W9299" i="1"/>
  <c r="V9299" i="1"/>
  <c r="X9298" i="1"/>
  <c r="W9298" i="1"/>
  <c r="V9298" i="1"/>
  <c r="X9297" i="1"/>
  <c r="W9297" i="1"/>
  <c r="V9297" i="1"/>
  <c r="X9296" i="1"/>
  <c r="W9296" i="1"/>
  <c r="V9296" i="1"/>
  <c r="X9295" i="1"/>
  <c r="W9295" i="1"/>
  <c r="V9295" i="1"/>
  <c r="X9294" i="1"/>
  <c r="W9294" i="1"/>
  <c r="V9294" i="1"/>
  <c r="X9293" i="1"/>
  <c r="W9293" i="1"/>
  <c r="V9293" i="1"/>
  <c r="X9292" i="1"/>
  <c r="W9292" i="1"/>
  <c r="V9292" i="1"/>
  <c r="X9291" i="1"/>
  <c r="W9291" i="1"/>
  <c r="V9291" i="1"/>
  <c r="X9290" i="1"/>
  <c r="W9290" i="1"/>
  <c r="V9290" i="1"/>
  <c r="X9289" i="1"/>
  <c r="W9289" i="1"/>
  <c r="V9289" i="1"/>
  <c r="X9288" i="1"/>
  <c r="W9288" i="1"/>
  <c r="V9288" i="1"/>
  <c r="X9287" i="1"/>
  <c r="W9287" i="1"/>
  <c r="V9287" i="1"/>
  <c r="X9286" i="1"/>
  <c r="W9286" i="1"/>
  <c r="V9286" i="1"/>
  <c r="X9285" i="1"/>
  <c r="W9285" i="1"/>
  <c r="V9285" i="1"/>
  <c r="X9284" i="1"/>
  <c r="W9284" i="1"/>
  <c r="V9284" i="1"/>
  <c r="X9283" i="1"/>
  <c r="W9283" i="1"/>
  <c r="V9283" i="1"/>
  <c r="X9282" i="1"/>
  <c r="W9282" i="1"/>
  <c r="V9282" i="1"/>
  <c r="X9281" i="1"/>
  <c r="W9281" i="1"/>
  <c r="V9281" i="1"/>
  <c r="X9280" i="1"/>
  <c r="W9280" i="1"/>
  <c r="V9280" i="1"/>
  <c r="X9279" i="1"/>
  <c r="W9279" i="1"/>
  <c r="V9279" i="1"/>
  <c r="X9278" i="1"/>
  <c r="W9278" i="1"/>
  <c r="V9278" i="1"/>
  <c r="X9277" i="1"/>
  <c r="W9277" i="1"/>
  <c r="V9277" i="1"/>
  <c r="X9276" i="1"/>
  <c r="W9276" i="1"/>
  <c r="V9276" i="1"/>
  <c r="X9275" i="1"/>
  <c r="W9275" i="1"/>
  <c r="V9275" i="1"/>
  <c r="X9274" i="1"/>
  <c r="W9274" i="1"/>
  <c r="V9274" i="1"/>
  <c r="X9273" i="1"/>
  <c r="W9273" i="1"/>
  <c r="V9273" i="1"/>
  <c r="X9272" i="1"/>
  <c r="W9272" i="1"/>
  <c r="V9272" i="1"/>
  <c r="X9271" i="1"/>
  <c r="W9271" i="1"/>
  <c r="V9271" i="1"/>
  <c r="X9270" i="1"/>
  <c r="W9270" i="1"/>
  <c r="V9270" i="1"/>
  <c r="X9269" i="1"/>
  <c r="W9269" i="1"/>
  <c r="V9269" i="1"/>
  <c r="X9268" i="1"/>
  <c r="W9268" i="1"/>
  <c r="V9268" i="1"/>
  <c r="X9267" i="1"/>
  <c r="W9267" i="1"/>
  <c r="V9267" i="1"/>
  <c r="X9266" i="1"/>
  <c r="W9266" i="1"/>
  <c r="V9266" i="1"/>
  <c r="X9265" i="1"/>
  <c r="W9265" i="1"/>
  <c r="V9265" i="1"/>
  <c r="X9264" i="1"/>
  <c r="W9264" i="1"/>
  <c r="V9264" i="1"/>
  <c r="X9263" i="1"/>
  <c r="W9263" i="1"/>
  <c r="V9263" i="1"/>
  <c r="X9262" i="1"/>
  <c r="W9262" i="1"/>
  <c r="V9262" i="1"/>
  <c r="X9261" i="1"/>
  <c r="W9261" i="1"/>
  <c r="V9261" i="1"/>
  <c r="X9260" i="1"/>
  <c r="W9260" i="1"/>
  <c r="V9260" i="1"/>
  <c r="X9259" i="1"/>
  <c r="W9259" i="1"/>
  <c r="V9259" i="1"/>
  <c r="X9258" i="1"/>
  <c r="W9258" i="1"/>
  <c r="V9258" i="1"/>
  <c r="X9257" i="1"/>
  <c r="W9257" i="1"/>
  <c r="V9257" i="1"/>
  <c r="X9256" i="1"/>
  <c r="W9256" i="1"/>
  <c r="V9256" i="1"/>
  <c r="X9255" i="1"/>
  <c r="W9255" i="1"/>
  <c r="V9255" i="1"/>
  <c r="X9254" i="1"/>
  <c r="W9254" i="1"/>
  <c r="V9254" i="1"/>
  <c r="X9253" i="1"/>
  <c r="W9253" i="1"/>
  <c r="V9253" i="1"/>
  <c r="X9252" i="1"/>
  <c r="W9252" i="1"/>
  <c r="V9252" i="1"/>
  <c r="X9251" i="1"/>
  <c r="W9251" i="1"/>
  <c r="V9251" i="1"/>
  <c r="X9250" i="1"/>
  <c r="W9250" i="1"/>
  <c r="V9250" i="1"/>
  <c r="X9249" i="1"/>
  <c r="W9249" i="1"/>
  <c r="V9249" i="1"/>
  <c r="X9248" i="1"/>
  <c r="W9248" i="1"/>
  <c r="V9248" i="1"/>
  <c r="X9247" i="1"/>
  <c r="W9247" i="1"/>
  <c r="V9247" i="1"/>
  <c r="X9246" i="1"/>
  <c r="W9246" i="1"/>
  <c r="V9246" i="1"/>
  <c r="X9245" i="1"/>
  <c r="W9245" i="1"/>
  <c r="V9245" i="1"/>
  <c r="X9244" i="1"/>
  <c r="W9244" i="1"/>
  <c r="V9244" i="1"/>
  <c r="X9243" i="1"/>
  <c r="W9243" i="1"/>
  <c r="V9243" i="1"/>
  <c r="X9242" i="1"/>
  <c r="W9242" i="1"/>
  <c r="V9242" i="1"/>
  <c r="X9241" i="1"/>
  <c r="W9241" i="1"/>
  <c r="V9241" i="1"/>
  <c r="X9240" i="1"/>
  <c r="W9240" i="1"/>
  <c r="V9240" i="1"/>
  <c r="X9239" i="1"/>
  <c r="W9239" i="1"/>
  <c r="V9239" i="1"/>
  <c r="X9238" i="1"/>
  <c r="W9238" i="1"/>
  <c r="V9238" i="1"/>
  <c r="X9237" i="1"/>
  <c r="W9237" i="1"/>
  <c r="V9237" i="1"/>
  <c r="X9236" i="1"/>
  <c r="W9236" i="1"/>
  <c r="V9236" i="1"/>
  <c r="X9235" i="1"/>
  <c r="W9235" i="1"/>
  <c r="V9235" i="1"/>
  <c r="X9234" i="1"/>
  <c r="W9234" i="1"/>
  <c r="V9234" i="1"/>
  <c r="X9233" i="1"/>
  <c r="W9233" i="1"/>
  <c r="V9233" i="1"/>
  <c r="X9232" i="1"/>
  <c r="W9232" i="1"/>
  <c r="V9232" i="1"/>
  <c r="X9231" i="1"/>
  <c r="W9231" i="1"/>
  <c r="V9231" i="1"/>
  <c r="X9230" i="1"/>
  <c r="W9230" i="1"/>
  <c r="V9230" i="1"/>
  <c r="X9229" i="1"/>
  <c r="W9229" i="1"/>
  <c r="V9229" i="1"/>
  <c r="X9228" i="1"/>
  <c r="W9228" i="1"/>
  <c r="V9228" i="1"/>
  <c r="X9227" i="1"/>
  <c r="W9227" i="1"/>
  <c r="V9227" i="1"/>
  <c r="X9226" i="1"/>
  <c r="W9226" i="1"/>
  <c r="V9226" i="1"/>
  <c r="X9225" i="1"/>
  <c r="W9225" i="1"/>
  <c r="V9225" i="1"/>
  <c r="X9224" i="1"/>
  <c r="W9224" i="1"/>
  <c r="V9224" i="1"/>
  <c r="X9223" i="1"/>
  <c r="W9223" i="1"/>
  <c r="V9223" i="1"/>
  <c r="X9222" i="1"/>
  <c r="W9222" i="1"/>
  <c r="V9222" i="1"/>
  <c r="X9221" i="1"/>
  <c r="W9221" i="1"/>
  <c r="V9221" i="1"/>
  <c r="X9220" i="1"/>
  <c r="W9220" i="1"/>
  <c r="V9220" i="1"/>
  <c r="X9219" i="1"/>
  <c r="W9219" i="1"/>
  <c r="V9219" i="1"/>
  <c r="X9218" i="1"/>
  <c r="W9218" i="1"/>
  <c r="V9218" i="1"/>
  <c r="X9217" i="1"/>
  <c r="W9217" i="1"/>
  <c r="V9217" i="1"/>
  <c r="X9216" i="1"/>
  <c r="W9216" i="1"/>
  <c r="V9216" i="1"/>
  <c r="X9215" i="1"/>
  <c r="W9215" i="1"/>
  <c r="V9215" i="1"/>
  <c r="X9214" i="1"/>
  <c r="W9214" i="1"/>
  <c r="V9214" i="1"/>
  <c r="X9213" i="1"/>
  <c r="W9213" i="1"/>
  <c r="V9213" i="1"/>
  <c r="X9212" i="1"/>
  <c r="W9212" i="1"/>
  <c r="V9212" i="1"/>
  <c r="X9211" i="1"/>
  <c r="W9211" i="1"/>
  <c r="V9211" i="1"/>
  <c r="X9210" i="1"/>
  <c r="W9210" i="1"/>
  <c r="V9210" i="1"/>
  <c r="X9209" i="1"/>
  <c r="W9209" i="1"/>
  <c r="V9209" i="1"/>
  <c r="X9208" i="1"/>
  <c r="W9208" i="1"/>
  <c r="V9208" i="1"/>
  <c r="X9207" i="1"/>
  <c r="W9207" i="1"/>
  <c r="V9207" i="1"/>
  <c r="X9206" i="1"/>
  <c r="W9206" i="1"/>
  <c r="V9206" i="1"/>
  <c r="X9205" i="1"/>
  <c r="W9205" i="1"/>
  <c r="V9205" i="1"/>
  <c r="X9204" i="1"/>
  <c r="W9204" i="1"/>
  <c r="V9204" i="1"/>
  <c r="X9203" i="1"/>
  <c r="W9203" i="1"/>
  <c r="V9203" i="1"/>
  <c r="X9202" i="1"/>
  <c r="W9202" i="1"/>
  <c r="V9202" i="1"/>
  <c r="X9201" i="1"/>
  <c r="W9201" i="1"/>
  <c r="V9201" i="1"/>
  <c r="X9200" i="1"/>
  <c r="W9200" i="1"/>
  <c r="V9200" i="1"/>
  <c r="X9199" i="1"/>
  <c r="W9199" i="1"/>
  <c r="V9199" i="1"/>
  <c r="X9198" i="1"/>
  <c r="W9198" i="1"/>
  <c r="V9198" i="1"/>
  <c r="X9197" i="1"/>
  <c r="W9197" i="1"/>
  <c r="V9197" i="1"/>
  <c r="X9196" i="1"/>
  <c r="W9196" i="1"/>
  <c r="V9196" i="1"/>
  <c r="X9195" i="1"/>
  <c r="W9195" i="1"/>
  <c r="V9195" i="1"/>
  <c r="X9194" i="1"/>
  <c r="W9194" i="1"/>
  <c r="V9194" i="1"/>
  <c r="X9193" i="1"/>
  <c r="W9193" i="1"/>
  <c r="V9193" i="1"/>
  <c r="X9192" i="1"/>
  <c r="W9192" i="1"/>
  <c r="V9192" i="1"/>
  <c r="X9191" i="1"/>
  <c r="W9191" i="1"/>
  <c r="V9191" i="1"/>
  <c r="X9190" i="1"/>
  <c r="W9190" i="1"/>
  <c r="V9190" i="1"/>
  <c r="X9189" i="1"/>
  <c r="W9189" i="1"/>
  <c r="V9189" i="1"/>
  <c r="X9188" i="1"/>
  <c r="W9188" i="1"/>
  <c r="V9188" i="1"/>
  <c r="X9187" i="1"/>
  <c r="W9187" i="1"/>
  <c r="V9187" i="1"/>
  <c r="X9186" i="1"/>
  <c r="W9186" i="1"/>
  <c r="V9186" i="1"/>
  <c r="X9185" i="1"/>
  <c r="W9185" i="1"/>
  <c r="V9185" i="1"/>
  <c r="X9184" i="1"/>
  <c r="W9184" i="1"/>
  <c r="V9184" i="1"/>
  <c r="X9183" i="1"/>
  <c r="W9183" i="1"/>
  <c r="V9183" i="1"/>
  <c r="X9182" i="1"/>
  <c r="W9182" i="1"/>
  <c r="V9182" i="1"/>
  <c r="X9181" i="1"/>
  <c r="W9181" i="1"/>
  <c r="V9181" i="1"/>
  <c r="X9180" i="1"/>
  <c r="W9180" i="1"/>
  <c r="V9180" i="1"/>
  <c r="X9179" i="1"/>
  <c r="W9179" i="1"/>
  <c r="V9179" i="1"/>
  <c r="X9178" i="1"/>
  <c r="W9178" i="1"/>
  <c r="V9178" i="1"/>
  <c r="X9177" i="1"/>
  <c r="W9177" i="1"/>
  <c r="V9177" i="1"/>
  <c r="X9176" i="1"/>
  <c r="W9176" i="1"/>
  <c r="V9176" i="1"/>
  <c r="X9175" i="1"/>
  <c r="W9175" i="1"/>
  <c r="V9175" i="1"/>
  <c r="X9174" i="1"/>
  <c r="W9174" i="1"/>
  <c r="V9174" i="1"/>
  <c r="X9173" i="1"/>
  <c r="W9173" i="1"/>
  <c r="V9173" i="1"/>
  <c r="X9172" i="1"/>
  <c r="W9172" i="1"/>
  <c r="V9172" i="1"/>
  <c r="X9171" i="1"/>
  <c r="W9171" i="1"/>
  <c r="V9171" i="1"/>
  <c r="X9170" i="1"/>
  <c r="W9170" i="1"/>
  <c r="V9170" i="1"/>
  <c r="X9169" i="1"/>
  <c r="W9169" i="1"/>
  <c r="V9169" i="1"/>
  <c r="X9168" i="1"/>
  <c r="W9168" i="1"/>
  <c r="V9168" i="1"/>
  <c r="X9167" i="1"/>
  <c r="W9167" i="1"/>
  <c r="V9167" i="1"/>
  <c r="X9166" i="1"/>
  <c r="W9166" i="1"/>
  <c r="V9166" i="1"/>
  <c r="X9165" i="1"/>
  <c r="W9165" i="1"/>
  <c r="V9165" i="1"/>
  <c r="X9164" i="1"/>
  <c r="W9164" i="1"/>
  <c r="V9164" i="1"/>
  <c r="X9163" i="1"/>
  <c r="W9163" i="1"/>
  <c r="V9163" i="1"/>
  <c r="X9162" i="1"/>
  <c r="W9162" i="1"/>
  <c r="V9162" i="1"/>
  <c r="X9161" i="1"/>
  <c r="W9161" i="1"/>
  <c r="V9161" i="1"/>
  <c r="X9160" i="1"/>
  <c r="W9160" i="1"/>
  <c r="V9160" i="1"/>
  <c r="X9159" i="1"/>
  <c r="W9159" i="1"/>
  <c r="V9159" i="1"/>
  <c r="X9158" i="1"/>
  <c r="W9158" i="1"/>
  <c r="V9158" i="1"/>
  <c r="X9157" i="1"/>
  <c r="W9157" i="1"/>
  <c r="V9157" i="1"/>
  <c r="X9156" i="1"/>
  <c r="W9156" i="1"/>
  <c r="V9156" i="1"/>
  <c r="X9155" i="1"/>
  <c r="W9155" i="1"/>
  <c r="V9155" i="1"/>
  <c r="X9154" i="1"/>
  <c r="W9154" i="1"/>
  <c r="V9154" i="1"/>
  <c r="X9153" i="1"/>
  <c r="W9153" i="1"/>
  <c r="V9153" i="1"/>
  <c r="X9152" i="1"/>
  <c r="W9152" i="1"/>
  <c r="V9152" i="1"/>
  <c r="X9151" i="1"/>
  <c r="W9151" i="1"/>
  <c r="V9151" i="1"/>
  <c r="X9150" i="1"/>
  <c r="W9150" i="1"/>
  <c r="V9150" i="1"/>
  <c r="X9149" i="1"/>
  <c r="W9149" i="1"/>
  <c r="V9149" i="1"/>
  <c r="X9148" i="1"/>
  <c r="W9148" i="1"/>
  <c r="V9148" i="1"/>
  <c r="X9147" i="1"/>
  <c r="W9147" i="1"/>
  <c r="V9147" i="1"/>
  <c r="X9146" i="1"/>
  <c r="W9146" i="1"/>
  <c r="V9146" i="1"/>
  <c r="X9145" i="1"/>
  <c r="W9145" i="1"/>
  <c r="V9145" i="1"/>
  <c r="X9144" i="1"/>
  <c r="W9144" i="1"/>
  <c r="V9144" i="1"/>
  <c r="X9143" i="1"/>
  <c r="W9143" i="1"/>
  <c r="V9143" i="1"/>
  <c r="X9142" i="1"/>
  <c r="W9142" i="1"/>
  <c r="V9142" i="1"/>
  <c r="X9141" i="1"/>
  <c r="W9141" i="1"/>
  <c r="V9141" i="1"/>
  <c r="X9140" i="1"/>
  <c r="W9140" i="1"/>
  <c r="V9140" i="1"/>
  <c r="X9139" i="1"/>
  <c r="W9139" i="1"/>
  <c r="V9139" i="1"/>
  <c r="X9138" i="1"/>
  <c r="W9138" i="1"/>
  <c r="V9138" i="1"/>
  <c r="X9137" i="1"/>
  <c r="W9137" i="1"/>
  <c r="V9137" i="1"/>
  <c r="X9136" i="1"/>
  <c r="W9136" i="1"/>
  <c r="V9136" i="1"/>
  <c r="X9135" i="1"/>
  <c r="W9135" i="1"/>
  <c r="V9135" i="1"/>
  <c r="X9134" i="1"/>
  <c r="W9134" i="1"/>
  <c r="V9134" i="1"/>
  <c r="X9133" i="1"/>
  <c r="W9133" i="1"/>
  <c r="V9133" i="1"/>
  <c r="X9132" i="1"/>
  <c r="W9132" i="1"/>
  <c r="V9132" i="1"/>
  <c r="X9131" i="1"/>
  <c r="W9131" i="1"/>
  <c r="V9131" i="1"/>
  <c r="X9130" i="1"/>
  <c r="W9130" i="1"/>
  <c r="V9130" i="1"/>
  <c r="X9129" i="1"/>
  <c r="W9129" i="1"/>
  <c r="V9129" i="1"/>
  <c r="X9128" i="1"/>
  <c r="W9128" i="1"/>
  <c r="V9128" i="1"/>
  <c r="X9127" i="1"/>
  <c r="W9127" i="1"/>
  <c r="V9127" i="1"/>
  <c r="X9126" i="1"/>
  <c r="W9126" i="1"/>
  <c r="V9126" i="1"/>
  <c r="X9125" i="1"/>
  <c r="W9125" i="1"/>
  <c r="V9125" i="1"/>
  <c r="X9124" i="1"/>
  <c r="W9124" i="1"/>
  <c r="V9124" i="1"/>
  <c r="X9123" i="1"/>
  <c r="W9123" i="1"/>
  <c r="V9123" i="1"/>
  <c r="X9122" i="1"/>
  <c r="W9122" i="1"/>
  <c r="V9122" i="1"/>
  <c r="X9121" i="1"/>
  <c r="W9121" i="1"/>
  <c r="V9121" i="1"/>
  <c r="X9120" i="1"/>
  <c r="W9120" i="1"/>
  <c r="V9120" i="1"/>
  <c r="X9119" i="1"/>
  <c r="W9119" i="1"/>
  <c r="V9119" i="1"/>
  <c r="X9118" i="1"/>
  <c r="W9118" i="1"/>
  <c r="V9118" i="1"/>
  <c r="X9117" i="1"/>
  <c r="W9117" i="1"/>
  <c r="V9117" i="1"/>
  <c r="X9116" i="1"/>
  <c r="W9116" i="1"/>
  <c r="V9116" i="1"/>
  <c r="X9115" i="1"/>
  <c r="W9115" i="1"/>
  <c r="V9115" i="1"/>
  <c r="X9114" i="1"/>
  <c r="W9114" i="1"/>
  <c r="V9114" i="1"/>
  <c r="X9113" i="1"/>
  <c r="W9113" i="1"/>
  <c r="V9113" i="1"/>
  <c r="X9112" i="1"/>
  <c r="W9112" i="1"/>
  <c r="V9112" i="1"/>
  <c r="X9111" i="1"/>
  <c r="W9111" i="1"/>
  <c r="V9111" i="1"/>
  <c r="X9110" i="1"/>
  <c r="W9110" i="1"/>
  <c r="V9110" i="1"/>
  <c r="X9109" i="1"/>
  <c r="W9109" i="1"/>
  <c r="V9109" i="1"/>
  <c r="X9108" i="1"/>
  <c r="W9108" i="1"/>
  <c r="V9108" i="1"/>
  <c r="X9107" i="1"/>
  <c r="W9107" i="1"/>
  <c r="V9107" i="1"/>
  <c r="X9106" i="1"/>
  <c r="W9106" i="1"/>
  <c r="V9106" i="1"/>
  <c r="X9105" i="1"/>
  <c r="W9105" i="1"/>
  <c r="V9105" i="1"/>
  <c r="X9104" i="1"/>
  <c r="W9104" i="1"/>
  <c r="V9104" i="1"/>
  <c r="X9103" i="1"/>
  <c r="W9103" i="1"/>
  <c r="V9103" i="1"/>
  <c r="X9102" i="1"/>
  <c r="W9102" i="1"/>
  <c r="V9102" i="1"/>
  <c r="X9101" i="1"/>
  <c r="W9101" i="1"/>
  <c r="V9101" i="1"/>
  <c r="X9100" i="1"/>
  <c r="W9100" i="1"/>
  <c r="V9100" i="1"/>
  <c r="X9099" i="1"/>
  <c r="W9099" i="1"/>
  <c r="V9099" i="1"/>
  <c r="X9098" i="1"/>
  <c r="W9098" i="1"/>
  <c r="V9098" i="1"/>
  <c r="X9097" i="1"/>
  <c r="W9097" i="1"/>
  <c r="V9097" i="1"/>
  <c r="X9096" i="1"/>
  <c r="W9096" i="1"/>
  <c r="V9096" i="1"/>
  <c r="X9095" i="1"/>
  <c r="W9095" i="1"/>
  <c r="V9095" i="1"/>
  <c r="X9094" i="1"/>
  <c r="W9094" i="1"/>
  <c r="V9094" i="1"/>
  <c r="X9093" i="1"/>
  <c r="W9093" i="1"/>
  <c r="V9093" i="1"/>
  <c r="X9092" i="1"/>
  <c r="W9092" i="1"/>
  <c r="V9092" i="1"/>
  <c r="X9091" i="1"/>
  <c r="W9091" i="1"/>
  <c r="V9091" i="1"/>
  <c r="X9090" i="1"/>
  <c r="W9090" i="1"/>
  <c r="V9090" i="1"/>
  <c r="X9089" i="1"/>
  <c r="W9089" i="1"/>
  <c r="V9089" i="1"/>
  <c r="X9088" i="1"/>
  <c r="W9088" i="1"/>
  <c r="V9088" i="1"/>
  <c r="X9087" i="1"/>
  <c r="W9087" i="1"/>
  <c r="V9087" i="1"/>
  <c r="X9086" i="1"/>
  <c r="W9086" i="1"/>
  <c r="V9086" i="1"/>
  <c r="X9085" i="1"/>
  <c r="W9085" i="1"/>
  <c r="V9085" i="1"/>
  <c r="X9084" i="1"/>
  <c r="W9084" i="1"/>
  <c r="V9084" i="1"/>
  <c r="X9083" i="1"/>
  <c r="W9083" i="1"/>
  <c r="V9083" i="1"/>
  <c r="X9082" i="1"/>
  <c r="W9082" i="1"/>
  <c r="V9082" i="1"/>
  <c r="X9081" i="1"/>
  <c r="W9081" i="1"/>
  <c r="V9081" i="1"/>
  <c r="X9080" i="1"/>
  <c r="W9080" i="1"/>
  <c r="V9080" i="1"/>
  <c r="X9079" i="1"/>
  <c r="W9079" i="1"/>
  <c r="V9079" i="1"/>
  <c r="X9078" i="1"/>
  <c r="W9078" i="1"/>
  <c r="V9078" i="1"/>
  <c r="X9077" i="1"/>
  <c r="W9077" i="1"/>
  <c r="V9077" i="1"/>
  <c r="X9076" i="1"/>
  <c r="W9076" i="1"/>
  <c r="V9076" i="1"/>
  <c r="X9075" i="1"/>
  <c r="W9075" i="1"/>
  <c r="V9075" i="1"/>
  <c r="X9074" i="1"/>
  <c r="W9074" i="1"/>
  <c r="V9074" i="1"/>
  <c r="X9073" i="1"/>
  <c r="W9073" i="1"/>
  <c r="V9073" i="1"/>
  <c r="X9072" i="1"/>
  <c r="W9072" i="1"/>
  <c r="V9072" i="1"/>
  <c r="X9071" i="1"/>
  <c r="W9071" i="1"/>
  <c r="V9071" i="1"/>
  <c r="X9070" i="1"/>
  <c r="W9070" i="1"/>
  <c r="V9070" i="1"/>
  <c r="X9069" i="1"/>
  <c r="W9069" i="1"/>
  <c r="V9069" i="1"/>
  <c r="X9068" i="1"/>
  <c r="W9068" i="1"/>
  <c r="V9068" i="1"/>
  <c r="X9067" i="1"/>
  <c r="W9067" i="1"/>
  <c r="V9067" i="1"/>
  <c r="X9066" i="1"/>
  <c r="W9066" i="1"/>
  <c r="V9066" i="1"/>
  <c r="X9065" i="1"/>
  <c r="W9065" i="1"/>
  <c r="V9065" i="1"/>
  <c r="X9064" i="1"/>
  <c r="W9064" i="1"/>
  <c r="V9064" i="1"/>
  <c r="X9063" i="1"/>
  <c r="W9063" i="1"/>
  <c r="V9063" i="1"/>
  <c r="X9062" i="1"/>
  <c r="W9062" i="1"/>
  <c r="V9062" i="1"/>
  <c r="X9061" i="1"/>
  <c r="W9061" i="1"/>
  <c r="V9061" i="1"/>
  <c r="X9060" i="1"/>
  <c r="W9060" i="1"/>
  <c r="V9060" i="1"/>
  <c r="X9059" i="1"/>
  <c r="W9059" i="1"/>
  <c r="V9059" i="1"/>
  <c r="X9058" i="1"/>
  <c r="W9058" i="1"/>
  <c r="V9058" i="1"/>
  <c r="X9057" i="1"/>
  <c r="W9057" i="1"/>
  <c r="V9057" i="1"/>
  <c r="X9056" i="1"/>
  <c r="W9056" i="1"/>
  <c r="V9056" i="1"/>
  <c r="X9055" i="1"/>
  <c r="W9055" i="1"/>
  <c r="V9055" i="1"/>
  <c r="X9054" i="1"/>
  <c r="W9054" i="1"/>
  <c r="V9054" i="1"/>
  <c r="X9053" i="1"/>
  <c r="W9053" i="1"/>
  <c r="V9053" i="1"/>
  <c r="X9052" i="1"/>
  <c r="W9052" i="1"/>
  <c r="V9052" i="1"/>
  <c r="X9051" i="1"/>
  <c r="W9051" i="1"/>
  <c r="V9051" i="1"/>
  <c r="X9050" i="1"/>
  <c r="W9050" i="1"/>
  <c r="V9050" i="1"/>
  <c r="X9049" i="1"/>
  <c r="W9049" i="1"/>
  <c r="V9049" i="1"/>
  <c r="X9048" i="1"/>
  <c r="W9048" i="1"/>
  <c r="V9048" i="1"/>
  <c r="X9047" i="1"/>
  <c r="W9047" i="1"/>
  <c r="V9047" i="1"/>
  <c r="X9046" i="1"/>
  <c r="W9046" i="1"/>
  <c r="V9046" i="1"/>
  <c r="X9045" i="1"/>
  <c r="W9045" i="1"/>
  <c r="V9045" i="1"/>
  <c r="X9044" i="1"/>
  <c r="W9044" i="1"/>
  <c r="V9044" i="1"/>
  <c r="X9043" i="1"/>
  <c r="W9043" i="1"/>
  <c r="V9043" i="1"/>
  <c r="X9042" i="1"/>
  <c r="W9042" i="1"/>
  <c r="V9042" i="1"/>
  <c r="X9041" i="1"/>
  <c r="W9041" i="1"/>
  <c r="V9041" i="1"/>
  <c r="X9040" i="1"/>
  <c r="W9040" i="1"/>
  <c r="V9040" i="1"/>
  <c r="X9039" i="1"/>
  <c r="W9039" i="1"/>
  <c r="V9039" i="1"/>
  <c r="X9038" i="1"/>
  <c r="W9038" i="1"/>
  <c r="V9038" i="1"/>
  <c r="X9037" i="1"/>
  <c r="W9037" i="1"/>
  <c r="V9037" i="1"/>
  <c r="X9036" i="1"/>
  <c r="W9036" i="1"/>
  <c r="V9036" i="1"/>
  <c r="X9035" i="1"/>
  <c r="W9035" i="1"/>
  <c r="V9035" i="1"/>
  <c r="X9034" i="1"/>
  <c r="W9034" i="1"/>
  <c r="V9034" i="1"/>
  <c r="X9033" i="1"/>
  <c r="W9033" i="1"/>
  <c r="V9033" i="1"/>
  <c r="X9032" i="1"/>
  <c r="W9032" i="1"/>
  <c r="V9032" i="1"/>
  <c r="X9031" i="1"/>
  <c r="W9031" i="1"/>
  <c r="V9031" i="1"/>
  <c r="X9030" i="1"/>
  <c r="W9030" i="1"/>
  <c r="V9030" i="1"/>
  <c r="X9029" i="1"/>
  <c r="W9029" i="1"/>
  <c r="V9029" i="1"/>
  <c r="X9028" i="1"/>
  <c r="W9028" i="1"/>
  <c r="V9028" i="1"/>
  <c r="X9027" i="1"/>
  <c r="W9027" i="1"/>
  <c r="V9027" i="1"/>
  <c r="X9026" i="1"/>
  <c r="W9026" i="1"/>
  <c r="V9026" i="1"/>
  <c r="X9025" i="1"/>
  <c r="W9025" i="1"/>
  <c r="V9025" i="1"/>
  <c r="X9024" i="1"/>
  <c r="W9024" i="1"/>
  <c r="V9024" i="1"/>
  <c r="X9023" i="1"/>
  <c r="W9023" i="1"/>
  <c r="V9023" i="1"/>
  <c r="X9022" i="1"/>
  <c r="W9022" i="1"/>
  <c r="V9022" i="1"/>
  <c r="X9021" i="1"/>
  <c r="W9021" i="1"/>
  <c r="V9021" i="1"/>
  <c r="X9020" i="1"/>
  <c r="W9020" i="1"/>
  <c r="V9020" i="1"/>
  <c r="X9019" i="1"/>
  <c r="W9019" i="1"/>
  <c r="V9019" i="1"/>
  <c r="X9018" i="1"/>
  <c r="W9018" i="1"/>
  <c r="V9018" i="1"/>
  <c r="X9017" i="1"/>
  <c r="W9017" i="1"/>
  <c r="V9017" i="1"/>
  <c r="X9016" i="1"/>
  <c r="W9016" i="1"/>
  <c r="V9016" i="1"/>
  <c r="X9015" i="1"/>
  <c r="W9015" i="1"/>
  <c r="V9015" i="1"/>
  <c r="X9014" i="1"/>
  <c r="W9014" i="1"/>
  <c r="V9014" i="1"/>
  <c r="X9013" i="1"/>
  <c r="W9013" i="1"/>
  <c r="V9013" i="1"/>
  <c r="X9012" i="1"/>
  <c r="W9012" i="1"/>
  <c r="V9012" i="1"/>
  <c r="X9011" i="1"/>
  <c r="W9011" i="1"/>
  <c r="V9011" i="1"/>
  <c r="X9010" i="1"/>
  <c r="W9010" i="1"/>
  <c r="V9010" i="1"/>
  <c r="X9009" i="1"/>
  <c r="W9009" i="1"/>
  <c r="V9009" i="1"/>
  <c r="X9008" i="1"/>
  <c r="W9008" i="1"/>
  <c r="V9008" i="1"/>
  <c r="X9007" i="1"/>
  <c r="W9007" i="1"/>
  <c r="V9007" i="1"/>
  <c r="X9006" i="1"/>
  <c r="W9006" i="1"/>
  <c r="V9006" i="1"/>
  <c r="X9005" i="1"/>
  <c r="W9005" i="1"/>
  <c r="V9005" i="1"/>
  <c r="X9004" i="1"/>
  <c r="W9004" i="1"/>
  <c r="V9004" i="1"/>
  <c r="X9003" i="1"/>
  <c r="W9003" i="1"/>
  <c r="V9003" i="1"/>
  <c r="X9002" i="1"/>
  <c r="W9002" i="1"/>
  <c r="V9002" i="1"/>
  <c r="X9001" i="1"/>
  <c r="W9001" i="1"/>
  <c r="V9001" i="1"/>
  <c r="X9000" i="1"/>
  <c r="W9000" i="1"/>
  <c r="V9000" i="1"/>
  <c r="X8999" i="1"/>
  <c r="W8999" i="1"/>
  <c r="V8999" i="1"/>
  <c r="X8998" i="1"/>
  <c r="W8998" i="1"/>
  <c r="V8998" i="1"/>
  <c r="X8997" i="1"/>
  <c r="W8997" i="1"/>
  <c r="V8997" i="1"/>
  <c r="X8996" i="1"/>
  <c r="W8996" i="1"/>
  <c r="V8996" i="1"/>
  <c r="X8995" i="1"/>
  <c r="W8995" i="1"/>
  <c r="V8995" i="1"/>
  <c r="X8994" i="1"/>
  <c r="W8994" i="1"/>
  <c r="V8994" i="1"/>
  <c r="X8993" i="1"/>
  <c r="W8993" i="1"/>
  <c r="V8993" i="1"/>
  <c r="X8992" i="1"/>
  <c r="W8992" i="1"/>
  <c r="V8992" i="1"/>
  <c r="X8991" i="1"/>
  <c r="W8991" i="1"/>
  <c r="V8991" i="1"/>
  <c r="X8990" i="1"/>
  <c r="W8990" i="1"/>
  <c r="V8990" i="1"/>
  <c r="X8989" i="1"/>
  <c r="W8989" i="1"/>
  <c r="V8989" i="1"/>
  <c r="X8988" i="1"/>
  <c r="W8988" i="1"/>
  <c r="V8988" i="1"/>
  <c r="X8987" i="1"/>
  <c r="W8987" i="1"/>
  <c r="V8987" i="1"/>
  <c r="X8986" i="1"/>
  <c r="W8986" i="1"/>
  <c r="V8986" i="1"/>
  <c r="X8985" i="1"/>
  <c r="W8985" i="1"/>
  <c r="V8985" i="1"/>
  <c r="X8984" i="1"/>
  <c r="W8984" i="1"/>
  <c r="V8984" i="1"/>
  <c r="X8983" i="1"/>
  <c r="W8983" i="1"/>
  <c r="V8983" i="1"/>
  <c r="X8982" i="1"/>
  <c r="W8982" i="1"/>
  <c r="V8982" i="1"/>
  <c r="X8981" i="1"/>
  <c r="W8981" i="1"/>
  <c r="V8981" i="1"/>
  <c r="X8980" i="1"/>
  <c r="W8980" i="1"/>
  <c r="V8980" i="1"/>
  <c r="X8979" i="1"/>
  <c r="W8979" i="1"/>
  <c r="V8979" i="1"/>
  <c r="X8978" i="1"/>
  <c r="W8978" i="1"/>
  <c r="V8978" i="1"/>
  <c r="X8977" i="1"/>
  <c r="W8977" i="1"/>
  <c r="V8977" i="1"/>
  <c r="X8976" i="1"/>
  <c r="W8976" i="1"/>
  <c r="V8976" i="1"/>
  <c r="X8975" i="1"/>
  <c r="W8975" i="1"/>
  <c r="V8975" i="1"/>
  <c r="X8974" i="1"/>
  <c r="W8974" i="1"/>
  <c r="V8974" i="1"/>
  <c r="X8973" i="1"/>
  <c r="W8973" i="1"/>
  <c r="V8973" i="1"/>
  <c r="X8972" i="1"/>
  <c r="W8972" i="1"/>
  <c r="V8972" i="1"/>
  <c r="X8971" i="1"/>
  <c r="W8971" i="1"/>
  <c r="V8971" i="1"/>
  <c r="X8970" i="1"/>
  <c r="W8970" i="1"/>
  <c r="V8970" i="1"/>
  <c r="X8969" i="1"/>
  <c r="W8969" i="1"/>
  <c r="V8969" i="1"/>
  <c r="X8968" i="1"/>
  <c r="W8968" i="1"/>
  <c r="V8968" i="1"/>
  <c r="X8967" i="1"/>
  <c r="W8967" i="1"/>
  <c r="V8967" i="1"/>
  <c r="X8966" i="1"/>
  <c r="W8966" i="1"/>
  <c r="V8966" i="1"/>
  <c r="X8965" i="1"/>
  <c r="W8965" i="1"/>
  <c r="V8965" i="1"/>
  <c r="X8964" i="1"/>
  <c r="W8964" i="1"/>
  <c r="V8964" i="1"/>
  <c r="X8963" i="1"/>
  <c r="W8963" i="1"/>
  <c r="V8963" i="1"/>
  <c r="X8962" i="1"/>
  <c r="W8962" i="1"/>
  <c r="V8962" i="1"/>
  <c r="X8961" i="1"/>
  <c r="W8961" i="1"/>
  <c r="V8961" i="1"/>
  <c r="X8960" i="1"/>
  <c r="W8960" i="1"/>
  <c r="V8960" i="1"/>
  <c r="X8959" i="1"/>
  <c r="W8959" i="1"/>
  <c r="V8959" i="1"/>
  <c r="X8958" i="1"/>
  <c r="W8958" i="1"/>
  <c r="V8958" i="1"/>
  <c r="X8957" i="1"/>
  <c r="W8957" i="1"/>
  <c r="V8957" i="1"/>
  <c r="X8956" i="1"/>
  <c r="W8956" i="1"/>
  <c r="V8956" i="1"/>
  <c r="X8955" i="1"/>
  <c r="W8955" i="1"/>
  <c r="V8955" i="1"/>
  <c r="X8954" i="1"/>
  <c r="W8954" i="1"/>
  <c r="V8954" i="1"/>
  <c r="X8953" i="1"/>
  <c r="W8953" i="1"/>
  <c r="V8953" i="1"/>
  <c r="X8952" i="1"/>
  <c r="W8952" i="1"/>
  <c r="V8952" i="1"/>
  <c r="X8951" i="1"/>
  <c r="W8951" i="1"/>
  <c r="V8951" i="1"/>
  <c r="X8950" i="1"/>
  <c r="W8950" i="1"/>
  <c r="V8950" i="1"/>
  <c r="X8949" i="1"/>
  <c r="W8949" i="1"/>
  <c r="V8949" i="1"/>
  <c r="X8948" i="1"/>
  <c r="W8948" i="1"/>
  <c r="V8948" i="1"/>
  <c r="X8947" i="1"/>
  <c r="W8947" i="1"/>
  <c r="V8947" i="1"/>
  <c r="X8946" i="1"/>
  <c r="W8946" i="1"/>
  <c r="V8946" i="1"/>
  <c r="X8945" i="1"/>
  <c r="W8945" i="1"/>
  <c r="V8945" i="1"/>
  <c r="X8944" i="1"/>
  <c r="W8944" i="1"/>
  <c r="V8944" i="1"/>
  <c r="X8943" i="1"/>
  <c r="W8943" i="1"/>
  <c r="V8943" i="1"/>
  <c r="X8942" i="1"/>
  <c r="W8942" i="1"/>
  <c r="V8942" i="1"/>
  <c r="X8941" i="1"/>
  <c r="W8941" i="1"/>
  <c r="V8941" i="1"/>
  <c r="X8940" i="1"/>
  <c r="W8940" i="1"/>
  <c r="V8940" i="1"/>
  <c r="X8939" i="1"/>
  <c r="W8939" i="1"/>
  <c r="V8939" i="1"/>
  <c r="X8938" i="1"/>
  <c r="W8938" i="1"/>
  <c r="V8938" i="1"/>
  <c r="X8937" i="1"/>
  <c r="W8937" i="1"/>
  <c r="V8937" i="1"/>
  <c r="X8936" i="1"/>
  <c r="W8936" i="1"/>
  <c r="V8936" i="1"/>
  <c r="X8935" i="1"/>
  <c r="W8935" i="1"/>
  <c r="V8935" i="1"/>
  <c r="X8934" i="1"/>
  <c r="W8934" i="1"/>
  <c r="V8934" i="1"/>
  <c r="X8933" i="1"/>
  <c r="W8933" i="1"/>
  <c r="V8933" i="1"/>
  <c r="X8932" i="1"/>
  <c r="W8932" i="1"/>
  <c r="V8932" i="1"/>
  <c r="X8931" i="1"/>
  <c r="W8931" i="1"/>
  <c r="V8931" i="1"/>
  <c r="X8930" i="1"/>
  <c r="W8930" i="1"/>
  <c r="V8930" i="1"/>
  <c r="X8929" i="1"/>
  <c r="W8929" i="1"/>
  <c r="V8929" i="1"/>
  <c r="X8928" i="1"/>
  <c r="W8928" i="1"/>
  <c r="V8928" i="1"/>
  <c r="X8927" i="1"/>
  <c r="W8927" i="1"/>
  <c r="V8927" i="1"/>
  <c r="X8926" i="1"/>
  <c r="W8926" i="1"/>
  <c r="V8926" i="1"/>
  <c r="X8925" i="1"/>
  <c r="W8925" i="1"/>
  <c r="V8925" i="1"/>
  <c r="X8924" i="1"/>
  <c r="W8924" i="1"/>
  <c r="V8924" i="1"/>
  <c r="X8923" i="1"/>
  <c r="W8923" i="1"/>
  <c r="V8923" i="1"/>
  <c r="X8922" i="1"/>
  <c r="W8922" i="1"/>
  <c r="V8922" i="1"/>
  <c r="X8921" i="1"/>
  <c r="W8921" i="1"/>
  <c r="V8921" i="1"/>
  <c r="X8920" i="1"/>
  <c r="W8920" i="1"/>
  <c r="V8920" i="1"/>
  <c r="X8919" i="1"/>
  <c r="W8919" i="1"/>
  <c r="V8919" i="1"/>
  <c r="X8918" i="1"/>
  <c r="W8918" i="1"/>
  <c r="V8918" i="1"/>
  <c r="X8917" i="1"/>
  <c r="W8917" i="1"/>
  <c r="V8917" i="1"/>
  <c r="X8916" i="1"/>
  <c r="W8916" i="1"/>
  <c r="V8916" i="1"/>
  <c r="X8915" i="1"/>
  <c r="W8915" i="1"/>
  <c r="V8915" i="1"/>
  <c r="X8914" i="1"/>
  <c r="W8914" i="1"/>
  <c r="V8914" i="1"/>
  <c r="X8913" i="1"/>
  <c r="W8913" i="1"/>
  <c r="V8913" i="1"/>
  <c r="X8912" i="1"/>
  <c r="W8912" i="1"/>
  <c r="V8912" i="1"/>
  <c r="X8911" i="1"/>
  <c r="W8911" i="1"/>
  <c r="V8911" i="1"/>
  <c r="X8910" i="1"/>
  <c r="W8910" i="1"/>
  <c r="V8910" i="1"/>
  <c r="X8909" i="1"/>
  <c r="W8909" i="1"/>
  <c r="V8909" i="1"/>
  <c r="X8908" i="1"/>
  <c r="W8908" i="1"/>
  <c r="V8908" i="1"/>
  <c r="X8907" i="1"/>
  <c r="W8907" i="1"/>
  <c r="V8907" i="1"/>
  <c r="X8906" i="1"/>
  <c r="W8906" i="1"/>
  <c r="V8906" i="1"/>
  <c r="X8905" i="1"/>
  <c r="W8905" i="1"/>
  <c r="V8905" i="1"/>
  <c r="X8904" i="1"/>
  <c r="W8904" i="1"/>
  <c r="V8904" i="1"/>
  <c r="X8903" i="1"/>
  <c r="W8903" i="1"/>
  <c r="V8903" i="1"/>
  <c r="X8902" i="1"/>
  <c r="W8902" i="1"/>
  <c r="V8902" i="1"/>
  <c r="X8901" i="1"/>
  <c r="W8901" i="1"/>
  <c r="V8901" i="1"/>
  <c r="X8900" i="1"/>
  <c r="W8900" i="1"/>
  <c r="V8900" i="1"/>
  <c r="X8899" i="1"/>
  <c r="W8899" i="1"/>
  <c r="V8899" i="1"/>
  <c r="X8898" i="1"/>
  <c r="W8898" i="1"/>
  <c r="V8898" i="1"/>
  <c r="X8897" i="1"/>
  <c r="W8897" i="1"/>
  <c r="V8897" i="1"/>
  <c r="X8896" i="1"/>
  <c r="W8896" i="1"/>
  <c r="V8896" i="1"/>
  <c r="X8895" i="1"/>
  <c r="W8895" i="1"/>
  <c r="V8895" i="1"/>
  <c r="X8894" i="1"/>
  <c r="W8894" i="1"/>
  <c r="V8894" i="1"/>
  <c r="X8893" i="1"/>
  <c r="W8893" i="1"/>
  <c r="V8893" i="1"/>
  <c r="X8892" i="1"/>
  <c r="W8892" i="1"/>
  <c r="V8892" i="1"/>
  <c r="X8891" i="1"/>
  <c r="W8891" i="1"/>
  <c r="V8891" i="1"/>
  <c r="X8890" i="1"/>
  <c r="W8890" i="1"/>
  <c r="V8890" i="1"/>
  <c r="X8889" i="1"/>
  <c r="W8889" i="1"/>
  <c r="V8889" i="1"/>
  <c r="X8888" i="1"/>
  <c r="W8888" i="1"/>
  <c r="V8888" i="1"/>
  <c r="X8887" i="1"/>
  <c r="W8887" i="1"/>
  <c r="V8887" i="1"/>
  <c r="X8886" i="1"/>
  <c r="W8886" i="1"/>
  <c r="V8886" i="1"/>
  <c r="X8885" i="1"/>
  <c r="W8885" i="1"/>
  <c r="V8885" i="1"/>
  <c r="X8884" i="1"/>
  <c r="W8884" i="1"/>
  <c r="V8884" i="1"/>
  <c r="X8883" i="1"/>
  <c r="W8883" i="1"/>
  <c r="V8883" i="1"/>
  <c r="X8882" i="1"/>
  <c r="W8882" i="1"/>
  <c r="V8882" i="1"/>
  <c r="X8881" i="1"/>
  <c r="W8881" i="1"/>
  <c r="V8881" i="1"/>
  <c r="X8880" i="1"/>
  <c r="W8880" i="1"/>
  <c r="V8880" i="1"/>
  <c r="X8879" i="1"/>
  <c r="W8879" i="1"/>
  <c r="V8879" i="1"/>
  <c r="X8878" i="1"/>
  <c r="W8878" i="1"/>
  <c r="V8878" i="1"/>
  <c r="X8877" i="1"/>
  <c r="W8877" i="1"/>
  <c r="V8877" i="1"/>
  <c r="X8876" i="1"/>
  <c r="W8876" i="1"/>
  <c r="V8876" i="1"/>
  <c r="X8875" i="1"/>
  <c r="W8875" i="1"/>
  <c r="V8875" i="1"/>
  <c r="X8874" i="1"/>
  <c r="W8874" i="1"/>
  <c r="V8874" i="1"/>
  <c r="X8873" i="1"/>
  <c r="W8873" i="1"/>
  <c r="V8873" i="1"/>
  <c r="X8872" i="1"/>
  <c r="W8872" i="1"/>
  <c r="V8872" i="1"/>
  <c r="X8871" i="1"/>
  <c r="W8871" i="1"/>
  <c r="V8871" i="1"/>
  <c r="X8870" i="1"/>
  <c r="W8870" i="1"/>
  <c r="V8870" i="1"/>
  <c r="X8869" i="1"/>
  <c r="W8869" i="1"/>
  <c r="V8869" i="1"/>
  <c r="X8868" i="1"/>
  <c r="W8868" i="1"/>
  <c r="V8868" i="1"/>
  <c r="X8867" i="1"/>
  <c r="W8867" i="1"/>
  <c r="V8867" i="1"/>
  <c r="X8866" i="1"/>
  <c r="W8866" i="1"/>
  <c r="V8866" i="1"/>
  <c r="X8865" i="1"/>
  <c r="W8865" i="1"/>
  <c r="V8865" i="1"/>
  <c r="X8864" i="1"/>
  <c r="W8864" i="1"/>
  <c r="V8864" i="1"/>
  <c r="X8863" i="1"/>
  <c r="W8863" i="1"/>
  <c r="V8863" i="1"/>
  <c r="X8862" i="1"/>
  <c r="W8862" i="1"/>
  <c r="V8862" i="1"/>
  <c r="X8861" i="1"/>
  <c r="W8861" i="1"/>
  <c r="V8861" i="1"/>
  <c r="X8860" i="1"/>
  <c r="W8860" i="1"/>
  <c r="V8860" i="1"/>
  <c r="X8859" i="1"/>
  <c r="W8859" i="1"/>
  <c r="V8859" i="1"/>
  <c r="X8858" i="1"/>
  <c r="W8858" i="1"/>
  <c r="V8858" i="1"/>
  <c r="X8857" i="1"/>
  <c r="W8857" i="1"/>
  <c r="V8857" i="1"/>
  <c r="X8856" i="1"/>
  <c r="W8856" i="1"/>
  <c r="V8856" i="1"/>
  <c r="X8855" i="1"/>
  <c r="W8855" i="1"/>
  <c r="V8855" i="1"/>
  <c r="X8854" i="1"/>
  <c r="W8854" i="1"/>
  <c r="V8854" i="1"/>
  <c r="X8853" i="1"/>
  <c r="W8853" i="1"/>
  <c r="V8853" i="1"/>
  <c r="X8852" i="1"/>
  <c r="W8852" i="1"/>
  <c r="V8852" i="1"/>
  <c r="X8851" i="1"/>
  <c r="W8851" i="1"/>
  <c r="V8851" i="1"/>
  <c r="X8850" i="1"/>
  <c r="W8850" i="1"/>
  <c r="V8850" i="1"/>
  <c r="X8849" i="1"/>
  <c r="W8849" i="1"/>
  <c r="V8849" i="1"/>
  <c r="X8848" i="1"/>
  <c r="W8848" i="1"/>
  <c r="V8848" i="1"/>
  <c r="X8847" i="1"/>
  <c r="W8847" i="1"/>
  <c r="V8847" i="1"/>
  <c r="X8846" i="1"/>
  <c r="W8846" i="1"/>
  <c r="V8846" i="1"/>
  <c r="X8845" i="1"/>
  <c r="W8845" i="1"/>
  <c r="V8845" i="1"/>
  <c r="X8844" i="1"/>
  <c r="W8844" i="1"/>
  <c r="V8844" i="1"/>
  <c r="X8843" i="1"/>
  <c r="W8843" i="1"/>
  <c r="V8843" i="1"/>
  <c r="X8842" i="1"/>
  <c r="W8842" i="1"/>
  <c r="V8842" i="1"/>
  <c r="X8841" i="1"/>
  <c r="W8841" i="1"/>
  <c r="V8841" i="1"/>
  <c r="X8840" i="1"/>
  <c r="W8840" i="1"/>
  <c r="V8840" i="1"/>
  <c r="X8839" i="1"/>
  <c r="W8839" i="1"/>
  <c r="V8839" i="1"/>
  <c r="X8838" i="1"/>
  <c r="W8838" i="1"/>
  <c r="V8838" i="1"/>
  <c r="X8837" i="1"/>
  <c r="W8837" i="1"/>
  <c r="V8837" i="1"/>
  <c r="X8836" i="1"/>
  <c r="W8836" i="1"/>
  <c r="V8836" i="1"/>
  <c r="X8835" i="1"/>
  <c r="W8835" i="1"/>
  <c r="V8835" i="1"/>
  <c r="X8834" i="1"/>
  <c r="W8834" i="1"/>
  <c r="V8834" i="1"/>
  <c r="X8833" i="1"/>
  <c r="W8833" i="1"/>
  <c r="V8833" i="1"/>
  <c r="X8832" i="1"/>
  <c r="W8832" i="1"/>
  <c r="V8832" i="1"/>
  <c r="X8831" i="1"/>
  <c r="W8831" i="1"/>
  <c r="V8831" i="1"/>
  <c r="X8830" i="1"/>
  <c r="W8830" i="1"/>
  <c r="V8830" i="1"/>
  <c r="X8829" i="1"/>
  <c r="W8829" i="1"/>
  <c r="V8829" i="1"/>
  <c r="X8828" i="1"/>
  <c r="W8828" i="1"/>
  <c r="V8828" i="1"/>
  <c r="X8827" i="1"/>
  <c r="W8827" i="1"/>
  <c r="V8827" i="1"/>
  <c r="X8826" i="1"/>
  <c r="W8826" i="1"/>
  <c r="V8826" i="1"/>
  <c r="X8825" i="1"/>
  <c r="W8825" i="1"/>
  <c r="V8825" i="1"/>
  <c r="X8824" i="1"/>
  <c r="W8824" i="1"/>
  <c r="V8824" i="1"/>
  <c r="X8823" i="1"/>
  <c r="W8823" i="1"/>
  <c r="V8823" i="1"/>
  <c r="X8822" i="1"/>
  <c r="W8822" i="1"/>
  <c r="V8822" i="1"/>
  <c r="X8821" i="1"/>
  <c r="W8821" i="1"/>
  <c r="V8821" i="1"/>
  <c r="X8820" i="1"/>
  <c r="W8820" i="1"/>
  <c r="V8820" i="1"/>
  <c r="X8819" i="1"/>
  <c r="W8819" i="1"/>
  <c r="V8819" i="1"/>
  <c r="X8818" i="1"/>
  <c r="W8818" i="1"/>
  <c r="V8818" i="1"/>
  <c r="X8817" i="1"/>
  <c r="W8817" i="1"/>
  <c r="V8817" i="1"/>
  <c r="X8816" i="1"/>
  <c r="W8816" i="1"/>
  <c r="V8816" i="1"/>
  <c r="X8815" i="1"/>
  <c r="W8815" i="1"/>
  <c r="V8815" i="1"/>
  <c r="X8814" i="1"/>
  <c r="W8814" i="1"/>
  <c r="V8814" i="1"/>
  <c r="X8813" i="1"/>
  <c r="W8813" i="1"/>
  <c r="V8813" i="1"/>
  <c r="X8812" i="1"/>
  <c r="W8812" i="1"/>
  <c r="V8812" i="1"/>
  <c r="X8811" i="1"/>
  <c r="W8811" i="1"/>
  <c r="V8811" i="1"/>
  <c r="X8810" i="1"/>
  <c r="W8810" i="1"/>
  <c r="V8810" i="1"/>
  <c r="X8809" i="1"/>
  <c r="W8809" i="1"/>
  <c r="V8809" i="1"/>
  <c r="X8808" i="1"/>
  <c r="W8808" i="1"/>
  <c r="V8808" i="1"/>
  <c r="X8807" i="1"/>
  <c r="W8807" i="1"/>
  <c r="V8807" i="1"/>
  <c r="X8806" i="1"/>
  <c r="W8806" i="1"/>
  <c r="V8806" i="1"/>
  <c r="X8805" i="1"/>
  <c r="W8805" i="1"/>
  <c r="V8805" i="1"/>
  <c r="X8804" i="1"/>
  <c r="W8804" i="1"/>
  <c r="V8804" i="1"/>
  <c r="X8803" i="1"/>
  <c r="W8803" i="1"/>
  <c r="V8803" i="1"/>
  <c r="X8802" i="1"/>
  <c r="W8802" i="1"/>
  <c r="V8802" i="1"/>
  <c r="X8801" i="1"/>
  <c r="W8801" i="1"/>
  <c r="V8801" i="1"/>
  <c r="X8800" i="1"/>
  <c r="W8800" i="1"/>
  <c r="V8800" i="1"/>
  <c r="X8799" i="1"/>
  <c r="W8799" i="1"/>
  <c r="V8799" i="1"/>
  <c r="X8798" i="1"/>
  <c r="W8798" i="1"/>
  <c r="V8798" i="1"/>
  <c r="X8797" i="1"/>
  <c r="W8797" i="1"/>
  <c r="V8797" i="1"/>
  <c r="X8796" i="1"/>
  <c r="W8796" i="1"/>
  <c r="V8796" i="1"/>
  <c r="X8795" i="1"/>
  <c r="W8795" i="1"/>
  <c r="V8795" i="1"/>
  <c r="X8794" i="1"/>
  <c r="W8794" i="1"/>
  <c r="V8794" i="1"/>
  <c r="X8793" i="1"/>
  <c r="W8793" i="1"/>
  <c r="V8793" i="1"/>
  <c r="X8792" i="1"/>
  <c r="W8792" i="1"/>
  <c r="V8792" i="1"/>
  <c r="X8791" i="1"/>
  <c r="W8791" i="1"/>
  <c r="V8791" i="1"/>
  <c r="X8790" i="1"/>
  <c r="W8790" i="1"/>
  <c r="V8790" i="1"/>
  <c r="X8789" i="1"/>
  <c r="W8789" i="1"/>
  <c r="V8789" i="1"/>
  <c r="X8788" i="1"/>
  <c r="W8788" i="1"/>
  <c r="V8788" i="1"/>
  <c r="X8787" i="1"/>
  <c r="W8787" i="1"/>
  <c r="V8787" i="1"/>
  <c r="X8786" i="1"/>
  <c r="W8786" i="1"/>
  <c r="V8786" i="1"/>
  <c r="X8785" i="1"/>
  <c r="W8785" i="1"/>
  <c r="V8785" i="1"/>
  <c r="X8784" i="1"/>
  <c r="W8784" i="1"/>
  <c r="V8784" i="1"/>
  <c r="X8783" i="1"/>
  <c r="W8783" i="1"/>
  <c r="V8783" i="1"/>
  <c r="X8782" i="1"/>
  <c r="W8782" i="1"/>
  <c r="V8782" i="1"/>
  <c r="X8781" i="1"/>
  <c r="W8781" i="1"/>
  <c r="V8781" i="1"/>
  <c r="X8780" i="1"/>
  <c r="W8780" i="1"/>
  <c r="V8780" i="1"/>
  <c r="X8779" i="1"/>
  <c r="W8779" i="1"/>
  <c r="V8779" i="1"/>
  <c r="X8778" i="1"/>
  <c r="W8778" i="1"/>
  <c r="V8778" i="1"/>
  <c r="X8777" i="1"/>
  <c r="W8777" i="1"/>
  <c r="V8777" i="1"/>
  <c r="X8776" i="1"/>
  <c r="W8776" i="1"/>
  <c r="V8776" i="1"/>
  <c r="X8775" i="1"/>
  <c r="W8775" i="1"/>
  <c r="V8775" i="1"/>
  <c r="X8774" i="1"/>
  <c r="W8774" i="1"/>
  <c r="V8774" i="1"/>
  <c r="X8773" i="1"/>
  <c r="W8773" i="1"/>
  <c r="V8773" i="1"/>
  <c r="X8772" i="1"/>
  <c r="W8772" i="1"/>
  <c r="V8772" i="1"/>
  <c r="X8771" i="1"/>
  <c r="W8771" i="1"/>
  <c r="V8771" i="1"/>
  <c r="X8770" i="1"/>
  <c r="W8770" i="1"/>
  <c r="V8770" i="1"/>
  <c r="X8769" i="1"/>
  <c r="W8769" i="1"/>
  <c r="V8769" i="1"/>
  <c r="X8768" i="1"/>
  <c r="W8768" i="1"/>
  <c r="V8768" i="1"/>
  <c r="X8767" i="1"/>
  <c r="W8767" i="1"/>
  <c r="V8767" i="1"/>
  <c r="X8766" i="1"/>
  <c r="W8766" i="1"/>
  <c r="V8766" i="1"/>
  <c r="X8765" i="1"/>
  <c r="W8765" i="1"/>
  <c r="V8765" i="1"/>
  <c r="X8764" i="1"/>
  <c r="W8764" i="1"/>
  <c r="V8764" i="1"/>
  <c r="X8763" i="1"/>
  <c r="W8763" i="1"/>
  <c r="V8763" i="1"/>
  <c r="X8762" i="1"/>
  <c r="W8762" i="1"/>
  <c r="V8762" i="1"/>
  <c r="X8761" i="1"/>
  <c r="W8761" i="1"/>
  <c r="V8761" i="1"/>
  <c r="X8760" i="1"/>
  <c r="W8760" i="1"/>
  <c r="V8760" i="1"/>
  <c r="X8759" i="1"/>
  <c r="W8759" i="1"/>
  <c r="V8759" i="1"/>
  <c r="X8758" i="1"/>
  <c r="W8758" i="1"/>
  <c r="V8758" i="1"/>
  <c r="X8757" i="1"/>
  <c r="W8757" i="1"/>
  <c r="V8757" i="1"/>
  <c r="X8756" i="1"/>
  <c r="W8756" i="1"/>
  <c r="V8756" i="1"/>
  <c r="X8755" i="1"/>
  <c r="W8755" i="1"/>
  <c r="V8755" i="1"/>
  <c r="X8754" i="1"/>
  <c r="W8754" i="1"/>
  <c r="V8754" i="1"/>
  <c r="X8753" i="1"/>
  <c r="W8753" i="1"/>
  <c r="V8753" i="1"/>
  <c r="X8752" i="1"/>
  <c r="W8752" i="1"/>
  <c r="V8752" i="1"/>
  <c r="X8751" i="1"/>
  <c r="W8751" i="1"/>
  <c r="V8751" i="1"/>
  <c r="X8750" i="1"/>
  <c r="W8750" i="1"/>
  <c r="V8750" i="1"/>
  <c r="X8749" i="1"/>
  <c r="W8749" i="1"/>
  <c r="V8749" i="1"/>
  <c r="X8748" i="1"/>
  <c r="W8748" i="1"/>
  <c r="V8748" i="1"/>
  <c r="X8747" i="1"/>
  <c r="W8747" i="1"/>
  <c r="V8747" i="1"/>
  <c r="X8746" i="1"/>
  <c r="W8746" i="1"/>
  <c r="V8746" i="1"/>
  <c r="X8745" i="1"/>
  <c r="W8745" i="1"/>
  <c r="V8745" i="1"/>
  <c r="X8744" i="1"/>
  <c r="W8744" i="1"/>
  <c r="V8744" i="1"/>
  <c r="X8743" i="1"/>
  <c r="W8743" i="1"/>
  <c r="V8743" i="1"/>
  <c r="X8742" i="1"/>
  <c r="W8742" i="1"/>
  <c r="V8742" i="1"/>
  <c r="X8741" i="1"/>
  <c r="W8741" i="1"/>
  <c r="V8741" i="1"/>
  <c r="X8740" i="1"/>
  <c r="W8740" i="1"/>
  <c r="V8740" i="1"/>
  <c r="X8739" i="1"/>
  <c r="W8739" i="1"/>
  <c r="V8739" i="1"/>
  <c r="X8738" i="1"/>
  <c r="W8738" i="1"/>
  <c r="V8738" i="1"/>
  <c r="X8737" i="1"/>
  <c r="W8737" i="1"/>
  <c r="V8737" i="1"/>
  <c r="X8736" i="1"/>
  <c r="W8736" i="1"/>
  <c r="V8736" i="1"/>
  <c r="X8735" i="1"/>
  <c r="W8735" i="1"/>
  <c r="V8735" i="1"/>
  <c r="X8734" i="1"/>
  <c r="W8734" i="1"/>
  <c r="V8734" i="1"/>
  <c r="X8733" i="1"/>
  <c r="W8733" i="1"/>
  <c r="V8733" i="1"/>
  <c r="X8732" i="1"/>
  <c r="W8732" i="1"/>
  <c r="V8732" i="1"/>
  <c r="X8731" i="1"/>
  <c r="W8731" i="1"/>
  <c r="V8731" i="1"/>
  <c r="X8730" i="1"/>
  <c r="W8730" i="1"/>
  <c r="V8730" i="1"/>
  <c r="X8729" i="1"/>
  <c r="W8729" i="1"/>
  <c r="V8729" i="1"/>
  <c r="X8728" i="1"/>
  <c r="W8728" i="1"/>
  <c r="V8728" i="1"/>
  <c r="X8727" i="1"/>
  <c r="W8727" i="1"/>
  <c r="V8727" i="1"/>
  <c r="X8726" i="1"/>
  <c r="W8726" i="1"/>
  <c r="V8726" i="1"/>
  <c r="X8725" i="1"/>
  <c r="W8725" i="1"/>
  <c r="V8725" i="1"/>
  <c r="X8724" i="1"/>
  <c r="W8724" i="1"/>
  <c r="V8724" i="1"/>
  <c r="X8723" i="1"/>
  <c r="W8723" i="1"/>
  <c r="V8723" i="1"/>
  <c r="X8722" i="1"/>
  <c r="W8722" i="1"/>
  <c r="V8722" i="1"/>
  <c r="X8721" i="1"/>
  <c r="W8721" i="1"/>
  <c r="V8721" i="1"/>
  <c r="X8720" i="1"/>
  <c r="W8720" i="1"/>
  <c r="V8720" i="1"/>
  <c r="X8719" i="1"/>
  <c r="W8719" i="1"/>
  <c r="V8719" i="1"/>
  <c r="X8718" i="1"/>
  <c r="W8718" i="1"/>
  <c r="V8718" i="1"/>
  <c r="X8717" i="1"/>
  <c r="W8717" i="1"/>
  <c r="V8717" i="1"/>
  <c r="X8716" i="1"/>
  <c r="W8716" i="1"/>
  <c r="V8716" i="1"/>
  <c r="X8715" i="1"/>
  <c r="W8715" i="1"/>
  <c r="V8715" i="1"/>
  <c r="X8714" i="1"/>
  <c r="W8714" i="1"/>
  <c r="V8714" i="1"/>
  <c r="X8713" i="1"/>
  <c r="W8713" i="1"/>
  <c r="V8713" i="1"/>
  <c r="X8712" i="1"/>
  <c r="W8712" i="1"/>
  <c r="V8712" i="1"/>
  <c r="X8711" i="1"/>
  <c r="W8711" i="1"/>
  <c r="V8711" i="1"/>
  <c r="X8710" i="1"/>
  <c r="W8710" i="1"/>
  <c r="V8710" i="1"/>
  <c r="X8709" i="1"/>
  <c r="W8709" i="1"/>
  <c r="V8709" i="1"/>
  <c r="X8708" i="1"/>
  <c r="W8708" i="1"/>
  <c r="V8708" i="1"/>
  <c r="X8707" i="1"/>
  <c r="W8707" i="1"/>
  <c r="V8707" i="1"/>
  <c r="X8706" i="1"/>
  <c r="W8706" i="1"/>
  <c r="V8706" i="1"/>
  <c r="X8705" i="1"/>
  <c r="W8705" i="1"/>
  <c r="V8705" i="1"/>
  <c r="X8704" i="1"/>
  <c r="W8704" i="1"/>
  <c r="V8704" i="1"/>
  <c r="X8703" i="1"/>
  <c r="W8703" i="1"/>
  <c r="V8703" i="1"/>
  <c r="X8702" i="1"/>
  <c r="W8702" i="1"/>
  <c r="V8702" i="1"/>
  <c r="X8701" i="1"/>
  <c r="W8701" i="1"/>
  <c r="V8701" i="1"/>
  <c r="X8700" i="1"/>
  <c r="W8700" i="1"/>
  <c r="V8700" i="1"/>
  <c r="X8699" i="1"/>
  <c r="W8699" i="1"/>
  <c r="V8699" i="1"/>
  <c r="X8698" i="1"/>
  <c r="W8698" i="1"/>
  <c r="V8698" i="1"/>
  <c r="X8697" i="1"/>
  <c r="W8697" i="1"/>
  <c r="V8697" i="1"/>
  <c r="X8696" i="1"/>
  <c r="W8696" i="1"/>
  <c r="V8696" i="1"/>
  <c r="X8695" i="1"/>
  <c r="W8695" i="1"/>
  <c r="V8695" i="1"/>
  <c r="X8694" i="1"/>
  <c r="W8694" i="1"/>
  <c r="V8694" i="1"/>
  <c r="X8693" i="1"/>
  <c r="W8693" i="1"/>
  <c r="V8693" i="1"/>
  <c r="X8692" i="1"/>
  <c r="W8692" i="1"/>
  <c r="V8692" i="1"/>
  <c r="X8691" i="1"/>
  <c r="W8691" i="1"/>
  <c r="V8691" i="1"/>
  <c r="X8690" i="1"/>
  <c r="W8690" i="1"/>
  <c r="V8690" i="1"/>
  <c r="X8689" i="1"/>
  <c r="W8689" i="1"/>
  <c r="V8689" i="1"/>
  <c r="X8688" i="1"/>
  <c r="W8688" i="1"/>
  <c r="V8688" i="1"/>
  <c r="X8687" i="1"/>
  <c r="W8687" i="1"/>
  <c r="V8687" i="1"/>
  <c r="X8686" i="1"/>
  <c r="W8686" i="1"/>
  <c r="V8686" i="1"/>
  <c r="X8685" i="1"/>
  <c r="W8685" i="1"/>
  <c r="V8685" i="1"/>
  <c r="X8684" i="1"/>
  <c r="W8684" i="1"/>
  <c r="V8684" i="1"/>
  <c r="X8683" i="1"/>
  <c r="W8683" i="1"/>
  <c r="V8683" i="1"/>
  <c r="X8682" i="1"/>
  <c r="W8682" i="1"/>
  <c r="V8682" i="1"/>
  <c r="X8681" i="1"/>
  <c r="W8681" i="1"/>
  <c r="V8681" i="1"/>
  <c r="X8680" i="1"/>
  <c r="W8680" i="1"/>
  <c r="V8680" i="1"/>
  <c r="X8679" i="1"/>
  <c r="W8679" i="1"/>
  <c r="V8679" i="1"/>
  <c r="X8678" i="1"/>
  <c r="W8678" i="1"/>
  <c r="V8678" i="1"/>
  <c r="X8677" i="1"/>
  <c r="W8677" i="1"/>
  <c r="V8677" i="1"/>
  <c r="X8676" i="1"/>
  <c r="W8676" i="1"/>
  <c r="V8676" i="1"/>
  <c r="X8675" i="1"/>
  <c r="W8675" i="1"/>
  <c r="V8675" i="1"/>
  <c r="X8674" i="1"/>
  <c r="W8674" i="1"/>
  <c r="V8674" i="1"/>
  <c r="X8673" i="1"/>
  <c r="W8673" i="1"/>
  <c r="V8673" i="1"/>
  <c r="X8672" i="1"/>
  <c r="W8672" i="1"/>
  <c r="V8672" i="1"/>
  <c r="X8671" i="1"/>
  <c r="W8671" i="1"/>
  <c r="V8671" i="1"/>
  <c r="X8670" i="1"/>
  <c r="W8670" i="1"/>
  <c r="V8670" i="1"/>
  <c r="X8669" i="1"/>
  <c r="W8669" i="1"/>
  <c r="V8669" i="1"/>
  <c r="X8668" i="1"/>
  <c r="W8668" i="1"/>
  <c r="V8668" i="1"/>
  <c r="X8667" i="1"/>
  <c r="W8667" i="1"/>
  <c r="V8667" i="1"/>
  <c r="X8666" i="1"/>
  <c r="W8666" i="1"/>
  <c r="V8666" i="1"/>
  <c r="X8665" i="1"/>
  <c r="W8665" i="1"/>
  <c r="V8665" i="1"/>
  <c r="X8664" i="1"/>
  <c r="W8664" i="1"/>
  <c r="V8664" i="1"/>
  <c r="X8663" i="1"/>
  <c r="W8663" i="1"/>
  <c r="V8663" i="1"/>
  <c r="X8662" i="1"/>
  <c r="W8662" i="1"/>
  <c r="V8662" i="1"/>
  <c r="X8661" i="1"/>
  <c r="W8661" i="1"/>
  <c r="V8661" i="1"/>
  <c r="X8660" i="1"/>
  <c r="W8660" i="1"/>
  <c r="V8660" i="1"/>
  <c r="X8659" i="1"/>
  <c r="W8659" i="1"/>
  <c r="V8659" i="1"/>
  <c r="X8658" i="1"/>
  <c r="W8658" i="1"/>
  <c r="V8658" i="1"/>
  <c r="X8657" i="1"/>
  <c r="W8657" i="1"/>
  <c r="V8657" i="1"/>
  <c r="X8656" i="1"/>
  <c r="W8656" i="1"/>
  <c r="V8656" i="1"/>
  <c r="X8655" i="1"/>
  <c r="W8655" i="1"/>
  <c r="V8655" i="1"/>
  <c r="X8654" i="1"/>
  <c r="W8654" i="1"/>
  <c r="V8654" i="1"/>
  <c r="X8653" i="1"/>
  <c r="W8653" i="1"/>
  <c r="V8653" i="1"/>
  <c r="X8652" i="1"/>
  <c r="W8652" i="1"/>
  <c r="V8652" i="1"/>
  <c r="X8651" i="1"/>
  <c r="W8651" i="1"/>
  <c r="V8651" i="1"/>
  <c r="X8650" i="1"/>
  <c r="W8650" i="1"/>
  <c r="V8650" i="1"/>
  <c r="X8649" i="1"/>
  <c r="W8649" i="1"/>
  <c r="V8649" i="1"/>
  <c r="X8648" i="1"/>
  <c r="W8648" i="1"/>
  <c r="V8648" i="1"/>
  <c r="X8647" i="1"/>
  <c r="W8647" i="1"/>
  <c r="V8647" i="1"/>
  <c r="X8646" i="1"/>
  <c r="W8646" i="1"/>
  <c r="V8646" i="1"/>
  <c r="X8645" i="1"/>
  <c r="W8645" i="1"/>
  <c r="V8645" i="1"/>
  <c r="X8644" i="1"/>
  <c r="W8644" i="1"/>
  <c r="V8644" i="1"/>
  <c r="X8643" i="1"/>
  <c r="W8643" i="1"/>
  <c r="V8643" i="1"/>
  <c r="X8642" i="1"/>
  <c r="W8642" i="1"/>
  <c r="V8642" i="1"/>
  <c r="X8641" i="1"/>
  <c r="W8641" i="1"/>
  <c r="V8641" i="1"/>
  <c r="X8640" i="1"/>
  <c r="W8640" i="1"/>
  <c r="V8640" i="1"/>
  <c r="X8639" i="1"/>
  <c r="W8639" i="1"/>
  <c r="V8639" i="1"/>
  <c r="X8638" i="1"/>
  <c r="W8638" i="1"/>
  <c r="V8638" i="1"/>
  <c r="X8637" i="1"/>
  <c r="W8637" i="1"/>
  <c r="V8637" i="1"/>
  <c r="X8636" i="1"/>
  <c r="W8636" i="1"/>
  <c r="V8636" i="1"/>
  <c r="X8635" i="1"/>
  <c r="W8635" i="1"/>
  <c r="V8635" i="1"/>
  <c r="X8634" i="1"/>
  <c r="W8634" i="1"/>
  <c r="V8634" i="1"/>
  <c r="X8633" i="1"/>
  <c r="W8633" i="1"/>
  <c r="V8633" i="1"/>
  <c r="X8632" i="1"/>
  <c r="W8632" i="1"/>
  <c r="V8632" i="1"/>
  <c r="X8631" i="1"/>
  <c r="W8631" i="1"/>
  <c r="V8631" i="1"/>
  <c r="X8630" i="1"/>
  <c r="W8630" i="1"/>
  <c r="V8630" i="1"/>
  <c r="X8629" i="1"/>
  <c r="W8629" i="1"/>
  <c r="V8629" i="1"/>
  <c r="X8628" i="1"/>
  <c r="W8628" i="1"/>
  <c r="V8628" i="1"/>
  <c r="X8627" i="1"/>
  <c r="W8627" i="1"/>
  <c r="V8627" i="1"/>
  <c r="X8626" i="1"/>
  <c r="W8626" i="1"/>
  <c r="V8626" i="1"/>
  <c r="X8625" i="1"/>
  <c r="W8625" i="1"/>
  <c r="V8625" i="1"/>
  <c r="X8624" i="1"/>
  <c r="W8624" i="1"/>
  <c r="V8624" i="1"/>
  <c r="X8623" i="1"/>
  <c r="W8623" i="1"/>
  <c r="V8623" i="1"/>
  <c r="X8622" i="1"/>
  <c r="W8622" i="1"/>
  <c r="V8622" i="1"/>
  <c r="X8621" i="1"/>
  <c r="W8621" i="1"/>
  <c r="V8621" i="1"/>
  <c r="X8620" i="1"/>
  <c r="W8620" i="1"/>
  <c r="V8620" i="1"/>
  <c r="X8619" i="1"/>
  <c r="W8619" i="1"/>
  <c r="V8619" i="1"/>
  <c r="X8618" i="1"/>
  <c r="W8618" i="1"/>
  <c r="V8618" i="1"/>
  <c r="X8617" i="1"/>
  <c r="W8617" i="1"/>
  <c r="V8617" i="1"/>
  <c r="X8616" i="1"/>
  <c r="W8616" i="1"/>
  <c r="V8616" i="1"/>
  <c r="X8615" i="1"/>
  <c r="W8615" i="1"/>
  <c r="V8615" i="1"/>
  <c r="X8614" i="1"/>
  <c r="W8614" i="1"/>
  <c r="V8614" i="1"/>
  <c r="X8613" i="1"/>
  <c r="W8613" i="1"/>
  <c r="V8613" i="1"/>
  <c r="X8612" i="1"/>
  <c r="W8612" i="1"/>
  <c r="V8612" i="1"/>
  <c r="X8611" i="1"/>
  <c r="W8611" i="1"/>
  <c r="V8611" i="1"/>
  <c r="X8610" i="1"/>
  <c r="W8610" i="1"/>
  <c r="V8610" i="1"/>
  <c r="X8609" i="1"/>
  <c r="W8609" i="1"/>
  <c r="V8609" i="1"/>
  <c r="X8608" i="1"/>
  <c r="W8608" i="1"/>
  <c r="V8608" i="1"/>
  <c r="X8607" i="1"/>
  <c r="W8607" i="1"/>
  <c r="V8607" i="1"/>
  <c r="X8606" i="1"/>
  <c r="W8606" i="1"/>
  <c r="V8606" i="1"/>
  <c r="X8605" i="1"/>
  <c r="W8605" i="1"/>
  <c r="V8605" i="1"/>
  <c r="X8604" i="1"/>
  <c r="W8604" i="1"/>
  <c r="V8604" i="1"/>
  <c r="X8603" i="1"/>
  <c r="W8603" i="1"/>
  <c r="V8603" i="1"/>
  <c r="X8602" i="1"/>
  <c r="W8602" i="1"/>
  <c r="V8602" i="1"/>
  <c r="X8601" i="1"/>
  <c r="W8601" i="1"/>
  <c r="V8601" i="1"/>
  <c r="X8600" i="1"/>
  <c r="W8600" i="1"/>
  <c r="V8600" i="1"/>
  <c r="X8599" i="1"/>
  <c r="W8599" i="1"/>
  <c r="V8599" i="1"/>
  <c r="X8598" i="1"/>
  <c r="W8598" i="1"/>
  <c r="V8598" i="1"/>
  <c r="X8597" i="1"/>
  <c r="W8597" i="1"/>
  <c r="V8597" i="1"/>
  <c r="X8596" i="1"/>
  <c r="W8596" i="1"/>
  <c r="V8596" i="1"/>
  <c r="X8595" i="1"/>
  <c r="W8595" i="1"/>
  <c r="V8595" i="1"/>
  <c r="X8594" i="1"/>
  <c r="W8594" i="1"/>
  <c r="V8594" i="1"/>
  <c r="X8593" i="1"/>
  <c r="W8593" i="1"/>
  <c r="V8593" i="1"/>
  <c r="X8592" i="1"/>
  <c r="W8592" i="1"/>
  <c r="V8592" i="1"/>
  <c r="X8591" i="1"/>
  <c r="W8591" i="1"/>
  <c r="V8591" i="1"/>
  <c r="X8590" i="1"/>
  <c r="W8590" i="1"/>
  <c r="V8590" i="1"/>
  <c r="X8589" i="1"/>
  <c r="W8589" i="1"/>
  <c r="V8589" i="1"/>
  <c r="X8588" i="1"/>
  <c r="W8588" i="1"/>
  <c r="V8588" i="1"/>
  <c r="X8587" i="1"/>
  <c r="W8587" i="1"/>
  <c r="V8587" i="1"/>
  <c r="X8586" i="1"/>
  <c r="W8586" i="1"/>
  <c r="V8586" i="1"/>
  <c r="X8585" i="1"/>
  <c r="W8585" i="1"/>
  <c r="V8585" i="1"/>
  <c r="X8584" i="1"/>
  <c r="W8584" i="1"/>
  <c r="V8584" i="1"/>
  <c r="X8583" i="1"/>
  <c r="W8583" i="1"/>
  <c r="V8583" i="1"/>
  <c r="X8582" i="1"/>
  <c r="W8582" i="1"/>
  <c r="V8582" i="1"/>
  <c r="X8581" i="1"/>
  <c r="W8581" i="1"/>
  <c r="V8581" i="1"/>
  <c r="X8580" i="1"/>
  <c r="W8580" i="1"/>
  <c r="V8580" i="1"/>
  <c r="X8579" i="1"/>
  <c r="W8579" i="1"/>
  <c r="V8579" i="1"/>
  <c r="X8578" i="1"/>
  <c r="W8578" i="1"/>
  <c r="V8578" i="1"/>
  <c r="X8577" i="1"/>
  <c r="W8577" i="1"/>
  <c r="V8577" i="1"/>
  <c r="X8576" i="1"/>
  <c r="W8576" i="1"/>
  <c r="V8576" i="1"/>
  <c r="X8575" i="1"/>
  <c r="W8575" i="1"/>
  <c r="V8575" i="1"/>
  <c r="X8574" i="1"/>
  <c r="W8574" i="1"/>
  <c r="V8574" i="1"/>
  <c r="X8573" i="1"/>
  <c r="W8573" i="1"/>
  <c r="V8573" i="1"/>
  <c r="X8572" i="1"/>
  <c r="W8572" i="1"/>
  <c r="V8572" i="1"/>
  <c r="X8571" i="1"/>
  <c r="W8571" i="1"/>
  <c r="V8571" i="1"/>
  <c r="X8570" i="1"/>
  <c r="W8570" i="1"/>
  <c r="V8570" i="1"/>
  <c r="X8569" i="1"/>
  <c r="W8569" i="1"/>
  <c r="V8569" i="1"/>
  <c r="X8568" i="1"/>
  <c r="W8568" i="1"/>
  <c r="V8568" i="1"/>
  <c r="X8567" i="1"/>
  <c r="W8567" i="1"/>
  <c r="V8567" i="1"/>
  <c r="X8566" i="1"/>
  <c r="W8566" i="1"/>
  <c r="V8566" i="1"/>
  <c r="X8565" i="1"/>
  <c r="W8565" i="1"/>
  <c r="V8565" i="1"/>
  <c r="X8564" i="1"/>
  <c r="W8564" i="1"/>
  <c r="V8564" i="1"/>
  <c r="X8563" i="1"/>
  <c r="W8563" i="1"/>
  <c r="V8563" i="1"/>
  <c r="X8562" i="1"/>
  <c r="W8562" i="1"/>
  <c r="V8562" i="1"/>
  <c r="X8561" i="1"/>
  <c r="W8561" i="1"/>
  <c r="V8561" i="1"/>
  <c r="X8560" i="1"/>
  <c r="W8560" i="1"/>
  <c r="V8560" i="1"/>
  <c r="X8559" i="1"/>
  <c r="W8559" i="1"/>
  <c r="V8559" i="1"/>
  <c r="X8558" i="1"/>
  <c r="W8558" i="1"/>
  <c r="V8558" i="1"/>
  <c r="X8557" i="1"/>
  <c r="W8557" i="1"/>
  <c r="V8557" i="1"/>
  <c r="X8556" i="1"/>
  <c r="W8556" i="1"/>
  <c r="V8556" i="1"/>
  <c r="X8555" i="1"/>
  <c r="W8555" i="1"/>
  <c r="V8555" i="1"/>
  <c r="X8554" i="1"/>
  <c r="W8554" i="1"/>
  <c r="V8554" i="1"/>
  <c r="X8553" i="1"/>
  <c r="W8553" i="1"/>
  <c r="V8553" i="1"/>
  <c r="X8552" i="1"/>
  <c r="W8552" i="1"/>
  <c r="V8552" i="1"/>
  <c r="X8551" i="1"/>
  <c r="W8551" i="1"/>
  <c r="V8551" i="1"/>
  <c r="X8550" i="1"/>
  <c r="W8550" i="1"/>
  <c r="V8550" i="1"/>
  <c r="X8549" i="1"/>
  <c r="W8549" i="1"/>
  <c r="V8549" i="1"/>
  <c r="X8548" i="1"/>
  <c r="W8548" i="1"/>
  <c r="V8548" i="1"/>
  <c r="X8547" i="1"/>
  <c r="W8547" i="1"/>
  <c r="V8547" i="1"/>
  <c r="X8546" i="1"/>
  <c r="W8546" i="1"/>
  <c r="V8546" i="1"/>
  <c r="X8545" i="1"/>
  <c r="W8545" i="1"/>
  <c r="V8545" i="1"/>
  <c r="X8544" i="1"/>
  <c r="W8544" i="1"/>
  <c r="V8544" i="1"/>
  <c r="X8543" i="1"/>
  <c r="W8543" i="1"/>
  <c r="V8543" i="1"/>
  <c r="X8542" i="1"/>
  <c r="W8542" i="1"/>
  <c r="V8542" i="1"/>
  <c r="X8541" i="1"/>
  <c r="W8541" i="1"/>
  <c r="V8541" i="1"/>
  <c r="X8540" i="1"/>
  <c r="W8540" i="1"/>
  <c r="V8540" i="1"/>
  <c r="X8539" i="1"/>
  <c r="W8539" i="1"/>
  <c r="V8539" i="1"/>
  <c r="X8538" i="1"/>
  <c r="W8538" i="1"/>
  <c r="V8538" i="1"/>
  <c r="X8537" i="1"/>
  <c r="W8537" i="1"/>
  <c r="V8537" i="1"/>
  <c r="X8536" i="1"/>
  <c r="W8536" i="1"/>
  <c r="V8536" i="1"/>
  <c r="X8535" i="1"/>
  <c r="W8535" i="1"/>
  <c r="V8535" i="1"/>
  <c r="X8534" i="1"/>
  <c r="W8534" i="1"/>
  <c r="V8534" i="1"/>
  <c r="X8533" i="1"/>
  <c r="W8533" i="1"/>
  <c r="V8533" i="1"/>
  <c r="X8532" i="1"/>
  <c r="W8532" i="1"/>
  <c r="V8532" i="1"/>
  <c r="X8531" i="1"/>
  <c r="W8531" i="1"/>
  <c r="V8531" i="1"/>
  <c r="X8530" i="1"/>
  <c r="W8530" i="1"/>
  <c r="V8530" i="1"/>
  <c r="X8529" i="1"/>
  <c r="W8529" i="1"/>
  <c r="V8529" i="1"/>
  <c r="X8528" i="1"/>
  <c r="W8528" i="1"/>
  <c r="V8528" i="1"/>
  <c r="X8527" i="1"/>
  <c r="W8527" i="1"/>
  <c r="V8527" i="1"/>
  <c r="X8526" i="1"/>
  <c r="W8526" i="1"/>
  <c r="V8526" i="1"/>
  <c r="X8525" i="1"/>
  <c r="W8525" i="1"/>
  <c r="V8525" i="1"/>
  <c r="X8524" i="1"/>
  <c r="W8524" i="1"/>
  <c r="V8524" i="1"/>
  <c r="X8523" i="1"/>
  <c r="W8523" i="1"/>
  <c r="V8523" i="1"/>
  <c r="X8522" i="1"/>
  <c r="W8522" i="1"/>
  <c r="V8522" i="1"/>
  <c r="X8521" i="1"/>
  <c r="W8521" i="1"/>
  <c r="V8521" i="1"/>
  <c r="X8520" i="1"/>
  <c r="W8520" i="1"/>
  <c r="V8520" i="1"/>
  <c r="X8519" i="1"/>
  <c r="W8519" i="1"/>
  <c r="V8519" i="1"/>
  <c r="X8518" i="1"/>
  <c r="W8518" i="1"/>
  <c r="V8518" i="1"/>
  <c r="X8517" i="1"/>
  <c r="W8517" i="1"/>
  <c r="V8517" i="1"/>
  <c r="X8516" i="1"/>
  <c r="W8516" i="1"/>
  <c r="V8516" i="1"/>
  <c r="X8515" i="1"/>
  <c r="W8515" i="1"/>
  <c r="V8515" i="1"/>
  <c r="X8514" i="1"/>
  <c r="W8514" i="1"/>
  <c r="V8514" i="1"/>
  <c r="X8513" i="1"/>
  <c r="W8513" i="1"/>
  <c r="V8513" i="1"/>
  <c r="X8512" i="1"/>
  <c r="W8512" i="1"/>
  <c r="V8512" i="1"/>
  <c r="X8511" i="1"/>
  <c r="W8511" i="1"/>
  <c r="V8511" i="1"/>
  <c r="X8510" i="1"/>
  <c r="W8510" i="1"/>
  <c r="V8510" i="1"/>
  <c r="X8509" i="1"/>
  <c r="W8509" i="1"/>
  <c r="V8509" i="1"/>
  <c r="X8508" i="1"/>
  <c r="W8508" i="1"/>
  <c r="V8508" i="1"/>
  <c r="X8507" i="1"/>
  <c r="W8507" i="1"/>
  <c r="V8507" i="1"/>
  <c r="X8506" i="1"/>
  <c r="W8506" i="1"/>
  <c r="V8506" i="1"/>
  <c r="X8505" i="1"/>
  <c r="W8505" i="1"/>
  <c r="V8505" i="1"/>
  <c r="X8504" i="1"/>
  <c r="W8504" i="1"/>
  <c r="V8504" i="1"/>
  <c r="X8503" i="1"/>
  <c r="W8503" i="1"/>
  <c r="V8503" i="1"/>
  <c r="X8502" i="1"/>
  <c r="W8502" i="1"/>
  <c r="V8502" i="1"/>
  <c r="X8501" i="1"/>
  <c r="W8501" i="1"/>
  <c r="V8501" i="1"/>
  <c r="X8500" i="1"/>
  <c r="W8500" i="1"/>
  <c r="V8500" i="1"/>
  <c r="X8499" i="1"/>
  <c r="W8499" i="1"/>
  <c r="V8499" i="1"/>
  <c r="X8498" i="1"/>
  <c r="W8498" i="1"/>
  <c r="V8498" i="1"/>
  <c r="X8497" i="1"/>
  <c r="W8497" i="1"/>
  <c r="V8497" i="1"/>
  <c r="X8496" i="1"/>
  <c r="W8496" i="1"/>
  <c r="V8496" i="1"/>
  <c r="X8495" i="1"/>
  <c r="W8495" i="1"/>
  <c r="V8495" i="1"/>
  <c r="X8494" i="1"/>
  <c r="W8494" i="1"/>
  <c r="V8494" i="1"/>
  <c r="X8493" i="1"/>
  <c r="W8493" i="1"/>
  <c r="V8493" i="1"/>
  <c r="X8492" i="1"/>
  <c r="W8492" i="1"/>
  <c r="V8492" i="1"/>
  <c r="X8491" i="1"/>
  <c r="W8491" i="1"/>
  <c r="V8491" i="1"/>
  <c r="X8490" i="1"/>
  <c r="W8490" i="1"/>
  <c r="V8490" i="1"/>
  <c r="X8489" i="1"/>
  <c r="W8489" i="1"/>
  <c r="V8489" i="1"/>
  <c r="X8488" i="1"/>
  <c r="W8488" i="1"/>
  <c r="V8488" i="1"/>
  <c r="X8487" i="1"/>
  <c r="W8487" i="1"/>
  <c r="V8487" i="1"/>
  <c r="X8486" i="1"/>
  <c r="W8486" i="1"/>
  <c r="V8486" i="1"/>
  <c r="X8485" i="1"/>
  <c r="W8485" i="1"/>
  <c r="V8485" i="1"/>
  <c r="X8484" i="1"/>
  <c r="W8484" i="1"/>
  <c r="V8484" i="1"/>
  <c r="X8483" i="1"/>
  <c r="W8483" i="1"/>
  <c r="V8483" i="1"/>
  <c r="X8482" i="1"/>
  <c r="W8482" i="1"/>
  <c r="V8482" i="1"/>
  <c r="X8481" i="1"/>
  <c r="W8481" i="1"/>
  <c r="V8481" i="1"/>
  <c r="X8480" i="1"/>
  <c r="W8480" i="1"/>
  <c r="V8480" i="1"/>
  <c r="X8479" i="1"/>
  <c r="W8479" i="1"/>
  <c r="V8479" i="1"/>
  <c r="X8478" i="1"/>
  <c r="W8478" i="1"/>
  <c r="V8478" i="1"/>
  <c r="X8477" i="1"/>
  <c r="W8477" i="1"/>
  <c r="V8477" i="1"/>
  <c r="X8476" i="1"/>
  <c r="W8476" i="1"/>
  <c r="V8476" i="1"/>
  <c r="X8475" i="1"/>
  <c r="W8475" i="1"/>
  <c r="V8475" i="1"/>
  <c r="X8474" i="1"/>
  <c r="W8474" i="1"/>
  <c r="V8474" i="1"/>
  <c r="X8473" i="1"/>
  <c r="W8473" i="1"/>
  <c r="V8473" i="1"/>
  <c r="X8472" i="1"/>
  <c r="W8472" i="1"/>
  <c r="V8472" i="1"/>
  <c r="X8471" i="1"/>
  <c r="W8471" i="1"/>
  <c r="V8471" i="1"/>
  <c r="X8470" i="1"/>
  <c r="W8470" i="1"/>
  <c r="V8470" i="1"/>
  <c r="X8469" i="1"/>
  <c r="W8469" i="1"/>
  <c r="V8469" i="1"/>
  <c r="X8468" i="1"/>
  <c r="W8468" i="1"/>
  <c r="V8468" i="1"/>
  <c r="X8467" i="1"/>
  <c r="W8467" i="1"/>
  <c r="V8467" i="1"/>
  <c r="X8466" i="1"/>
  <c r="W8466" i="1"/>
  <c r="V8466" i="1"/>
  <c r="X8465" i="1"/>
  <c r="W8465" i="1"/>
  <c r="V8465" i="1"/>
  <c r="X8464" i="1"/>
  <c r="W8464" i="1"/>
  <c r="V8464" i="1"/>
  <c r="X8463" i="1"/>
  <c r="W8463" i="1"/>
  <c r="V8463" i="1"/>
  <c r="X8462" i="1"/>
  <c r="W8462" i="1"/>
  <c r="V8462" i="1"/>
  <c r="X8461" i="1"/>
  <c r="W8461" i="1"/>
  <c r="V8461" i="1"/>
  <c r="X8460" i="1"/>
  <c r="W8460" i="1"/>
  <c r="V8460" i="1"/>
  <c r="X8459" i="1"/>
  <c r="W8459" i="1"/>
  <c r="V8459" i="1"/>
  <c r="X8458" i="1"/>
  <c r="W8458" i="1"/>
  <c r="V8458" i="1"/>
  <c r="X8457" i="1"/>
  <c r="W8457" i="1"/>
  <c r="V8457" i="1"/>
  <c r="X8456" i="1"/>
  <c r="W8456" i="1"/>
  <c r="V8456" i="1"/>
  <c r="X8455" i="1"/>
  <c r="W8455" i="1"/>
  <c r="V8455" i="1"/>
  <c r="X8454" i="1"/>
  <c r="W8454" i="1"/>
  <c r="V8454" i="1"/>
  <c r="X8453" i="1"/>
  <c r="W8453" i="1"/>
  <c r="V8453" i="1"/>
  <c r="X8452" i="1"/>
  <c r="W8452" i="1"/>
  <c r="V8452" i="1"/>
  <c r="X8451" i="1"/>
  <c r="W8451" i="1"/>
  <c r="V8451" i="1"/>
  <c r="X8450" i="1"/>
  <c r="W8450" i="1"/>
  <c r="V8450" i="1"/>
  <c r="X8449" i="1"/>
  <c r="W8449" i="1"/>
  <c r="V8449" i="1"/>
  <c r="X8448" i="1"/>
  <c r="W8448" i="1"/>
  <c r="V8448" i="1"/>
  <c r="X8447" i="1"/>
  <c r="W8447" i="1"/>
  <c r="V8447" i="1"/>
  <c r="X8446" i="1"/>
  <c r="W8446" i="1"/>
  <c r="V8446" i="1"/>
  <c r="X8445" i="1"/>
  <c r="W8445" i="1"/>
  <c r="V8445" i="1"/>
  <c r="X8444" i="1"/>
  <c r="W8444" i="1"/>
  <c r="V8444" i="1"/>
  <c r="X8443" i="1"/>
  <c r="W8443" i="1"/>
  <c r="V8443" i="1"/>
  <c r="X8442" i="1"/>
  <c r="W8442" i="1"/>
  <c r="V8442" i="1"/>
  <c r="X8441" i="1"/>
  <c r="W8441" i="1"/>
  <c r="V8441" i="1"/>
  <c r="X8440" i="1"/>
  <c r="W8440" i="1"/>
  <c r="V8440" i="1"/>
  <c r="X8439" i="1"/>
  <c r="W8439" i="1"/>
  <c r="V8439" i="1"/>
  <c r="X8438" i="1"/>
  <c r="W8438" i="1"/>
  <c r="V8438" i="1"/>
  <c r="X8437" i="1"/>
  <c r="W8437" i="1"/>
  <c r="V8437" i="1"/>
  <c r="X8436" i="1"/>
  <c r="W8436" i="1"/>
  <c r="V8436" i="1"/>
  <c r="X8435" i="1"/>
  <c r="W8435" i="1"/>
  <c r="V8435" i="1"/>
  <c r="X8434" i="1"/>
  <c r="W8434" i="1"/>
  <c r="V8434" i="1"/>
  <c r="X8433" i="1"/>
  <c r="W8433" i="1"/>
  <c r="V8433" i="1"/>
  <c r="X8432" i="1"/>
  <c r="W8432" i="1"/>
  <c r="V8432" i="1"/>
  <c r="X8431" i="1"/>
  <c r="W8431" i="1"/>
  <c r="V8431" i="1"/>
  <c r="X8430" i="1"/>
  <c r="W8430" i="1"/>
  <c r="V8430" i="1"/>
  <c r="X8429" i="1"/>
  <c r="W8429" i="1"/>
  <c r="V8429" i="1"/>
  <c r="X8428" i="1"/>
  <c r="W8428" i="1"/>
  <c r="V8428" i="1"/>
  <c r="X8427" i="1"/>
  <c r="W8427" i="1"/>
  <c r="V8427" i="1"/>
  <c r="X8426" i="1"/>
  <c r="W8426" i="1"/>
  <c r="V8426" i="1"/>
  <c r="X8425" i="1"/>
  <c r="W8425" i="1"/>
  <c r="V8425" i="1"/>
  <c r="X8424" i="1"/>
  <c r="W8424" i="1"/>
  <c r="V8424" i="1"/>
  <c r="X8423" i="1"/>
  <c r="W8423" i="1"/>
  <c r="V8423" i="1"/>
  <c r="X8422" i="1"/>
  <c r="W8422" i="1"/>
  <c r="V8422" i="1"/>
  <c r="X8421" i="1"/>
  <c r="W8421" i="1"/>
  <c r="V8421" i="1"/>
  <c r="X8420" i="1"/>
  <c r="W8420" i="1"/>
  <c r="V8420" i="1"/>
  <c r="X8419" i="1"/>
  <c r="W8419" i="1"/>
  <c r="V8419" i="1"/>
  <c r="X8418" i="1"/>
  <c r="W8418" i="1"/>
  <c r="V8418" i="1"/>
  <c r="X8417" i="1"/>
  <c r="W8417" i="1"/>
  <c r="V8417" i="1"/>
  <c r="X8416" i="1"/>
  <c r="W8416" i="1"/>
  <c r="V8416" i="1"/>
  <c r="X8415" i="1"/>
  <c r="W8415" i="1"/>
  <c r="V8415" i="1"/>
  <c r="X8414" i="1"/>
  <c r="W8414" i="1"/>
  <c r="V8414" i="1"/>
  <c r="X8413" i="1"/>
  <c r="W8413" i="1"/>
  <c r="V8413" i="1"/>
  <c r="X8412" i="1"/>
  <c r="W8412" i="1"/>
  <c r="V8412" i="1"/>
  <c r="X8411" i="1"/>
  <c r="W8411" i="1"/>
  <c r="V8411" i="1"/>
  <c r="X8410" i="1"/>
  <c r="W8410" i="1"/>
  <c r="V8410" i="1"/>
  <c r="X8409" i="1"/>
  <c r="W8409" i="1"/>
  <c r="V8409" i="1"/>
  <c r="X8408" i="1"/>
  <c r="W8408" i="1"/>
  <c r="V8408" i="1"/>
  <c r="X8407" i="1"/>
  <c r="W8407" i="1"/>
  <c r="V8407" i="1"/>
  <c r="X8406" i="1"/>
  <c r="W8406" i="1"/>
  <c r="V8406" i="1"/>
  <c r="X8405" i="1"/>
  <c r="W8405" i="1"/>
  <c r="V8405" i="1"/>
  <c r="X8404" i="1"/>
  <c r="W8404" i="1"/>
  <c r="V8404" i="1"/>
  <c r="X8403" i="1"/>
  <c r="W8403" i="1"/>
  <c r="V8403" i="1"/>
  <c r="X8402" i="1"/>
  <c r="W8402" i="1"/>
  <c r="V8402" i="1"/>
  <c r="X8401" i="1"/>
  <c r="W8401" i="1"/>
  <c r="V8401" i="1"/>
  <c r="X8400" i="1"/>
  <c r="W8400" i="1"/>
  <c r="V8400" i="1"/>
  <c r="X8399" i="1"/>
  <c r="W8399" i="1"/>
  <c r="V8399" i="1"/>
  <c r="X8398" i="1"/>
  <c r="W8398" i="1"/>
  <c r="V8398" i="1"/>
  <c r="X8397" i="1"/>
  <c r="W8397" i="1"/>
  <c r="V8397" i="1"/>
  <c r="X8396" i="1"/>
  <c r="W8396" i="1"/>
  <c r="V8396" i="1"/>
  <c r="X8395" i="1"/>
  <c r="W8395" i="1"/>
  <c r="V8395" i="1"/>
  <c r="X8394" i="1"/>
  <c r="W8394" i="1"/>
  <c r="V8394" i="1"/>
  <c r="X8393" i="1"/>
  <c r="W8393" i="1"/>
  <c r="V8393" i="1"/>
  <c r="X8392" i="1"/>
  <c r="W8392" i="1"/>
  <c r="V8392" i="1"/>
  <c r="X8391" i="1"/>
  <c r="W8391" i="1"/>
  <c r="V8391" i="1"/>
  <c r="X8390" i="1"/>
  <c r="W8390" i="1"/>
  <c r="V8390" i="1"/>
  <c r="X8389" i="1"/>
  <c r="W8389" i="1"/>
  <c r="V8389" i="1"/>
  <c r="X8388" i="1"/>
  <c r="W8388" i="1"/>
  <c r="V8388" i="1"/>
  <c r="X8387" i="1"/>
  <c r="W8387" i="1"/>
  <c r="V8387" i="1"/>
  <c r="X8386" i="1"/>
  <c r="W8386" i="1"/>
  <c r="V8386" i="1"/>
  <c r="X8385" i="1"/>
  <c r="W8385" i="1"/>
  <c r="V8385" i="1"/>
  <c r="X8384" i="1"/>
  <c r="W8384" i="1"/>
  <c r="V8384" i="1"/>
  <c r="X8383" i="1"/>
  <c r="W8383" i="1"/>
  <c r="V8383" i="1"/>
  <c r="X8382" i="1"/>
  <c r="W8382" i="1"/>
  <c r="V8382" i="1"/>
  <c r="X8381" i="1"/>
  <c r="W8381" i="1"/>
  <c r="V8381" i="1"/>
  <c r="X8380" i="1"/>
  <c r="W8380" i="1"/>
  <c r="V8380" i="1"/>
  <c r="X8379" i="1"/>
  <c r="W8379" i="1"/>
  <c r="V8379" i="1"/>
  <c r="X8378" i="1"/>
  <c r="W8378" i="1"/>
  <c r="V8378" i="1"/>
  <c r="X8377" i="1"/>
  <c r="W8377" i="1"/>
  <c r="V8377" i="1"/>
  <c r="X8376" i="1"/>
  <c r="W8376" i="1"/>
  <c r="V8376" i="1"/>
  <c r="X8375" i="1"/>
  <c r="W8375" i="1"/>
  <c r="V8375" i="1"/>
  <c r="X8374" i="1"/>
  <c r="W8374" i="1"/>
  <c r="V8374" i="1"/>
  <c r="X8373" i="1"/>
  <c r="W8373" i="1"/>
  <c r="V8373" i="1"/>
  <c r="X8372" i="1"/>
  <c r="W8372" i="1"/>
  <c r="V8372" i="1"/>
  <c r="X8371" i="1"/>
  <c r="W8371" i="1"/>
  <c r="V8371" i="1"/>
  <c r="X8370" i="1"/>
  <c r="W8370" i="1"/>
  <c r="V8370" i="1"/>
  <c r="X8369" i="1"/>
  <c r="W8369" i="1"/>
  <c r="V8369" i="1"/>
  <c r="X8368" i="1"/>
  <c r="W8368" i="1"/>
  <c r="V8368" i="1"/>
  <c r="X8367" i="1"/>
  <c r="W8367" i="1"/>
  <c r="V8367" i="1"/>
  <c r="X8366" i="1"/>
  <c r="W8366" i="1"/>
  <c r="V8366" i="1"/>
  <c r="X8365" i="1"/>
  <c r="W8365" i="1"/>
  <c r="V8365" i="1"/>
  <c r="X8364" i="1"/>
  <c r="W8364" i="1"/>
  <c r="V8364" i="1"/>
  <c r="X8363" i="1"/>
  <c r="W8363" i="1"/>
  <c r="V8363" i="1"/>
  <c r="X8362" i="1"/>
  <c r="W8362" i="1"/>
  <c r="V8362" i="1"/>
  <c r="X8361" i="1"/>
  <c r="W8361" i="1"/>
  <c r="V8361" i="1"/>
  <c r="X8360" i="1"/>
  <c r="W8360" i="1"/>
  <c r="V8360" i="1"/>
  <c r="X8359" i="1"/>
  <c r="W8359" i="1"/>
  <c r="V8359" i="1"/>
  <c r="X8358" i="1"/>
  <c r="W8358" i="1"/>
  <c r="V8358" i="1"/>
  <c r="X8357" i="1"/>
  <c r="W8357" i="1"/>
  <c r="V8357" i="1"/>
  <c r="X8356" i="1"/>
  <c r="W8356" i="1"/>
  <c r="V8356" i="1"/>
  <c r="X8355" i="1"/>
  <c r="W8355" i="1"/>
  <c r="V8355" i="1"/>
  <c r="X8354" i="1"/>
  <c r="W8354" i="1"/>
  <c r="V8354" i="1"/>
  <c r="X8353" i="1"/>
  <c r="W8353" i="1"/>
  <c r="V8353" i="1"/>
  <c r="X8352" i="1"/>
  <c r="W8352" i="1"/>
  <c r="V8352" i="1"/>
  <c r="X8351" i="1"/>
  <c r="W8351" i="1"/>
  <c r="V8351" i="1"/>
  <c r="X8350" i="1"/>
  <c r="W8350" i="1"/>
  <c r="V8350" i="1"/>
  <c r="X8349" i="1"/>
  <c r="W8349" i="1"/>
  <c r="V8349" i="1"/>
  <c r="X8348" i="1"/>
  <c r="W8348" i="1"/>
  <c r="V8348" i="1"/>
  <c r="X8347" i="1"/>
  <c r="W8347" i="1"/>
  <c r="V8347" i="1"/>
  <c r="X8346" i="1"/>
  <c r="W8346" i="1"/>
  <c r="V8346" i="1"/>
  <c r="X8345" i="1"/>
  <c r="W8345" i="1"/>
  <c r="V8345" i="1"/>
  <c r="X8344" i="1"/>
  <c r="W8344" i="1"/>
  <c r="V8344" i="1"/>
  <c r="X8343" i="1"/>
  <c r="W8343" i="1"/>
  <c r="V8343" i="1"/>
  <c r="X8342" i="1"/>
  <c r="W8342" i="1"/>
  <c r="V8342" i="1"/>
  <c r="X8341" i="1"/>
  <c r="W8341" i="1"/>
  <c r="V8341" i="1"/>
  <c r="X8340" i="1"/>
  <c r="W8340" i="1"/>
  <c r="V8340" i="1"/>
  <c r="X8339" i="1"/>
  <c r="W8339" i="1"/>
  <c r="V8339" i="1"/>
  <c r="X8338" i="1"/>
  <c r="W8338" i="1"/>
  <c r="V8338" i="1"/>
  <c r="X8337" i="1"/>
  <c r="W8337" i="1"/>
  <c r="V8337" i="1"/>
  <c r="X8336" i="1"/>
  <c r="W8336" i="1"/>
  <c r="V8336" i="1"/>
  <c r="X8335" i="1"/>
  <c r="W8335" i="1"/>
  <c r="V8335" i="1"/>
  <c r="X8334" i="1"/>
  <c r="W8334" i="1"/>
  <c r="V8334" i="1"/>
  <c r="X8333" i="1"/>
  <c r="W8333" i="1"/>
  <c r="V8333" i="1"/>
  <c r="X8332" i="1"/>
  <c r="W8332" i="1"/>
  <c r="V8332" i="1"/>
  <c r="X8331" i="1"/>
  <c r="W8331" i="1"/>
  <c r="V8331" i="1"/>
  <c r="X8330" i="1"/>
  <c r="W8330" i="1"/>
  <c r="V8330" i="1"/>
  <c r="X8329" i="1"/>
  <c r="W8329" i="1"/>
  <c r="V8329" i="1"/>
  <c r="X8328" i="1"/>
  <c r="W8328" i="1"/>
  <c r="V8328" i="1"/>
  <c r="X8327" i="1"/>
  <c r="W8327" i="1"/>
  <c r="V8327" i="1"/>
  <c r="X8326" i="1"/>
  <c r="W8326" i="1"/>
  <c r="V8326" i="1"/>
  <c r="X8325" i="1"/>
  <c r="W8325" i="1"/>
  <c r="V8325" i="1"/>
  <c r="X8324" i="1"/>
  <c r="W8324" i="1"/>
  <c r="V8324" i="1"/>
  <c r="X8323" i="1"/>
  <c r="W8323" i="1"/>
  <c r="V8323" i="1"/>
  <c r="X8322" i="1"/>
  <c r="W8322" i="1"/>
  <c r="V8322" i="1"/>
  <c r="X8321" i="1"/>
  <c r="W8321" i="1"/>
  <c r="V8321" i="1"/>
  <c r="X8320" i="1"/>
  <c r="W8320" i="1"/>
  <c r="V8320" i="1"/>
  <c r="X8319" i="1"/>
  <c r="W8319" i="1"/>
  <c r="V8319" i="1"/>
  <c r="X8318" i="1"/>
  <c r="W8318" i="1"/>
  <c r="V8318" i="1"/>
  <c r="X8317" i="1"/>
  <c r="W8317" i="1"/>
  <c r="V8317" i="1"/>
  <c r="X8316" i="1"/>
  <c r="W8316" i="1"/>
  <c r="V8316" i="1"/>
  <c r="X8315" i="1"/>
  <c r="W8315" i="1"/>
  <c r="V8315" i="1"/>
  <c r="X8314" i="1"/>
  <c r="W8314" i="1"/>
  <c r="V8314" i="1"/>
  <c r="X8313" i="1"/>
  <c r="W8313" i="1"/>
  <c r="V8313" i="1"/>
  <c r="X8312" i="1"/>
  <c r="W8312" i="1"/>
  <c r="V8312" i="1"/>
  <c r="X8311" i="1"/>
  <c r="W8311" i="1"/>
  <c r="V8311" i="1"/>
  <c r="X8310" i="1"/>
  <c r="W8310" i="1"/>
  <c r="V8310" i="1"/>
  <c r="X8309" i="1"/>
  <c r="W8309" i="1"/>
  <c r="V8309" i="1"/>
  <c r="X8308" i="1"/>
  <c r="W8308" i="1"/>
  <c r="V8308" i="1"/>
  <c r="X8307" i="1"/>
  <c r="W8307" i="1"/>
  <c r="V8307" i="1"/>
  <c r="X8306" i="1"/>
  <c r="W8306" i="1"/>
  <c r="V8306" i="1"/>
  <c r="X8305" i="1"/>
  <c r="W8305" i="1"/>
  <c r="V8305" i="1"/>
  <c r="X8304" i="1"/>
  <c r="W8304" i="1"/>
  <c r="V8304" i="1"/>
  <c r="X8303" i="1"/>
  <c r="W8303" i="1"/>
  <c r="V8303" i="1"/>
  <c r="X8302" i="1"/>
  <c r="W8302" i="1"/>
  <c r="V8302" i="1"/>
  <c r="X8301" i="1"/>
  <c r="W8301" i="1"/>
  <c r="V8301" i="1"/>
  <c r="X8300" i="1"/>
  <c r="W8300" i="1"/>
  <c r="V8300" i="1"/>
  <c r="X8299" i="1"/>
  <c r="W8299" i="1"/>
  <c r="V8299" i="1"/>
  <c r="X8298" i="1"/>
  <c r="W8298" i="1"/>
  <c r="V8298" i="1"/>
  <c r="X8297" i="1"/>
  <c r="W8297" i="1"/>
  <c r="V8297" i="1"/>
  <c r="X8296" i="1"/>
  <c r="W8296" i="1"/>
  <c r="V8296" i="1"/>
  <c r="X8295" i="1"/>
  <c r="W8295" i="1"/>
  <c r="V8295" i="1"/>
  <c r="X8294" i="1"/>
  <c r="W8294" i="1"/>
  <c r="V8294" i="1"/>
  <c r="X8293" i="1"/>
  <c r="W8293" i="1"/>
  <c r="V8293" i="1"/>
  <c r="X8292" i="1"/>
  <c r="W8292" i="1"/>
  <c r="V8292" i="1"/>
  <c r="X8291" i="1"/>
  <c r="W8291" i="1"/>
  <c r="V8291" i="1"/>
  <c r="X8290" i="1"/>
  <c r="W8290" i="1"/>
  <c r="V8290" i="1"/>
  <c r="X8289" i="1"/>
  <c r="W8289" i="1"/>
  <c r="V8289" i="1"/>
  <c r="X8288" i="1"/>
  <c r="W8288" i="1"/>
  <c r="V8288" i="1"/>
  <c r="X8287" i="1"/>
  <c r="W8287" i="1"/>
  <c r="V8287" i="1"/>
  <c r="X8286" i="1"/>
  <c r="W8286" i="1"/>
  <c r="V8286" i="1"/>
  <c r="X8285" i="1"/>
  <c r="W8285" i="1"/>
  <c r="V8285" i="1"/>
  <c r="X8284" i="1"/>
  <c r="W8284" i="1"/>
  <c r="V8284" i="1"/>
  <c r="X8283" i="1"/>
  <c r="W8283" i="1"/>
  <c r="V8283" i="1"/>
  <c r="X8282" i="1"/>
  <c r="W8282" i="1"/>
  <c r="V8282" i="1"/>
  <c r="X8281" i="1"/>
  <c r="W8281" i="1"/>
  <c r="V8281" i="1"/>
  <c r="X8280" i="1"/>
  <c r="W8280" i="1"/>
  <c r="V8280" i="1"/>
  <c r="X8279" i="1"/>
  <c r="W8279" i="1"/>
  <c r="V8279" i="1"/>
  <c r="X8278" i="1"/>
  <c r="W8278" i="1"/>
  <c r="V8278" i="1"/>
  <c r="X8277" i="1"/>
  <c r="W8277" i="1"/>
  <c r="V8277" i="1"/>
  <c r="X8276" i="1"/>
  <c r="W8276" i="1"/>
  <c r="V8276" i="1"/>
  <c r="X8275" i="1"/>
  <c r="W8275" i="1"/>
  <c r="V8275" i="1"/>
  <c r="X8274" i="1"/>
  <c r="W8274" i="1"/>
  <c r="V8274" i="1"/>
  <c r="X8273" i="1"/>
  <c r="W8273" i="1"/>
  <c r="V8273" i="1"/>
  <c r="X8272" i="1"/>
  <c r="W8272" i="1"/>
  <c r="V8272" i="1"/>
  <c r="X8271" i="1"/>
  <c r="W8271" i="1"/>
  <c r="V8271" i="1"/>
  <c r="X8270" i="1"/>
  <c r="W8270" i="1"/>
  <c r="V8270" i="1"/>
  <c r="X8269" i="1"/>
  <c r="W8269" i="1"/>
  <c r="V8269" i="1"/>
  <c r="X8268" i="1"/>
  <c r="W8268" i="1"/>
  <c r="V8268" i="1"/>
  <c r="X8267" i="1"/>
  <c r="W8267" i="1"/>
  <c r="V8267" i="1"/>
  <c r="X8266" i="1"/>
  <c r="W8266" i="1"/>
  <c r="V8266" i="1"/>
  <c r="X8265" i="1"/>
  <c r="W8265" i="1"/>
  <c r="V8265" i="1"/>
  <c r="X8264" i="1"/>
  <c r="W8264" i="1"/>
  <c r="V8264" i="1"/>
  <c r="X8263" i="1"/>
  <c r="W8263" i="1"/>
  <c r="V8263" i="1"/>
  <c r="X8262" i="1"/>
  <c r="W8262" i="1"/>
  <c r="V8262" i="1"/>
  <c r="X8261" i="1"/>
  <c r="W8261" i="1"/>
  <c r="V8261" i="1"/>
  <c r="X8260" i="1"/>
  <c r="W8260" i="1"/>
  <c r="V8260" i="1"/>
  <c r="X8259" i="1"/>
  <c r="W8259" i="1"/>
  <c r="V8259" i="1"/>
  <c r="X8258" i="1"/>
  <c r="W8258" i="1"/>
  <c r="V8258" i="1"/>
  <c r="X8257" i="1"/>
  <c r="W8257" i="1"/>
  <c r="V8257" i="1"/>
  <c r="X8256" i="1"/>
  <c r="W8256" i="1"/>
  <c r="V8256" i="1"/>
  <c r="X8255" i="1"/>
  <c r="W8255" i="1"/>
  <c r="V8255" i="1"/>
  <c r="X8254" i="1"/>
  <c r="W8254" i="1"/>
  <c r="V8254" i="1"/>
  <c r="X8253" i="1"/>
  <c r="W8253" i="1"/>
  <c r="V8253" i="1"/>
  <c r="X8252" i="1"/>
  <c r="W8252" i="1"/>
  <c r="V8252" i="1"/>
  <c r="X8251" i="1"/>
  <c r="W8251" i="1"/>
  <c r="V8251" i="1"/>
  <c r="X8250" i="1"/>
  <c r="W8250" i="1"/>
  <c r="V8250" i="1"/>
  <c r="X8249" i="1"/>
  <c r="W8249" i="1"/>
  <c r="V8249" i="1"/>
  <c r="X8248" i="1"/>
  <c r="W8248" i="1"/>
  <c r="V8248" i="1"/>
  <c r="X8247" i="1"/>
  <c r="W8247" i="1"/>
  <c r="V8247" i="1"/>
  <c r="X8246" i="1"/>
  <c r="W8246" i="1"/>
  <c r="V8246" i="1"/>
  <c r="X8245" i="1"/>
  <c r="W8245" i="1"/>
  <c r="V8245" i="1"/>
  <c r="X8244" i="1"/>
  <c r="W8244" i="1"/>
  <c r="V8244" i="1"/>
  <c r="X8243" i="1"/>
  <c r="W8243" i="1"/>
  <c r="V8243" i="1"/>
  <c r="X8242" i="1"/>
  <c r="W8242" i="1"/>
  <c r="V8242" i="1"/>
  <c r="X8241" i="1"/>
  <c r="W8241" i="1"/>
  <c r="V8241" i="1"/>
  <c r="X8240" i="1"/>
  <c r="W8240" i="1"/>
  <c r="V8240" i="1"/>
  <c r="X8239" i="1"/>
  <c r="W8239" i="1"/>
  <c r="V8239" i="1"/>
  <c r="X8238" i="1"/>
  <c r="W8238" i="1"/>
  <c r="V8238" i="1"/>
  <c r="X8237" i="1"/>
  <c r="W8237" i="1"/>
  <c r="V8237" i="1"/>
  <c r="X8236" i="1"/>
  <c r="W8236" i="1"/>
  <c r="V8236" i="1"/>
  <c r="X8235" i="1"/>
  <c r="W8235" i="1"/>
  <c r="V8235" i="1"/>
  <c r="X8234" i="1"/>
  <c r="W8234" i="1"/>
  <c r="V8234" i="1"/>
  <c r="X8233" i="1"/>
  <c r="W8233" i="1"/>
  <c r="V8233" i="1"/>
  <c r="X8232" i="1"/>
  <c r="W8232" i="1"/>
  <c r="V8232" i="1"/>
  <c r="X8231" i="1"/>
  <c r="W8231" i="1"/>
  <c r="V8231" i="1"/>
  <c r="X8230" i="1"/>
  <c r="W8230" i="1"/>
  <c r="V8230" i="1"/>
  <c r="X8229" i="1"/>
  <c r="W8229" i="1"/>
  <c r="V8229" i="1"/>
  <c r="X8228" i="1"/>
  <c r="W8228" i="1"/>
  <c r="V8228" i="1"/>
  <c r="X8227" i="1"/>
  <c r="W8227" i="1"/>
  <c r="V8227" i="1"/>
  <c r="X8226" i="1"/>
  <c r="W8226" i="1"/>
  <c r="V8226" i="1"/>
  <c r="X8225" i="1"/>
  <c r="W8225" i="1"/>
  <c r="V8225" i="1"/>
  <c r="X8224" i="1"/>
  <c r="W8224" i="1"/>
  <c r="V8224" i="1"/>
  <c r="X8223" i="1"/>
  <c r="W8223" i="1"/>
  <c r="V8223" i="1"/>
  <c r="X8222" i="1"/>
  <c r="W8222" i="1"/>
  <c r="V8222" i="1"/>
  <c r="X8221" i="1"/>
  <c r="W8221" i="1"/>
  <c r="V8221" i="1"/>
  <c r="X8220" i="1"/>
  <c r="W8220" i="1"/>
  <c r="V8220" i="1"/>
  <c r="X8219" i="1"/>
  <c r="W8219" i="1"/>
  <c r="V8219" i="1"/>
  <c r="X8218" i="1"/>
  <c r="W8218" i="1"/>
  <c r="V8218" i="1"/>
  <c r="X8217" i="1"/>
  <c r="W8217" i="1"/>
  <c r="V8217" i="1"/>
  <c r="X8216" i="1"/>
  <c r="W8216" i="1"/>
  <c r="V8216" i="1"/>
  <c r="X8215" i="1"/>
  <c r="W8215" i="1"/>
  <c r="V8215" i="1"/>
  <c r="X8214" i="1"/>
  <c r="W8214" i="1"/>
  <c r="V8214" i="1"/>
  <c r="X8213" i="1"/>
  <c r="W8213" i="1"/>
  <c r="V8213" i="1"/>
  <c r="X8212" i="1"/>
  <c r="W8212" i="1"/>
  <c r="V8212" i="1"/>
  <c r="X8211" i="1"/>
  <c r="W8211" i="1"/>
  <c r="V8211" i="1"/>
  <c r="X8210" i="1"/>
  <c r="W8210" i="1"/>
  <c r="V8210" i="1"/>
  <c r="X8209" i="1"/>
  <c r="W8209" i="1"/>
  <c r="V8209" i="1"/>
  <c r="X8208" i="1"/>
  <c r="W8208" i="1"/>
  <c r="V8208" i="1"/>
  <c r="X8207" i="1"/>
  <c r="W8207" i="1"/>
  <c r="V8207" i="1"/>
  <c r="X8206" i="1"/>
  <c r="W8206" i="1"/>
  <c r="V8206" i="1"/>
  <c r="X8205" i="1"/>
  <c r="W8205" i="1"/>
  <c r="V8205" i="1"/>
  <c r="X8204" i="1"/>
  <c r="W8204" i="1"/>
  <c r="V8204" i="1"/>
  <c r="X8203" i="1"/>
  <c r="W8203" i="1"/>
  <c r="V8203" i="1"/>
  <c r="X8202" i="1"/>
  <c r="W8202" i="1"/>
  <c r="V8202" i="1"/>
  <c r="X8201" i="1"/>
  <c r="W8201" i="1"/>
  <c r="V8201" i="1"/>
  <c r="X8200" i="1"/>
  <c r="W8200" i="1"/>
  <c r="V8200" i="1"/>
  <c r="X8199" i="1"/>
  <c r="W8199" i="1"/>
  <c r="V8199" i="1"/>
  <c r="X8198" i="1"/>
  <c r="W8198" i="1"/>
  <c r="V8198" i="1"/>
  <c r="X8197" i="1"/>
  <c r="W8197" i="1"/>
  <c r="V8197" i="1"/>
  <c r="X8196" i="1"/>
  <c r="W8196" i="1"/>
  <c r="V8196" i="1"/>
  <c r="X8195" i="1"/>
  <c r="W8195" i="1"/>
  <c r="V8195" i="1"/>
  <c r="X8194" i="1"/>
  <c r="W8194" i="1"/>
  <c r="V8194" i="1"/>
  <c r="X8193" i="1"/>
  <c r="W8193" i="1"/>
  <c r="V8193" i="1"/>
  <c r="X8192" i="1"/>
  <c r="W8192" i="1"/>
  <c r="V8192" i="1"/>
  <c r="X8191" i="1"/>
  <c r="W8191" i="1"/>
  <c r="V8191" i="1"/>
  <c r="X8190" i="1"/>
  <c r="W8190" i="1"/>
  <c r="V8190" i="1"/>
  <c r="X8189" i="1"/>
  <c r="W8189" i="1"/>
  <c r="V8189" i="1"/>
  <c r="X8188" i="1"/>
  <c r="W8188" i="1"/>
  <c r="V8188" i="1"/>
  <c r="X8187" i="1"/>
  <c r="W8187" i="1"/>
  <c r="V8187" i="1"/>
  <c r="X8186" i="1"/>
  <c r="W8186" i="1"/>
  <c r="V8186" i="1"/>
  <c r="X8185" i="1"/>
  <c r="W8185" i="1"/>
  <c r="V8185" i="1"/>
  <c r="X8184" i="1"/>
  <c r="W8184" i="1"/>
  <c r="V8184" i="1"/>
  <c r="X8183" i="1"/>
  <c r="W8183" i="1"/>
  <c r="V8183" i="1"/>
  <c r="X8182" i="1"/>
  <c r="W8182" i="1"/>
  <c r="V8182" i="1"/>
  <c r="X8181" i="1"/>
  <c r="W8181" i="1"/>
  <c r="V8181" i="1"/>
  <c r="X8180" i="1"/>
  <c r="W8180" i="1"/>
  <c r="V8180" i="1"/>
  <c r="X8179" i="1"/>
  <c r="W8179" i="1"/>
  <c r="V8179" i="1"/>
  <c r="X8178" i="1"/>
  <c r="W8178" i="1"/>
  <c r="V8178" i="1"/>
  <c r="X8177" i="1"/>
  <c r="W8177" i="1"/>
  <c r="V8177" i="1"/>
  <c r="X8176" i="1"/>
  <c r="W8176" i="1"/>
  <c r="V8176" i="1"/>
  <c r="X8175" i="1"/>
  <c r="W8175" i="1"/>
  <c r="V8175" i="1"/>
  <c r="X8174" i="1"/>
  <c r="W8174" i="1"/>
  <c r="V8174" i="1"/>
  <c r="X8173" i="1"/>
  <c r="W8173" i="1"/>
  <c r="V8173" i="1"/>
  <c r="X8172" i="1"/>
  <c r="W8172" i="1"/>
  <c r="V8172" i="1"/>
  <c r="X8171" i="1"/>
  <c r="W8171" i="1"/>
  <c r="V8171" i="1"/>
  <c r="X8170" i="1"/>
  <c r="W8170" i="1"/>
  <c r="V8170" i="1"/>
  <c r="X8169" i="1"/>
  <c r="W8169" i="1"/>
  <c r="V8169" i="1"/>
  <c r="X8168" i="1"/>
  <c r="W8168" i="1"/>
  <c r="V8168" i="1"/>
  <c r="X8167" i="1"/>
  <c r="W8167" i="1"/>
  <c r="V8167" i="1"/>
  <c r="X8166" i="1"/>
  <c r="W8166" i="1"/>
  <c r="V8166" i="1"/>
  <c r="X8165" i="1"/>
  <c r="W8165" i="1"/>
  <c r="V8165" i="1"/>
  <c r="X8164" i="1"/>
  <c r="W8164" i="1"/>
  <c r="V8164" i="1"/>
  <c r="X8163" i="1"/>
  <c r="W8163" i="1"/>
  <c r="V8163" i="1"/>
  <c r="X8162" i="1"/>
  <c r="W8162" i="1"/>
  <c r="V8162" i="1"/>
  <c r="X8161" i="1"/>
  <c r="W8161" i="1"/>
  <c r="V8161" i="1"/>
  <c r="X8160" i="1"/>
  <c r="W8160" i="1"/>
  <c r="V8160" i="1"/>
  <c r="X8159" i="1"/>
  <c r="W8159" i="1"/>
  <c r="V8159" i="1"/>
  <c r="X8158" i="1"/>
  <c r="W8158" i="1"/>
  <c r="V8158" i="1"/>
  <c r="X8157" i="1"/>
  <c r="W8157" i="1"/>
  <c r="V8157" i="1"/>
  <c r="X8156" i="1"/>
  <c r="W8156" i="1"/>
  <c r="V8156" i="1"/>
  <c r="X8155" i="1"/>
  <c r="W8155" i="1"/>
  <c r="V8155" i="1"/>
  <c r="X8154" i="1"/>
  <c r="W8154" i="1"/>
  <c r="V8154" i="1"/>
  <c r="X8153" i="1"/>
  <c r="W8153" i="1"/>
  <c r="V8153" i="1"/>
  <c r="X8152" i="1"/>
  <c r="W8152" i="1"/>
  <c r="V8152" i="1"/>
  <c r="X8151" i="1"/>
  <c r="W8151" i="1"/>
  <c r="V8151" i="1"/>
  <c r="X8150" i="1"/>
  <c r="W8150" i="1"/>
  <c r="V8150" i="1"/>
  <c r="X8149" i="1"/>
  <c r="W8149" i="1"/>
  <c r="V8149" i="1"/>
  <c r="X8148" i="1"/>
  <c r="W8148" i="1"/>
  <c r="V8148" i="1"/>
  <c r="X8147" i="1"/>
  <c r="W8147" i="1"/>
  <c r="V8147" i="1"/>
  <c r="X8146" i="1"/>
  <c r="W8146" i="1"/>
  <c r="V8146" i="1"/>
  <c r="X8145" i="1"/>
  <c r="W8145" i="1"/>
  <c r="V8145" i="1"/>
  <c r="X8144" i="1"/>
  <c r="W8144" i="1"/>
  <c r="V8144" i="1"/>
  <c r="X8143" i="1"/>
  <c r="W8143" i="1"/>
  <c r="V8143" i="1"/>
  <c r="X8142" i="1"/>
  <c r="W8142" i="1"/>
  <c r="V8142" i="1"/>
  <c r="X8141" i="1"/>
  <c r="W8141" i="1"/>
  <c r="V8141" i="1"/>
  <c r="X8140" i="1"/>
  <c r="W8140" i="1"/>
  <c r="V8140" i="1"/>
  <c r="X8139" i="1"/>
  <c r="W8139" i="1"/>
  <c r="V8139" i="1"/>
  <c r="X8138" i="1"/>
  <c r="W8138" i="1"/>
  <c r="V8138" i="1"/>
  <c r="X8137" i="1"/>
  <c r="W8137" i="1"/>
  <c r="V8137" i="1"/>
  <c r="X8136" i="1"/>
  <c r="W8136" i="1"/>
  <c r="V8136" i="1"/>
  <c r="X8135" i="1"/>
  <c r="W8135" i="1"/>
  <c r="V8135" i="1"/>
  <c r="X8134" i="1"/>
  <c r="W8134" i="1"/>
  <c r="V8134" i="1"/>
  <c r="X8133" i="1"/>
  <c r="W8133" i="1"/>
  <c r="V8133" i="1"/>
  <c r="X8132" i="1"/>
  <c r="W8132" i="1"/>
  <c r="V8132" i="1"/>
  <c r="X8131" i="1"/>
  <c r="W8131" i="1"/>
  <c r="V8131" i="1"/>
  <c r="X8130" i="1"/>
  <c r="W8130" i="1"/>
  <c r="V8130" i="1"/>
  <c r="X8129" i="1"/>
  <c r="W8129" i="1"/>
  <c r="V8129" i="1"/>
  <c r="X8128" i="1"/>
  <c r="W8128" i="1"/>
  <c r="V8128" i="1"/>
  <c r="X8127" i="1"/>
  <c r="W8127" i="1"/>
  <c r="V8127" i="1"/>
  <c r="X8126" i="1"/>
  <c r="W8126" i="1"/>
  <c r="V8126" i="1"/>
  <c r="X8125" i="1"/>
  <c r="W8125" i="1"/>
  <c r="V8125" i="1"/>
  <c r="X8124" i="1"/>
  <c r="W8124" i="1"/>
  <c r="V8124" i="1"/>
  <c r="X8123" i="1"/>
  <c r="W8123" i="1"/>
  <c r="V8123" i="1"/>
  <c r="X8122" i="1"/>
  <c r="W8122" i="1"/>
  <c r="V8122" i="1"/>
  <c r="X8121" i="1"/>
  <c r="W8121" i="1"/>
  <c r="V8121" i="1"/>
  <c r="X8120" i="1"/>
  <c r="W8120" i="1"/>
  <c r="V8120" i="1"/>
  <c r="X8119" i="1"/>
  <c r="W8119" i="1"/>
  <c r="V8119" i="1"/>
  <c r="X8118" i="1"/>
  <c r="W8118" i="1"/>
  <c r="V8118" i="1"/>
  <c r="X8117" i="1"/>
  <c r="W8117" i="1"/>
  <c r="V8117" i="1"/>
  <c r="X8116" i="1"/>
  <c r="W8116" i="1"/>
  <c r="V8116" i="1"/>
  <c r="X8115" i="1"/>
  <c r="W8115" i="1"/>
  <c r="V8115" i="1"/>
  <c r="X8114" i="1"/>
  <c r="W8114" i="1"/>
  <c r="V8114" i="1"/>
  <c r="X8113" i="1"/>
  <c r="W8113" i="1"/>
  <c r="V8113" i="1"/>
  <c r="X8112" i="1"/>
  <c r="W8112" i="1"/>
  <c r="V8112" i="1"/>
  <c r="X8111" i="1"/>
  <c r="W8111" i="1"/>
  <c r="V8111" i="1"/>
  <c r="X8110" i="1"/>
  <c r="W8110" i="1"/>
  <c r="V8110" i="1"/>
  <c r="X8109" i="1"/>
  <c r="W8109" i="1"/>
  <c r="V8109" i="1"/>
  <c r="X8108" i="1"/>
  <c r="W8108" i="1"/>
  <c r="V8108" i="1"/>
  <c r="X8107" i="1"/>
  <c r="W8107" i="1"/>
  <c r="V8107" i="1"/>
  <c r="X8106" i="1"/>
  <c r="W8106" i="1"/>
  <c r="V8106" i="1"/>
  <c r="X8105" i="1"/>
  <c r="W8105" i="1"/>
  <c r="V8105" i="1"/>
  <c r="X8104" i="1"/>
  <c r="W8104" i="1"/>
  <c r="V8104" i="1"/>
  <c r="X8103" i="1"/>
  <c r="W8103" i="1"/>
  <c r="V8103" i="1"/>
  <c r="X8102" i="1"/>
  <c r="W8102" i="1"/>
  <c r="V8102" i="1"/>
  <c r="X8101" i="1"/>
  <c r="W8101" i="1"/>
  <c r="V8101" i="1"/>
  <c r="X8100" i="1"/>
  <c r="W8100" i="1"/>
  <c r="V8100" i="1"/>
  <c r="X8099" i="1"/>
  <c r="W8099" i="1"/>
  <c r="V8099" i="1"/>
  <c r="X8098" i="1"/>
  <c r="W8098" i="1"/>
  <c r="V8098" i="1"/>
  <c r="X8097" i="1"/>
  <c r="W8097" i="1"/>
  <c r="V8097" i="1"/>
  <c r="X8096" i="1"/>
  <c r="W8096" i="1"/>
  <c r="V8096" i="1"/>
  <c r="X8095" i="1"/>
  <c r="W8095" i="1"/>
  <c r="V8095" i="1"/>
  <c r="X8094" i="1"/>
  <c r="W8094" i="1"/>
  <c r="V8094" i="1"/>
  <c r="X8093" i="1"/>
  <c r="W8093" i="1"/>
  <c r="V8093" i="1"/>
  <c r="X8092" i="1"/>
  <c r="W8092" i="1"/>
  <c r="V8092" i="1"/>
  <c r="X8091" i="1"/>
  <c r="W8091" i="1"/>
  <c r="V8091" i="1"/>
  <c r="X8090" i="1"/>
  <c r="W8090" i="1"/>
  <c r="V8090" i="1"/>
  <c r="X8089" i="1"/>
  <c r="W8089" i="1"/>
  <c r="V8089" i="1"/>
  <c r="X8088" i="1"/>
  <c r="W8088" i="1"/>
  <c r="V8088" i="1"/>
  <c r="X8087" i="1"/>
  <c r="W8087" i="1"/>
  <c r="V8087" i="1"/>
  <c r="X8086" i="1"/>
  <c r="W8086" i="1"/>
  <c r="V8086" i="1"/>
  <c r="X8085" i="1"/>
  <c r="W8085" i="1"/>
  <c r="V8085" i="1"/>
  <c r="X8084" i="1"/>
  <c r="W8084" i="1"/>
  <c r="V8084" i="1"/>
  <c r="X8083" i="1"/>
  <c r="W8083" i="1"/>
  <c r="V8083" i="1"/>
  <c r="X8082" i="1"/>
  <c r="W8082" i="1"/>
  <c r="V8082" i="1"/>
  <c r="X8081" i="1"/>
  <c r="W8081" i="1"/>
  <c r="V8081" i="1"/>
  <c r="X8080" i="1"/>
  <c r="W8080" i="1"/>
  <c r="V8080" i="1"/>
  <c r="X8079" i="1"/>
  <c r="W8079" i="1"/>
  <c r="V8079" i="1"/>
  <c r="X8078" i="1"/>
  <c r="W8078" i="1"/>
  <c r="V8078" i="1"/>
  <c r="X8077" i="1"/>
  <c r="W8077" i="1"/>
  <c r="V8077" i="1"/>
  <c r="X8076" i="1"/>
  <c r="W8076" i="1"/>
  <c r="V8076" i="1"/>
  <c r="X8075" i="1"/>
  <c r="W8075" i="1"/>
  <c r="V8075" i="1"/>
  <c r="X8074" i="1"/>
  <c r="W8074" i="1"/>
  <c r="V8074" i="1"/>
  <c r="X8073" i="1"/>
  <c r="W8073" i="1"/>
  <c r="V8073" i="1"/>
  <c r="X8072" i="1"/>
  <c r="W8072" i="1"/>
  <c r="V8072" i="1"/>
  <c r="X8071" i="1"/>
  <c r="W8071" i="1"/>
  <c r="V8071" i="1"/>
  <c r="X8070" i="1"/>
  <c r="W8070" i="1"/>
  <c r="V8070" i="1"/>
  <c r="X8069" i="1"/>
  <c r="W8069" i="1"/>
  <c r="V8069" i="1"/>
  <c r="X8068" i="1"/>
  <c r="W8068" i="1"/>
  <c r="V8068" i="1"/>
  <c r="X8067" i="1"/>
  <c r="W8067" i="1"/>
  <c r="V8067" i="1"/>
  <c r="X8066" i="1"/>
  <c r="W8066" i="1"/>
  <c r="V8066" i="1"/>
  <c r="X8065" i="1"/>
  <c r="W8065" i="1"/>
  <c r="V8065" i="1"/>
  <c r="X8064" i="1"/>
  <c r="W8064" i="1"/>
  <c r="V8064" i="1"/>
  <c r="X8063" i="1"/>
  <c r="W8063" i="1"/>
  <c r="V8063" i="1"/>
  <c r="X8062" i="1"/>
  <c r="W8062" i="1"/>
  <c r="V8062" i="1"/>
  <c r="X8061" i="1"/>
  <c r="W8061" i="1"/>
  <c r="V8061" i="1"/>
  <c r="X8060" i="1"/>
  <c r="W8060" i="1"/>
  <c r="V8060" i="1"/>
  <c r="X8059" i="1"/>
  <c r="W8059" i="1"/>
  <c r="V8059" i="1"/>
  <c r="X8058" i="1"/>
  <c r="W8058" i="1"/>
  <c r="V8058" i="1"/>
  <c r="X8057" i="1"/>
  <c r="W8057" i="1"/>
  <c r="V8057" i="1"/>
  <c r="X8056" i="1"/>
  <c r="W8056" i="1"/>
  <c r="V8056" i="1"/>
  <c r="X8055" i="1"/>
  <c r="W8055" i="1"/>
  <c r="V8055" i="1"/>
  <c r="X8054" i="1"/>
  <c r="W8054" i="1"/>
  <c r="V8054" i="1"/>
  <c r="X8053" i="1"/>
  <c r="W8053" i="1"/>
  <c r="V8053" i="1"/>
  <c r="X8052" i="1"/>
  <c r="W8052" i="1"/>
  <c r="V8052" i="1"/>
  <c r="X8051" i="1"/>
  <c r="W8051" i="1"/>
  <c r="V8051" i="1"/>
  <c r="X8050" i="1"/>
  <c r="W8050" i="1"/>
  <c r="V8050" i="1"/>
  <c r="X8049" i="1"/>
  <c r="W8049" i="1"/>
  <c r="V8049" i="1"/>
  <c r="X8048" i="1"/>
  <c r="W8048" i="1"/>
  <c r="V8048" i="1"/>
  <c r="X8047" i="1"/>
  <c r="W8047" i="1"/>
  <c r="V8047" i="1"/>
  <c r="X8046" i="1"/>
  <c r="W8046" i="1"/>
  <c r="V8046" i="1"/>
  <c r="X8045" i="1"/>
  <c r="W8045" i="1"/>
  <c r="V8045" i="1"/>
  <c r="X8044" i="1"/>
  <c r="W8044" i="1"/>
  <c r="V8044" i="1"/>
  <c r="X8043" i="1"/>
  <c r="W8043" i="1"/>
  <c r="V8043" i="1"/>
  <c r="X8042" i="1"/>
  <c r="W8042" i="1"/>
  <c r="V8042" i="1"/>
  <c r="X8041" i="1"/>
  <c r="W8041" i="1"/>
  <c r="V8041" i="1"/>
  <c r="X8040" i="1"/>
  <c r="W8040" i="1"/>
  <c r="V8040" i="1"/>
  <c r="X8039" i="1"/>
  <c r="W8039" i="1"/>
  <c r="V8039" i="1"/>
  <c r="X8038" i="1"/>
  <c r="W8038" i="1"/>
  <c r="V8038" i="1"/>
  <c r="X8037" i="1"/>
  <c r="W8037" i="1"/>
  <c r="V8037" i="1"/>
  <c r="X8036" i="1"/>
  <c r="W8036" i="1"/>
  <c r="V8036" i="1"/>
  <c r="X8035" i="1"/>
  <c r="W8035" i="1"/>
  <c r="V8035" i="1"/>
  <c r="X8034" i="1"/>
  <c r="W8034" i="1"/>
  <c r="V8034" i="1"/>
  <c r="X8033" i="1"/>
  <c r="W8033" i="1"/>
  <c r="V8033" i="1"/>
  <c r="X8032" i="1"/>
  <c r="W8032" i="1"/>
  <c r="V8032" i="1"/>
  <c r="X8031" i="1"/>
  <c r="W8031" i="1"/>
  <c r="V8031" i="1"/>
  <c r="X8030" i="1"/>
  <c r="W8030" i="1"/>
  <c r="V8030" i="1"/>
  <c r="X8029" i="1"/>
  <c r="W8029" i="1"/>
  <c r="V8029" i="1"/>
  <c r="X8028" i="1"/>
  <c r="W8028" i="1"/>
  <c r="V8028" i="1"/>
  <c r="X8027" i="1"/>
  <c r="W8027" i="1"/>
  <c r="V8027" i="1"/>
  <c r="X8026" i="1"/>
  <c r="W8026" i="1"/>
  <c r="V8026" i="1"/>
  <c r="X8025" i="1"/>
  <c r="W8025" i="1"/>
  <c r="V8025" i="1"/>
  <c r="X8024" i="1"/>
  <c r="W8024" i="1"/>
  <c r="V8024" i="1"/>
  <c r="X8023" i="1"/>
  <c r="W8023" i="1"/>
  <c r="V8023" i="1"/>
  <c r="X8022" i="1"/>
  <c r="W8022" i="1"/>
  <c r="V8022" i="1"/>
  <c r="X8021" i="1"/>
  <c r="W8021" i="1"/>
  <c r="V8021" i="1"/>
  <c r="X8020" i="1"/>
  <c r="W8020" i="1"/>
  <c r="V8020" i="1"/>
  <c r="X8019" i="1"/>
  <c r="W8019" i="1"/>
  <c r="V8019" i="1"/>
  <c r="X8018" i="1"/>
  <c r="W8018" i="1"/>
  <c r="V8018" i="1"/>
  <c r="X8017" i="1"/>
  <c r="W8017" i="1"/>
  <c r="V8017" i="1"/>
  <c r="X8016" i="1"/>
  <c r="W8016" i="1"/>
  <c r="V8016" i="1"/>
  <c r="X8015" i="1"/>
  <c r="W8015" i="1"/>
  <c r="V8015" i="1"/>
  <c r="X8014" i="1"/>
  <c r="W8014" i="1"/>
  <c r="V8014" i="1"/>
  <c r="X8013" i="1"/>
  <c r="W8013" i="1"/>
  <c r="V8013" i="1"/>
  <c r="X8012" i="1"/>
  <c r="W8012" i="1"/>
  <c r="V8012" i="1"/>
  <c r="X8011" i="1"/>
  <c r="W8011" i="1"/>
  <c r="V8011" i="1"/>
  <c r="X8010" i="1"/>
  <c r="W8010" i="1"/>
  <c r="V8010" i="1"/>
  <c r="X8009" i="1"/>
  <c r="W8009" i="1"/>
  <c r="V8009" i="1"/>
  <c r="X8008" i="1"/>
  <c r="W8008" i="1"/>
  <c r="V8008" i="1"/>
  <c r="X8007" i="1"/>
  <c r="W8007" i="1"/>
  <c r="V8007" i="1"/>
  <c r="X8006" i="1"/>
  <c r="W8006" i="1"/>
  <c r="V8006" i="1"/>
  <c r="X8005" i="1"/>
  <c r="W8005" i="1"/>
  <c r="V8005" i="1"/>
  <c r="X8004" i="1"/>
  <c r="W8004" i="1"/>
  <c r="V8004" i="1"/>
  <c r="X8003" i="1"/>
  <c r="W8003" i="1"/>
  <c r="V8003" i="1"/>
  <c r="X8002" i="1"/>
  <c r="W8002" i="1"/>
  <c r="V8002" i="1"/>
  <c r="X8001" i="1"/>
  <c r="W8001" i="1"/>
  <c r="V8001" i="1"/>
  <c r="X8000" i="1"/>
  <c r="W8000" i="1"/>
  <c r="V8000" i="1"/>
  <c r="X7999" i="1"/>
  <c r="W7999" i="1"/>
  <c r="V7999" i="1"/>
  <c r="X7998" i="1"/>
  <c r="W7998" i="1"/>
  <c r="V7998" i="1"/>
  <c r="X7997" i="1"/>
  <c r="W7997" i="1"/>
  <c r="V7997" i="1"/>
  <c r="X7996" i="1"/>
  <c r="W7996" i="1"/>
  <c r="V7996" i="1"/>
  <c r="X7995" i="1"/>
  <c r="W7995" i="1"/>
  <c r="V7995" i="1"/>
  <c r="X7994" i="1"/>
  <c r="W7994" i="1"/>
  <c r="V7994" i="1"/>
  <c r="X7993" i="1"/>
  <c r="W7993" i="1"/>
  <c r="V7993" i="1"/>
  <c r="X7992" i="1"/>
  <c r="W7992" i="1"/>
  <c r="V7992" i="1"/>
  <c r="X7991" i="1"/>
  <c r="W7991" i="1"/>
  <c r="V7991" i="1"/>
  <c r="X7990" i="1"/>
  <c r="W7990" i="1"/>
  <c r="V7990" i="1"/>
  <c r="X7989" i="1"/>
  <c r="W7989" i="1"/>
  <c r="V7989" i="1"/>
  <c r="X7988" i="1"/>
  <c r="W7988" i="1"/>
  <c r="V7988" i="1"/>
  <c r="X7987" i="1"/>
  <c r="W7987" i="1"/>
  <c r="V7987" i="1"/>
  <c r="X7986" i="1"/>
  <c r="W7986" i="1"/>
  <c r="V7986" i="1"/>
  <c r="X7985" i="1"/>
  <c r="W7985" i="1"/>
  <c r="V7985" i="1"/>
  <c r="X7984" i="1"/>
  <c r="W7984" i="1"/>
  <c r="V7984" i="1"/>
  <c r="X7983" i="1"/>
  <c r="W7983" i="1"/>
  <c r="V7983" i="1"/>
  <c r="X7982" i="1"/>
  <c r="W7982" i="1"/>
  <c r="V7982" i="1"/>
  <c r="X7981" i="1"/>
  <c r="W7981" i="1"/>
  <c r="V7981" i="1"/>
  <c r="X7980" i="1"/>
  <c r="W7980" i="1"/>
  <c r="V7980" i="1"/>
  <c r="X7979" i="1"/>
  <c r="W7979" i="1"/>
  <c r="V7979" i="1"/>
  <c r="X7978" i="1"/>
  <c r="W7978" i="1"/>
  <c r="V7978" i="1"/>
  <c r="X7977" i="1"/>
  <c r="W7977" i="1"/>
  <c r="V7977" i="1"/>
  <c r="X7976" i="1"/>
  <c r="W7976" i="1"/>
  <c r="V7976" i="1"/>
  <c r="X7975" i="1"/>
  <c r="W7975" i="1"/>
  <c r="V7975" i="1"/>
  <c r="X7974" i="1"/>
  <c r="W7974" i="1"/>
  <c r="V7974" i="1"/>
  <c r="X7973" i="1"/>
  <c r="W7973" i="1"/>
  <c r="V7973" i="1"/>
  <c r="X7972" i="1"/>
  <c r="W7972" i="1"/>
  <c r="V7972" i="1"/>
  <c r="X7971" i="1"/>
  <c r="W7971" i="1"/>
  <c r="V7971" i="1"/>
  <c r="X7970" i="1"/>
  <c r="W7970" i="1"/>
  <c r="V7970" i="1"/>
  <c r="X7969" i="1"/>
  <c r="W7969" i="1"/>
  <c r="V7969" i="1"/>
  <c r="X7968" i="1"/>
  <c r="W7968" i="1"/>
  <c r="V7968" i="1"/>
  <c r="X7967" i="1"/>
  <c r="W7967" i="1"/>
  <c r="V7967" i="1"/>
  <c r="X7966" i="1"/>
  <c r="W7966" i="1"/>
  <c r="V7966" i="1"/>
  <c r="X7965" i="1"/>
  <c r="W7965" i="1"/>
  <c r="V7965" i="1"/>
  <c r="X7964" i="1"/>
  <c r="W7964" i="1"/>
  <c r="V7964" i="1"/>
  <c r="X7963" i="1"/>
  <c r="W7963" i="1"/>
  <c r="V7963" i="1"/>
  <c r="X7962" i="1"/>
  <c r="W7962" i="1"/>
  <c r="V7962" i="1"/>
  <c r="X7961" i="1"/>
  <c r="W7961" i="1"/>
  <c r="V7961" i="1"/>
  <c r="X7960" i="1"/>
  <c r="W7960" i="1"/>
  <c r="V7960" i="1"/>
  <c r="X7959" i="1"/>
  <c r="W7959" i="1"/>
  <c r="V7959" i="1"/>
  <c r="X7958" i="1"/>
  <c r="W7958" i="1"/>
  <c r="V7958" i="1"/>
  <c r="X7957" i="1"/>
  <c r="W7957" i="1"/>
  <c r="V7957" i="1"/>
  <c r="X7956" i="1"/>
  <c r="W7956" i="1"/>
  <c r="V7956" i="1"/>
  <c r="X7955" i="1"/>
  <c r="W7955" i="1"/>
  <c r="V7955" i="1"/>
  <c r="X7954" i="1"/>
  <c r="W7954" i="1"/>
  <c r="V7954" i="1"/>
  <c r="X7953" i="1"/>
  <c r="W7953" i="1"/>
  <c r="V7953" i="1"/>
  <c r="X7952" i="1"/>
  <c r="W7952" i="1"/>
  <c r="V7952" i="1"/>
  <c r="X7951" i="1"/>
  <c r="W7951" i="1"/>
  <c r="V7951" i="1"/>
  <c r="X7950" i="1"/>
  <c r="W7950" i="1"/>
  <c r="V7950" i="1"/>
  <c r="X7949" i="1"/>
  <c r="W7949" i="1"/>
  <c r="V7949" i="1"/>
  <c r="X7948" i="1"/>
  <c r="W7948" i="1"/>
  <c r="V7948" i="1"/>
  <c r="X7947" i="1"/>
  <c r="W7947" i="1"/>
  <c r="V7947" i="1"/>
  <c r="X7946" i="1"/>
  <c r="W7946" i="1"/>
  <c r="V7946" i="1"/>
  <c r="X7945" i="1"/>
  <c r="W7945" i="1"/>
  <c r="V7945" i="1"/>
  <c r="X7944" i="1"/>
  <c r="W7944" i="1"/>
  <c r="V7944" i="1"/>
  <c r="X7943" i="1"/>
  <c r="W7943" i="1"/>
  <c r="V7943" i="1"/>
  <c r="X7942" i="1"/>
  <c r="W7942" i="1"/>
  <c r="V7942" i="1"/>
  <c r="X7941" i="1"/>
  <c r="W7941" i="1"/>
  <c r="V7941" i="1"/>
  <c r="X7940" i="1"/>
  <c r="W7940" i="1"/>
  <c r="V7940" i="1"/>
  <c r="X7939" i="1"/>
  <c r="W7939" i="1"/>
  <c r="V7939" i="1"/>
  <c r="X7938" i="1"/>
  <c r="W7938" i="1"/>
  <c r="V7938" i="1"/>
  <c r="X7937" i="1"/>
  <c r="W7937" i="1"/>
  <c r="V7937" i="1"/>
  <c r="X7936" i="1"/>
  <c r="W7936" i="1"/>
  <c r="V7936" i="1"/>
  <c r="X7935" i="1"/>
  <c r="W7935" i="1"/>
  <c r="V7935" i="1"/>
  <c r="X7934" i="1"/>
  <c r="W7934" i="1"/>
  <c r="V7934" i="1"/>
  <c r="X7933" i="1"/>
  <c r="W7933" i="1"/>
  <c r="V7933" i="1"/>
  <c r="X7932" i="1"/>
  <c r="W7932" i="1"/>
  <c r="V7932" i="1"/>
  <c r="X7931" i="1"/>
  <c r="W7931" i="1"/>
  <c r="V7931" i="1"/>
  <c r="X7930" i="1"/>
  <c r="W7930" i="1"/>
  <c r="V7930" i="1"/>
  <c r="X7929" i="1"/>
  <c r="W7929" i="1"/>
  <c r="V7929" i="1"/>
  <c r="X7928" i="1"/>
  <c r="W7928" i="1"/>
  <c r="V7928" i="1"/>
  <c r="X7927" i="1"/>
  <c r="W7927" i="1"/>
  <c r="V7927" i="1"/>
  <c r="X7926" i="1"/>
  <c r="W7926" i="1"/>
  <c r="V7926" i="1"/>
  <c r="X7925" i="1"/>
  <c r="W7925" i="1"/>
  <c r="V7925" i="1"/>
  <c r="X7924" i="1"/>
  <c r="W7924" i="1"/>
  <c r="V7924" i="1"/>
  <c r="X7923" i="1"/>
  <c r="W7923" i="1"/>
  <c r="V7923" i="1"/>
  <c r="X7922" i="1"/>
  <c r="W7922" i="1"/>
  <c r="V7922" i="1"/>
  <c r="X7921" i="1"/>
  <c r="W7921" i="1"/>
  <c r="V7921" i="1"/>
  <c r="X7920" i="1"/>
  <c r="W7920" i="1"/>
  <c r="V7920" i="1"/>
  <c r="X7919" i="1"/>
  <c r="W7919" i="1"/>
  <c r="V7919" i="1"/>
  <c r="X7918" i="1"/>
  <c r="W7918" i="1"/>
  <c r="V7918" i="1"/>
  <c r="X7917" i="1"/>
  <c r="W7917" i="1"/>
  <c r="V7917" i="1"/>
  <c r="X7916" i="1"/>
  <c r="W7916" i="1"/>
  <c r="V7916" i="1"/>
  <c r="X7915" i="1"/>
  <c r="W7915" i="1"/>
  <c r="V7915" i="1"/>
  <c r="X7914" i="1"/>
  <c r="W7914" i="1"/>
  <c r="V7914" i="1"/>
  <c r="X7913" i="1"/>
  <c r="W7913" i="1"/>
  <c r="V7913" i="1"/>
  <c r="X7912" i="1"/>
  <c r="W7912" i="1"/>
  <c r="V7912" i="1"/>
  <c r="X7911" i="1"/>
  <c r="W7911" i="1"/>
  <c r="V7911" i="1"/>
  <c r="X7910" i="1"/>
  <c r="W7910" i="1"/>
  <c r="V7910" i="1"/>
  <c r="X7909" i="1"/>
  <c r="W7909" i="1"/>
  <c r="V7909" i="1"/>
  <c r="X7908" i="1"/>
  <c r="W7908" i="1"/>
  <c r="V7908" i="1"/>
  <c r="X7907" i="1"/>
  <c r="W7907" i="1"/>
  <c r="V7907" i="1"/>
  <c r="X7906" i="1"/>
  <c r="W7906" i="1"/>
  <c r="V7906" i="1"/>
  <c r="X7905" i="1"/>
  <c r="W7905" i="1"/>
  <c r="V7905" i="1"/>
  <c r="X7904" i="1"/>
  <c r="W7904" i="1"/>
  <c r="V7904" i="1"/>
  <c r="X7903" i="1"/>
  <c r="W7903" i="1"/>
  <c r="V7903" i="1"/>
  <c r="X7902" i="1"/>
  <c r="W7902" i="1"/>
  <c r="V7902" i="1"/>
  <c r="X7901" i="1"/>
  <c r="W7901" i="1"/>
  <c r="V7901" i="1"/>
  <c r="X7900" i="1"/>
  <c r="W7900" i="1"/>
  <c r="V7900" i="1"/>
  <c r="X7899" i="1"/>
  <c r="W7899" i="1"/>
  <c r="V7899" i="1"/>
  <c r="X7898" i="1"/>
  <c r="W7898" i="1"/>
  <c r="V7898" i="1"/>
  <c r="X7897" i="1"/>
  <c r="W7897" i="1"/>
  <c r="V7897" i="1"/>
  <c r="X7896" i="1"/>
  <c r="W7896" i="1"/>
  <c r="V7896" i="1"/>
  <c r="X7895" i="1"/>
  <c r="W7895" i="1"/>
  <c r="V7895" i="1"/>
  <c r="X7894" i="1"/>
  <c r="W7894" i="1"/>
  <c r="V7894" i="1"/>
  <c r="X7893" i="1"/>
  <c r="W7893" i="1"/>
  <c r="V7893" i="1"/>
  <c r="X7892" i="1"/>
  <c r="W7892" i="1"/>
  <c r="V7892" i="1"/>
  <c r="X7891" i="1"/>
  <c r="W7891" i="1"/>
  <c r="V7891" i="1"/>
  <c r="X7890" i="1"/>
  <c r="W7890" i="1"/>
  <c r="V7890" i="1"/>
  <c r="X7889" i="1"/>
  <c r="W7889" i="1"/>
  <c r="V7889" i="1"/>
  <c r="X7888" i="1"/>
  <c r="W7888" i="1"/>
  <c r="V7888" i="1"/>
  <c r="X7887" i="1"/>
  <c r="W7887" i="1"/>
  <c r="V7887" i="1"/>
  <c r="X7886" i="1"/>
  <c r="W7886" i="1"/>
  <c r="V7886" i="1"/>
  <c r="X7885" i="1"/>
  <c r="W7885" i="1"/>
  <c r="V7885" i="1"/>
  <c r="X7884" i="1"/>
  <c r="W7884" i="1"/>
  <c r="V7884" i="1"/>
  <c r="X7883" i="1"/>
  <c r="W7883" i="1"/>
  <c r="V7883" i="1"/>
  <c r="X7882" i="1"/>
  <c r="W7882" i="1"/>
  <c r="V7882" i="1"/>
  <c r="X7881" i="1"/>
  <c r="W7881" i="1"/>
  <c r="V7881" i="1"/>
  <c r="X7880" i="1"/>
  <c r="W7880" i="1"/>
  <c r="V7880" i="1"/>
  <c r="X7879" i="1"/>
  <c r="W7879" i="1"/>
  <c r="V7879" i="1"/>
  <c r="X7878" i="1"/>
  <c r="W7878" i="1"/>
  <c r="V7878" i="1"/>
  <c r="X7877" i="1"/>
  <c r="W7877" i="1"/>
  <c r="V7877" i="1"/>
  <c r="X7876" i="1"/>
  <c r="W7876" i="1"/>
  <c r="V7876" i="1"/>
  <c r="X7875" i="1"/>
  <c r="W7875" i="1"/>
  <c r="V7875" i="1"/>
  <c r="X7874" i="1"/>
  <c r="W7874" i="1"/>
  <c r="V7874" i="1"/>
  <c r="X7873" i="1"/>
  <c r="W7873" i="1"/>
  <c r="V7873" i="1"/>
  <c r="X7872" i="1"/>
  <c r="W7872" i="1"/>
  <c r="V7872" i="1"/>
  <c r="X7871" i="1"/>
  <c r="W7871" i="1"/>
  <c r="V7871" i="1"/>
  <c r="X7870" i="1"/>
  <c r="W7870" i="1"/>
  <c r="V7870" i="1"/>
  <c r="X7869" i="1"/>
  <c r="W7869" i="1"/>
  <c r="V7869" i="1"/>
  <c r="X7868" i="1"/>
  <c r="W7868" i="1"/>
  <c r="V7868" i="1"/>
  <c r="X7867" i="1"/>
  <c r="W7867" i="1"/>
  <c r="V7867" i="1"/>
  <c r="X7866" i="1"/>
  <c r="W7866" i="1"/>
  <c r="V7866" i="1"/>
  <c r="X7865" i="1"/>
  <c r="W7865" i="1"/>
  <c r="V7865" i="1"/>
  <c r="X7864" i="1"/>
  <c r="W7864" i="1"/>
  <c r="V7864" i="1"/>
  <c r="X7863" i="1"/>
  <c r="W7863" i="1"/>
  <c r="V7863" i="1"/>
  <c r="X7862" i="1"/>
  <c r="W7862" i="1"/>
  <c r="V7862" i="1"/>
  <c r="X7861" i="1"/>
  <c r="W7861" i="1"/>
  <c r="V7861" i="1"/>
  <c r="X7860" i="1"/>
  <c r="W7860" i="1"/>
  <c r="V7860" i="1"/>
  <c r="X7859" i="1"/>
  <c r="W7859" i="1"/>
  <c r="V7859" i="1"/>
  <c r="X7858" i="1"/>
  <c r="W7858" i="1"/>
  <c r="V7858" i="1"/>
  <c r="X7857" i="1"/>
  <c r="W7857" i="1"/>
  <c r="V7857" i="1"/>
  <c r="X7856" i="1"/>
  <c r="W7856" i="1"/>
  <c r="V7856" i="1"/>
  <c r="X7855" i="1"/>
  <c r="W7855" i="1"/>
  <c r="V7855" i="1"/>
  <c r="X7854" i="1"/>
  <c r="W7854" i="1"/>
  <c r="V7854" i="1"/>
  <c r="X7853" i="1"/>
  <c r="W7853" i="1"/>
  <c r="V7853" i="1"/>
  <c r="X7852" i="1"/>
  <c r="W7852" i="1"/>
  <c r="V7852" i="1"/>
  <c r="X7851" i="1"/>
  <c r="W7851" i="1"/>
  <c r="V7851" i="1"/>
  <c r="X7850" i="1"/>
  <c r="W7850" i="1"/>
  <c r="V7850" i="1"/>
  <c r="X7849" i="1"/>
  <c r="W7849" i="1"/>
  <c r="V7849" i="1"/>
  <c r="X7848" i="1"/>
  <c r="W7848" i="1"/>
  <c r="V7848" i="1"/>
  <c r="X7847" i="1"/>
  <c r="W7847" i="1"/>
  <c r="V7847" i="1"/>
  <c r="X7846" i="1"/>
  <c r="W7846" i="1"/>
  <c r="V7846" i="1"/>
  <c r="X7845" i="1"/>
  <c r="W7845" i="1"/>
  <c r="V7845" i="1"/>
  <c r="X7844" i="1"/>
  <c r="W7844" i="1"/>
  <c r="V7844" i="1"/>
  <c r="X7843" i="1"/>
  <c r="W7843" i="1"/>
  <c r="V7843" i="1"/>
  <c r="X7842" i="1"/>
  <c r="W7842" i="1"/>
  <c r="V7842" i="1"/>
  <c r="X7841" i="1"/>
  <c r="W7841" i="1"/>
  <c r="V7841" i="1"/>
  <c r="X7840" i="1"/>
  <c r="W7840" i="1"/>
  <c r="V7840" i="1"/>
  <c r="X7839" i="1"/>
  <c r="W7839" i="1"/>
  <c r="V7839" i="1"/>
  <c r="X7838" i="1"/>
  <c r="W7838" i="1"/>
  <c r="V7838" i="1"/>
  <c r="X7837" i="1"/>
  <c r="W7837" i="1"/>
  <c r="V7837" i="1"/>
  <c r="X7836" i="1"/>
  <c r="W7836" i="1"/>
  <c r="V7836" i="1"/>
  <c r="X7835" i="1"/>
  <c r="W7835" i="1"/>
  <c r="V7835" i="1"/>
  <c r="X7834" i="1"/>
  <c r="W7834" i="1"/>
  <c r="V7834" i="1"/>
  <c r="X7833" i="1"/>
  <c r="W7833" i="1"/>
  <c r="V7833" i="1"/>
  <c r="X7832" i="1"/>
  <c r="W7832" i="1"/>
  <c r="V7832" i="1"/>
  <c r="X7831" i="1"/>
  <c r="W7831" i="1"/>
  <c r="V7831" i="1"/>
  <c r="X7830" i="1"/>
  <c r="W7830" i="1"/>
  <c r="V7830" i="1"/>
  <c r="X7829" i="1"/>
  <c r="W7829" i="1"/>
  <c r="V7829" i="1"/>
  <c r="X7828" i="1"/>
  <c r="W7828" i="1"/>
  <c r="V7828" i="1"/>
  <c r="X7827" i="1"/>
  <c r="W7827" i="1"/>
  <c r="V7827" i="1"/>
  <c r="X7826" i="1"/>
  <c r="W7826" i="1"/>
  <c r="V7826" i="1"/>
  <c r="X7825" i="1"/>
  <c r="W7825" i="1"/>
  <c r="V7825" i="1"/>
  <c r="X7824" i="1"/>
  <c r="W7824" i="1"/>
  <c r="V7824" i="1"/>
  <c r="X7823" i="1"/>
  <c r="W7823" i="1"/>
  <c r="V7823" i="1"/>
  <c r="X7822" i="1"/>
  <c r="W7822" i="1"/>
  <c r="V7822" i="1"/>
  <c r="X7821" i="1"/>
  <c r="W7821" i="1"/>
  <c r="V7821" i="1"/>
  <c r="X7820" i="1"/>
  <c r="W7820" i="1"/>
  <c r="V7820" i="1"/>
  <c r="X7819" i="1"/>
  <c r="W7819" i="1"/>
  <c r="V7819" i="1"/>
  <c r="X7818" i="1"/>
  <c r="W7818" i="1"/>
  <c r="V7818" i="1"/>
  <c r="X7817" i="1"/>
  <c r="W7817" i="1"/>
  <c r="V7817" i="1"/>
  <c r="X7816" i="1"/>
  <c r="W7816" i="1"/>
  <c r="V7816" i="1"/>
  <c r="X7815" i="1"/>
  <c r="W7815" i="1"/>
  <c r="V7815" i="1"/>
  <c r="X7814" i="1"/>
  <c r="W7814" i="1"/>
  <c r="V7814" i="1"/>
  <c r="X7813" i="1"/>
  <c r="W7813" i="1"/>
  <c r="V7813" i="1"/>
  <c r="X7812" i="1"/>
  <c r="W7812" i="1"/>
  <c r="V7812" i="1"/>
  <c r="X7811" i="1"/>
  <c r="W7811" i="1"/>
  <c r="V7811" i="1"/>
  <c r="X7810" i="1"/>
  <c r="W7810" i="1"/>
  <c r="V7810" i="1"/>
  <c r="X7809" i="1"/>
  <c r="W7809" i="1"/>
  <c r="V7809" i="1"/>
  <c r="X7808" i="1"/>
  <c r="W7808" i="1"/>
  <c r="V7808" i="1"/>
  <c r="X7807" i="1"/>
  <c r="W7807" i="1"/>
  <c r="V7807" i="1"/>
  <c r="X7806" i="1"/>
  <c r="W7806" i="1"/>
  <c r="V7806" i="1"/>
  <c r="X7805" i="1"/>
  <c r="W7805" i="1"/>
  <c r="V7805" i="1"/>
  <c r="X7804" i="1"/>
  <c r="W7804" i="1"/>
  <c r="V7804" i="1"/>
  <c r="X7803" i="1"/>
  <c r="W7803" i="1"/>
  <c r="V7803" i="1"/>
  <c r="X7802" i="1"/>
  <c r="W7802" i="1"/>
  <c r="V7802" i="1"/>
  <c r="X7801" i="1"/>
  <c r="W7801" i="1"/>
  <c r="V7801" i="1"/>
  <c r="X7800" i="1"/>
  <c r="W7800" i="1"/>
  <c r="V7800" i="1"/>
  <c r="X7799" i="1"/>
  <c r="W7799" i="1"/>
  <c r="V7799" i="1"/>
  <c r="X7798" i="1"/>
  <c r="W7798" i="1"/>
  <c r="V7798" i="1"/>
  <c r="X7797" i="1"/>
  <c r="W7797" i="1"/>
  <c r="V7797" i="1"/>
  <c r="X7796" i="1"/>
  <c r="W7796" i="1"/>
  <c r="V7796" i="1"/>
  <c r="X7795" i="1"/>
  <c r="W7795" i="1"/>
  <c r="V7795" i="1"/>
  <c r="X7794" i="1"/>
  <c r="W7794" i="1"/>
  <c r="V7794" i="1"/>
  <c r="X7793" i="1"/>
  <c r="W7793" i="1"/>
  <c r="V7793" i="1"/>
  <c r="X7792" i="1"/>
  <c r="W7792" i="1"/>
  <c r="V7792" i="1"/>
  <c r="X7791" i="1"/>
  <c r="W7791" i="1"/>
  <c r="V7791" i="1"/>
  <c r="X7790" i="1"/>
  <c r="W7790" i="1"/>
  <c r="V7790" i="1"/>
  <c r="X7789" i="1"/>
  <c r="W7789" i="1"/>
  <c r="V7789" i="1"/>
  <c r="X7788" i="1"/>
  <c r="W7788" i="1"/>
  <c r="V7788" i="1"/>
  <c r="X7787" i="1"/>
  <c r="W7787" i="1"/>
  <c r="V7787" i="1"/>
  <c r="X7786" i="1"/>
  <c r="W7786" i="1"/>
  <c r="V7786" i="1"/>
  <c r="X7785" i="1"/>
  <c r="W7785" i="1"/>
  <c r="V7785" i="1"/>
  <c r="X7784" i="1"/>
  <c r="W7784" i="1"/>
  <c r="V7784" i="1"/>
  <c r="X7783" i="1"/>
  <c r="W7783" i="1"/>
  <c r="V7783" i="1"/>
  <c r="X7782" i="1"/>
  <c r="W7782" i="1"/>
  <c r="V7782" i="1"/>
  <c r="X7781" i="1"/>
  <c r="W7781" i="1"/>
  <c r="V7781" i="1"/>
  <c r="X7780" i="1"/>
  <c r="W7780" i="1"/>
  <c r="V7780" i="1"/>
  <c r="X7779" i="1"/>
  <c r="W7779" i="1"/>
  <c r="V7779" i="1"/>
  <c r="X7778" i="1"/>
  <c r="W7778" i="1"/>
  <c r="V7778" i="1"/>
  <c r="X7777" i="1"/>
  <c r="W7777" i="1"/>
  <c r="V7777" i="1"/>
  <c r="X7776" i="1"/>
  <c r="W7776" i="1"/>
  <c r="V7776" i="1"/>
  <c r="X7775" i="1"/>
  <c r="W7775" i="1"/>
  <c r="V7775" i="1"/>
  <c r="X7774" i="1"/>
  <c r="W7774" i="1"/>
  <c r="V7774" i="1"/>
  <c r="X7773" i="1"/>
  <c r="W7773" i="1"/>
  <c r="V7773" i="1"/>
  <c r="X7772" i="1"/>
  <c r="W7772" i="1"/>
  <c r="V7772" i="1"/>
  <c r="X7771" i="1"/>
  <c r="W7771" i="1"/>
  <c r="V7771" i="1"/>
  <c r="X7770" i="1"/>
  <c r="W7770" i="1"/>
  <c r="V7770" i="1"/>
  <c r="X7769" i="1"/>
  <c r="W7769" i="1"/>
  <c r="V7769" i="1"/>
  <c r="X7768" i="1"/>
  <c r="W7768" i="1"/>
  <c r="V7768" i="1"/>
  <c r="X7767" i="1"/>
  <c r="W7767" i="1"/>
  <c r="V7767" i="1"/>
  <c r="X7766" i="1"/>
  <c r="W7766" i="1"/>
  <c r="V7766" i="1"/>
  <c r="X7765" i="1"/>
  <c r="W7765" i="1"/>
  <c r="V7765" i="1"/>
  <c r="X7764" i="1"/>
  <c r="W7764" i="1"/>
  <c r="V7764" i="1"/>
  <c r="X7763" i="1"/>
  <c r="W7763" i="1"/>
  <c r="V7763" i="1"/>
  <c r="X7762" i="1"/>
  <c r="W7762" i="1"/>
  <c r="V7762" i="1"/>
  <c r="X7761" i="1"/>
  <c r="W7761" i="1"/>
  <c r="V7761" i="1"/>
  <c r="X7760" i="1"/>
  <c r="W7760" i="1"/>
  <c r="V7760" i="1"/>
  <c r="X7759" i="1"/>
  <c r="W7759" i="1"/>
  <c r="V7759" i="1"/>
  <c r="X7758" i="1"/>
  <c r="W7758" i="1"/>
  <c r="V7758" i="1"/>
  <c r="X7757" i="1"/>
  <c r="W7757" i="1"/>
  <c r="V7757" i="1"/>
  <c r="X7756" i="1"/>
  <c r="W7756" i="1"/>
  <c r="V7756" i="1"/>
  <c r="X7755" i="1"/>
  <c r="W7755" i="1"/>
  <c r="V7755" i="1"/>
  <c r="X7754" i="1"/>
  <c r="W7754" i="1"/>
  <c r="V7754" i="1"/>
  <c r="X7753" i="1"/>
  <c r="W7753" i="1"/>
  <c r="V7753" i="1"/>
  <c r="X7752" i="1"/>
  <c r="W7752" i="1"/>
  <c r="V7752" i="1"/>
  <c r="X7751" i="1"/>
  <c r="W7751" i="1"/>
  <c r="V7751" i="1"/>
  <c r="X7750" i="1"/>
  <c r="W7750" i="1"/>
  <c r="V7750" i="1"/>
  <c r="X7749" i="1"/>
  <c r="W7749" i="1"/>
  <c r="V7749" i="1"/>
  <c r="X7748" i="1"/>
  <c r="W7748" i="1"/>
  <c r="V7748" i="1"/>
  <c r="X7747" i="1"/>
  <c r="W7747" i="1"/>
  <c r="V7747" i="1"/>
  <c r="X7746" i="1"/>
  <c r="W7746" i="1"/>
  <c r="V7746" i="1"/>
  <c r="X7745" i="1"/>
  <c r="W7745" i="1"/>
  <c r="V7745" i="1"/>
  <c r="X7744" i="1"/>
  <c r="W7744" i="1"/>
  <c r="V7744" i="1"/>
  <c r="X7743" i="1"/>
  <c r="W7743" i="1"/>
  <c r="V7743" i="1"/>
  <c r="X7742" i="1"/>
  <c r="W7742" i="1"/>
  <c r="V7742" i="1"/>
  <c r="X7741" i="1"/>
  <c r="W7741" i="1"/>
  <c r="V7741" i="1"/>
  <c r="X7740" i="1"/>
  <c r="W7740" i="1"/>
  <c r="V7740" i="1"/>
  <c r="X7739" i="1"/>
  <c r="W7739" i="1"/>
  <c r="V7739" i="1"/>
  <c r="X7738" i="1"/>
  <c r="W7738" i="1"/>
  <c r="V7738" i="1"/>
  <c r="X7737" i="1"/>
  <c r="W7737" i="1"/>
  <c r="V7737" i="1"/>
  <c r="X7736" i="1"/>
  <c r="W7736" i="1"/>
  <c r="V7736" i="1"/>
  <c r="X7735" i="1"/>
  <c r="W7735" i="1"/>
  <c r="V7735" i="1"/>
  <c r="X7734" i="1"/>
  <c r="W7734" i="1"/>
  <c r="V7734" i="1"/>
  <c r="X7733" i="1"/>
  <c r="W7733" i="1"/>
  <c r="V7733" i="1"/>
  <c r="X7732" i="1"/>
  <c r="W7732" i="1"/>
  <c r="V7732" i="1"/>
  <c r="X7731" i="1"/>
  <c r="W7731" i="1"/>
  <c r="V7731" i="1"/>
  <c r="X7730" i="1"/>
  <c r="W7730" i="1"/>
  <c r="V7730" i="1"/>
  <c r="X7729" i="1"/>
  <c r="W7729" i="1"/>
  <c r="V7729" i="1"/>
  <c r="X7728" i="1"/>
  <c r="W7728" i="1"/>
  <c r="V7728" i="1"/>
  <c r="X7727" i="1"/>
  <c r="W7727" i="1"/>
  <c r="V7727" i="1"/>
  <c r="X7726" i="1"/>
  <c r="W7726" i="1"/>
  <c r="V7726" i="1"/>
  <c r="X7725" i="1"/>
  <c r="W7725" i="1"/>
  <c r="V7725" i="1"/>
  <c r="X7724" i="1"/>
  <c r="W7724" i="1"/>
  <c r="V7724" i="1"/>
  <c r="X7723" i="1"/>
  <c r="W7723" i="1"/>
  <c r="V7723" i="1"/>
  <c r="X7722" i="1"/>
  <c r="W7722" i="1"/>
  <c r="V7722" i="1"/>
  <c r="X7721" i="1"/>
  <c r="W7721" i="1"/>
  <c r="V7721" i="1"/>
  <c r="X7720" i="1"/>
  <c r="W7720" i="1"/>
  <c r="V7720" i="1"/>
  <c r="X7719" i="1"/>
  <c r="W7719" i="1"/>
  <c r="V7719" i="1"/>
  <c r="X7718" i="1"/>
  <c r="W7718" i="1"/>
  <c r="V7718" i="1"/>
  <c r="X7717" i="1"/>
  <c r="W7717" i="1"/>
  <c r="V7717" i="1"/>
  <c r="X7716" i="1"/>
  <c r="W7716" i="1"/>
  <c r="V7716" i="1"/>
  <c r="X7715" i="1"/>
  <c r="W7715" i="1"/>
  <c r="V7715" i="1"/>
  <c r="X7714" i="1"/>
  <c r="W7714" i="1"/>
  <c r="V7714" i="1"/>
  <c r="X7713" i="1"/>
  <c r="W7713" i="1"/>
  <c r="V7713" i="1"/>
  <c r="X7712" i="1"/>
  <c r="W7712" i="1"/>
  <c r="V7712" i="1"/>
  <c r="X7711" i="1"/>
  <c r="W7711" i="1"/>
  <c r="V7711" i="1"/>
  <c r="X7710" i="1"/>
  <c r="W7710" i="1"/>
  <c r="V7710" i="1"/>
  <c r="X7709" i="1"/>
  <c r="W7709" i="1"/>
  <c r="V7709" i="1"/>
  <c r="X7708" i="1"/>
  <c r="W7708" i="1"/>
  <c r="V7708" i="1"/>
  <c r="X7707" i="1"/>
  <c r="W7707" i="1"/>
  <c r="V7707" i="1"/>
  <c r="X7706" i="1"/>
  <c r="W7706" i="1"/>
  <c r="V7706" i="1"/>
  <c r="X7705" i="1"/>
  <c r="W7705" i="1"/>
  <c r="V7705" i="1"/>
  <c r="X7704" i="1"/>
  <c r="W7704" i="1"/>
  <c r="V7704" i="1"/>
  <c r="X7703" i="1"/>
  <c r="W7703" i="1"/>
  <c r="V7703" i="1"/>
  <c r="X7702" i="1"/>
  <c r="W7702" i="1"/>
  <c r="V7702" i="1"/>
  <c r="X7701" i="1"/>
  <c r="W7701" i="1"/>
  <c r="V7701" i="1"/>
  <c r="X7700" i="1"/>
  <c r="W7700" i="1"/>
  <c r="V7700" i="1"/>
  <c r="X7699" i="1"/>
  <c r="W7699" i="1"/>
  <c r="V7699" i="1"/>
  <c r="X7698" i="1"/>
  <c r="W7698" i="1"/>
  <c r="V7698" i="1"/>
  <c r="X7697" i="1"/>
  <c r="W7697" i="1"/>
  <c r="V7697" i="1"/>
  <c r="X7696" i="1"/>
  <c r="W7696" i="1"/>
  <c r="V7696" i="1"/>
  <c r="X7695" i="1"/>
  <c r="W7695" i="1"/>
  <c r="V7695" i="1"/>
  <c r="X7694" i="1"/>
  <c r="W7694" i="1"/>
  <c r="V7694" i="1"/>
  <c r="X7693" i="1"/>
  <c r="W7693" i="1"/>
  <c r="V7693" i="1"/>
  <c r="X7692" i="1"/>
  <c r="W7692" i="1"/>
  <c r="V7692" i="1"/>
  <c r="X7691" i="1"/>
  <c r="W7691" i="1"/>
  <c r="V7691" i="1"/>
  <c r="X7690" i="1"/>
  <c r="W7690" i="1"/>
  <c r="V7690" i="1"/>
  <c r="X7689" i="1"/>
  <c r="W7689" i="1"/>
  <c r="V7689" i="1"/>
  <c r="X7688" i="1"/>
  <c r="W7688" i="1"/>
  <c r="V7688" i="1"/>
  <c r="X7687" i="1"/>
  <c r="W7687" i="1"/>
  <c r="V7687" i="1"/>
  <c r="X7686" i="1"/>
  <c r="W7686" i="1"/>
  <c r="V7686" i="1"/>
  <c r="X7685" i="1"/>
  <c r="W7685" i="1"/>
  <c r="V7685" i="1"/>
  <c r="X7684" i="1"/>
  <c r="W7684" i="1"/>
  <c r="V7684" i="1"/>
  <c r="X7683" i="1"/>
  <c r="W7683" i="1"/>
  <c r="V7683" i="1"/>
  <c r="X7682" i="1"/>
  <c r="W7682" i="1"/>
  <c r="V7682" i="1"/>
  <c r="X7681" i="1"/>
  <c r="W7681" i="1"/>
  <c r="V7681" i="1"/>
  <c r="X7680" i="1"/>
  <c r="W7680" i="1"/>
  <c r="V7680" i="1"/>
  <c r="X7679" i="1"/>
  <c r="W7679" i="1"/>
  <c r="V7679" i="1"/>
  <c r="X7678" i="1"/>
  <c r="W7678" i="1"/>
  <c r="V7678" i="1"/>
  <c r="X7677" i="1"/>
  <c r="W7677" i="1"/>
  <c r="V7677" i="1"/>
  <c r="X7676" i="1"/>
  <c r="W7676" i="1"/>
  <c r="V7676" i="1"/>
  <c r="X7675" i="1"/>
  <c r="W7675" i="1"/>
  <c r="V7675" i="1"/>
  <c r="X7674" i="1"/>
  <c r="W7674" i="1"/>
  <c r="V7674" i="1"/>
  <c r="X7673" i="1"/>
  <c r="W7673" i="1"/>
  <c r="V7673" i="1"/>
  <c r="X7672" i="1"/>
  <c r="W7672" i="1"/>
  <c r="V7672" i="1"/>
  <c r="X7671" i="1"/>
  <c r="W7671" i="1"/>
  <c r="V7671" i="1"/>
  <c r="X7670" i="1"/>
  <c r="W7670" i="1"/>
  <c r="V7670" i="1"/>
  <c r="X7669" i="1"/>
  <c r="W7669" i="1"/>
  <c r="V7669" i="1"/>
  <c r="X7668" i="1"/>
  <c r="W7668" i="1"/>
  <c r="V7668" i="1"/>
  <c r="X7667" i="1"/>
  <c r="W7667" i="1"/>
  <c r="V7667" i="1"/>
  <c r="X7666" i="1"/>
  <c r="W7666" i="1"/>
  <c r="V7666" i="1"/>
  <c r="X7665" i="1"/>
  <c r="W7665" i="1"/>
  <c r="V7665" i="1"/>
  <c r="X7664" i="1"/>
  <c r="W7664" i="1"/>
  <c r="V7664" i="1"/>
  <c r="X7663" i="1"/>
  <c r="W7663" i="1"/>
  <c r="V7663" i="1"/>
  <c r="X7662" i="1"/>
  <c r="W7662" i="1"/>
  <c r="V7662" i="1"/>
  <c r="X7661" i="1"/>
  <c r="W7661" i="1"/>
  <c r="V7661" i="1"/>
  <c r="X7660" i="1"/>
  <c r="W7660" i="1"/>
  <c r="V7660" i="1"/>
  <c r="X7659" i="1"/>
  <c r="W7659" i="1"/>
  <c r="V7659" i="1"/>
  <c r="X7658" i="1"/>
  <c r="W7658" i="1"/>
  <c r="V7658" i="1"/>
  <c r="X7657" i="1"/>
  <c r="W7657" i="1"/>
  <c r="V7657" i="1"/>
  <c r="X7656" i="1"/>
  <c r="W7656" i="1"/>
  <c r="V7656" i="1"/>
  <c r="X7655" i="1"/>
  <c r="W7655" i="1"/>
  <c r="V7655" i="1"/>
  <c r="X7654" i="1"/>
  <c r="W7654" i="1"/>
  <c r="V7654" i="1"/>
  <c r="X7653" i="1"/>
  <c r="W7653" i="1"/>
  <c r="V7653" i="1"/>
  <c r="X7652" i="1"/>
  <c r="W7652" i="1"/>
  <c r="V7652" i="1"/>
  <c r="X7651" i="1"/>
  <c r="W7651" i="1"/>
  <c r="V7651" i="1"/>
  <c r="X7650" i="1"/>
  <c r="W7650" i="1"/>
  <c r="V7650" i="1"/>
  <c r="X7649" i="1"/>
  <c r="W7649" i="1"/>
  <c r="V7649" i="1"/>
  <c r="X7648" i="1"/>
  <c r="W7648" i="1"/>
  <c r="V7648" i="1"/>
  <c r="X7647" i="1"/>
  <c r="W7647" i="1"/>
  <c r="V7647" i="1"/>
  <c r="X7646" i="1"/>
  <c r="W7646" i="1"/>
  <c r="V7646" i="1"/>
  <c r="X7645" i="1"/>
  <c r="W7645" i="1"/>
  <c r="V7645" i="1"/>
  <c r="X7644" i="1"/>
  <c r="W7644" i="1"/>
  <c r="V7644" i="1"/>
  <c r="X7643" i="1"/>
  <c r="W7643" i="1"/>
  <c r="V7643" i="1"/>
  <c r="X7642" i="1"/>
  <c r="W7642" i="1"/>
  <c r="V7642" i="1"/>
  <c r="X7641" i="1"/>
  <c r="W7641" i="1"/>
  <c r="V7641" i="1"/>
  <c r="X7640" i="1"/>
  <c r="W7640" i="1"/>
  <c r="V7640" i="1"/>
  <c r="X7639" i="1"/>
  <c r="W7639" i="1"/>
  <c r="V7639" i="1"/>
  <c r="X7638" i="1"/>
  <c r="W7638" i="1"/>
  <c r="V7638" i="1"/>
  <c r="X7637" i="1"/>
  <c r="W7637" i="1"/>
  <c r="V7637" i="1"/>
  <c r="X7636" i="1"/>
  <c r="W7636" i="1"/>
  <c r="V7636" i="1"/>
  <c r="X7635" i="1"/>
  <c r="W7635" i="1"/>
  <c r="V7635" i="1"/>
  <c r="X7634" i="1"/>
  <c r="W7634" i="1"/>
  <c r="V7634" i="1"/>
  <c r="X7633" i="1"/>
  <c r="W7633" i="1"/>
  <c r="V7633" i="1"/>
  <c r="X7632" i="1"/>
  <c r="W7632" i="1"/>
  <c r="V7632" i="1"/>
  <c r="X7631" i="1"/>
  <c r="W7631" i="1"/>
  <c r="V7631" i="1"/>
  <c r="X7630" i="1"/>
  <c r="W7630" i="1"/>
  <c r="V7630" i="1"/>
  <c r="X7629" i="1"/>
  <c r="W7629" i="1"/>
  <c r="V7629" i="1"/>
  <c r="X7628" i="1"/>
  <c r="W7628" i="1"/>
  <c r="V7628" i="1"/>
  <c r="X7627" i="1"/>
  <c r="W7627" i="1"/>
  <c r="V7627" i="1"/>
  <c r="X7626" i="1"/>
  <c r="W7626" i="1"/>
  <c r="V7626" i="1"/>
  <c r="X7625" i="1"/>
  <c r="W7625" i="1"/>
  <c r="V7625" i="1"/>
  <c r="X7624" i="1"/>
  <c r="W7624" i="1"/>
  <c r="V7624" i="1"/>
  <c r="X7623" i="1"/>
  <c r="W7623" i="1"/>
  <c r="V7623" i="1"/>
  <c r="X7622" i="1"/>
  <c r="W7622" i="1"/>
  <c r="V7622" i="1"/>
  <c r="X7621" i="1"/>
  <c r="W7621" i="1"/>
  <c r="V7621" i="1"/>
  <c r="X7620" i="1"/>
  <c r="W7620" i="1"/>
  <c r="V7620" i="1"/>
  <c r="X7619" i="1"/>
  <c r="W7619" i="1"/>
  <c r="V7619" i="1"/>
  <c r="X7618" i="1"/>
  <c r="W7618" i="1"/>
  <c r="V7618" i="1"/>
  <c r="X7617" i="1"/>
  <c r="W7617" i="1"/>
  <c r="V7617" i="1"/>
  <c r="X7616" i="1"/>
  <c r="W7616" i="1"/>
  <c r="V7616" i="1"/>
  <c r="X7615" i="1"/>
  <c r="W7615" i="1"/>
  <c r="V7615" i="1"/>
  <c r="X7614" i="1"/>
  <c r="W7614" i="1"/>
  <c r="V7614" i="1"/>
  <c r="X7613" i="1"/>
  <c r="W7613" i="1"/>
  <c r="V7613" i="1"/>
  <c r="X7612" i="1"/>
  <c r="W7612" i="1"/>
  <c r="V7612" i="1"/>
  <c r="X7611" i="1"/>
  <c r="W7611" i="1"/>
  <c r="V7611" i="1"/>
  <c r="X7610" i="1"/>
  <c r="W7610" i="1"/>
  <c r="V7610" i="1"/>
  <c r="X7609" i="1"/>
  <c r="W7609" i="1"/>
  <c r="V7609" i="1"/>
  <c r="X7608" i="1"/>
  <c r="W7608" i="1"/>
  <c r="V7608" i="1"/>
  <c r="X7607" i="1"/>
  <c r="W7607" i="1"/>
  <c r="V7607" i="1"/>
  <c r="X7606" i="1"/>
  <c r="W7606" i="1"/>
  <c r="V7606" i="1"/>
  <c r="X7605" i="1"/>
  <c r="W7605" i="1"/>
  <c r="V7605" i="1"/>
  <c r="X7604" i="1"/>
  <c r="W7604" i="1"/>
  <c r="V7604" i="1"/>
  <c r="X7603" i="1"/>
  <c r="W7603" i="1"/>
  <c r="V7603" i="1"/>
  <c r="X7602" i="1"/>
  <c r="W7602" i="1"/>
  <c r="V7602" i="1"/>
  <c r="X7601" i="1"/>
  <c r="W7601" i="1"/>
  <c r="V7601" i="1"/>
  <c r="X7600" i="1"/>
  <c r="W7600" i="1"/>
  <c r="V7600" i="1"/>
  <c r="X7599" i="1"/>
  <c r="W7599" i="1"/>
  <c r="V7599" i="1"/>
  <c r="X7598" i="1"/>
  <c r="W7598" i="1"/>
  <c r="V7598" i="1"/>
  <c r="X7597" i="1"/>
  <c r="W7597" i="1"/>
  <c r="V7597" i="1"/>
  <c r="X7596" i="1"/>
  <c r="W7596" i="1"/>
  <c r="V7596" i="1"/>
  <c r="X7595" i="1"/>
  <c r="W7595" i="1"/>
  <c r="V7595" i="1"/>
  <c r="X7594" i="1"/>
  <c r="W7594" i="1"/>
  <c r="V7594" i="1"/>
  <c r="X7593" i="1"/>
  <c r="W7593" i="1"/>
  <c r="V7593" i="1"/>
  <c r="X7592" i="1"/>
  <c r="W7592" i="1"/>
  <c r="V7592" i="1"/>
  <c r="X7591" i="1"/>
  <c r="W7591" i="1"/>
  <c r="V7591" i="1"/>
  <c r="X7590" i="1"/>
  <c r="W7590" i="1"/>
  <c r="V7590" i="1"/>
  <c r="X7589" i="1"/>
  <c r="W7589" i="1"/>
  <c r="V7589" i="1"/>
  <c r="X7588" i="1"/>
  <c r="W7588" i="1"/>
  <c r="V7588" i="1"/>
  <c r="X7587" i="1"/>
  <c r="W7587" i="1"/>
  <c r="V7587" i="1"/>
  <c r="X7586" i="1"/>
  <c r="W7586" i="1"/>
  <c r="V7586" i="1"/>
  <c r="X7585" i="1"/>
  <c r="W7585" i="1"/>
  <c r="V7585" i="1"/>
  <c r="X7584" i="1"/>
  <c r="W7584" i="1"/>
  <c r="V7584" i="1"/>
  <c r="X7583" i="1"/>
  <c r="W7583" i="1"/>
  <c r="V7583" i="1"/>
  <c r="X7582" i="1"/>
  <c r="W7582" i="1"/>
  <c r="V7582" i="1"/>
  <c r="X7581" i="1"/>
  <c r="W7581" i="1"/>
  <c r="V7581" i="1"/>
  <c r="X7580" i="1"/>
  <c r="W7580" i="1"/>
  <c r="V7580" i="1"/>
  <c r="X7579" i="1"/>
  <c r="W7579" i="1"/>
  <c r="V7579" i="1"/>
  <c r="X7578" i="1"/>
  <c r="W7578" i="1"/>
  <c r="V7578" i="1"/>
  <c r="X7577" i="1"/>
  <c r="W7577" i="1"/>
  <c r="V7577" i="1"/>
  <c r="X7576" i="1"/>
  <c r="W7576" i="1"/>
  <c r="V7576" i="1"/>
  <c r="X7575" i="1"/>
  <c r="W7575" i="1"/>
  <c r="V7575" i="1"/>
  <c r="X7574" i="1"/>
  <c r="W7574" i="1"/>
  <c r="V7574" i="1"/>
  <c r="X7573" i="1"/>
  <c r="W7573" i="1"/>
  <c r="V7573" i="1"/>
  <c r="X7572" i="1"/>
  <c r="W7572" i="1"/>
  <c r="V7572" i="1"/>
  <c r="X7571" i="1"/>
  <c r="W7571" i="1"/>
  <c r="V7571" i="1"/>
  <c r="X7570" i="1"/>
  <c r="W7570" i="1"/>
  <c r="V7570" i="1"/>
  <c r="X7569" i="1"/>
  <c r="W7569" i="1"/>
  <c r="V7569" i="1"/>
  <c r="X7568" i="1"/>
  <c r="W7568" i="1"/>
  <c r="V7568" i="1"/>
  <c r="X7567" i="1"/>
  <c r="W7567" i="1"/>
  <c r="V7567" i="1"/>
  <c r="X7566" i="1"/>
  <c r="W7566" i="1"/>
  <c r="V7566" i="1"/>
  <c r="X7565" i="1"/>
  <c r="W7565" i="1"/>
  <c r="V7565" i="1"/>
  <c r="X7564" i="1"/>
  <c r="W7564" i="1"/>
  <c r="V7564" i="1"/>
  <c r="X7563" i="1"/>
  <c r="W7563" i="1"/>
  <c r="V7563" i="1"/>
  <c r="X7562" i="1"/>
  <c r="W7562" i="1"/>
  <c r="V7562" i="1"/>
  <c r="X7561" i="1"/>
  <c r="W7561" i="1"/>
  <c r="V7561" i="1"/>
  <c r="X7560" i="1"/>
  <c r="W7560" i="1"/>
  <c r="V7560" i="1"/>
  <c r="X7559" i="1"/>
  <c r="W7559" i="1"/>
  <c r="V7559" i="1"/>
  <c r="X7558" i="1"/>
  <c r="W7558" i="1"/>
  <c r="V7558" i="1"/>
  <c r="X7557" i="1"/>
  <c r="W7557" i="1"/>
  <c r="V7557" i="1"/>
  <c r="X7556" i="1"/>
  <c r="W7556" i="1"/>
  <c r="V7556" i="1"/>
  <c r="X7555" i="1"/>
  <c r="W7555" i="1"/>
  <c r="V7555" i="1"/>
  <c r="X7554" i="1"/>
  <c r="W7554" i="1"/>
  <c r="V7554" i="1"/>
  <c r="X7553" i="1"/>
  <c r="W7553" i="1"/>
  <c r="V7553" i="1"/>
  <c r="X7552" i="1"/>
  <c r="W7552" i="1"/>
  <c r="V7552" i="1"/>
  <c r="X7551" i="1"/>
  <c r="W7551" i="1"/>
  <c r="V7551" i="1"/>
  <c r="X7550" i="1"/>
  <c r="W7550" i="1"/>
  <c r="V7550" i="1"/>
  <c r="X7549" i="1"/>
  <c r="W7549" i="1"/>
  <c r="V7549" i="1"/>
  <c r="X7548" i="1"/>
  <c r="W7548" i="1"/>
  <c r="V7548" i="1"/>
  <c r="X7547" i="1"/>
  <c r="W7547" i="1"/>
  <c r="V7547" i="1"/>
  <c r="X7546" i="1"/>
  <c r="W7546" i="1"/>
  <c r="V7546" i="1"/>
  <c r="X7545" i="1"/>
  <c r="W7545" i="1"/>
  <c r="V7545" i="1"/>
  <c r="X7544" i="1"/>
  <c r="W7544" i="1"/>
  <c r="V7544" i="1"/>
  <c r="X7543" i="1"/>
  <c r="W7543" i="1"/>
  <c r="V7543" i="1"/>
  <c r="X7542" i="1"/>
  <c r="W7542" i="1"/>
  <c r="V7542" i="1"/>
  <c r="X7541" i="1"/>
  <c r="W7541" i="1"/>
  <c r="V7541" i="1"/>
  <c r="X7540" i="1"/>
  <c r="W7540" i="1"/>
  <c r="V7540" i="1"/>
  <c r="X7539" i="1"/>
  <c r="W7539" i="1"/>
  <c r="V7539" i="1"/>
  <c r="X7538" i="1"/>
  <c r="W7538" i="1"/>
  <c r="V7538" i="1"/>
  <c r="X7537" i="1"/>
  <c r="W7537" i="1"/>
  <c r="V7537" i="1"/>
  <c r="X7536" i="1"/>
  <c r="W7536" i="1"/>
  <c r="V7536" i="1"/>
  <c r="X7535" i="1"/>
  <c r="W7535" i="1"/>
  <c r="V7535" i="1"/>
  <c r="X7534" i="1"/>
  <c r="W7534" i="1"/>
  <c r="V7534" i="1"/>
  <c r="X7533" i="1"/>
  <c r="W7533" i="1"/>
  <c r="V7533" i="1"/>
  <c r="X7532" i="1"/>
  <c r="W7532" i="1"/>
  <c r="V7532" i="1"/>
  <c r="X7531" i="1"/>
  <c r="W7531" i="1"/>
  <c r="V7531" i="1"/>
  <c r="X7530" i="1"/>
  <c r="W7530" i="1"/>
  <c r="V7530" i="1"/>
  <c r="X7529" i="1"/>
  <c r="W7529" i="1"/>
  <c r="V7529" i="1"/>
  <c r="X7528" i="1"/>
  <c r="W7528" i="1"/>
  <c r="V7528" i="1"/>
  <c r="X7527" i="1"/>
  <c r="W7527" i="1"/>
  <c r="V7527" i="1"/>
  <c r="X7526" i="1"/>
  <c r="W7526" i="1"/>
  <c r="V7526" i="1"/>
  <c r="X7525" i="1"/>
  <c r="W7525" i="1"/>
  <c r="V7525" i="1"/>
  <c r="X7524" i="1"/>
  <c r="W7524" i="1"/>
  <c r="V7524" i="1"/>
  <c r="X7523" i="1"/>
  <c r="W7523" i="1"/>
  <c r="V7523" i="1"/>
  <c r="X7522" i="1"/>
  <c r="W7522" i="1"/>
  <c r="V7522" i="1"/>
  <c r="X7521" i="1"/>
  <c r="W7521" i="1"/>
  <c r="V7521" i="1"/>
  <c r="X7520" i="1"/>
  <c r="W7520" i="1"/>
  <c r="V7520" i="1"/>
  <c r="X7519" i="1"/>
  <c r="W7519" i="1"/>
  <c r="V7519" i="1"/>
  <c r="X7518" i="1"/>
  <c r="W7518" i="1"/>
  <c r="V7518" i="1"/>
  <c r="X7517" i="1"/>
  <c r="W7517" i="1"/>
  <c r="V7517" i="1"/>
  <c r="X7516" i="1"/>
  <c r="W7516" i="1"/>
  <c r="V7516" i="1"/>
  <c r="X7515" i="1"/>
  <c r="W7515" i="1"/>
  <c r="V7515" i="1"/>
  <c r="X7514" i="1"/>
  <c r="W7514" i="1"/>
  <c r="V7514" i="1"/>
  <c r="X7513" i="1"/>
  <c r="W7513" i="1"/>
  <c r="V7513" i="1"/>
  <c r="X7512" i="1"/>
  <c r="W7512" i="1"/>
  <c r="V7512" i="1"/>
  <c r="X7511" i="1"/>
  <c r="W7511" i="1"/>
  <c r="V7511" i="1"/>
  <c r="X7510" i="1"/>
  <c r="W7510" i="1"/>
  <c r="V7510" i="1"/>
  <c r="X7509" i="1"/>
  <c r="W7509" i="1"/>
  <c r="V7509" i="1"/>
  <c r="X7508" i="1"/>
  <c r="W7508" i="1"/>
  <c r="V7508" i="1"/>
  <c r="X7507" i="1"/>
  <c r="W7507" i="1"/>
  <c r="V7507" i="1"/>
  <c r="X7506" i="1"/>
  <c r="W7506" i="1"/>
  <c r="V7506" i="1"/>
  <c r="X7505" i="1"/>
  <c r="W7505" i="1"/>
  <c r="V7505" i="1"/>
  <c r="X7504" i="1"/>
  <c r="W7504" i="1"/>
  <c r="V7504" i="1"/>
  <c r="X7503" i="1"/>
  <c r="W7503" i="1"/>
  <c r="V7503" i="1"/>
  <c r="X7502" i="1"/>
  <c r="W7502" i="1"/>
  <c r="V7502" i="1"/>
  <c r="X7501" i="1"/>
  <c r="W7501" i="1"/>
  <c r="V7501" i="1"/>
  <c r="X7500" i="1"/>
  <c r="W7500" i="1"/>
  <c r="V7500" i="1"/>
  <c r="X7499" i="1"/>
  <c r="W7499" i="1"/>
  <c r="V7499" i="1"/>
  <c r="X7498" i="1"/>
  <c r="W7498" i="1"/>
  <c r="V7498" i="1"/>
  <c r="X7497" i="1"/>
  <c r="W7497" i="1"/>
  <c r="V7497" i="1"/>
  <c r="X7496" i="1"/>
  <c r="W7496" i="1"/>
  <c r="V7496" i="1"/>
  <c r="X7495" i="1"/>
  <c r="W7495" i="1"/>
  <c r="V7495" i="1"/>
  <c r="X7494" i="1"/>
  <c r="W7494" i="1"/>
  <c r="V7494" i="1"/>
  <c r="X7493" i="1"/>
  <c r="W7493" i="1"/>
  <c r="V7493" i="1"/>
  <c r="X7492" i="1"/>
  <c r="W7492" i="1"/>
  <c r="V7492" i="1"/>
  <c r="X7491" i="1"/>
  <c r="W7491" i="1"/>
  <c r="V7491" i="1"/>
  <c r="X7490" i="1"/>
  <c r="W7490" i="1"/>
  <c r="V7490" i="1"/>
  <c r="X7489" i="1"/>
  <c r="W7489" i="1"/>
  <c r="V7489" i="1"/>
  <c r="X7488" i="1"/>
  <c r="W7488" i="1"/>
  <c r="V7488" i="1"/>
  <c r="X7487" i="1"/>
  <c r="W7487" i="1"/>
  <c r="V7487" i="1"/>
  <c r="X7486" i="1"/>
  <c r="W7486" i="1"/>
  <c r="V7486" i="1"/>
  <c r="X7485" i="1"/>
  <c r="W7485" i="1"/>
  <c r="V7485" i="1"/>
  <c r="X7484" i="1"/>
  <c r="W7484" i="1"/>
  <c r="V7484" i="1"/>
  <c r="X7483" i="1"/>
  <c r="W7483" i="1"/>
  <c r="V7483" i="1"/>
  <c r="X7482" i="1"/>
  <c r="W7482" i="1"/>
  <c r="V7482" i="1"/>
  <c r="X7481" i="1"/>
  <c r="W7481" i="1"/>
  <c r="V7481" i="1"/>
  <c r="X7480" i="1"/>
  <c r="W7480" i="1"/>
  <c r="V7480" i="1"/>
  <c r="X7479" i="1"/>
  <c r="W7479" i="1"/>
  <c r="V7479" i="1"/>
  <c r="X7478" i="1"/>
  <c r="W7478" i="1"/>
  <c r="V7478" i="1"/>
  <c r="X7477" i="1"/>
  <c r="W7477" i="1"/>
  <c r="V7477" i="1"/>
  <c r="X7476" i="1"/>
  <c r="W7476" i="1"/>
  <c r="V7476" i="1"/>
  <c r="X7475" i="1"/>
  <c r="W7475" i="1"/>
  <c r="V7475" i="1"/>
  <c r="X7474" i="1"/>
  <c r="W7474" i="1"/>
  <c r="V7474" i="1"/>
  <c r="X7473" i="1"/>
  <c r="W7473" i="1"/>
  <c r="V7473" i="1"/>
  <c r="X7472" i="1"/>
  <c r="W7472" i="1"/>
  <c r="V7472" i="1"/>
  <c r="X7471" i="1"/>
  <c r="W7471" i="1"/>
  <c r="V7471" i="1"/>
  <c r="X7470" i="1"/>
  <c r="W7470" i="1"/>
  <c r="V7470" i="1"/>
  <c r="X7469" i="1"/>
  <c r="W7469" i="1"/>
  <c r="V7469" i="1"/>
  <c r="X7468" i="1"/>
  <c r="W7468" i="1"/>
  <c r="V7468" i="1"/>
  <c r="X7467" i="1"/>
  <c r="W7467" i="1"/>
  <c r="V7467" i="1"/>
  <c r="X7466" i="1"/>
  <c r="W7466" i="1"/>
  <c r="V7466" i="1"/>
  <c r="X7465" i="1"/>
  <c r="W7465" i="1"/>
  <c r="V7465" i="1"/>
  <c r="X7464" i="1"/>
  <c r="W7464" i="1"/>
  <c r="V7464" i="1"/>
  <c r="X7463" i="1"/>
  <c r="W7463" i="1"/>
  <c r="V7463" i="1"/>
  <c r="X7462" i="1"/>
  <c r="W7462" i="1"/>
  <c r="V7462" i="1"/>
  <c r="X7461" i="1"/>
  <c r="W7461" i="1"/>
  <c r="V7461" i="1"/>
  <c r="X7460" i="1"/>
  <c r="W7460" i="1"/>
  <c r="V7460" i="1"/>
  <c r="X7459" i="1"/>
  <c r="W7459" i="1"/>
  <c r="V7459" i="1"/>
  <c r="X7458" i="1"/>
  <c r="W7458" i="1"/>
  <c r="V7458" i="1"/>
  <c r="X7457" i="1"/>
  <c r="W7457" i="1"/>
  <c r="V7457" i="1"/>
  <c r="X7456" i="1"/>
  <c r="W7456" i="1"/>
  <c r="V7456" i="1"/>
  <c r="X7455" i="1"/>
  <c r="W7455" i="1"/>
  <c r="V7455" i="1"/>
  <c r="X7454" i="1"/>
  <c r="W7454" i="1"/>
  <c r="V7454" i="1"/>
  <c r="X7453" i="1"/>
  <c r="W7453" i="1"/>
  <c r="V7453" i="1"/>
  <c r="X7452" i="1"/>
  <c r="W7452" i="1"/>
  <c r="V7452" i="1"/>
  <c r="X7451" i="1"/>
  <c r="W7451" i="1"/>
  <c r="V7451" i="1"/>
  <c r="X7450" i="1"/>
  <c r="W7450" i="1"/>
  <c r="V7450" i="1"/>
  <c r="X7449" i="1"/>
  <c r="W7449" i="1"/>
  <c r="V7449" i="1"/>
  <c r="X7448" i="1"/>
  <c r="W7448" i="1"/>
  <c r="V7448" i="1"/>
  <c r="X7447" i="1"/>
  <c r="W7447" i="1"/>
  <c r="V7447" i="1"/>
  <c r="X7446" i="1"/>
  <c r="W7446" i="1"/>
  <c r="V7446" i="1"/>
  <c r="X7445" i="1"/>
  <c r="W7445" i="1"/>
  <c r="V7445" i="1"/>
  <c r="X7444" i="1"/>
  <c r="W7444" i="1"/>
  <c r="V7444" i="1"/>
  <c r="X7443" i="1"/>
  <c r="W7443" i="1"/>
  <c r="V7443" i="1"/>
  <c r="X7442" i="1"/>
  <c r="W7442" i="1"/>
  <c r="V7442" i="1"/>
  <c r="X7441" i="1"/>
  <c r="W7441" i="1"/>
  <c r="V7441" i="1"/>
  <c r="X7440" i="1"/>
  <c r="W7440" i="1"/>
  <c r="V7440" i="1"/>
  <c r="X7439" i="1"/>
  <c r="W7439" i="1"/>
  <c r="V7439" i="1"/>
  <c r="X7438" i="1"/>
  <c r="W7438" i="1"/>
  <c r="V7438" i="1"/>
  <c r="X7437" i="1"/>
  <c r="W7437" i="1"/>
  <c r="V7437" i="1"/>
  <c r="X7436" i="1"/>
  <c r="W7436" i="1"/>
  <c r="V7436" i="1"/>
  <c r="X7435" i="1"/>
  <c r="W7435" i="1"/>
  <c r="V7435" i="1"/>
  <c r="X7434" i="1"/>
  <c r="W7434" i="1"/>
  <c r="V7434" i="1"/>
  <c r="X7433" i="1"/>
  <c r="W7433" i="1"/>
  <c r="V7433" i="1"/>
  <c r="X7432" i="1"/>
  <c r="W7432" i="1"/>
  <c r="V7432" i="1"/>
  <c r="X7431" i="1"/>
  <c r="W7431" i="1"/>
  <c r="V7431" i="1"/>
  <c r="X7430" i="1"/>
  <c r="W7430" i="1"/>
  <c r="V7430" i="1"/>
  <c r="X7429" i="1"/>
  <c r="W7429" i="1"/>
  <c r="V7429" i="1"/>
  <c r="X7428" i="1"/>
  <c r="W7428" i="1"/>
  <c r="V7428" i="1"/>
  <c r="X7427" i="1"/>
  <c r="W7427" i="1"/>
  <c r="V7427" i="1"/>
  <c r="X7426" i="1"/>
  <c r="W7426" i="1"/>
  <c r="V7426" i="1"/>
  <c r="X7425" i="1"/>
  <c r="W7425" i="1"/>
  <c r="V7425" i="1"/>
  <c r="X7424" i="1"/>
  <c r="W7424" i="1"/>
  <c r="V7424" i="1"/>
  <c r="X7423" i="1"/>
  <c r="W7423" i="1"/>
  <c r="V7423" i="1"/>
  <c r="X7422" i="1"/>
  <c r="W7422" i="1"/>
  <c r="V7422" i="1"/>
  <c r="X7421" i="1"/>
  <c r="W7421" i="1"/>
  <c r="V7421" i="1"/>
  <c r="X7420" i="1"/>
  <c r="W7420" i="1"/>
  <c r="V7420" i="1"/>
  <c r="X7419" i="1"/>
  <c r="W7419" i="1"/>
  <c r="V7419" i="1"/>
  <c r="X7418" i="1"/>
  <c r="W7418" i="1"/>
  <c r="V7418" i="1"/>
  <c r="X7417" i="1"/>
  <c r="W7417" i="1"/>
  <c r="V7417" i="1"/>
  <c r="X7416" i="1"/>
  <c r="W7416" i="1"/>
  <c r="V7416" i="1"/>
  <c r="X7415" i="1"/>
  <c r="W7415" i="1"/>
  <c r="V7415" i="1"/>
  <c r="X7414" i="1"/>
  <c r="W7414" i="1"/>
  <c r="V7414" i="1"/>
  <c r="X7413" i="1"/>
  <c r="W7413" i="1"/>
  <c r="V7413" i="1"/>
  <c r="X7412" i="1"/>
  <c r="W7412" i="1"/>
  <c r="V7412" i="1"/>
  <c r="X7411" i="1"/>
  <c r="W7411" i="1"/>
  <c r="V7411" i="1"/>
  <c r="X7410" i="1"/>
  <c r="W7410" i="1"/>
  <c r="V7410" i="1"/>
  <c r="X7409" i="1"/>
  <c r="W7409" i="1"/>
  <c r="V7409" i="1"/>
  <c r="X7408" i="1"/>
  <c r="W7408" i="1"/>
  <c r="V7408" i="1"/>
  <c r="X7407" i="1"/>
  <c r="W7407" i="1"/>
  <c r="V7407" i="1"/>
  <c r="X7406" i="1"/>
  <c r="W7406" i="1"/>
  <c r="V7406" i="1"/>
  <c r="X7405" i="1"/>
  <c r="W7405" i="1"/>
  <c r="V7405" i="1"/>
  <c r="X7404" i="1"/>
  <c r="W7404" i="1"/>
  <c r="V7404" i="1"/>
  <c r="X7403" i="1"/>
  <c r="W7403" i="1"/>
  <c r="V7403" i="1"/>
  <c r="X7402" i="1"/>
  <c r="W7402" i="1"/>
  <c r="V7402" i="1"/>
  <c r="X7401" i="1"/>
  <c r="W7401" i="1"/>
  <c r="V7401" i="1"/>
  <c r="X7400" i="1"/>
  <c r="W7400" i="1"/>
  <c r="V7400" i="1"/>
  <c r="X7399" i="1"/>
  <c r="W7399" i="1"/>
  <c r="V7399" i="1"/>
  <c r="X7398" i="1"/>
  <c r="W7398" i="1"/>
  <c r="V7398" i="1"/>
  <c r="X7397" i="1"/>
  <c r="W7397" i="1"/>
  <c r="V7397" i="1"/>
  <c r="X7396" i="1"/>
  <c r="W7396" i="1"/>
  <c r="V7396" i="1"/>
  <c r="X7395" i="1"/>
  <c r="W7395" i="1"/>
  <c r="V7395" i="1"/>
  <c r="X7394" i="1"/>
  <c r="W7394" i="1"/>
  <c r="V7394" i="1"/>
  <c r="X7393" i="1"/>
  <c r="W7393" i="1"/>
  <c r="V7393" i="1"/>
  <c r="X7392" i="1"/>
  <c r="W7392" i="1"/>
  <c r="V7392" i="1"/>
  <c r="X7391" i="1"/>
  <c r="W7391" i="1"/>
  <c r="V7391" i="1"/>
  <c r="X7390" i="1"/>
  <c r="W7390" i="1"/>
  <c r="V7390" i="1"/>
  <c r="X7389" i="1"/>
  <c r="W7389" i="1"/>
  <c r="V7389" i="1"/>
  <c r="X7388" i="1"/>
  <c r="W7388" i="1"/>
  <c r="V7388" i="1"/>
  <c r="X7387" i="1"/>
  <c r="W7387" i="1"/>
  <c r="V7387" i="1"/>
  <c r="X7386" i="1"/>
  <c r="W7386" i="1"/>
  <c r="V7386" i="1"/>
  <c r="X7385" i="1"/>
  <c r="W7385" i="1"/>
  <c r="V7385" i="1"/>
  <c r="X7384" i="1"/>
  <c r="W7384" i="1"/>
  <c r="V7384" i="1"/>
  <c r="X7383" i="1"/>
  <c r="W7383" i="1"/>
  <c r="V7383" i="1"/>
  <c r="X7382" i="1"/>
  <c r="W7382" i="1"/>
  <c r="V7382" i="1"/>
  <c r="X7381" i="1"/>
  <c r="W7381" i="1"/>
  <c r="V7381" i="1"/>
  <c r="X7380" i="1"/>
  <c r="W7380" i="1"/>
  <c r="V7380" i="1"/>
  <c r="X7379" i="1"/>
  <c r="W7379" i="1"/>
  <c r="V7379" i="1"/>
  <c r="X7378" i="1"/>
  <c r="W7378" i="1"/>
  <c r="V7378" i="1"/>
  <c r="X7377" i="1"/>
  <c r="W7377" i="1"/>
  <c r="V7377" i="1"/>
  <c r="X7376" i="1"/>
  <c r="W7376" i="1"/>
  <c r="V7376" i="1"/>
  <c r="X7375" i="1"/>
  <c r="W7375" i="1"/>
  <c r="V7375" i="1"/>
  <c r="X7374" i="1"/>
  <c r="W7374" i="1"/>
  <c r="V7374" i="1"/>
  <c r="X7373" i="1"/>
  <c r="W7373" i="1"/>
  <c r="V7373" i="1"/>
  <c r="X7372" i="1"/>
  <c r="W7372" i="1"/>
  <c r="V7372" i="1"/>
  <c r="X7371" i="1"/>
  <c r="W7371" i="1"/>
  <c r="V7371" i="1"/>
  <c r="X7370" i="1"/>
  <c r="W7370" i="1"/>
  <c r="V7370" i="1"/>
  <c r="X7369" i="1"/>
  <c r="W7369" i="1"/>
  <c r="V7369" i="1"/>
  <c r="X7368" i="1"/>
  <c r="W7368" i="1"/>
  <c r="V7368" i="1"/>
  <c r="X7367" i="1"/>
  <c r="W7367" i="1"/>
  <c r="V7367" i="1"/>
  <c r="X7366" i="1"/>
  <c r="W7366" i="1"/>
  <c r="V7366" i="1"/>
  <c r="X7365" i="1"/>
  <c r="W7365" i="1"/>
  <c r="V7365" i="1"/>
  <c r="X7364" i="1"/>
  <c r="W7364" i="1"/>
  <c r="V7364" i="1"/>
  <c r="X7363" i="1"/>
  <c r="W7363" i="1"/>
  <c r="V7363" i="1"/>
  <c r="X7362" i="1"/>
  <c r="W7362" i="1"/>
  <c r="V7362" i="1"/>
  <c r="X7361" i="1"/>
  <c r="W7361" i="1"/>
  <c r="V7361" i="1"/>
  <c r="X7360" i="1"/>
  <c r="W7360" i="1"/>
  <c r="V7360" i="1"/>
  <c r="X7359" i="1"/>
  <c r="W7359" i="1"/>
  <c r="V7359" i="1"/>
  <c r="X7358" i="1"/>
  <c r="W7358" i="1"/>
  <c r="V7358" i="1"/>
  <c r="X7357" i="1"/>
  <c r="W7357" i="1"/>
  <c r="V7357" i="1"/>
  <c r="X7356" i="1"/>
  <c r="W7356" i="1"/>
  <c r="V7356" i="1"/>
  <c r="X7355" i="1"/>
  <c r="W7355" i="1"/>
  <c r="V7355" i="1"/>
  <c r="X7354" i="1"/>
  <c r="W7354" i="1"/>
  <c r="V7354" i="1"/>
  <c r="X7353" i="1"/>
  <c r="W7353" i="1"/>
  <c r="V7353" i="1"/>
  <c r="X7352" i="1"/>
  <c r="W7352" i="1"/>
  <c r="V7352" i="1"/>
  <c r="X7351" i="1"/>
  <c r="W7351" i="1"/>
  <c r="V7351" i="1"/>
  <c r="X7350" i="1"/>
  <c r="W7350" i="1"/>
  <c r="V7350" i="1"/>
  <c r="X7349" i="1"/>
  <c r="W7349" i="1"/>
  <c r="V7349" i="1"/>
  <c r="X7348" i="1"/>
  <c r="W7348" i="1"/>
  <c r="V7348" i="1"/>
  <c r="X7347" i="1"/>
  <c r="W7347" i="1"/>
  <c r="V7347" i="1"/>
  <c r="X7346" i="1"/>
  <c r="W7346" i="1"/>
  <c r="V7346" i="1"/>
  <c r="X7345" i="1"/>
  <c r="W7345" i="1"/>
  <c r="V7345" i="1"/>
  <c r="X7344" i="1"/>
  <c r="W7344" i="1"/>
  <c r="V7344" i="1"/>
  <c r="X7343" i="1"/>
  <c r="W7343" i="1"/>
  <c r="V7343" i="1"/>
  <c r="X7342" i="1"/>
  <c r="W7342" i="1"/>
  <c r="V7342" i="1"/>
  <c r="X7341" i="1"/>
  <c r="W7341" i="1"/>
  <c r="V7341" i="1"/>
  <c r="X7340" i="1"/>
  <c r="W7340" i="1"/>
  <c r="V7340" i="1"/>
  <c r="X7339" i="1"/>
  <c r="W7339" i="1"/>
  <c r="V7339" i="1"/>
  <c r="X7338" i="1"/>
  <c r="W7338" i="1"/>
  <c r="V7338" i="1"/>
  <c r="X7337" i="1"/>
  <c r="W7337" i="1"/>
  <c r="V7337" i="1"/>
  <c r="X7336" i="1"/>
  <c r="W7336" i="1"/>
  <c r="V7336" i="1"/>
  <c r="X7335" i="1"/>
  <c r="W7335" i="1"/>
  <c r="V7335" i="1"/>
  <c r="X7334" i="1"/>
  <c r="W7334" i="1"/>
  <c r="V7334" i="1"/>
  <c r="X7333" i="1"/>
  <c r="W7333" i="1"/>
  <c r="V7333" i="1"/>
  <c r="X7332" i="1"/>
  <c r="W7332" i="1"/>
  <c r="V7332" i="1"/>
  <c r="X7331" i="1"/>
  <c r="W7331" i="1"/>
  <c r="V7331" i="1"/>
  <c r="X7330" i="1"/>
  <c r="W7330" i="1"/>
  <c r="V7330" i="1"/>
  <c r="X7329" i="1"/>
  <c r="W7329" i="1"/>
  <c r="V7329" i="1"/>
  <c r="X7328" i="1"/>
  <c r="W7328" i="1"/>
  <c r="V7328" i="1"/>
  <c r="X7327" i="1"/>
  <c r="W7327" i="1"/>
  <c r="V7327" i="1"/>
  <c r="X7326" i="1"/>
  <c r="W7326" i="1"/>
  <c r="V7326" i="1"/>
  <c r="X7325" i="1"/>
  <c r="W7325" i="1"/>
  <c r="V7325" i="1"/>
  <c r="X7324" i="1"/>
  <c r="W7324" i="1"/>
  <c r="V7324" i="1"/>
  <c r="X7323" i="1"/>
  <c r="W7323" i="1"/>
  <c r="V7323" i="1"/>
  <c r="X7322" i="1"/>
  <c r="W7322" i="1"/>
  <c r="V7322" i="1"/>
  <c r="X7321" i="1"/>
  <c r="W7321" i="1"/>
  <c r="V7321" i="1"/>
  <c r="X7320" i="1"/>
  <c r="W7320" i="1"/>
  <c r="V7320" i="1"/>
  <c r="X7319" i="1"/>
  <c r="W7319" i="1"/>
  <c r="V7319" i="1"/>
  <c r="X7318" i="1"/>
  <c r="W7318" i="1"/>
  <c r="V7318" i="1"/>
  <c r="X7317" i="1"/>
  <c r="W7317" i="1"/>
  <c r="V7317" i="1"/>
  <c r="X7316" i="1"/>
  <c r="W7316" i="1"/>
  <c r="V7316" i="1"/>
  <c r="X7315" i="1"/>
  <c r="W7315" i="1"/>
  <c r="V7315" i="1"/>
  <c r="X7314" i="1"/>
  <c r="W7314" i="1"/>
  <c r="V7314" i="1"/>
  <c r="X7313" i="1"/>
  <c r="W7313" i="1"/>
  <c r="V7313" i="1"/>
  <c r="X7312" i="1"/>
  <c r="W7312" i="1"/>
  <c r="V7312" i="1"/>
  <c r="X7311" i="1"/>
  <c r="W7311" i="1"/>
  <c r="V7311" i="1"/>
  <c r="X7310" i="1"/>
  <c r="W7310" i="1"/>
  <c r="V7310" i="1"/>
  <c r="X7309" i="1"/>
  <c r="W7309" i="1"/>
  <c r="V7309" i="1"/>
  <c r="X7308" i="1"/>
  <c r="W7308" i="1"/>
  <c r="V7308" i="1"/>
  <c r="X7307" i="1"/>
  <c r="W7307" i="1"/>
  <c r="V7307" i="1"/>
  <c r="X7306" i="1"/>
  <c r="W7306" i="1"/>
  <c r="V7306" i="1"/>
  <c r="X7305" i="1"/>
  <c r="W7305" i="1"/>
  <c r="V7305" i="1"/>
  <c r="X7304" i="1"/>
  <c r="W7304" i="1"/>
  <c r="V7304" i="1"/>
  <c r="X7303" i="1"/>
  <c r="W7303" i="1"/>
  <c r="V7303" i="1"/>
  <c r="X7302" i="1"/>
  <c r="W7302" i="1"/>
  <c r="V7302" i="1"/>
  <c r="X7301" i="1"/>
  <c r="W7301" i="1"/>
  <c r="V7301" i="1"/>
  <c r="X7300" i="1"/>
  <c r="W7300" i="1"/>
  <c r="V7300" i="1"/>
  <c r="X7299" i="1"/>
  <c r="W7299" i="1"/>
  <c r="V7299" i="1"/>
  <c r="X7298" i="1"/>
  <c r="W7298" i="1"/>
  <c r="V7298" i="1"/>
  <c r="X7297" i="1"/>
  <c r="W7297" i="1"/>
  <c r="V7297" i="1"/>
  <c r="X7296" i="1"/>
  <c r="W7296" i="1"/>
  <c r="V7296" i="1"/>
  <c r="X7295" i="1"/>
  <c r="W7295" i="1"/>
  <c r="V7295" i="1"/>
  <c r="X7294" i="1"/>
  <c r="W7294" i="1"/>
  <c r="V7294" i="1"/>
  <c r="X7293" i="1"/>
  <c r="W7293" i="1"/>
  <c r="V7293" i="1"/>
  <c r="X7292" i="1"/>
  <c r="W7292" i="1"/>
  <c r="V7292" i="1"/>
  <c r="X7291" i="1"/>
  <c r="W7291" i="1"/>
  <c r="V7291" i="1"/>
  <c r="X7290" i="1"/>
  <c r="W7290" i="1"/>
  <c r="V7290" i="1"/>
  <c r="X7289" i="1"/>
  <c r="W7289" i="1"/>
  <c r="V7289" i="1"/>
  <c r="X7288" i="1"/>
  <c r="W7288" i="1"/>
  <c r="V7288" i="1"/>
  <c r="X7287" i="1"/>
  <c r="W7287" i="1"/>
  <c r="V7287" i="1"/>
  <c r="X7286" i="1"/>
  <c r="W7286" i="1"/>
  <c r="V7286" i="1"/>
  <c r="X7285" i="1"/>
  <c r="W7285" i="1"/>
  <c r="V7285" i="1"/>
  <c r="X7284" i="1"/>
  <c r="W7284" i="1"/>
  <c r="V7284" i="1"/>
  <c r="X7283" i="1"/>
  <c r="W7283" i="1"/>
  <c r="V7283" i="1"/>
  <c r="X7282" i="1"/>
  <c r="W7282" i="1"/>
  <c r="V7282" i="1"/>
  <c r="X7281" i="1"/>
  <c r="W7281" i="1"/>
  <c r="V7281" i="1"/>
  <c r="X7280" i="1"/>
  <c r="W7280" i="1"/>
  <c r="V7280" i="1"/>
  <c r="X7279" i="1"/>
  <c r="W7279" i="1"/>
  <c r="V7279" i="1"/>
  <c r="X7278" i="1"/>
  <c r="W7278" i="1"/>
  <c r="V7278" i="1"/>
  <c r="X7277" i="1"/>
  <c r="W7277" i="1"/>
  <c r="V7277" i="1"/>
  <c r="X7276" i="1"/>
  <c r="W7276" i="1"/>
  <c r="V7276" i="1"/>
  <c r="X7275" i="1"/>
  <c r="W7275" i="1"/>
  <c r="V7275" i="1"/>
  <c r="X7274" i="1"/>
  <c r="W7274" i="1"/>
  <c r="V7274" i="1"/>
  <c r="X7273" i="1"/>
  <c r="W7273" i="1"/>
  <c r="V7273" i="1"/>
  <c r="X7272" i="1"/>
  <c r="W7272" i="1"/>
  <c r="V7272" i="1"/>
  <c r="X7271" i="1"/>
  <c r="W7271" i="1"/>
  <c r="V7271" i="1"/>
  <c r="X7270" i="1"/>
  <c r="W7270" i="1"/>
  <c r="V7270" i="1"/>
  <c r="X7269" i="1"/>
  <c r="W7269" i="1"/>
  <c r="V7269" i="1"/>
  <c r="X7268" i="1"/>
  <c r="W7268" i="1"/>
  <c r="V7268" i="1"/>
  <c r="X7267" i="1"/>
  <c r="W7267" i="1"/>
  <c r="V7267" i="1"/>
  <c r="X7266" i="1"/>
  <c r="W7266" i="1"/>
  <c r="V7266" i="1"/>
  <c r="X7265" i="1"/>
  <c r="W7265" i="1"/>
  <c r="V7265" i="1"/>
  <c r="X7264" i="1"/>
  <c r="W7264" i="1"/>
  <c r="V7264" i="1"/>
  <c r="X7263" i="1"/>
  <c r="W7263" i="1"/>
  <c r="V7263" i="1"/>
  <c r="X7262" i="1"/>
  <c r="W7262" i="1"/>
  <c r="V7262" i="1"/>
  <c r="X7261" i="1"/>
  <c r="W7261" i="1"/>
  <c r="V7261" i="1"/>
  <c r="X7260" i="1"/>
  <c r="W7260" i="1"/>
  <c r="V7260" i="1"/>
  <c r="X7259" i="1"/>
  <c r="W7259" i="1"/>
  <c r="V7259" i="1"/>
  <c r="X7258" i="1"/>
  <c r="W7258" i="1"/>
  <c r="V7258" i="1"/>
  <c r="X7257" i="1"/>
  <c r="W7257" i="1"/>
  <c r="V7257" i="1"/>
  <c r="X7256" i="1"/>
  <c r="W7256" i="1"/>
  <c r="V7256" i="1"/>
  <c r="X7255" i="1"/>
  <c r="W7255" i="1"/>
  <c r="V7255" i="1"/>
  <c r="X7254" i="1"/>
  <c r="W7254" i="1"/>
  <c r="V7254" i="1"/>
  <c r="X7253" i="1"/>
  <c r="W7253" i="1"/>
  <c r="V7253" i="1"/>
  <c r="X7252" i="1"/>
  <c r="W7252" i="1"/>
  <c r="V7252" i="1"/>
  <c r="X7251" i="1"/>
  <c r="W7251" i="1"/>
  <c r="V7251" i="1"/>
  <c r="X7250" i="1"/>
  <c r="W7250" i="1"/>
  <c r="V7250" i="1"/>
  <c r="X7249" i="1"/>
  <c r="W7249" i="1"/>
  <c r="V7249" i="1"/>
  <c r="X7248" i="1"/>
  <c r="W7248" i="1"/>
  <c r="V7248" i="1"/>
  <c r="X7247" i="1"/>
  <c r="W7247" i="1"/>
  <c r="V7247" i="1"/>
  <c r="X7246" i="1"/>
  <c r="W7246" i="1"/>
  <c r="V7246" i="1"/>
  <c r="X7245" i="1"/>
  <c r="W7245" i="1"/>
  <c r="V7245" i="1"/>
  <c r="X7244" i="1"/>
  <c r="W7244" i="1"/>
  <c r="V7244" i="1"/>
  <c r="X7243" i="1"/>
  <c r="W7243" i="1"/>
  <c r="V7243" i="1"/>
  <c r="X7242" i="1"/>
  <c r="W7242" i="1"/>
  <c r="V7242" i="1"/>
  <c r="X7241" i="1"/>
  <c r="W7241" i="1"/>
  <c r="V7241" i="1"/>
  <c r="X7240" i="1"/>
  <c r="W7240" i="1"/>
  <c r="V7240" i="1"/>
  <c r="X7239" i="1"/>
  <c r="W7239" i="1"/>
  <c r="V7239" i="1"/>
  <c r="X7238" i="1"/>
  <c r="W7238" i="1"/>
  <c r="V7238" i="1"/>
  <c r="X7237" i="1"/>
  <c r="W7237" i="1"/>
  <c r="V7237" i="1"/>
  <c r="X7236" i="1"/>
  <c r="W7236" i="1"/>
  <c r="V7236" i="1"/>
  <c r="X7235" i="1"/>
  <c r="W7235" i="1"/>
  <c r="V7235" i="1"/>
  <c r="X7234" i="1"/>
  <c r="W7234" i="1"/>
  <c r="V7234" i="1"/>
  <c r="X7233" i="1"/>
  <c r="W7233" i="1"/>
  <c r="V7233" i="1"/>
  <c r="X7232" i="1"/>
  <c r="W7232" i="1"/>
  <c r="V7232" i="1"/>
  <c r="X7231" i="1"/>
  <c r="W7231" i="1"/>
  <c r="V7231" i="1"/>
  <c r="X7230" i="1"/>
  <c r="W7230" i="1"/>
  <c r="V7230" i="1"/>
  <c r="X7229" i="1"/>
  <c r="W7229" i="1"/>
  <c r="V7229" i="1"/>
  <c r="X7228" i="1"/>
  <c r="W7228" i="1"/>
  <c r="V7228" i="1"/>
  <c r="X7227" i="1"/>
  <c r="W7227" i="1"/>
  <c r="V7227" i="1"/>
  <c r="X7226" i="1"/>
  <c r="W7226" i="1"/>
  <c r="V7226" i="1"/>
  <c r="X7225" i="1"/>
  <c r="W7225" i="1"/>
  <c r="V7225" i="1"/>
  <c r="X7224" i="1"/>
  <c r="W7224" i="1"/>
  <c r="V7224" i="1"/>
  <c r="X7223" i="1"/>
  <c r="W7223" i="1"/>
  <c r="V7223" i="1"/>
  <c r="X7222" i="1"/>
  <c r="W7222" i="1"/>
  <c r="V7222" i="1"/>
  <c r="X7221" i="1"/>
  <c r="W7221" i="1"/>
  <c r="V7221" i="1"/>
  <c r="X7220" i="1"/>
  <c r="W7220" i="1"/>
  <c r="V7220" i="1"/>
  <c r="X7219" i="1"/>
  <c r="W7219" i="1"/>
  <c r="V7219" i="1"/>
  <c r="X7218" i="1"/>
  <c r="W7218" i="1"/>
  <c r="V7218" i="1"/>
  <c r="X7217" i="1"/>
  <c r="W7217" i="1"/>
  <c r="V7217" i="1"/>
  <c r="X7216" i="1"/>
  <c r="W7216" i="1"/>
  <c r="V7216" i="1"/>
  <c r="X7215" i="1"/>
  <c r="W7215" i="1"/>
  <c r="V7215" i="1"/>
  <c r="X7214" i="1"/>
  <c r="W7214" i="1"/>
  <c r="V7214" i="1"/>
  <c r="X7213" i="1"/>
  <c r="W7213" i="1"/>
  <c r="V7213" i="1"/>
  <c r="X7212" i="1"/>
  <c r="W7212" i="1"/>
  <c r="V7212" i="1"/>
  <c r="X7211" i="1"/>
  <c r="W7211" i="1"/>
  <c r="V7211" i="1"/>
  <c r="X7210" i="1"/>
  <c r="W7210" i="1"/>
  <c r="V7210" i="1"/>
  <c r="X7209" i="1"/>
  <c r="W7209" i="1"/>
  <c r="V7209" i="1"/>
  <c r="X7208" i="1"/>
  <c r="W7208" i="1"/>
  <c r="V7208" i="1"/>
  <c r="X7207" i="1"/>
  <c r="W7207" i="1"/>
  <c r="V7207" i="1"/>
  <c r="X7206" i="1"/>
  <c r="W7206" i="1"/>
  <c r="V7206" i="1"/>
  <c r="X7205" i="1"/>
  <c r="W7205" i="1"/>
  <c r="V7205" i="1"/>
  <c r="X7204" i="1"/>
  <c r="W7204" i="1"/>
  <c r="V7204" i="1"/>
  <c r="X7203" i="1"/>
  <c r="W7203" i="1"/>
  <c r="V7203" i="1"/>
  <c r="X7202" i="1"/>
  <c r="W7202" i="1"/>
  <c r="V7202" i="1"/>
  <c r="X7201" i="1"/>
  <c r="W7201" i="1"/>
  <c r="V7201" i="1"/>
  <c r="X7200" i="1"/>
  <c r="W7200" i="1"/>
  <c r="V7200" i="1"/>
  <c r="X7199" i="1"/>
  <c r="W7199" i="1"/>
  <c r="V7199" i="1"/>
  <c r="X7198" i="1"/>
  <c r="W7198" i="1"/>
  <c r="V7198" i="1"/>
  <c r="X7197" i="1"/>
  <c r="W7197" i="1"/>
  <c r="V7197" i="1"/>
  <c r="X7196" i="1"/>
  <c r="W7196" i="1"/>
  <c r="V7196" i="1"/>
  <c r="X7195" i="1"/>
  <c r="W7195" i="1"/>
  <c r="V7195" i="1"/>
  <c r="X7194" i="1"/>
  <c r="W7194" i="1"/>
  <c r="V7194" i="1"/>
  <c r="X7193" i="1"/>
  <c r="W7193" i="1"/>
  <c r="V7193" i="1"/>
  <c r="X7192" i="1"/>
  <c r="W7192" i="1"/>
  <c r="V7192" i="1"/>
  <c r="X7191" i="1"/>
  <c r="W7191" i="1"/>
  <c r="V7191" i="1"/>
  <c r="X7190" i="1"/>
  <c r="W7190" i="1"/>
  <c r="V7190" i="1"/>
  <c r="X7189" i="1"/>
  <c r="W7189" i="1"/>
  <c r="V7189" i="1"/>
  <c r="X7188" i="1"/>
  <c r="W7188" i="1"/>
  <c r="V7188" i="1"/>
  <c r="X7187" i="1"/>
  <c r="W7187" i="1"/>
  <c r="V7187" i="1"/>
  <c r="X7186" i="1"/>
  <c r="W7186" i="1"/>
  <c r="V7186" i="1"/>
  <c r="X7185" i="1"/>
  <c r="W7185" i="1"/>
  <c r="V7185" i="1"/>
  <c r="X7184" i="1"/>
  <c r="W7184" i="1"/>
  <c r="V7184" i="1"/>
  <c r="X7183" i="1"/>
  <c r="W7183" i="1"/>
  <c r="V7183" i="1"/>
  <c r="X7182" i="1"/>
  <c r="W7182" i="1"/>
  <c r="V7182" i="1"/>
  <c r="X7181" i="1"/>
  <c r="W7181" i="1"/>
  <c r="V7181" i="1"/>
  <c r="X7180" i="1"/>
  <c r="W7180" i="1"/>
  <c r="V7180" i="1"/>
  <c r="X7179" i="1"/>
  <c r="W7179" i="1"/>
  <c r="V7179" i="1"/>
  <c r="X7178" i="1"/>
  <c r="W7178" i="1"/>
  <c r="V7178" i="1"/>
  <c r="X7177" i="1"/>
  <c r="W7177" i="1"/>
  <c r="V7177" i="1"/>
  <c r="X7176" i="1"/>
  <c r="W7176" i="1"/>
  <c r="V7176" i="1"/>
  <c r="X7175" i="1"/>
  <c r="W7175" i="1"/>
  <c r="V7175" i="1"/>
  <c r="X7174" i="1"/>
  <c r="W7174" i="1"/>
  <c r="V7174" i="1"/>
  <c r="X7173" i="1"/>
  <c r="W7173" i="1"/>
  <c r="V7173" i="1"/>
  <c r="X7172" i="1"/>
  <c r="W7172" i="1"/>
  <c r="V7172" i="1"/>
  <c r="X7171" i="1"/>
  <c r="W7171" i="1"/>
  <c r="V7171" i="1"/>
  <c r="X7170" i="1"/>
  <c r="W7170" i="1"/>
  <c r="V7170" i="1"/>
  <c r="X7169" i="1"/>
  <c r="W7169" i="1"/>
  <c r="V7169" i="1"/>
  <c r="X7168" i="1"/>
  <c r="W7168" i="1"/>
  <c r="V7168" i="1"/>
  <c r="X7167" i="1"/>
  <c r="W7167" i="1"/>
  <c r="V7167" i="1"/>
  <c r="X7166" i="1"/>
  <c r="W7166" i="1"/>
  <c r="V7166" i="1"/>
  <c r="X7165" i="1"/>
  <c r="W7165" i="1"/>
  <c r="V7165" i="1"/>
  <c r="X7164" i="1"/>
  <c r="W7164" i="1"/>
  <c r="V7164" i="1"/>
  <c r="X7163" i="1"/>
  <c r="W7163" i="1"/>
  <c r="V7163" i="1"/>
  <c r="X7162" i="1"/>
  <c r="W7162" i="1"/>
  <c r="V7162" i="1"/>
  <c r="X7161" i="1"/>
  <c r="W7161" i="1"/>
  <c r="V7161" i="1"/>
  <c r="X7160" i="1"/>
  <c r="W7160" i="1"/>
  <c r="V7160" i="1"/>
  <c r="X7159" i="1"/>
  <c r="W7159" i="1"/>
  <c r="V7159" i="1"/>
  <c r="X7158" i="1"/>
  <c r="W7158" i="1"/>
  <c r="V7158" i="1"/>
  <c r="X7157" i="1"/>
  <c r="W7157" i="1"/>
  <c r="V7157" i="1"/>
  <c r="X7156" i="1"/>
  <c r="W7156" i="1"/>
  <c r="V7156" i="1"/>
  <c r="X7155" i="1"/>
  <c r="W7155" i="1"/>
  <c r="V7155" i="1"/>
  <c r="X7154" i="1"/>
  <c r="W7154" i="1"/>
  <c r="V7154" i="1"/>
  <c r="X7153" i="1"/>
  <c r="W7153" i="1"/>
  <c r="V7153" i="1"/>
  <c r="X7152" i="1"/>
  <c r="W7152" i="1"/>
  <c r="V7152" i="1"/>
  <c r="X7151" i="1"/>
  <c r="W7151" i="1"/>
  <c r="V7151" i="1"/>
  <c r="X7150" i="1"/>
  <c r="W7150" i="1"/>
  <c r="V7150" i="1"/>
  <c r="X7149" i="1"/>
  <c r="W7149" i="1"/>
  <c r="V7149" i="1"/>
  <c r="X7148" i="1"/>
  <c r="W7148" i="1"/>
  <c r="V7148" i="1"/>
  <c r="X7147" i="1"/>
  <c r="W7147" i="1"/>
  <c r="V7147" i="1"/>
  <c r="X7146" i="1"/>
  <c r="W7146" i="1"/>
  <c r="V7146" i="1"/>
  <c r="X7145" i="1"/>
  <c r="W7145" i="1"/>
  <c r="V7145" i="1"/>
  <c r="X7144" i="1"/>
  <c r="W7144" i="1"/>
  <c r="V7144" i="1"/>
  <c r="X7143" i="1"/>
  <c r="W7143" i="1"/>
  <c r="V7143" i="1"/>
  <c r="X7142" i="1"/>
  <c r="W7142" i="1"/>
  <c r="V7142" i="1"/>
  <c r="X7141" i="1"/>
  <c r="W7141" i="1"/>
  <c r="V7141" i="1"/>
  <c r="X7140" i="1"/>
  <c r="W7140" i="1"/>
  <c r="V7140" i="1"/>
  <c r="X7139" i="1"/>
  <c r="W7139" i="1"/>
  <c r="V7139" i="1"/>
  <c r="X7138" i="1"/>
  <c r="W7138" i="1"/>
  <c r="V7138" i="1"/>
  <c r="X7137" i="1"/>
  <c r="W7137" i="1"/>
  <c r="V7137" i="1"/>
  <c r="X7136" i="1"/>
  <c r="W7136" i="1"/>
  <c r="V7136" i="1"/>
  <c r="X7135" i="1"/>
  <c r="W7135" i="1"/>
  <c r="V7135" i="1"/>
  <c r="X7134" i="1"/>
  <c r="W7134" i="1"/>
  <c r="V7134" i="1"/>
  <c r="X7133" i="1"/>
  <c r="W7133" i="1"/>
  <c r="V7133" i="1"/>
  <c r="X7132" i="1"/>
  <c r="W7132" i="1"/>
  <c r="V7132" i="1"/>
  <c r="X7131" i="1"/>
  <c r="W7131" i="1"/>
  <c r="V7131" i="1"/>
  <c r="X7130" i="1"/>
  <c r="W7130" i="1"/>
  <c r="V7130" i="1"/>
  <c r="X7129" i="1"/>
  <c r="W7129" i="1"/>
  <c r="V7129" i="1"/>
  <c r="X7128" i="1"/>
  <c r="W7128" i="1"/>
  <c r="V7128" i="1"/>
  <c r="X7127" i="1"/>
  <c r="W7127" i="1"/>
  <c r="V7127" i="1"/>
  <c r="X7126" i="1"/>
  <c r="W7126" i="1"/>
  <c r="V7126" i="1"/>
  <c r="X7125" i="1"/>
  <c r="W7125" i="1"/>
  <c r="V7125" i="1"/>
  <c r="X7124" i="1"/>
  <c r="W7124" i="1"/>
  <c r="V7124" i="1"/>
  <c r="X7123" i="1"/>
  <c r="W7123" i="1"/>
  <c r="V7123" i="1"/>
  <c r="X7122" i="1"/>
  <c r="W7122" i="1"/>
  <c r="V7122" i="1"/>
  <c r="X7121" i="1"/>
  <c r="W7121" i="1"/>
  <c r="V7121" i="1"/>
  <c r="X7120" i="1"/>
  <c r="W7120" i="1"/>
  <c r="V7120" i="1"/>
  <c r="X7119" i="1"/>
  <c r="W7119" i="1"/>
  <c r="V7119" i="1"/>
  <c r="X7118" i="1"/>
  <c r="W7118" i="1"/>
  <c r="V7118" i="1"/>
  <c r="X7117" i="1"/>
  <c r="W7117" i="1"/>
  <c r="V7117" i="1"/>
  <c r="X7116" i="1"/>
  <c r="W7116" i="1"/>
  <c r="V7116" i="1"/>
  <c r="X7115" i="1"/>
  <c r="W7115" i="1"/>
  <c r="V7115" i="1"/>
  <c r="X7114" i="1"/>
  <c r="W7114" i="1"/>
  <c r="V7114" i="1"/>
  <c r="X7113" i="1"/>
  <c r="W7113" i="1"/>
  <c r="V7113" i="1"/>
  <c r="X7112" i="1"/>
  <c r="W7112" i="1"/>
  <c r="V7112" i="1"/>
  <c r="X7111" i="1"/>
  <c r="W7111" i="1"/>
  <c r="V7111" i="1"/>
  <c r="X7110" i="1"/>
  <c r="W7110" i="1"/>
  <c r="V7110" i="1"/>
  <c r="X7109" i="1"/>
  <c r="W7109" i="1"/>
  <c r="V7109" i="1"/>
  <c r="X7108" i="1"/>
  <c r="W7108" i="1"/>
  <c r="V7108" i="1"/>
  <c r="X7107" i="1"/>
  <c r="W7107" i="1"/>
  <c r="V7107" i="1"/>
  <c r="X7106" i="1"/>
  <c r="W7106" i="1"/>
  <c r="V7106" i="1"/>
  <c r="X7105" i="1"/>
  <c r="W7105" i="1"/>
  <c r="V7105" i="1"/>
  <c r="X7104" i="1"/>
  <c r="W7104" i="1"/>
  <c r="V7104" i="1"/>
  <c r="X7103" i="1"/>
  <c r="W7103" i="1"/>
  <c r="V7103" i="1"/>
  <c r="X7102" i="1"/>
  <c r="W7102" i="1"/>
  <c r="V7102" i="1"/>
  <c r="X7101" i="1"/>
  <c r="W7101" i="1"/>
  <c r="V7101" i="1"/>
  <c r="X7100" i="1"/>
  <c r="W7100" i="1"/>
  <c r="V7100" i="1"/>
  <c r="X7099" i="1"/>
  <c r="W7099" i="1"/>
  <c r="V7099" i="1"/>
  <c r="X7098" i="1"/>
  <c r="W7098" i="1"/>
  <c r="V7098" i="1"/>
  <c r="X7097" i="1"/>
  <c r="W7097" i="1"/>
  <c r="V7097" i="1"/>
  <c r="X7096" i="1"/>
  <c r="W7096" i="1"/>
  <c r="V7096" i="1"/>
  <c r="X7095" i="1"/>
  <c r="W7095" i="1"/>
  <c r="V7095" i="1"/>
  <c r="X7094" i="1"/>
  <c r="W7094" i="1"/>
  <c r="V7094" i="1"/>
  <c r="X7093" i="1"/>
  <c r="W7093" i="1"/>
  <c r="V7093" i="1"/>
  <c r="X7092" i="1"/>
  <c r="W7092" i="1"/>
  <c r="V7092" i="1"/>
  <c r="X7091" i="1"/>
  <c r="W7091" i="1"/>
  <c r="V7091" i="1"/>
  <c r="X7090" i="1"/>
  <c r="W7090" i="1"/>
  <c r="V7090" i="1"/>
  <c r="X7089" i="1"/>
  <c r="W7089" i="1"/>
  <c r="V7089" i="1"/>
  <c r="X7088" i="1"/>
  <c r="W7088" i="1"/>
  <c r="V7088" i="1"/>
  <c r="X7087" i="1"/>
  <c r="W7087" i="1"/>
  <c r="V7087" i="1"/>
  <c r="X7086" i="1"/>
  <c r="W7086" i="1"/>
  <c r="V7086" i="1"/>
  <c r="X7085" i="1"/>
  <c r="W7085" i="1"/>
  <c r="V7085" i="1"/>
  <c r="X7084" i="1"/>
  <c r="W7084" i="1"/>
  <c r="V7084" i="1"/>
  <c r="X7083" i="1"/>
  <c r="W7083" i="1"/>
  <c r="V7083" i="1"/>
  <c r="X7082" i="1"/>
  <c r="W7082" i="1"/>
  <c r="V7082" i="1"/>
  <c r="X7081" i="1"/>
  <c r="W7081" i="1"/>
  <c r="V7081" i="1"/>
  <c r="X7080" i="1"/>
  <c r="W7080" i="1"/>
  <c r="V7080" i="1"/>
  <c r="X7079" i="1"/>
  <c r="W7079" i="1"/>
  <c r="V7079" i="1"/>
  <c r="X7078" i="1"/>
  <c r="W7078" i="1"/>
  <c r="V7078" i="1"/>
  <c r="X7077" i="1"/>
  <c r="W7077" i="1"/>
  <c r="V7077" i="1"/>
  <c r="X7076" i="1"/>
  <c r="W7076" i="1"/>
  <c r="V7076" i="1"/>
  <c r="X7075" i="1"/>
  <c r="W7075" i="1"/>
  <c r="V7075" i="1"/>
  <c r="X7074" i="1"/>
  <c r="W7074" i="1"/>
  <c r="V7074" i="1"/>
  <c r="X7073" i="1"/>
  <c r="W7073" i="1"/>
  <c r="V7073" i="1"/>
  <c r="X7072" i="1"/>
  <c r="W7072" i="1"/>
  <c r="V7072" i="1"/>
  <c r="X7071" i="1"/>
  <c r="W7071" i="1"/>
  <c r="V7071" i="1"/>
  <c r="X7070" i="1"/>
  <c r="W7070" i="1"/>
  <c r="V7070" i="1"/>
  <c r="X7069" i="1"/>
  <c r="W7069" i="1"/>
  <c r="V7069" i="1"/>
  <c r="X7068" i="1"/>
  <c r="W7068" i="1"/>
  <c r="V7068" i="1"/>
  <c r="X7067" i="1"/>
  <c r="W7067" i="1"/>
  <c r="V7067" i="1"/>
  <c r="X7066" i="1"/>
  <c r="W7066" i="1"/>
  <c r="V7066" i="1"/>
  <c r="X7065" i="1"/>
  <c r="W7065" i="1"/>
  <c r="V7065" i="1"/>
  <c r="X7064" i="1"/>
  <c r="W7064" i="1"/>
  <c r="V7064" i="1"/>
  <c r="X7063" i="1"/>
  <c r="W7063" i="1"/>
  <c r="V7063" i="1"/>
  <c r="X7062" i="1"/>
  <c r="W7062" i="1"/>
  <c r="V7062" i="1"/>
  <c r="X7061" i="1"/>
  <c r="W7061" i="1"/>
  <c r="V7061" i="1"/>
  <c r="X7060" i="1"/>
  <c r="W7060" i="1"/>
  <c r="V7060" i="1"/>
  <c r="X7059" i="1"/>
  <c r="W7059" i="1"/>
  <c r="V7059" i="1"/>
  <c r="X7058" i="1"/>
  <c r="W7058" i="1"/>
  <c r="V7058" i="1"/>
  <c r="X7057" i="1"/>
  <c r="W7057" i="1"/>
  <c r="V7057" i="1"/>
  <c r="X7056" i="1"/>
  <c r="W7056" i="1"/>
  <c r="V7056" i="1"/>
  <c r="X7055" i="1"/>
  <c r="W7055" i="1"/>
  <c r="V7055" i="1"/>
  <c r="X7054" i="1"/>
  <c r="W7054" i="1"/>
  <c r="V7054" i="1"/>
  <c r="X7053" i="1"/>
  <c r="W7053" i="1"/>
  <c r="V7053" i="1"/>
  <c r="X7052" i="1"/>
  <c r="W7052" i="1"/>
  <c r="V7052" i="1"/>
  <c r="X7051" i="1"/>
  <c r="W7051" i="1"/>
  <c r="V7051" i="1"/>
  <c r="X7050" i="1"/>
  <c r="W7050" i="1"/>
  <c r="V7050" i="1"/>
  <c r="X7049" i="1"/>
  <c r="W7049" i="1"/>
  <c r="V7049" i="1"/>
  <c r="X7048" i="1"/>
  <c r="W7048" i="1"/>
  <c r="V7048" i="1"/>
  <c r="X7047" i="1"/>
  <c r="W7047" i="1"/>
  <c r="V7047" i="1"/>
  <c r="X7046" i="1"/>
  <c r="W7046" i="1"/>
  <c r="V7046" i="1"/>
  <c r="X7045" i="1"/>
  <c r="W7045" i="1"/>
  <c r="V7045" i="1"/>
  <c r="X7044" i="1"/>
  <c r="W7044" i="1"/>
  <c r="V7044" i="1"/>
  <c r="X7043" i="1"/>
  <c r="W7043" i="1"/>
  <c r="V7043" i="1"/>
  <c r="X7042" i="1"/>
  <c r="W7042" i="1"/>
  <c r="V7042" i="1"/>
  <c r="X7041" i="1"/>
  <c r="W7041" i="1"/>
  <c r="V7041" i="1"/>
  <c r="X7040" i="1"/>
  <c r="W7040" i="1"/>
  <c r="V7040" i="1"/>
  <c r="X7039" i="1"/>
  <c r="W7039" i="1"/>
  <c r="V7039" i="1"/>
  <c r="X7038" i="1"/>
  <c r="W7038" i="1"/>
  <c r="V7038" i="1"/>
  <c r="X7037" i="1"/>
  <c r="W7037" i="1"/>
  <c r="V7037" i="1"/>
  <c r="X7036" i="1"/>
  <c r="W7036" i="1"/>
  <c r="V7036" i="1"/>
  <c r="X7035" i="1"/>
  <c r="W7035" i="1"/>
  <c r="V7035" i="1"/>
  <c r="X7034" i="1"/>
  <c r="W7034" i="1"/>
  <c r="V7034" i="1"/>
  <c r="X7033" i="1"/>
  <c r="W7033" i="1"/>
  <c r="V7033" i="1"/>
  <c r="X7032" i="1"/>
  <c r="W7032" i="1"/>
  <c r="V7032" i="1"/>
  <c r="X7031" i="1"/>
  <c r="W7031" i="1"/>
  <c r="V7031" i="1"/>
  <c r="X7030" i="1"/>
  <c r="W7030" i="1"/>
  <c r="V7030" i="1"/>
  <c r="X7029" i="1"/>
  <c r="W7029" i="1"/>
  <c r="V7029" i="1"/>
  <c r="X7028" i="1"/>
  <c r="W7028" i="1"/>
  <c r="V7028" i="1"/>
  <c r="X7027" i="1"/>
  <c r="W7027" i="1"/>
  <c r="V7027" i="1"/>
  <c r="X7026" i="1"/>
  <c r="W7026" i="1"/>
  <c r="V7026" i="1"/>
  <c r="X7025" i="1"/>
  <c r="W7025" i="1"/>
  <c r="V7025" i="1"/>
  <c r="X7024" i="1"/>
  <c r="W7024" i="1"/>
  <c r="V7024" i="1"/>
  <c r="X7023" i="1"/>
  <c r="W7023" i="1"/>
  <c r="V7023" i="1"/>
  <c r="X7022" i="1"/>
  <c r="W7022" i="1"/>
  <c r="V7022" i="1"/>
  <c r="X7021" i="1"/>
  <c r="W7021" i="1"/>
  <c r="V7021" i="1"/>
  <c r="X7020" i="1"/>
  <c r="W7020" i="1"/>
  <c r="V7020" i="1"/>
  <c r="X7019" i="1"/>
  <c r="W7019" i="1"/>
  <c r="V7019" i="1"/>
  <c r="X7018" i="1"/>
  <c r="W7018" i="1"/>
  <c r="V7018" i="1"/>
  <c r="X7017" i="1"/>
  <c r="W7017" i="1"/>
  <c r="V7017" i="1"/>
  <c r="X7016" i="1"/>
  <c r="W7016" i="1"/>
  <c r="V7016" i="1"/>
  <c r="X7015" i="1"/>
  <c r="W7015" i="1"/>
  <c r="V7015" i="1"/>
  <c r="X7014" i="1"/>
  <c r="W7014" i="1"/>
  <c r="V7014" i="1"/>
  <c r="X7013" i="1"/>
  <c r="W7013" i="1"/>
  <c r="V7013" i="1"/>
  <c r="X7012" i="1"/>
  <c r="W7012" i="1"/>
  <c r="V7012" i="1"/>
  <c r="X7011" i="1"/>
  <c r="W7011" i="1"/>
  <c r="V7011" i="1"/>
  <c r="X7010" i="1"/>
  <c r="W7010" i="1"/>
  <c r="V7010" i="1"/>
  <c r="X7009" i="1"/>
  <c r="W7009" i="1"/>
  <c r="V7009" i="1"/>
  <c r="X7008" i="1"/>
  <c r="W7008" i="1"/>
  <c r="V7008" i="1"/>
  <c r="X7007" i="1"/>
  <c r="W7007" i="1"/>
  <c r="V7007" i="1"/>
  <c r="X7006" i="1"/>
  <c r="W7006" i="1"/>
  <c r="V7006" i="1"/>
  <c r="X7005" i="1"/>
  <c r="W7005" i="1"/>
  <c r="V7005" i="1"/>
  <c r="X7004" i="1"/>
  <c r="W7004" i="1"/>
  <c r="V7004" i="1"/>
  <c r="X7003" i="1"/>
  <c r="W7003" i="1"/>
  <c r="V7003" i="1"/>
  <c r="X7002" i="1"/>
  <c r="W7002" i="1"/>
  <c r="V7002" i="1"/>
  <c r="X7001" i="1"/>
  <c r="W7001" i="1"/>
  <c r="V7001" i="1"/>
  <c r="X7000" i="1"/>
  <c r="W7000" i="1"/>
  <c r="V7000" i="1"/>
  <c r="X6999" i="1"/>
  <c r="W6999" i="1"/>
  <c r="V6999" i="1"/>
  <c r="X6998" i="1"/>
  <c r="W6998" i="1"/>
  <c r="V6998" i="1"/>
  <c r="X6997" i="1"/>
  <c r="W6997" i="1"/>
  <c r="V6997" i="1"/>
  <c r="X6996" i="1"/>
  <c r="W6996" i="1"/>
  <c r="V6996" i="1"/>
  <c r="X6995" i="1"/>
  <c r="W6995" i="1"/>
  <c r="V6995" i="1"/>
  <c r="X6994" i="1"/>
  <c r="W6994" i="1"/>
  <c r="V6994" i="1"/>
  <c r="X6993" i="1"/>
  <c r="W6993" i="1"/>
  <c r="V6993" i="1"/>
  <c r="X6992" i="1"/>
  <c r="W6992" i="1"/>
  <c r="V6992" i="1"/>
  <c r="X6991" i="1"/>
  <c r="W6991" i="1"/>
  <c r="V6991" i="1"/>
  <c r="X6990" i="1"/>
  <c r="W6990" i="1"/>
  <c r="V6990" i="1"/>
  <c r="X6989" i="1"/>
  <c r="W6989" i="1"/>
  <c r="V6989" i="1"/>
  <c r="X6988" i="1"/>
  <c r="W6988" i="1"/>
  <c r="V6988" i="1"/>
  <c r="X6987" i="1"/>
  <c r="W6987" i="1"/>
  <c r="V6987" i="1"/>
  <c r="X6986" i="1"/>
  <c r="W6986" i="1"/>
  <c r="V6986" i="1"/>
  <c r="X6985" i="1"/>
  <c r="W6985" i="1"/>
  <c r="V6985" i="1"/>
  <c r="X6984" i="1"/>
  <c r="W6984" i="1"/>
  <c r="V6984" i="1"/>
  <c r="X6983" i="1"/>
  <c r="W6983" i="1"/>
  <c r="V6983" i="1"/>
  <c r="X6982" i="1"/>
  <c r="W6982" i="1"/>
  <c r="V6982" i="1"/>
  <c r="X6981" i="1"/>
  <c r="W6981" i="1"/>
  <c r="V6981" i="1"/>
  <c r="X6980" i="1"/>
  <c r="W6980" i="1"/>
  <c r="V6980" i="1"/>
  <c r="X6979" i="1"/>
  <c r="W6979" i="1"/>
  <c r="V6979" i="1"/>
  <c r="X6978" i="1"/>
  <c r="W6978" i="1"/>
  <c r="V6978" i="1"/>
  <c r="X6977" i="1"/>
  <c r="W6977" i="1"/>
  <c r="V6977" i="1"/>
  <c r="X6976" i="1"/>
  <c r="W6976" i="1"/>
  <c r="V6976" i="1"/>
  <c r="X6975" i="1"/>
  <c r="W6975" i="1"/>
  <c r="V6975" i="1"/>
  <c r="X6974" i="1"/>
  <c r="W6974" i="1"/>
  <c r="V6974" i="1"/>
  <c r="X6973" i="1"/>
  <c r="W6973" i="1"/>
  <c r="V6973" i="1"/>
  <c r="X6972" i="1"/>
  <c r="W6972" i="1"/>
  <c r="V6972" i="1"/>
  <c r="X6971" i="1"/>
  <c r="W6971" i="1"/>
  <c r="V6971" i="1"/>
  <c r="X6970" i="1"/>
  <c r="W6970" i="1"/>
  <c r="V6970" i="1"/>
  <c r="X6969" i="1"/>
  <c r="W6969" i="1"/>
  <c r="V6969" i="1"/>
  <c r="X6968" i="1"/>
  <c r="W6968" i="1"/>
  <c r="V6968" i="1"/>
  <c r="X6967" i="1"/>
  <c r="W6967" i="1"/>
  <c r="V6967" i="1"/>
  <c r="X6966" i="1"/>
  <c r="W6966" i="1"/>
  <c r="V6966" i="1"/>
  <c r="X6965" i="1"/>
  <c r="W6965" i="1"/>
  <c r="V6965" i="1"/>
  <c r="X6964" i="1"/>
  <c r="W6964" i="1"/>
  <c r="V6964" i="1"/>
  <c r="X6963" i="1"/>
  <c r="W6963" i="1"/>
  <c r="V6963" i="1"/>
  <c r="X6962" i="1"/>
  <c r="W6962" i="1"/>
  <c r="V6962" i="1"/>
  <c r="X6961" i="1"/>
  <c r="W6961" i="1"/>
  <c r="V6961" i="1"/>
  <c r="X6960" i="1"/>
  <c r="W6960" i="1"/>
  <c r="V6960" i="1"/>
  <c r="X6959" i="1"/>
  <c r="W6959" i="1"/>
  <c r="V6959" i="1"/>
  <c r="X6958" i="1"/>
  <c r="W6958" i="1"/>
  <c r="V6958" i="1"/>
  <c r="X6957" i="1"/>
  <c r="W6957" i="1"/>
  <c r="V6957" i="1"/>
  <c r="X6956" i="1"/>
  <c r="W6956" i="1"/>
  <c r="V6956" i="1"/>
  <c r="X6955" i="1"/>
  <c r="W6955" i="1"/>
  <c r="V6955" i="1"/>
  <c r="X6954" i="1"/>
  <c r="W6954" i="1"/>
  <c r="V6954" i="1"/>
  <c r="X6953" i="1"/>
  <c r="W6953" i="1"/>
  <c r="V6953" i="1"/>
  <c r="X6952" i="1"/>
  <c r="W6952" i="1"/>
  <c r="V6952" i="1"/>
  <c r="X6951" i="1"/>
  <c r="W6951" i="1"/>
  <c r="V6951" i="1"/>
  <c r="X6950" i="1"/>
  <c r="W6950" i="1"/>
  <c r="V6950" i="1"/>
  <c r="X6949" i="1"/>
  <c r="W6949" i="1"/>
  <c r="V6949" i="1"/>
  <c r="X6948" i="1"/>
  <c r="W6948" i="1"/>
  <c r="V6948" i="1"/>
  <c r="X6947" i="1"/>
  <c r="W6947" i="1"/>
  <c r="V6947" i="1"/>
  <c r="X6946" i="1"/>
  <c r="W6946" i="1"/>
  <c r="V6946" i="1"/>
  <c r="X6945" i="1"/>
  <c r="W6945" i="1"/>
  <c r="V6945" i="1"/>
  <c r="X6944" i="1"/>
  <c r="W6944" i="1"/>
  <c r="V6944" i="1"/>
  <c r="X6943" i="1"/>
  <c r="W6943" i="1"/>
  <c r="V6943" i="1"/>
  <c r="X6942" i="1"/>
  <c r="W6942" i="1"/>
  <c r="V6942" i="1"/>
  <c r="X6941" i="1"/>
  <c r="W6941" i="1"/>
  <c r="V6941" i="1"/>
  <c r="X6940" i="1"/>
  <c r="W6940" i="1"/>
  <c r="V6940" i="1"/>
  <c r="X6939" i="1"/>
  <c r="W6939" i="1"/>
  <c r="V6939" i="1"/>
  <c r="X6938" i="1"/>
  <c r="W6938" i="1"/>
  <c r="V6938" i="1"/>
  <c r="X6937" i="1"/>
  <c r="W6937" i="1"/>
  <c r="V6937" i="1"/>
  <c r="X6936" i="1"/>
  <c r="W6936" i="1"/>
  <c r="V6936" i="1"/>
  <c r="X6935" i="1"/>
  <c r="W6935" i="1"/>
  <c r="V6935" i="1"/>
  <c r="X6934" i="1"/>
  <c r="W6934" i="1"/>
  <c r="V6934" i="1"/>
  <c r="X6933" i="1"/>
  <c r="W6933" i="1"/>
  <c r="V6933" i="1"/>
  <c r="X6932" i="1"/>
  <c r="W6932" i="1"/>
  <c r="V6932" i="1"/>
  <c r="X6931" i="1"/>
  <c r="W6931" i="1"/>
  <c r="V6931" i="1"/>
  <c r="X6930" i="1"/>
  <c r="W6930" i="1"/>
  <c r="V6930" i="1"/>
  <c r="X6929" i="1"/>
  <c r="W6929" i="1"/>
  <c r="V6929" i="1"/>
  <c r="X6928" i="1"/>
  <c r="W6928" i="1"/>
  <c r="V6928" i="1"/>
  <c r="X6927" i="1"/>
  <c r="W6927" i="1"/>
  <c r="V6927" i="1"/>
  <c r="X6926" i="1"/>
  <c r="W6926" i="1"/>
  <c r="V6926" i="1"/>
  <c r="X6925" i="1"/>
  <c r="W6925" i="1"/>
  <c r="V6925" i="1"/>
  <c r="X6924" i="1"/>
  <c r="W6924" i="1"/>
  <c r="V6924" i="1"/>
  <c r="X6923" i="1"/>
  <c r="W6923" i="1"/>
  <c r="V6923" i="1"/>
  <c r="X6922" i="1"/>
  <c r="W6922" i="1"/>
  <c r="V6922" i="1"/>
  <c r="X6921" i="1"/>
  <c r="W6921" i="1"/>
  <c r="V6921" i="1"/>
  <c r="X6920" i="1"/>
  <c r="W6920" i="1"/>
  <c r="V6920" i="1"/>
  <c r="X6919" i="1"/>
  <c r="W6919" i="1"/>
  <c r="V6919" i="1"/>
  <c r="X6918" i="1"/>
  <c r="W6918" i="1"/>
  <c r="V6918" i="1"/>
  <c r="X6917" i="1"/>
  <c r="W6917" i="1"/>
  <c r="V6917" i="1"/>
  <c r="X6916" i="1"/>
  <c r="W6916" i="1"/>
  <c r="V6916" i="1"/>
  <c r="X6915" i="1"/>
  <c r="W6915" i="1"/>
  <c r="V6915" i="1"/>
  <c r="X6914" i="1"/>
  <c r="W6914" i="1"/>
  <c r="V6914" i="1"/>
  <c r="X6913" i="1"/>
  <c r="W6913" i="1"/>
  <c r="V6913" i="1"/>
  <c r="X6912" i="1"/>
  <c r="W6912" i="1"/>
  <c r="V6912" i="1"/>
  <c r="X6911" i="1"/>
  <c r="W6911" i="1"/>
  <c r="V6911" i="1"/>
  <c r="X6910" i="1"/>
  <c r="W6910" i="1"/>
  <c r="V6910" i="1"/>
  <c r="X6909" i="1"/>
  <c r="W6909" i="1"/>
  <c r="V6909" i="1"/>
  <c r="X6908" i="1"/>
  <c r="W6908" i="1"/>
  <c r="V6908" i="1"/>
  <c r="X6907" i="1"/>
  <c r="W6907" i="1"/>
  <c r="V6907" i="1"/>
  <c r="X6906" i="1"/>
  <c r="W6906" i="1"/>
  <c r="V6906" i="1"/>
  <c r="X6905" i="1"/>
  <c r="W6905" i="1"/>
  <c r="V6905" i="1"/>
  <c r="X6904" i="1"/>
  <c r="W6904" i="1"/>
  <c r="V6904" i="1"/>
  <c r="X6903" i="1"/>
  <c r="W6903" i="1"/>
  <c r="V6903" i="1"/>
  <c r="X6902" i="1"/>
  <c r="W6902" i="1"/>
  <c r="V6902" i="1"/>
  <c r="X6901" i="1"/>
  <c r="W6901" i="1"/>
  <c r="V6901" i="1"/>
  <c r="X6900" i="1"/>
  <c r="W6900" i="1"/>
  <c r="V6900" i="1"/>
  <c r="X6899" i="1"/>
  <c r="W6899" i="1"/>
  <c r="V6899" i="1"/>
  <c r="X6898" i="1"/>
  <c r="W6898" i="1"/>
  <c r="V6898" i="1"/>
  <c r="X6897" i="1"/>
  <c r="W6897" i="1"/>
  <c r="V6897" i="1"/>
  <c r="X6896" i="1"/>
  <c r="W6896" i="1"/>
  <c r="V6896" i="1"/>
  <c r="X6895" i="1"/>
  <c r="W6895" i="1"/>
  <c r="V6895" i="1"/>
  <c r="X6894" i="1"/>
  <c r="W6894" i="1"/>
  <c r="V6894" i="1"/>
  <c r="X6893" i="1"/>
  <c r="W6893" i="1"/>
  <c r="V6893" i="1"/>
  <c r="X6892" i="1"/>
  <c r="W6892" i="1"/>
  <c r="V6892" i="1"/>
  <c r="X6891" i="1"/>
  <c r="W6891" i="1"/>
  <c r="V6891" i="1"/>
  <c r="X6890" i="1"/>
  <c r="W6890" i="1"/>
  <c r="V6890" i="1"/>
  <c r="X6889" i="1"/>
  <c r="W6889" i="1"/>
  <c r="V6889" i="1"/>
  <c r="X6888" i="1"/>
  <c r="W6888" i="1"/>
  <c r="V6888" i="1"/>
  <c r="X6887" i="1"/>
  <c r="W6887" i="1"/>
  <c r="V6887" i="1"/>
  <c r="X6886" i="1"/>
  <c r="W6886" i="1"/>
  <c r="V6886" i="1"/>
  <c r="X6885" i="1"/>
  <c r="W6885" i="1"/>
  <c r="V6885" i="1"/>
  <c r="X6884" i="1"/>
  <c r="W6884" i="1"/>
  <c r="V6884" i="1"/>
  <c r="X6883" i="1"/>
  <c r="W6883" i="1"/>
  <c r="V6883" i="1"/>
  <c r="X6882" i="1"/>
  <c r="W6882" i="1"/>
  <c r="V6882" i="1"/>
  <c r="X6881" i="1"/>
  <c r="W6881" i="1"/>
  <c r="V6881" i="1"/>
  <c r="X6880" i="1"/>
  <c r="W6880" i="1"/>
  <c r="V6880" i="1"/>
  <c r="X6879" i="1"/>
  <c r="W6879" i="1"/>
  <c r="V6879" i="1"/>
  <c r="X6878" i="1"/>
  <c r="W6878" i="1"/>
  <c r="V6878" i="1"/>
  <c r="X6877" i="1"/>
  <c r="W6877" i="1"/>
  <c r="V6877" i="1"/>
  <c r="X6876" i="1"/>
  <c r="W6876" i="1"/>
  <c r="V6876" i="1"/>
  <c r="X6875" i="1"/>
  <c r="W6875" i="1"/>
  <c r="V6875" i="1"/>
  <c r="X6874" i="1"/>
  <c r="W6874" i="1"/>
  <c r="V6874" i="1"/>
  <c r="X6873" i="1"/>
  <c r="W6873" i="1"/>
  <c r="V6873" i="1"/>
  <c r="X6872" i="1"/>
  <c r="W6872" i="1"/>
  <c r="V6872" i="1"/>
  <c r="X6871" i="1"/>
  <c r="W6871" i="1"/>
  <c r="V6871" i="1"/>
  <c r="X6870" i="1"/>
  <c r="W6870" i="1"/>
  <c r="V6870" i="1"/>
  <c r="X6869" i="1"/>
  <c r="W6869" i="1"/>
  <c r="V6869" i="1"/>
  <c r="X6868" i="1"/>
  <c r="W6868" i="1"/>
  <c r="V6868" i="1"/>
  <c r="X6867" i="1"/>
  <c r="W6867" i="1"/>
  <c r="V6867" i="1"/>
  <c r="X6866" i="1"/>
  <c r="W6866" i="1"/>
  <c r="V6866" i="1"/>
  <c r="X6865" i="1"/>
  <c r="W6865" i="1"/>
  <c r="V6865" i="1"/>
  <c r="X6864" i="1"/>
  <c r="W6864" i="1"/>
  <c r="V6864" i="1"/>
  <c r="X6863" i="1"/>
  <c r="W6863" i="1"/>
  <c r="V6863" i="1"/>
  <c r="X6862" i="1"/>
  <c r="W6862" i="1"/>
  <c r="V6862" i="1"/>
  <c r="X6861" i="1"/>
  <c r="W6861" i="1"/>
  <c r="V6861" i="1"/>
  <c r="X6860" i="1"/>
  <c r="W6860" i="1"/>
  <c r="V6860" i="1"/>
  <c r="X6859" i="1"/>
  <c r="W6859" i="1"/>
  <c r="V6859" i="1"/>
  <c r="X6858" i="1"/>
  <c r="W6858" i="1"/>
  <c r="V6858" i="1"/>
  <c r="X6857" i="1"/>
  <c r="W6857" i="1"/>
  <c r="V6857" i="1"/>
  <c r="X6856" i="1"/>
  <c r="W6856" i="1"/>
  <c r="V6856" i="1"/>
  <c r="X6855" i="1"/>
  <c r="W6855" i="1"/>
  <c r="V6855" i="1"/>
  <c r="X6854" i="1"/>
  <c r="W6854" i="1"/>
  <c r="V6854" i="1"/>
  <c r="X6853" i="1"/>
  <c r="W6853" i="1"/>
  <c r="V6853" i="1"/>
  <c r="X6852" i="1"/>
  <c r="W6852" i="1"/>
  <c r="V6852" i="1"/>
  <c r="X6851" i="1"/>
  <c r="W6851" i="1"/>
  <c r="V6851" i="1"/>
  <c r="X6850" i="1"/>
  <c r="W6850" i="1"/>
  <c r="V6850" i="1"/>
  <c r="X6849" i="1"/>
  <c r="W6849" i="1"/>
  <c r="V6849" i="1"/>
  <c r="X6848" i="1"/>
  <c r="W6848" i="1"/>
  <c r="V6848" i="1"/>
  <c r="X6847" i="1"/>
  <c r="W6847" i="1"/>
  <c r="V6847" i="1"/>
  <c r="X6846" i="1"/>
  <c r="W6846" i="1"/>
  <c r="V6846" i="1"/>
  <c r="X6845" i="1"/>
  <c r="W6845" i="1"/>
  <c r="V6845" i="1"/>
  <c r="X6844" i="1"/>
  <c r="W6844" i="1"/>
  <c r="V6844" i="1"/>
  <c r="X6843" i="1"/>
  <c r="W6843" i="1"/>
  <c r="V6843" i="1"/>
  <c r="X6842" i="1"/>
  <c r="W6842" i="1"/>
  <c r="V6842" i="1"/>
  <c r="X6841" i="1"/>
  <c r="W6841" i="1"/>
  <c r="V6841" i="1"/>
  <c r="X6840" i="1"/>
  <c r="W6840" i="1"/>
  <c r="V6840" i="1"/>
  <c r="X6839" i="1"/>
  <c r="W6839" i="1"/>
  <c r="V6839" i="1"/>
  <c r="X6838" i="1"/>
  <c r="W6838" i="1"/>
  <c r="V6838" i="1"/>
  <c r="X6837" i="1"/>
  <c r="W6837" i="1"/>
  <c r="V6837" i="1"/>
  <c r="X6836" i="1"/>
  <c r="W6836" i="1"/>
  <c r="V6836" i="1"/>
  <c r="X6835" i="1"/>
  <c r="W6835" i="1"/>
  <c r="V6835" i="1"/>
  <c r="X6834" i="1"/>
  <c r="W6834" i="1"/>
  <c r="V6834" i="1"/>
  <c r="X6833" i="1"/>
  <c r="W6833" i="1"/>
  <c r="V6833" i="1"/>
  <c r="X6832" i="1"/>
  <c r="W6832" i="1"/>
  <c r="V6832" i="1"/>
  <c r="X6831" i="1"/>
  <c r="W6831" i="1"/>
  <c r="V6831" i="1"/>
  <c r="X6830" i="1"/>
  <c r="W6830" i="1"/>
  <c r="V6830" i="1"/>
  <c r="X6829" i="1"/>
  <c r="W6829" i="1"/>
  <c r="V6829" i="1"/>
  <c r="X6828" i="1"/>
  <c r="W6828" i="1"/>
  <c r="V6828" i="1"/>
  <c r="X6827" i="1"/>
  <c r="W6827" i="1"/>
  <c r="V6827" i="1"/>
  <c r="X6826" i="1"/>
  <c r="W6826" i="1"/>
  <c r="V6826" i="1"/>
  <c r="X6825" i="1"/>
  <c r="W6825" i="1"/>
  <c r="V6825" i="1"/>
  <c r="X6824" i="1"/>
  <c r="W6824" i="1"/>
  <c r="V6824" i="1"/>
  <c r="X6823" i="1"/>
  <c r="W6823" i="1"/>
  <c r="V6823" i="1"/>
  <c r="X6822" i="1"/>
  <c r="W6822" i="1"/>
  <c r="V6822" i="1"/>
  <c r="X6821" i="1"/>
  <c r="W6821" i="1"/>
  <c r="V6821" i="1"/>
  <c r="X6820" i="1"/>
  <c r="W6820" i="1"/>
  <c r="V6820" i="1"/>
  <c r="X6819" i="1"/>
  <c r="W6819" i="1"/>
  <c r="V6819" i="1"/>
  <c r="X6818" i="1"/>
  <c r="W6818" i="1"/>
  <c r="V6818" i="1"/>
  <c r="X6817" i="1"/>
  <c r="W6817" i="1"/>
  <c r="V6817" i="1"/>
  <c r="X6816" i="1"/>
  <c r="W6816" i="1"/>
  <c r="V6816" i="1"/>
  <c r="X6815" i="1"/>
  <c r="W6815" i="1"/>
  <c r="V6815" i="1"/>
  <c r="X6814" i="1"/>
  <c r="W6814" i="1"/>
  <c r="V6814" i="1"/>
  <c r="X6813" i="1"/>
  <c r="W6813" i="1"/>
  <c r="V6813" i="1"/>
  <c r="X6812" i="1"/>
  <c r="W6812" i="1"/>
  <c r="V6812" i="1"/>
  <c r="X6811" i="1"/>
  <c r="W6811" i="1"/>
  <c r="V6811" i="1"/>
  <c r="X6810" i="1"/>
  <c r="W6810" i="1"/>
  <c r="V6810" i="1"/>
  <c r="X6809" i="1"/>
  <c r="W6809" i="1"/>
  <c r="V6809" i="1"/>
  <c r="X6808" i="1"/>
  <c r="W6808" i="1"/>
  <c r="V6808" i="1"/>
  <c r="X6807" i="1"/>
  <c r="W6807" i="1"/>
  <c r="V6807" i="1"/>
  <c r="X6806" i="1"/>
  <c r="W6806" i="1"/>
  <c r="V6806" i="1"/>
  <c r="X6805" i="1"/>
  <c r="W6805" i="1"/>
  <c r="V6805" i="1"/>
  <c r="X6804" i="1"/>
  <c r="W6804" i="1"/>
  <c r="V6804" i="1"/>
  <c r="X6803" i="1"/>
  <c r="W6803" i="1"/>
  <c r="V6803" i="1"/>
  <c r="X6802" i="1"/>
  <c r="W6802" i="1"/>
  <c r="V6802" i="1"/>
  <c r="X6801" i="1"/>
  <c r="W6801" i="1"/>
  <c r="V6801" i="1"/>
  <c r="X6800" i="1"/>
  <c r="W6800" i="1"/>
  <c r="V6800" i="1"/>
  <c r="X6799" i="1"/>
  <c r="W6799" i="1"/>
  <c r="V6799" i="1"/>
  <c r="X6798" i="1"/>
  <c r="W6798" i="1"/>
  <c r="V6798" i="1"/>
  <c r="X6797" i="1"/>
  <c r="W6797" i="1"/>
  <c r="V6797" i="1"/>
  <c r="X6796" i="1"/>
  <c r="W6796" i="1"/>
  <c r="V6796" i="1"/>
  <c r="X6795" i="1"/>
  <c r="W6795" i="1"/>
  <c r="V6795" i="1"/>
  <c r="X6794" i="1"/>
  <c r="W6794" i="1"/>
  <c r="V6794" i="1"/>
  <c r="X6793" i="1"/>
  <c r="W6793" i="1"/>
  <c r="V6793" i="1"/>
  <c r="X6792" i="1"/>
  <c r="W6792" i="1"/>
  <c r="V6792" i="1"/>
  <c r="X6791" i="1"/>
  <c r="W6791" i="1"/>
  <c r="V6791" i="1"/>
  <c r="X6790" i="1"/>
  <c r="W6790" i="1"/>
  <c r="V6790" i="1"/>
  <c r="X6789" i="1"/>
  <c r="W6789" i="1"/>
  <c r="V6789" i="1"/>
  <c r="X6788" i="1"/>
  <c r="W6788" i="1"/>
  <c r="V6788" i="1"/>
  <c r="X6787" i="1"/>
  <c r="W6787" i="1"/>
  <c r="V6787" i="1"/>
  <c r="X6786" i="1"/>
  <c r="W6786" i="1"/>
  <c r="V6786" i="1"/>
  <c r="X6785" i="1"/>
  <c r="W6785" i="1"/>
  <c r="V6785" i="1"/>
  <c r="X6784" i="1"/>
  <c r="W6784" i="1"/>
  <c r="V6784" i="1"/>
  <c r="X6783" i="1"/>
  <c r="W6783" i="1"/>
  <c r="V6783" i="1"/>
  <c r="X6782" i="1"/>
  <c r="W6782" i="1"/>
  <c r="V6782" i="1"/>
  <c r="X6781" i="1"/>
  <c r="W6781" i="1"/>
  <c r="V6781" i="1"/>
  <c r="X6780" i="1"/>
  <c r="W6780" i="1"/>
  <c r="V6780" i="1"/>
  <c r="X6779" i="1"/>
  <c r="W6779" i="1"/>
  <c r="V6779" i="1"/>
  <c r="X6778" i="1"/>
  <c r="W6778" i="1"/>
  <c r="V6778" i="1"/>
  <c r="X6777" i="1"/>
  <c r="W6777" i="1"/>
  <c r="V6777" i="1"/>
  <c r="X6776" i="1"/>
  <c r="W6776" i="1"/>
  <c r="V6776" i="1"/>
  <c r="X6775" i="1"/>
  <c r="W6775" i="1"/>
  <c r="V6775" i="1"/>
  <c r="X6774" i="1"/>
  <c r="W6774" i="1"/>
  <c r="V6774" i="1"/>
  <c r="X6773" i="1"/>
  <c r="W6773" i="1"/>
  <c r="V6773" i="1"/>
  <c r="X6772" i="1"/>
  <c r="W6772" i="1"/>
  <c r="V6772" i="1"/>
  <c r="X6771" i="1"/>
  <c r="W6771" i="1"/>
  <c r="V6771" i="1"/>
  <c r="X6770" i="1"/>
  <c r="W6770" i="1"/>
  <c r="V6770" i="1"/>
  <c r="X6769" i="1"/>
  <c r="W6769" i="1"/>
  <c r="V6769" i="1"/>
  <c r="X6768" i="1"/>
  <c r="W6768" i="1"/>
  <c r="V6768" i="1"/>
  <c r="X6767" i="1"/>
  <c r="W6767" i="1"/>
  <c r="V6767" i="1"/>
  <c r="X6766" i="1"/>
  <c r="W6766" i="1"/>
  <c r="V6766" i="1"/>
  <c r="X6765" i="1"/>
  <c r="W6765" i="1"/>
  <c r="V6765" i="1"/>
  <c r="X6764" i="1"/>
  <c r="W6764" i="1"/>
  <c r="V6764" i="1"/>
  <c r="X6763" i="1"/>
  <c r="W6763" i="1"/>
  <c r="V6763" i="1"/>
  <c r="X6762" i="1"/>
  <c r="W6762" i="1"/>
  <c r="V6762" i="1"/>
  <c r="X6761" i="1"/>
  <c r="W6761" i="1"/>
  <c r="V6761" i="1"/>
  <c r="X6760" i="1"/>
  <c r="W6760" i="1"/>
  <c r="V6760" i="1"/>
  <c r="X6759" i="1"/>
  <c r="W6759" i="1"/>
  <c r="V6759" i="1"/>
  <c r="X6758" i="1"/>
  <c r="W6758" i="1"/>
  <c r="V6758" i="1"/>
  <c r="X6757" i="1"/>
  <c r="W6757" i="1"/>
  <c r="V6757" i="1"/>
  <c r="X6756" i="1"/>
  <c r="W6756" i="1"/>
  <c r="V6756" i="1"/>
  <c r="X6755" i="1"/>
  <c r="W6755" i="1"/>
  <c r="V6755" i="1"/>
  <c r="X6754" i="1"/>
  <c r="W6754" i="1"/>
  <c r="V6754" i="1"/>
  <c r="X6753" i="1"/>
  <c r="W6753" i="1"/>
  <c r="V6753" i="1"/>
  <c r="X6752" i="1"/>
  <c r="W6752" i="1"/>
  <c r="V6752" i="1"/>
  <c r="X6751" i="1"/>
  <c r="W6751" i="1"/>
  <c r="V6751" i="1"/>
  <c r="X6750" i="1"/>
  <c r="W6750" i="1"/>
  <c r="V6750" i="1"/>
  <c r="X6749" i="1"/>
  <c r="W6749" i="1"/>
  <c r="V6749" i="1"/>
  <c r="X6748" i="1"/>
  <c r="W6748" i="1"/>
  <c r="V6748" i="1"/>
  <c r="X6747" i="1"/>
  <c r="W6747" i="1"/>
  <c r="V6747" i="1"/>
  <c r="X6746" i="1"/>
  <c r="W6746" i="1"/>
  <c r="V6746" i="1"/>
  <c r="X6745" i="1"/>
  <c r="W6745" i="1"/>
  <c r="V6745" i="1"/>
  <c r="X6744" i="1"/>
  <c r="W6744" i="1"/>
  <c r="V6744" i="1"/>
  <c r="X6743" i="1"/>
  <c r="W6743" i="1"/>
  <c r="V6743" i="1"/>
  <c r="X6742" i="1"/>
  <c r="W6742" i="1"/>
  <c r="V6742" i="1"/>
  <c r="X6741" i="1"/>
  <c r="W6741" i="1"/>
  <c r="V6741" i="1"/>
  <c r="X6740" i="1"/>
  <c r="W6740" i="1"/>
  <c r="V6740" i="1"/>
  <c r="X6739" i="1"/>
  <c r="W6739" i="1"/>
  <c r="V6739" i="1"/>
  <c r="X6738" i="1"/>
  <c r="W6738" i="1"/>
  <c r="V6738" i="1"/>
  <c r="X6737" i="1"/>
  <c r="W6737" i="1"/>
  <c r="V6737" i="1"/>
  <c r="X6736" i="1"/>
  <c r="W6736" i="1"/>
  <c r="V6736" i="1"/>
  <c r="X6735" i="1"/>
  <c r="W6735" i="1"/>
  <c r="V6735" i="1"/>
  <c r="X6734" i="1"/>
  <c r="W6734" i="1"/>
  <c r="V6734" i="1"/>
  <c r="X6733" i="1"/>
  <c r="W6733" i="1"/>
  <c r="V6733" i="1"/>
  <c r="X6732" i="1"/>
  <c r="W6732" i="1"/>
  <c r="V6732" i="1"/>
  <c r="X6731" i="1"/>
  <c r="W6731" i="1"/>
  <c r="V6731" i="1"/>
  <c r="X6730" i="1"/>
  <c r="W6730" i="1"/>
  <c r="V6730" i="1"/>
  <c r="X6729" i="1"/>
  <c r="W6729" i="1"/>
  <c r="V6729" i="1"/>
  <c r="X6728" i="1"/>
  <c r="W6728" i="1"/>
  <c r="V6728" i="1"/>
  <c r="X6727" i="1"/>
  <c r="W6727" i="1"/>
  <c r="V6727" i="1"/>
  <c r="X6726" i="1"/>
  <c r="W6726" i="1"/>
  <c r="V6726" i="1"/>
  <c r="X6725" i="1"/>
  <c r="W6725" i="1"/>
  <c r="V6725" i="1"/>
  <c r="X6724" i="1"/>
  <c r="W6724" i="1"/>
  <c r="V6724" i="1"/>
  <c r="X6723" i="1"/>
  <c r="W6723" i="1"/>
  <c r="V6723" i="1"/>
  <c r="X6722" i="1"/>
  <c r="W6722" i="1"/>
  <c r="V6722" i="1"/>
  <c r="X6721" i="1"/>
  <c r="W6721" i="1"/>
  <c r="V6721" i="1"/>
  <c r="X6720" i="1"/>
  <c r="W6720" i="1"/>
  <c r="V6720" i="1"/>
  <c r="X6719" i="1"/>
  <c r="W6719" i="1"/>
  <c r="V6719" i="1"/>
  <c r="X6718" i="1"/>
  <c r="W6718" i="1"/>
  <c r="V6718" i="1"/>
  <c r="X6717" i="1"/>
  <c r="W6717" i="1"/>
  <c r="V6717" i="1"/>
  <c r="X6716" i="1"/>
  <c r="W6716" i="1"/>
  <c r="V6716" i="1"/>
  <c r="X6715" i="1"/>
  <c r="W6715" i="1"/>
  <c r="V6715" i="1"/>
  <c r="X6714" i="1"/>
  <c r="W6714" i="1"/>
  <c r="V6714" i="1"/>
  <c r="X6713" i="1"/>
  <c r="W6713" i="1"/>
  <c r="V6713" i="1"/>
  <c r="X6712" i="1"/>
  <c r="W6712" i="1"/>
  <c r="V6712" i="1"/>
  <c r="X6711" i="1"/>
  <c r="W6711" i="1"/>
  <c r="V6711" i="1"/>
  <c r="X6710" i="1"/>
  <c r="W6710" i="1"/>
  <c r="V6710" i="1"/>
  <c r="X6709" i="1"/>
  <c r="W6709" i="1"/>
  <c r="V6709" i="1"/>
  <c r="X6708" i="1"/>
  <c r="W6708" i="1"/>
  <c r="V6708" i="1"/>
  <c r="X6707" i="1"/>
  <c r="W6707" i="1"/>
  <c r="V6707" i="1"/>
  <c r="X6706" i="1"/>
  <c r="W6706" i="1"/>
  <c r="V6706" i="1"/>
  <c r="X6705" i="1"/>
  <c r="W6705" i="1"/>
  <c r="V6705" i="1"/>
  <c r="X6704" i="1"/>
  <c r="W6704" i="1"/>
  <c r="V6704" i="1"/>
  <c r="X6703" i="1"/>
  <c r="W6703" i="1"/>
  <c r="V6703" i="1"/>
  <c r="X6702" i="1"/>
  <c r="W6702" i="1"/>
  <c r="V6702" i="1"/>
  <c r="X6701" i="1"/>
  <c r="W6701" i="1"/>
  <c r="V6701" i="1"/>
  <c r="X6700" i="1"/>
  <c r="W6700" i="1"/>
  <c r="V6700" i="1"/>
  <c r="X6699" i="1"/>
  <c r="W6699" i="1"/>
  <c r="V6699" i="1"/>
  <c r="X6698" i="1"/>
  <c r="W6698" i="1"/>
  <c r="V6698" i="1"/>
  <c r="X6697" i="1"/>
  <c r="W6697" i="1"/>
  <c r="V6697" i="1"/>
  <c r="X6696" i="1"/>
  <c r="W6696" i="1"/>
  <c r="V6696" i="1"/>
  <c r="X6695" i="1"/>
  <c r="W6695" i="1"/>
  <c r="V6695" i="1"/>
  <c r="X6694" i="1"/>
  <c r="W6694" i="1"/>
  <c r="V6694" i="1"/>
  <c r="X6693" i="1"/>
  <c r="W6693" i="1"/>
  <c r="V6693" i="1"/>
  <c r="X6692" i="1"/>
  <c r="W6692" i="1"/>
  <c r="V6692" i="1"/>
  <c r="X6691" i="1"/>
  <c r="W6691" i="1"/>
  <c r="V6691" i="1"/>
  <c r="X6690" i="1"/>
  <c r="W6690" i="1"/>
  <c r="V6690" i="1"/>
  <c r="X6689" i="1"/>
  <c r="W6689" i="1"/>
  <c r="V6689" i="1"/>
  <c r="X6688" i="1"/>
  <c r="W6688" i="1"/>
  <c r="V6688" i="1"/>
  <c r="X6687" i="1"/>
  <c r="W6687" i="1"/>
  <c r="V6687" i="1"/>
  <c r="X6686" i="1"/>
  <c r="W6686" i="1"/>
  <c r="V6686" i="1"/>
  <c r="X6685" i="1"/>
  <c r="W6685" i="1"/>
  <c r="V6685" i="1"/>
  <c r="X6684" i="1"/>
  <c r="W6684" i="1"/>
  <c r="V6684" i="1"/>
  <c r="X6683" i="1"/>
  <c r="W6683" i="1"/>
  <c r="V6683" i="1"/>
  <c r="X6682" i="1"/>
  <c r="W6682" i="1"/>
  <c r="V6682" i="1"/>
  <c r="X6681" i="1"/>
  <c r="W6681" i="1"/>
  <c r="V6681" i="1"/>
  <c r="X6680" i="1"/>
  <c r="W6680" i="1"/>
  <c r="V6680" i="1"/>
  <c r="X6679" i="1"/>
  <c r="W6679" i="1"/>
  <c r="V6679" i="1"/>
  <c r="X6678" i="1"/>
  <c r="W6678" i="1"/>
  <c r="V6678" i="1"/>
  <c r="X6677" i="1"/>
  <c r="W6677" i="1"/>
  <c r="V6677" i="1"/>
  <c r="X6676" i="1"/>
  <c r="W6676" i="1"/>
  <c r="V6676" i="1"/>
  <c r="X6675" i="1"/>
  <c r="W6675" i="1"/>
  <c r="V6675" i="1"/>
  <c r="X6674" i="1"/>
  <c r="W6674" i="1"/>
  <c r="V6674" i="1"/>
  <c r="X6673" i="1"/>
  <c r="W6673" i="1"/>
  <c r="V6673" i="1"/>
  <c r="X6672" i="1"/>
  <c r="W6672" i="1"/>
  <c r="V6672" i="1"/>
  <c r="X6671" i="1"/>
  <c r="W6671" i="1"/>
  <c r="V6671" i="1"/>
  <c r="X6670" i="1"/>
  <c r="W6670" i="1"/>
  <c r="V6670" i="1"/>
  <c r="X6669" i="1"/>
  <c r="W6669" i="1"/>
  <c r="V6669" i="1"/>
  <c r="X6668" i="1"/>
  <c r="W6668" i="1"/>
  <c r="V6668" i="1"/>
  <c r="X6667" i="1"/>
  <c r="W6667" i="1"/>
  <c r="V6667" i="1"/>
  <c r="X6666" i="1"/>
  <c r="W6666" i="1"/>
  <c r="V6666" i="1"/>
  <c r="X6665" i="1"/>
  <c r="W6665" i="1"/>
  <c r="V6665" i="1"/>
  <c r="X6664" i="1"/>
  <c r="W6664" i="1"/>
  <c r="V6664" i="1"/>
  <c r="X6663" i="1"/>
  <c r="W6663" i="1"/>
  <c r="V6663" i="1"/>
  <c r="X6662" i="1"/>
  <c r="W6662" i="1"/>
  <c r="V6662" i="1"/>
  <c r="X6661" i="1"/>
  <c r="W6661" i="1"/>
  <c r="V6661" i="1"/>
  <c r="X6660" i="1"/>
  <c r="W6660" i="1"/>
  <c r="V6660" i="1"/>
  <c r="X6659" i="1"/>
  <c r="W6659" i="1"/>
  <c r="V6659" i="1"/>
  <c r="X6658" i="1"/>
  <c r="W6658" i="1"/>
  <c r="V6658" i="1"/>
  <c r="X6657" i="1"/>
  <c r="W6657" i="1"/>
  <c r="V6657" i="1"/>
  <c r="X6656" i="1"/>
  <c r="W6656" i="1"/>
  <c r="V6656" i="1"/>
  <c r="X6655" i="1"/>
  <c r="W6655" i="1"/>
  <c r="V6655" i="1"/>
  <c r="X6654" i="1"/>
  <c r="W6654" i="1"/>
  <c r="V6654" i="1"/>
  <c r="X6653" i="1"/>
  <c r="W6653" i="1"/>
  <c r="V6653" i="1"/>
  <c r="X6652" i="1"/>
  <c r="W6652" i="1"/>
  <c r="V6652" i="1"/>
  <c r="X6651" i="1"/>
  <c r="W6651" i="1"/>
  <c r="V6651" i="1"/>
  <c r="X6650" i="1"/>
  <c r="W6650" i="1"/>
  <c r="V6650" i="1"/>
  <c r="X6649" i="1"/>
  <c r="W6649" i="1"/>
  <c r="V6649" i="1"/>
  <c r="X6648" i="1"/>
  <c r="W6648" i="1"/>
  <c r="V6648" i="1"/>
  <c r="X6647" i="1"/>
  <c r="W6647" i="1"/>
  <c r="V6647" i="1"/>
  <c r="X6646" i="1"/>
  <c r="W6646" i="1"/>
  <c r="V6646" i="1"/>
  <c r="X6645" i="1"/>
  <c r="W6645" i="1"/>
  <c r="V6645" i="1"/>
  <c r="X6644" i="1"/>
  <c r="W6644" i="1"/>
  <c r="V6644" i="1"/>
  <c r="X6643" i="1"/>
  <c r="W6643" i="1"/>
  <c r="V6643" i="1"/>
  <c r="X6642" i="1"/>
  <c r="W6642" i="1"/>
  <c r="V6642" i="1"/>
  <c r="X6641" i="1"/>
  <c r="W6641" i="1"/>
  <c r="V6641" i="1"/>
  <c r="X6640" i="1"/>
  <c r="W6640" i="1"/>
  <c r="V6640" i="1"/>
  <c r="X6639" i="1"/>
  <c r="W6639" i="1"/>
  <c r="V6639" i="1"/>
  <c r="X6638" i="1"/>
  <c r="W6638" i="1"/>
  <c r="V6638" i="1"/>
  <c r="X6637" i="1"/>
  <c r="W6637" i="1"/>
  <c r="V6637" i="1"/>
  <c r="X6636" i="1"/>
  <c r="W6636" i="1"/>
  <c r="V6636" i="1"/>
  <c r="X6635" i="1"/>
  <c r="W6635" i="1"/>
  <c r="V6635" i="1"/>
  <c r="X6634" i="1"/>
  <c r="W6634" i="1"/>
  <c r="V6634" i="1"/>
  <c r="X6633" i="1"/>
  <c r="W6633" i="1"/>
  <c r="V6633" i="1"/>
  <c r="X6632" i="1"/>
  <c r="W6632" i="1"/>
  <c r="V6632" i="1"/>
  <c r="X6631" i="1"/>
  <c r="W6631" i="1"/>
  <c r="V6631" i="1"/>
  <c r="X6630" i="1"/>
  <c r="W6630" i="1"/>
  <c r="V6630" i="1"/>
  <c r="X6629" i="1"/>
  <c r="W6629" i="1"/>
  <c r="V6629" i="1"/>
  <c r="X6628" i="1"/>
  <c r="W6628" i="1"/>
  <c r="V6628" i="1"/>
  <c r="X6627" i="1"/>
  <c r="W6627" i="1"/>
  <c r="V6627" i="1"/>
  <c r="X6626" i="1"/>
  <c r="W6626" i="1"/>
  <c r="V6626" i="1"/>
  <c r="X6625" i="1"/>
  <c r="W6625" i="1"/>
  <c r="V6625" i="1"/>
  <c r="X6624" i="1"/>
  <c r="W6624" i="1"/>
  <c r="V6624" i="1"/>
  <c r="X6623" i="1"/>
  <c r="W6623" i="1"/>
  <c r="V6623" i="1"/>
  <c r="X6622" i="1"/>
  <c r="W6622" i="1"/>
  <c r="V6622" i="1"/>
  <c r="X6621" i="1"/>
  <c r="W6621" i="1"/>
  <c r="V6621" i="1"/>
  <c r="X6620" i="1"/>
  <c r="W6620" i="1"/>
  <c r="V6620" i="1"/>
  <c r="X6619" i="1"/>
  <c r="W6619" i="1"/>
  <c r="V6619" i="1"/>
  <c r="X6618" i="1"/>
  <c r="W6618" i="1"/>
  <c r="V6618" i="1"/>
  <c r="X6617" i="1"/>
  <c r="W6617" i="1"/>
  <c r="V6617" i="1"/>
  <c r="X6616" i="1"/>
  <c r="W6616" i="1"/>
  <c r="V6616" i="1"/>
  <c r="X6615" i="1"/>
  <c r="W6615" i="1"/>
  <c r="V6615" i="1"/>
  <c r="X6614" i="1"/>
  <c r="W6614" i="1"/>
  <c r="V6614" i="1"/>
  <c r="X6613" i="1"/>
  <c r="W6613" i="1"/>
  <c r="V6613" i="1"/>
  <c r="X6612" i="1"/>
  <c r="W6612" i="1"/>
  <c r="V6612" i="1"/>
  <c r="X6611" i="1"/>
  <c r="W6611" i="1"/>
  <c r="V6611" i="1"/>
  <c r="X6610" i="1"/>
  <c r="W6610" i="1"/>
  <c r="V6610" i="1"/>
  <c r="X6609" i="1"/>
  <c r="W6609" i="1"/>
  <c r="V6609" i="1"/>
  <c r="X6608" i="1"/>
  <c r="W6608" i="1"/>
  <c r="V6608" i="1"/>
  <c r="X6607" i="1"/>
  <c r="W6607" i="1"/>
  <c r="V6607" i="1"/>
  <c r="X6606" i="1"/>
  <c r="W6606" i="1"/>
  <c r="V6606" i="1"/>
  <c r="X6605" i="1"/>
  <c r="W6605" i="1"/>
  <c r="V6605" i="1"/>
  <c r="X6604" i="1"/>
  <c r="W6604" i="1"/>
  <c r="V6604" i="1"/>
  <c r="X6603" i="1"/>
  <c r="W6603" i="1"/>
  <c r="V6603" i="1"/>
  <c r="X6602" i="1"/>
  <c r="W6602" i="1"/>
  <c r="V6602" i="1"/>
  <c r="X6601" i="1"/>
  <c r="W6601" i="1"/>
  <c r="V6601" i="1"/>
  <c r="X6600" i="1"/>
  <c r="W6600" i="1"/>
  <c r="V6600" i="1"/>
  <c r="X6599" i="1"/>
  <c r="W6599" i="1"/>
  <c r="V6599" i="1"/>
  <c r="X6598" i="1"/>
  <c r="W6598" i="1"/>
  <c r="V6598" i="1"/>
  <c r="X6597" i="1"/>
  <c r="W6597" i="1"/>
  <c r="V6597" i="1"/>
  <c r="X6596" i="1"/>
  <c r="W6596" i="1"/>
  <c r="V6596" i="1"/>
  <c r="X6595" i="1"/>
  <c r="W6595" i="1"/>
  <c r="V6595" i="1"/>
  <c r="X6594" i="1"/>
  <c r="W6594" i="1"/>
  <c r="V6594" i="1"/>
  <c r="X6593" i="1"/>
  <c r="W6593" i="1"/>
  <c r="V6593" i="1"/>
  <c r="X6592" i="1"/>
  <c r="W6592" i="1"/>
  <c r="V6592" i="1"/>
  <c r="X6591" i="1"/>
  <c r="W6591" i="1"/>
  <c r="V6591" i="1"/>
  <c r="X6590" i="1"/>
  <c r="W6590" i="1"/>
  <c r="V6590" i="1"/>
  <c r="X6589" i="1"/>
  <c r="W6589" i="1"/>
  <c r="V6589" i="1"/>
  <c r="X6588" i="1"/>
  <c r="W6588" i="1"/>
  <c r="V6588" i="1"/>
  <c r="X6587" i="1"/>
  <c r="W6587" i="1"/>
  <c r="V6587" i="1"/>
  <c r="X6586" i="1"/>
  <c r="W6586" i="1"/>
  <c r="V6586" i="1"/>
  <c r="X6585" i="1"/>
  <c r="W6585" i="1"/>
  <c r="V6585" i="1"/>
  <c r="X6584" i="1"/>
  <c r="W6584" i="1"/>
  <c r="V6584" i="1"/>
  <c r="X6583" i="1"/>
  <c r="W6583" i="1"/>
  <c r="V6583" i="1"/>
  <c r="X6582" i="1"/>
  <c r="W6582" i="1"/>
  <c r="V6582" i="1"/>
  <c r="X6581" i="1"/>
  <c r="W6581" i="1"/>
  <c r="V6581" i="1"/>
  <c r="X6580" i="1"/>
  <c r="W6580" i="1"/>
  <c r="V6580" i="1"/>
  <c r="X6579" i="1"/>
  <c r="W6579" i="1"/>
  <c r="V6579" i="1"/>
  <c r="X6578" i="1"/>
  <c r="W6578" i="1"/>
  <c r="V6578" i="1"/>
  <c r="X6577" i="1"/>
  <c r="W6577" i="1"/>
  <c r="V6577" i="1"/>
  <c r="X6576" i="1"/>
  <c r="W6576" i="1"/>
  <c r="V6576" i="1"/>
  <c r="X6575" i="1"/>
  <c r="W6575" i="1"/>
  <c r="V6575" i="1"/>
  <c r="X6574" i="1"/>
  <c r="W6574" i="1"/>
  <c r="V6574" i="1"/>
  <c r="X6573" i="1"/>
  <c r="W6573" i="1"/>
  <c r="V6573" i="1"/>
  <c r="X6572" i="1"/>
  <c r="W6572" i="1"/>
  <c r="V6572" i="1"/>
  <c r="X6571" i="1"/>
  <c r="W6571" i="1"/>
  <c r="V6571" i="1"/>
  <c r="X6570" i="1"/>
  <c r="W6570" i="1"/>
  <c r="V6570" i="1"/>
  <c r="X6569" i="1"/>
  <c r="W6569" i="1"/>
  <c r="V6569" i="1"/>
  <c r="X6568" i="1"/>
  <c r="W6568" i="1"/>
  <c r="V6568" i="1"/>
  <c r="X6567" i="1"/>
  <c r="W6567" i="1"/>
  <c r="V6567" i="1"/>
  <c r="X6566" i="1"/>
  <c r="W6566" i="1"/>
  <c r="V6566" i="1"/>
  <c r="X6565" i="1"/>
  <c r="W6565" i="1"/>
  <c r="V6565" i="1"/>
  <c r="X6564" i="1"/>
  <c r="W6564" i="1"/>
  <c r="V6564" i="1"/>
  <c r="X6563" i="1"/>
  <c r="W6563" i="1"/>
  <c r="V6563" i="1"/>
  <c r="X6562" i="1"/>
  <c r="W6562" i="1"/>
  <c r="V6562" i="1"/>
  <c r="X6561" i="1"/>
  <c r="W6561" i="1"/>
  <c r="V6561" i="1"/>
  <c r="X6560" i="1"/>
  <c r="W6560" i="1"/>
  <c r="V6560" i="1"/>
  <c r="X6559" i="1"/>
  <c r="W6559" i="1"/>
  <c r="V6559" i="1"/>
  <c r="X6558" i="1"/>
  <c r="W6558" i="1"/>
  <c r="V6558" i="1"/>
  <c r="X6557" i="1"/>
  <c r="W6557" i="1"/>
  <c r="V6557" i="1"/>
  <c r="X6556" i="1"/>
  <c r="W6556" i="1"/>
  <c r="V6556" i="1"/>
  <c r="X6555" i="1"/>
  <c r="W6555" i="1"/>
  <c r="V6555" i="1"/>
  <c r="X6554" i="1"/>
  <c r="W6554" i="1"/>
  <c r="V6554" i="1"/>
  <c r="X6553" i="1"/>
  <c r="W6553" i="1"/>
  <c r="V6553" i="1"/>
  <c r="X6552" i="1"/>
  <c r="W6552" i="1"/>
  <c r="V6552" i="1"/>
  <c r="X6551" i="1"/>
  <c r="W6551" i="1"/>
  <c r="V6551" i="1"/>
  <c r="X6550" i="1"/>
  <c r="W6550" i="1"/>
  <c r="V6550" i="1"/>
  <c r="X6549" i="1"/>
  <c r="W6549" i="1"/>
  <c r="V6549" i="1"/>
  <c r="X6548" i="1"/>
  <c r="W6548" i="1"/>
  <c r="V6548" i="1"/>
  <c r="X6547" i="1"/>
  <c r="W6547" i="1"/>
  <c r="V6547" i="1"/>
  <c r="X6546" i="1"/>
  <c r="W6546" i="1"/>
  <c r="V6546" i="1"/>
  <c r="X6545" i="1"/>
  <c r="W6545" i="1"/>
  <c r="V6545" i="1"/>
  <c r="X6544" i="1"/>
  <c r="W6544" i="1"/>
  <c r="V6544" i="1"/>
  <c r="X6543" i="1"/>
  <c r="W6543" i="1"/>
  <c r="V6543" i="1"/>
  <c r="X6542" i="1"/>
  <c r="W6542" i="1"/>
  <c r="V6542" i="1"/>
  <c r="X6541" i="1"/>
  <c r="W6541" i="1"/>
  <c r="V6541" i="1"/>
  <c r="X6540" i="1"/>
  <c r="W6540" i="1"/>
  <c r="V6540" i="1"/>
  <c r="X6539" i="1"/>
  <c r="W6539" i="1"/>
  <c r="V6539" i="1"/>
  <c r="X6538" i="1"/>
  <c r="W6538" i="1"/>
  <c r="V6538" i="1"/>
  <c r="X6537" i="1"/>
  <c r="W6537" i="1"/>
  <c r="V6537" i="1"/>
  <c r="X6536" i="1"/>
  <c r="W6536" i="1"/>
  <c r="V6536" i="1"/>
  <c r="X6535" i="1"/>
  <c r="W6535" i="1"/>
  <c r="V6535" i="1"/>
  <c r="X6534" i="1"/>
  <c r="W6534" i="1"/>
  <c r="V6534" i="1"/>
  <c r="X6533" i="1"/>
  <c r="W6533" i="1"/>
  <c r="V6533" i="1"/>
  <c r="X6532" i="1"/>
  <c r="W6532" i="1"/>
  <c r="V6532" i="1"/>
  <c r="X6531" i="1"/>
  <c r="W6531" i="1"/>
  <c r="V6531" i="1"/>
  <c r="X6530" i="1"/>
  <c r="W6530" i="1"/>
  <c r="V6530" i="1"/>
  <c r="X6529" i="1"/>
  <c r="W6529" i="1"/>
  <c r="V6529" i="1"/>
  <c r="X6528" i="1"/>
  <c r="W6528" i="1"/>
  <c r="V6528" i="1"/>
  <c r="X6527" i="1"/>
  <c r="W6527" i="1"/>
  <c r="V6527" i="1"/>
  <c r="X6526" i="1"/>
  <c r="W6526" i="1"/>
  <c r="V6526" i="1"/>
  <c r="X6525" i="1"/>
  <c r="W6525" i="1"/>
  <c r="V6525" i="1"/>
  <c r="X6524" i="1"/>
  <c r="W6524" i="1"/>
  <c r="V6524" i="1"/>
  <c r="X6523" i="1"/>
  <c r="W6523" i="1"/>
  <c r="V6523" i="1"/>
  <c r="X6522" i="1"/>
  <c r="W6522" i="1"/>
  <c r="V6522" i="1"/>
  <c r="X6521" i="1"/>
  <c r="W6521" i="1"/>
  <c r="V6521" i="1"/>
  <c r="X6520" i="1"/>
  <c r="W6520" i="1"/>
  <c r="V6520" i="1"/>
  <c r="X6519" i="1"/>
  <c r="W6519" i="1"/>
  <c r="V6519" i="1"/>
  <c r="X6518" i="1"/>
  <c r="W6518" i="1"/>
  <c r="V6518" i="1"/>
  <c r="X6517" i="1"/>
  <c r="W6517" i="1"/>
  <c r="V6517" i="1"/>
  <c r="X6516" i="1"/>
  <c r="W6516" i="1"/>
  <c r="V6516" i="1"/>
  <c r="X6515" i="1"/>
  <c r="W6515" i="1"/>
  <c r="V6515" i="1"/>
  <c r="X6514" i="1"/>
  <c r="W6514" i="1"/>
  <c r="V6514" i="1"/>
  <c r="X6513" i="1"/>
  <c r="W6513" i="1"/>
  <c r="V6513" i="1"/>
  <c r="X6512" i="1"/>
  <c r="W6512" i="1"/>
  <c r="V6512" i="1"/>
  <c r="X6511" i="1"/>
  <c r="W6511" i="1"/>
  <c r="V6511" i="1"/>
  <c r="X6510" i="1"/>
  <c r="W6510" i="1"/>
  <c r="V6510" i="1"/>
  <c r="X6509" i="1"/>
  <c r="W6509" i="1"/>
  <c r="V6509" i="1"/>
  <c r="X6508" i="1"/>
  <c r="W6508" i="1"/>
  <c r="V6508" i="1"/>
  <c r="X6507" i="1"/>
  <c r="W6507" i="1"/>
  <c r="V6507" i="1"/>
  <c r="X6506" i="1"/>
  <c r="W6506" i="1"/>
  <c r="V6506" i="1"/>
  <c r="X6505" i="1"/>
  <c r="W6505" i="1"/>
  <c r="V6505" i="1"/>
  <c r="X6504" i="1"/>
  <c r="W6504" i="1"/>
  <c r="V6504" i="1"/>
  <c r="X6503" i="1"/>
  <c r="W6503" i="1"/>
  <c r="V6503" i="1"/>
  <c r="X6502" i="1"/>
  <c r="W6502" i="1"/>
  <c r="V6502" i="1"/>
  <c r="X6501" i="1"/>
  <c r="W6501" i="1"/>
  <c r="V6501" i="1"/>
  <c r="X6500" i="1"/>
  <c r="W6500" i="1"/>
  <c r="V6500" i="1"/>
  <c r="X6499" i="1"/>
  <c r="W6499" i="1"/>
  <c r="V6499" i="1"/>
  <c r="X6498" i="1"/>
  <c r="W6498" i="1"/>
  <c r="V6498" i="1"/>
  <c r="X6497" i="1"/>
  <c r="W6497" i="1"/>
  <c r="V6497" i="1"/>
  <c r="X6496" i="1"/>
  <c r="W6496" i="1"/>
  <c r="V6496" i="1"/>
  <c r="X6495" i="1"/>
  <c r="W6495" i="1"/>
  <c r="V6495" i="1"/>
  <c r="X6494" i="1"/>
  <c r="W6494" i="1"/>
  <c r="V6494" i="1"/>
  <c r="X6493" i="1"/>
  <c r="W6493" i="1"/>
  <c r="V6493" i="1"/>
  <c r="X6492" i="1"/>
  <c r="W6492" i="1"/>
  <c r="V6492" i="1"/>
  <c r="X6491" i="1"/>
  <c r="W6491" i="1"/>
  <c r="V6491" i="1"/>
  <c r="X6490" i="1"/>
  <c r="W6490" i="1"/>
  <c r="V6490" i="1"/>
  <c r="X6489" i="1"/>
  <c r="W6489" i="1"/>
  <c r="V6489" i="1"/>
  <c r="X6488" i="1"/>
  <c r="W6488" i="1"/>
  <c r="V6488" i="1"/>
  <c r="X6487" i="1"/>
  <c r="W6487" i="1"/>
  <c r="V6487" i="1"/>
  <c r="X6486" i="1"/>
  <c r="W6486" i="1"/>
  <c r="V6486" i="1"/>
  <c r="X6485" i="1"/>
  <c r="W6485" i="1"/>
  <c r="V6485" i="1"/>
  <c r="X6484" i="1"/>
  <c r="W6484" i="1"/>
  <c r="V6484" i="1"/>
  <c r="X6483" i="1"/>
  <c r="W6483" i="1"/>
  <c r="V6483" i="1"/>
  <c r="X6482" i="1"/>
  <c r="W6482" i="1"/>
  <c r="V6482" i="1"/>
  <c r="X6481" i="1"/>
  <c r="W6481" i="1"/>
  <c r="V6481" i="1"/>
  <c r="X6480" i="1"/>
  <c r="W6480" i="1"/>
  <c r="V6480" i="1"/>
  <c r="X6479" i="1"/>
  <c r="W6479" i="1"/>
  <c r="V6479" i="1"/>
  <c r="X6478" i="1"/>
  <c r="W6478" i="1"/>
  <c r="V6478" i="1"/>
  <c r="X6477" i="1"/>
  <c r="W6477" i="1"/>
  <c r="V6477" i="1"/>
  <c r="X6476" i="1"/>
  <c r="W6476" i="1"/>
  <c r="V6476" i="1"/>
  <c r="X6475" i="1"/>
  <c r="W6475" i="1"/>
  <c r="V6475" i="1"/>
  <c r="X6474" i="1"/>
  <c r="W6474" i="1"/>
  <c r="V6474" i="1"/>
  <c r="X6473" i="1"/>
  <c r="W6473" i="1"/>
  <c r="V6473" i="1"/>
  <c r="X6472" i="1"/>
  <c r="W6472" i="1"/>
  <c r="V6472" i="1"/>
  <c r="X6471" i="1"/>
  <c r="W6471" i="1"/>
  <c r="V6471" i="1"/>
  <c r="X6470" i="1"/>
  <c r="W6470" i="1"/>
  <c r="V6470" i="1"/>
  <c r="X6469" i="1"/>
  <c r="W6469" i="1"/>
  <c r="V6469" i="1"/>
  <c r="X6468" i="1"/>
  <c r="W6468" i="1"/>
  <c r="V6468" i="1"/>
  <c r="X6467" i="1"/>
  <c r="W6467" i="1"/>
  <c r="V6467" i="1"/>
  <c r="X6466" i="1"/>
  <c r="W6466" i="1"/>
  <c r="V6466" i="1"/>
  <c r="X6465" i="1"/>
  <c r="W6465" i="1"/>
  <c r="V6465" i="1"/>
  <c r="X6464" i="1"/>
  <c r="W6464" i="1"/>
  <c r="V6464" i="1"/>
  <c r="X6463" i="1"/>
  <c r="W6463" i="1"/>
  <c r="V6463" i="1"/>
  <c r="X6462" i="1"/>
  <c r="W6462" i="1"/>
  <c r="V6462" i="1"/>
  <c r="X6461" i="1"/>
  <c r="W6461" i="1"/>
  <c r="V6461" i="1"/>
  <c r="X6460" i="1"/>
  <c r="W6460" i="1"/>
  <c r="V6460" i="1"/>
  <c r="X6459" i="1"/>
  <c r="W6459" i="1"/>
  <c r="V6459" i="1"/>
  <c r="X6458" i="1"/>
  <c r="W6458" i="1"/>
  <c r="V6458" i="1"/>
  <c r="X6457" i="1"/>
  <c r="W6457" i="1"/>
  <c r="V6457" i="1"/>
  <c r="X6456" i="1"/>
  <c r="W6456" i="1"/>
  <c r="V6456" i="1"/>
  <c r="X6455" i="1"/>
  <c r="W6455" i="1"/>
  <c r="V6455" i="1"/>
  <c r="X6454" i="1"/>
  <c r="W6454" i="1"/>
  <c r="V6454" i="1"/>
  <c r="X6453" i="1"/>
  <c r="W6453" i="1"/>
  <c r="V6453" i="1"/>
  <c r="X6452" i="1"/>
  <c r="W6452" i="1"/>
  <c r="V6452" i="1"/>
  <c r="X6451" i="1"/>
  <c r="W6451" i="1"/>
  <c r="V6451" i="1"/>
  <c r="X6450" i="1"/>
  <c r="W6450" i="1"/>
  <c r="V6450" i="1"/>
  <c r="X6449" i="1"/>
  <c r="W6449" i="1"/>
  <c r="V6449" i="1"/>
  <c r="X6448" i="1"/>
  <c r="W6448" i="1"/>
  <c r="V6448" i="1"/>
  <c r="X6447" i="1"/>
  <c r="W6447" i="1"/>
  <c r="V6447" i="1"/>
  <c r="X6446" i="1"/>
  <c r="W6446" i="1"/>
  <c r="V6446" i="1"/>
  <c r="X6445" i="1"/>
  <c r="W6445" i="1"/>
  <c r="V6445" i="1"/>
  <c r="X6444" i="1"/>
  <c r="W6444" i="1"/>
  <c r="V6444" i="1"/>
  <c r="X6443" i="1"/>
  <c r="W6443" i="1"/>
  <c r="V6443" i="1"/>
  <c r="X6442" i="1"/>
  <c r="W6442" i="1"/>
  <c r="V6442" i="1"/>
  <c r="X6441" i="1"/>
  <c r="W6441" i="1"/>
  <c r="V6441" i="1"/>
  <c r="X6440" i="1"/>
  <c r="W6440" i="1"/>
  <c r="V6440" i="1"/>
  <c r="X6439" i="1"/>
  <c r="W6439" i="1"/>
  <c r="V6439" i="1"/>
  <c r="X6438" i="1"/>
  <c r="W6438" i="1"/>
  <c r="V6438" i="1"/>
  <c r="X6437" i="1"/>
  <c r="W6437" i="1"/>
  <c r="V6437" i="1"/>
  <c r="X6436" i="1"/>
  <c r="W6436" i="1"/>
  <c r="V6436" i="1"/>
  <c r="X6435" i="1"/>
  <c r="W6435" i="1"/>
  <c r="V6435" i="1"/>
  <c r="X6434" i="1"/>
  <c r="W6434" i="1"/>
  <c r="V6434" i="1"/>
  <c r="X6433" i="1"/>
  <c r="W6433" i="1"/>
  <c r="V6433" i="1"/>
  <c r="X6432" i="1"/>
  <c r="W6432" i="1"/>
  <c r="V6432" i="1"/>
  <c r="X6431" i="1"/>
  <c r="W6431" i="1"/>
  <c r="V6431" i="1"/>
  <c r="X6430" i="1"/>
  <c r="W6430" i="1"/>
  <c r="V6430" i="1"/>
  <c r="X6429" i="1"/>
  <c r="W6429" i="1"/>
  <c r="V6429" i="1"/>
  <c r="X6428" i="1"/>
  <c r="W6428" i="1"/>
  <c r="V6428" i="1"/>
  <c r="X6427" i="1"/>
  <c r="W6427" i="1"/>
  <c r="V6427" i="1"/>
  <c r="X6426" i="1"/>
  <c r="W6426" i="1"/>
  <c r="V6426" i="1"/>
  <c r="X6425" i="1"/>
  <c r="W6425" i="1"/>
  <c r="V6425" i="1"/>
  <c r="X6424" i="1"/>
  <c r="W6424" i="1"/>
  <c r="V6424" i="1"/>
  <c r="X6423" i="1"/>
  <c r="W6423" i="1"/>
  <c r="V6423" i="1"/>
  <c r="X6422" i="1"/>
  <c r="W6422" i="1"/>
  <c r="V6422" i="1"/>
  <c r="X6421" i="1"/>
  <c r="W6421" i="1"/>
  <c r="V6421" i="1"/>
  <c r="X6420" i="1"/>
  <c r="W6420" i="1"/>
  <c r="V6420" i="1"/>
  <c r="X6419" i="1"/>
  <c r="W6419" i="1"/>
  <c r="V6419" i="1"/>
  <c r="X6418" i="1"/>
  <c r="W6418" i="1"/>
  <c r="V6418" i="1"/>
  <c r="X6417" i="1"/>
  <c r="W6417" i="1"/>
  <c r="V6417" i="1"/>
  <c r="X6416" i="1"/>
  <c r="W6416" i="1"/>
  <c r="V6416" i="1"/>
  <c r="X6415" i="1"/>
  <c r="W6415" i="1"/>
  <c r="V6415" i="1"/>
  <c r="X6414" i="1"/>
  <c r="W6414" i="1"/>
  <c r="V6414" i="1"/>
  <c r="X6413" i="1"/>
  <c r="W6413" i="1"/>
  <c r="V6413" i="1"/>
  <c r="X6412" i="1"/>
  <c r="W6412" i="1"/>
  <c r="V6412" i="1"/>
  <c r="X6411" i="1"/>
  <c r="W6411" i="1"/>
  <c r="V6411" i="1"/>
  <c r="X6410" i="1"/>
  <c r="W6410" i="1"/>
  <c r="V6410" i="1"/>
  <c r="X6409" i="1"/>
  <c r="W6409" i="1"/>
  <c r="V6409" i="1"/>
  <c r="X6408" i="1"/>
  <c r="W6408" i="1"/>
  <c r="V6408" i="1"/>
  <c r="X6407" i="1"/>
  <c r="W6407" i="1"/>
  <c r="V6407" i="1"/>
  <c r="X6406" i="1"/>
  <c r="W6406" i="1"/>
  <c r="V6406" i="1"/>
  <c r="X6405" i="1"/>
  <c r="W6405" i="1"/>
  <c r="V6405" i="1"/>
  <c r="X6404" i="1"/>
  <c r="W6404" i="1"/>
  <c r="V6404" i="1"/>
  <c r="X6403" i="1"/>
  <c r="W6403" i="1"/>
  <c r="V6403" i="1"/>
  <c r="X6402" i="1"/>
  <c r="W6402" i="1"/>
  <c r="V6402" i="1"/>
  <c r="X6401" i="1"/>
  <c r="W6401" i="1"/>
  <c r="V6401" i="1"/>
  <c r="X6400" i="1"/>
  <c r="W6400" i="1"/>
  <c r="V6400" i="1"/>
  <c r="X6399" i="1"/>
  <c r="W6399" i="1"/>
  <c r="V6399" i="1"/>
  <c r="X6398" i="1"/>
  <c r="W6398" i="1"/>
  <c r="V6398" i="1"/>
  <c r="X6397" i="1"/>
  <c r="W6397" i="1"/>
  <c r="V6397" i="1"/>
  <c r="X6396" i="1"/>
  <c r="W6396" i="1"/>
  <c r="V6396" i="1"/>
  <c r="X6395" i="1"/>
  <c r="W6395" i="1"/>
  <c r="V6395" i="1"/>
  <c r="X6394" i="1"/>
  <c r="W6394" i="1"/>
  <c r="V6394" i="1"/>
  <c r="X6393" i="1"/>
  <c r="W6393" i="1"/>
  <c r="V6393" i="1"/>
  <c r="X6392" i="1"/>
  <c r="W6392" i="1"/>
  <c r="V6392" i="1"/>
  <c r="X6391" i="1"/>
  <c r="W6391" i="1"/>
  <c r="V6391" i="1"/>
  <c r="X6390" i="1"/>
  <c r="W6390" i="1"/>
  <c r="V6390" i="1"/>
  <c r="X6389" i="1"/>
  <c r="W6389" i="1"/>
  <c r="V6389" i="1"/>
  <c r="X6388" i="1"/>
  <c r="W6388" i="1"/>
  <c r="V6388" i="1"/>
  <c r="X6387" i="1"/>
  <c r="W6387" i="1"/>
  <c r="V6387" i="1"/>
  <c r="X6386" i="1"/>
  <c r="W6386" i="1"/>
  <c r="V6386" i="1"/>
  <c r="X6385" i="1"/>
  <c r="W6385" i="1"/>
  <c r="V6385" i="1"/>
  <c r="X6384" i="1"/>
  <c r="W6384" i="1"/>
  <c r="V6384" i="1"/>
  <c r="X6383" i="1"/>
  <c r="W6383" i="1"/>
  <c r="V6383" i="1"/>
  <c r="X6382" i="1"/>
  <c r="W6382" i="1"/>
  <c r="V6382" i="1"/>
  <c r="X6381" i="1"/>
  <c r="W6381" i="1"/>
  <c r="V6381" i="1"/>
  <c r="X6380" i="1"/>
  <c r="W6380" i="1"/>
  <c r="V6380" i="1"/>
  <c r="X6379" i="1"/>
  <c r="W6379" i="1"/>
  <c r="V6379" i="1"/>
  <c r="X6378" i="1"/>
  <c r="W6378" i="1"/>
  <c r="V6378" i="1"/>
  <c r="X6377" i="1"/>
  <c r="W6377" i="1"/>
  <c r="V6377" i="1"/>
  <c r="X6376" i="1"/>
  <c r="W6376" i="1"/>
  <c r="V6376" i="1"/>
  <c r="X6375" i="1"/>
  <c r="W6375" i="1"/>
  <c r="V6375" i="1"/>
  <c r="X6374" i="1"/>
  <c r="W6374" i="1"/>
  <c r="V6374" i="1"/>
  <c r="X6373" i="1"/>
  <c r="W6373" i="1"/>
  <c r="V6373" i="1"/>
  <c r="X6372" i="1"/>
  <c r="W6372" i="1"/>
  <c r="V6372" i="1"/>
  <c r="X6371" i="1"/>
  <c r="W6371" i="1"/>
  <c r="V6371" i="1"/>
  <c r="X6370" i="1"/>
  <c r="W6370" i="1"/>
  <c r="V6370" i="1"/>
  <c r="X6369" i="1"/>
  <c r="W6369" i="1"/>
  <c r="V6369" i="1"/>
  <c r="X6368" i="1"/>
  <c r="W6368" i="1"/>
  <c r="V6368" i="1"/>
  <c r="X6367" i="1"/>
  <c r="W6367" i="1"/>
  <c r="V6367" i="1"/>
  <c r="X6366" i="1"/>
  <c r="W6366" i="1"/>
  <c r="V6366" i="1"/>
  <c r="X6365" i="1"/>
  <c r="W6365" i="1"/>
  <c r="V6365" i="1"/>
  <c r="X6364" i="1"/>
  <c r="W6364" i="1"/>
  <c r="V6364" i="1"/>
  <c r="X6363" i="1"/>
  <c r="W6363" i="1"/>
  <c r="V6363" i="1"/>
  <c r="X6362" i="1"/>
  <c r="W6362" i="1"/>
  <c r="V6362" i="1"/>
  <c r="X6361" i="1"/>
  <c r="W6361" i="1"/>
  <c r="V6361" i="1"/>
  <c r="X6360" i="1"/>
  <c r="W6360" i="1"/>
  <c r="V6360" i="1"/>
  <c r="X6359" i="1"/>
  <c r="W6359" i="1"/>
  <c r="V6359" i="1"/>
  <c r="X6358" i="1"/>
  <c r="W6358" i="1"/>
  <c r="V6358" i="1"/>
  <c r="X6357" i="1"/>
  <c r="W6357" i="1"/>
  <c r="V6357" i="1"/>
  <c r="X6356" i="1"/>
  <c r="W6356" i="1"/>
  <c r="V6356" i="1"/>
  <c r="X6355" i="1"/>
  <c r="W6355" i="1"/>
  <c r="V6355" i="1"/>
  <c r="X6354" i="1"/>
  <c r="W6354" i="1"/>
  <c r="V6354" i="1"/>
  <c r="X6353" i="1"/>
  <c r="W6353" i="1"/>
  <c r="V6353" i="1"/>
  <c r="X6352" i="1"/>
  <c r="W6352" i="1"/>
  <c r="V6352" i="1"/>
  <c r="X6351" i="1"/>
  <c r="W6351" i="1"/>
  <c r="V6351" i="1"/>
  <c r="X6350" i="1"/>
  <c r="W6350" i="1"/>
  <c r="V6350" i="1"/>
  <c r="X6349" i="1"/>
  <c r="W6349" i="1"/>
  <c r="V6349" i="1"/>
  <c r="X6348" i="1"/>
  <c r="W6348" i="1"/>
  <c r="V6348" i="1"/>
  <c r="X6347" i="1"/>
  <c r="W6347" i="1"/>
  <c r="V6347" i="1"/>
  <c r="X6346" i="1"/>
  <c r="W6346" i="1"/>
  <c r="V6346" i="1"/>
  <c r="X6345" i="1"/>
  <c r="W6345" i="1"/>
  <c r="V6345" i="1"/>
  <c r="X6344" i="1"/>
  <c r="W6344" i="1"/>
  <c r="V6344" i="1"/>
  <c r="X6343" i="1"/>
  <c r="W6343" i="1"/>
  <c r="V6343" i="1"/>
  <c r="X6342" i="1"/>
  <c r="W6342" i="1"/>
  <c r="V6342" i="1"/>
  <c r="X6341" i="1"/>
  <c r="W6341" i="1"/>
  <c r="V6341" i="1"/>
  <c r="X6340" i="1"/>
  <c r="W6340" i="1"/>
  <c r="V6340" i="1"/>
  <c r="X6339" i="1"/>
  <c r="W6339" i="1"/>
  <c r="V6339" i="1"/>
  <c r="X6338" i="1"/>
  <c r="W6338" i="1"/>
  <c r="V6338" i="1"/>
  <c r="X6337" i="1"/>
  <c r="W6337" i="1"/>
  <c r="V6337" i="1"/>
  <c r="X6336" i="1"/>
  <c r="W6336" i="1"/>
  <c r="V6336" i="1"/>
  <c r="X6335" i="1"/>
  <c r="W6335" i="1"/>
  <c r="V6335" i="1"/>
  <c r="X6334" i="1"/>
  <c r="W6334" i="1"/>
  <c r="V6334" i="1"/>
  <c r="X6333" i="1"/>
  <c r="W6333" i="1"/>
  <c r="V6333" i="1"/>
  <c r="X6332" i="1"/>
  <c r="W6332" i="1"/>
  <c r="V6332" i="1"/>
  <c r="X6331" i="1"/>
  <c r="W6331" i="1"/>
  <c r="V6331" i="1"/>
  <c r="X6330" i="1"/>
  <c r="W6330" i="1"/>
  <c r="V6330" i="1"/>
  <c r="X6329" i="1"/>
  <c r="W6329" i="1"/>
  <c r="V6329" i="1"/>
  <c r="X6328" i="1"/>
  <c r="W6328" i="1"/>
  <c r="V6328" i="1"/>
  <c r="X6327" i="1"/>
  <c r="W6327" i="1"/>
  <c r="V6327" i="1"/>
  <c r="X6326" i="1"/>
  <c r="W6326" i="1"/>
  <c r="V6326" i="1"/>
  <c r="X6325" i="1"/>
  <c r="W6325" i="1"/>
  <c r="V6325" i="1"/>
  <c r="X6324" i="1"/>
  <c r="W6324" i="1"/>
  <c r="V6324" i="1"/>
  <c r="X6323" i="1"/>
  <c r="W6323" i="1"/>
  <c r="V6323" i="1"/>
  <c r="X6322" i="1"/>
  <c r="W6322" i="1"/>
  <c r="V6322" i="1"/>
  <c r="X6321" i="1"/>
  <c r="W6321" i="1"/>
  <c r="V6321" i="1"/>
  <c r="X6320" i="1"/>
  <c r="W6320" i="1"/>
  <c r="V6320" i="1"/>
  <c r="X6319" i="1"/>
  <c r="W6319" i="1"/>
  <c r="V6319" i="1"/>
  <c r="X6318" i="1"/>
  <c r="W6318" i="1"/>
  <c r="V6318" i="1"/>
  <c r="X6317" i="1"/>
  <c r="W6317" i="1"/>
  <c r="V6317" i="1"/>
  <c r="X6316" i="1"/>
  <c r="W6316" i="1"/>
  <c r="V6316" i="1"/>
  <c r="X6315" i="1"/>
  <c r="W6315" i="1"/>
  <c r="V6315" i="1"/>
  <c r="X6314" i="1"/>
  <c r="W6314" i="1"/>
  <c r="V6314" i="1"/>
  <c r="X6313" i="1"/>
  <c r="W6313" i="1"/>
  <c r="V6313" i="1"/>
  <c r="X6312" i="1"/>
  <c r="W6312" i="1"/>
  <c r="V6312" i="1"/>
  <c r="X6311" i="1"/>
  <c r="W6311" i="1"/>
  <c r="V6311" i="1"/>
  <c r="X6310" i="1"/>
  <c r="W6310" i="1"/>
  <c r="V6310" i="1"/>
  <c r="X6309" i="1"/>
  <c r="W6309" i="1"/>
  <c r="V6309" i="1"/>
  <c r="X6308" i="1"/>
  <c r="W6308" i="1"/>
  <c r="V6308" i="1"/>
  <c r="X6307" i="1"/>
  <c r="W6307" i="1"/>
  <c r="V6307" i="1"/>
  <c r="X6306" i="1"/>
  <c r="W6306" i="1"/>
  <c r="V6306" i="1"/>
  <c r="X6305" i="1"/>
  <c r="W6305" i="1"/>
  <c r="V6305" i="1"/>
  <c r="X6304" i="1"/>
  <c r="W6304" i="1"/>
  <c r="V6304" i="1"/>
  <c r="X6303" i="1"/>
  <c r="W6303" i="1"/>
  <c r="V6303" i="1"/>
  <c r="X6302" i="1"/>
  <c r="W6302" i="1"/>
  <c r="V6302" i="1"/>
  <c r="X6301" i="1"/>
  <c r="W6301" i="1"/>
  <c r="V6301" i="1"/>
  <c r="X6300" i="1"/>
  <c r="W6300" i="1"/>
  <c r="V6300" i="1"/>
  <c r="X6299" i="1"/>
  <c r="W6299" i="1"/>
  <c r="V6299" i="1"/>
  <c r="X6298" i="1"/>
  <c r="W6298" i="1"/>
  <c r="V6298" i="1"/>
  <c r="X6297" i="1"/>
  <c r="W6297" i="1"/>
  <c r="V6297" i="1"/>
  <c r="X6296" i="1"/>
  <c r="W6296" i="1"/>
  <c r="V6296" i="1"/>
  <c r="X6295" i="1"/>
  <c r="W6295" i="1"/>
  <c r="V6295" i="1"/>
  <c r="X6294" i="1"/>
  <c r="W6294" i="1"/>
  <c r="V6294" i="1"/>
  <c r="X6293" i="1"/>
  <c r="W6293" i="1"/>
  <c r="V6293" i="1"/>
  <c r="X6292" i="1"/>
  <c r="W6292" i="1"/>
  <c r="V6292" i="1"/>
  <c r="X6291" i="1"/>
  <c r="W6291" i="1"/>
  <c r="V6291" i="1"/>
  <c r="X6290" i="1"/>
  <c r="W6290" i="1"/>
  <c r="V6290" i="1"/>
  <c r="X6289" i="1"/>
  <c r="W6289" i="1"/>
  <c r="V6289" i="1"/>
  <c r="X6288" i="1"/>
  <c r="W6288" i="1"/>
  <c r="V6288" i="1"/>
  <c r="X6287" i="1"/>
  <c r="W6287" i="1"/>
  <c r="V6287" i="1"/>
  <c r="X6286" i="1"/>
  <c r="W6286" i="1"/>
  <c r="V6286" i="1"/>
  <c r="X6285" i="1"/>
  <c r="W6285" i="1"/>
  <c r="V6285" i="1"/>
  <c r="X6284" i="1"/>
  <c r="W6284" i="1"/>
  <c r="V6284" i="1"/>
  <c r="X6283" i="1"/>
  <c r="W6283" i="1"/>
  <c r="V6283" i="1"/>
  <c r="X6282" i="1"/>
  <c r="W6282" i="1"/>
  <c r="V6282" i="1"/>
  <c r="X6281" i="1"/>
  <c r="W6281" i="1"/>
  <c r="V6281" i="1"/>
  <c r="X6280" i="1"/>
  <c r="W6280" i="1"/>
  <c r="V6280" i="1"/>
  <c r="X6279" i="1"/>
  <c r="W6279" i="1"/>
  <c r="V6279" i="1"/>
  <c r="X6278" i="1"/>
  <c r="W6278" i="1"/>
  <c r="V6278" i="1"/>
  <c r="X6277" i="1"/>
  <c r="W6277" i="1"/>
  <c r="V6277" i="1"/>
  <c r="X6276" i="1"/>
  <c r="W6276" i="1"/>
  <c r="V6276" i="1"/>
  <c r="X6275" i="1"/>
  <c r="W6275" i="1"/>
  <c r="V6275" i="1"/>
  <c r="X6274" i="1"/>
  <c r="W6274" i="1"/>
  <c r="V6274" i="1"/>
  <c r="X6273" i="1"/>
  <c r="W6273" i="1"/>
  <c r="V6273" i="1"/>
  <c r="X6272" i="1"/>
  <c r="W6272" i="1"/>
  <c r="V6272" i="1"/>
  <c r="X6271" i="1"/>
  <c r="W6271" i="1"/>
  <c r="V6271" i="1"/>
  <c r="X6270" i="1"/>
  <c r="W6270" i="1"/>
  <c r="V6270" i="1"/>
  <c r="X6269" i="1"/>
  <c r="W6269" i="1"/>
  <c r="V6269" i="1"/>
  <c r="X6268" i="1"/>
  <c r="W6268" i="1"/>
  <c r="V6268" i="1"/>
  <c r="X6267" i="1"/>
  <c r="W6267" i="1"/>
  <c r="V6267" i="1"/>
  <c r="X6266" i="1"/>
  <c r="W6266" i="1"/>
  <c r="V6266" i="1"/>
  <c r="X6265" i="1"/>
  <c r="W6265" i="1"/>
  <c r="V6265" i="1"/>
  <c r="X6264" i="1"/>
  <c r="W6264" i="1"/>
  <c r="V6264" i="1"/>
  <c r="X6263" i="1"/>
  <c r="W6263" i="1"/>
  <c r="V6263" i="1"/>
  <c r="X6262" i="1"/>
  <c r="W6262" i="1"/>
  <c r="V6262" i="1"/>
  <c r="X6261" i="1"/>
  <c r="W6261" i="1"/>
  <c r="V6261" i="1"/>
  <c r="X6260" i="1"/>
  <c r="W6260" i="1"/>
  <c r="V6260" i="1"/>
  <c r="X6259" i="1"/>
  <c r="W6259" i="1"/>
  <c r="V6259" i="1"/>
  <c r="X6258" i="1"/>
  <c r="W6258" i="1"/>
  <c r="V6258" i="1"/>
  <c r="X6257" i="1"/>
  <c r="W6257" i="1"/>
  <c r="V6257" i="1"/>
  <c r="X6256" i="1"/>
  <c r="W6256" i="1"/>
  <c r="V6256" i="1"/>
  <c r="X6255" i="1"/>
  <c r="W6255" i="1"/>
  <c r="V6255" i="1"/>
  <c r="X6254" i="1"/>
  <c r="W6254" i="1"/>
  <c r="V6254" i="1"/>
  <c r="X6253" i="1"/>
  <c r="W6253" i="1"/>
  <c r="V6253" i="1"/>
  <c r="X6252" i="1"/>
  <c r="W6252" i="1"/>
  <c r="V6252" i="1"/>
  <c r="X6251" i="1"/>
  <c r="W6251" i="1"/>
  <c r="V6251" i="1"/>
  <c r="X6250" i="1"/>
  <c r="W6250" i="1"/>
  <c r="V6250" i="1"/>
  <c r="X6249" i="1"/>
  <c r="W6249" i="1"/>
  <c r="V6249" i="1"/>
  <c r="X6248" i="1"/>
  <c r="W6248" i="1"/>
  <c r="V6248" i="1"/>
  <c r="X6247" i="1"/>
  <c r="W6247" i="1"/>
  <c r="V6247" i="1"/>
  <c r="X6246" i="1"/>
  <c r="W6246" i="1"/>
  <c r="V6246" i="1"/>
  <c r="X6245" i="1"/>
  <c r="W6245" i="1"/>
  <c r="V6245" i="1"/>
  <c r="X6244" i="1"/>
  <c r="W6244" i="1"/>
  <c r="V6244" i="1"/>
  <c r="X6243" i="1"/>
  <c r="W6243" i="1"/>
  <c r="V6243" i="1"/>
  <c r="X6242" i="1"/>
  <c r="W6242" i="1"/>
  <c r="V6242" i="1"/>
  <c r="X6241" i="1"/>
  <c r="W6241" i="1"/>
  <c r="V6241" i="1"/>
  <c r="X6240" i="1"/>
  <c r="W6240" i="1"/>
  <c r="V6240" i="1"/>
  <c r="X6239" i="1"/>
  <c r="W6239" i="1"/>
  <c r="V6239" i="1"/>
  <c r="X6238" i="1"/>
  <c r="W6238" i="1"/>
  <c r="V6238" i="1"/>
  <c r="X6237" i="1"/>
  <c r="W6237" i="1"/>
  <c r="V6237" i="1"/>
  <c r="X6236" i="1"/>
  <c r="W6236" i="1"/>
  <c r="V6236" i="1"/>
  <c r="X6235" i="1"/>
  <c r="W6235" i="1"/>
  <c r="V6235" i="1"/>
  <c r="X6234" i="1"/>
  <c r="W6234" i="1"/>
  <c r="V6234" i="1"/>
  <c r="X6233" i="1"/>
  <c r="W6233" i="1"/>
  <c r="V6233" i="1"/>
  <c r="X6232" i="1"/>
  <c r="W6232" i="1"/>
  <c r="V6232" i="1"/>
  <c r="X6231" i="1"/>
  <c r="W6231" i="1"/>
  <c r="V6231" i="1"/>
  <c r="X6230" i="1"/>
  <c r="W6230" i="1"/>
  <c r="V6230" i="1"/>
  <c r="X6229" i="1"/>
  <c r="W6229" i="1"/>
  <c r="V6229" i="1"/>
  <c r="X6228" i="1"/>
  <c r="W6228" i="1"/>
  <c r="V6228" i="1"/>
  <c r="X6227" i="1"/>
  <c r="W6227" i="1"/>
  <c r="V6227" i="1"/>
  <c r="X6226" i="1"/>
  <c r="W6226" i="1"/>
  <c r="V6226" i="1"/>
  <c r="X6225" i="1"/>
  <c r="W6225" i="1"/>
  <c r="V6225" i="1"/>
  <c r="X6224" i="1"/>
  <c r="W6224" i="1"/>
  <c r="V6224" i="1"/>
  <c r="X6223" i="1"/>
  <c r="W6223" i="1"/>
  <c r="V6223" i="1"/>
  <c r="X6222" i="1"/>
  <c r="W6222" i="1"/>
  <c r="V6222" i="1"/>
  <c r="X6221" i="1"/>
  <c r="W6221" i="1"/>
  <c r="V6221" i="1"/>
  <c r="X6220" i="1"/>
  <c r="W6220" i="1"/>
  <c r="V6220" i="1"/>
  <c r="X6219" i="1"/>
  <c r="W6219" i="1"/>
  <c r="V6219" i="1"/>
  <c r="X6218" i="1"/>
  <c r="W6218" i="1"/>
  <c r="V6218" i="1"/>
  <c r="X6217" i="1"/>
  <c r="W6217" i="1"/>
  <c r="V6217" i="1"/>
  <c r="X6216" i="1"/>
  <c r="W6216" i="1"/>
  <c r="V6216" i="1"/>
  <c r="X6215" i="1"/>
  <c r="W6215" i="1"/>
  <c r="V6215" i="1"/>
  <c r="X6214" i="1"/>
  <c r="W6214" i="1"/>
  <c r="V6214" i="1"/>
  <c r="X6213" i="1"/>
  <c r="W6213" i="1"/>
  <c r="V6213" i="1"/>
  <c r="X6212" i="1"/>
  <c r="W6212" i="1"/>
  <c r="V6212" i="1"/>
  <c r="X6211" i="1"/>
  <c r="W6211" i="1"/>
  <c r="V6211" i="1"/>
  <c r="X6210" i="1"/>
  <c r="W6210" i="1"/>
  <c r="V6210" i="1"/>
  <c r="X6209" i="1"/>
  <c r="W6209" i="1"/>
  <c r="V6209" i="1"/>
  <c r="X6208" i="1"/>
  <c r="W6208" i="1"/>
  <c r="V6208" i="1"/>
  <c r="X6207" i="1"/>
  <c r="W6207" i="1"/>
  <c r="V6207" i="1"/>
  <c r="X6206" i="1"/>
  <c r="W6206" i="1"/>
  <c r="V6206" i="1"/>
  <c r="X6205" i="1"/>
  <c r="W6205" i="1"/>
  <c r="V6205" i="1"/>
  <c r="X6204" i="1"/>
  <c r="W6204" i="1"/>
  <c r="V6204" i="1"/>
  <c r="X6203" i="1"/>
  <c r="W6203" i="1"/>
  <c r="V6203" i="1"/>
  <c r="X6202" i="1"/>
  <c r="W6202" i="1"/>
  <c r="V6202" i="1"/>
  <c r="X6201" i="1"/>
  <c r="W6201" i="1"/>
  <c r="V6201" i="1"/>
  <c r="X6200" i="1"/>
  <c r="W6200" i="1"/>
  <c r="V6200" i="1"/>
  <c r="X6199" i="1"/>
  <c r="W6199" i="1"/>
  <c r="V6199" i="1"/>
  <c r="X6198" i="1"/>
  <c r="W6198" i="1"/>
  <c r="V6198" i="1"/>
  <c r="X6197" i="1"/>
  <c r="W6197" i="1"/>
  <c r="V6197" i="1"/>
  <c r="X6196" i="1"/>
  <c r="W6196" i="1"/>
  <c r="V6196" i="1"/>
  <c r="X6195" i="1"/>
  <c r="W6195" i="1"/>
  <c r="V6195" i="1"/>
  <c r="X6194" i="1"/>
  <c r="W6194" i="1"/>
  <c r="V6194" i="1"/>
  <c r="X6193" i="1"/>
  <c r="W6193" i="1"/>
  <c r="V6193" i="1"/>
  <c r="X6192" i="1"/>
  <c r="W6192" i="1"/>
  <c r="V6192" i="1"/>
  <c r="X6191" i="1"/>
  <c r="W6191" i="1"/>
  <c r="V6191" i="1"/>
  <c r="X6190" i="1"/>
  <c r="W6190" i="1"/>
  <c r="V6190" i="1"/>
  <c r="X6189" i="1"/>
  <c r="W6189" i="1"/>
  <c r="V6189" i="1"/>
  <c r="X6188" i="1"/>
  <c r="W6188" i="1"/>
  <c r="V6188" i="1"/>
  <c r="X6187" i="1"/>
  <c r="W6187" i="1"/>
  <c r="V6187" i="1"/>
  <c r="X6186" i="1"/>
  <c r="W6186" i="1"/>
  <c r="V6186" i="1"/>
  <c r="X6185" i="1"/>
  <c r="W6185" i="1"/>
  <c r="V6185" i="1"/>
  <c r="X6184" i="1"/>
  <c r="W6184" i="1"/>
  <c r="V6184" i="1"/>
  <c r="X6183" i="1"/>
  <c r="W6183" i="1"/>
  <c r="V6183" i="1"/>
  <c r="X6182" i="1"/>
  <c r="W6182" i="1"/>
  <c r="V6182" i="1"/>
  <c r="X6181" i="1"/>
  <c r="W6181" i="1"/>
  <c r="V6181" i="1"/>
  <c r="X6180" i="1"/>
  <c r="W6180" i="1"/>
  <c r="V6180" i="1"/>
  <c r="X6179" i="1"/>
  <c r="W6179" i="1"/>
  <c r="V6179" i="1"/>
  <c r="X6178" i="1"/>
  <c r="W6178" i="1"/>
  <c r="V6178" i="1"/>
  <c r="X6177" i="1"/>
  <c r="W6177" i="1"/>
  <c r="V6177" i="1"/>
  <c r="X6176" i="1"/>
  <c r="W6176" i="1"/>
  <c r="V6176" i="1"/>
  <c r="X6175" i="1"/>
  <c r="W6175" i="1"/>
  <c r="V6175" i="1"/>
  <c r="X6174" i="1"/>
  <c r="W6174" i="1"/>
  <c r="V6174" i="1"/>
  <c r="X6173" i="1"/>
  <c r="W6173" i="1"/>
  <c r="V6173" i="1"/>
  <c r="X6172" i="1"/>
  <c r="W6172" i="1"/>
  <c r="V6172" i="1"/>
  <c r="X6171" i="1"/>
  <c r="W6171" i="1"/>
  <c r="V6171" i="1"/>
  <c r="X6170" i="1"/>
  <c r="W6170" i="1"/>
  <c r="V6170" i="1"/>
  <c r="X6169" i="1"/>
  <c r="W6169" i="1"/>
  <c r="V6169" i="1"/>
  <c r="X6168" i="1"/>
  <c r="W6168" i="1"/>
  <c r="V6168" i="1"/>
  <c r="X6167" i="1"/>
  <c r="W6167" i="1"/>
  <c r="V6167" i="1"/>
  <c r="X6166" i="1"/>
  <c r="W6166" i="1"/>
  <c r="V6166" i="1"/>
  <c r="X6165" i="1"/>
  <c r="W6165" i="1"/>
  <c r="V6165" i="1"/>
  <c r="X6164" i="1"/>
  <c r="W6164" i="1"/>
  <c r="V6164" i="1"/>
  <c r="X6163" i="1"/>
  <c r="W6163" i="1"/>
  <c r="V6163" i="1"/>
  <c r="X6162" i="1"/>
  <c r="W6162" i="1"/>
  <c r="V6162" i="1"/>
  <c r="X6161" i="1"/>
  <c r="W6161" i="1"/>
  <c r="V6161" i="1"/>
  <c r="X6160" i="1"/>
  <c r="W6160" i="1"/>
  <c r="V6160" i="1"/>
  <c r="X6159" i="1"/>
  <c r="W6159" i="1"/>
  <c r="V6159" i="1"/>
  <c r="X6158" i="1"/>
  <c r="W6158" i="1"/>
  <c r="V6158" i="1"/>
  <c r="X6157" i="1"/>
  <c r="W6157" i="1"/>
  <c r="V6157" i="1"/>
  <c r="X6156" i="1"/>
  <c r="W6156" i="1"/>
  <c r="V6156" i="1"/>
  <c r="X6155" i="1"/>
  <c r="W6155" i="1"/>
  <c r="V6155" i="1"/>
  <c r="X6154" i="1"/>
  <c r="W6154" i="1"/>
  <c r="V6154" i="1"/>
  <c r="X6153" i="1"/>
  <c r="W6153" i="1"/>
  <c r="V6153" i="1"/>
  <c r="X6152" i="1"/>
  <c r="W6152" i="1"/>
  <c r="V6152" i="1"/>
  <c r="X6151" i="1"/>
  <c r="W6151" i="1"/>
  <c r="V6151" i="1"/>
  <c r="X6150" i="1"/>
  <c r="W6150" i="1"/>
  <c r="V6150" i="1"/>
  <c r="X6149" i="1"/>
  <c r="W6149" i="1"/>
  <c r="V6149" i="1"/>
  <c r="X6148" i="1"/>
  <c r="W6148" i="1"/>
  <c r="V6148" i="1"/>
  <c r="X6147" i="1"/>
  <c r="W6147" i="1"/>
  <c r="V6147" i="1"/>
  <c r="X6146" i="1"/>
  <c r="W6146" i="1"/>
  <c r="V6146" i="1"/>
  <c r="X6145" i="1"/>
  <c r="W6145" i="1"/>
  <c r="V6145" i="1"/>
  <c r="X6144" i="1"/>
  <c r="W6144" i="1"/>
  <c r="V6144" i="1"/>
  <c r="X6143" i="1"/>
  <c r="W6143" i="1"/>
  <c r="V6143" i="1"/>
  <c r="X6142" i="1"/>
  <c r="W6142" i="1"/>
  <c r="V6142" i="1"/>
  <c r="X6141" i="1"/>
  <c r="W6141" i="1"/>
  <c r="V6141" i="1"/>
  <c r="X6140" i="1"/>
  <c r="W6140" i="1"/>
  <c r="V6140" i="1"/>
  <c r="X6139" i="1"/>
  <c r="W6139" i="1"/>
  <c r="V6139" i="1"/>
  <c r="X6138" i="1"/>
  <c r="W6138" i="1"/>
  <c r="V6138" i="1"/>
  <c r="X6137" i="1"/>
  <c r="W6137" i="1"/>
  <c r="V6137" i="1"/>
  <c r="X6136" i="1"/>
  <c r="W6136" i="1"/>
  <c r="V6136" i="1"/>
  <c r="X6135" i="1"/>
  <c r="W6135" i="1"/>
  <c r="V6135" i="1"/>
  <c r="X6134" i="1"/>
  <c r="W6134" i="1"/>
  <c r="V6134" i="1"/>
  <c r="X6133" i="1"/>
  <c r="W6133" i="1"/>
  <c r="V6133" i="1"/>
  <c r="X6132" i="1"/>
  <c r="W6132" i="1"/>
  <c r="V6132" i="1"/>
  <c r="X6131" i="1"/>
  <c r="W6131" i="1"/>
  <c r="V6131" i="1"/>
  <c r="X6130" i="1"/>
  <c r="W6130" i="1"/>
  <c r="V6130" i="1"/>
  <c r="X6129" i="1"/>
  <c r="W6129" i="1"/>
  <c r="V6129" i="1"/>
  <c r="X6128" i="1"/>
  <c r="W6128" i="1"/>
  <c r="V6128" i="1"/>
  <c r="X6127" i="1"/>
  <c r="W6127" i="1"/>
  <c r="V6127" i="1"/>
  <c r="X6126" i="1"/>
  <c r="W6126" i="1"/>
  <c r="V6126" i="1"/>
  <c r="X6125" i="1"/>
  <c r="W6125" i="1"/>
  <c r="V6125" i="1"/>
  <c r="X6124" i="1"/>
  <c r="W6124" i="1"/>
  <c r="V6124" i="1"/>
  <c r="X6123" i="1"/>
  <c r="W6123" i="1"/>
  <c r="V6123" i="1"/>
  <c r="X6122" i="1"/>
  <c r="W6122" i="1"/>
  <c r="V6122" i="1"/>
  <c r="X6121" i="1"/>
  <c r="W6121" i="1"/>
  <c r="V6121" i="1"/>
  <c r="X6120" i="1"/>
  <c r="W6120" i="1"/>
  <c r="V6120" i="1"/>
  <c r="X6119" i="1"/>
  <c r="W6119" i="1"/>
  <c r="V6119" i="1"/>
  <c r="X6118" i="1"/>
  <c r="W6118" i="1"/>
  <c r="V6118" i="1"/>
  <c r="X6117" i="1"/>
  <c r="W6117" i="1"/>
  <c r="V6117" i="1"/>
  <c r="X6116" i="1"/>
  <c r="W6116" i="1"/>
  <c r="V6116" i="1"/>
  <c r="X6115" i="1"/>
  <c r="W6115" i="1"/>
  <c r="V6115" i="1"/>
  <c r="X6114" i="1"/>
  <c r="W6114" i="1"/>
  <c r="V6114" i="1"/>
  <c r="X6113" i="1"/>
  <c r="W6113" i="1"/>
  <c r="V6113" i="1"/>
  <c r="X6112" i="1"/>
  <c r="W6112" i="1"/>
  <c r="V6112" i="1"/>
  <c r="X6111" i="1"/>
  <c r="W6111" i="1"/>
  <c r="V6111" i="1"/>
  <c r="X6110" i="1"/>
  <c r="W6110" i="1"/>
  <c r="V6110" i="1"/>
  <c r="X6109" i="1"/>
  <c r="W6109" i="1"/>
  <c r="V6109" i="1"/>
  <c r="X6108" i="1"/>
  <c r="W6108" i="1"/>
  <c r="V6108" i="1"/>
  <c r="X6107" i="1"/>
  <c r="W6107" i="1"/>
  <c r="V6107" i="1"/>
  <c r="X6106" i="1"/>
  <c r="W6106" i="1"/>
  <c r="V6106" i="1"/>
  <c r="X6105" i="1"/>
  <c r="W6105" i="1"/>
  <c r="V6105" i="1"/>
  <c r="X6104" i="1"/>
  <c r="W6104" i="1"/>
  <c r="V6104" i="1"/>
  <c r="X6103" i="1"/>
  <c r="W6103" i="1"/>
  <c r="V6103" i="1"/>
  <c r="X6102" i="1"/>
  <c r="W6102" i="1"/>
  <c r="V6102" i="1"/>
  <c r="X6101" i="1"/>
  <c r="W6101" i="1"/>
  <c r="V6101" i="1"/>
  <c r="X6100" i="1"/>
  <c r="W6100" i="1"/>
  <c r="V6100" i="1"/>
  <c r="X6099" i="1"/>
  <c r="W6099" i="1"/>
  <c r="V6099" i="1"/>
  <c r="X6098" i="1"/>
  <c r="W6098" i="1"/>
  <c r="V6098" i="1"/>
  <c r="X6097" i="1"/>
  <c r="W6097" i="1"/>
  <c r="V6097" i="1"/>
  <c r="X6096" i="1"/>
  <c r="W6096" i="1"/>
  <c r="V6096" i="1"/>
  <c r="X6095" i="1"/>
  <c r="W6095" i="1"/>
  <c r="V6095" i="1"/>
  <c r="X6094" i="1"/>
  <c r="W6094" i="1"/>
  <c r="V6094" i="1"/>
  <c r="X6093" i="1"/>
  <c r="W6093" i="1"/>
  <c r="V6093" i="1"/>
  <c r="X6092" i="1"/>
  <c r="W6092" i="1"/>
  <c r="V6092" i="1"/>
  <c r="X6091" i="1"/>
  <c r="W6091" i="1"/>
  <c r="V6091" i="1"/>
  <c r="X6090" i="1"/>
  <c r="W6090" i="1"/>
  <c r="V6090" i="1"/>
  <c r="X6089" i="1"/>
  <c r="W6089" i="1"/>
  <c r="V6089" i="1"/>
  <c r="X6088" i="1"/>
  <c r="W6088" i="1"/>
  <c r="V6088" i="1"/>
  <c r="X6087" i="1"/>
  <c r="W6087" i="1"/>
  <c r="V6087" i="1"/>
  <c r="X6086" i="1"/>
  <c r="W6086" i="1"/>
  <c r="V6086" i="1"/>
  <c r="X6085" i="1"/>
  <c r="W6085" i="1"/>
  <c r="V6085" i="1"/>
  <c r="X6084" i="1"/>
  <c r="W6084" i="1"/>
  <c r="V6084" i="1"/>
  <c r="X6083" i="1"/>
  <c r="W6083" i="1"/>
  <c r="V6083" i="1"/>
  <c r="X6082" i="1"/>
  <c r="W6082" i="1"/>
  <c r="V6082" i="1"/>
  <c r="X6081" i="1"/>
  <c r="W6081" i="1"/>
  <c r="V6081" i="1"/>
  <c r="X6080" i="1"/>
  <c r="W6080" i="1"/>
  <c r="V6080" i="1"/>
  <c r="X6079" i="1"/>
  <c r="W6079" i="1"/>
  <c r="V6079" i="1"/>
  <c r="X6078" i="1"/>
  <c r="W6078" i="1"/>
  <c r="V6078" i="1"/>
  <c r="X6077" i="1"/>
  <c r="W6077" i="1"/>
  <c r="V6077" i="1"/>
  <c r="X6076" i="1"/>
  <c r="W6076" i="1"/>
  <c r="V6076" i="1"/>
  <c r="X6075" i="1"/>
  <c r="W6075" i="1"/>
  <c r="V6075" i="1"/>
  <c r="X6074" i="1"/>
  <c r="W6074" i="1"/>
  <c r="V6074" i="1"/>
  <c r="X6073" i="1"/>
  <c r="W6073" i="1"/>
  <c r="V6073" i="1"/>
  <c r="X6072" i="1"/>
  <c r="W6072" i="1"/>
  <c r="V6072" i="1"/>
  <c r="X6071" i="1"/>
  <c r="W6071" i="1"/>
  <c r="V6071" i="1"/>
  <c r="X6070" i="1"/>
  <c r="W6070" i="1"/>
  <c r="V6070" i="1"/>
  <c r="X6069" i="1"/>
  <c r="W6069" i="1"/>
  <c r="V6069" i="1"/>
  <c r="X6068" i="1"/>
  <c r="W6068" i="1"/>
  <c r="V6068" i="1"/>
  <c r="X6067" i="1"/>
  <c r="W6067" i="1"/>
  <c r="V6067" i="1"/>
  <c r="X6066" i="1"/>
  <c r="W6066" i="1"/>
  <c r="V6066" i="1"/>
  <c r="X6065" i="1"/>
  <c r="W6065" i="1"/>
  <c r="V6065" i="1"/>
  <c r="X6064" i="1"/>
  <c r="W6064" i="1"/>
  <c r="V6064" i="1"/>
  <c r="X6063" i="1"/>
  <c r="W6063" i="1"/>
  <c r="V6063" i="1"/>
  <c r="X6062" i="1"/>
  <c r="W6062" i="1"/>
  <c r="V6062" i="1"/>
  <c r="X6061" i="1"/>
  <c r="W6061" i="1"/>
  <c r="V6061" i="1"/>
  <c r="X6060" i="1"/>
  <c r="W6060" i="1"/>
  <c r="V6060" i="1"/>
  <c r="X6059" i="1"/>
  <c r="W6059" i="1"/>
  <c r="V6059" i="1"/>
  <c r="X6058" i="1"/>
  <c r="W6058" i="1"/>
  <c r="V6058" i="1"/>
  <c r="X6057" i="1"/>
  <c r="W6057" i="1"/>
  <c r="V6057" i="1"/>
  <c r="X6056" i="1"/>
  <c r="W6056" i="1"/>
  <c r="V6056" i="1"/>
  <c r="X6055" i="1"/>
  <c r="W6055" i="1"/>
  <c r="V6055" i="1"/>
  <c r="X6054" i="1"/>
  <c r="W6054" i="1"/>
  <c r="V6054" i="1"/>
  <c r="X6053" i="1"/>
  <c r="W6053" i="1"/>
  <c r="V6053" i="1"/>
  <c r="X6052" i="1"/>
  <c r="W6052" i="1"/>
  <c r="V6052" i="1"/>
  <c r="X6051" i="1"/>
  <c r="W6051" i="1"/>
  <c r="V6051" i="1"/>
  <c r="X6050" i="1"/>
  <c r="W6050" i="1"/>
  <c r="V6050" i="1"/>
  <c r="X6049" i="1"/>
  <c r="W6049" i="1"/>
  <c r="V6049" i="1"/>
  <c r="X6048" i="1"/>
  <c r="W6048" i="1"/>
  <c r="V6048" i="1"/>
  <c r="X6047" i="1"/>
  <c r="W6047" i="1"/>
  <c r="V6047" i="1"/>
  <c r="X6046" i="1"/>
  <c r="W6046" i="1"/>
  <c r="V6046" i="1"/>
  <c r="X6045" i="1"/>
  <c r="W6045" i="1"/>
  <c r="V6045" i="1"/>
  <c r="X6044" i="1"/>
  <c r="W6044" i="1"/>
  <c r="V6044" i="1"/>
  <c r="X6043" i="1"/>
  <c r="W6043" i="1"/>
  <c r="V6043" i="1"/>
  <c r="X6042" i="1"/>
  <c r="W6042" i="1"/>
  <c r="V6042" i="1"/>
  <c r="X6041" i="1"/>
  <c r="W6041" i="1"/>
  <c r="V6041" i="1"/>
  <c r="X6040" i="1"/>
  <c r="W6040" i="1"/>
  <c r="V6040" i="1"/>
  <c r="X6039" i="1"/>
  <c r="W6039" i="1"/>
  <c r="V6039" i="1"/>
  <c r="X6038" i="1"/>
  <c r="W6038" i="1"/>
  <c r="V6038" i="1"/>
  <c r="X6037" i="1"/>
  <c r="W6037" i="1"/>
  <c r="V6037" i="1"/>
  <c r="X6036" i="1"/>
  <c r="W6036" i="1"/>
  <c r="V6036" i="1"/>
  <c r="X6035" i="1"/>
  <c r="W6035" i="1"/>
  <c r="V6035" i="1"/>
  <c r="X6034" i="1"/>
  <c r="W6034" i="1"/>
  <c r="V6034" i="1"/>
  <c r="X6033" i="1"/>
  <c r="W6033" i="1"/>
  <c r="V6033" i="1"/>
  <c r="X6032" i="1"/>
  <c r="W6032" i="1"/>
  <c r="V6032" i="1"/>
  <c r="X6031" i="1"/>
  <c r="W6031" i="1"/>
  <c r="V6031" i="1"/>
  <c r="X6030" i="1"/>
  <c r="W6030" i="1"/>
  <c r="V6030" i="1"/>
  <c r="X6029" i="1"/>
  <c r="W6029" i="1"/>
  <c r="V6029" i="1"/>
  <c r="X6028" i="1"/>
  <c r="W6028" i="1"/>
  <c r="V6028" i="1"/>
  <c r="X6027" i="1"/>
  <c r="W6027" i="1"/>
  <c r="V6027" i="1"/>
  <c r="X6026" i="1"/>
  <c r="W6026" i="1"/>
  <c r="V6026" i="1"/>
  <c r="X6025" i="1"/>
  <c r="W6025" i="1"/>
  <c r="V6025" i="1"/>
  <c r="X6024" i="1"/>
  <c r="W6024" i="1"/>
  <c r="V6024" i="1"/>
  <c r="X6023" i="1"/>
  <c r="W6023" i="1"/>
  <c r="V6023" i="1"/>
  <c r="X6022" i="1"/>
  <c r="W6022" i="1"/>
  <c r="V6022" i="1"/>
  <c r="X6021" i="1"/>
  <c r="W6021" i="1"/>
  <c r="V6021" i="1"/>
  <c r="X6020" i="1"/>
  <c r="W6020" i="1"/>
  <c r="V6020" i="1"/>
  <c r="X6019" i="1"/>
  <c r="W6019" i="1"/>
  <c r="V6019" i="1"/>
  <c r="X6018" i="1"/>
  <c r="W6018" i="1"/>
  <c r="V6018" i="1"/>
  <c r="X6017" i="1"/>
  <c r="W6017" i="1"/>
  <c r="V6017" i="1"/>
  <c r="X6016" i="1"/>
  <c r="W6016" i="1"/>
  <c r="V6016" i="1"/>
  <c r="X6015" i="1"/>
  <c r="W6015" i="1"/>
  <c r="V6015" i="1"/>
  <c r="X6014" i="1"/>
  <c r="W6014" i="1"/>
  <c r="V6014" i="1"/>
  <c r="X6013" i="1"/>
  <c r="W6013" i="1"/>
  <c r="V6013" i="1"/>
  <c r="X6012" i="1"/>
  <c r="W6012" i="1"/>
  <c r="V6012" i="1"/>
  <c r="X6011" i="1"/>
  <c r="W6011" i="1"/>
  <c r="V6011" i="1"/>
  <c r="X6010" i="1"/>
  <c r="W6010" i="1"/>
  <c r="V6010" i="1"/>
  <c r="X6009" i="1"/>
  <c r="W6009" i="1"/>
  <c r="V6009" i="1"/>
  <c r="X6008" i="1"/>
  <c r="W6008" i="1"/>
  <c r="V6008" i="1"/>
  <c r="X6007" i="1"/>
  <c r="W6007" i="1"/>
  <c r="V6007" i="1"/>
  <c r="X6006" i="1"/>
  <c r="W6006" i="1"/>
  <c r="V6006" i="1"/>
  <c r="X6005" i="1"/>
  <c r="W6005" i="1"/>
  <c r="V6005" i="1"/>
  <c r="X6004" i="1"/>
  <c r="W6004" i="1"/>
  <c r="V6004" i="1"/>
  <c r="X6003" i="1"/>
  <c r="W6003" i="1"/>
  <c r="V6003" i="1"/>
  <c r="X6002" i="1"/>
  <c r="W6002" i="1"/>
  <c r="V6002" i="1"/>
  <c r="X6001" i="1"/>
  <c r="W6001" i="1"/>
  <c r="V6001" i="1"/>
  <c r="X6000" i="1"/>
  <c r="W6000" i="1"/>
  <c r="V6000" i="1"/>
  <c r="X5999" i="1"/>
  <c r="W5999" i="1"/>
  <c r="V5999" i="1"/>
  <c r="X5998" i="1"/>
  <c r="W5998" i="1"/>
  <c r="V5998" i="1"/>
  <c r="X5997" i="1"/>
  <c r="W5997" i="1"/>
  <c r="V5997" i="1"/>
  <c r="X5996" i="1"/>
  <c r="W5996" i="1"/>
  <c r="V5996" i="1"/>
  <c r="X5995" i="1"/>
  <c r="W5995" i="1"/>
  <c r="V5995" i="1"/>
  <c r="X5994" i="1"/>
  <c r="W5994" i="1"/>
  <c r="V5994" i="1"/>
  <c r="X5993" i="1"/>
  <c r="W5993" i="1"/>
  <c r="V5993" i="1"/>
  <c r="X5992" i="1"/>
  <c r="W5992" i="1"/>
  <c r="V5992" i="1"/>
  <c r="X5991" i="1"/>
  <c r="W5991" i="1"/>
  <c r="V5991" i="1"/>
  <c r="X5990" i="1"/>
  <c r="W5990" i="1"/>
  <c r="V5990" i="1"/>
  <c r="X5989" i="1"/>
  <c r="W5989" i="1"/>
  <c r="V5989" i="1"/>
  <c r="X5988" i="1"/>
  <c r="W5988" i="1"/>
  <c r="V5988" i="1"/>
  <c r="X5987" i="1"/>
  <c r="W5987" i="1"/>
  <c r="V5987" i="1"/>
  <c r="X5986" i="1"/>
  <c r="W5986" i="1"/>
  <c r="V5986" i="1"/>
  <c r="X5985" i="1"/>
  <c r="W5985" i="1"/>
  <c r="V5985" i="1"/>
  <c r="X5984" i="1"/>
  <c r="W5984" i="1"/>
  <c r="V5984" i="1"/>
  <c r="X5983" i="1"/>
  <c r="W5983" i="1"/>
  <c r="V5983" i="1"/>
  <c r="X5982" i="1"/>
  <c r="W5982" i="1"/>
  <c r="V5982" i="1"/>
  <c r="X5981" i="1"/>
  <c r="W5981" i="1"/>
  <c r="V5981" i="1"/>
  <c r="X5980" i="1"/>
  <c r="W5980" i="1"/>
  <c r="V5980" i="1"/>
  <c r="X5979" i="1"/>
  <c r="W5979" i="1"/>
  <c r="V5979" i="1"/>
  <c r="X5978" i="1"/>
  <c r="W5978" i="1"/>
  <c r="V5978" i="1"/>
  <c r="X5977" i="1"/>
  <c r="W5977" i="1"/>
  <c r="V5977" i="1"/>
  <c r="X5976" i="1"/>
  <c r="W5976" i="1"/>
  <c r="V5976" i="1"/>
  <c r="X5975" i="1"/>
  <c r="W5975" i="1"/>
  <c r="V5975" i="1"/>
  <c r="X5974" i="1"/>
  <c r="W5974" i="1"/>
  <c r="V5974" i="1"/>
  <c r="X5973" i="1"/>
  <c r="W5973" i="1"/>
  <c r="V5973" i="1"/>
  <c r="X5972" i="1"/>
  <c r="W5972" i="1"/>
  <c r="V5972" i="1"/>
  <c r="X5971" i="1"/>
  <c r="W5971" i="1"/>
  <c r="V5971" i="1"/>
  <c r="X5970" i="1"/>
  <c r="W5970" i="1"/>
  <c r="V5970" i="1"/>
  <c r="X5969" i="1"/>
  <c r="W5969" i="1"/>
  <c r="V5969" i="1"/>
  <c r="X5968" i="1"/>
  <c r="W5968" i="1"/>
  <c r="V5968" i="1"/>
  <c r="X5967" i="1"/>
  <c r="W5967" i="1"/>
  <c r="V5967" i="1"/>
  <c r="X5966" i="1"/>
  <c r="W5966" i="1"/>
  <c r="V5966" i="1"/>
  <c r="X5965" i="1"/>
  <c r="W5965" i="1"/>
  <c r="V5965" i="1"/>
  <c r="X5964" i="1"/>
  <c r="W5964" i="1"/>
  <c r="V5964" i="1"/>
  <c r="X5963" i="1"/>
  <c r="W5963" i="1"/>
  <c r="V5963" i="1"/>
  <c r="X5962" i="1"/>
  <c r="W5962" i="1"/>
  <c r="V5962" i="1"/>
  <c r="X5961" i="1"/>
  <c r="W5961" i="1"/>
  <c r="V5961" i="1"/>
  <c r="X5960" i="1"/>
  <c r="W5960" i="1"/>
  <c r="V5960" i="1"/>
  <c r="X5959" i="1"/>
  <c r="W5959" i="1"/>
  <c r="V5959" i="1"/>
  <c r="X5958" i="1"/>
  <c r="W5958" i="1"/>
  <c r="V5958" i="1"/>
  <c r="X5957" i="1"/>
  <c r="W5957" i="1"/>
  <c r="V5957" i="1"/>
  <c r="X5956" i="1"/>
  <c r="W5956" i="1"/>
  <c r="V5956" i="1"/>
  <c r="X5955" i="1"/>
  <c r="W5955" i="1"/>
  <c r="V5955" i="1"/>
  <c r="X5954" i="1"/>
  <c r="W5954" i="1"/>
  <c r="V5954" i="1"/>
  <c r="X5953" i="1"/>
  <c r="W5953" i="1"/>
  <c r="V5953" i="1"/>
  <c r="X5952" i="1"/>
  <c r="W5952" i="1"/>
  <c r="V5952" i="1"/>
  <c r="X5951" i="1"/>
  <c r="W5951" i="1"/>
  <c r="V5951" i="1"/>
  <c r="X5950" i="1"/>
  <c r="W5950" i="1"/>
  <c r="V5950" i="1"/>
  <c r="X5949" i="1"/>
  <c r="W5949" i="1"/>
  <c r="V5949" i="1"/>
  <c r="X5948" i="1"/>
  <c r="W5948" i="1"/>
  <c r="V5948" i="1"/>
  <c r="X5947" i="1"/>
  <c r="W5947" i="1"/>
  <c r="V5947" i="1"/>
  <c r="X5946" i="1"/>
  <c r="W5946" i="1"/>
  <c r="V5946" i="1"/>
  <c r="X5945" i="1"/>
  <c r="W5945" i="1"/>
  <c r="V5945" i="1"/>
  <c r="X5944" i="1"/>
  <c r="W5944" i="1"/>
  <c r="V5944" i="1"/>
  <c r="X5943" i="1"/>
  <c r="W5943" i="1"/>
  <c r="V5943" i="1"/>
  <c r="X5942" i="1"/>
  <c r="W5942" i="1"/>
  <c r="V5942" i="1"/>
  <c r="X5941" i="1"/>
  <c r="W5941" i="1"/>
  <c r="V5941" i="1"/>
  <c r="X5940" i="1"/>
  <c r="W5940" i="1"/>
  <c r="V5940" i="1"/>
  <c r="X5939" i="1"/>
  <c r="W5939" i="1"/>
  <c r="V5939" i="1"/>
  <c r="X5938" i="1"/>
  <c r="W5938" i="1"/>
  <c r="V5938" i="1"/>
  <c r="X5937" i="1"/>
  <c r="W5937" i="1"/>
  <c r="V5937" i="1"/>
  <c r="X5936" i="1"/>
  <c r="W5936" i="1"/>
  <c r="V5936" i="1"/>
  <c r="X5935" i="1"/>
  <c r="W5935" i="1"/>
  <c r="V5935" i="1"/>
  <c r="X5934" i="1"/>
  <c r="W5934" i="1"/>
  <c r="V5934" i="1"/>
  <c r="X5933" i="1"/>
  <c r="W5933" i="1"/>
  <c r="V5933" i="1"/>
  <c r="X5932" i="1"/>
  <c r="W5932" i="1"/>
  <c r="V5932" i="1"/>
  <c r="X5931" i="1"/>
  <c r="W5931" i="1"/>
  <c r="V5931" i="1"/>
  <c r="X5930" i="1"/>
  <c r="W5930" i="1"/>
  <c r="V5930" i="1"/>
  <c r="X5929" i="1"/>
  <c r="W5929" i="1"/>
  <c r="V5929" i="1"/>
  <c r="X5928" i="1"/>
  <c r="W5928" i="1"/>
  <c r="V5928" i="1"/>
  <c r="X5927" i="1"/>
  <c r="W5927" i="1"/>
  <c r="V5927" i="1"/>
  <c r="X5926" i="1"/>
  <c r="W5926" i="1"/>
  <c r="V5926" i="1"/>
  <c r="X5925" i="1"/>
  <c r="W5925" i="1"/>
  <c r="V5925" i="1"/>
  <c r="X5924" i="1"/>
  <c r="W5924" i="1"/>
  <c r="V5924" i="1"/>
  <c r="X5923" i="1"/>
  <c r="W5923" i="1"/>
  <c r="V5923" i="1"/>
  <c r="X5922" i="1"/>
  <c r="W5922" i="1"/>
  <c r="V5922" i="1"/>
  <c r="X5921" i="1"/>
  <c r="W5921" i="1"/>
  <c r="V5921" i="1"/>
  <c r="X5920" i="1"/>
  <c r="W5920" i="1"/>
  <c r="V5920" i="1"/>
  <c r="X5919" i="1"/>
  <c r="W5919" i="1"/>
  <c r="V5919" i="1"/>
  <c r="X5918" i="1"/>
  <c r="W5918" i="1"/>
  <c r="V5918" i="1"/>
  <c r="X5917" i="1"/>
  <c r="W5917" i="1"/>
  <c r="V5917" i="1"/>
  <c r="X5916" i="1"/>
  <c r="W5916" i="1"/>
  <c r="V5916" i="1"/>
  <c r="X5915" i="1"/>
  <c r="W5915" i="1"/>
  <c r="V5915" i="1"/>
  <c r="X5914" i="1"/>
  <c r="W5914" i="1"/>
  <c r="V5914" i="1"/>
  <c r="X5913" i="1"/>
  <c r="W5913" i="1"/>
  <c r="V5913" i="1"/>
  <c r="X5912" i="1"/>
  <c r="W5912" i="1"/>
  <c r="V5912" i="1"/>
  <c r="X5911" i="1"/>
  <c r="W5911" i="1"/>
  <c r="V5911" i="1"/>
  <c r="X5910" i="1"/>
  <c r="W5910" i="1"/>
  <c r="V5910" i="1"/>
  <c r="X5909" i="1"/>
  <c r="W5909" i="1"/>
  <c r="V5909" i="1"/>
  <c r="X5908" i="1"/>
  <c r="W5908" i="1"/>
  <c r="V5908" i="1"/>
  <c r="X5907" i="1"/>
  <c r="W5907" i="1"/>
  <c r="V5907" i="1"/>
  <c r="X5906" i="1"/>
  <c r="W5906" i="1"/>
  <c r="V5906" i="1"/>
  <c r="X5905" i="1"/>
  <c r="W5905" i="1"/>
  <c r="V5905" i="1"/>
  <c r="X5904" i="1"/>
  <c r="W5904" i="1"/>
  <c r="V5904" i="1"/>
  <c r="X5903" i="1"/>
  <c r="W5903" i="1"/>
  <c r="V5903" i="1"/>
  <c r="X5902" i="1"/>
  <c r="W5902" i="1"/>
  <c r="V5902" i="1"/>
  <c r="X5901" i="1"/>
  <c r="W5901" i="1"/>
  <c r="V5901" i="1"/>
  <c r="X5900" i="1"/>
  <c r="W5900" i="1"/>
  <c r="V5900" i="1"/>
  <c r="X5899" i="1"/>
  <c r="W5899" i="1"/>
  <c r="V5899" i="1"/>
  <c r="X5898" i="1"/>
  <c r="W5898" i="1"/>
  <c r="V5898" i="1"/>
  <c r="X5897" i="1"/>
  <c r="W5897" i="1"/>
  <c r="V5897" i="1"/>
  <c r="X5896" i="1"/>
  <c r="W5896" i="1"/>
  <c r="V5896" i="1"/>
  <c r="X5895" i="1"/>
  <c r="W5895" i="1"/>
  <c r="V5895" i="1"/>
  <c r="X5894" i="1"/>
  <c r="W5894" i="1"/>
  <c r="V5894" i="1"/>
  <c r="X5893" i="1"/>
  <c r="W5893" i="1"/>
  <c r="V5893" i="1"/>
  <c r="X5892" i="1"/>
  <c r="W5892" i="1"/>
  <c r="V5892" i="1"/>
  <c r="X5891" i="1"/>
  <c r="W5891" i="1"/>
  <c r="V5891" i="1"/>
  <c r="X5890" i="1"/>
  <c r="W5890" i="1"/>
  <c r="V5890" i="1"/>
  <c r="X5889" i="1"/>
  <c r="W5889" i="1"/>
  <c r="V5889" i="1"/>
  <c r="X5888" i="1"/>
  <c r="W5888" i="1"/>
  <c r="V5888" i="1"/>
  <c r="X5887" i="1"/>
  <c r="W5887" i="1"/>
  <c r="V5887" i="1"/>
  <c r="X5886" i="1"/>
  <c r="W5886" i="1"/>
  <c r="V5886" i="1"/>
  <c r="X5885" i="1"/>
  <c r="W5885" i="1"/>
  <c r="V5885" i="1"/>
  <c r="X5884" i="1"/>
  <c r="W5884" i="1"/>
  <c r="V5884" i="1"/>
  <c r="X5883" i="1"/>
  <c r="W5883" i="1"/>
  <c r="V5883" i="1"/>
  <c r="X5882" i="1"/>
  <c r="W5882" i="1"/>
  <c r="V5882" i="1"/>
  <c r="X5881" i="1"/>
  <c r="W5881" i="1"/>
  <c r="V5881" i="1"/>
  <c r="X5880" i="1"/>
  <c r="W5880" i="1"/>
  <c r="V5880" i="1"/>
  <c r="X5879" i="1"/>
  <c r="W5879" i="1"/>
  <c r="V5879" i="1"/>
  <c r="X5878" i="1"/>
  <c r="W5878" i="1"/>
  <c r="V5878" i="1"/>
  <c r="X5877" i="1"/>
  <c r="W5877" i="1"/>
  <c r="V5877" i="1"/>
  <c r="X5876" i="1"/>
  <c r="W5876" i="1"/>
  <c r="V5876" i="1"/>
  <c r="X5875" i="1"/>
  <c r="W5875" i="1"/>
  <c r="V5875" i="1"/>
  <c r="X5874" i="1"/>
  <c r="W5874" i="1"/>
  <c r="V5874" i="1"/>
  <c r="X5873" i="1"/>
  <c r="W5873" i="1"/>
  <c r="V5873" i="1"/>
  <c r="X5872" i="1"/>
  <c r="W5872" i="1"/>
  <c r="V5872" i="1"/>
  <c r="X5871" i="1"/>
  <c r="W5871" i="1"/>
  <c r="V5871" i="1"/>
  <c r="X5870" i="1"/>
  <c r="W5870" i="1"/>
  <c r="V5870" i="1"/>
  <c r="X5869" i="1"/>
  <c r="W5869" i="1"/>
  <c r="V5869" i="1"/>
  <c r="X5868" i="1"/>
  <c r="W5868" i="1"/>
  <c r="V5868" i="1"/>
  <c r="X5867" i="1"/>
  <c r="W5867" i="1"/>
  <c r="V5867" i="1"/>
  <c r="X5866" i="1"/>
  <c r="W5866" i="1"/>
  <c r="V5866" i="1"/>
  <c r="X5865" i="1"/>
  <c r="W5865" i="1"/>
  <c r="V5865" i="1"/>
  <c r="X5864" i="1"/>
  <c r="W5864" i="1"/>
  <c r="V5864" i="1"/>
  <c r="X5863" i="1"/>
  <c r="W5863" i="1"/>
  <c r="V5863" i="1"/>
  <c r="X5862" i="1"/>
  <c r="W5862" i="1"/>
  <c r="V5862" i="1"/>
  <c r="X5861" i="1"/>
  <c r="W5861" i="1"/>
  <c r="V5861" i="1"/>
  <c r="X5860" i="1"/>
  <c r="W5860" i="1"/>
  <c r="V5860" i="1"/>
  <c r="X5859" i="1"/>
  <c r="W5859" i="1"/>
  <c r="V5859" i="1"/>
  <c r="X5858" i="1"/>
  <c r="W5858" i="1"/>
  <c r="V5858" i="1"/>
  <c r="X5857" i="1"/>
  <c r="W5857" i="1"/>
  <c r="V5857" i="1"/>
  <c r="X5856" i="1"/>
  <c r="W5856" i="1"/>
  <c r="V5856" i="1"/>
  <c r="X5855" i="1"/>
  <c r="W5855" i="1"/>
  <c r="V5855" i="1"/>
  <c r="X5854" i="1"/>
  <c r="W5854" i="1"/>
  <c r="V5854" i="1"/>
  <c r="X5853" i="1"/>
  <c r="W5853" i="1"/>
  <c r="V5853" i="1"/>
  <c r="X5852" i="1"/>
  <c r="W5852" i="1"/>
  <c r="V5852" i="1"/>
  <c r="X5851" i="1"/>
  <c r="W5851" i="1"/>
  <c r="V5851" i="1"/>
  <c r="X5850" i="1"/>
  <c r="W5850" i="1"/>
  <c r="V5850" i="1"/>
  <c r="X5849" i="1"/>
  <c r="W5849" i="1"/>
  <c r="V5849" i="1"/>
  <c r="X5848" i="1"/>
  <c r="W5848" i="1"/>
  <c r="V5848" i="1"/>
  <c r="X5847" i="1"/>
  <c r="W5847" i="1"/>
  <c r="V5847" i="1"/>
  <c r="X5846" i="1"/>
  <c r="W5846" i="1"/>
  <c r="V5846" i="1"/>
  <c r="X5845" i="1"/>
  <c r="W5845" i="1"/>
  <c r="V5845" i="1"/>
  <c r="X5844" i="1"/>
  <c r="W5844" i="1"/>
  <c r="V5844" i="1"/>
  <c r="X5843" i="1"/>
  <c r="W5843" i="1"/>
  <c r="V5843" i="1"/>
  <c r="X5842" i="1"/>
  <c r="W5842" i="1"/>
  <c r="V5842" i="1"/>
  <c r="X5841" i="1"/>
  <c r="W5841" i="1"/>
  <c r="V5841" i="1"/>
  <c r="X5840" i="1"/>
  <c r="W5840" i="1"/>
  <c r="V5840" i="1"/>
  <c r="X5839" i="1"/>
  <c r="W5839" i="1"/>
  <c r="V5839" i="1"/>
  <c r="X5838" i="1"/>
  <c r="W5838" i="1"/>
  <c r="V5838" i="1"/>
  <c r="X5837" i="1"/>
  <c r="W5837" i="1"/>
  <c r="V5837" i="1"/>
  <c r="X5836" i="1"/>
  <c r="W5836" i="1"/>
  <c r="V5836" i="1"/>
  <c r="X5835" i="1"/>
  <c r="W5835" i="1"/>
  <c r="V5835" i="1"/>
  <c r="X5834" i="1"/>
  <c r="W5834" i="1"/>
  <c r="V5834" i="1"/>
  <c r="X5833" i="1"/>
  <c r="W5833" i="1"/>
  <c r="V5833" i="1"/>
  <c r="X5832" i="1"/>
  <c r="W5832" i="1"/>
  <c r="V5832" i="1"/>
  <c r="X5831" i="1"/>
  <c r="W5831" i="1"/>
  <c r="V5831" i="1"/>
  <c r="X5830" i="1"/>
  <c r="W5830" i="1"/>
  <c r="V5830" i="1"/>
  <c r="X5829" i="1"/>
  <c r="W5829" i="1"/>
  <c r="V5829" i="1"/>
  <c r="X5828" i="1"/>
  <c r="W5828" i="1"/>
  <c r="V5828" i="1"/>
  <c r="X5827" i="1"/>
  <c r="W5827" i="1"/>
  <c r="V5827" i="1"/>
  <c r="X5826" i="1"/>
  <c r="W5826" i="1"/>
  <c r="V5826" i="1"/>
  <c r="X5825" i="1"/>
  <c r="W5825" i="1"/>
  <c r="V5825" i="1"/>
  <c r="X5824" i="1"/>
  <c r="W5824" i="1"/>
  <c r="V5824" i="1"/>
  <c r="X5823" i="1"/>
  <c r="W5823" i="1"/>
  <c r="V5823" i="1"/>
  <c r="X5822" i="1"/>
  <c r="W5822" i="1"/>
  <c r="V5822" i="1"/>
  <c r="X5821" i="1"/>
  <c r="W5821" i="1"/>
  <c r="V5821" i="1"/>
  <c r="X5820" i="1"/>
  <c r="W5820" i="1"/>
  <c r="V5820" i="1"/>
  <c r="X5819" i="1"/>
  <c r="W5819" i="1"/>
  <c r="V5819" i="1"/>
  <c r="X5818" i="1"/>
  <c r="W5818" i="1"/>
  <c r="V5818" i="1"/>
  <c r="X5817" i="1"/>
  <c r="W5817" i="1"/>
  <c r="V5817" i="1"/>
  <c r="X5816" i="1"/>
  <c r="W5816" i="1"/>
  <c r="V5816" i="1"/>
  <c r="X5815" i="1"/>
  <c r="W5815" i="1"/>
  <c r="V5815" i="1"/>
  <c r="X5814" i="1"/>
  <c r="W5814" i="1"/>
  <c r="V5814" i="1"/>
  <c r="X5813" i="1"/>
  <c r="W5813" i="1"/>
  <c r="V5813" i="1"/>
  <c r="X5812" i="1"/>
  <c r="W5812" i="1"/>
  <c r="V5812" i="1"/>
  <c r="X5811" i="1"/>
  <c r="W5811" i="1"/>
  <c r="V5811" i="1"/>
  <c r="X5810" i="1"/>
  <c r="W5810" i="1"/>
  <c r="V5810" i="1"/>
  <c r="X5809" i="1"/>
  <c r="W5809" i="1"/>
  <c r="V5809" i="1"/>
  <c r="X5808" i="1"/>
  <c r="W5808" i="1"/>
  <c r="V5808" i="1"/>
  <c r="X5807" i="1"/>
  <c r="W5807" i="1"/>
  <c r="V5807" i="1"/>
  <c r="X5806" i="1"/>
  <c r="W5806" i="1"/>
  <c r="V5806" i="1"/>
  <c r="X5805" i="1"/>
  <c r="W5805" i="1"/>
  <c r="V5805" i="1"/>
  <c r="X5804" i="1"/>
  <c r="W5804" i="1"/>
  <c r="V5804" i="1"/>
  <c r="X5803" i="1"/>
  <c r="W5803" i="1"/>
  <c r="V5803" i="1"/>
  <c r="X5802" i="1"/>
  <c r="W5802" i="1"/>
  <c r="V5802" i="1"/>
  <c r="X5801" i="1"/>
  <c r="W5801" i="1"/>
  <c r="V5801" i="1"/>
  <c r="X5800" i="1"/>
  <c r="W5800" i="1"/>
  <c r="V5800" i="1"/>
  <c r="X5799" i="1"/>
  <c r="W5799" i="1"/>
  <c r="V5799" i="1"/>
  <c r="X5798" i="1"/>
  <c r="W5798" i="1"/>
  <c r="V5798" i="1"/>
  <c r="X5797" i="1"/>
  <c r="W5797" i="1"/>
  <c r="V5797" i="1"/>
  <c r="X5796" i="1"/>
  <c r="W5796" i="1"/>
  <c r="V5796" i="1"/>
  <c r="X5795" i="1"/>
  <c r="W5795" i="1"/>
  <c r="V5795" i="1"/>
  <c r="X5794" i="1"/>
  <c r="W5794" i="1"/>
  <c r="V5794" i="1"/>
  <c r="X5793" i="1"/>
  <c r="W5793" i="1"/>
  <c r="V5793" i="1"/>
  <c r="X5792" i="1"/>
  <c r="W5792" i="1"/>
  <c r="V5792" i="1"/>
  <c r="X5791" i="1"/>
  <c r="W5791" i="1"/>
  <c r="V5791" i="1"/>
  <c r="X5790" i="1"/>
  <c r="W5790" i="1"/>
  <c r="V5790" i="1"/>
  <c r="X5789" i="1"/>
  <c r="W5789" i="1"/>
  <c r="V5789" i="1"/>
  <c r="X5788" i="1"/>
  <c r="W5788" i="1"/>
  <c r="V5788" i="1"/>
  <c r="X5787" i="1"/>
  <c r="W5787" i="1"/>
  <c r="V5787" i="1"/>
  <c r="X5786" i="1"/>
  <c r="W5786" i="1"/>
  <c r="V5786" i="1"/>
  <c r="X5785" i="1"/>
  <c r="W5785" i="1"/>
  <c r="V5785" i="1"/>
  <c r="X5784" i="1"/>
  <c r="W5784" i="1"/>
  <c r="V5784" i="1"/>
  <c r="X5783" i="1"/>
  <c r="W5783" i="1"/>
  <c r="V5783" i="1"/>
  <c r="X5782" i="1"/>
  <c r="W5782" i="1"/>
  <c r="V5782" i="1"/>
  <c r="X5781" i="1"/>
  <c r="W5781" i="1"/>
  <c r="V5781" i="1"/>
  <c r="X5780" i="1"/>
  <c r="W5780" i="1"/>
  <c r="V5780" i="1"/>
  <c r="X5779" i="1"/>
  <c r="W5779" i="1"/>
  <c r="V5779" i="1"/>
  <c r="X5778" i="1"/>
  <c r="W5778" i="1"/>
  <c r="V5778" i="1"/>
  <c r="X5777" i="1"/>
  <c r="W5777" i="1"/>
  <c r="V5777" i="1"/>
  <c r="X5776" i="1"/>
  <c r="W5776" i="1"/>
  <c r="V5776" i="1"/>
  <c r="X5775" i="1"/>
  <c r="W5775" i="1"/>
  <c r="V5775" i="1"/>
  <c r="X5774" i="1"/>
  <c r="W5774" i="1"/>
  <c r="V5774" i="1"/>
  <c r="X5773" i="1"/>
  <c r="W5773" i="1"/>
  <c r="V5773" i="1"/>
  <c r="X5772" i="1"/>
  <c r="W5772" i="1"/>
  <c r="V5772" i="1"/>
  <c r="X5771" i="1"/>
  <c r="W5771" i="1"/>
  <c r="V5771" i="1"/>
  <c r="X5770" i="1"/>
  <c r="W5770" i="1"/>
  <c r="V5770" i="1"/>
  <c r="X5769" i="1"/>
  <c r="W5769" i="1"/>
  <c r="V5769" i="1"/>
  <c r="X5768" i="1"/>
  <c r="W5768" i="1"/>
  <c r="V5768" i="1"/>
  <c r="X5767" i="1"/>
  <c r="W5767" i="1"/>
  <c r="V5767" i="1"/>
  <c r="X5766" i="1"/>
  <c r="W5766" i="1"/>
  <c r="V5766" i="1"/>
  <c r="X5765" i="1"/>
  <c r="W5765" i="1"/>
  <c r="V5765" i="1"/>
  <c r="X5764" i="1"/>
  <c r="W5764" i="1"/>
  <c r="V5764" i="1"/>
  <c r="X5763" i="1"/>
  <c r="W5763" i="1"/>
  <c r="V5763" i="1"/>
  <c r="X5762" i="1"/>
  <c r="W5762" i="1"/>
  <c r="V5762" i="1"/>
  <c r="X5761" i="1"/>
  <c r="W5761" i="1"/>
  <c r="V5761" i="1"/>
  <c r="X5760" i="1"/>
  <c r="W5760" i="1"/>
  <c r="V5760" i="1"/>
  <c r="X5759" i="1"/>
  <c r="W5759" i="1"/>
  <c r="V5759" i="1"/>
  <c r="X5758" i="1"/>
  <c r="W5758" i="1"/>
  <c r="V5758" i="1"/>
  <c r="X5757" i="1"/>
  <c r="W5757" i="1"/>
  <c r="V5757" i="1"/>
  <c r="X5756" i="1"/>
  <c r="W5756" i="1"/>
  <c r="V5756" i="1"/>
  <c r="X5755" i="1"/>
  <c r="W5755" i="1"/>
  <c r="V5755" i="1"/>
  <c r="X5754" i="1"/>
  <c r="W5754" i="1"/>
  <c r="V5754" i="1"/>
  <c r="X5753" i="1"/>
  <c r="W5753" i="1"/>
  <c r="V5753" i="1"/>
  <c r="X5752" i="1"/>
  <c r="W5752" i="1"/>
  <c r="V5752" i="1"/>
  <c r="X5751" i="1"/>
  <c r="W5751" i="1"/>
  <c r="V5751" i="1"/>
  <c r="X5750" i="1"/>
  <c r="W5750" i="1"/>
  <c r="V5750" i="1"/>
  <c r="X5749" i="1"/>
  <c r="W5749" i="1"/>
  <c r="V5749" i="1"/>
  <c r="X5748" i="1"/>
  <c r="W5748" i="1"/>
  <c r="V5748" i="1"/>
  <c r="X5747" i="1"/>
  <c r="W5747" i="1"/>
  <c r="V5747" i="1"/>
  <c r="X5746" i="1"/>
  <c r="W5746" i="1"/>
  <c r="V5746" i="1"/>
  <c r="X5745" i="1"/>
  <c r="W5745" i="1"/>
  <c r="V5745" i="1"/>
  <c r="X5744" i="1"/>
  <c r="W5744" i="1"/>
  <c r="V5744" i="1"/>
  <c r="X5743" i="1"/>
  <c r="W5743" i="1"/>
  <c r="V5743" i="1"/>
  <c r="X5742" i="1"/>
  <c r="W5742" i="1"/>
  <c r="V5742" i="1"/>
  <c r="X5741" i="1"/>
  <c r="W5741" i="1"/>
  <c r="V5741" i="1"/>
  <c r="X5740" i="1"/>
  <c r="W5740" i="1"/>
  <c r="V5740" i="1"/>
  <c r="X5739" i="1"/>
  <c r="W5739" i="1"/>
  <c r="V5739" i="1"/>
  <c r="X5738" i="1"/>
  <c r="W5738" i="1"/>
  <c r="V5738" i="1"/>
  <c r="X5737" i="1"/>
  <c r="W5737" i="1"/>
  <c r="V5737" i="1"/>
  <c r="X5736" i="1"/>
  <c r="W5736" i="1"/>
  <c r="V5736" i="1"/>
  <c r="X5735" i="1"/>
  <c r="W5735" i="1"/>
  <c r="V5735" i="1"/>
  <c r="X5734" i="1"/>
  <c r="W5734" i="1"/>
  <c r="V5734" i="1"/>
  <c r="X5733" i="1"/>
  <c r="W5733" i="1"/>
  <c r="V5733" i="1"/>
  <c r="X5732" i="1"/>
  <c r="W5732" i="1"/>
  <c r="V5732" i="1"/>
  <c r="X5731" i="1"/>
  <c r="W5731" i="1"/>
  <c r="V5731" i="1"/>
  <c r="X5730" i="1"/>
  <c r="W5730" i="1"/>
  <c r="V5730" i="1"/>
  <c r="X5729" i="1"/>
  <c r="W5729" i="1"/>
  <c r="V5729" i="1"/>
  <c r="X5728" i="1"/>
  <c r="W5728" i="1"/>
  <c r="V5728" i="1"/>
  <c r="X5727" i="1"/>
  <c r="W5727" i="1"/>
  <c r="V5727" i="1"/>
  <c r="X5726" i="1"/>
  <c r="W5726" i="1"/>
  <c r="V5726" i="1"/>
  <c r="X5725" i="1"/>
  <c r="W5725" i="1"/>
  <c r="V5725" i="1"/>
  <c r="X5724" i="1"/>
  <c r="W5724" i="1"/>
  <c r="V5724" i="1"/>
  <c r="X5723" i="1"/>
  <c r="W5723" i="1"/>
  <c r="V5723" i="1"/>
  <c r="X5722" i="1"/>
  <c r="W5722" i="1"/>
  <c r="V5722" i="1"/>
  <c r="X5721" i="1"/>
  <c r="W5721" i="1"/>
  <c r="V5721" i="1"/>
  <c r="X5720" i="1"/>
  <c r="W5720" i="1"/>
  <c r="V5720" i="1"/>
  <c r="X5719" i="1"/>
  <c r="W5719" i="1"/>
  <c r="V5719" i="1"/>
  <c r="X5718" i="1"/>
  <c r="W5718" i="1"/>
  <c r="V5718" i="1"/>
  <c r="X5717" i="1"/>
  <c r="W5717" i="1"/>
  <c r="V5717" i="1"/>
  <c r="X5716" i="1"/>
  <c r="W5716" i="1"/>
  <c r="V5716" i="1"/>
  <c r="X5715" i="1"/>
  <c r="W5715" i="1"/>
  <c r="V5715" i="1"/>
  <c r="X5714" i="1"/>
  <c r="W5714" i="1"/>
  <c r="V5714" i="1"/>
  <c r="X5713" i="1"/>
  <c r="W5713" i="1"/>
  <c r="V5713" i="1"/>
  <c r="X5712" i="1"/>
  <c r="W5712" i="1"/>
  <c r="V5712" i="1"/>
  <c r="X5711" i="1"/>
  <c r="W5711" i="1"/>
  <c r="V5711" i="1"/>
  <c r="X5710" i="1"/>
  <c r="W5710" i="1"/>
  <c r="V5710" i="1"/>
  <c r="X5709" i="1"/>
  <c r="W5709" i="1"/>
  <c r="V5709" i="1"/>
  <c r="X5708" i="1"/>
  <c r="W5708" i="1"/>
  <c r="V5708" i="1"/>
  <c r="X5707" i="1"/>
  <c r="W5707" i="1"/>
  <c r="V5707" i="1"/>
  <c r="X5706" i="1"/>
  <c r="W5706" i="1"/>
  <c r="V5706" i="1"/>
  <c r="X5705" i="1"/>
  <c r="W5705" i="1"/>
  <c r="V5705" i="1"/>
  <c r="X5704" i="1"/>
  <c r="W5704" i="1"/>
  <c r="V5704" i="1"/>
  <c r="X5703" i="1"/>
  <c r="W5703" i="1"/>
  <c r="V5703" i="1"/>
  <c r="X5702" i="1"/>
  <c r="W5702" i="1"/>
  <c r="V5702" i="1"/>
  <c r="X5701" i="1"/>
  <c r="W5701" i="1"/>
  <c r="V5701" i="1"/>
  <c r="X5700" i="1"/>
  <c r="W5700" i="1"/>
  <c r="V5700" i="1"/>
  <c r="X5699" i="1"/>
  <c r="W5699" i="1"/>
  <c r="V5699" i="1"/>
  <c r="X5698" i="1"/>
  <c r="W5698" i="1"/>
  <c r="V5698" i="1"/>
  <c r="X5697" i="1"/>
  <c r="W5697" i="1"/>
  <c r="V5697" i="1"/>
  <c r="X5696" i="1"/>
  <c r="W5696" i="1"/>
  <c r="V5696" i="1"/>
  <c r="X5695" i="1"/>
  <c r="W5695" i="1"/>
  <c r="V5695" i="1"/>
  <c r="X5694" i="1"/>
  <c r="W5694" i="1"/>
  <c r="V5694" i="1"/>
  <c r="X5693" i="1"/>
  <c r="W5693" i="1"/>
  <c r="V5693" i="1"/>
  <c r="X5692" i="1"/>
  <c r="W5692" i="1"/>
  <c r="V5692" i="1"/>
  <c r="X5691" i="1"/>
  <c r="W5691" i="1"/>
  <c r="V5691" i="1"/>
  <c r="X5690" i="1"/>
  <c r="W5690" i="1"/>
  <c r="V5690" i="1"/>
  <c r="X5689" i="1"/>
  <c r="W5689" i="1"/>
  <c r="V5689" i="1"/>
  <c r="X5688" i="1"/>
  <c r="W5688" i="1"/>
  <c r="V5688" i="1"/>
  <c r="X5687" i="1"/>
  <c r="W5687" i="1"/>
  <c r="V5687" i="1"/>
  <c r="X5686" i="1"/>
  <c r="W5686" i="1"/>
  <c r="V5686" i="1"/>
  <c r="X5685" i="1"/>
  <c r="W5685" i="1"/>
  <c r="V5685" i="1"/>
  <c r="X5684" i="1"/>
  <c r="W5684" i="1"/>
  <c r="V5684" i="1"/>
  <c r="X5683" i="1"/>
  <c r="W5683" i="1"/>
  <c r="V5683" i="1"/>
  <c r="X5682" i="1"/>
  <c r="W5682" i="1"/>
  <c r="V5682" i="1"/>
  <c r="X5681" i="1"/>
  <c r="W5681" i="1"/>
  <c r="V5681" i="1"/>
  <c r="X5680" i="1"/>
  <c r="W5680" i="1"/>
  <c r="V5680" i="1"/>
  <c r="X5679" i="1"/>
  <c r="W5679" i="1"/>
  <c r="V5679" i="1"/>
  <c r="X5678" i="1"/>
  <c r="W5678" i="1"/>
  <c r="V5678" i="1"/>
  <c r="X5677" i="1"/>
  <c r="W5677" i="1"/>
  <c r="V5677" i="1"/>
  <c r="X5676" i="1"/>
  <c r="W5676" i="1"/>
  <c r="V5676" i="1"/>
  <c r="X5675" i="1"/>
  <c r="W5675" i="1"/>
  <c r="V5675" i="1"/>
  <c r="X5674" i="1"/>
  <c r="W5674" i="1"/>
  <c r="V5674" i="1"/>
  <c r="X5673" i="1"/>
  <c r="W5673" i="1"/>
  <c r="V5673" i="1"/>
  <c r="X5672" i="1"/>
  <c r="W5672" i="1"/>
  <c r="V5672" i="1"/>
  <c r="X5671" i="1"/>
  <c r="W5671" i="1"/>
  <c r="V5671" i="1"/>
  <c r="X5670" i="1"/>
  <c r="W5670" i="1"/>
  <c r="V5670" i="1"/>
  <c r="X5669" i="1"/>
  <c r="W5669" i="1"/>
  <c r="V5669" i="1"/>
  <c r="X5668" i="1"/>
  <c r="W5668" i="1"/>
  <c r="V5668" i="1"/>
  <c r="X5667" i="1"/>
  <c r="W5667" i="1"/>
  <c r="V5667" i="1"/>
  <c r="X5666" i="1"/>
  <c r="W5666" i="1"/>
  <c r="V5666" i="1"/>
  <c r="X5665" i="1"/>
  <c r="W5665" i="1"/>
  <c r="V5665" i="1"/>
  <c r="X5664" i="1"/>
  <c r="W5664" i="1"/>
  <c r="V5664" i="1"/>
  <c r="X5663" i="1"/>
  <c r="W5663" i="1"/>
  <c r="V5663" i="1"/>
  <c r="X5662" i="1"/>
  <c r="W5662" i="1"/>
  <c r="V5662" i="1"/>
  <c r="X5661" i="1"/>
  <c r="W5661" i="1"/>
  <c r="V5661" i="1"/>
  <c r="X5660" i="1"/>
  <c r="W5660" i="1"/>
  <c r="V5660" i="1"/>
  <c r="X5659" i="1"/>
  <c r="W5659" i="1"/>
  <c r="V5659" i="1"/>
  <c r="X5658" i="1"/>
  <c r="W5658" i="1"/>
  <c r="V5658" i="1"/>
  <c r="X5657" i="1"/>
  <c r="W5657" i="1"/>
  <c r="V5657" i="1"/>
  <c r="X5656" i="1"/>
  <c r="W5656" i="1"/>
  <c r="V5656" i="1"/>
  <c r="X5655" i="1"/>
  <c r="W5655" i="1"/>
  <c r="V5655" i="1"/>
  <c r="X5654" i="1"/>
  <c r="W5654" i="1"/>
  <c r="V5654" i="1"/>
  <c r="X5653" i="1"/>
  <c r="W5653" i="1"/>
  <c r="V5653" i="1"/>
  <c r="X5652" i="1"/>
  <c r="W5652" i="1"/>
  <c r="V5652" i="1"/>
  <c r="X5651" i="1"/>
  <c r="W5651" i="1"/>
  <c r="V5651" i="1"/>
  <c r="X5650" i="1"/>
  <c r="W5650" i="1"/>
  <c r="V5650" i="1"/>
  <c r="X5649" i="1"/>
  <c r="W5649" i="1"/>
  <c r="V5649" i="1"/>
  <c r="X5648" i="1"/>
  <c r="W5648" i="1"/>
  <c r="V5648" i="1"/>
  <c r="X5647" i="1"/>
  <c r="W5647" i="1"/>
  <c r="V5647" i="1"/>
  <c r="X5646" i="1"/>
  <c r="W5646" i="1"/>
  <c r="V5646" i="1"/>
  <c r="X5645" i="1"/>
  <c r="W5645" i="1"/>
  <c r="V5645" i="1"/>
  <c r="X5644" i="1"/>
  <c r="W5644" i="1"/>
  <c r="V5644" i="1"/>
  <c r="X5643" i="1"/>
  <c r="W5643" i="1"/>
  <c r="V5643" i="1"/>
  <c r="X5642" i="1"/>
  <c r="W5642" i="1"/>
  <c r="V5642" i="1"/>
  <c r="X5641" i="1"/>
  <c r="W5641" i="1"/>
  <c r="V5641" i="1"/>
  <c r="X5640" i="1"/>
  <c r="W5640" i="1"/>
  <c r="V5640" i="1"/>
  <c r="X5639" i="1"/>
  <c r="W5639" i="1"/>
  <c r="V5639" i="1"/>
  <c r="X5638" i="1"/>
  <c r="W5638" i="1"/>
  <c r="V5638" i="1"/>
  <c r="X5637" i="1"/>
  <c r="W5637" i="1"/>
  <c r="V5637" i="1"/>
  <c r="X5636" i="1"/>
  <c r="W5636" i="1"/>
  <c r="V5636" i="1"/>
  <c r="X5635" i="1"/>
  <c r="W5635" i="1"/>
  <c r="V5635" i="1"/>
  <c r="X5634" i="1"/>
  <c r="W5634" i="1"/>
  <c r="V5634" i="1"/>
  <c r="X5633" i="1"/>
  <c r="W5633" i="1"/>
  <c r="V5633" i="1"/>
  <c r="X5632" i="1"/>
  <c r="W5632" i="1"/>
  <c r="V5632" i="1"/>
  <c r="X5631" i="1"/>
  <c r="W5631" i="1"/>
  <c r="V5631" i="1"/>
  <c r="X5630" i="1"/>
  <c r="W5630" i="1"/>
  <c r="V5630" i="1"/>
  <c r="X5629" i="1"/>
  <c r="W5629" i="1"/>
  <c r="V5629" i="1"/>
  <c r="X5628" i="1"/>
  <c r="W5628" i="1"/>
  <c r="V5628" i="1"/>
  <c r="X5627" i="1"/>
  <c r="W5627" i="1"/>
  <c r="V5627" i="1"/>
  <c r="X5626" i="1"/>
  <c r="W5626" i="1"/>
  <c r="V5626" i="1"/>
  <c r="X5625" i="1"/>
  <c r="W5625" i="1"/>
  <c r="V5625" i="1"/>
  <c r="X5624" i="1"/>
  <c r="W5624" i="1"/>
  <c r="V5624" i="1"/>
  <c r="X5623" i="1"/>
  <c r="W5623" i="1"/>
  <c r="V5623" i="1"/>
  <c r="X5622" i="1"/>
  <c r="W5622" i="1"/>
  <c r="V5622" i="1"/>
  <c r="X5621" i="1"/>
  <c r="W5621" i="1"/>
  <c r="V5621" i="1"/>
  <c r="X5620" i="1"/>
  <c r="W5620" i="1"/>
  <c r="V5620" i="1"/>
  <c r="X5619" i="1"/>
  <c r="W5619" i="1"/>
  <c r="V5619" i="1"/>
  <c r="X5618" i="1"/>
  <c r="W5618" i="1"/>
  <c r="V5618" i="1"/>
  <c r="X5617" i="1"/>
  <c r="W5617" i="1"/>
  <c r="V5617" i="1"/>
  <c r="X5616" i="1"/>
  <c r="W5616" i="1"/>
  <c r="V5616" i="1"/>
  <c r="X5615" i="1"/>
  <c r="W5615" i="1"/>
  <c r="V5615" i="1"/>
  <c r="X5614" i="1"/>
  <c r="W5614" i="1"/>
  <c r="V5614" i="1"/>
  <c r="X5613" i="1"/>
  <c r="W5613" i="1"/>
  <c r="V5613" i="1"/>
  <c r="X5612" i="1"/>
  <c r="W5612" i="1"/>
  <c r="V5612" i="1"/>
  <c r="X5611" i="1"/>
  <c r="W5611" i="1"/>
  <c r="V5611" i="1"/>
  <c r="X5610" i="1"/>
  <c r="W5610" i="1"/>
  <c r="V5610" i="1"/>
  <c r="X5609" i="1"/>
  <c r="W5609" i="1"/>
  <c r="V5609" i="1"/>
  <c r="X5608" i="1"/>
  <c r="W5608" i="1"/>
  <c r="V5608" i="1"/>
  <c r="X5607" i="1"/>
  <c r="W5607" i="1"/>
  <c r="V5607" i="1"/>
  <c r="X5606" i="1"/>
  <c r="W5606" i="1"/>
  <c r="V5606" i="1"/>
  <c r="X5605" i="1"/>
  <c r="W5605" i="1"/>
  <c r="V5605" i="1"/>
  <c r="X5604" i="1"/>
  <c r="W5604" i="1"/>
  <c r="V5604" i="1"/>
  <c r="X5603" i="1"/>
  <c r="W5603" i="1"/>
  <c r="V5603" i="1"/>
  <c r="X5602" i="1"/>
  <c r="W5602" i="1"/>
  <c r="V5602" i="1"/>
  <c r="X5601" i="1"/>
  <c r="W5601" i="1"/>
  <c r="V5601" i="1"/>
  <c r="X5600" i="1"/>
  <c r="W5600" i="1"/>
  <c r="V5600" i="1"/>
  <c r="X5599" i="1"/>
  <c r="W5599" i="1"/>
  <c r="V5599" i="1"/>
  <c r="X5598" i="1"/>
  <c r="W5598" i="1"/>
  <c r="V5598" i="1"/>
  <c r="X5597" i="1"/>
  <c r="W5597" i="1"/>
  <c r="V5597" i="1"/>
  <c r="X5596" i="1"/>
  <c r="W5596" i="1"/>
  <c r="V5596" i="1"/>
  <c r="X5595" i="1"/>
  <c r="W5595" i="1"/>
  <c r="V5595" i="1"/>
  <c r="X5594" i="1"/>
  <c r="W5594" i="1"/>
  <c r="V5594" i="1"/>
  <c r="X5593" i="1"/>
  <c r="W5593" i="1"/>
  <c r="V5593" i="1"/>
  <c r="X5592" i="1"/>
  <c r="W5592" i="1"/>
  <c r="V5592" i="1"/>
  <c r="X5591" i="1"/>
  <c r="W5591" i="1"/>
  <c r="V5591" i="1"/>
  <c r="X5590" i="1"/>
  <c r="W5590" i="1"/>
  <c r="V5590" i="1"/>
  <c r="X5589" i="1"/>
  <c r="W5589" i="1"/>
  <c r="V5589" i="1"/>
  <c r="X5588" i="1"/>
  <c r="W5588" i="1"/>
  <c r="V5588" i="1"/>
  <c r="X5587" i="1"/>
  <c r="W5587" i="1"/>
  <c r="V5587" i="1"/>
  <c r="X5586" i="1"/>
  <c r="W5586" i="1"/>
  <c r="V5586" i="1"/>
  <c r="X5585" i="1"/>
  <c r="W5585" i="1"/>
  <c r="V5585" i="1"/>
  <c r="X5584" i="1"/>
  <c r="W5584" i="1"/>
  <c r="V5584" i="1"/>
  <c r="X5583" i="1"/>
  <c r="W5583" i="1"/>
  <c r="V5583" i="1"/>
  <c r="X5582" i="1"/>
  <c r="W5582" i="1"/>
  <c r="V5582" i="1"/>
  <c r="X5581" i="1"/>
  <c r="W5581" i="1"/>
  <c r="V5581" i="1"/>
  <c r="X5580" i="1"/>
  <c r="W5580" i="1"/>
  <c r="V5580" i="1"/>
  <c r="X5579" i="1"/>
  <c r="W5579" i="1"/>
  <c r="V5579" i="1"/>
  <c r="X5578" i="1"/>
  <c r="W5578" i="1"/>
  <c r="V5578" i="1"/>
  <c r="X5577" i="1"/>
  <c r="W5577" i="1"/>
  <c r="V5577" i="1"/>
  <c r="X5576" i="1"/>
  <c r="W5576" i="1"/>
  <c r="V5576" i="1"/>
  <c r="X5575" i="1"/>
  <c r="W5575" i="1"/>
  <c r="V5575" i="1"/>
  <c r="X5574" i="1"/>
  <c r="W5574" i="1"/>
  <c r="V5574" i="1"/>
  <c r="X5573" i="1"/>
  <c r="W5573" i="1"/>
  <c r="V5573" i="1"/>
  <c r="X5572" i="1"/>
  <c r="W5572" i="1"/>
  <c r="V5572" i="1"/>
  <c r="X5571" i="1"/>
  <c r="W5571" i="1"/>
  <c r="V5571" i="1"/>
  <c r="X5570" i="1"/>
  <c r="W5570" i="1"/>
  <c r="V5570" i="1"/>
  <c r="X5569" i="1"/>
  <c r="W5569" i="1"/>
  <c r="V5569" i="1"/>
  <c r="X5568" i="1"/>
  <c r="W5568" i="1"/>
  <c r="V5568" i="1"/>
  <c r="X5567" i="1"/>
  <c r="W5567" i="1"/>
  <c r="V5567" i="1"/>
  <c r="X5566" i="1"/>
  <c r="W5566" i="1"/>
  <c r="V5566" i="1"/>
  <c r="X5565" i="1"/>
  <c r="W5565" i="1"/>
  <c r="V5565" i="1"/>
  <c r="X5564" i="1"/>
  <c r="W5564" i="1"/>
  <c r="V5564" i="1"/>
  <c r="X5563" i="1"/>
  <c r="W5563" i="1"/>
  <c r="V5563" i="1"/>
  <c r="X5562" i="1"/>
  <c r="W5562" i="1"/>
  <c r="V5562" i="1"/>
  <c r="X5561" i="1"/>
  <c r="W5561" i="1"/>
  <c r="V5561" i="1"/>
  <c r="X5560" i="1"/>
  <c r="W5560" i="1"/>
  <c r="V5560" i="1"/>
  <c r="X5559" i="1"/>
  <c r="W5559" i="1"/>
  <c r="V5559" i="1"/>
  <c r="X5558" i="1"/>
  <c r="W5558" i="1"/>
  <c r="V5558" i="1"/>
  <c r="X5557" i="1"/>
  <c r="W5557" i="1"/>
  <c r="V5557" i="1"/>
  <c r="X5556" i="1"/>
  <c r="W5556" i="1"/>
  <c r="V5556" i="1"/>
  <c r="X5555" i="1"/>
  <c r="W5555" i="1"/>
  <c r="V5555" i="1"/>
  <c r="X5554" i="1"/>
  <c r="W5554" i="1"/>
  <c r="V5554" i="1"/>
  <c r="X5553" i="1"/>
  <c r="W5553" i="1"/>
  <c r="V5553" i="1"/>
  <c r="X5552" i="1"/>
  <c r="W5552" i="1"/>
  <c r="V5552" i="1"/>
  <c r="X5551" i="1"/>
  <c r="W5551" i="1"/>
  <c r="V5551" i="1"/>
  <c r="X5550" i="1"/>
  <c r="W5550" i="1"/>
  <c r="V5550" i="1"/>
  <c r="X5549" i="1"/>
  <c r="W5549" i="1"/>
  <c r="V5549" i="1"/>
  <c r="X5548" i="1"/>
  <c r="W5548" i="1"/>
  <c r="V5548" i="1"/>
  <c r="X5547" i="1"/>
  <c r="W5547" i="1"/>
  <c r="V5547" i="1"/>
  <c r="X5546" i="1"/>
  <c r="W5546" i="1"/>
  <c r="V5546" i="1"/>
  <c r="X5545" i="1"/>
  <c r="W5545" i="1"/>
  <c r="V5545" i="1"/>
  <c r="X5544" i="1"/>
  <c r="W5544" i="1"/>
  <c r="V5544" i="1"/>
  <c r="X5543" i="1"/>
  <c r="W5543" i="1"/>
  <c r="V5543" i="1"/>
  <c r="X5542" i="1"/>
  <c r="W5542" i="1"/>
  <c r="V5542" i="1"/>
  <c r="X5541" i="1"/>
  <c r="W5541" i="1"/>
  <c r="V5541" i="1"/>
  <c r="X5540" i="1"/>
  <c r="W5540" i="1"/>
  <c r="V5540" i="1"/>
  <c r="X5539" i="1"/>
  <c r="W5539" i="1"/>
  <c r="V5539" i="1"/>
  <c r="X5538" i="1"/>
  <c r="W5538" i="1"/>
  <c r="V5538" i="1"/>
  <c r="X5537" i="1"/>
  <c r="W5537" i="1"/>
  <c r="V5537" i="1"/>
  <c r="X5536" i="1"/>
  <c r="W5536" i="1"/>
  <c r="V5536" i="1"/>
  <c r="X5535" i="1"/>
  <c r="W5535" i="1"/>
  <c r="V5535" i="1"/>
  <c r="X5534" i="1"/>
  <c r="W5534" i="1"/>
  <c r="V5534" i="1"/>
  <c r="X5533" i="1"/>
  <c r="W5533" i="1"/>
  <c r="V5533" i="1"/>
  <c r="X5532" i="1"/>
  <c r="W5532" i="1"/>
  <c r="V5532" i="1"/>
  <c r="X5531" i="1"/>
  <c r="W5531" i="1"/>
  <c r="V5531" i="1"/>
  <c r="X5530" i="1"/>
  <c r="W5530" i="1"/>
  <c r="V5530" i="1"/>
  <c r="X5529" i="1"/>
  <c r="W5529" i="1"/>
  <c r="V5529" i="1"/>
  <c r="X5528" i="1"/>
  <c r="W5528" i="1"/>
  <c r="V5528" i="1"/>
  <c r="X5527" i="1"/>
  <c r="W5527" i="1"/>
  <c r="V5527" i="1"/>
  <c r="X5526" i="1"/>
  <c r="W5526" i="1"/>
  <c r="V5526" i="1"/>
  <c r="X5525" i="1"/>
  <c r="W5525" i="1"/>
  <c r="V5525" i="1"/>
  <c r="X5524" i="1"/>
  <c r="W5524" i="1"/>
  <c r="V5524" i="1"/>
  <c r="X5523" i="1"/>
  <c r="W5523" i="1"/>
  <c r="V5523" i="1"/>
  <c r="X5522" i="1"/>
  <c r="W5522" i="1"/>
  <c r="V5522" i="1"/>
  <c r="X5521" i="1"/>
  <c r="W5521" i="1"/>
  <c r="V5521" i="1"/>
  <c r="X5520" i="1"/>
  <c r="W5520" i="1"/>
  <c r="V5520" i="1"/>
  <c r="X5519" i="1"/>
  <c r="W5519" i="1"/>
  <c r="V5519" i="1"/>
  <c r="X5518" i="1"/>
  <c r="W5518" i="1"/>
  <c r="V5518" i="1"/>
  <c r="X5517" i="1"/>
  <c r="W5517" i="1"/>
  <c r="V5517" i="1"/>
  <c r="X5516" i="1"/>
  <c r="W5516" i="1"/>
  <c r="V5516" i="1"/>
  <c r="X5515" i="1"/>
  <c r="W5515" i="1"/>
  <c r="V5515" i="1"/>
  <c r="X5514" i="1"/>
  <c r="W5514" i="1"/>
  <c r="V5514" i="1"/>
  <c r="X5513" i="1"/>
  <c r="W5513" i="1"/>
  <c r="V5513" i="1"/>
  <c r="X5512" i="1"/>
  <c r="W5512" i="1"/>
  <c r="V5512" i="1"/>
  <c r="X5511" i="1"/>
  <c r="W5511" i="1"/>
  <c r="V5511" i="1"/>
  <c r="X5510" i="1"/>
  <c r="W5510" i="1"/>
  <c r="V5510" i="1"/>
  <c r="X5509" i="1"/>
  <c r="W5509" i="1"/>
  <c r="V5509" i="1"/>
  <c r="X5508" i="1"/>
  <c r="W5508" i="1"/>
  <c r="V5508" i="1"/>
  <c r="X5507" i="1"/>
  <c r="W5507" i="1"/>
  <c r="V5507" i="1"/>
  <c r="X5506" i="1"/>
  <c r="W5506" i="1"/>
  <c r="V5506" i="1"/>
  <c r="X5505" i="1"/>
  <c r="W5505" i="1"/>
  <c r="V5505" i="1"/>
  <c r="X5504" i="1"/>
  <c r="W5504" i="1"/>
  <c r="V5504" i="1"/>
  <c r="X5503" i="1"/>
  <c r="W5503" i="1"/>
  <c r="V5503" i="1"/>
  <c r="X5502" i="1"/>
  <c r="W5502" i="1"/>
  <c r="V5502" i="1"/>
  <c r="X5501" i="1"/>
  <c r="W5501" i="1"/>
  <c r="V5501" i="1"/>
  <c r="X5500" i="1"/>
  <c r="W5500" i="1"/>
  <c r="V5500" i="1"/>
  <c r="X5499" i="1"/>
  <c r="W5499" i="1"/>
  <c r="V5499" i="1"/>
  <c r="X5498" i="1"/>
  <c r="W5498" i="1"/>
  <c r="V5498" i="1"/>
  <c r="X5497" i="1"/>
  <c r="W5497" i="1"/>
  <c r="V5497" i="1"/>
  <c r="X5496" i="1"/>
  <c r="W5496" i="1"/>
  <c r="V5496" i="1"/>
  <c r="X5495" i="1"/>
  <c r="W5495" i="1"/>
  <c r="V5495" i="1"/>
  <c r="X5494" i="1"/>
  <c r="W5494" i="1"/>
  <c r="V5494" i="1"/>
  <c r="X5493" i="1"/>
  <c r="W5493" i="1"/>
  <c r="V5493" i="1"/>
  <c r="X5492" i="1"/>
  <c r="W5492" i="1"/>
  <c r="V5492" i="1"/>
  <c r="X5491" i="1"/>
  <c r="W5491" i="1"/>
  <c r="V5491" i="1"/>
  <c r="X5490" i="1"/>
  <c r="W5490" i="1"/>
  <c r="V5490" i="1"/>
  <c r="X5489" i="1"/>
  <c r="W5489" i="1"/>
  <c r="V5489" i="1"/>
  <c r="X5488" i="1"/>
  <c r="W5488" i="1"/>
  <c r="V5488" i="1"/>
  <c r="X5487" i="1"/>
  <c r="W5487" i="1"/>
  <c r="V5487" i="1"/>
  <c r="X5486" i="1"/>
  <c r="W5486" i="1"/>
  <c r="V5486" i="1"/>
  <c r="X5485" i="1"/>
  <c r="W5485" i="1"/>
  <c r="V5485" i="1"/>
  <c r="X5484" i="1"/>
  <c r="W5484" i="1"/>
  <c r="V5484" i="1"/>
  <c r="X5483" i="1"/>
  <c r="W5483" i="1"/>
  <c r="V5483" i="1"/>
  <c r="X5482" i="1"/>
  <c r="W5482" i="1"/>
  <c r="V5482" i="1"/>
  <c r="X5481" i="1"/>
  <c r="W5481" i="1"/>
  <c r="V5481" i="1"/>
  <c r="X5480" i="1"/>
  <c r="W5480" i="1"/>
  <c r="V5480" i="1"/>
  <c r="X5479" i="1"/>
  <c r="W5479" i="1"/>
  <c r="V5479" i="1"/>
  <c r="X5478" i="1"/>
  <c r="W5478" i="1"/>
  <c r="V5478" i="1"/>
  <c r="X5477" i="1"/>
  <c r="W5477" i="1"/>
  <c r="V5477" i="1"/>
  <c r="X5476" i="1"/>
  <c r="W5476" i="1"/>
  <c r="V5476" i="1"/>
  <c r="X5475" i="1"/>
  <c r="W5475" i="1"/>
  <c r="V5475" i="1"/>
  <c r="X5474" i="1"/>
  <c r="W5474" i="1"/>
  <c r="V5474" i="1"/>
  <c r="X5473" i="1"/>
  <c r="W5473" i="1"/>
  <c r="V5473" i="1"/>
  <c r="X5472" i="1"/>
  <c r="W5472" i="1"/>
  <c r="V5472" i="1"/>
  <c r="X5471" i="1"/>
  <c r="W5471" i="1"/>
  <c r="V5471" i="1"/>
  <c r="X5470" i="1"/>
  <c r="W5470" i="1"/>
  <c r="V5470" i="1"/>
  <c r="X5469" i="1"/>
  <c r="W5469" i="1"/>
  <c r="V5469" i="1"/>
  <c r="X5468" i="1"/>
  <c r="W5468" i="1"/>
  <c r="V5468" i="1"/>
  <c r="X5467" i="1"/>
  <c r="W5467" i="1"/>
  <c r="V5467" i="1"/>
  <c r="X5466" i="1"/>
  <c r="W5466" i="1"/>
  <c r="V5466" i="1"/>
  <c r="X5465" i="1"/>
  <c r="W5465" i="1"/>
  <c r="V5465" i="1"/>
  <c r="X5464" i="1"/>
  <c r="W5464" i="1"/>
  <c r="V5464" i="1"/>
  <c r="X5463" i="1"/>
  <c r="W5463" i="1"/>
  <c r="V5463" i="1"/>
  <c r="X5462" i="1"/>
  <c r="W5462" i="1"/>
  <c r="V5462" i="1"/>
  <c r="X5461" i="1"/>
  <c r="W5461" i="1"/>
  <c r="V5461" i="1"/>
  <c r="X5460" i="1"/>
  <c r="W5460" i="1"/>
  <c r="V5460" i="1"/>
  <c r="X5459" i="1"/>
  <c r="W5459" i="1"/>
  <c r="V5459" i="1"/>
  <c r="X5458" i="1"/>
  <c r="W5458" i="1"/>
  <c r="V5458" i="1"/>
  <c r="X5457" i="1"/>
  <c r="W5457" i="1"/>
  <c r="V5457" i="1"/>
  <c r="X5456" i="1"/>
  <c r="W5456" i="1"/>
  <c r="V5456" i="1"/>
  <c r="X5455" i="1"/>
  <c r="W5455" i="1"/>
  <c r="V5455" i="1"/>
  <c r="X5454" i="1"/>
  <c r="W5454" i="1"/>
  <c r="V5454" i="1"/>
  <c r="X5453" i="1"/>
  <c r="W5453" i="1"/>
  <c r="V5453" i="1"/>
  <c r="X5452" i="1"/>
  <c r="W5452" i="1"/>
  <c r="V5452" i="1"/>
  <c r="X5451" i="1"/>
  <c r="W5451" i="1"/>
  <c r="V5451" i="1"/>
  <c r="X5450" i="1"/>
  <c r="W5450" i="1"/>
  <c r="V5450" i="1"/>
  <c r="X5449" i="1"/>
  <c r="W5449" i="1"/>
  <c r="V5449" i="1"/>
  <c r="X5448" i="1"/>
  <c r="W5448" i="1"/>
  <c r="V5448" i="1"/>
  <c r="X5447" i="1"/>
  <c r="W5447" i="1"/>
  <c r="V5447" i="1"/>
  <c r="X5446" i="1"/>
  <c r="W5446" i="1"/>
  <c r="V5446" i="1"/>
  <c r="X5445" i="1"/>
  <c r="W5445" i="1"/>
  <c r="V5445" i="1"/>
  <c r="X5444" i="1"/>
  <c r="W5444" i="1"/>
  <c r="V5444" i="1"/>
  <c r="X5443" i="1"/>
  <c r="W5443" i="1"/>
  <c r="V5443" i="1"/>
  <c r="X5442" i="1"/>
  <c r="W5442" i="1"/>
  <c r="V5442" i="1"/>
  <c r="X5441" i="1"/>
  <c r="W5441" i="1"/>
  <c r="V5441" i="1"/>
  <c r="X5440" i="1"/>
  <c r="W5440" i="1"/>
  <c r="V5440" i="1"/>
  <c r="X5439" i="1"/>
  <c r="W5439" i="1"/>
  <c r="V5439" i="1"/>
  <c r="X5438" i="1"/>
  <c r="W5438" i="1"/>
  <c r="V5438" i="1"/>
  <c r="X5437" i="1"/>
  <c r="W5437" i="1"/>
  <c r="V5437" i="1"/>
  <c r="X5436" i="1"/>
  <c r="W5436" i="1"/>
  <c r="V5436" i="1"/>
  <c r="X5435" i="1"/>
  <c r="W5435" i="1"/>
  <c r="V5435" i="1"/>
  <c r="X5434" i="1"/>
  <c r="W5434" i="1"/>
  <c r="V5434" i="1"/>
  <c r="X5433" i="1"/>
  <c r="W5433" i="1"/>
  <c r="V5433" i="1"/>
  <c r="X5432" i="1"/>
  <c r="W5432" i="1"/>
  <c r="V5432" i="1"/>
  <c r="X5431" i="1"/>
  <c r="W5431" i="1"/>
  <c r="V5431" i="1"/>
  <c r="X5430" i="1"/>
  <c r="W5430" i="1"/>
  <c r="V5430" i="1"/>
  <c r="X5429" i="1"/>
  <c r="W5429" i="1"/>
  <c r="V5429" i="1"/>
  <c r="X5428" i="1"/>
  <c r="W5428" i="1"/>
  <c r="V5428" i="1"/>
  <c r="X5427" i="1"/>
  <c r="W5427" i="1"/>
  <c r="V5427" i="1"/>
  <c r="X5426" i="1"/>
  <c r="W5426" i="1"/>
  <c r="V5426" i="1"/>
  <c r="X5425" i="1"/>
  <c r="W5425" i="1"/>
  <c r="V5425" i="1"/>
  <c r="X5424" i="1"/>
  <c r="W5424" i="1"/>
  <c r="V5424" i="1"/>
  <c r="X5423" i="1"/>
  <c r="W5423" i="1"/>
  <c r="V5423" i="1"/>
  <c r="X5422" i="1"/>
  <c r="W5422" i="1"/>
  <c r="V5422" i="1"/>
  <c r="X5421" i="1"/>
  <c r="W5421" i="1"/>
  <c r="V5421" i="1"/>
  <c r="X5420" i="1"/>
  <c r="W5420" i="1"/>
  <c r="V5420" i="1"/>
  <c r="X5419" i="1"/>
  <c r="W5419" i="1"/>
  <c r="V5419" i="1"/>
  <c r="X5418" i="1"/>
  <c r="W5418" i="1"/>
  <c r="V5418" i="1"/>
  <c r="X5417" i="1"/>
  <c r="W5417" i="1"/>
  <c r="V5417" i="1"/>
  <c r="X5416" i="1"/>
  <c r="W5416" i="1"/>
  <c r="V5416" i="1"/>
  <c r="X5415" i="1"/>
  <c r="W5415" i="1"/>
  <c r="V5415" i="1"/>
  <c r="X5414" i="1"/>
  <c r="W5414" i="1"/>
  <c r="V5414" i="1"/>
  <c r="X5413" i="1"/>
  <c r="W5413" i="1"/>
  <c r="V5413" i="1"/>
  <c r="X5412" i="1"/>
  <c r="W5412" i="1"/>
  <c r="V5412" i="1"/>
  <c r="X5411" i="1"/>
  <c r="W5411" i="1"/>
  <c r="V5411" i="1"/>
  <c r="X5410" i="1"/>
  <c r="W5410" i="1"/>
  <c r="V5410" i="1"/>
  <c r="X5409" i="1"/>
  <c r="W5409" i="1"/>
  <c r="V5409" i="1"/>
  <c r="X5408" i="1"/>
  <c r="W5408" i="1"/>
  <c r="V5408" i="1"/>
  <c r="X5407" i="1"/>
  <c r="W5407" i="1"/>
  <c r="V5407" i="1"/>
  <c r="X5406" i="1"/>
  <c r="W5406" i="1"/>
  <c r="V5406" i="1"/>
  <c r="X5405" i="1"/>
  <c r="W5405" i="1"/>
  <c r="V5405" i="1"/>
  <c r="X5404" i="1"/>
  <c r="W5404" i="1"/>
  <c r="V5404" i="1"/>
  <c r="X5403" i="1"/>
  <c r="W5403" i="1"/>
  <c r="V5403" i="1"/>
  <c r="X5402" i="1"/>
  <c r="W5402" i="1"/>
  <c r="V5402" i="1"/>
  <c r="X5401" i="1"/>
  <c r="W5401" i="1"/>
  <c r="V5401" i="1"/>
  <c r="X5400" i="1"/>
  <c r="W5400" i="1"/>
  <c r="V5400" i="1"/>
  <c r="X5399" i="1"/>
  <c r="W5399" i="1"/>
  <c r="V5399" i="1"/>
  <c r="X5398" i="1"/>
  <c r="W5398" i="1"/>
  <c r="V5398" i="1"/>
  <c r="X5397" i="1"/>
  <c r="W5397" i="1"/>
  <c r="V5397" i="1"/>
  <c r="X5396" i="1"/>
  <c r="W5396" i="1"/>
  <c r="V5396" i="1"/>
  <c r="X5395" i="1"/>
  <c r="W5395" i="1"/>
  <c r="V5395" i="1"/>
  <c r="X5394" i="1"/>
  <c r="W5394" i="1"/>
  <c r="V5394" i="1"/>
  <c r="X5393" i="1"/>
  <c r="W5393" i="1"/>
  <c r="V5393" i="1"/>
  <c r="X5392" i="1"/>
  <c r="W5392" i="1"/>
  <c r="V5392" i="1"/>
  <c r="X5391" i="1"/>
  <c r="W5391" i="1"/>
  <c r="V5391" i="1"/>
  <c r="X5390" i="1"/>
  <c r="W5390" i="1"/>
  <c r="V5390" i="1"/>
  <c r="X5389" i="1"/>
  <c r="W5389" i="1"/>
  <c r="V5389" i="1"/>
  <c r="X5388" i="1"/>
  <c r="W5388" i="1"/>
  <c r="V5388" i="1"/>
  <c r="X5387" i="1"/>
  <c r="W5387" i="1"/>
  <c r="V5387" i="1"/>
  <c r="X5386" i="1"/>
  <c r="W5386" i="1"/>
  <c r="V5386" i="1"/>
  <c r="X5385" i="1"/>
  <c r="W5385" i="1"/>
  <c r="V5385" i="1"/>
  <c r="X5384" i="1"/>
  <c r="W5384" i="1"/>
  <c r="V5384" i="1"/>
  <c r="X5383" i="1"/>
  <c r="W5383" i="1"/>
  <c r="V5383" i="1"/>
  <c r="X5382" i="1"/>
  <c r="W5382" i="1"/>
  <c r="V5382" i="1"/>
  <c r="X5381" i="1"/>
  <c r="W5381" i="1"/>
  <c r="V5381" i="1"/>
  <c r="X5380" i="1"/>
  <c r="W5380" i="1"/>
  <c r="V5380" i="1"/>
  <c r="X5379" i="1"/>
  <c r="W5379" i="1"/>
  <c r="V5379" i="1"/>
  <c r="X5378" i="1"/>
  <c r="W5378" i="1"/>
  <c r="V5378" i="1"/>
  <c r="X5377" i="1"/>
  <c r="W5377" i="1"/>
  <c r="V5377" i="1"/>
  <c r="X5376" i="1"/>
  <c r="W5376" i="1"/>
  <c r="V5376" i="1"/>
  <c r="X5375" i="1"/>
  <c r="W5375" i="1"/>
  <c r="V5375" i="1"/>
  <c r="X5374" i="1"/>
  <c r="W5374" i="1"/>
  <c r="V5374" i="1"/>
  <c r="X5373" i="1"/>
  <c r="W5373" i="1"/>
  <c r="V5373" i="1"/>
  <c r="X5372" i="1"/>
  <c r="W5372" i="1"/>
  <c r="V5372" i="1"/>
  <c r="X5371" i="1"/>
  <c r="W5371" i="1"/>
  <c r="V5371" i="1"/>
  <c r="X5370" i="1"/>
  <c r="W5370" i="1"/>
  <c r="V5370" i="1"/>
  <c r="X5369" i="1"/>
  <c r="W5369" i="1"/>
  <c r="V5369" i="1"/>
  <c r="X5368" i="1"/>
  <c r="W5368" i="1"/>
  <c r="V5368" i="1"/>
  <c r="X5367" i="1"/>
  <c r="W5367" i="1"/>
  <c r="V5367" i="1"/>
  <c r="X5366" i="1"/>
  <c r="W5366" i="1"/>
  <c r="V5366" i="1"/>
  <c r="X5365" i="1"/>
  <c r="W5365" i="1"/>
  <c r="V5365" i="1"/>
  <c r="X5364" i="1"/>
  <c r="W5364" i="1"/>
  <c r="V5364" i="1"/>
  <c r="X5363" i="1"/>
  <c r="W5363" i="1"/>
  <c r="V5363" i="1"/>
  <c r="X5362" i="1"/>
  <c r="W5362" i="1"/>
  <c r="V5362" i="1"/>
  <c r="X5361" i="1"/>
  <c r="W5361" i="1"/>
  <c r="V5361" i="1"/>
  <c r="X5360" i="1"/>
  <c r="W5360" i="1"/>
  <c r="V5360" i="1"/>
  <c r="X5359" i="1"/>
  <c r="W5359" i="1"/>
  <c r="V5359" i="1"/>
  <c r="X5358" i="1"/>
  <c r="W5358" i="1"/>
  <c r="V5358" i="1"/>
  <c r="X5357" i="1"/>
  <c r="W5357" i="1"/>
  <c r="V5357" i="1"/>
  <c r="X5356" i="1"/>
  <c r="W5356" i="1"/>
  <c r="V5356" i="1"/>
  <c r="X5355" i="1"/>
  <c r="W5355" i="1"/>
  <c r="V5355" i="1"/>
  <c r="X5354" i="1"/>
  <c r="W5354" i="1"/>
  <c r="V5354" i="1"/>
  <c r="X5353" i="1"/>
  <c r="W5353" i="1"/>
  <c r="V5353" i="1"/>
  <c r="X5352" i="1"/>
  <c r="W5352" i="1"/>
  <c r="V5352" i="1"/>
  <c r="X5351" i="1"/>
  <c r="W5351" i="1"/>
  <c r="V5351" i="1"/>
  <c r="X5350" i="1"/>
  <c r="W5350" i="1"/>
  <c r="V5350" i="1"/>
  <c r="X5349" i="1"/>
  <c r="W5349" i="1"/>
  <c r="V5349" i="1"/>
  <c r="X5348" i="1"/>
  <c r="W5348" i="1"/>
  <c r="V5348" i="1"/>
  <c r="X5347" i="1"/>
  <c r="W5347" i="1"/>
  <c r="V5347" i="1"/>
  <c r="X5346" i="1"/>
  <c r="W5346" i="1"/>
  <c r="V5346" i="1"/>
  <c r="X5345" i="1"/>
  <c r="W5345" i="1"/>
  <c r="V5345" i="1"/>
  <c r="X5344" i="1"/>
  <c r="W5344" i="1"/>
  <c r="V5344" i="1"/>
  <c r="X5343" i="1"/>
  <c r="W5343" i="1"/>
  <c r="V5343" i="1"/>
  <c r="X5342" i="1"/>
  <c r="W5342" i="1"/>
  <c r="V5342" i="1"/>
  <c r="X5341" i="1"/>
  <c r="W5341" i="1"/>
  <c r="V5341" i="1"/>
  <c r="X5340" i="1"/>
  <c r="W5340" i="1"/>
  <c r="V5340" i="1"/>
  <c r="X5339" i="1"/>
  <c r="W5339" i="1"/>
  <c r="V5339" i="1"/>
  <c r="X5338" i="1"/>
  <c r="W5338" i="1"/>
  <c r="V5338" i="1"/>
  <c r="X5337" i="1"/>
  <c r="W5337" i="1"/>
  <c r="V5337" i="1"/>
  <c r="X5336" i="1"/>
  <c r="W5336" i="1"/>
  <c r="V5336" i="1"/>
  <c r="X5335" i="1"/>
  <c r="W5335" i="1"/>
  <c r="V5335" i="1"/>
  <c r="X5334" i="1"/>
  <c r="W5334" i="1"/>
  <c r="V5334" i="1"/>
  <c r="X5333" i="1"/>
  <c r="W5333" i="1"/>
  <c r="V5333" i="1"/>
  <c r="X5332" i="1"/>
  <c r="W5332" i="1"/>
  <c r="V5332" i="1"/>
  <c r="X5331" i="1"/>
  <c r="W5331" i="1"/>
  <c r="V5331" i="1"/>
  <c r="X5330" i="1"/>
  <c r="W5330" i="1"/>
  <c r="V5330" i="1"/>
  <c r="X5329" i="1"/>
  <c r="W5329" i="1"/>
  <c r="V5329" i="1"/>
  <c r="X5328" i="1"/>
  <c r="W5328" i="1"/>
  <c r="V5328" i="1"/>
  <c r="X5327" i="1"/>
  <c r="W5327" i="1"/>
  <c r="V5327" i="1"/>
  <c r="X5326" i="1"/>
  <c r="W5326" i="1"/>
  <c r="V5326" i="1"/>
  <c r="X5325" i="1"/>
  <c r="W5325" i="1"/>
  <c r="V5325" i="1"/>
  <c r="X5324" i="1"/>
  <c r="W5324" i="1"/>
  <c r="V5324" i="1"/>
  <c r="X5323" i="1"/>
  <c r="W5323" i="1"/>
  <c r="V5323" i="1"/>
  <c r="X5322" i="1"/>
  <c r="W5322" i="1"/>
  <c r="V5322" i="1"/>
  <c r="X5321" i="1"/>
  <c r="W5321" i="1"/>
  <c r="V5321" i="1"/>
  <c r="X5320" i="1"/>
  <c r="W5320" i="1"/>
  <c r="V5320" i="1"/>
  <c r="X5319" i="1"/>
  <c r="W5319" i="1"/>
  <c r="V5319" i="1"/>
  <c r="X5318" i="1"/>
  <c r="W5318" i="1"/>
  <c r="V5318" i="1"/>
  <c r="X5317" i="1"/>
  <c r="W5317" i="1"/>
  <c r="V5317" i="1"/>
  <c r="X5316" i="1"/>
  <c r="W5316" i="1"/>
  <c r="V5316" i="1"/>
  <c r="X5315" i="1"/>
  <c r="W5315" i="1"/>
  <c r="V5315" i="1"/>
  <c r="X5314" i="1"/>
  <c r="W5314" i="1"/>
  <c r="V5314" i="1"/>
  <c r="X5313" i="1"/>
  <c r="W5313" i="1"/>
  <c r="V5313" i="1"/>
  <c r="X5312" i="1"/>
  <c r="W5312" i="1"/>
  <c r="V5312" i="1"/>
  <c r="X5311" i="1"/>
  <c r="W5311" i="1"/>
  <c r="V5311" i="1"/>
  <c r="X5310" i="1"/>
  <c r="W5310" i="1"/>
  <c r="V5310" i="1"/>
  <c r="X5309" i="1"/>
  <c r="W5309" i="1"/>
  <c r="V5309" i="1"/>
  <c r="X5308" i="1"/>
  <c r="W5308" i="1"/>
  <c r="V5308" i="1"/>
  <c r="X5307" i="1"/>
  <c r="W5307" i="1"/>
  <c r="V5307" i="1"/>
  <c r="X5306" i="1"/>
  <c r="W5306" i="1"/>
  <c r="V5306" i="1"/>
  <c r="X5305" i="1"/>
  <c r="W5305" i="1"/>
  <c r="V5305" i="1"/>
  <c r="X5304" i="1"/>
  <c r="W5304" i="1"/>
  <c r="V5304" i="1"/>
  <c r="X5303" i="1"/>
  <c r="W5303" i="1"/>
  <c r="V5303" i="1"/>
  <c r="X5302" i="1"/>
  <c r="W5302" i="1"/>
  <c r="V5302" i="1"/>
  <c r="X5301" i="1"/>
  <c r="W5301" i="1"/>
  <c r="V5301" i="1"/>
  <c r="X5300" i="1"/>
  <c r="W5300" i="1"/>
  <c r="V5300" i="1"/>
  <c r="X5299" i="1"/>
  <c r="W5299" i="1"/>
  <c r="V5299" i="1"/>
  <c r="X5298" i="1"/>
  <c r="W5298" i="1"/>
  <c r="V5298" i="1"/>
  <c r="X5297" i="1"/>
  <c r="W5297" i="1"/>
  <c r="V5297" i="1"/>
  <c r="X5296" i="1"/>
  <c r="W5296" i="1"/>
  <c r="V5296" i="1"/>
  <c r="X5295" i="1"/>
  <c r="W5295" i="1"/>
  <c r="V5295" i="1"/>
  <c r="X5294" i="1"/>
  <c r="W5294" i="1"/>
  <c r="V5294" i="1"/>
  <c r="X5293" i="1"/>
  <c r="W5293" i="1"/>
  <c r="V5293" i="1"/>
  <c r="X5292" i="1"/>
  <c r="W5292" i="1"/>
  <c r="V5292" i="1"/>
  <c r="X5291" i="1"/>
  <c r="W5291" i="1"/>
  <c r="V5291" i="1"/>
  <c r="X5290" i="1"/>
  <c r="W5290" i="1"/>
  <c r="V5290" i="1"/>
  <c r="X5289" i="1"/>
  <c r="W5289" i="1"/>
  <c r="V5289" i="1"/>
  <c r="X5288" i="1"/>
  <c r="W5288" i="1"/>
  <c r="V5288" i="1"/>
  <c r="X5287" i="1"/>
  <c r="W5287" i="1"/>
  <c r="V5287" i="1"/>
  <c r="X5286" i="1"/>
  <c r="W5286" i="1"/>
  <c r="V5286" i="1"/>
  <c r="X5285" i="1"/>
  <c r="W5285" i="1"/>
  <c r="V5285" i="1"/>
  <c r="X5284" i="1"/>
  <c r="W5284" i="1"/>
  <c r="V5284" i="1"/>
  <c r="X5283" i="1"/>
  <c r="W5283" i="1"/>
  <c r="V5283" i="1"/>
  <c r="X5282" i="1"/>
  <c r="W5282" i="1"/>
  <c r="V5282" i="1"/>
  <c r="X5281" i="1"/>
  <c r="W5281" i="1"/>
  <c r="V5281" i="1"/>
  <c r="X5280" i="1"/>
  <c r="W5280" i="1"/>
  <c r="V5280" i="1"/>
  <c r="X5279" i="1"/>
  <c r="W5279" i="1"/>
  <c r="V5279" i="1"/>
  <c r="X5278" i="1"/>
  <c r="W5278" i="1"/>
  <c r="V5278" i="1"/>
  <c r="X5277" i="1"/>
  <c r="W5277" i="1"/>
  <c r="V5277" i="1"/>
  <c r="X5276" i="1"/>
  <c r="W5276" i="1"/>
  <c r="V5276" i="1"/>
  <c r="X5275" i="1"/>
  <c r="W5275" i="1"/>
  <c r="V5275" i="1"/>
  <c r="X5274" i="1"/>
  <c r="W5274" i="1"/>
  <c r="V5274" i="1"/>
  <c r="X5273" i="1"/>
  <c r="W5273" i="1"/>
  <c r="V5273" i="1"/>
  <c r="X5272" i="1"/>
  <c r="W5272" i="1"/>
  <c r="V5272" i="1"/>
  <c r="X5271" i="1"/>
  <c r="W5271" i="1"/>
  <c r="V5271" i="1"/>
  <c r="X5270" i="1"/>
  <c r="W5270" i="1"/>
  <c r="V5270" i="1"/>
  <c r="X5269" i="1"/>
  <c r="W5269" i="1"/>
  <c r="V5269" i="1"/>
  <c r="X5268" i="1"/>
  <c r="W5268" i="1"/>
  <c r="V5268" i="1"/>
  <c r="X5267" i="1"/>
  <c r="W5267" i="1"/>
  <c r="V5267" i="1"/>
  <c r="X5266" i="1"/>
  <c r="W5266" i="1"/>
  <c r="V5266" i="1"/>
  <c r="X5265" i="1"/>
  <c r="W5265" i="1"/>
  <c r="V5265" i="1"/>
  <c r="X5264" i="1"/>
  <c r="W5264" i="1"/>
  <c r="V5264" i="1"/>
  <c r="X5263" i="1"/>
  <c r="W5263" i="1"/>
  <c r="V5263" i="1"/>
  <c r="X5262" i="1"/>
  <c r="W5262" i="1"/>
  <c r="V5262" i="1"/>
  <c r="X5261" i="1"/>
  <c r="W5261" i="1"/>
  <c r="V5261" i="1"/>
  <c r="X5260" i="1"/>
  <c r="W5260" i="1"/>
  <c r="V5260" i="1"/>
  <c r="X5259" i="1"/>
  <c r="W5259" i="1"/>
  <c r="V5259" i="1"/>
  <c r="X5258" i="1"/>
  <c r="W5258" i="1"/>
  <c r="V5258" i="1"/>
  <c r="X5257" i="1"/>
  <c r="W5257" i="1"/>
  <c r="V5257" i="1"/>
  <c r="X5256" i="1"/>
  <c r="W5256" i="1"/>
  <c r="V5256" i="1"/>
  <c r="X5255" i="1"/>
  <c r="W5255" i="1"/>
  <c r="V5255" i="1"/>
  <c r="X5254" i="1"/>
  <c r="W5254" i="1"/>
  <c r="V5254" i="1"/>
  <c r="X5253" i="1"/>
  <c r="W5253" i="1"/>
  <c r="V5253" i="1"/>
  <c r="X5252" i="1"/>
  <c r="W5252" i="1"/>
  <c r="V5252" i="1"/>
  <c r="X5251" i="1"/>
  <c r="W5251" i="1"/>
  <c r="V5251" i="1"/>
  <c r="X5250" i="1"/>
  <c r="W5250" i="1"/>
  <c r="V5250" i="1"/>
  <c r="X5249" i="1"/>
  <c r="W5249" i="1"/>
  <c r="V5249" i="1"/>
  <c r="X5248" i="1"/>
  <c r="W5248" i="1"/>
  <c r="V5248" i="1"/>
  <c r="X5247" i="1"/>
  <c r="W5247" i="1"/>
  <c r="V5247" i="1"/>
  <c r="X5246" i="1"/>
  <c r="W5246" i="1"/>
  <c r="V5246" i="1"/>
  <c r="X5245" i="1"/>
  <c r="W5245" i="1"/>
  <c r="V5245" i="1"/>
  <c r="X5244" i="1"/>
  <c r="W5244" i="1"/>
  <c r="V5244" i="1"/>
  <c r="X5243" i="1"/>
  <c r="W5243" i="1"/>
  <c r="V5243" i="1"/>
  <c r="X5242" i="1"/>
  <c r="W5242" i="1"/>
  <c r="V5242" i="1"/>
  <c r="X5241" i="1"/>
  <c r="W5241" i="1"/>
  <c r="V5241" i="1"/>
  <c r="X5240" i="1"/>
  <c r="W5240" i="1"/>
  <c r="V5240" i="1"/>
  <c r="X5239" i="1"/>
  <c r="W5239" i="1"/>
  <c r="V5239" i="1"/>
  <c r="X5238" i="1"/>
  <c r="W5238" i="1"/>
  <c r="V5238" i="1"/>
  <c r="X5237" i="1"/>
  <c r="W5237" i="1"/>
  <c r="V5237" i="1"/>
  <c r="X5236" i="1"/>
  <c r="W5236" i="1"/>
  <c r="V5236" i="1"/>
  <c r="X5235" i="1"/>
  <c r="W5235" i="1"/>
  <c r="V5235" i="1"/>
  <c r="X5234" i="1"/>
  <c r="W5234" i="1"/>
  <c r="V5234" i="1"/>
  <c r="X5233" i="1"/>
  <c r="W5233" i="1"/>
  <c r="V5233" i="1"/>
  <c r="X5232" i="1"/>
  <c r="W5232" i="1"/>
  <c r="V5232" i="1"/>
  <c r="X5231" i="1"/>
  <c r="W5231" i="1"/>
  <c r="V5231" i="1"/>
  <c r="X5230" i="1"/>
  <c r="W5230" i="1"/>
  <c r="V5230" i="1"/>
  <c r="X5229" i="1"/>
  <c r="W5229" i="1"/>
  <c r="V5229" i="1"/>
  <c r="X5228" i="1"/>
  <c r="W5228" i="1"/>
  <c r="V5228" i="1"/>
  <c r="X5227" i="1"/>
  <c r="W5227" i="1"/>
  <c r="V5227" i="1"/>
  <c r="X5226" i="1"/>
  <c r="W5226" i="1"/>
  <c r="V5226" i="1"/>
  <c r="X5225" i="1"/>
  <c r="W5225" i="1"/>
  <c r="V5225" i="1"/>
  <c r="X5224" i="1"/>
  <c r="W5224" i="1"/>
  <c r="V5224" i="1"/>
  <c r="X5223" i="1"/>
  <c r="W5223" i="1"/>
  <c r="V5223" i="1"/>
  <c r="X5222" i="1"/>
  <c r="W5222" i="1"/>
  <c r="V5222" i="1"/>
  <c r="X5221" i="1"/>
  <c r="W5221" i="1"/>
  <c r="V5221" i="1"/>
  <c r="X5220" i="1"/>
  <c r="W5220" i="1"/>
  <c r="V5220" i="1"/>
  <c r="X5219" i="1"/>
  <c r="W5219" i="1"/>
  <c r="V5219" i="1"/>
  <c r="X5218" i="1"/>
  <c r="W5218" i="1"/>
  <c r="V5218" i="1"/>
  <c r="X5217" i="1"/>
  <c r="W5217" i="1"/>
  <c r="V5217" i="1"/>
  <c r="X5216" i="1"/>
  <c r="W5216" i="1"/>
  <c r="V5216" i="1"/>
  <c r="X5215" i="1"/>
  <c r="W5215" i="1"/>
  <c r="V5215" i="1"/>
  <c r="X5214" i="1"/>
  <c r="W5214" i="1"/>
  <c r="V5214" i="1"/>
  <c r="X5213" i="1"/>
  <c r="W5213" i="1"/>
  <c r="V5213" i="1"/>
  <c r="X5212" i="1"/>
  <c r="W5212" i="1"/>
  <c r="V5212" i="1"/>
  <c r="X5211" i="1"/>
  <c r="W5211" i="1"/>
  <c r="V5211" i="1"/>
  <c r="X5210" i="1"/>
  <c r="W5210" i="1"/>
  <c r="V5210" i="1"/>
  <c r="X5209" i="1"/>
  <c r="W5209" i="1"/>
  <c r="V5209" i="1"/>
  <c r="X5208" i="1"/>
  <c r="W5208" i="1"/>
  <c r="V5208" i="1"/>
  <c r="X5207" i="1"/>
  <c r="W5207" i="1"/>
  <c r="V5207" i="1"/>
  <c r="X5206" i="1"/>
  <c r="W5206" i="1"/>
  <c r="V5206" i="1"/>
  <c r="X5205" i="1"/>
  <c r="W5205" i="1"/>
  <c r="V5205" i="1"/>
  <c r="X5204" i="1"/>
  <c r="W5204" i="1"/>
  <c r="V5204" i="1"/>
  <c r="X5203" i="1"/>
  <c r="W5203" i="1"/>
  <c r="V5203" i="1"/>
  <c r="X5202" i="1"/>
  <c r="W5202" i="1"/>
  <c r="V5202" i="1"/>
  <c r="X5201" i="1"/>
  <c r="W5201" i="1"/>
  <c r="V5201" i="1"/>
  <c r="X5200" i="1"/>
  <c r="W5200" i="1"/>
  <c r="V5200" i="1"/>
  <c r="X5199" i="1"/>
  <c r="W5199" i="1"/>
  <c r="V5199" i="1"/>
  <c r="X5198" i="1"/>
  <c r="W5198" i="1"/>
  <c r="V5198" i="1"/>
  <c r="X5197" i="1"/>
  <c r="W5197" i="1"/>
  <c r="V5197" i="1"/>
  <c r="X5196" i="1"/>
  <c r="W5196" i="1"/>
  <c r="V5196" i="1"/>
  <c r="X5195" i="1"/>
  <c r="W5195" i="1"/>
  <c r="V5195" i="1"/>
  <c r="X5194" i="1"/>
  <c r="W5194" i="1"/>
  <c r="V5194" i="1"/>
  <c r="X5193" i="1"/>
  <c r="W5193" i="1"/>
  <c r="V5193" i="1"/>
  <c r="X5192" i="1"/>
  <c r="W5192" i="1"/>
  <c r="V5192" i="1"/>
  <c r="X5191" i="1"/>
  <c r="W5191" i="1"/>
  <c r="V5191" i="1"/>
  <c r="X5190" i="1"/>
  <c r="W5190" i="1"/>
  <c r="V5190" i="1"/>
  <c r="X5189" i="1"/>
  <c r="W5189" i="1"/>
  <c r="V5189" i="1"/>
  <c r="X5188" i="1"/>
  <c r="W5188" i="1"/>
  <c r="V5188" i="1"/>
  <c r="X5187" i="1"/>
  <c r="W5187" i="1"/>
  <c r="V5187" i="1"/>
  <c r="X5186" i="1"/>
  <c r="W5186" i="1"/>
  <c r="V5186" i="1"/>
  <c r="X5185" i="1"/>
  <c r="W5185" i="1"/>
  <c r="V5185" i="1"/>
  <c r="X5184" i="1"/>
  <c r="W5184" i="1"/>
  <c r="V5184" i="1"/>
  <c r="X5183" i="1"/>
  <c r="W5183" i="1"/>
  <c r="V5183" i="1"/>
  <c r="X5182" i="1"/>
  <c r="W5182" i="1"/>
  <c r="V5182" i="1"/>
  <c r="X5181" i="1"/>
  <c r="W5181" i="1"/>
  <c r="V5181" i="1"/>
  <c r="X5180" i="1"/>
  <c r="W5180" i="1"/>
  <c r="V5180" i="1"/>
  <c r="X5179" i="1"/>
  <c r="W5179" i="1"/>
  <c r="V5179" i="1"/>
  <c r="X5178" i="1"/>
  <c r="W5178" i="1"/>
  <c r="V5178" i="1"/>
  <c r="X5177" i="1"/>
  <c r="W5177" i="1"/>
  <c r="V5177" i="1"/>
  <c r="X5176" i="1"/>
  <c r="W5176" i="1"/>
  <c r="V5176" i="1"/>
  <c r="X5175" i="1"/>
  <c r="W5175" i="1"/>
  <c r="V5175" i="1"/>
  <c r="X5174" i="1"/>
  <c r="W5174" i="1"/>
  <c r="V5174" i="1"/>
  <c r="X5173" i="1"/>
  <c r="W5173" i="1"/>
  <c r="V5173" i="1"/>
  <c r="X5172" i="1"/>
  <c r="W5172" i="1"/>
  <c r="V5172" i="1"/>
  <c r="X5171" i="1"/>
  <c r="W5171" i="1"/>
  <c r="V5171" i="1"/>
  <c r="X5170" i="1"/>
  <c r="W5170" i="1"/>
  <c r="V5170" i="1"/>
  <c r="X5169" i="1"/>
  <c r="W5169" i="1"/>
  <c r="V5169" i="1"/>
  <c r="X5168" i="1"/>
  <c r="W5168" i="1"/>
  <c r="V5168" i="1"/>
  <c r="X5167" i="1"/>
  <c r="W5167" i="1"/>
  <c r="V5167" i="1"/>
  <c r="X5166" i="1"/>
  <c r="W5166" i="1"/>
  <c r="V5166" i="1"/>
  <c r="X5165" i="1"/>
  <c r="W5165" i="1"/>
  <c r="V5165" i="1"/>
  <c r="X5164" i="1"/>
  <c r="W5164" i="1"/>
  <c r="V5164" i="1"/>
  <c r="X5163" i="1"/>
  <c r="W5163" i="1"/>
  <c r="V5163" i="1"/>
  <c r="X5162" i="1"/>
  <c r="W5162" i="1"/>
  <c r="V5162" i="1"/>
  <c r="X5161" i="1"/>
  <c r="W5161" i="1"/>
  <c r="V5161" i="1"/>
  <c r="X5160" i="1"/>
  <c r="W5160" i="1"/>
  <c r="V5160" i="1"/>
  <c r="X5159" i="1"/>
  <c r="W5159" i="1"/>
  <c r="V5159" i="1"/>
  <c r="X5158" i="1"/>
  <c r="W5158" i="1"/>
  <c r="V5158" i="1"/>
  <c r="X5157" i="1"/>
  <c r="W5157" i="1"/>
  <c r="V5157" i="1"/>
  <c r="X5156" i="1"/>
  <c r="W5156" i="1"/>
  <c r="V5156" i="1"/>
  <c r="X5155" i="1"/>
  <c r="W5155" i="1"/>
  <c r="V5155" i="1"/>
  <c r="X5154" i="1"/>
  <c r="W5154" i="1"/>
  <c r="V5154" i="1"/>
  <c r="X5153" i="1"/>
  <c r="W5153" i="1"/>
  <c r="V5153" i="1"/>
  <c r="X5152" i="1"/>
  <c r="W5152" i="1"/>
  <c r="V5152" i="1"/>
  <c r="X5151" i="1"/>
  <c r="W5151" i="1"/>
  <c r="V5151" i="1"/>
  <c r="X5150" i="1"/>
  <c r="W5150" i="1"/>
  <c r="V5150" i="1"/>
  <c r="X5149" i="1"/>
  <c r="W5149" i="1"/>
  <c r="V5149" i="1"/>
  <c r="X5148" i="1"/>
  <c r="W5148" i="1"/>
  <c r="V5148" i="1"/>
  <c r="X5147" i="1"/>
  <c r="W5147" i="1"/>
  <c r="V5147" i="1"/>
  <c r="X5146" i="1"/>
  <c r="W5146" i="1"/>
  <c r="V5146" i="1"/>
  <c r="X5145" i="1"/>
  <c r="W5145" i="1"/>
  <c r="V5145" i="1"/>
  <c r="X5144" i="1"/>
  <c r="W5144" i="1"/>
  <c r="V5144" i="1"/>
  <c r="X5143" i="1"/>
  <c r="W5143" i="1"/>
  <c r="V5143" i="1"/>
  <c r="X5142" i="1"/>
  <c r="W5142" i="1"/>
  <c r="V5142" i="1"/>
  <c r="X5141" i="1"/>
  <c r="W5141" i="1"/>
  <c r="V5141" i="1"/>
  <c r="X5140" i="1"/>
  <c r="W5140" i="1"/>
  <c r="V5140" i="1"/>
  <c r="X5139" i="1"/>
  <c r="W5139" i="1"/>
  <c r="V5139" i="1"/>
  <c r="X5138" i="1"/>
  <c r="W5138" i="1"/>
  <c r="V5138" i="1"/>
  <c r="X5137" i="1"/>
  <c r="W5137" i="1"/>
  <c r="V5137" i="1"/>
  <c r="X5136" i="1"/>
  <c r="W5136" i="1"/>
  <c r="V5136" i="1"/>
  <c r="X5135" i="1"/>
  <c r="W5135" i="1"/>
  <c r="V5135" i="1"/>
  <c r="X5134" i="1"/>
  <c r="W5134" i="1"/>
  <c r="V5134" i="1"/>
  <c r="X5133" i="1"/>
  <c r="W5133" i="1"/>
  <c r="V5133" i="1"/>
  <c r="X5132" i="1"/>
  <c r="W5132" i="1"/>
  <c r="V5132" i="1"/>
  <c r="X5131" i="1"/>
  <c r="W5131" i="1"/>
  <c r="V5131" i="1"/>
  <c r="X5130" i="1"/>
  <c r="W5130" i="1"/>
  <c r="V5130" i="1"/>
  <c r="X5129" i="1"/>
  <c r="W5129" i="1"/>
  <c r="V5129" i="1"/>
  <c r="X5128" i="1"/>
  <c r="W5128" i="1"/>
  <c r="V5128" i="1"/>
  <c r="X5127" i="1"/>
  <c r="W5127" i="1"/>
  <c r="V5127" i="1"/>
  <c r="X5126" i="1"/>
  <c r="W5126" i="1"/>
  <c r="V5126" i="1"/>
  <c r="X5125" i="1"/>
  <c r="W5125" i="1"/>
  <c r="V5125" i="1"/>
  <c r="X5124" i="1"/>
  <c r="W5124" i="1"/>
  <c r="V5124" i="1"/>
  <c r="X5123" i="1"/>
  <c r="W5123" i="1"/>
  <c r="V5123" i="1"/>
  <c r="X5122" i="1"/>
  <c r="W5122" i="1"/>
  <c r="V5122" i="1"/>
  <c r="X5121" i="1"/>
  <c r="W5121" i="1"/>
  <c r="V5121" i="1"/>
  <c r="X5120" i="1"/>
  <c r="W5120" i="1"/>
  <c r="V5120" i="1"/>
  <c r="X5119" i="1"/>
  <c r="W5119" i="1"/>
  <c r="V5119" i="1"/>
  <c r="X5118" i="1"/>
  <c r="W5118" i="1"/>
  <c r="V5118" i="1"/>
  <c r="X5117" i="1"/>
  <c r="W5117" i="1"/>
  <c r="V5117" i="1"/>
  <c r="X5116" i="1"/>
  <c r="W5116" i="1"/>
  <c r="V5116" i="1"/>
  <c r="X5115" i="1"/>
  <c r="W5115" i="1"/>
  <c r="V5115" i="1"/>
  <c r="X5114" i="1"/>
  <c r="W5114" i="1"/>
  <c r="V5114" i="1"/>
  <c r="X5113" i="1"/>
  <c r="W5113" i="1"/>
  <c r="V5113" i="1"/>
  <c r="X5112" i="1"/>
  <c r="W5112" i="1"/>
  <c r="V5112" i="1"/>
  <c r="X5111" i="1"/>
  <c r="W5111" i="1"/>
  <c r="V5111" i="1"/>
  <c r="X5110" i="1"/>
  <c r="W5110" i="1"/>
  <c r="V5110" i="1"/>
  <c r="X5109" i="1"/>
  <c r="W5109" i="1"/>
  <c r="V5109" i="1"/>
  <c r="X5108" i="1"/>
  <c r="W5108" i="1"/>
  <c r="V5108" i="1"/>
  <c r="X5107" i="1"/>
  <c r="W5107" i="1"/>
  <c r="V5107" i="1"/>
  <c r="X5106" i="1"/>
  <c r="W5106" i="1"/>
  <c r="V5106" i="1"/>
  <c r="X5105" i="1"/>
  <c r="W5105" i="1"/>
  <c r="V5105" i="1"/>
  <c r="X5104" i="1"/>
  <c r="W5104" i="1"/>
  <c r="V5104" i="1"/>
  <c r="X5103" i="1"/>
  <c r="W5103" i="1"/>
  <c r="V5103" i="1"/>
  <c r="X5102" i="1"/>
  <c r="W5102" i="1"/>
  <c r="V5102" i="1"/>
  <c r="X5101" i="1"/>
  <c r="W5101" i="1"/>
  <c r="V5101" i="1"/>
  <c r="X5100" i="1"/>
  <c r="W5100" i="1"/>
  <c r="V5100" i="1"/>
  <c r="X5099" i="1"/>
  <c r="W5099" i="1"/>
  <c r="V5099" i="1"/>
  <c r="X5098" i="1"/>
  <c r="W5098" i="1"/>
  <c r="V5098" i="1"/>
  <c r="X5097" i="1"/>
  <c r="W5097" i="1"/>
  <c r="V5097" i="1"/>
  <c r="X5096" i="1"/>
  <c r="W5096" i="1"/>
  <c r="V5096" i="1"/>
  <c r="X5095" i="1"/>
  <c r="W5095" i="1"/>
  <c r="V5095" i="1"/>
  <c r="X5094" i="1"/>
  <c r="W5094" i="1"/>
  <c r="V5094" i="1"/>
  <c r="X5093" i="1"/>
  <c r="W5093" i="1"/>
  <c r="V5093" i="1"/>
  <c r="X5092" i="1"/>
  <c r="W5092" i="1"/>
  <c r="V5092" i="1"/>
  <c r="X5091" i="1"/>
  <c r="W5091" i="1"/>
  <c r="V5091" i="1"/>
  <c r="X5090" i="1"/>
  <c r="W5090" i="1"/>
  <c r="V5090" i="1"/>
  <c r="X5089" i="1"/>
  <c r="W5089" i="1"/>
  <c r="V5089" i="1"/>
  <c r="X5088" i="1"/>
  <c r="W5088" i="1"/>
  <c r="V5088" i="1"/>
  <c r="X5087" i="1"/>
  <c r="W5087" i="1"/>
  <c r="V5087" i="1"/>
  <c r="X5086" i="1"/>
  <c r="W5086" i="1"/>
  <c r="V5086" i="1"/>
  <c r="X5085" i="1"/>
  <c r="W5085" i="1"/>
  <c r="V5085" i="1"/>
  <c r="X5084" i="1"/>
  <c r="W5084" i="1"/>
  <c r="V5084" i="1"/>
  <c r="X5083" i="1"/>
  <c r="W5083" i="1"/>
  <c r="V5083" i="1"/>
  <c r="X5082" i="1"/>
  <c r="W5082" i="1"/>
  <c r="V5082" i="1"/>
  <c r="X5081" i="1"/>
  <c r="W5081" i="1"/>
  <c r="V5081" i="1"/>
  <c r="X5080" i="1"/>
  <c r="W5080" i="1"/>
  <c r="V5080" i="1"/>
  <c r="X5079" i="1"/>
  <c r="W5079" i="1"/>
  <c r="V5079" i="1"/>
  <c r="X5078" i="1"/>
  <c r="W5078" i="1"/>
  <c r="V5078" i="1"/>
  <c r="X5077" i="1"/>
  <c r="W5077" i="1"/>
  <c r="V5077" i="1"/>
  <c r="X5076" i="1"/>
  <c r="W5076" i="1"/>
  <c r="V5076" i="1"/>
  <c r="X5075" i="1"/>
  <c r="W5075" i="1"/>
  <c r="V5075" i="1"/>
  <c r="X5074" i="1"/>
  <c r="W5074" i="1"/>
  <c r="V5074" i="1"/>
  <c r="X5073" i="1"/>
  <c r="W5073" i="1"/>
  <c r="V5073" i="1"/>
  <c r="X5072" i="1"/>
  <c r="W5072" i="1"/>
  <c r="V5072" i="1"/>
  <c r="X5071" i="1"/>
  <c r="W5071" i="1"/>
  <c r="V5071" i="1"/>
  <c r="X5070" i="1"/>
  <c r="W5070" i="1"/>
  <c r="V5070" i="1"/>
  <c r="X5069" i="1"/>
  <c r="W5069" i="1"/>
  <c r="V5069" i="1"/>
  <c r="X5068" i="1"/>
  <c r="W5068" i="1"/>
  <c r="V5068" i="1"/>
  <c r="X5067" i="1"/>
  <c r="W5067" i="1"/>
  <c r="V5067" i="1"/>
  <c r="X5066" i="1"/>
  <c r="W5066" i="1"/>
  <c r="V5066" i="1"/>
  <c r="X5065" i="1"/>
  <c r="W5065" i="1"/>
  <c r="V5065" i="1"/>
  <c r="X5064" i="1"/>
  <c r="W5064" i="1"/>
  <c r="V5064" i="1"/>
  <c r="X5063" i="1"/>
  <c r="W5063" i="1"/>
  <c r="V5063" i="1"/>
  <c r="X5062" i="1"/>
  <c r="W5062" i="1"/>
  <c r="V5062" i="1"/>
  <c r="X5061" i="1"/>
  <c r="W5061" i="1"/>
  <c r="V5061" i="1"/>
  <c r="X5060" i="1"/>
  <c r="W5060" i="1"/>
  <c r="V5060" i="1"/>
  <c r="X5059" i="1"/>
  <c r="W5059" i="1"/>
  <c r="V5059" i="1"/>
  <c r="X5058" i="1"/>
  <c r="W5058" i="1"/>
  <c r="V5058" i="1"/>
  <c r="X5057" i="1"/>
  <c r="W5057" i="1"/>
  <c r="V5057" i="1"/>
  <c r="X5056" i="1"/>
  <c r="W5056" i="1"/>
  <c r="V5056" i="1"/>
  <c r="X5055" i="1"/>
  <c r="W5055" i="1"/>
  <c r="V5055" i="1"/>
  <c r="X5054" i="1"/>
  <c r="W5054" i="1"/>
  <c r="V5054" i="1"/>
  <c r="X5053" i="1"/>
  <c r="W5053" i="1"/>
  <c r="V5053" i="1"/>
  <c r="X5052" i="1"/>
  <c r="W5052" i="1"/>
  <c r="V5052" i="1"/>
  <c r="X5051" i="1"/>
  <c r="W5051" i="1"/>
  <c r="V5051" i="1"/>
  <c r="X5050" i="1"/>
  <c r="W5050" i="1"/>
  <c r="V5050" i="1"/>
  <c r="X5049" i="1"/>
  <c r="W5049" i="1"/>
  <c r="V5049" i="1"/>
  <c r="X5048" i="1"/>
  <c r="W5048" i="1"/>
  <c r="V5048" i="1"/>
  <c r="X5047" i="1"/>
  <c r="W5047" i="1"/>
  <c r="V5047" i="1"/>
  <c r="X5046" i="1"/>
  <c r="W5046" i="1"/>
  <c r="V5046" i="1"/>
  <c r="X5045" i="1"/>
  <c r="W5045" i="1"/>
  <c r="V5045" i="1"/>
  <c r="X5044" i="1"/>
  <c r="W5044" i="1"/>
  <c r="V5044" i="1"/>
  <c r="X5043" i="1"/>
  <c r="W5043" i="1"/>
  <c r="V5043" i="1"/>
  <c r="X5042" i="1"/>
  <c r="W5042" i="1"/>
  <c r="V5042" i="1"/>
  <c r="X5041" i="1"/>
  <c r="W5041" i="1"/>
  <c r="V5041" i="1"/>
  <c r="X5040" i="1"/>
  <c r="W5040" i="1"/>
  <c r="V5040" i="1"/>
  <c r="X5039" i="1"/>
  <c r="W5039" i="1"/>
  <c r="V5039" i="1"/>
  <c r="X5038" i="1"/>
  <c r="W5038" i="1"/>
  <c r="V5038" i="1"/>
  <c r="X5037" i="1"/>
  <c r="W5037" i="1"/>
  <c r="V5037" i="1"/>
  <c r="X5036" i="1"/>
  <c r="W5036" i="1"/>
  <c r="V5036" i="1"/>
  <c r="X5035" i="1"/>
  <c r="W5035" i="1"/>
  <c r="V5035" i="1"/>
  <c r="X5034" i="1"/>
  <c r="W5034" i="1"/>
  <c r="V5034" i="1"/>
  <c r="X5033" i="1"/>
  <c r="W5033" i="1"/>
  <c r="V5033" i="1"/>
  <c r="X5032" i="1"/>
  <c r="W5032" i="1"/>
  <c r="V5032" i="1"/>
  <c r="X5031" i="1"/>
  <c r="W5031" i="1"/>
  <c r="V5031" i="1"/>
  <c r="X5030" i="1"/>
  <c r="W5030" i="1"/>
  <c r="V5030" i="1"/>
  <c r="X5029" i="1"/>
  <c r="W5029" i="1"/>
  <c r="V5029" i="1"/>
  <c r="X5028" i="1"/>
  <c r="W5028" i="1"/>
  <c r="V5028" i="1"/>
  <c r="X5027" i="1"/>
  <c r="W5027" i="1"/>
  <c r="V5027" i="1"/>
  <c r="X5026" i="1"/>
  <c r="W5026" i="1"/>
  <c r="V5026" i="1"/>
  <c r="X5025" i="1"/>
  <c r="W5025" i="1"/>
  <c r="V5025" i="1"/>
  <c r="X5024" i="1"/>
  <c r="W5024" i="1"/>
  <c r="V5024" i="1"/>
  <c r="X5023" i="1"/>
  <c r="W5023" i="1"/>
  <c r="V5023" i="1"/>
  <c r="X5022" i="1"/>
  <c r="W5022" i="1"/>
  <c r="V5022" i="1"/>
  <c r="X5021" i="1"/>
  <c r="W5021" i="1"/>
  <c r="V5021" i="1"/>
  <c r="X5020" i="1"/>
  <c r="W5020" i="1"/>
  <c r="V5020" i="1"/>
  <c r="X5019" i="1"/>
  <c r="W5019" i="1"/>
  <c r="V5019" i="1"/>
  <c r="X5018" i="1"/>
  <c r="W5018" i="1"/>
  <c r="V5018" i="1"/>
  <c r="X5017" i="1"/>
  <c r="W5017" i="1"/>
  <c r="V5017" i="1"/>
  <c r="X5016" i="1"/>
  <c r="W5016" i="1"/>
  <c r="V5016" i="1"/>
  <c r="X5015" i="1"/>
  <c r="W5015" i="1"/>
  <c r="V5015" i="1"/>
  <c r="X5014" i="1"/>
  <c r="W5014" i="1"/>
  <c r="V5014" i="1"/>
  <c r="X5013" i="1"/>
  <c r="W5013" i="1"/>
  <c r="V5013" i="1"/>
  <c r="X5012" i="1"/>
  <c r="W5012" i="1"/>
  <c r="V5012" i="1"/>
  <c r="X5011" i="1"/>
  <c r="W5011" i="1"/>
  <c r="V5011" i="1"/>
  <c r="X5010" i="1"/>
  <c r="W5010" i="1"/>
  <c r="V5010" i="1"/>
  <c r="X5009" i="1"/>
  <c r="W5009" i="1"/>
  <c r="V5009" i="1"/>
  <c r="X5008" i="1"/>
  <c r="W5008" i="1"/>
  <c r="V5008" i="1"/>
  <c r="X5007" i="1"/>
  <c r="W5007" i="1"/>
  <c r="V5007" i="1"/>
  <c r="X5006" i="1"/>
  <c r="W5006" i="1"/>
  <c r="V5006" i="1"/>
  <c r="X5005" i="1"/>
  <c r="W5005" i="1"/>
  <c r="V5005" i="1"/>
  <c r="X5004" i="1"/>
  <c r="W5004" i="1"/>
  <c r="V5004" i="1"/>
  <c r="X5003" i="1"/>
  <c r="W5003" i="1"/>
  <c r="V5003" i="1"/>
  <c r="X5002" i="1"/>
  <c r="W5002" i="1"/>
  <c r="V5002" i="1"/>
  <c r="X5001" i="1"/>
  <c r="W5001" i="1"/>
  <c r="V5001" i="1"/>
  <c r="X5000" i="1"/>
  <c r="W5000" i="1"/>
  <c r="V5000" i="1"/>
  <c r="X4999" i="1"/>
  <c r="W4999" i="1"/>
  <c r="V4999" i="1"/>
  <c r="X4998" i="1"/>
  <c r="W4998" i="1"/>
  <c r="V4998" i="1"/>
  <c r="X4997" i="1"/>
  <c r="W4997" i="1"/>
  <c r="V4997" i="1"/>
  <c r="X4996" i="1"/>
  <c r="W4996" i="1"/>
  <c r="V4996" i="1"/>
  <c r="X4995" i="1"/>
  <c r="W4995" i="1"/>
  <c r="V4995" i="1"/>
  <c r="X4994" i="1"/>
  <c r="W4994" i="1"/>
  <c r="V4994" i="1"/>
  <c r="X4993" i="1"/>
  <c r="W4993" i="1"/>
  <c r="V4993" i="1"/>
  <c r="X4992" i="1"/>
  <c r="W4992" i="1"/>
  <c r="V4992" i="1"/>
  <c r="X4991" i="1"/>
  <c r="W4991" i="1"/>
  <c r="V4991" i="1"/>
  <c r="X4990" i="1"/>
  <c r="W4990" i="1"/>
  <c r="V4990" i="1"/>
  <c r="X4989" i="1"/>
  <c r="W4989" i="1"/>
  <c r="V4989" i="1"/>
  <c r="X4988" i="1"/>
  <c r="W4988" i="1"/>
  <c r="V4988" i="1"/>
  <c r="X4987" i="1"/>
  <c r="W4987" i="1"/>
  <c r="V4987" i="1"/>
  <c r="X4986" i="1"/>
  <c r="W4986" i="1"/>
  <c r="V4986" i="1"/>
  <c r="X4985" i="1"/>
  <c r="W4985" i="1"/>
  <c r="V4985" i="1"/>
  <c r="X4984" i="1"/>
  <c r="W4984" i="1"/>
  <c r="V4984" i="1"/>
  <c r="X4983" i="1"/>
  <c r="W4983" i="1"/>
  <c r="V4983" i="1"/>
  <c r="X4982" i="1"/>
  <c r="W4982" i="1"/>
  <c r="V4982" i="1"/>
  <c r="X4981" i="1"/>
  <c r="W4981" i="1"/>
  <c r="V4981" i="1"/>
  <c r="X4980" i="1"/>
  <c r="W4980" i="1"/>
  <c r="V4980" i="1"/>
  <c r="X4979" i="1"/>
  <c r="W4979" i="1"/>
  <c r="V4979" i="1"/>
  <c r="X4978" i="1"/>
  <c r="W4978" i="1"/>
  <c r="V4978" i="1"/>
  <c r="X4977" i="1"/>
  <c r="W4977" i="1"/>
  <c r="V4977" i="1"/>
  <c r="X4976" i="1"/>
  <c r="W4976" i="1"/>
  <c r="V4976" i="1"/>
  <c r="X4975" i="1"/>
  <c r="W4975" i="1"/>
  <c r="V4975" i="1"/>
  <c r="X4974" i="1"/>
  <c r="W4974" i="1"/>
  <c r="V4974" i="1"/>
  <c r="X4973" i="1"/>
  <c r="W4973" i="1"/>
  <c r="V4973" i="1"/>
  <c r="X4972" i="1"/>
  <c r="W4972" i="1"/>
  <c r="V4972" i="1"/>
  <c r="X4971" i="1"/>
  <c r="W4971" i="1"/>
  <c r="V4971" i="1"/>
  <c r="X4970" i="1"/>
  <c r="W4970" i="1"/>
  <c r="V4970" i="1"/>
  <c r="X4969" i="1"/>
  <c r="W4969" i="1"/>
  <c r="V4969" i="1"/>
  <c r="X4968" i="1"/>
  <c r="W4968" i="1"/>
  <c r="V4968" i="1"/>
  <c r="X4967" i="1"/>
  <c r="W4967" i="1"/>
  <c r="V4967" i="1"/>
  <c r="X4966" i="1"/>
  <c r="W4966" i="1"/>
  <c r="V4966" i="1"/>
  <c r="X4965" i="1"/>
  <c r="W4965" i="1"/>
  <c r="V4965" i="1"/>
  <c r="X4964" i="1"/>
  <c r="W4964" i="1"/>
  <c r="V4964" i="1"/>
  <c r="X4963" i="1"/>
  <c r="W4963" i="1"/>
  <c r="V4963" i="1"/>
  <c r="X4962" i="1"/>
  <c r="W4962" i="1"/>
  <c r="V4962" i="1"/>
  <c r="X4961" i="1"/>
  <c r="W4961" i="1"/>
  <c r="V4961" i="1"/>
  <c r="X4960" i="1"/>
  <c r="W4960" i="1"/>
  <c r="V4960" i="1"/>
  <c r="X4959" i="1"/>
  <c r="W4959" i="1"/>
  <c r="V4959" i="1"/>
  <c r="X4958" i="1"/>
  <c r="W4958" i="1"/>
  <c r="V4958" i="1"/>
  <c r="X4957" i="1"/>
  <c r="W4957" i="1"/>
  <c r="V4957" i="1"/>
  <c r="X4956" i="1"/>
  <c r="W4956" i="1"/>
  <c r="V4956" i="1"/>
  <c r="X4955" i="1"/>
  <c r="W4955" i="1"/>
  <c r="V4955" i="1"/>
  <c r="X4954" i="1"/>
  <c r="W4954" i="1"/>
  <c r="V4954" i="1"/>
  <c r="X4953" i="1"/>
  <c r="W4953" i="1"/>
  <c r="V4953" i="1"/>
  <c r="X4952" i="1"/>
  <c r="W4952" i="1"/>
  <c r="V4952" i="1"/>
  <c r="X4951" i="1"/>
  <c r="W4951" i="1"/>
  <c r="V4951" i="1"/>
  <c r="X4950" i="1"/>
  <c r="W4950" i="1"/>
  <c r="V4950" i="1"/>
  <c r="X4949" i="1"/>
  <c r="W4949" i="1"/>
  <c r="V4949" i="1"/>
  <c r="X4948" i="1"/>
  <c r="W4948" i="1"/>
  <c r="V4948" i="1"/>
  <c r="X4947" i="1"/>
  <c r="W4947" i="1"/>
  <c r="V4947" i="1"/>
  <c r="X4946" i="1"/>
  <c r="W4946" i="1"/>
  <c r="V4946" i="1"/>
  <c r="X4945" i="1"/>
  <c r="W4945" i="1"/>
  <c r="V4945" i="1"/>
  <c r="X4944" i="1"/>
  <c r="W4944" i="1"/>
  <c r="V4944" i="1"/>
  <c r="X4943" i="1"/>
  <c r="W4943" i="1"/>
  <c r="V4943" i="1"/>
  <c r="X4942" i="1"/>
  <c r="W4942" i="1"/>
  <c r="V4942" i="1"/>
  <c r="X4941" i="1"/>
  <c r="W4941" i="1"/>
  <c r="V4941" i="1"/>
  <c r="X4940" i="1"/>
  <c r="W4940" i="1"/>
  <c r="V4940" i="1"/>
  <c r="X4939" i="1"/>
  <c r="W4939" i="1"/>
  <c r="V4939" i="1"/>
  <c r="X4938" i="1"/>
  <c r="W4938" i="1"/>
  <c r="V4938" i="1"/>
  <c r="X4937" i="1"/>
  <c r="W4937" i="1"/>
  <c r="V4937" i="1"/>
  <c r="X4936" i="1"/>
  <c r="W4936" i="1"/>
  <c r="V4936" i="1"/>
  <c r="X4935" i="1"/>
  <c r="W4935" i="1"/>
  <c r="V4935" i="1"/>
  <c r="X4934" i="1"/>
  <c r="W4934" i="1"/>
  <c r="V4934" i="1"/>
  <c r="X4933" i="1"/>
  <c r="W4933" i="1"/>
  <c r="V4933" i="1"/>
  <c r="X4932" i="1"/>
  <c r="W4932" i="1"/>
  <c r="V4932" i="1"/>
  <c r="X4931" i="1"/>
  <c r="W4931" i="1"/>
  <c r="V4931" i="1"/>
  <c r="X4930" i="1"/>
  <c r="W4930" i="1"/>
  <c r="V4930" i="1"/>
  <c r="X4929" i="1"/>
  <c r="W4929" i="1"/>
  <c r="V4929" i="1"/>
  <c r="X4928" i="1"/>
  <c r="W4928" i="1"/>
  <c r="V4928" i="1"/>
  <c r="X4927" i="1"/>
  <c r="W4927" i="1"/>
  <c r="V4927" i="1"/>
  <c r="X4926" i="1"/>
  <c r="W4926" i="1"/>
  <c r="V4926" i="1"/>
  <c r="X4925" i="1"/>
  <c r="W4925" i="1"/>
  <c r="V4925" i="1"/>
  <c r="X4924" i="1"/>
  <c r="W4924" i="1"/>
  <c r="V4924" i="1"/>
  <c r="X4923" i="1"/>
  <c r="W4923" i="1"/>
  <c r="V4923" i="1"/>
  <c r="X4922" i="1"/>
  <c r="W4922" i="1"/>
  <c r="V4922" i="1"/>
  <c r="X4921" i="1"/>
  <c r="W4921" i="1"/>
  <c r="V4921" i="1"/>
  <c r="X4920" i="1"/>
  <c r="W4920" i="1"/>
  <c r="V4920" i="1"/>
  <c r="X4919" i="1"/>
  <c r="W4919" i="1"/>
  <c r="V4919" i="1"/>
  <c r="X4918" i="1"/>
  <c r="W4918" i="1"/>
  <c r="V4918" i="1"/>
  <c r="X4917" i="1"/>
  <c r="W4917" i="1"/>
  <c r="V4917" i="1"/>
  <c r="X4916" i="1"/>
  <c r="W4916" i="1"/>
  <c r="V4916" i="1"/>
  <c r="X4915" i="1"/>
  <c r="W4915" i="1"/>
  <c r="V4915" i="1"/>
  <c r="X4914" i="1"/>
  <c r="W4914" i="1"/>
  <c r="V4914" i="1"/>
  <c r="X4913" i="1"/>
  <c r="W4913" i="1"/>
  <c r="V4913" i="1"/>
  <c r="X4912" i="1"/>
  <c r="W4912" i="1"/>
  <c r="V4912" i="1"/>
  <c r="X4911" i="1"/>
  <c r="W4911" i="1"/>
  <c r="V4911" i="1"/>
  <c r="X4910" i="1"/>
  <c r="W4910" i="1"/>
  <c r="V4910" i="1"/>
  <c r="X4909" i="1"/>
  <c r="W4909" i="1"/>
  <c r="V4909" i="1"/>
  <c r="X4908" i="1"/>
  <c r="W4908" i="1"/>
  <c r="V4908" i="1"/>
  <c r="X4907" i="1"/>
  <c r="W4907" i="1"/>
  <c r="V4907" i="1"/>
  <c r="X4906" i="1"/>
  <c r="W4906" i="1"/>
  <c r="V4906" i="1"/>
  <c r="X4905" i="1"/>
  <c r="W4905" i="1"/>
  <c r="V4905" i="1"/>
  <c r="X4904" i="1"/>
  <c r="W4904" i="1"/>
  <c r="V4904" i="1"/>
  <c r="X4903" i="1"/>
  <c r="W4903" i="1"/>
  <c r="V4903" i="1"/>
  <c r="X4902" i="1"/>
  <c r="W4902" i="1"/>
  <c r="V4902" i="1"/>
  <c r="X4901" i="1"/>
  <c r="W4901" i="1"/>
  <c r="V4901" i="1"/>
  <c r="X4900" i="1"/>
  <c r="W4900" i="1"/>
  <c r="V4900" i="1"/>
  <c r="X4899" i="1"/>
  <c r="W4899" i="1"/>
  <c r="V4899" i="1"/>
  <c r="X4898" i="1"/>
  <c r="W4898" i="1"/>
  <c r="V4898" i="1"/>
  <c r="X4897" i="1"/>
  <c r="W4897" i="1"/>
  <c r="V4897" i="1"/>
  <c r="X4896" i="1"/>
  <c r="W4896" i="1"/>
  <c r="V4896" i="1"/>
  <c r="X4895" i="1"/>
  <c r="W4895" i="1"/>
  <c r="V4895" i="1"/>
  <c r="X4894" i="1"/>
  <c r="W4894" i="1"/>
  <c r="V4894" i="1"/>
  <c r="X4893" i="1"/>
  <c r="W4893" i="1"/>
  <c r="V4893" i="1"/>
  <c r="X4892" i="1"/>
  <c r="W4892" i="1"/>
  <c r="V4892" i="1"/>
  <c r="X4891" i="1"/>
  <c r="W4891" i="1"/>
  <c r="V4891" i="1"/>
  <c r="X4890" i="1"/>
  <c r="W4890" i="1"/>
  <c r="V4890" i="1"/>
  <c r="X4889" i="1"/>
  <c r="W4889" i="1"/>
  <c r="V4889" i="1"/>
  <c r="X4888" i="1"/>
  <c r="W4888" i="1"/>
  <c r="V4888" i="1"/>
  <c r="X4887" i="1"/>
  <c r="W4887" i="1"/>
  <c r="V4887" i="1"/>
  <c r="X4886" i="1"/>
  <c r="W4886" i="1"/>
  <c r="V4886" i="1"/>
  <c r="X4885" i="1"/>
  <c r="W4885" i="1"/>
  <c r="V4885" i="1"/>
  <c r="X4884" i="1"/>
  <c r="W4884" i="1"/>
  <c r="V4884" i="1"/>
  <c r="X4883" i="1"/>
  <c r="W4883" i="1"/>
  <c r="V4883" i="1"/>
  <c r="X4882" i="1"/>
  <c r="W4882" i="1"/>
  <c r="V4882" i="1"/>
  <c r="X4881" i="1"/>
  <c r="W4881" i="1"/>
  <c r="V4881" i="1"/>
  <c r="X4880" i="1"/>
  <c r="W4880" i="1"/>
  <c r="V4880" i="1"/>
  <c r="X4879" i="1"/>
  <c r="W4879" i="1"/>
  <c r="V4879" i="1"/>
  <c r="X4878" i="1"/>
  <c r="W4878" i="1"/>
  <c r="V4878" i="1"/>
  <c r="X4877" i="1"/>
  <c r="W4877" i="1"/>
  <c r="V4877" i="1"/>
  <c r="X4876" i="1"/>
  <c r="W4876" i="1"/>
  <c r="V4876" i="1"/>
  <c r="X4875" i="1"/>
  <c r="W4875" i="1"/>
  <c r="V4875" i="1"/>
  <c r="X4874" i="1"/>
  <c r="W4874" i="1"/>
  <c r="V4874" i="1"/>
  <c r="X4873" i="1"/>
  <c r="W4873" i="1"/>
  <c r="V4873" i="1"/>
  <c r="X4872" i="1"/>
  <c r="W4872" i="1"/>
  <c r="V4872" i="1"/>
  <c r="X4871" i="1"/>
  <c r="W4871" i="1"/>
  <c r="V4871" i="1"/>
  <c r="X4870" i="1"/>
  <c r="W4870" i="1"/>
  <c r="V4870" i="1"/>
  <c r="X4869" i="1"/>
  <c r="W4869" i="1"/>
  <c r="V4869" i="1"/>
  <c r="X4868" i="1"/>
  <c r="W4868" i="1"/>
  <c r="V4868" i="1"/>
  <c r="X4867" i="1"/>
  <c r="W4867" i="1"/>
  <c r="V4867" i="1"/>
  <c r="X4866" i="1"/>
  <c r="W4866" i="1"/>
  <c r="V4866" i="1"/>
  <c r="X4865" i="1"/>
  <c r="W4865" i="1"/>
  <c r="V4865" i="1"/>
  <c r="X4864" i="1"/>
  <c r="W4864" i="1"/>
  <c r="V4864" i="1"/>
  <c r="X4863" i="1"/>
  <c r="W4863" i="1"/>
  <c r="V4863" i="1"/>
  <c r="X4862" i="1"/>
  <c r="W4862" i="1"/>
  <c r="V4862" i="1"/>
  <c r="X4861" i="1"/>
  <c r="W4861" i="1"/>
  <c r="V4861" i="1"/>
  <c r="X4860" i="1"/>
  <c r="W4860" i="1"/>
  <c r="V4860" i="1"/>
  <c r="X4859" i="1"/>
  <c r="W4859" i="1"/>
  <c r="V4859" i="1"/>
  <c r="X4858" i="1"/>
  <c r="W4858" i="1"/>
  <c r="V4858" i="1"/>
  <c r="X4857" i="1"/>
  <c r="W4857" i="1"/>
  <c r="V4857" i="1"/>
  <c r="X4856" i="1"/>
  <c r="W4856" i="1"/>
  <c r="V4856" i="1"/>
  <c r="X4855" i="1"/>
  <c r="W4855" i="1"/>
  <c r="V4855" i="1"/>
  <c r="X4854" i="1"/>
  <c r="W4854" i="1"/>
  <c r="V4854" i="1"/>
  <c r="X4853" i="1"/>
  <c r="W4853" i="1"/>
  <c r="V4853" i="1"/>
  <c r="X4852" i="1"/>
  <c r="W4852" i="1"/>
  <c r="V4852" i="1"/>
  <c r="X4851" i="1"/>
  <c r="W4851" i="1"/>
  <c r="V4851" i="1"/>
  <c r="X4850" i="1"/>
  <c r="W4850" i="1"/>
  <c r="V4850" i="1"/>
  <c r="X4849" i="1"/>
  <c r="W4849" i="1"/>
  <c r="V4849" i="1"/>
  <c r="X4848" i="1"/>
  <c r="W4848" i="1"/>
  <c r="V4848" i="1"/>
  <c r="X4847" i="1"/>
  <c r="W4847" i="1"/>
  <c r="V4847" i="1"/>
  <c r="X4846" i="1"/>
  <c r="W4846" i="1"/>
  <c r="V4846" i="1"/>
  <c r="X4845" i="1"/>
  <c r="W4845" i="1"/>
  <c r="V4845" i="1"/>
  <c r="X4844" i="1"/>
  <c r="W4844" i="1"/>
  <c r="V4844" i="1"/>
  <c r="X4843" i="1"/>
  <c r="W4843" i="1"/>
  <c r="V4843" i="1"/>
  <c r="X4842" i="1"/>
  <c r="W4842" i="1"/>
  <c r="V4842" i="1"/>
  <c r="X4841" i="1"/>
  <c r="W4841" i="1"/>
  <c r="V4841" i="1"/>
  <c r="X4840" i="1"/>
  <c r="W4840" i="1"/>
  <c r="V4840" i="1"/>
  <c r="X4839" i="1"/>
  <c r="W4839" i="1"/>
  <c r="V4839" i="1"/>
  <c r="X4838" i="1"/>
  <c r="W4838" i="1"/>
  <c r="V4838" i="1"/>
  <c r="X4837" i="1"/>
  <c r="W4837" i="1"/>
  <c r="V4837" i="1"/>
  <c r="X4836" i="1"/>
  <c r="W4836" i="1"/>
  <c r="V4836" i="1"/>
  <c r="X4835" i="1"/>
  <c r="W4835" i="1"/>
  <c r="V4835" i="1"/>
  <c r="X4834" i="1"/>
  <c r="W4834" i="1"/>
  <c r="V4834" i="1"/>
  <c r="X4833" i="1"/>
  <c r="W4833" i="1"/>
  <c r="V4833" i="1"/>
  <c r="X4832" i="1"/>
  <c r="W4832" i="1"/>
  <c r="V4832" i="1"/>
  <c r="X4831" i="1"/>
  <c r="W4831" i="1"/>
  <c r="V4831" i="1"/>
  <c r="X4830" i="1"/>
  <c r="W4830" i="1"/>
  <c r="V4830" i="1"/>
  <c r="X4829" i="1"/>
  <c r="W4829" i="1"/>
  <c r="V4829" i="1"/>
  <c r="X4828" i="1"/>
  <c r="W4828" i="1"/>
  <c r="V4828" i="1"/>
  <c r="X4827" i="1"/>
  <c r="W4827" i="1"/>
  <c r="V4827" i="1"/>
  <c r="X4826" i="1"/>
  <c r="W4826" i="1"/>
  <c r="V4826" i="1"/>
  <c r="X4825" i="1"/>
  <c r="W4825" i="1"/>
  <c r="V4825" i="1"/>
  <c r="X4824" i="1"/>
  <c r="W4824" i="1"/>
  <c r="V4824" i="1"/>
  <c r="X4823" i="1"/>
  <c r="W4823" i="1"/>
  <c r="V4823" i="1"/>
  <c r="X4822" i="1"/>
  <c r="W4822" i="1"/>
  <c r="V4822" i="1"/>
  <c r="X4821" i="1"/>
  <c r="W4821" i="1"/>
  <c r="V4821" i="1"/>
  <c r="X4820" i="1"/>
  <c r="W4820" i="1"/>
  <c r="V4820" i="1"/>
  <c r="X4819" i="1"/>
  <c r="W4819" i="1"/>
  <c r="V4819" i="1"/>
  <c r="X4818" i="1"/>
  <c r="W4818" i="1"/>
  <c r="V4818" i="1"/>
  <c r="X4817" i="1"/>
  <c r="W4817" i="1"/>
  <c r="V4817" i="1"/>
  <c r="X4816" i="1"/>
  <c r="W4816" i="1"/>
  <c r="V4816" i="1"/>
  <c r="X4815" i="1"/>
  <c r="W4815" i="1"/>
  <c r="V4815" i="1"/>
  <c r="X4814" i="1"/>
  <c r="W4814" i="1"/>
  <c r="V4814" i="1"/>
  <c r="X4813" i="1"/>
  <c r="W4813" i="1"/>
  <c r="V4813" i="1"/>
  <c r="X4812" i="1"/>
  <c r="W4812" i="1"/>
  <c r="V4812" i="1"/>
  <c r="X4811" i="1"/>
  <c r="W4811" i="1"/>
  <c r="V4811" i="1"/>
  <c r="X4810" i="1"/>
  <c r="W4810" i="1"/>
  <c r="V4810" i="1"/>
  <c r="X4809" i="1"/>
  <c r="W4809" i="1"/>
  <c r="V4809" i="1"/>
  <c r="X4808" i="1"/>
  <c r="W4808" i="1"/>
  <c r="V4808" i="1"/>
  <c r="X4807" i="1"/>
  <c r="W4807" i="1"/>
  <c r="V4807" i="1"/>
  <c r="X4806" i="1"/>
  <c r="W4806" i="1"/>
  <c r="V4806" i="1"/>
  <c r="X4805" i="1"/>
  <c r="W4805" i="1"/>
  <c r="V4805" i="1"/>
  <c r="X4804" i="1"/>
  <c r="W4804" i="1"/>
  <c r="V4804" i="1"/>
  <c r="X4803" i="1"/>
  <c r="W4803" i="1"/>
  <c r="V4803" i="1"/>
  <c r="X4802" i="1"/>
  <c r="W4802" i="1"/>
  <c r="V4802" i="1"/>
  <c r="X4801" i="1"/>
  <c r="W4801" i="1"/>
  <c r="V4801" i="1"/>
  <c r="X4800" i="1"/>
  <c r="W4800" i="1"/>
  <c r="V4800" i="1"/>
  <c r="X4799" i="1"/>
  <c r="W4799" i="1"/>
  <c r="V4799" i="1"/>
  <c r="X4798" i="1"/>
  <c r="W4798" i="1"/>
  <c r="V4798" i="1"/>
  <c r="X4797" i="1"/>
  <c r="W4797" i="1"/>
  <c r="V4797" i="1"/>
  <c r="X4796" i="1"/>
  <c r="W4796" i="1"/>
  <c r="V4796" i="1"/>
  <c r="X4795" i="1"/>
  <c r="W4795" i="1"/>
  <c r="V4795" i="1"/>
  <c r="X4794" i="1"/>
  <c r="W4794" i="1"/>
  <c r="V4794" i="1"/>
  <c r="X4793" i="1"/>
  <c r="W4793" i="1"/>
  <c r="V4793" i="1"/>
  <c r="X4792" i="1"/>
  <c r="W4792" i="1"/>
  <c r="V4792" i="1"/>
  <c r="X4791" i="1"/>
  <c r="W4791" i="1"/>
  <c r="V4791" i="1"/>
  <c r="X4790" i="1"/>
  <c r="W4790" i="1"/>
  <c r="V4790" i="1"/>
  <c r="X4789" i="1"/>
  <c r="W4789" i="1"/>
  <c r="V4789" i="1"/>
  <c r="X4788" i="1"/>
  <c r="W4788" i="1"/>
  <c r="V4788" i="1"/>
  <c r="X4787" i="1"/>
  <c r="W4787" i="1"/>
  <c r="V4787" i="1"/>
  <c r="X4786" i="1"/>
  <c r="W4786" i="1"/>
  <c r="V4786" i="1"/>
  <c r="X4785" i="1"/>
  <c r="W4785" i="1"/>
  <c r="V4785" i="1"/>
  <c r="X4784" i="1"/>
  <c r="W4784" i="1"/>
  <c r="V4784" i="1"/>
  <c r="X4783" i="1"/>
  <c r="W4783" i="1"/>
  <c r="V4783" i="1"/>
  <c r="X4782" i="1"/>
  <c r="W4782" i="1"/>
  <c r="V4782" i="1"/>
  <c r="X4781" i="1"/>
  <c r="W4781" i="1"/>
  <c r="V4781" i="1"/>
  <c r="X4780" i="1"/>
  <c r="W4780" i="1"/>
  <c r="V4780" i="1"/>
  <c r="X4779" i="1"/>
  <c r="W4779" i="1"/>
  <c r="V4779" i="1"/>
  <c r="X4778" i="1"/>
  <c r="W4778" i="1"/>
  <c r="V4778" i="1"/>
  <c r="X4777" i="1"/>
  <c r="W4777" i="1"/>
  <c r="V4777" i="1"/>
  <c r="X4776" i="1"/>
  <c r="W4776" i="1"/>
  <c r="V4776" i="1"/>
  <c r="X4775" i="1"/>
  <c r="W4775" i="1"/>
  <c r="V4775" i="1"/>
  <c r="X4774" i="1"/>
  <c r="W4774" i="1"/>
  <c r="V4774" i="1"/>
  <c r="X4773" i="1"/>
  <c r="W4773" i="1"/>
  <c r="V4773" i="1"/>
  <c r="X4772" i="1"/>
  <c r="W4772" i="1"/>
  <c r="V4772" i="1"/>
  <c r="X4771" i="1"/>
  <c r="W4771" i="1"/>
  <c r="V4771" i="1"/>
  <c r="X4770" i="1"/>
  <c r="W4770" i="1"/>
  <c r="V4770" i="1"/>
  <c r="X4769" i="1"/>
  <c r="W4769" i="1"/>
  <c r="V4769" i="1"/>
  <c r="X4768" i="1"/>
  <c r="W4768" i="1"/>
  <c r="V4768" i="1"/>
  <c r="X4767" i="1"/>
  <c r="W4767" i="1"/>
  <c r="V4767" i="1"/>
  <c r="X4766" i="1"/>
  <c r="W4766" i="1"/>
  <c r="V4766" i="1"/>
  <c r="X4765" i="1"/>
  <c r="W4765" i="1"/>
  <c r="V4765" i="1"/>
  <c r="X4764" i="1"/>
  <c r="W4764" i="1"/>
  <c r="V4764" i="1"/>
  <c r="X4763" i="1"/>
  <c r="W4763" i="1"/>
  <c r="V4763" i="1"/>
  <c r="X4762" i="1"/>
  <c r="W4762" i="1"/>
  <c r="V4762" i="1"/>
  <c r="X4761" i="1"/>
  <c r="W4761" i="1"/>
  <c r="V4761" i="1"/>
  <c r="X4760" i="1"/>
  <c r="W4760" i="1"/>
  <c r="V4760" i="1"/>
  <c r="X4759" i="1"/>
  <c r="W4759" i="1"/>
  <c r="V4759" i="1"/>
  <c r="X4758" i="1"/>
  <c r="W4758" i="1"/>
  <c r="V4758" i="1"/>
  <c r="X4757" i="1"/>
  <c r="W4757" i="1"/>
  <c r="V4757" i="1"/>
  <c r="X4756" i="1"/>
  <c r="W4756" i="1"/>
  <c r="V4756" i="1"/>
  <c r="X4755" i="1"/>
  <c r="W4755" i="1"/>
  <c r="V4755" i="1"/>
  <c r="X4754" i="1"/>
  <c r="W4754" i="1"/>
  <c r="V4754" i="1"/>
  <c r="X4753" i="1"/>
  <c r="W4753" i="1"/>
  <c r="V4753" i="1"/>
  <c r="X4752" i="1"/>
  <c r="W4752" i="1"/>
  <c r="V4752" i="1"/>
  <c r="X4751" i="1"/>
  <c r="W4751" i="1"/>
  <c r="V4751" i="1"/>
  <c r="X4750" i="1"/>
  <c r="W4750" i="1"/>
  <c r="V4750" i="1"/>
  <c r="X4749" i="1"/>
  <c r="W4749" i="1"/>
  <c r="V4749" i="1"/>
  <c r="X4748" i="1"/>
  <c r="W4748" i="1"/>
  <c r="V4748" i="1"/>
  <c r="X4747" i="1"/>
  <c r="W4747" i="1"/>
  <c r="V4747" i="1"/>
  <c r="X4746" i="1"/>
  <c r="W4746" i="1"/>
  <c r="V4746" i="1"/>
  <c r="X4745" i="1"/>
  <c r="W4745" i="1"/>
  <c r="V4745" i="1"/>
  <c r="X4744" i="1"/>
  <c r="W4744" i="1"/>
  <c r="V4744" i="1"/>
  <c r="X4743" i="1"/>
  <c r="W4743" i="1"/>
  <c r="V4743" i="1"/>
  <c r="X4742" i="1"/>
  <c r="W4742" i="1"/>
  <c r="V4742" i="1"/>
  <c r="X4741" i="1"/>
  <c r="W4741" i="1"/>
  <c r="V4741" i="1"/>
  <c r="X4740" i="1"/>
  <c r="W4740" i="1"/>
  <c r="V4740" i="1"/>
  <c r="X4739" i="1"/>
  <c r="W4739" i="1"/>
  <c r="V4739" i="1"/>
  <c r="X4738" i="1"/>
  <c r="W4738" i="1"/>
  <c r="V4738" i="1"/>
  <c r="X4737" i="1"/>
  <c r="W4737" i="1"/>
  <c r="V4737" i="1"/>
  <c r="X4736" i="1"/>
  <c r="W4736" i="1"/>
  <c r="V4736" i="1"/>
  <c r="X4735" i="1"/>
  <c r="W4735" i="1"/>
  <c r="V4735" i="1"/>
  <c r="X4734" i="1"/>
  <c r="W4734" i="1"/>
  <c r="V4734" i="1"/>
  <c r="X4733" i="1"/>
  <c r="W4733" i="1"/>
  <c r="V4733" i="1"/>
  <c r="X4732" i="1"/>
  <c r="W4732" i="1"/>
  <c r="V4732" i="1"/>
  <c r="X4731" i="1"/>
  <c r="W4731" i="1"/>
  <c r="V4731" i="1"/>
  <c r="X4730" i="1"/>
  <c r="W4730" i="1"/>
  <c r="V4730" i="1"/>
  <c r="X4729" i="1"/>
  <c r="W4729" i="1"/>
  <c r="V4729" i="1"/>
  <c r="X4728" i="1"/>
  <c r="W4728" i="1"/>
  <c r="V4728" i="1"/>
  <c r="X4727" i="1"/>
  <c r="W4727" i="1"/>
  <c r="V4727" i="1"/>
  <c r="X4726" i="1"/>
  <c r="W4726" i="1"/>
  <c r="V4726" i="1"/>
  <c r="X4725" i="1"/>
  <c r="W4725" i="1"/>
  <c r="V4725" i="1"/>
  <c r="X4724" i="1"/>
  <c r="W4724" i="1"/>
  <c r="V4724" i="1"/>
  <c r="X4723" i="1"/>
  <c r="W4723" i="1"/>
  <c r="V4723" i="1"/>
  <c r="X4722" i="1"/>
  <c r="W4722" i="1"/>
  <c r="V4722" i="1"/>
  <c r="X4721" i="1"/>
  <c r="W4721" i="1"/>
  <c r="V4721" i="1"/>
  <c r="X4720" i="1"/>
  <c r="W4720" i="1"/>
  <c r="V4720" i="1"/>
  <c r="X4719" i="1"/>
  <c r="W4719" i="1"/>
  <c r="V4719" i="1"/>
  <c r="X4718" i="1"/>
  <c r="W4718" i="1"/>
  <c r="V4718" i="1"/>
  <c r="X4717" i="1"/>
  <c r="W4717" i="1"/>
  <c r="V4717" i="1"/>
  <c r="X4716" i="1"/>
  <c r="W4716" i="1"/>
  <c r="V4716" i="1"/>
  <c r="X4715" i="1"/>
  <c r="W4715" i="1"/>
  <c r="V4715" i="1"/>
  <c r="X4714" i="1"/>
  <c r="W4714" i="1"/>
  <c r="V4714" i="1"/>
  <c r="X4713" i="1"/>
  <c r="W4713" i="1"/>
  <c r="V4713" i="1"/>
  <c r="X4712" i="1"/>
  <c r="W4712" i="1"/>
  <c r="V4712" i="1"/>
  <c r="X4711" i="1"/>
  <c r="W4711" i="1"/>
  <c r="V4711" i="1"/>
  <c r="X4710" i="1"/>
  <c r="W4710" i="1"/>
  <c r="V4710" i="1"/>
  <c r="X4709" i="1"/>
  <c r="W4709" i="1"/>
  <c r="V4709" i="1"/>
  <c r="X4708" i="1"/>
  <c r="W4708" i="1"/>
  <c r="V4708" i="1"/>
  <c r="X4707" i="1"/>
  <c r="W4707" i="1"/>
  <c r="V4707" i="1"/>
  <c r="X4706" i="1"/>
  <c r="W4706" i="1"/>
  <c r="V4706" i="1"/>
  <c r="X4705" i="1"/>
  <c r="W4705" i="1"/>
  <c r="V4705" i="1"/>
  <c r="X4704" i="1"/>
  <c r="W4704" i="1"/>
  <c r="V4704" i="1"/>
  <c r="X4703" i="1"/>
  <c r="W4703" i="1"/>
  <c r="V4703" i="1"/>
  <c r="X4702" i="1"/>
  <c r="W4702" i="1"/>
  <c r="V4702" i="1"/>
  <c r="X4701" i="1"/>
  <c r="W4701" i="1"/>
  <c r="V4701" i="1"/>
  <c r="X4700" i="1"/>
  <c r="W4700" i="1"/>
  <c r="V4700" i="1"/>
  <c r="X4699" i="1"/>
  <c r="W4699" i="1"/>
  <c r="V4699" i="1"/>
  <c r="X4698" i="1"/>
  <c r="W4698" i="1"/>
  <c r="V4698" i="1"/>
  <c r="X4697" i="1"/>
  <c r="W4697" i="1"/>
  <c r="V4697" i="1"/>
  <c r="X4696" i="1"/>
  <c r="W4696" i="1"/>
  <c r="V4696" i="1"/>
  <c r="X4695" i="1"/>
  <c r="W4695" i="1"/>
  <c r="V4695" i="1"/>
  <c r="X4694" i="1"/>
  <c r="W4694" i="1"/>
  <c r="V4694" i="1"/>
  <c r="X4693" i="1"/>
  <c r="W4693" i="1"/>
  <c r="V4693" i="1"/>
  <c r="X4692" i="1"/>
  <c r="W4692" i="1"/>
  <c r="V4692" i="1"/>
  <c r="X4691" i="1"/>
  <c r="W4691" i="1"/>
  <c r="V4691" i="1"/>
  <c r="X4690" i="1"/>
  <c r="W4690" i="1"/>
  <c r="V4690" i="1"/>
  <c r="X4689" i="1"/>
  <c r="W4689" i="1"/>
  <c r="V4689" i="1"/>
  <c r="X4688" i="1"/>
  <c r="W4688" i="1"/>
  <c r="V4688" i="1"/>
  <c r="X4687" i="1"/>
  <c r="W4687" i="1"/>
  <c r="V4687" i="1"/>
  <c r="X4686" i="1"/>
  <c r="W4686" i="1"/>
  <c r="V4686" i="1"/>
  <c r="X4685" i="1"/>
  <c r="W4685" i="1"/>
  <c r="V4685" i="1"/>
  <c r="X4684" i="1"/>
  <c r="W4684" i="1"/>
  <c r="V4684" i="1"/>
  <c r="X4683" i="1"/>
  <c r="W4683" i="1"/>
  <c r="V4683" i="1"/>
  <c r="X4682" i="1"/>
  <c r="W4682" i="1"/>
  <c r="V4682" i="1"/>
  <c r="X4681" i="1"/>
  <c r="W4681" i="1"/>
  <c r="V4681" i="1"/>
  <c r="X4680" i="1"/>
  <c r="W4680" i="1"/>
  <c r="V4680" i="1"/>
  <c r="X4679" i="1"/>
  <c r="W4679" i="1"/>
  <c r="V4679" i="1"/>
  <c r="X4678" i="1"/>
  <c r="W4678" i="1"/>
  <c r="V4678" i="1"/>
  <c r="X4677" i="1"/>
  <c r="W4677" i="1"/>
  <c r="V4677" i="1"/>
  <c r="X4676" i="1"/>
  <c r="W4676" i="1"/>
  <c r="V4676" i="1"/>
  <c r="X4675" i="1"/>
  <c r="W4675" i="1"/>
  <c r="V4675" i="1"/>
  <c r="X4674" i="1"/>
  <c r="W4674" i="1"/>
  <c r="V4674" i="1"/>
  <c r="X4673" i="1"/>
  <c r="W4673" i="1"/>
  <c r="V4673" i="1"/>
  <c r="X4672" i="1"/>
  <c r="W4672" i="1"/>
  <c r="V4672" i="1"/>
  <c r="X4671" i="1"/>
  <c r="W4671" i="1"/>
  <c r="V4671" i="1"/>
  <c r="X4670" i="1"/>
  <c r="W4670" i="1"/>
  <c r="V4670" i="1"/>
  <c r="X4669" i="1"/>
  <c r="W4669" i="1"/>
  <c r="V4669" i="1"/>
  <c r="X4668" i="1"/>
  <c r="W4668" i="1"/>
  <c r="V4668" i="1"/>
  <c r="X4667" i="1"/>
  <c r="W4667" i="1"/>
  <c r="V4667" i="1"/>
  <c r="X4666" i="1"/>
  <c r="W4666" i="1"/>
  <c r="V4666" i="1"/>
  <c r="X4665" i="1"/>
  <c r="W4665" i="1"/>
  <c r="V4665" i="1"/>
  <c r="X4664" i="1"/>
  <c r="W4664" i="1"/>
  <c r="V4664" i="1"/>
  <c r="X4663" i="1"/>
  <c r="W4663" i="1"/>
  <c r="V4663" i="1"/>
  <c r="X4662" i="1"/>
  <c r="W4662" i="1"/>
  <c r="V4662" i="1"/>
  <c r="X4661" i="1"/>
  <c r="W4661" i="1"/>
  <c r="V4661" i="1"/>
  <c r="X4660" i="1"/>
  <c r="W4660" i="1"/>
  <c r="V4660" i="1"/>
  <c r="X4659" i="1"/>
  <c r="W4659" i="1"/>
  <c r="V4659" i="1"/>
  <c r="X4658" i="1"/>
  <c r="W4658" i="1"/>
  <c r="V4658" i="1"/>
  <c r="X4657" i="1"/>
  <c r="W4657" i="1"/>
  <c r="V4657" i="1"/>
  <c r="X4656" i="1"/>
  <c r="W4656" i="1"/>
  <c r="V4656" i="1"/>
  <c r="X4655" i="1"/>
  <c r="W4655" i="1"/>
  <c r="V4655" i="1"/>
  <c r="X4654" i="1"/>
  <c r="W4654" i="1"/>
  <c r="V4654" i="1"/>
  <c r="X4653" i="1"/>
  <c r="W4653" i="1"/>
  <c r="V4653" i="1"/>
  <c r="X4652" i="1"/>
  <c r="W4652" i="1"/>
  <c r="V4652" i="1"/>
  <c r="X4651" i="1"/>
  <c r="W4651" i="1"/>
  <c r="V4651" i="1"/>
  <c r="X4650" i="1"/>
  <c r="W4650" i="1"/>
  <c r="V4650" i="1"/>
  <c r="X4649" i="1"/>
  <c r="W4649" i="1"/>
  <c r="V4649" i="1"/>
  <c r="X4648" i="1"/>
  <c r="W4648" i="1"/>
  <c r="V4648" i="1"/>
  <c r="X4647" i="1"/>
  <c r="W4647" i="1"/>
  <c r="V4647" i="1"/>
  <c r="X4646" i="1"/>
  <c r="W4646" i="1"/>
  <c r="V4646" i="1"/>
  <c r="X4645" i="1"/>
  <c r="W4645" i="1"/>
  <c r="V4645" i="1"/>
  <c r="X4644" i="1"/>
  <c r="W4644" i="1"/>
  <c r="V4644" i="1"/>
  <c r="X4643" i="1"/>
  <c r="W4643" i="1"/>
  <c r="V4643" i="1"/>
  <c r="X4642" i="1"/>
  <c r="W4642" i="1"/>
  <c r="V4642" i="1"/>
  <c r="X4641" i="1"/>
  <c r="W4641" i="1"/>
  <c r="V4641" i="1"/>
  <c r="X4640" i="1"/>
  <c r="W4640" i="1"/>
  <c r="V4640" i="1"/>
  <c r="X4639" i="1"/>
  <c r="W4639" i="1"/>
  <c r="V4639" i="1"/>
  <c r="X4638" i="1"/>
  <c r="W4638" i="1"/>
  <c r="V4638" i="1"/>
  <c r="X4637" i="1"/>
  <c r="W4637" i="1"/>
  <c r="V4637" i="1"/>
  <c r="X4636" i="1"/>
  <c r="W4636" i="1"/>
  <c r="V4636" i="1"/>
  <c r="X4635" i="1"/>
  <c r="W4635" i="1"/>
  <c r="V4635" i="1"/>
  <c r="X4634" i="1"/>
  <c r="W4634" i="1"/>
  <c r="V4634" i="1"/>
  <c r="X4633" i="1"/>
  <c r="W4633" i="1"/>
  <c r="V4633" i="1"/>
  <c r="X4632" i="1"/>
  <c r="W4632" i="1"/>
  <c r="V4632" i="1"/>
  <c r="X4631" i="1"/>
  <c r="W4631" i="1"/>
  <c r="V4631" i="1"/>
  <c r="X4630" i="1"/>
  <c r="W4630" i="1"/>
  <c r="V4630" i="1"/>
  <c r="X4629" i="1"/>
  <c r="W4629" i="1"/>
  <c r="V4629" i="1"/>
  <c r="X4628" i="1"/>
  <c r="W4628" i="1"/>
  <c r="V4628" i="1"/>
  <c r="X4627" i="1"/>
  <c r="W4627" i="1"/>
  <c r="V4627" i="1"/>
  <c r="X4626" i="1"/>
  <c r="W4626" i="1"/>
  <c r="V4626" i="1"/>
  <c r="X4625" i="1"/>
  <c r="W4625" i="1"/>
  <c r="V4625" i="1"/>
  <c r="X4624" i="1"/>
  <c r="W4624" i="1"/>
  <c r="V4624" i="1"/>
  <c r="X4623" i="1"/>
  <c r="W4623" i="1"/>
  <c r="V4623" i="1"/>
  <c r="X4622" i="1"/>
  <c r="W4622" i="1"/>
  <c r="V4622" i="1"/>
  <c r="X4621" i="1"/>
  <c r="W4621" i="1"/>
  <c r="V4621" i="1"/>
  <c r="X4620" i="1"/>
  <c r="W4620" i="1"/>
  <c r="V4620" i="1"/>
  <c r="X4619" i="1"/>
  <c r="W4619" i="1"/>
  <c r="V4619" i="1"/>
  <c r="X4618" i="1"/>
  <c r="W4618" i="1"/>
  <c r="V4618" i="1"/>
  <c r="X4617" i="1"/>
  <c r="W4617" i="1"/>
  <c r="V4617" i="1"/>
  <c r="X4616" i="1"/>
  <c r="W4616" i="1"/>
  <c r="V4616" i="1"/>
  <c r="X4615" i="1"/>
  <c r="W4615" i="1"/>
  <c r="V4615" i="1"/>
  <c r="X4614" i="1"/>
  <c r="W4614" i="1"/>
  <c r="V4614" i="1"/>
  <c r="X4613" i="1"/>
  <c r="W4613" i="1"/>
  <c r="V4613" i="1"/>
  <c r="X4612" i="1"/>
  <c r="W4612" i="1"/>
  <c r="V4612" i="1"/>
  <c r="X4611" i="1"/>
  <c r="W4611" i="1"/>
  <c r="V4611" i="1"/>
  <c r="X4610" i="1"/>
  <c r="W4610" i="1"/>
  <c r="V4610" i="1"/>
  <c r="X4609" i="1"/>
  <c r="W4609" i="1"/>
  <c r="V4609" i="1"/>
  <c r="X4608" i="1"/>
  <c r="W4608" i="1"/>
  <c r="V4608" i="1"/>
  <c r="X4607" i="1"/>
  <c r="W4607" i="1"/>
  <c r="V4607" i="1"/>
  <c r="X4606" i="1"/>
  <c r="W4606" i="1"/>
  <c r="V4606" i="1"/>
  <c r="X4605" i="1"/>
  <c r="W4605" i="1"/>
  <c r="V4605" i="1"/>
  <c r="X4604" i="1"/>
  <c r="W4604" i="1"/>
  <c r="V4604" i="1"/>
  <c r="X4603" i="1"/>
  <c r="W4603" i="1"/>
  <c r="V4603" i="1"/>
  <c r="X4602" i="1"/>
  <c r="W4602" i="1"/>
  <c r="V4602" i="1"/>
  <c r="X4601" i="1"/>
  <c r="W4601" i="1"/>
  <c r="V4601" i="1"/>
  <c r="X4600" i="1"/>
  <c r="W4600" i="1"/>
  <c r="V4600" i="1"/>
  <c r="X4599" i="1"/>
  <c r="W4599" i="1"/>
  <c r="V4599" i="1"/>
  <c r="X4598" i="1"/>
  <c r="W4598" i="1"/>
  <c r="V4598" i="1"/>
  <c r="X4597" i="1"/>
  <c r="W4597" i="1"/>
  <c r="V4597" i="1"/>
  <c r="X4596" i="1"/>
  <c r="W4596" i="1"/>
  <c r="V4596" i="1"/>
  <c r="X4595" i="1"/>
  <c r="W4595" i="1"/>
  <c r="V4595" i="1"/>
  <c r="X4594" i="1"/>
  <c r="W4594" i="1"/>
  <c r="V4594" i="1"/>
  <c r="X4593" i="1"/>
  <c r="W4593" i="1"/>
  <c r="V4593" i="1"/>
  <c r="X4592" i="1"/>
  <c r="W4592" i="1"/>
  <c r="V4592" i="1"/>
  <c r="X4591" i="1"/>
  <c r="W4591" i="1"/>
  <c r="V4591" i="1"/>
  <c r="X4590" i="1"/>
  <c r="W4590" i="1"/>
  <c r="V4590" i="1"/>
  <c r="X4589" i="1"/>
  <c r="W4589" i="1"/>
  <c r="V4589" i="1"/>
  <c r="X4588" i="1"/>
  <c r="W4588" i="1"/>
  <c r="V4588" i="1"/>
  <c r="X4587" i="1"/>
  <c r="W4587" i="1"/>
  <c r="V4587" i="1"/>
  <c r="X4586" i="1"/>
  <c r="W4586" i="1"/>
  <c r="V4586" i="1"/>
  <c r="X4585" i="1"/>
  <c r="W4585" i="1"/>
  <c r="V4585" i="1"/>
  <c r="X4584" i="1"/>
  <c r="W4584" i="1"/>
  <c r="V4584" i="1"/>
  <c r="X4583" i="1"/>
  <c r="W4583" i="1"/>
  <c r="V4583" i="1"/>
  <c r="X4582" i="1"/>
  <c r="W4582" i="1"/>
  <c r="V4582" i="1"/>
  <c r="X4581" i="1"/>
  <c r="W4581" i="1"/>
  <c r="V4581" i="1"/>
  <c r="X4580" i="1"/>
  <c r="W4580" i="1"/>
  <c r="V4580" i="1"/>
  <c r="X4579" i="1"/>
  <c r="W4579" i="1"/>
  <c r="V4579" i="1"/>
  <c r="X4578" i="1"/>
  <c r="W4578" i="1"/>
  <c r="V4578" i="1"/>
  <c r="X4577" i="1"/>
  <c r="W4577" i="1"/>
  <c r="V4577" i="1"/>
  <c r="X4576" i="1"/>
  <c r="W4576" i="1"/>
  <c r="V4576" i="1"/>
  <c r="X4575" i="1"/>
  <c r="W4575" i="1"/>
  <c r="V4575" i="1"/>
  <c r="X4574" i="1"/>
  <c r="W4574" i="1"/>
  <c r="V4574" i="1"/>
  <c r="X4573" i="1"/>
  <c r="W4573" i="1"/>
  <c r="V4573" i="1"/>
  <c r="X4572" i="1"/>
  <c r="W4572" i="1"/>
  <c r="V4572" i="1"/>
  <c r="X4571" i="1"/>
  <c r="W4571" i="1"/>
  <c r="V4571" i="1"/>
  <c r="X4570" i="1"/>
  <c r="W4570" i="1"/>
  <c r="V4570" i="1"/>
  <c r="X4569" i="1"/>
  <c r="W4569" i="1"/>
  <c r="V4569" i="1"/>
  <c r="X4568" i="1"/>
  <c r="W4568" i="1"/>
  <c r="V4568" i="1"/>
  <c r="X4567" i="1"/>
  <c r="W4567" i="1"/>
  <c r="V4567" i="1"/>
  <c r="X4566" i="1"/>
  <c r="W4566" i="1"/>
  <c r="V4566" i="1"/>
  <c r="X4565" i="1"/>
  <c r="W4565" i="1"/>
  <c r="V4565" i="1"/>
  <c r="X4564" i="1"/>
  <c r="W4564" i="1"/>
  <c r="V4564" i="1"/>
  <c r="X4563" i="1"/>
  <c r="W4563" i="1"/>
  <c r="V4563" i="1"/>
  <c r="X4562" i="1"/>
  <c r="W4562" i="1"/>
  <c r="V4562" i="1"/>
  <c r="X4561" i="1"/>
  <c r="W4561" i="1"/>
  <c r="V4561" i="1"/>
  <c r="X4560" i="1"/>
  <c r="W4560" i="1"/>
  <c r="V4560" i="1"/>
  <c r="X4559" i="1"/>
  <c r="W4559" i="1"/>
  <c r="V4559" i="1"/>
  <c r="X4558" i="1"/>
  <c r="W4558" i="1"/>
  <c r="V4558" i="1"/>
  <c r="X4557" i="1"/>
  <c r="W4557" i="1"/>
  <c r="V4557" i="1"/>
  <c r="X4556" i="1"/>
  <c r="W4556" i="1"/>
  <c r="V4556" i="1"/>
  <c r="X4555" i="1"/>
  <c r="W4555" i="1"/>
  <c r="V4555" i="1"/>
  <c r="X4554" i="1"/>
  <c r="W4554" i="1"/>
  <c r="V4554" i="1"/>
  <c r="X4553" i="1"/>
  <c r="W4553" i="1"/>
  <c r="V4553" i="1"/>
  <c r="X4552" i="1"/>
  <c r="W4552" i="1"/>
  <c r="V4552" i="1"/>
  <c r="X4551" i="1"/>
  <c r="W4551" i="1"/>
  <c r="V4551" i="1"/>
  <c r="X4550" i="1"/>
  <c r="W4550" i="1"/>
  <c r="V4550" i="1"/>
  <c r="X4549" i="1"/>
  <c r="W4549" i="1"/>
  <c r="V4549" i="1"/>
  <c r="X4548" i="1"/>
  <c r="W4548" i="1"/>
  <c r="V4548" i="1"/>
  <c r="X4547" i="1"/>
  <c r="W4547" i="1"/>
  <c r="V4547" i="1"/>
  <c r="X4546" i="1"/>
  <c r="W4546" i="1"/>
  <c r="V4546" i="1"/>
  <c r="X4545" i="1"/>
  <c r="W4545" i="1"/>
  <c r="V4545" i="1"/>
  <c r="X4544" i="1"/>
  <c r="W4544" i="1"/>
  <c r="V4544" i="1"/>
  <c r="X4543" i="1"/>
  <c r="W4543" i="1"/>
  <c r="V4543" i="1"/>
  <c r="X4542" i="1"/>
  <c r="W4542" i="1"/>
  <c r="V4542" i="1"/>
  <c r="X4541" i="1"/>
  <c r="W4541" i="1"/>
  <c r="V4541" i="1"/>
  <c r="X4540" i="1"/>
  <c r="W4540" i="1"/>
  <c r="V4540" i="1"/>
  <c r="X4539" i="1"/>
  <c r="W4539" i="1"/>
  <c r="V4539" i="1"/>
  <c r="X4538" i="1"/>
  <c r="W4538" i="1"/>
  <c r="V4538" i="1"/>
  <c r="X4537" i="1"/>
  <c r="W4537" i="1"/>
  <c r="V4537" i="1"/>
  <c r="X4536" i="1"/>
  <c r="W4536" i="1"/>
  <c r="V4536" i="1"/>
  <c r="X4535" i="1"/>
  <c r="W4535" i="1"/>
  <c r="V4535" i="1"/>
  <c r="X4534" i="1"/>
  <c r="W4534" i="1"/>
  <c r="V4534" i="1"/>
  <c r="X4533" i="1"/>
  <c r="W4533" i="1"/>
  <c r="V4533" i="1"/>
  <c r="X4532" i="1"/>
  <c r="W4532" i="1"/>
  <c r="V4532" i="1"/>
  <c r="X4531" i="1"/>
  <c r="W4531" i="1"/>
  <c r="V4531" i="1"/>
  <c r="X4530" i="1"/>
  <c r="W4530" i="1"/>
  <c r="V4530" i="1"/>
  <c r="X4529" i="1"/>
  <c r="W4529" i="1"/>
  <c r="V4529" i="1"/>
  <c r="X4528" i="1"/>
  <c r="W4528" i="1"/>
  <c r="V4528" i="1"/>
  <c r="X4527" i="1"/>
  <c r="W4527" i="1"/>
  <c r="V4527" i="1"/>
  <c r="X4526" i="1"/>
  <c r="W4526" i="1"/>
  <c r="V4526" i="1"/>
  <c r="X4525" i="1"/>
  <c r="W4525" i="1"/>
  <c r="V4525" i="1"/>
  <c r="X4524" i="1"/>
  <c r="W4524" i="1"/>
  <c r="V4524" i="1"/>
  <c r="X4523" i="1"/>
  <c r="W4523" i="1"/>
  <c r="V4523" i="1"/>
  <c r="X4522" i="1"/>
  <c r="W4522" i="1"/>
  <c r="V4522" i="1"/>
  <c r="X4521" i="1"/>
  <c r="W4521" i="1"/>
  <c r="V4521" i="1"/>
  <c r="X4520" i="1"/>
  <c r="W4520" i="1"/>
  <c r="V4520" i="1"/>
  <c r="X4519" i="1"/>
  <c r="W4519" i="1"/>
  <c r="V4519" i="1"/>
  <c r="X4518" i="1"/>
  <c r="W4518" i="1"/>
  <c r="V4518" i="1"/>
  <c r="X4517" i="1"/>
  <c r="W4517" i="1"/>
  <c r="V4517" i="1"/>
  <c r="X4516" i="1"/>
  <c r="W4516" i="1"/>
  <c r="V4516" i="1"/>
  <c r="X4515" i="1"/>
  <c r="W4515" i="1"/>
  <c r="V4515" i="1"/>
  <c r="X4514" i="1"/>
  <c r="W4514" i="1"/>
  <c r="V4514" i="1"/>
  <c r="X4513" i="1"/>
  <c r="W4513" i="1"/>
  <c r="V4513" i="1"/>
  <c r="X4512" i="1"/>
  <c r="W4512" i="1"/>
  <c r="V4512" i="1"/>
  <c r="X4511" i="1"/>
  <c r="W4511" i="1"/>
  <c r="V4511" i="1"/>
  <c r="X4510" i="1"/>
  <c r="W4510" i="1"/>
  <c r="V4510" i="1"/>
  <c r="X4509" i="1"/>
  <c r="W4509" i="1"/>
  <c r="V4509" i="1"/>
  <c r="X4508" i="1"/>
  <c r="W4508" i="1"/>
  <c r="V4508" i="1"/>
  <c r="X4507" i="1"/>
  <c r="W4507" i="1"/>
  <c r="V4507" i="1"/>
  <c r="X4506" i="1"/>
  <c r="W4506" i="1"/>
  <c r="V4506" i="1"/>
  <c r="X4505" i="1"/>
  <c r="W4505" i="1"/>
  <c r="V4505" i="1"/>
  <c r="X4504" i="1"/>
  <c r="W4504" i="1"/>
  <c r="V4504" i="1"/>
  <c r="X4503" i="1"/>
  <c r="W4503" i="1"/>
  <c r="V4503" i="1"/>
  <c r="X4502" i="1"/>
  <c r="W4502" i="1"/>
  <c r="V4502" i="1"/>
  <c r="X4501" i="1"/>
  <c r="W4501" i="1"/>
  <c r="V4501" i="1"/>
  <c r="X4500" i="1"/>
  <c r="W4500" i="1"/>
  <c r="V4500" i="1"/>
  <c r="X4499" i="1"/>
  <c r="W4499" i="1"/>
  <c r="V4499" i="1"/>
  <c r="X4498" i="1"/>
  <c r="W4498" i="1"/>
  <c r="V4498" i="1"/>
  <c r="X4497" i="1"/>
  <c r="W4497" i="1"/>
  <c r="V4497" i="1"/>
  <c r="X4496" i="1"/>
  <c r="W4496" i="1"/>
  <c r="V4496" i="1"/>
  <c r="X4495" i="1"/>
  <c r="W4495" i="1"/>
  <c r="V4495" i="1"/>
  <c r="X4494" i="1"/>
  <c r="W4494" i="1"/>
  <c r="V4494" i="1"/>
  <c r="X4493" i="1"/>
  <c r="W4493" i="1"/>
  <c r="V4493" i="1"/>
  <c r="X4492" i="1"/>
  <c r="W4492" i="1"/>
  <c r="V4492" i="1"/>
  <c r="X4491" i="1"/>
  <c r="W4491" i="1"/>
  <c r="V4491" i="1"/>
  <c r="X4490" i="1"/>
  <c r="W4490" i="1"/>
  <c r="V4490" i="1"/>
  <c r="X4489" i="1"/>
  <c r="W4489" i="1"/>
  <c r="V4489" i="1"/>
  <c r="X4488" i="1"/>
  <c r="W4488" i="1"/>
  <c r="V4488" i="1"/>
  <c r="X4487" i="1"/>
  <c r="W4487" i="1"/>
  <c r="V4487" i="1"/>
  <c r="X4486" i="1"/>
  <c r="W4486" i="1"/>
  <c r="V4486" i="1"/>
  <c r="X4485" i="1"/>
  <c r="W4485" i="1"/>
  <c r="V4485" i="1"/>
  <c r="X4484" i="1"/>
  <c r="W4484" i="1"/>
  <c r="V4484" i="1"/>
  <c r="X4483" i="1"/>
  <c r="W4483" i="1"/>
  <c r="V4483" i="1"/>
  <c r="X4482" i="1"/>
  <c r="W4482" i="1"/>
  <c r="V4482" i="1"/>
  <c r="X4481" i="1"/>
  <c r="W4481" i="1"/>
  <c r="V4481" i="1"/>
  <c r="X4480" i="1"/>
  <c r="W4480" i="1"/>
  <c r="V4480" i="1"/>
  <c r="X4479" i="1"/>
  <c r="W4479" i="1"/>
  <c r="V4479" i="1"/>
  <c r="X4478" i="1"/>
  <c r="W4478" i="1"/>
  <c r="V4478" i="1"/>
  <c r="X4477" i="1"/>
  <c r="W4477" i="1"/>
  <c r="V4477" i="1"/>
  <c r="X4476" i="1"/>
  <c r="W4476" i="1"/>
  <c r="V4476" i="1"/>
  <c r="X4475" i="1"/>
  <c r="W4475" i="1"/>
  <c r="V4475" i="1"/>
  <c r="X4474" i="1"/>
  <c r="W4474" i="1"/>
  <c r="V4474" i="1"/>
  <c r="X4473" i="1"/>
  <c r="W4473" i="1"/>
  <c r="V4473" i="1"/>
  <c r="X4472" i="1"/>
  <c r="W4472" i="1"/>
  <c r="V4472" i="1"/>
  <c r="X4471" i="1"/>
  <c r="W4471" i="1"/>
  <c r="V4471" i="1"/>
  <c r="X4470" i="1"/>
  <c r="W4470" i="1"/>
  <c r="V4470" i="1"/>
  <c r="X4469" i="1"/>
  <c r="W4469" i="1"/>
  <c r="V4469" i="1"/>
  <c r="X4468" i="1"/>
  <c r="W4468" i="1"/>
  <c r="V4468" i="1"/>
  <c r="X4467" i="1"/>
  <c r="W4467" i="1"/>
  <c r="V4467" i="1"/>
  <c r="X4466" i="1"/>
  <c r="W4466" i="1"/>
  <c r="V4466" i="1"/>
  <c r="X4465" i="1"/>
  <c r="W4465" i="1"/>
  <c r="V4465" i="1"/>
  <c r="X4464" i="1"/>
  <c r="W4464" i="1"/>
  <c r="V4464" i="1"/>
  <c r="X4463" i="1"/>
  <c r="W4463" i="1"/>
  <c r="V4463" i="1"/>
  <c r="X4462" i="1"/>
  <c r="W4462" i="1"/>
  <c r="V4462" i="1"/>
  <c r="X4461" i="1"/>
  <c r="W4461" i="1"/>
  <c r="V4461" i="1"/>
  <c r="X4460" i="1"/>
  <c r="W4460" i="1"/>
  <c r="V4460" i="1"/>
  <c r="X4459" i="1"/>
  <c r="W4459" i="1"/>
  <c r="V4459" i="1"/>
  <c r="X4458" i="1"/>
  <c r="W4458" i="1"/>
  <c r="V4458" i="1"/>
  <c r="X4457" i="1"/>
  <c r="W4457" i="1"/>
  <c r="V4457" i="1"/>
  <c r="X4456" i="1"/>
  <c r="W4456" i="1"/>
  <c r="V4456" i="1"/>
  <c r="X4455" i="1"/>
  <c r="W4455" i="1"/>
  <c r="V4455" i="1"/>
  <c r="X4454" i="1"/>
  <c r="W4454" i="1"/>
  <c r="V4454" i="1"/>
  <c r="X4453" i="1"/>
  <c r="W4453" i="1"/>
  <c r="V4453" i="1"/>
  <c r="X4452" i="1"/>
  <c r="W4452" i="1"/>
  <c r="V4452" i="1"/>
  <c r="X4451" i="1"/>
  <c r="W4451" i="1"/>
  <c r="V4451" i="1"/>
  <c r="X4450" i="1"/>
  <c r="W4450" i="1"/>
  <c r="V4450" i="1"/>
  <c r="X4449" i="1"/>
  <c r="W4449" i="1"/>
  <c r="V4449" i="1"/>
  <c r="X4448" i="1"/>
  <c r="W4448" i="1"/>
  <c r="V4448" i="1"/>
  <c r="X4447" i="1"/>
  <c r="W4447" i="1"/>
  <c r="V4447" i="1"/>
  <c r="X4446" i="1"/>
  <c r="W4446" i="1"/>
  <c r="V4446" i="1"/>
  <c r="X4445" i="1"/>
  <c r="W4445" i="1"/>
  <c r="V4445" i="1"/>
  <c r="X4444" i="1"/>
  <c r="W4444" i="1"/>
  <c r="V4444" i="1"/>
  <c r="X4443" i="1"/>
  <c r="W4443" i="1"/>
  <c r="V4443" i="1"/>
  <c r="X4442" i="1"/>
  <c r="W4442" i="1"/>
  <c r="V4442" i="1"/>
  <c r="X4441" i="1"/>
  <c r="W4441" i="1"/>
  <c r="V4441" i="1"/>
  <c r="X4440" i="1"/>
  <c r="W4440" i="1"/>
  <c r="V4440" i="1"/>
  <c r="X4439" i="1"/>
  <c r="W4439" i="1"/>
  <c r="V4439" i="1"/>
  <c r="X4438" i="1"/>
  <c r="W4438" i="1"/>
  <c r="V4438" i="1"/>
  <c r="X4437" i="1"/>
  <c r="W4437" i="1"/>
  <c r="V4437" i="1"/>
  <c r="X4436" i="1"/>
  <c r="W4436" i="1"/>
  <c r="V4436" i="1"/>
  <c r="X4435" i="1"/>
  <c r="W4435" i="1"/>
  <c r="V4435" i="1"/>
  <c r="X4434" i="1"/>
  <c r="W4434" i="1"/>
  <c r="V4434" i="1"/>
  <c r="X4433" i="1"/>
  <c r="W4433" i="1"/>
  <c r="V4433" i="1"/>
  <c r="X4432" i="1"/>
  <c r="W4432" i="1"/>
  <c r="V4432" i="1"/>
  <c r="X4431" i="1"/>
  <c r="W4431" i="1"/>
  <c r="V4431" i="1"/>
  <c r="X4430" i="1"/>
  <c r="W4430" i="1"/>
  <c r="V4430" i="1"/>
  <c r="X4429" i="1"/>
  <c r="W4429" i="1"/>
  <c r="V4429" i="1"/>
  <c r="X4428" i="1"/>
  <c r="W4428" i="1"/>
  <c r="V4428" i="1"/>
  <c r="X4427" i="1"/>
  <c r="W4427" i="1"/>
  <c r="V4427" i="1"/>
  <c r="X4426" i="1"/>
  <c r="W4426" i="1"/>
  <c r="V4426" i="1"/>
  <c r="X4425" i="1"/>
  <c r="W4425" i="1"/>
  <c r="V4425" i="1"/>
  <c r="X4424" i="1"/>
  <c r="W4424" i="1"/>
  <c r="V4424" i="1"/>
  <c r="X4423" i="1"/>
  <c r="W4423" i="1"/>
  <c r="V4423" i="1"/>
  <c r="X4422" i="1"/>
  <c r="W4422" i="1"/>
  <c r="V4422" i="1"/>
  <c r="X4421" i="1"/>
  <c r="W4421" i="1"/>
  <c r="V4421" i="1"/>
  <c r="X4420" i="1"/>
  <c r="W4420" i="1"/>
  <c r="V4420" i="1"/>
  <c r="X4419" i="1"/>
  <c r="W4419" i="1"/>
  <c r="V4419" i="1"/>
  <c r="X4418" i="1"/>
  <c r="W4418" i="1"/>
  <c r="V4418" i="1"/>
  <c r="X4417" i="1"/>
  <c r="W4417" i="1"/>
  <c r="V4417" i="1"/>
  <c r="X4416" i="1"/>
  <c r="W4416" i="1"/>
  <c r="V4416" i="1"/>
  <c r="X4415" i="1"/>
  <c r="W4415" i="1"/>
  <c r="V4415" i="1"/>
  <c r="X4414" i="1"/>
  <c r="W4414" i="1"/>
  <c r="V4414" i="1"/>
  <c r="X4413" i="1"/>
  <c r="W4413" i="1"/>
  <c r="V4413" i="1"/>
  <c r="X4412" i="1"/>
  <c r="W4412" i="1"/>
  <c r="V4412" i="1"/>
  <c r="X4411" i="1"/>
  <c r="W4411" i="1"/>
  <c r="V4411" i="1"/>
  <c r="X4410" i="1"/>
  <c r="W4410" i="1"/>
  <c r="V4410" i="1"/>
  <c r="X4409" i="1"/>
  <c r="W4409" i="1"/>
  <c r="V4409" i="1"/>
  <c r="X4408" i="1"/>
  <c r="W4408" i="1"/>
  <c r="V4408" i="1"/>
  <c r="X4407" i="1"/>
  <c r="W4407" i="1"/>
  <c r="V4407" i="1"/>
  <c r="X4406" i="1"/>
  <c r="W4406" i="1"/>
  <c r="V4406" i="1"/>
  <c r="X4405" i="1"/>
  <c r="W4405" i="1"/>
  <c r="V4405" i="1"/>
  <c r="X4404" i="1"/>
  <c r="W4404" i="1"/>
  <c r="V4404" i="1"/>
  <c r="X4403" i="1"/>
  <c r="W4403" i="1"/>
  <c r="V4403" i="1"/>
  <c r="X4402" i="1"/>
  <c r="W4402" i="1"/>
  <c r="V4402" i="1"/>
  <c r="X4401" i="1"/>
  <c r="W4401" i="1"/>
  <c r="V4401" i="1"/>
  <c r="X4400" i="1"/>
  <c r="W4400" i="1"/>
  <c r="V4400" i="1"/>
  <c r="X4399" i="1"/>
  <c r="W4399" i="1"/>
  <c r="V4399" i="1"/>
  <c r="X4398" i="1"/>
  <c r="W4398" i="1"/>
  <c r="V4398" i="1"/>
  <c r="X4397" i="1"/>
  <c r="W4397" i="1"/>
  <c r="V4397" i="1"/>
  <c r="X4396" i="1"/>
  <c r="W4396" i="1"/>
  <c r="V4396" i="1"/>
  <c r="X4395" i="1"/>
  <c r="W4395" i="1"/>
  <c r="V4395" i="1"/>
  <c r="X4394" i="1"/>
  <c r="W4394" i="1"/>
  <c r="V4394" i="1"/>
  <c r="X4393" i="1"/>
  <c r="W4393" i="1"/>
  <c r="V4393" i="1"/>
  <c r="X4392" i="1"/>
  <c r="W4392" i="1"/>
  <c r="V4392" i="1"/>
  <c r="X4391" i="1"/>
  <c r="W4391" i="1"/>
  <c r="V4391" i="1"/>
  <c r="X4390" i="1"/>
  <c r="W4390" i="1"/>
  <c r="V4390" i="1"/>
  <c r="X4389" i="1"/>
  <c r="W4389" i="1"/>
  <c r="V4389" i="1"/>
  <c r="X4388" i="1"/>
  <c r="W4388" i="1"/>
  <c r="V4388" i="1"/>
  <c r="X4387" i="1"/>
  <c r="W4387" i="1"/>
  <c r="V4387" i="1"/>
  <c r="X4386" i="1"/>
  <c r="W4386" i="1"/>
  <c r="V4386" i="1"/>
  <c r="X4385" i="1"/>
  <c r="W4385" i="1"/>
  <c r="V4385" i="1"/>
  <c r="X4384" i="1"/>
  <c r="W4384" i="1"/>
  <c r="V4384" i="1"/>
  <c r="X4383" i="1"/>
  <c r="W4383" i="1"/>
  <c r="V4383" i="1"/>
  <c r="X4382" i="1"/>
  <c r="W4382" i="1"/>
  <c r="V4382" i="1"/>
  <c r="X4381" i="1"/>
  <c r="W4381" i="1"/>
  <c r="V4381" i="1"/>
  <c r="X4380" i="1"/>
  <c r="W4380" i="1"/>
  <c r="V4380" i="1"/>
  <c r="X4379" i="1"/>
  <c r="W4379" i="1"/>
  <c r="V4379" i="1"/>
  <c r="X4378" i="1"/>
  <c r="W4378" i="1"/>
  <c r="V4378" i="1"/>
  <c r="X4377" i="1"/>
  <c r="W4377" i="1"/>
  <c r="V4377" i="1"/>
  <c r="X4376" i="1"/>
  <c r="W4376" i="1"/>
  <c r="V4376" i="1"/>
  <c r="X4375" i="1"/>
  <c r="W4375" i="1"/>
  <c r="V4375" i="1"/>
  <c r="X4374" i="1"/>
  <c r="W4374" i="1"/>
  <c r="V4374" i="1"/>
  <c r="X4373" i="1"/>
  <c r="W4373" i="1"/>
  <c r="V4373" i="1"/>
  <c r="X4372" i="1"/>
  <c r="W4372" i="1"/>
  <c r="V4372" i="1"/>
  <c r="X4371" i="1"/>
  <c r="W4371" i="1"/>
  <c r="V4371" i="1"/>
  <c r="X4370" i="1"/>
  <c r="W4370" i="1"/>
  <c r="V4370" i="1"/>
  <c r="X4369" i="1"/>
  <c r="W4369" i="1"/>
  <c r="V4369" i="1"/>
  <c r="X4368" i="1"/>
  <c r="W4368" i="1"/>
  <c r="V4368" i="1"/>
  <c r="X4367" i="1"/>
  <c r="W4367" i="1"/>
  <c r="V4367" i="1"/>
  <c r="X4366" i="1"/>
  <c r="W4366" i="1"/>
  <c r="V4366" i="1"/>
  <c r="X4365" i="1"/>
  <c r="W4365" i="1"/>
  <c r="V4365" i="1"/>
  <c r="X4364" i="1"/>
  <c r="W4364" i="1"/>
  <c r="V4364" i="1"/>
  <c r="X4363" i="1"/>
  <c r="W4363" i="1"/>
  <c r="V4363" i="1"/>
  <c r="X4362" i="1"/>
  <c r="W4362" i="1"/>
  <c r="V4362" i="1"/>
  <c r="X4361" i="1"/>
  <c r="W4361" i="1"/>
  <c r="V4361" i="1"/>
  <c r="X4360" i="1"/>
  <c r="W4360" i="1"/>
  <c r="V4360" i="1"/>
  <c r="X4359" i="1"/>
  <c r="W4359" i="1"/>
  <c r="V4359" i="1"/>
  <c r="X4358" i="1"/>
  <c r="W4358" i="1"/>
  <c r="V4358" i="1"/>
  <c r="X4357" i="1"/>
  <c r="W4357" i="1"/>
  <c r="V4357" i="1"/>
  <c r="X4356" i="1"/>
  <c r="W4356" i="1"/>
  <c r="V4356" i="1"/>
  <c r="X4355" i="1"/>
  <c r="W4355" i="1"/>
  <c r="V4355" i="1"/>
  <c r="X4354" i="1"/>
  <c r="W4354" i="1"/>
  <c r="V4354" i="1"/>
  <c r="X4353" i="1"/>
  <c r="W4353" i="1"/>
  <c r="V4353" i="1"/>
  <c r="X4352" i="1"/>
  <c r="W4352" i="1"/>
  <c r="V4352" i="1"/>
  <c r="X4351" i="1"/>
  <c r="W4351" i="1"/>
  <c r="V4351" i="1"/>
  <c r="X4350" i="1"/>
  <c r="W4350" i="1"/>
  <c r="V4350" i="1"/>
  <c r="X4349" i="1"/>
  <c r="W4349" i="1"/>
  <c r="V4349" i="1"/>
  <c r="X4348" i="1"/>
  <c r="W4348" i="1"/>
  <c r="V4348" i="1"/>
  <c r="X4347" i="1"/>
  <c r="W4347" i="1"/>
  <c r="V4347" i="1"/>
  <c r="X4346" i="1"/>
  <c r="W4346" i="1"/>
  <c r="V4346" i="1"/>
  <c r="X4345" i="1"/>
  <c r="W4345" i="1"/>
  <c r="V4345" i="1"/>
  <c r="X4344" i="1"/>
  <c r="W4344" i="1"/>
  <c r="V4344" i="1"/>
  <c r="X4343" i="1"/>
  <c r="W4343" i="1"/>
  <c r="V4343" i="1"/>
  <c r="X4342" i="1"/>
  <c r="W4342" i="1"/>
  <c r="V4342" i="1"/>
  <c r="X4341" i="1"/>
  <c r="W4341" i="1"/>
  <c r="V4341" i="1"/>
  <c r="X4340" i="1"/>
  <c r="W4340" i="1"/>
  <c r="V4340" i="1"/>
  <c r="X4339" i="1"/>
  <c r="W4339" i="1"/>
  <c r="V4339" i="1"/>
  <c r="X4338" i="1"/>
  <c r="W4338" i="1"/>
  <c r="V4338" i="1"/>
  <c r="X4337" i="1"/>
  <c r="W4337" i="1"/>
  <c r="V4337" i="1"/>
  <c r="X4336" i="1"/>
  <c r="W4336" i="1"/>
  <c r="V4336" i="1"/>
  <c r="X4335" i="1"/>
  <c r="W4335" i="1"/>
  <c r="V4335" i="1"/>
  <c r="X4334" i="1"/>
  <c r="W4334" i="1"/>
  <c r="V4334" i="1"/>
  <c r="X4333" i="1"/>
  <c r="W4333" i="1"/>
  <c r="V4333" i="1"/>
  <c r="X4332" i="1"/>
  <c r="W4332" i="1"/>
  <c r="V4332" i="1"/>
  <c r="X4331" i="1"/>
  <c r="W4331" i="1"/>
  <c r="V4331" i="1"/>
  <c r="X4330" i="1"/>
  <c r="W4330" i="1"/>
  <c r="V4330" i="1"/>
  <c r="X4329" i="1"/>
  <c r="W4329" i="1"/>
  <c r="V4329" i="1"/>
  <c r="X4328" i="1"/>
  <c r="W4328" i="1"/>
  <c r="V4328" i="1"/>
  <c r="X4327" i="1"/>
  <c r="W4327" i="1"/>
  <c r="V4327" i="1"/>
  <c r="X4326" i="1"/>
  <c r="W4326" i="1"/>
  <c r="V4326" i="1"/>
  <c r="X4325" i="1"/>
  <c r="W4325" i="1"/>
  <c r="V4325" i="1"/>
  <c r="X4324" i="1"/>
  <c r="W4324" i="1"/>
  <c r="V4324" i="1"/>
  <c r="X4323" i="1"/>
  <c r="W4323" i="1"/>
  <c r="V4323" i="1"/>
  <c r="X4322" i="1"/>
  <c r="W4322" i="1"/>
  <c r="V4322" i="1"/>
  <c r="X4321" i="1"/>
  <c r="W4321" i="1"/>
  <c r="V4321" i="1"/>
  <c r="X4320" i="1"/>
  <c r="W4320" i="1"/>
  <c r="V4320" i="1"/>
  <c r="X4319" i="1"/>
  <c r="W4319" i="1"/>
  <c r="V4319" i="1"/>
  <c r="X4318" i="1"/>
  <c r="W4318" i="1"/>
  <c r="V4318" i="1"/>
  <c r="X4317" i="1"/>
  <c r="W4317" i="1"/>
  <c r="V4317" i="1"/>
  <c r="X4316" i="1"/>
  <c r="W4316" i="1"/>
  <c r="V4316" i="1"/>
  <c r="X4315" i="1"/>
  <c r="W4315" i="1"/>
  <c r="V4315" i="1"/>
  <c r="X4314" i="1"/>
  <c r="W4314" i="1"/>
  <c r="V4314" i="1"/>
  <c r="X4313" i="1"/>
  <c r="W4313" i="1"/>
  <c r="V4313" i="1"/>
  <c r="X4312" i="1"/>
  <c r="W4312" i="1"/>
  <c r="V4312" i="1"/>
  <c r="X4311" i="1"/>
  <c r="W4311" i="1"/>
  <c r="V4311" i="1"/>
  <c r="X4310" i="1"/>
  <c r="W4310" i="1"/>
  <c r="V4310" i="1"/>
  <c r="X4309" i="1"/>
  <c r="W4309" i="1"/>
  <c r="V4309" i="1"/>
  <c r="X4308" i="1"/>
  <c r="W4308" i="1"/>
  <c r="V4308" i="1"/>
  <c r="X4307" i="1"/>
  <c r="W4307" i="1"/>
  <c r="V4307" i="1"/>
  <c r="X4306" i="1"/>
  <c r="W4306" i="1"/>
  <c r="V4306" i="1"/>
  <c r="X4305" i="1"/>
  <c r="W4305" i="1"/>
  <c r="V4305" i="1"/>
  <c r="X4304" i="1"/>
  <c r="W4304" i="1"/>
  <c r="V4304" i="1"/>
  <c r="X4303" i="1"/>
  <c r="W4303" i="1"/>
  <c r="V4303" i="1"/>
  <c r="X4302" i="1"/>
  <c r="W4302" i="1"/>
  <c r="V4302" i="1"/>
  <c r="X4301" i="1"/>
  <c r="W4301" i="1"/>
  <c r="V4301" i="1"/>
  <c r="X4300" i="1"/>
  <c r="W4300" i="1"/>
  <c r="V4300" i="1"/>
  <c r="X4299" i="1"/>
  <c r="W4299" i="1"/>
  <c r="V4299" i="1"/>
  <c r="X4298" i="1"/>
  <c r="W4298" i="1"/>
  <c r="V4298" i="1"/>
  <c r="X4297" i="1"/>
  <c r="W4297" i="1"/>
  <c r="V4297" i="1"/>
  <c r="X4296" i="1"/>
  <c r="W4296" i="1"/>
  <c r="V4296" i="1"/>
  <c r="X4295" i="1"/>
  <c r="W4295" i="1"/>
  <c r="V4295" i="1"/>
  <c r="X4294" i="1"/>
  <c r="W4294" i="1"/>
  <c r="V4294" i="1"/>
  <c r="X4293" i="1"/>
  <c r="W4293" i="1"/>
  <c r="V4293" i="1"/>
  <c r="X4292" i="1"/>
  <c r="W4292" i="1"/>
  <c r="V4292" i="1"/>
  <c r="X4291" i="1"/>
  <c r="W4291" i="1"/>
  <c r="V4291" i="1"/>
  <c r="X4290" i="1"/>
  <c r="W4290" i="1"/>
  <c r="V4290" i="1"/>
  <c r="X4289" i="1"/>
  <c r="W4289" i="1"/>
  <c r="V4289" i="1"/>
  <c r="X4288" i="1"/>
  <c r="W4288" i="1"/>
  <c r="V4288" i="1"/>
  <c r="X4287" i="1"/>
  <c r="W4287" i="1"/>
  <c r="V4287" i="1"/>
  <c r="X4286" i="1"/>
  <c r="W4286" i="1"/>
  <c r="V4286" i="1"/>
  <c r="X4285" i="1"/>
  <c r="W4285" i="1"/>
  <c r="V4285" i="1"/>
  <c r="X4284" i="1"/>
  <c r="W4284" i="1"/>
  <c r="V4284" i="1"/>
  <c r="X4283" i="1"/>
  <c r="W4283" i="1"/>
  <c r="V4283" i="1"/>
  <c r="X4282" i="1"/>
  <c r="W4282" i="1"/>
  <c r="V4282" i="1"/>
  <c r="X4281" i="1"/>
  <c r="W4281" i="1"/>
  <c r="V4281" i="1"/>
  <c r="X4280" i="1"/>
  <c r="W4280" i="1"/>
  <c r="V4280" i="1"/>
  <c r="X4279" i="1"/>
  <c r="W4279" i="1"/>
  <c r="V4279" i="1"/>
  <c r="X4278" i="1"/>
  <c r="W4278" i="1"/>
  <c r="V4278" i="1"/>
  <c r="X4277" i="1"/>
  <c r="W4277" i="1"/>
  <c r="V4277" i="1"/>
  <c r="X4276" i="1"/>
  <c r="W4276" i="1"/>
  <c r="V4276" i="1"/>
  <c r="X4275" i="1"/>
  <c r="W4275" i="1"/>
  <c r="V4275" i="1"/>
  <c r="X4274" i="1"/>
  <c r="W4274" i="1"/>
  <c r="V4274" i="1"/>
  <c r="X4273" i="1"/>
  <c r="W4273" i="1"/>
  <c r="V4273" i="1"/>
  <c r="X4272" i="1"/>
  <c r="W4272" i="1"/>
  <c r="V4272" i="1"/>
  <c r="X4271" i="1"/>
  <c r="W4271" i="1"/>
  <c r="V4271" i="1"/>
  <c r="X4270" i="1"/>
  <c r="W4270" i="1"/>
  <c r="V4270" i="1"/>
  <c r="X4269" i="1"/>
  <c r="W4269" i="1"/>
  <c r="V4269" i="1"/>
  <c r="X4268" i="1"/>
  <c r="W4268" i="1"/>
  <c r="V4268" i="1"/>
  <c r="X4267" i="1"/>
  <c r="W4267" i="1"/>
  <c r="V4267" i="1"/>
  <c r="X4266" i="1"/>
  <c r="W4266" i="1"/>
  <c r="V4266" i="1"/>
  <c r="X4265" i="1"/>
  <c r="W4265" i="1"/>
  <c r="V4265" i="1"/>
  <c r="X4264" i="1"/>
  <c r="W4264" i="1"/>
  <c r="V4264" i="1"/>
  <c r="X4263" i="1"/>
  <c r="W4263" i="1"/>
  <c r="V4263" i="1"/>
  <c r="X4262" i="1"/>
  <c r="W4262" i="1"/>
  <c r="V4262" i="1"/>
  <c r="X4261" i="1"/>
  <c r="W4261" i="1"/>
  <c r="V4261" i="1"/>
  <c r="X4260" i="1"/>
  <c r="W4260" i="1"/>
  <c r="V4260" i="1"/>
  <c r="X4259" i="1"/>
  <c r="W4259" i="1"/>
  <c r="V4259" i="1"/>
  <c r="X4258" i="1"/>
  <c r="W4258" i="1"/>
  <c r="V4258" i="1"/>
  <c r="X4257" i="1"/>
  <c r="W4257" i="1"/>
  <c r="V4257" i="1"/>
  <c r="X4256" i="1"/>
  <c r="W4256" i="1"/>
  <c r="V4256" i="1"/>
  <c r="X4255" i="1"/>
  <c r="W4255" i="1"/>
  <c r="V4255" i="1"/>
  <c r="X4254" i="1"/>
  <c r="W4254" i="1"/>
  <c r="V4254" i="1"/>
  <c r="X4253" i="1"/>
  <c r="W4253" i="1"/>
  <c r="V4253" i="1"/>
  <c r="X4252" i="1"/>
  <c r="W4252" i="1"/>
  <c r="V4252" i="1"/>
  <c r="X4251" i="1"/>
  <c r="W4251" i="1"/>
  <c r="V4251" i="1"/>
  <c r="X4250" i="1"/>
  <c r="W4250" i="1"/>
  <c r="V4250" i="1"/>
  <c r="X4249" i="1"/>
  <c r="W4249" i="1"/>
  <c r="V4249" i="1"/>
  <c r="X4248" i="1"/>
  <c r="W4248" i="1"/>
  <c r="V4248" i="1"/>
  <c r="X4247" i="1"/>
  <c r="W4247" i="1"/>
  <c r="V4247" i="1"/>
  <c r="X4246" i="1"/>
  <c r="W4246" i="1"/>
  <c r="V4246" i="1"/>
  <c r="X4245" i="1"/>
  <c r="W4245" i="1"/>
  <c r="V4245" i="1"/>
  <c r="X4244" i="1"/>
  <c r="W4244" i="1"/>
  <c r="V4244" i="1"/>
  <c r="X4243" i="1"/>
  <c r="W4243" i="1"/>
  <c r="V4243" i="1"/>
  <c r="X4242" i="1"/>
  <c r="W4242" i="1"/>
  <c r="V4242" i="1"/>
  <c r="X4241" i="1"/>
  <c r="W4241" i="1"/>
  <c r="V4241" i="1"/>
  <c r="X4240" i="1"/>
  <c r="W4240" i="1"/>
  <c r="V4240" i="1"/>
  <c r="X4239" i="1"/>
  <c r="W4239" i="1"/>
  <c r="V4239" i="1"/>
  <c r="X4238" i="1"/>
  <c r="W4238" i="1"/>
  <c r="V4238" i="1"/>
  <c r="X4237" i="1"/>
  <c r="W4237" i="1"/>
  <c r="V4237" i="1"/>
  <c r="X4236" i="1"/>
  <c r="W4236" i="1"/>
  <c r="V4236" i="1"/>
  <c r="X4235" i="1"/>
  <c r="W4235" i="1"/>
  <c r="V4235" i="1"/>
  <c r="X4234" i="1"/>
  <c r="W4234" i="1"/>
  <c r="V4234" i="1"/>
  <c r="X4233" i="1"/>
  <c r="W4233" i="1"/>
  <c r="V4233" i="1"/>
  <c r="X4232" i="1"/>
  <c r="W4232" i="1"/>
  <c r="V4232" i="1"/>
  <c r="X4231" i="1"/>
  <c r="W4231" i="1"/>
  <c r="V4231" i="1"/>
  <c r="X4230" i="1"/>
  <c r="W4230" i="1"/>
  <c r="V4230" i="1"/>
  <c r="X4229" i="1"/>
  <c r="W4229" i="1"/>
  <c r="V4229" i="1"/>
  <c r="X4228" i="1"/>
  <c r="W4228" i="1"/>
  <c r="V4228" i="1"/>
  <c r="X4227" i="1"/>
  <c r="W4227" i="1"/>
  <c r="V4227" i="1"/>
  <c r="X4226" i="1"/>
  <c r="W4226" i="1"/>
  <c r="V4226" i="1"/>
  <c r="X4225" i="1"/>
  <c r="W4225" i="1"/>
  <c r="V4225" i="1"/>
  <c r="X4224" i="1"/>
  <c r="W4224" i="1"/>
  <c r="V4224" i="1"/>
  <c r="X4223" i="1"/>
  <c r="W4223" i="1"/>
  <c r="V4223" i="1"/>
  <c r="X4222" i="1"/>
  <c r="W4222" i="1"/>
  <c r="V4222" i="1"/>
  <c r="X4221" i="1"/>
  <c r="W4221" i="1"/>
  <c r="V4221" i="1"/>
  <c r="X4220" i="1"/>
  <c r="W4220" i="1"/>
  <c r="V4220" i="1"/>
  <c r="X4219" i="1"/>
  <c r="W4219" i="1"/>
  <c r="V4219" i="1"/>
  <c r="X4218" i="1"/>
  <c r="W4218" i="1"/>
  <c r="V4218" i="1"/>
  <c r="X4217" i="1"/>
  <c r="W4217" i="1"/>
  <c r="V4217" i="1"/>
  <c r="X4216" i="1"/>
  <c r="W4216" i="1"/>
  <c r="V4216" i="1"/>
  <c r="X4215" i="1"/>
  <c r="W4215" i="1"/>
  <c r="V4215" i="1"/>
  <c r="X4214" i="1"/>
  <c r="W4214" i="1"/>
  <c r="V4214" i="1"/>
  <c r="X4213" i="1"/>
  <c r="W4213" i="1"/>
  <c r="V4213" i="1"/>
  <c r="X4212" i="1"/>
  <c r="W4212" i="1"/>
  <c r="V4212" i="1"/>
  <c r="X4211" i="1"/>
  <c r="W4211" i="1"/>
  <c r="V4211" i="1"/>
  <c r="X4210" i="1"/>
  <c r="W4210" i="1"/>
  <c r="V4210" i="1"/>
  <c r="X4209" i="1"/>
  <c r="W4209" i="1"/>
  <c r="V4209" i="1"/>
  <c r="X4208" i="1"/>
  <c r="W4208" i="1"/>
  <c r="V4208" i="1"/>
  <c r="X4207" i="1"/>
  <c r="W4207" i="1"/>
  <c r="V4207" i="1"/>
  <c r="X4206" i="1"/>
  <c r="W4206" i="1"/>
  <c r="V4206" i="1"/>
  <c r="X4205" i="1"/>
  <c r="W4205" i="1"/>
  <c r="V4205" i="1"/>
  <c r="X4204" i="1"/>
  <c r="W4204" i="1"/>
  <c r="V4204" i="1"/>
  <c r="X4203" i="1"/>
  <c r="W4203" i="1"/>
  <c r="V4203" i="1"/>
  <c r="X4202" i="1"/>
  <c r="W4202" i="1"/>
  <c r="V4202" i="1"/>
  <c r="X4201" i="1"/>
  <c r="W4201" i="1"/>
  <c r="V4201" i="1"/>
  <c r="X4200" i="1"/>
  <c r="W4200" i="1"/>
  <c r="V4200" i="1"/>
  <c r="X4199" i="1"/>
  <c r="W4199" i="1"/>
  <c r="V4199" i="1"/>
  <c r="X4198" i="1"/>
  <c r="W4198" i="1"/>
  <c r="V4198" i="1"/>
  <c r="X4197" i="1"/>
  <c r="W4197" i="1"/>
  <c r="V4197" i="1"/>
  <c r="X4196" i="1"/>
  <c r="W4196" i="1"/>
  <c r="V4196" i="1"/>
  <c r="X4195" i="1"/>
  <c r="W4195" i="1"/>
  <c r="V4195" i="1"/>
  <c r="X4194" i="1"/>
  <c r="W4194" i="1"/>
  <c r="V4194" i="1"/>
  <c r="X4193" i="1"/>
  <c r="W4193" i="1"/>
  <c r="V4193" i="1"/>
  <c r="X4192" i="1"/>
  <c r="W4192" i="1"/>
  <c r="V4192" i="1"/>
  <c r="X4191" i="1"/>
  <c r="W4191" i="1"/>
  <c r="V4191" i="1"/>
  <c r="X4190" i="1"/>
  <c r="W4190" i="1"/>
  <c r="V4190" i="1"/>
  <c r="X4189" i="1"/>
  <c r="W4189" i="1"/>
  <c r="V4189" i="1"/>
  <c r="X4188" i="1"/>
  <c r="W4188" i="1"/>
  <c r="V4188" i="1"/>
  <c r="X4187" i="1"/>
  <c r="W4187" i="1"/>
  <c r="V4187" i="1"/>
  <c r="X4186" i="1"/>
  <c r="W4186" i="1"/>
  <c r="V4186" i="1"/>
  <c r="X4185" i="1"/>
  <c r="W4185" i="1"/>
  <c r="V4185" i="1"/>
  <c r="X4184" i="1"/>
  <c r="W4184" i="1"/>
  <c r="V4184" i="1"/>
  <c r="X4183" i="1"/>
  <c r="W4183" i="1"/>
  <c r="V4183" i="1"/>
  <c r="X4182" i="1"/>
  <c r="W4182" i="1"/>
  <c r="V4182" i="1"/>
  <c r="X4181" i="1"/>
  <c r="W4181" i="1"/>
  <c r="V4181" i="1"/>
  <c r="X4180" i="1"/>
  <c r="W4180" i="1"/>
  <c r="V4180" i="1"/>
  <c r="X4179" i="1"/>
  <c r="W4179" i="1"/>
  <c r="V4179" i="1"/>
  <c r="X4178" i="1"/>
  <c r="W4178" i="1"/>
  <c r="V4178" i="1"/>
  <c r="X4177" i="1"/>
  <c r="W4177" i="1"/>
  <c r="V4177" i="1"/>
  <c r="X4176" i="1"/>
  <c r="W4176" i="1"/>
  <c r="V4176" i="1"/>
  <c r="X4175" i="1"/>
  <c r="W4175" i="1"/>
  <c r="V4175" i="1"/>
  <c r="X4174" i="1"/>
  <c r="W4174" i="1"/>
  <c r="V4174" i="1"/>
  <c r="X4173" i="1"/>
  <c r="W4173" i="1"/>
  <c r="V4173" i="1"/>
  <c r="X4172" i="1"/>
  <c r="W4172" i="1"/>
  <c r="V4172" i="1"/>
  <c r="X4171" i="1"/>
  <c r="W4171" i="1"/>
  <c r="V4171" i="1"/>
  <c r="X4170" i="1"/>
  <c r="W4170" i="1"/>
  <c r="V4170" i="1"/>
  <c r="X4169" i="1"/>
  <c r="W4169" i="1"/>
  <c r="V4169" i="1"/>
  <c r="X4168" i="1"/>
  <c r="W4168" i="1"/>
  <c r="V4168" i="1"/>
  <c r="X4167" i="1"/>
  <c r="W4167" i="1"/>
  <c r="V4167" i="1"/>
  <c r="X4166" i="1"/>
  <c r="W4166" i="1"/>
  <c r="V4166" i="1"/>
  <c r="X4165" i="1"/>
  <c r="W4165" i="1"/>
  <c r="V4165" i="1"/>
  <c r="X4164" i="1"/>
  <c r="W4164" i="1"/>
  <c r="V4164" i="1"/>
  <c r="X4163" i="1"/>
  <c r="W4163" i="1"/>
  <c r="V4163" i="1"/>
  <c r="X4162" i="1"/>
  <c r="W4162" i="1"/>
  <c r="V4162" i="1"/>
  <c r="X4161" i="1"/>
  <c r="W4161" i="1"/>
  <c r="V4161" i="1"/>
  <c r="X4160" i="1"/>
  <c r="W4160" i="1"/>
  <c r="V4160" i="1"/>
  <c r="X4159" i="1"/>
  <c r="W4159" i="1"/>
  <c r="V4159" i="1"/>
  <c r="X4158" i="1"/>
  <c r="W4158" i="1"/>
  <c r="V4158" i="1"/>
  <c r="X4157" i="1"/>
  <c r="W4157" i="1"/>
  <c r="V4157" i="1"/>
  <c r="X4156" i="1"/>
  <c r="W4156" i="1"/>
  <c r="V4156" i="1"/>
  <c r="X4155" i="1"/>
  <c r="W4155" i="1"/>
  <c r="V4155" i="1"/>
  <c r="X4154" i="1"/>
  <c r="W4154" i="1"/>
  <c r="V4154" i="1"/>
  <c r="X4153" i="1"/>
  <c r="W4153" i="1"/>
  <c r="V4153" i="1"/>
  <c r="X4152" i="1"/>
  <c r="W4152" i="1"/>
  <c r="V4152" i="1"/>
  <c r="X4151" i="1"/>
  <c r="W4151" i="1"/>
  <c r="V4151" i="1"/>
  <c r="X4150" i="1"/>
  <c r="W4150" i="1"/>
  <c r="V4150" i="1"/>
  <c r="X4149" i="1"/>
  <c r="W4149" i="1"/>
  <c r="V4149" i="1"/>
  <c r="X4148" i="1"/>
  <c r="W4148" i="1"/>
  <c r="V4148" i="1"/>
  <c r="X4147" i="1"/>
  <c r="W4147" i="1"/>
  <c r="V4147" i="1"/>
  <c r="X4146" i="1"/>
  <c r="W4146" i="1"/>
  <c r="V4146" i="1"/>
  <c r="X4145" i="1"/>
  <c r="W4145" i="1"/>
  <c r="V4145" i="1"/>
  <c r="X4144" i="1"/>
  <c r="W4144" i="1"/>
  <c r="V4144" i="1"/>
  <c r="X4143" i="1"/>
  <c r="W4143" i="1"/>
  <c r="V4143" i="1"/>
  <c r="X4142" i="1"/>
  <c r="W4142" i="1"/>
  <c r="V4142" i="1"/>
  <c r="X4141" i="1"/>
  <c r="W4141" i="1"/>
  <c r="V4141" i="1"/>
  <c r="X4140" i="1"/>
  <c r="W4140" i="1"/>
  <c r="V4140" i="1"/>
  <c r="X4139" i="1"/>
  <c r="W4139" i="1"/>
  <c r="V4139" i="1"/>
  <c r="X4138" i="1"/>
  <c r="W4138" i="1"/>
  <c r="V4138" i="1"/>
  <c r="X4137" i="1"/>
  <c r="W4137" i="1"/>
  <c r="V4137" i="1"/>
  <c r="X4136" i="1"/>
  <c r="W4136" i="1"/>
  <c r="V4136" i="1"/>
  <c r="X4135" i="1"/>
  <c r="W4135" i="1"/>
  <c r="V4135" i="1"/>
  <c r="X4134" i="1"/>
  <c r="W4134" i="1"/>
  <c r="V4134" i="1"/>
  <c r="X4133" i="1"/>
  <c r="W4133" i="1"/>
  <c r="V4133" i="1"/>
  <c r="X4132" i="1"/>
  <c r="W4132" i="1"/>
  <c r="V4132" i="1"/>
  <c r="X4131" i="1"/>
  <c r="W4131" i="1"/>
  <c r="V4131" i="1"/>
  <c r="X4130" i="1"/>
  <c r="W4130" i="1"/>
  <c r="V4130" i="1"/>
  <c r="X4129" i="1"/>
  <c r="W4129" i="1"/>
  <c r="V4129" i="1"/>
  <c r="X4128" i="1"/>
  <c r="W4128" i="1"/>
  <c r="V4128" i="1"/>
  <c r="X4127" i="1"/>
  <c r="W4127" i="1"/>
  <c r="V4127" i="1"/>
  <c r="X4126" i="1"/>
  <c r="W4126" i="1"/>
  <c r="V4126" i="1"/>
  <c r="X4125" i="1"/>
  <c r="W4125" i="1"/>
  <c r="V4125" i="1"/>
  <c r="X4124" i="1"/>
  <c r="W4124" i="1"/>
  <c r="V4124" i="1"/>
  <c r="X4123" i="1"/>
  <c r="W4123" i="1"/>
  <c r="V4123" i="1"/>
  <c r="X4122" i="1"/>
  <c r="W4122" i="1"/>
  <c r="V4122" i="1"/>
  <c r="X4121" i="1"/>
  <c r="W4121" i="1"/>
  <c r="V4121" i="1"/>
  <c r="X4120" i="1"/>
  <c r="W4120" i="1"/>
  <c r="V4120" i="1"/>
  <c r="X4119" i="1"/>
  <c r="W4119" i="1"/>
  <c r="V4119" i="1"/>
  <c r="X4118" i="1"/>
  <c r="W4118" i="1"/>
  <c r="V4118" i="1"/>
  <c r="X4117" i="1"/>
  <c r="W4117" i="1"/>
  <c r="V4117" i="1"/>
  <c r="X4116" i="1"/>
  <c r="W4116" i="1"/>
  <c r="V4116" i="1"/>
  <c r="X4115" i="1"/>
  <c r="W4115" i="1"/>
  <c r="V4115" i="1"/>
  <c r="X4114" i="1"/>
  <c r="W4114" i="1"/>
  <c r="V4114" i="1"/>
  <c r="X4113" i="1"/>
  <c r="W4113" i="1"/>
  <c r="V4113" i="1"/>
  <c r="X4112" i="1"/>
  <c r="W4112" i="1"/>
  <c r="V4112" i="1"/>
  <c r="X4111" i="1"/>
  <c r="W4111" i="1"/>
  <c r="V4111" i="1"/>
  <c r="X4110" i="1"/>
  <c r="W4110" i="1"/>
  <c r="V4110" i="1"/>
  <c r="X4109" i="1"/>
  <c r="W4109" i="1"/>
  <c r="V4109" i="1"/>
  <c r="X4108" i="1"/>
  <c r="W4108" i="1"/>
  <c r="V4108" i="1"/>
  <c r="X4107" i="1"/>
  <c r="W4107" i="1"/>
  <c r="V4107" i="1"/>
  <c r="X4106" i="1"/>
  <c r="W4106" i="1"/>
  <c r="V4106" i="1"/>
  <c r="X4105" i="1"/>
  <c r="W4105" i="1"/>
  <c r="V4105" i="1"/>
  <c r="X4104" i="1"/>
  <c r="W4104" i="1"/>
  <c r="V4104" i="1"/>
  <c r="X4103" i="1"/>
  <c r="W4103" i="1"/>
  <c r="V4103" i="1"/>
  <c r="X4102" i="1"/>
  <c r="W4102" i="1"/>
  <c r="V4102" i="1"/>
  <c r="X4101" i="1"/>
  <c r="W4101" i="1"/>
  <c r="V4101" i="1"/>
  <c r="X4100" i="1"/>
  <c r="W4100" i="1"/>
  <c r="V4100" i="1"/>
  <c r="X4099" i="1"/>
  <c r="W4099" i="1"/>
  <c r="V4099" i="1"/>
  <c r="X4098" i="1"/>
  <c r="W4098" i="1"/>
  <c r="V4098" i="1"/>
  <c r="X4097" i="1"/>
  <c r="W4097" i="1"/>
  <c r="V4097" i="1"/>
  <c r="X4096" i="1"/>
  <c r="W4096" i="1"/>
  <c r="V4096" i="1"/>
  <c r="X4095" i="1"/>
  <c r="W4095" i="1"/>
  <c r="V4095" i="1"/>
  <c r="X4094" i="1"/>
  <c r="W4094" i="1"/>
  <c r="V4094" i="1"/>
  <c r="X4093" i="1"/>
  <c r="W4093" i="1"/>
  <c r="V4093" i="1"/>
  <c r="X4092" i="1"/>
  <c r="W4092" i="1"/>
  <c r="V4092" i="1"/>
  <c r="X4091" i="1"/>
  <c r="W4091" i="1"/>
  <c r="V4091" i="1"/>
  <c r="X4090" i="1"/>
  <c r="W4090" i="1"/>
  <c r="V4090" i="1"/>
  <c r="X4089" i="1"/>
  <c r="W4089" i="1"/>
  <c r="V4089" i="1"/>
  <c r="X4088" i="1"/>
  <c r="W4088" i="1"/>
  <c r="V4088" i="1"/>
  <c r="X4087" i="1"/>
  <c r="W4087" i="1"/>
  <c r="V4087" i="1"/>
  <c r="X4086" i="1"/>
  <c r="W4086" i="1"/>
  <c r="V4086" i="1"/>
  <c r="X4085" i="1"/>
  <c r="W4085" i="1"/>
  <c r="V4085" i="1"/>
  <c r="X4084" i="1"/>
  <c r="W4084" i="1"/>
  <c r="V4084" i="1"/>
  <c r="X4083" i="1"/>
  <c r="W4083" i="1"/>
  <c r="V4083" i="1"/>
  <c r="X4082" i="1"/>
  <c r="W4082" i="1"/>
  <c r="V4082" i="1"/>
  <c r="X4081" i="1"/>
  <c r="W4081" i="1"/>
  <c r="V4081" i="1"/>
  <c r="X4080" i="1"/>
  <c r="W4080" i="1"/>
  <c r="V4080" i="1"/>
  <c r="X4079" i="1"/>
  <c r="W4079" i="1"/>
  <c r="V4079" i="1"/>
  <c r="X4078" i="1"/>
  <c r="W4078" i="1"/>
  <c r="V4078" i="1"/>
  <c r="X4077" i="1"/>
  <c r="W4077" i="1"/>
  <c r="V4077" i="1"/>
  <c r="X4076" i="1"/>
  <c r="W4076" i="1"/>
  <c r="V4076" i="1"/>
  <c r="X4075" i="1"/>
  <c r="W4075" i="1"/>
  <c r="V4075" i="1"/>
  <c r="X4074" i="1"/>
  <c r="W4074" i="1"/>
  <c r="V4074" i="1"/>
  <c r="X4073" i="1"/>
  <c r="W4073" i="1"/>
  <c r="V4073" i="1"/>
  <c r="X4072" i="1"/>
  <c r="W4072" i="1"/>
  <c r="V4072" i="1"/>
  <c r="X4071" i="1"/>
  <c r="W4071" i="1"/>
  <c r="V4071" i="1"/>
  <c r="X4070" i="1"/>
  <c r="W4070" i="1"/>
  <c r="V4070" i="1"/>
  <c r="X4069" i="1"/>
  <c r="W4069" i="1"/>
  <c r="V4069" i="1"/>
  <c r="X4068" i="1"/>
  <c r="W4068" i="1"/>
  <c r="V4068" i="1"/>
  <c r="X4067" i="1"/>
  <c r="W4067" i="1"/>
  <c r="V4067" i="1"/>
  <c r="X4066" i="1"/>
  <c r="W4066" i="1"/>
  <c r="V4066" i="1"/>
  <c r="X4065" i="1"/>
  <c r="W4065" i="1"/>
  <c r="V4065" i="1"/>
  <c r="X4064" i="1"/>
  <c r="W4064" i="1"/>
  <c r="V4064" i="1"/>
  <c r="X4063" i="1"/>
  <c r="W4063" i="1"/>
  <c r="V4063" i="1"/>
  <c r="X4062" i="1"/>
  <c r="W4062" i="1"/>
  <c r="V4062" i="1"/>
  <c r="X4061" i="1"/>
  <c r="W4061" i="1"/>
  <c r="V4061" i="1"/>
  <c r="X4060" i="1"/>
  <c r="W4060" i="1"/>
  <c r="V4060" i="1"/>
  <c r="X4059" i="1"/>
  <c r="W4059" i="1"/>
  <c r="V4059" i="1"/>
  <c r="X4058" i="1"/>
  <c r="W4058" i="1"/>
  <c r="V4058" i="1"/>
  <c r="X4057" i="1"/>
  <c r="W4057" i="1"/>
  <c r="V4057" i="1"/>
  <c r="X4056" i="1"/>
  <c r="W4056" i="1"/>
  <c r="V4056" i="1"/>
  <c r="X4055" i="1"/>
  <c r="W4055" i="1"/>
  <c r="V4055" i="1"/>
  <c r="X4054" i="1"/>
  <c r="W4054" i="1"/>
  <c r="V4054" i="1"/>
  <c r="X4053" i="1"/>
  <c r="W4053" i="1"/>
  <c r="V4053" i="1"/>
  <c r="X4052" i="1"/>
  <c r="W4052" i="1"/>
  <c r="V4052" i="1"/>
  <c r="X4051" i="1"/>
  <c r="W4051" i="1"/>
  <c r="V4051" i="1"/>
  <c r="X4050" i="1"/>
  <c r="W4050" i="1"/>
  <c r="V4050" i="1"/>
  <c r="X4049" i="1"/>
  <c r="W4049" i="1"/>
  <c r="V4049" i="1"/>
  <c r="X4048" i="1"/>
  <c r="W4048" i="1"/>
  <c r="V4048" i="1"/>
  <c r="X4047" i="1"/>
  <c r="W4047" i="1"/>
  <c r="V4047" i="1"/>
  <c r="X4046" i="1"/>
  <c r="W4046" i="1"/>
  <c r="V4046" i="1"/>
  <c r="X4045" i="1"/>
  <c r="W4045" i="1"/>
  <c r="V4045" i="1"/>
  <c r="X4044" i="1"/>
  <c r="W4044" i="1"/>
  <c r="V4044" i="1"/>
  <c r="X4043" i="1"/>
  <c r="W4043" i="1"/>
  <c r="V4043" i="1"/>
  <c r="X4042" i="1"/>
  <c r="W4042" i="1"/>
  <c r="V4042" i="1"/>
  <c r="X4041" i="1"/>
  <c r="W4041" i="1"/>
  <c r="V4041" i="1"/>
  <c r="X4040" i="1"/>
  <c r="W4040" i="1"/>
  <c r="V4040" i="1"/>
  <c r="X4039" i="1"/>
  <c r="W4039" i="1"/>
  <c r="V4039" i="1"/>
  <c r="X4038" i="1"/>
  <c r="W4038" i="1"/>
  <c r="V4038" i="1"/>
  <c r="X4037" i="1"/>
  <c r="W4037" i="1"/>
  <c r="V4037" i="1"/>
  <c r="X4036" i="1"/>
  <c r="W4036" i="1"/>
  <c r="V4036" i="1"/>
  <c r="X4035" i="1"/>
  <c r="W4035" i="1"/>
  <c r="V4035" i="1"/>
  <c r="X4034" i="1"/>
  <c r="W4034" i="1"/>
  <c r="V4034" i="1"/>
  <c r="X4033" i="1"/>
  <c r="W4033" i="1"/>
  <c r="V4033" i="1"/>
  <c r="X4032" i="1"/>
  <c r="W4032" i="1"/>
  <c r="V4032" i="1"/>
  <c r="X4031" i="1"/>
  <c r="W4031" i="1"/>
  <c r="V4031" i="1"/>
  <c r="X4030" i="1"/>
  <c r="W4030" i="1"/>
  <c r="V4030" i="1"/>
  <c r="X4029" i="1"/>
  <c r="W4029" i="1"/>
  <c r="V4029" i="1"/>
  <c r="X4028" i="1"/>
  <c r="W4028" i="1"/>
  <c r="V4028" i="1"/>
  <c r="X4027" i="1"/>
  <c r="W4027" i="1"/>
  <c r="V4027" i="1"/>
  <c r="X4026" i="1"/>
  <c r="W4026" i="1"/>
  <c r="V4026" i="1"/>
  <c r="X4025" i="1"/>
  <c r="W4025" i="1"/>
  <c r="V4025" i="1"/>
  <c r="X4024" i="1"/>
  <c r="W4024" i="1"/>
  <c r="V4024" i="1"/>
  <c r="X4023" i="1"/>
  <c r="W4023" i="1"/>
  <c r="V4023" i="1"/>
  <c r="X4022" i="1"/>
  <c r="W4022" i="1"/>
  <c r="V4022" i="1"/>
  <c r="X4021" i="1"/>
  <c r="W4021" i="1"/>
  <c r="V4021" i="1"/>
  <c r="X4020" i="1"/>
  <c r="W4020" i="1"/>
  <c r="V4020" i="1"/>
  <c r="X4019" i="1"/>
  <c r="W4019" i="1"/>
  <c r="V4019" i="1"/>
  <c r="X4018" i="1"/>
  <c r="W4018" i="1"/>
  <c r="V4018" i="1"/>
  <c r="X4017" i="1"/>
  <c r="W4017" i="1"/>
  <c r="V4017" i="1"/>
  <c r="X4016" i="1"/>
  <c r="W4016" i="1"/>
  <c r="V4016" i="1"/>
  <c r="X4015" i="1"/>
  <c r="W4015" i="1"/>
  <c r="V4015" i="1"/>
  <c r="X4014" i="1"/>
  <c r="W4014" i="1"/>
  <c r="V4014" i="1"/>
  <c r="X4013" i="1"/>
  <c r="W4013" i="1"/>
  <c r="V4013" i="1"/>
  <c r="X4012" i="1"/>
  <c r="W4012" i="1"/>
  <c r="V4012" i="1"/>
  <c r="X4011" i="1"/>
  <c r="W4011" i="1"/>
  <c r="V4011" i="1"/>
  <c r="X4010" i="1"/>
  <c r="W4010" i="1"/>
  <c r="V4010" i="1"/>
  <c r="X4009" i="1"/>
  <c r="W4009" i="1"/>
  <c r="V4009" i="1"/>
  <c r="X4008" i="1"/>
  <c r="W4008" i="1"/>
  <c r="V4008" i="1"/>
  <c r="X4007" i="1"/>
  <c r="W4007" i="1"/>
  <c r="V4007" i="1"/>
  <c r="X4006" i="1"/>
  <c r="W4006" i="1"/>
  <c r="V4006" i="1"/>
  <c r="X4005" i="1"/>
  <c r="W4005" i="1"/>
  <c r="V4005" i="1"/>
  <c r="X4004" i="1"/>
  <c r="W4004" i="1"/>
  <c r="V4004" i="1"/>
  <c r="X4003" i="1"/>
  <c r="W4003" i="1"/>
  <c r="V4003" i="1"/>
  <c r="X4002" i="1"/>
  <c r="W4002" i="1"/>
  <c r="V4002" i="1"/>
  <c r="X4001" i="1"/>
  <c r="W4001" i="1"/>
  <c r="V4001" i="1"/>
  <c r="X4000" i="1"/>
  <c r="W4000" i="1"/>
  <c r="V4000" i="1"/>
  <c r="X3999" i="1"/>
  <c r="W3999" i="1"/>
  <c r="V3999" i="1"/>
  <c r="X3998" i="1"/>
  <c r="W3998" i="1"/>
  <c r="V3998" i="1"/>
  <c r="X3997" i="1"/>
  <c r="W3997" i="1"/>
  <c r="V3997" i="1"/>
  <c r="X3996" i="1"/>
  <c r="W3996" i="1"/>
  <c r="V3996" i="1"/>
  <c r="X3995" i="1"/>
  <c r="W3995" i="1"/>
  <c r="V3995" i="1"/>
  <c r="X3994" i="1"/>
  <c r="W3994" i="1"/>
  <c r="V3994" i="1"/>
  <c r="X3993" i="1"/>
  <c r="W3993" i="1"/>
  <c r="V3993" i="1"/>
  <c r="X3992" i="1"/>
  <c r="W3992" i="1"/>
  <c r="V3992" i="1"/>
  <c r="X3991" i="1"/>
  <c r="W3991" i="1"/>
  <c r="V3991" i="1"/>
  <c r="X3990" i="1"/>
  <c r="W3990" i="1"/>
  <c r="V3990" i="1"/>
  <c r="X3989" i="1"/>
  <c r="W3989" i="1"/>
  <c r="V3989" i="1"/>
  <c r="X3988" i="1"/>
  <c r="W3988" i="1"/>
  <c r="V3988" i="1"/>
  <c r="X3987" i="1"/>
  <c r="W3987" i="1"/>
  <c r="V3987" i="1"/>
  <c r="X3986" i="1"/>
  <c r="W3986" i="1"/>
  <c r="V3986" i="1"/>
  <c r="X3985" i="1"/>
  <c r="W3985" i="1"/>
  <c r="V3985" i="1"/>
  <c r="X3984" i="1"/>
  <c r="W3984" i="1"/>
  <c r="V3984" i="1"/>
  <c r="X3983" i="1"/>
  <c r="W3983" i="1"/>
  <c r="V3983" i="1"/>
  <c r="X3982" i="1"/>
  <c r="W3982" i="1"/>
  <c r="V3982" i="1"/>
  <c r="X3981" i="1"/>
  <c r="W3981" i="1"/>
  <c r="V3981" i="1"/>
  <c r="X3980" i="1"/>
  <c r="W3980" i="1"/>
  <c r="V3980" i="1"/>
  <c r="X3979" i="1"/>
  <c r="W3979" i="1"/>
  <c r="V3979" i="1"/>
  <c r="X3978" i="1"/>
  <c r="W3978" i="1"/>
  <c r="V3978" i="1"/>
  <c r="X3977" i="1"/>
  <c r="W3977" i="1"/>
  <c r="V3977" i="1"/>
  <c r="X3976" i="1"/>
  <c r="W3976" i="1"/>
  <c r="V3976" i="1"/>
  <c r="X3975" i="1"/>
  <c r="W3975" i="1"/>
  <c r="V3975" i="1"/>
  <c r="X3974" i="1"/>
  <c r="W3974" i="1"/>
  <c r="V3974" i="1"/>
  <c r="X3973" i="1"/>
  <c r="W3973" i="1"/>
  <c r="V3973" i="1"/>
  <c r="X3972" i="1"/>
  <c r="W3972" i="1"/>
  <c r="V3972" i="1"/>
  <c r="X3971" i="1"/>
  <c r="W3971" i="1"/>
  <c r="V3971" i="1"/>
  <c r="X3970" i="1"/>
  <c r="W3970" i="1"/>
  <c r="V3970" i="1"/>
  <c r="X3969" i="1"/>
  <c r="W3969" i="1"/>
  <c r="V3969" i="1"/>
  <c r="X3968" i="1"/>
  <c r="W3968" i="1"/>
  <c r="V3968" i="1"/>
  <c r="X3967" i="1"/>
  <c r="W3967" i="1"/>
  <c r="V3967" i="1"/>
  <c r="X3966" i="1"/>
  <c r="W3966" i="1"/>
  <c r="V3966" i="1"/>
  <c r="X3965" i="1"/>
  <c r="W3965" i="1"/>
  <c r="V3965" i="1"/>
  <c r="X3964" i="1"/>
  <c r="W3964" i="1"/>
  <c r="V3964" i="1"/>
  <c r="X3963" i="1"/>
  <c r="W3963" i="1"/>
  <c r="V3963" i="1"/>
  <c r="X3962" i="1"/>
  <c r="W3962" i="1"/>
  <c r="V3962" i="1"/>
  <c r="X3961" i="1"/>
  <c r="W3961" i="1"/>
  <c r="V3961" i="1"/>
  <c r="X3960" i="1"/>
  <c r="W3960" i="1"/>
  <c r="V3960" i="1"/>
  <c r="X3959" i="1"/>
  <c r="W3959" i="1"/>
  <c r="V3959" i="1"/>
  <c r="X3958" i="1"/>
  <c r="W3958" i="1"/>
  <c r="V3958" i="1"/>
  <c r="X3957" i="1"/>
  <c r="W3957" i="1"/>
  <c r="V3957" i="1"/>
  <c r="X3956" i="1"/>
  <c r="W3956" i="1"/>
  <c r="V3956" i="1"/>
  <c r="X3955" i="1"/>
  <c r="W3955" i="1"/>
  <c r="V3955" i="1"/>
  <c r="X3954" i="1"/>
  <c r="W3954" i="1"/>
  <c r="V3954" i="1"/>
  <c r="X3953" i="1"/>
  <c r="W3953" i="1"/>
  <c r="V3953" i="1"/>
  <c r="X3952" i="1"/>
  <c r="W3952" i="1"/>
  <c r="V3952" i="1"/>
  <c r="X3951" i="1"/>
  <c r="W3951" i="1"/>
  <c r="V3951" i="1"/>
  <c r="X3950" i="1"/>
  <c r="W3950" i="1"/>
  <c r="V3950" i="1"/>
  <c r="X3949" i="1"/>
  <c r="W3949" i="1"/>
  <c r="V3949" i="1"/>
  <c r="X3948" i="1"/>
  <c r="W3948" i="1"/>
  <c r="V3948" i="1"/>
  <c r="X3947" i="1"/>
  <c r="W3947" i="1"/>
  <c r="V3947" i="1"/>
  <c r="X3946" i="1"/>
  <c r="W3946" i="1"/>
  <c r="V3946" i="1"/>
  <c r="X3945" i="1"/>
  <c r="W3945" i="1"/>
  <c r="V3945" i="1"/>
  <c r="X3944" i="1"/>
  <c r="W3944" i="1"/>
  <c r="V3944" i="1"/>
  <c r="X3943" i="1"/>
  <c r="W3943" i="1"/>
  <c r="V3943" i="1"/>
  <c r="X3942" i="1"/>
  <c r="W3942" i="1"/>
  <c r="V3942" i="1"/>
  <c r="X3941" i="1"/>
  <c r="W3941" i="1"/>
  <c r="V3941" i="1"/>
  <c r="X3940" i="1"/>
  <c r="W3940" i="1"/>
  <c r="V3940" i="1"/>
  <c r="X3939" i="1"/>
  <c r="W3939" i="1"/>
  <c r="V3939" i="1"/>
  <c r="X3938" i="1"/>
  <c r="W3938" i="1"/>
  <c r="V3938" i="1"/>
  <c r="X3937" i="1"/>
  <c r="W3937" i="1"/>
  <c r="V3937" i="1"/>
  <c r="X3936" i="1"/>
  <c r="W3936" i="1"/>
  <c r="V3936" i="1"/>
  <c r="X3935" i="1"/>
  <c r="W3935" i="1"/>
  <c r="V3935" i="1"/>
  <c r="X3934" i="1"/>
  <c r="W3934" i="1"/>
  <c r="V3934" i="1"/>
  <c r="X3933" i="1"/>
  <c r="W3933" i="1"/>
  <c r="V3933" i="1"/>
  <c r="X3932" i="1"/>
  <c r="W3932" i="1"/>
  <c r="V3932" i="1"/>
  <c r="X3931" i="1"/>
  <c r="W3931" i="1"/>
  <c r="V3931" i="1"/>
  <c r="X3930" i="1"/>
  <c r="W3930" i="1"/>
  <c r="V3930" i="1"/>
  <c r="X3929" i="1"/>
  <c r="W3929" i="1"/>
  <c r="V3929" i="1"/>
  <c r="X3928" i="1"/>
  <c r="W3928" i="1"/>
  <c r="V3928" i="1"/>
  <c r="X3927" i="1"/>
  <c r="W3927" i="1"/>
  <c r="V3927" i="1"/>
  <c r="X3926" i="1"/>
  <c r="W3926" i="1"/>
  <c r="V3926" i="1"/>
  <c r="X3925" i="1"/>
  <c r="W3925" i="1"/>
  <c r="V3925" i="1"/>
  <c r="X3924" i="1"/>
  <c r="W3924" i="1"/>
  <c r="V3924" i="1"/>
  <c r="X3923" i="1"/>
  <c r="W3923" i="1"/>
  <c r="V3923" i="1"/>
  <c r="X3922" i="1"/>
  <c r="W3922" i="1"/>
  <c r="V3922" i="1"/>
  <c r="X3921" i="1"/>
  <c r="W3921" i="1"/>
  <c r="V3921" i="1"/>
  <c r="X3920" i="1"/>
  <c r="W3920" i="1"/>
  <c r="V3920" i="1"/>
  <c r="X3919" i="1"/>
  <c r="W3919" i="1"/>
  <c r="V3919" i="1"/>
  <c r="X3918" i="1"/>
  <c r="W3918" i="1"/>
  <c r="V3918" i="1"/>
  <c r="X3917" i="1"/>
  <c r="W3917" i="1"/>
  <c r="V3917" i="1"/>
  <c r="X3916" i="1"/>
  <c r="W3916" i="1"/>
  <c r="V3916" i="1"/>
  <c r="X3915" i="1"/>
  <c r="W3915" i="1"/>
  <c r="V3915" i="1"/>
  <c r="X3914" i="1"/>
  <c r="W3914" i="1"/>
  <c r="V3914" i="1"/>
  <c r="X3913" i="1"/>
  <c r="W3913" i="1"/>
  <c r="V3913" i="1"/>
  <c r="X3912" i="1"/>
  <c r="W3912" i="1"/>
  <c r="V3912" i="1"/>
  <c r="X3911" i="1"/>
  <c r="W3911" i="1"/>
  <c r="V3911" i="1"/>
  <c r="X3910" i="1"/>
  <c r="W3910" i="1"/>
  <c r="V3910" i="1"/>
  <c r="X3909" i="1"/>
  <c r="W3909" i="1"/>
  <c r="V3909" i="1"/>
  <c r="X3908" i="1"/>
  <c r="W3908" i="1"/>
  <c r="V3908" i="1"/>
  <c r="X3907" i="1"/>
  <c r="W3907" i="1"/>
  <c r="V3907" i="1"/>
  <c r="X3906" i="1"/>
  <c r="W3906" i="1"/>
  <c r="V3906" i="1"/>
  <c r="X3905" i="1"/>
  <c r="W3905" i="1"/>
  <c r="V3905" i="1"/>
  <c r="X3904" i="1"/>
  <c r="W3904" i="1"/>
  <c r="V3904" i="1"/>
  <c r="X3903" i="1"/>
  <c r="W3903" i="1"/>
  <c r="V3903" i="1"/>
  <c r="X3902" i="1"/>
  <c r="W3902" i="1"/>
  <c r="V3902" i="1"/>
  <c r="X3901" i="1"/>
  <c r="W3901" i="1"/>
  <c r="V3901" i="1"/>
  <c r="X3900" i="1"/>
  <c r="W3900" i="1"/>
  <c r="V3900" i="1"/>
  <c r="X3899" i="1"/>
  <c r="W3899" i="1"/>
  <c r="V3899" i="1"/>
  <c r="X3898" i="1"/>
  <c r="W3898" i="1"/>
  <c r="V3898" i="1"/>
  <c r="X3897" i="1"/>
  <c r="W3897" i="1"/>
  <c r="V3897" i="1"/>
  <c r="X3896" i="1"/>
  <c r="W3896" i="1"/>
  <c r="V3896" i="1"/>
  <c r="X3895" i="1"/>
  <c r="W3895" i="1"/>
  <c r="V3895" i="1"/>
  <c r="X3894" i="1"/>
  <c r="W3894" i="1"/>
  <c r="V3894" i="1"/>
  <c r="X3893" i="1"/>
  <c r="W3893" i="1"/>
  <c r="V3893" i="1"/>
  <c r="X3892" i="1"/>
  <c r="W3892" i="1"/>
  <c r="V3892" i="1"/>
  <c r="X3891" i="1"/>
  <c r="W3891" i="1"/>
  <c r="V3891" i="1"/>
  <c r="X3890" i="1"/>
  <c r="W3890" i="1"/>
  <c r="V3890" i="1"/>
  <c r="X3889" i="1"/>
  <c r="W3889" i="1"/>
  <c r="V3889" i="1"/>
  <c r="X3888" i="1"/>
  <c r="W3888" i="1"/>
  <c r="V3888" i="1"/>
  <c r="X3887" i="1"/>
  <c r="W3887" i="1"/>
  <c r="V3887" i="1"/>
  <c r="X3886" i="1"/>
  <c r="W3886" i="1"/>
  <c r="V3886" i="1"/>
  <c r="X3885" i="1"/>
  <c r="W3885" i="1"/>
  <c r="V3885" i="1"/>
  <c r="X3884" i="1"/>
  <c r="W3884" i="1"/>
  <c r="V3884" i="1"/>
  <c r="X3883" i="1"/>
  <c r="W3883" i="1"/>
  <c r="V3883" i="1"/>
  <c r="X3882" i="1"/>
  <c r="W3882" i="1"/>
  <c r="V3882" i="1"/>
  <c r="X3881" i="1"/>
  <c r="W3881" i="1"/>
  <c r="V3881" i="1"/>
  <c r="X3880" i="1"/>
  <c r="W3880" i="1"/>
  <c r="V3880" i="1"/>
  <c r="X3879" i="1"/>
  <c r="W3879" i="1"/>
  <c r="V3879" i="1"/>
  <c r="X3878" i="1"/>
  <c r="W3878" i="1"/>
  <c r="V3878" i="1"/>
  <c r="X3877" i="1"/>
  <c r="W3877" i="1"/>
  <c r="V3877" i="1"/>
  <c r="X3876" i="1"/>
  <c r="W3876" i="1"/>
  <c r="V3876" i="1"/>
  <c r="X3875" i="1"/>
  <c r="W3875" i="1"/>
  <c r="V3875" i="1"/>
  <c r="X3874" i="1"/>
  <c r="W3874" i="1"/>
  <c r="V3874" i="1"/>
  <c r="X3873" i="1"/>
  <c r="W3873" i="1"/>
  <c r="V3873" i="1"/>
  <c r="X3872" i="1"/>
  <c r="W3872" i="1"/>
  <c r="V3872" i="1"/>
  <c r="X3871" i="1"/>
  <c r="W3871" i="1"/>
  <c r="V3871" i="1"/>
  <c r="X3870" i="1"/>
  <c r="W3870" i="1"/>
  <c r="V3870" i="1"/>
  <c r="X3869" i="1"/>
  <c r="W3869" i="1"/>
  <c r="V3869" i="1"/>
  <c r="X3868" i="1"/>
  <c r="W3868" i="1"/>
  <c r="V3868" i="1"/>
  <c r="X3867" i="1"/>
  <c r="W3867" i="1"/>
  <c r="V3867" i="1"/>
  <c r="X3866" i="1"/>
  <c r="W3866" i="1"/>
  <c r="V3866" i="1"/>
  <c r="X3865" i="1"/>
  <c r="W3865" i="1"/>
  <c r="V3865" i="1"/>
  <c r="X3864" i="1"/>
  <c r="W3864" i="1"/>
  <c r="V3864" i="1"/>
  <c r="X3863" i="1"/>
  <c r="W3863" i="1"/>
  <c r="V3863" i="1"/>
  <c r="X3862" i="1"/>
  <c r="W3862" i="1"/>
  <c r="V3862" i="1"/>
  <c r="X3861" i="1"/>
  <c r="W3861" i="1"/>
  <c r="V3861" i="1"/>
  <c r="X3860" i="1"/>
  <c r="W3860" i="1"/>
  <c r="V3860" i="1"/>
  <c r="X3859" i="1"/>
  <c r="W3859" i="1"/>
  <c r="V3859" i="1"/>
  <c r="X3858" i="1"/>
  <c r="W3858" i="1"/>
  <c r="V3858" i="1"/>
  <c r="X3857" i="1"/>
  <c r="W3857" i="1"/>
  <c r="V3857" i="1"/>
  <c r="X3856" i="1"/>
  <c r="W3856" i="1"/>
  <c r="V3856" i="1"/>
  <c r="X3855" i="1"/>
  <c r="W3855" i="1"/>
  <c r="V3855" i="1"/>
  <c r="X3854" i="1"/>
  <c r="W3854" i="1"/>
  <c r="V3854" i="1"/>
  <c r="X3853" i="1"/>
  <c r="W3853" i="1"/>
  <c r="V3853" i="1"/>
  <c r="X3852" i="1"/>
  <c r="W3852" i="1"/>
  <c r="V3852" i="1"/>
  <c r="X3851" i="1"/>
  <c r="W3851" i="1"/>
  <c r="V3851" i="1"/>
  <c r="X3850" i="1"/>
  <c r="W3850" i="1"/>
  <c r="V3850" i="1"/>
  <c r="X3849" i="1"/>
  <c r="W3849" i="1"/>
  <c r="V3849" i="1"/>
  <c r="X3848" i="1"/>
  <c r="W3848" i="1"/>
  <c r="V3848" i="1"/>
  <c r="X3847" i="1"/>
  <c r="W3847" i="1"/>
  <c r="V3847" i="1"/>
  <c r="X3846" i="1"/>
  <c r="W3846" i="1"/>
  <c r="V3846" i="1"/>
  <c r="X3845" i="1"/>
  <c r="W3845" i="1"/>
  <c r="V3845" i="1"/>
  <c r="X3844" i="1"/>
  <c r="W3844" i="1"/>
  <c r="V3844" i="1"/>
  <c r="X3843" i="1"/>
  <c r="W3843" i="1"/>
  <c r="V3843" i="1"/>
  <c r="X3842" i="1"/>
  <c r="W3842" i="1"/>
  <c r="V3842" i="1"/>
  <c r="X3841" i="1"/>
  <c r="W3841" i="1"/>
  <c r="V3841" i="1"/>
  <c r="X3840" i="1"/>
  <c r="W3840" i="1"/>
  <c r="V3840" i="1"/>
  <c r="X3839" i="1"/>
  <c r="W3839" i="1"/>
  <c r="V3839" i="1"/>
  <c r="X3838" i="1"/>
  <c r="W3838" i="1"/>
  <c r="V3838" i="1"/>
  <c r="X3837" i="1"/>
  <c r="W3837" i="1"/>
  <c r="V3837" i="1"/>
  <c r="X3836" i="1"/>
  <c r="W3836" i="1"/>
  <c r="V3836" i="1"/>
  <c r="X3835" i="1"/>
  <c r="W3835" i="1"/>
  <c r="V3835" i="1"/>
  <c r="X3834" i="1"/>
  <c r="W3834" i="1"/>
  <c r="V3834" i="1"/>
  <c r="X3833" i="1"/>
  <c r="W3833" i="1"/>
  <c r="V3833" i="1"/>
  <c r="X3832" i="1"/>
  <c r="W3832" i="1"/>
  <c r="V3832" i="1"/>
  <c r="X3831" i="1"/>
  <c r="W3831" i="1"/>
  <c r="V3831" i="1"/>
  <c r="X3830" i="1"/>
  <c r="W3830" i="1"/>
  <c r="V3830" i="1"/>
  <c r="X3829" i="1"/>
  <c r="W3829" i="1"/>
  <c r="V3829" i="1"/>
  <c r="X3828" i="1"/>
  <c r="W3828" i="1"/>
  <c r="V3828" i="1"/>
  <c r="X3827" i="1"/>
  <c r="W3827" i="1"/>
  <c r="V3827" i="1"/>
  <c r="X3826" i="1"/>
  <c r="W3826" i="1"/>
  <c r="V3826" i="1"/>
  <c r="X3825" i="1"/>
  <c r="W3825" i="1"/>
  <c r="V3825" i="1"/>
  <c r="X3824" i="1"/>
  <c r="W3824" i="1"/>
  <c r="V3824" i="1"/>
  <c r="X3823" i="1"/>
  <c r="W3823" i="1"/>
  <c r="V3823" i="1"/>
  <c r="X3822" i="1"/>
  <c r="W3822" i="1"/>
  <c r="V3822" i="1"/>
  <c r="X3821" i="1"/>
  <c r="W3821" i="1"/>
  <c r="V3821" i="1"/>
  <c r="X3820" i="1"/>
  <c r="W3820" i="1"/>
  <c r="V3820" i="1"/>
  <c r="X3819" i="1"/>
  <c r="W3819" i="1"/>
  <c r="V3819" i="1"/>
  <c r="X3818" i="1"/>
  <c r="W3818" i="1"/>
  <c r="V3818" i="1"/>
  <c r="X3817" i="1"/>
  <c r="W3817" i="1"/>
  <c r="V3817" i="1"/>
  <c r="X3816" i="1"/>
  <c r="W3816" i="1"/>
  <c r="V3816" i="1"/>
  <c r="X3815" i="1"/>
  <c r="W3815" i="1"/>
  <c r="V3815" i="1"/>
  <c r="X3814" i="1"/>
  <c r="W3814" i="1"/>
  <c r="V3814" i="1"/>
  <c r="X3813" i="1"/>
  <c r="W3813" i="1"/>
  <c r="V3813" i="1"/>
  <c r="X3812" i="1"/>
  <c r="W3812" i="1"/>
  <c r="V3812" i="1"/>
  <c r="X3811" i="1"/>
  <c r="W3811" i="1"/>
  <c r="V3811" i="1"/>
  <c r="X3810" i="1"/>
  <c r="W3810" i="1"/>
  <c r="V3810" i="1"/>
  <c r="X3809" i="1"/>
  <c r="W3809" i="1"/>
  <c r="V3809" i="1"/>
  <c r="X3808" i="1"/>
  <c r="W3808" i="1"/>
  <c r="V3808" i="1"/>
  <c r="X3807" i="1"/>
  <c r="W3807" i="1"/>
  <c r="V3807" i="1"/>
  <c r="X3806" i="1"/>
  <c r="W3806" i="1"/>
  <c r="V3806" i="1"/>
  <c r="X3805" i="1"/>
  <c r="W3805" i="1"/>
  <c r="V3805" i="1"/>
  <c r="X3804" i="1"/>
  <c r="W3804" i="1"/>
  <c r="V3804" i="1"/>
  <c r="X3803" i="1"/>
  <c r="W3803" i="1"/>
  <c r="V3803" i="1"/>
  <c r="X3802" i="1"/>
  <c r="W3802" i="1"/>
  <c r="V3802" i="1"/>
  <c r="X3801" i="1"/>
  <c r="W3801" i="1"/>
  <c r="V3801" i="1"/>
  <c r="X3800" i="1"/>
  <c r="W3800" i="1"/>
  <c r="V3800" i="1"/>
  <c r="X3799" i="1"/>
  <c r="W3799" i="1"/>
  <c r="V3799" i="1"/>
  <c r="X3798" i="1"/>
  <c r="W3798" i="1"/>
  <c r="V3798" i="1"/>
  <c r="X3797" i="1"/>
  <c r="W3797" i="1"/>
  <c r="V3797" i="1"/>
  <c r="X3796" i="1"/>
  <c r="W3796" i="1"/>
  <c r="V3796" i="1"/>
  <c r="X3795" i="1"/>
  <c r="W3795" i="1"/>
  <c r="V3795" i="1"/>
  <c r="X3794" i="1"/>
  <c r="W3794" i="1"/>
  <c r="V3794" i="1"/>
  <c r="X3793" i="1"/>
  <c r="W3793" i="1"/>
  <c r="V3793" i="1"/>
  <c r="X3792" i="1"/>
  <c r="W3792" i="1"/>
  <c r="V3792" i="1"/>
  <c r="X3791" i="1"/>
  <c r="W3791" i="1"/>
  <c r="V3791" i="1"/>
  <c r="X3790" i="1"/>
  <c r="W3790" i="1"/>
  <c r="V3790" i="1"/>
  <c r="X3789" i="1"/>
  <c r="W3789" i="1"/>
  <c r="V3789" i="1"/>
  <c r="X3788" i="1"/>
  <c r="W3788" i="1"/>
  <c r="V3788" i="1"/>
  <c r="X3787" i="1"/>
  <c r="W3787" i="1"/>
  <c r="V3787" i="1"/>
  <c r="X3786" i="1"/>
  <c r="W3786" i="1"/>
  <c r="V3786" i="1"/>
  <c r="X3785" i="1"/>
  <c r="W3785" i="1"/>
  <c r="V3785" i="1"/>
  <c r="X3784" i="1"/>
  <c r="W3784" i="1"/>
  <c r="V3784" i="1"/>
  <c r="X3783" i="1"/>
  <c r="W3783" i="1"/>
  <c r="V3783" i="1"/>
  <c r="X3782" i="1"/>
  <c r="W3782" i="1"/>
  <c r="V3782" i="1"/>
  <c r="X3781" i="1"/>
  <c r="W3781" i="1"/>
  <c r="V3781" i="1"/>
  <c r="X3780" i="1"/>
  <c r="W3780" i="1"/>
  <c r="V3780" i="1"/>
  <c r="X3779" i="1"/>
  <c r="W3779" i="1"/>
  <c r="V3779" i="1"/>
  <c r="X3778" i="1"/>
  <c r="W3778" i="1"/>
  <c r="V3778" i="1"/>
  <c r="X3777" i="1"/>
  <c r="W3777" i="1"/>
  <c r="V3777" i="1"/>
  <c r="X3776" i="1"/>
  <c r="W3776" i="1"/>
  <c r="V3776" i="1"/>
  <c r="X3775" i="1"/>
  <c r="W3775" i="1"/>
  <c r="V3775" i="1"/>
  <c r="X3774" i="1"/>
  <c r="W3774" i="1"/>
  <c r="V3774" i="1"/>
  <c r="X3773" i="1"/>
  <c r="W3773" i="1"/>
  <c r="V3773" i="1"/>
  <c r="X3772" i="1"/>
  <c r="W3772" i="1"/>
  <c r="V3772" i="1"/>
  <c r="X3771" i="1"/>
  <c r="W3771" i="1"/>
  <c r="V3771" i="1"/>
  <c r="X3770" i="1"/>
  <c r="W3770" i="1"/>
  <c r="V3770" i="1"/>
  <c r="X3769" i="1"/>
  <c r="W3769" i="1"/>
  <c r="V3769" i="1"/>
  <c r="X3768" i="1"/>
  <c r="W3768" i="1"/>
  <c r="V3768" i="1"/>
  <c r="X3767" i="1"/>
  <c r="W3767" i="1"/>
  <c r="V3767" i="1"/>
  <c r="X3766" i="1"/>
  <c r="W3766" i="1"/>
  <c r="V3766" i="1"/>
  <c r="X3765" i="1"/>
  <c r="W3765" i="1"/>
  <c r="V3765" i="1"/>
  <c r="X3764" i="1"/>
  <c r="W3764" i="1"/>
  <c r="V3764" i="1"/>
  <c r="X3763" i="1"/>
  <c r="W3763" i="1"/>
  <c r="V3763" i="1"/>
  <c r="X3762" i="1"/>
  <c r="W3762" i="1"/>
  <c r="V3762" i="1"/>
  <c r="X3761" i="1"/>
  <c r="W3761" i="1"/>
  <c r="V3761" i="1"/>
  <c r="X3760" i="1"/>
  <c r="W3760" i="1"/>
  <c r="V3760" i="1"/>
  <c r="X3759" i="1"/>
  <c r="W3759" i="1"/>
  <c r="V3759" i="1"/>
  <c r="X3758" i="1"/>
  <c r="W3758" i="1"/>
  <c r="V3758" i="1"/>
  <c r="X3757" i="1"/>
  <c r="W3757" i="1"/>
  <c r="V3757" i="1"/>
  <c r="X3756" i="1"/>
  <c r="W3756" i="1"/>
  <c r="V3756" i="1"/>
  <c r="X3755" i="1"/>
  <c r="W3755" i="1"/>
  <c r="V3755" i="1"/>
  <c r="X3754" i="1"/>
  <c r="W3754" i="1"/>
  <c r="V3754" i="1"/>
  <c r="X3753" i="1"/>
  <c r="W3753" i="1"/>
  <c r="V3753" i="1"/>
  <c r="X3752" i="1"/>
  <c r="W3752" i="1"/>
  <c r="V3752" i="1"/>
  <c r="X3751" i="1"/>
  <c r="W3751" i="1"/>
  <c r="V3751" i="1"/>
  <c r="X3750" i="1"/>
  <c r="W3750" i="1"/>
  <c r="V3750" i="1"/>
  <c r="X3749" i="1"/>
  <c r="W3749" i="1"/>
  <c r="V3749" i="1"/>
  <c r="X3748" i="1"/>
  <c r="W3748" i="1"/>
  <c r="V3748" i="1"/>
  <c r="X3747" i="1"/>
  <c r="W3747" i="1"/>
  <c r="V3747" i="1"/>
  <c r="X3746" i="1"/>
  <c r="W3746" i="1"/>
  <c r="V3746" i="1"/>
  <c r="X3745" i="1"/>
  <c r="W3745" i="1"/>
  <c r="V3745" i="1"/>
  <c r="X3744" i="1"/>
  <c r="W3744" i="1"/>
  <c r="V3744" i="1"/>
  <c r="X3743" i="1"/>
  <c r="W3743" i="1"/>
  <c r="V3743" i="1"/>
  <c r="X3742" i="1"/>
  <c r="W3742" i="1"/>
  <c r="V3742" i="1"/>
  <c r="X3741" i="1"/>
  <c r="W3741" i="1"/>
  <c r="V3741" i="1"/>
  <c r="X3740" i="1"/>
  <c r="W3740" i="1"/>
  <c r="V3740" i="1"/>
  <c r="X3739" i="1"/>
  <c r="W3739" i="1"/>
  <c r="V3739" i="1"/>
  <c r="X3738" i="1"/>
  <c r="W3738" i="1"/>
  <c r="V3738" i="1"/>
  <c r="X3737" i="1"/>
  <c r="W3737" i="1"/>
  <c r="V3737" i="1"/>
  <c r="X3736" i="1"/>
  <c r="W3736" i="1"/>
  <c r="V3736" i="1"/>
  <c r="X3735" i="1"/>
  <c r="W3735" i="1"/>
  <c r="V3735" i="1"/>
  <c r="X3734" i="1"/>
  <c r="W3734" i="1"/>
  <c r="V3734" i="1"/>
  <c r="X3733" i="1"/>
  <c r="W3733" i="1"/>
  <c r="V3733" i="1"/>
  <c r="X3732" i="1"/>
  <c r="W3732" i="1"/>
  <c r="V3732" i="1"/>
  <c r="X3731" i="1"/>
  <c r="W3731" i="1"/>
  <c r="V3731" i="1"/>
  <c r="X3730" i="1"/>
  <c r="W3730" i="1"/>
  <c r="V3730" i="1"/>
  <c r="X3729" i="1"/>
  <c r="W3729" i="1"/>
  <c r="V3729" i="1"/>
  <c r="X3728" i="1"/>
  <c r="W3728" i="1"/>
  <c r="V3728" i="1"/>
  <c r="X3727" i="1"/>
  <c r="W3727" i="1"/>
  <c r="V3727" i="1"/>
  <c r="X3726" i="1"/>
  <c r="W3726" i="1"/>
  <c r="V3726" i="1"/>
  <c r="X3725" i="1"/>
  <c r="W3725" i="1"/>
  <c r="V3725" i="1"/>
  <c r="X3724" i="1"/>
  <c r="W3724" i="1"/>
  <c r="V3724" i="1"/>
  <c r="X3723" i="1"/>
  <c r="W3723" i="1"/>
  <c r="V3723" i="1"/>
  <c r="X3722" i="1"/>
  <c r="W3722" i="1"/>
  <c r="V3722" i="1"/>
  <c r="X3721" i="1"/>
  <c r="W3721" i="1"/>
  <c r="V3721" i="1"/>
  <c r="X3720" i="1"/>
  <c r="W3720" i="1"/>
  <c r="V3720" i="1"/>
  <c r="X3719" i="1"/>
  <c r="W3719" i="1"/>
  <c r="V3719" i="1"/>
  <c r="X3718" i="1"/>
  <c r="W3718" i="1"/>
  <c r="V3718" i="1"/>
  <c r="X3717" i="1"/>
  <c r="W3717" i="1"/>
  <c r="V3717" i="1"/>
  <c r="X3716" i="1"/>
  <c r="W3716" i="1"/>
  <c r="V3716" i="1"/>
  <c r="X3715" i="1"/>
  <c r="W3715" i="1"/>
  <c r="V3715" i="1"/>
  <c r="X3714" i="1"/>
  <c r="W3714" i="1"/>
  <c r="V3714" i="1"/>
  <c r="X3713" i="1"/>
  <c r="W3713" i="1"/>
  <c r="V3713" i="1"/>
  <c r="X3712" i="1"/>
  <c r="W3712" i="1"/>
  <c r="V3712" i="1"/>
  <c r="X3711" i="1"/>
  <c r="W3711" i="1"/>
  <c r="V3711" i="1"/>
  <c r="X3710" i="1"/>
  <c r="W3710" i="1"/>
  <c r="V3710" i="1"/>
  <c r="X3709" i="1"/>
  <c r="W3709" i="1"/>
  <c r="V3709" i="1"/>
  <c r="X3708" i="1"/>
  <c r="W3708" i="1"/>
  <c r="V3708" i="1"/>
  <c r="X3707" i="1"/>
  <c r="W3707" i="1"/>
  <c r="V3707" i="1"/>
  <c r="X3706" i="1"/>
  <c r="W3706" i="1"/>
  <c r="V3706" i="1"/>
  <c r="X3705" i="1"/>
  <c r="W3705" i="1"/>
  <c r="V3705" i="1"/>
  <c r="X3704" i="1"/>
  <c r="W3704" i="1"/>
  <c r="V3704" i="1"/>
  <c r="X3703" i="1"/>
  <c r="W3703" i="1"/>
  <c r="V3703" i="1"/>
  <c r="X3702" i="1"/>
  <c r="W3702" i="1"/>
  <c r="V3702" i="1"/>
  <c r="X3701" i="1"/>
  <c r="W3701" i="1"/>
  <c r="V3701" i="1"/>
  <c r="X3700" i="1"/>
  <c r="W3700" i="1"/>
  <c r="V3700" i="1"/>
  <c r="X3699" i="1"/>
  <c r="W3699" i="1"/>
  <c r="V3699" i="1"/>
  <c r="X3698" i="1"/>
  <c r="W3698" i="1"/>
  <c r="V3698" i="1"/>
  <c r="X3697" i="1"/>
  <c r="W3697" i="1"/>
  <c r="V3697" i="1"/>
  <c r="X3696" i="1"/>
  <c r="W3696" i="1"/>
  <c r="V3696" i="1"/>
  <c r="X3695" i="1"/>
  <c r="W3695" i="1"/>
  <c r="V3695" i="1"/>
  <c r="X3694" i="1"/>
  <c r="W3694" i="1"/>
  <c r="V3694" i="1"/>
  <c r="X3693" i="1"/>
  <c r="W3693" i="1"/>
  <c r="V3693" i="1"/>
  <c r="X3692" i="1"/>
  <c r="W3692" i="1"/>
  <c r="V3692" i="1"/>
  <c r="X3691" i="1"/>
  <c r="W3691" i="1"/>
  <c r="V3691" i="1"/>
  <c r="X3690" i="1"/>
  <c r="W3690" i="1"/>
  <c r="V3690" i="1"/>
  <c r="X3689" i="1"/>
  <c r="W3689" i="1"/>
  <c r="V3689" i="1"/>
  <c r="X3688" i="1"/>
  <c r="W3688" i="1"/>
  <c r="V3688" i="1"/>
  <c r="X3687" i="1"/>
  <c r="W3687" i="1"/>
  <c r="V3687" i="1"/>
  <c r="X3686" i="1"/>
  <c r="W3686" i="1"/>
  <c r="V3686" i="1"/>
  <c r="X3685" i="1"/>
  <c r="W3685" i="1"/>
  <c r="V3685" i="1"/>
  <c r="X3684" i="1"/>
  <c r="W3684" i="1"/>
  <c r="V3684" i="1"/>
  <c r="X3683" i="1"/>
  <c r="W3683" i="1"/>
  <c r="V3683" i="1"/>
  <c r="X3682" i="1"/>
  <c r="W3682" i="1"/>
  <c r="V3682" i="1"/>
  <c r="X3681" i="1"/>
  <c r="W3681" i="1"/>
  <c r="V3681" i="1"/>
  <c r="X3680" i="1"/>
  <c r="W3680" i="1"/>
  <c r="V3680" i="1"/>
  <c r="X3679" i="1"/>
  <c r="W3679" i="1"/>
  <c r="V3679" i="1"/>
  <c r="X3678" i="1"/>
  <c r="W3678" i="1"/>
  <c r="V3678" i="1"/>
  <c r="X3677" i="1"/>
  <c r="W3677" i="1"/>
  <c r="V3677" i="1"/>
  <c r="X3676" i="1"/>
  <c r="W3676" i="1"/>
  <c r="V3676" i="1"/>
  <c r="X3675" i="1"/>
  <c r="W3675" i="1"/>
  <c r="V3675" i="1"/>
  <c r="X3674" i="1"/>
  <c r="W3674" i="1"/>
  <c r="V3674" i="1"/>
  <c r="X3673" i="1"/>
  <c r="W3673" i="1"/>
  <c r="V3673" i="1"/>
  <c r="X3672" i="1"/>
  <c r="W3672" i="1"/>
  <c r="V3672" i="1"/>
  <c r="X3671" i="1"/>
  <c r="W3671" i="1"/>
  <c r="V3671" i="1"/>
  <c r="X3670" i="1"/>
  <c r="W3670" i="1"/>
  <c r="V3670" i="1"/>
  <c r="X3669" i="1"/>
  <c r="W3669" i="1"/>
  <c r="V3669" i="1"/>
  <c r="X3668" i="1"/>
  <c r="W3668" i="1"/>
  <c r="V3668" i="1"/>
  <c r="X3667" i="1"/>
  <c r="W3667" i="1"/>
  <c r="V3667" i="1"/>
  <c r="X3666" i="1"/>
  <c r="W3666" i="1"/>
  <c r="V3666" i="1"/>
  <c r="X3665" i="1"/>
  <c r="W3665" i="1"/>
  <c r="V3665" i="1"/>
  <c r="X3664" i="1"/>
  <c r="W3664" i="1"/>
  <c r="V3664" i="1"/>
  <c r="X3663" i="1"/>
  <c r="W3663" i="1"/>
  <c r="V3663" i="1"/>
  <c r="X3662" i="1"/>
  <c r="W3662" i="1"/>
  <c r="V3662" i="1"/>
  <c r="X3661" i="1"/>
  <c r="W3661" i="1"/>
  <c r="V3661" i="1"/>
  <c r="X3660" i="1"/>
  <c r="W3660" i="1"/>
  <c r="V3660" i="1"/>
  <c r="X3659" i="1"/>
  <c r="W3659" i="1"/>
  <c r="V3659" i="1"/>
  <c r="X3658" i="1"/>
  <c r="W3658" i="1"/>
  <c r="V3658" i="1"/>
  <c r="X3657" i="1"/>
  <c r="W3657" i="1"/>
  <c r="V3657" i="1"/>
  <c r="X3656" i="1"/>
  <c r="W3656" i="1"/>
  <c r="V3656" i="1"/>
  <c r="X3655" i="1"/>
  <c r="W3655" i="1"/>
  <c r="V3655" i="1"/>
  <c r="X3654" i="1"/>
  <c r="W3654" i="1"/>
  <c r="V3654" i="1"/>
  <c r="X3653" i="1"/>
  <c r="W3653" i="1"/>
  <c r="V3653" i="1"/>
  <c r="X3652" i="1"/>
  <c r="W3652" i="1"/>
  <c r="V3652" i="1"/>
  <c r="X3651" i="1"/>
  <c r="W3651" i="1"/>
  <c r="V3651" i="1"/>
  <c r="X3650" i="1"/>
  <c r="W3650" i="1"/>
  <c r="V3650" i="1"/>
  <c r="X3649" i="1"/>
  <c r="W3649" i="1"/>
  <c r="V3649" i="1"/>
  <c r="X3648" i="1"/>
  <c r="W3648" i="1"/>
  <c r="V3648" i="1"/>
  <c r="X3647" i="1"/>
  <c r="W3647" i="1"/>
  <c r="V3647" i="1"/>
  <c r="X3646" i="1"/>
  <c r="W3646" i="1"/>
  <c r="V3646" i="1"/>
  <c r="X3645" i="1"/>
  <c r="W3645" i="1"/>
  <c r="V3645" i="1"/>
  <c r="X3644" i="1"/>
  <c r="W3644" i="1"/>
  <c r="V3644" i="1"/>
  <c r="X3643" i="1"/>
  <c r="W3643" i="1"/>
  <c r="V3643" i="1"/>
  <c r="X3642" i="1"/>
  <c r="W3642" i="1"/>
  <c r="V3642" i="1"/>
  <c r="X3641" i="1"/>
  <c r="W3641" i="1"/>
  <c r="V3641" i="1"/>
  <c r="X3640" i="1"/>
  <c r="W3640" i="1"/>
  <c r="V3640" i="1"/>
  <c r="X3639" i="1"/>
  <c r="W3639" i="1"/>
  <c r="V3639" i="1"/>
  <c r="X3638" i="1"/>
  <c r="W3638" i="1"/>
  <c r="V3638" i="1"/>
  <c r="X3637" i="1"/>
  <c r="W3637" i="1"/>
  <c r="V3637" i="1"/>
  <c r="X3636" i="1"/>
  <c r="W3636" i="1"/>
  <c r="V3636" i="1"/>
  <c r="X3635" i="1"/>
  <c r="W3635" i="1"/>
  <c r="V3635" i="1"/>
  <c r="X3634" i="1"/>
  <c r="W3634" i="1"/>
  <c r="V3634" i="1"/>
  <c r="X3633" i="1"/>
  <c r="W3633" i="1"/>
  <c r="V3633" i="1"/>
  <c r="X3632" i="1"/>
  <c r="W3632" i="1"/>
  <c r="V3632" i="1"/>
  <c r="X3631" i="1"/>
  <c r="W3631" i="1"/>
  <c r="V3631" i="1"/>
  <c r="X3630" i="1"/>
  <c r="W3630" i="1"/>
  <c r="V3630" i="1"/>
  <c r="X3629" i="1"/>
  <c r="W3629" i="1"/>
  <c r="V3629" i="1"/>
  <c r="X3628" i="1"/>
  <c r="W3628" i="1"/>
  <c r="V3628" i="1"/>
  <c r="X3627" i="1"/>
  <c r="W3627" i="1"/>
  <c r="V3627" i="1"/>
  <c r="X3626" i="1"/>
  <c r="W3626" i="1"/>
  <c r="V3626" i="1"/>
  <c r="X3625" i="1"/>
  <c r="W3625" i="1"/>
  <c r="V3625" i="1"/>
  <c r="X3624" i="1"/>
  <c r="W3624" i="1"/>
  <c r="V3624" i="1"/>
  <c r="X3623" i="1"/>
  <c r="W3623" i="1"/>
  <c r="V3623" i="1"/>
  <c r="X3622" i="1"/>
  <c r="W3622" i="1"/>
  <c r="V3622" i="1"/>
  <c r="X3621" i="1"/>
  <c r="W3621" i="1"/>
  <c r="V3621" i="1"/>
  <c r="X3620" i="1"/>
  <c r="W3620" i="1"/>
  <c r="V3620" i="1"/>
  <c r="X3619" i="1"/>
  <c r="W3619" i="1"/>
  <c r="V3619" i="1"/>
  <c r="X3618" i="1"/>
  <c r="W3618" i="1"/>
  <c r="V3618" i="1"/>
  <c r="X3617" i="1"/>
  <c r="W3617" i="1"/>
  <c r="V3617" i="1"/>
  <c r="X3616" i="1"/>
  <c r="W3616" i="1"/>
  <c r="V3616" i="1"/>
  <c r="X3615" i="1"/>
  <c r="W3615" i="1"/>
  <c r="V3615" i="1"/>
  <c r="X3614" i="1"/>
  <c r="W3614" i="1"/>
  <c r="V3614" i="1"/>
  <c r="X3613" i="1"/>
  <c r="W3613" i="1"/>
  <c r="V3613" i="1"/>
  <c r="X3612" i="1"/>
  <c r="W3612" i="1"/>
  <c r="V3612" i="1"/>
  <c r="X3611" i="1"/>
  <c r="W3611" i="1"/>
  <c r="V3611" i="1"/>
  <c r="X3610" i="1"/>
  <c r="W3610" i="1"/>
  <c r="V3610" i="1"/>
  <c r="X3609" i="1"/>
  <c r="W3609" i="1"/>
  <c r="V3609" i="1"/>
  <c r="X3608" i="1"/>
  <c r="W3608" i="1"/>
  <c r="V3608" i="1"/>
  <c r="X3607" i="1"/>
  <c r="W3607" i="1"/>
  <c r="V3607" i="1"/>
  <c r="X3606" i="1"/>
  <c r="W3606" i="1"/>
  <c r="V3606" i="1"/>
  <c r="X3605" i="1"/>
  <c r="W3605" i="1"/>
  <c r="V3605" i="1"/>
  <c r="X3604" i="1"/>
  <c r="W3604" i="1"/>
  <c r="V3604" i="1"/>
  <c r="X3603" i="1"/>
  <c r="W3603" i="1"/>
  <c r="V3603" i="1"/>
  <c r="X3602" i="1"/>
  <c r="W3602" i="1"/>
  <c r="V3602" i="1"/>
  <c r="X3601" i="1"/>
  <c r="W3601" i="1"/>
  <c r="V3601" i="1"/>
  <c r="X3600" i="1"/>
  <c r="W3600" i="1"/>
  <c r="V3600" i="1"/>
  <c r="X3599" i="1"/>
  <c r="W3599" i="1"/>
  <c r="V3599" i="1"/>
  <c r="X3598" i="1"/>
  <c r="W3598" i="1"/>
  <c r="V3598" i="1"/>
  <c r="X3597" i="1"/>
  <c r="W3597" i="1"/>
  <c r="V3597" i="1"/>
  <c r="X3596" i="1"/>
  <c r="W3596" i="1"/>
  <c r="V3596" i="1"/>
  <c r="X3595" i="1"/>
  <c r="W3595" i="1"/>
  <c r="V3595" i="1"/>
  <c r="X3594" i="1"/>
  <c r="W3594" i="1"/>
  <c r="V3594" i="1"/>
  <c r="X3593" i="1"/>
  <c r="W3593" i="1"/>
  <c r="V3593" i="1"/>
  <c r="X3592" i="1"/>
  <c r="W3592" i="1"/>
  <c r="V3592" i="1"/>
  <c r="X3591" i="1"/>
  <c r="W3591" i="1"/>
  <c r="V3591" i="1"/>
  <c r="X3590" i="1"/>
  <c r="W3590" i="1"/>
  <c r="V3590" i="1"/>
  <c r="X3589" i="1"/>
  <c r="W3589" i="1"/>
  <c r="V3589" i="1"/>
  <c r="X3588" i="1"/>
  <c r="W3588" i="1"/>
  <c r="V3588" i="1"/>
  <c r="X3587" i="1"/>
  <c r="W3587" i="1"/>
  <c r="V3587" i="1"/>
  <c r="X3586" i="1"/>
  <c r="W3586" i="1"/>
  <c r="V3586" i="1"/>
  <c r="X3585" i="1"/>
  <c r="W3585" i="1"/>
  <c r="V3585" i="1"/>
  <c r="X3584" i="1"/>
  <c r="W3584" i="1"/>
  <c r="V3584" i="1"/>
  <c r="X3583" i="1"/>
  <c r="W3583" i="1"/>
  <c r="V3583" i="1"/>
  <c r="X3582" i="1"/>
  <c r="W3582" i="1"/>
  <c r="V3582" i="1"/>
  <c r="X3581" i="1"/>
  <c r="W3581" i="1"/>
  <c r="V3581" i="1"/>
  <c r="X3580" i="1"/>
  <c r="W3580" i="1"/>
  <c r="V3580" i="1"/>
  <c r="X3579" i="1"/>
  <c r="W3579" i="1"/>
  <c r="V3579" i="1"/>
  <c r="X3578" i="1"/>
  <c r="W3578" i="1"/>
  <c r="V3578" i="1"/>
  <c r="X3577" i="1"/>
  <c r="W3577" i="1"/>
  <c r="V3577" i="1"/>
  <c r="X3576" i="1"/>
  <c r="W3576" i="1"/>
  <c r="V3576" i="1"/>
  <c r="X3575" i="1"/>
  <c r="W3575" i="1"/>
  <c r="V3575" i="1"/>
  <c r="X3574" i="1"/>
  <c r="W3574" i="1"/>
  <c r="V3574" i="1"/>
  <c r="X3573" i="1"/>
  <c r="W3573" i="1"/>
  <c r="V3573" i="1"/>
  <c r="X3572" i="1"/>
  <c r="W3572" i="1"/>
  <c r="V3572" i="1"/>
  <c r="X3571" i="1"/>
  <c r="W3571" i="1"/>
  <c r="V3571" i="1"/>
  <c r="X3570" i="1"/>
  <c r="W3570" i="1"/>
  <c r="V3570" i="1"/>
  <c r="X3569" i="1"/>
  <c r="W3569" i="1"/>
  <c r="V3569" i="1"/>
  <c r="X3568" i="1"/>
  <c r="W3568" i="1"/>
  <c r="V3568" i="1"/>
  <c r="X3567" i="1"/>
  <c r="W3567" i="1"/>
  <c r="V3567" i="1"/>
  <c r="X3566" i="1"/>
  <c r="W3566" i="1"/>
  <c r="V3566" i="1"/>
  <c r="X3565" i="1"/>
  <c r="W3565" i="1"/>
  <c r="V3565" i="1"/>
  <c r="X3564" i="1"/>
  <c r="W3564" i="1"/>
  <c r="V3564" i="1"/>
  <c r="X3563" i="1"/>
  <c r="W3563" i="1"/>
  <c r="V3563" i="1"/>
  <c r="X3562" i="1"/>
  <c r="W3562" i="1"/>
  <c r="V3562" i="1"/>
  <c r="X3561" i="1"/>
  <c r="W3561" i="1"/>
  <c r="V3561" i="1"/>
  <c r="X3560" i="1"/>
  <c r="W3560" i="1"/>
  <c r="V3560" i="1"/>
  <c r="X3559" i="1"/>
  <c r="W3559" i="1"/>
  <c r="V3559" i="1"/>
  <c r="X3558" i="1"/>
  <c r="W3558" i="1"/>
  <c r="V3558" i="1"/>
  <c r="X3557" i="1"/>
  <c r="W3557" i="1"/>
  <c r="V3557" i="1"/>
  <c r="X3556" i="1"/>
  <c r="W3556" i="1"/>
  <c r="V3556" i="1"/>
  <c r="X3555" i="1"/>
  <c r="W3555" i="1"/>
  <c r="V3555" i="1"/>
  <c r="X3554" i="1"/>
  <c r="W3554" i="1"/>
  <c r="V3554" i="1"/>
  <c r="X3553" i="1"/>
  <c r="W3553" i="1"/>
  <c r="V3553" i="1"/>
  <c r="X3552" i="1"/>
  <c r="W3552" i="1"/>
  <c r="V3552" i="1"/>
  <c r="X3551" i="1"/>
  <c r="W3551" i="1"/>
  <c r="V3551" i="1"/>
  <c r="X3550" i="1"/>
  <c r="W3550" i="1"/>
  <c r="V3550" i="1"/>
  <c r="X3549" i="1"/>
  <c r="W3549" i="1"/>
  <c r="V3549" i="1"/>
  <c r="X3548" i="1"/>
  <c r="W3548" i="1"/>
  <c r="V3548" i="1"/>
  <c r="X3547" i="1"/>
  <c r="W3547" i="1"/>
  <c r="V3547" i="1"/>
  <c r="X3546" i="1"/>
  <c r="W3546" i="1"/>
  <c r="V3546" i="1"/>
  <c r="X3545" i="1"/>
  <c r="W3545" i="1"/>
  <c r="V3545" i="1"/>
  <c r="X3544" i="1"/>
  <c r="W3544" i="1"/>
  <c r="V3544" i="1"/>
  <c r="X3543" i="1"/>
  <c r="W3543" i="1"/>
  <c r="V3543" i="1"/>
  <c r="X3542" i="1"/>
  <c r="W3542" i="1"/>
  <c r="V3542" i="1"/>
  <c r="X3541" i="1"/>
  <c r="W3541" i="1"/>
  <c r="V3541" i="1"/>
  <c r="X3540" i="1"/>
  <c r="W3540" i="1"/>
  <c r="V3540" i="1"/>
  <c r="X3539" i="1"/>
  <c r="W3539" i="1"/>
  <c r="V3539" i="1"/>
  <c r="X3538" i="1"/>
  <c r="W3538" i="1"/>
  <c r="V3538" i="1"/>
  <c r="X3537" i="1"/>
  <c r="W3537" i="1"/>
  <c r="V3537" i="1"/>
  <c r="X3536" i="1"/>
  <c r="W3536" i="1"/>
  <c r="V3536" i="1"/>
  <c r="X3535" i="1"/>
  <c r="W3535" i="1"/>
  <c r="V3535" i="1"/>
  <c r="X3534" i="1"/>
  <c r="W3534" i="1"/>
  <c r="V3534" i="1"/>
  <c r="X3533" i="1"/>
  <c r="W3533" i="1"/>
  <c r="V3533" i="1"/>
  <c r="X3532" i="1"/>
  <c r="W3532" i="1"/>
  <c r="V3532" i="1"/>
  <c r="X3531" i="1"/>
  <c r="W3531" i="1"/>
  <c r="V3531" i="1"/>
  <c r="X3530" i="1"/>
  <c r="W3530" i="1"/>
  <c r="V3530" i="1"/>
  <c r="X3529" i="1"/>
  <c r="W3529" i="1"/>
  <c r="V3529" i="1"/>
  <c r="X3528" i="1"/>
  <c r="W3528" i="1"/>
  <c r="V3528" i="1"/>
  <c r="X3527" i="1"/>
  <c r="W3527" i="1"/>
  <c r="V3527" i="1"/>
  <c r="X3526" i="1"/>
  <c r="W3526" i="1"/>
  <c r="V3526" i="1"/>
  <c r="X3525" i="1"/>
  <c r="W3525" i="1"/>
  <c r="V3525" i="1"/>
  <c r="X3524" i="1"/>
  <c r="W3524" i="1"/>
  <c r="V3524" i="1"/>
  <c r="X3523" i="1"/>
  <c r="W3523" i="1"/>
  <c r="V3523" i="1"/>
  <c r="X3522" i="1"/>
  <c r="W3522" i="1"/>
  <c r="V3522" i="1"/>
  <c r="X3521" i="1"/>
  <c r="W3521" i="1"/>
  <c r="V3521" i="1"/>
  <c r="X3520" i="1"/>
  <c r="W3520" i="1"/>
  <c r="V3520" i="1"/>
  <c r="X3519" i="1"/>
  <c r="W3519" i="1"/>
  <c r="V3519" i="1"/>
  <c r="X3518" i="1"/>
  <c r="W3518" i="1"/>
  <c r="V3518" i="1"/>
  <c r="X3517" i="1"/>
  <c r="W3517" i="1"/>
  <c r="V3517" i="1"/>
  <c r="X3516" i="1"/>
  <c r="W3516" i="1"/>
  <c r="V3516" i="1"/>
  <c r="X3515" i="1"/>
  <c r="W3515" i="1"/>
  <c r="V3515" i="1"/>
  <c r="X3514" i="1"/>
  <c r="W3514" i="1"/>
  <c r="V3514" i="1"/>
  <c r="X3513" i="1"/>
  <c r="W3513" i="1"/>
  <c r="V3513" i="1"/>
  <c r="X3512" i="1"/>
  <c r="W3512" i="1"/>
  <c r="V3512" i="1"/>
  <c r="X3511" i="1"/>
  <c r="W3511" i="1"/>
  <c r="V3511" i="1"/>
  <c r="X3510" i="1"/>
  <c r="W3510" i="1"/>
  <c r="V3510" i="1"/>
  <c r="X3509" i="1"/>
  <c r="W3509" i="1"/>
  <c r="V3509" i="1"/>
  <c r="X3508" i="1"/>
  <c r="W3508" i="1"/>
  <c r="V3508" i="1"/>
  <c r="X3507" i="1"/>
  <c r="W3507" i="1"/>
  <c r="V3507" i="1"/>
  <c r="X3506" i="1"/>
  <c r="W3506" i="1"/>
  <c r="V3506" i="1"/>
  <c r="X3505" i="1"/>
  <c r="W3505" i="1"/>
  <c r="V3505" i="1"/>
  <c r="X3504" i="1"/>
  <c r="W3504" i="1"/>
  <c r="V3504" i="1"/>
  <c r="X3503" i="1"/>
  <c r="W3503" i="1"/>
  <c r="V3503" i="1"/>
  <c r="X3502" i="1"/>
  <c r="W3502" i="1"/>
  <c r="V3502" i="1"/>
  <c r="X3501" i="1"/>
  <c r="W3501" i="1"/>
  <c r="V3501" i="1"/>
  <c r="X3500" i="1"/>
  <c r="W3500" i="1"/>
  <c r="V3500" i="1"/>
  <c r="X3499" i="1"/>
  <c r="W3499" i="1"/>
  <c r="V3499" i="1"/>
  <c r="X3498" i="1"/>
  <c r="W3498" i="1"/>
  <c r="V3498" i="1"/>
  <c r="X3497" i="1"/>
  <c r="W3497" i="1"/>
  <c r="V3497" i="1"/>
  <c r="X3496" i="1"/>
  <c r="W3496" i="1"/>
  <c r="V3496" i="1"/>
  <c r="X3495" i="1"/>
  <c r="W3495" i="1"/>
  <c r="V3495" i="1"/>
  <c r="X3494" i="1"/>
  <c r="W3494" i="1"/>
  <c r="V3494" i="1"/>
  <c r="X3493" i="1"/>
  <c r="W3493" i="1"/>
  <c r="V3493" i="1"/>
  <c r="X3492" i="1"/>
  <c r="W3492" i="1"/>
  <c r="V3492" i="1"/>
  <c r="X3491" i="1"/>
  <c r="W3491" i="1"/>
  <c r="V3491" i="1"/>
  <c r="X3490" i="1"/>
  <c r="W3490" i="1"/>
  <c r="V3490" i="1"/>
  <c r="X3489" i="1"/>
  <c r="W3489" i="1"/>
  <c r="V3489" i="1"/>
  <c r="X3488" i="1"/>
  <c r="W3488" i="1"/>
  <c r="V3488" i="1"/>
  <c r="X3487" i="1"/>
  <c r="W3487" i="1"/>
  <c r="V3487" i="1"/>
  <c r="X3486" i="1"/>
  <c r="W3486" i="1"/>
  <c r="V3486" i="1"/>
  <c r="X3485" i="1"/>
  <c r="W3485" i="1"/>
  <c r="V3485" i="1"/>
  <c r="X3484" i="1"/>
  <c r="W3484" i="1"/>
  <c r="V3484" i="1"/>
  <c r="X3483" i="1"/>
  <c r="W3483" i="1"/>
  <c r="V3483" i="1"/>
  <c r="X3482" i="1"/>
  <c r="W3482" i="1"/>
  <c r="V3482" i="1"/>
  <c r="X3481" i="1"/>
  <c r="W3481" i="1"/>
  <c r="V3481" i="1"/>
  <c r="X3480" i="1"/>
  <c r="W3480" i="1"/>
  <c r="V3480" i="1"/>
  <c r="X3479" i="1"/>
  <c r="W3479" i="1"/>
  <c r="V3479" i="1"/>
  <c r="X3478" i="1"/>
  <c r="W3478" i="1"/>
  <c r="V3478" i="1"/>
  <c r="X3477" i="1"/>
  <c r="W3477" i="1"/>
  <c r="V3477" i="1"/>
  <c r="X3476" i="1"/>
  <c r="W3476" i="1"/>
  <c r="V3476" i="1"/>
  <c r="X3475" i="1"/>
  <c r="W3475" i="1"/>
  <c r="V3475" i="1"/>
  <c r="X3474" i="1"/>
  <c r="W3474" i="1"/>
  <c r="V3474" i="1"/>
  <c r="X3473" i="1"/>
  <c r="W3473" i="1"/>
  <c r="V3473" i="1"/>
  <c r="X3472" i="1"/>
  <c r="W3472" i="1"/>
  <c r="V3472" i="1"/>
  <c r="X3471" i="1"/>
  <c r="W3471" i="1"/>
  <c r="V3471" i="1"/>
  <c r="X3470" i="1"/>
  <c r="W3470" i="1"/>
  <c r="V3470" i="1"/>
  <c r="X3469" i="1"/>
  <c r="W3469" i="1"/>
  <c r="V3469" i="1"/>
  <c r="X3468" i="1"/>
  <c r="W3468" i="1"/>
  <c r="V3468" i="1"/>
  <c r="X3467" i="1"/>
  <c r="W3467" i="1"/>
  <c r="V3467" i="1"/>
  <c r="X3466" i="1"/>
  <c r="W3466" i="1"/>
  <c r="V3466" i="1"/>
  <c r="X3465" i="1"/>
  <c r="W3465" i="1"/>
  <c r="V3465" i="1"/>
  <c r="X3464" i="1"/>
  <c r="W3464" i="1"/>
  <c r="V3464" i="1"/>
  <c r="X3463" i="1"/>
  <c r="W3463" i="1"/>
  <c r="V3463" i="1"/>
  <c r="X3462" i="1"/>
  <c r="W3462" i="1"/>
  <c r="V3462" i="1"/>
  <c r="X3461" i="1"/>
  <c r="W3461" i="1"/>
  <c r="V3461" i="1"/>
  <c r="X3460" i="1"/>
  <c r="W3460" i="1"/>
  <c r="V3460" i="1"/>
  <c r="X3459" i="1"/>
  <c r="W3459" i="1"/>
  <c r="V3459" i="1"/>
  <c r="X3458" i="1"/>
  <c r="W3458" i="1"/>
  <c r="V3458" i="1"/>
  <c r="X3457" i="1"/>
  <c r="W3457" i="1"/>
  <c r="V3457" i="1"/>
  <c r="X3456" i="1"/>
  <c r="W3456" i="1"/>
  <c r="V3456" i="1"/>
  <c r="X3455" i="1"/>
  <c r="W3455" i="1"/>
  <c r="V3455" i="1"/>
  <c r="X3454" i="1"/>
  <c r="W3454" i="1"/>
  <c r="V3454" i="1"/>
  <c r="X3453" i="1"/>
  <c r="W3453" i="1"/>
  <c r="V3453" i="1"/>
  <c r="X3452" i="1"/>
  <c r="W3452" i="1"/>
  <c r="V3452" i="1"/>
  <c r="X3451" i="1"/>
  <c r="W3451" i="1"/>
  <c r="V3451" i="1"/>
  <c r="X3450" i="1"/>
  <c r="W3450" i="1"/>
  <c r="V3450" i="1"/>
  <c r="X3449" i="1"/>
  <c r="W3449" i="1"/>
  <c r="V3449" i="1"/>
  <c r="X3448" i="1"/>
  <c r="W3448" i="1"/>
  <c r="V3448" i="1"/>
  <c r="X3447" i="1"/>
  <c r="W3447" i="1"/>
  <c r="V3447" i="1"/>
  <c r="X3446" i="1"/>
  <c r="W3446" i="1"/>
  <c r="V3446" i="1"/>
  <c r="X3445" i="1"/>
  <c r="W3445" i="1"/>
  <c r="V3445" i="1"/>
  <c r="X3444" i="1"/>
  <c r="W3444" i="1"/>
  <c r="V3444" i="1"/>
  <c r="X3443" i="1"/>
  <c r="W3443" i="1"/>
  <c r="V3443" i="1"/>
  <c r="X3442" i="1"/>
  <c r="W3442" i="1"/>
  <c r="V3442" i="1"/>
  <c r="X3441" i="1"/>
  <c r="W3441" i="1"/>
  <c r="V3441" i="1"/>
  <c r="X3440" i="1"/>
  <c r="W3440" i="1"/>
  <c r="V3440" i="1"/>
  <c r="X3439" i="1"/>
  <c r="W3439" i="1"/>
  <c r="V3439" i="1"/>
  <c r="X3438" i="1"/>
  <c r="W3438" i="1"/>
  <c r="V3438" i="1"/>
  <c r="X3437" i="1"/>
  <c r="W3437" i="1"/>
  <c r="V3437" i="1"/>
  <c r="X3436" i="1"/>
  <c r="W3436" i="1"/>
  <c r="V3436" i="1"/>
  <c r="X3435" i="1"/>
  <c r="W3435" i="1"/>
  <c r="V3435" i="1"/>
  <c r="X3434" i="1"/>
  <c r="W3434" i="1"/>
  <c r="V3434" i="1"/>
  <c r="X3433" i="1"/>
  <c r="W3433" i="1"/>
  <c r="V3433" i="1"/>
  <c r="X3432" i="1"/>
  <c r="W3432" i="1"/>
  <c r="V3432" i="1"/>
  <c r="X3431" i="1"/>
  <c r="W3431" i="1"/>
  <c r="V3431" i="1"/>
  <c r="X3430" i="1"/>
  <c r="W3430" i="1"/>
  <c r="V3430" i="1"/>
  <c r="X3429" i="1"/>
  <c r="W3429" i="1"/>
  <c r="V3429" i="1"/>
  <c r="X3428" i="1"/>
  <c r="W3428" i="1"/>
  <c r="V3428" i="1"/>
  <c r="X3427" i="1"/>
  <c r="W3427" i="1"/>
  <c r="V3427" i="1"/>
  <c r="X3426" i="1"/>
  <c r="W3426" i="1"/>
  <c r="V3426" i="1"/>
  <c r="X3425" i="1"/>
  <c r="W3425" i="1"/>
  <c r="V3425" i="1"/>
  <c r="X3424" i="1"/>
  <c r="W3424" i="1"/>
  <c r="V3424" i="1"/>
  <c r="X3423" i="1"/>
  <c r="W3423" i="1"/>
  <c r="V3423" i="1"/>
  <c r="X3422" i="1"/>
  <c r="W3422" i="1"/>
  <c r="V3422" i="1"/>
  <c r="X3421" i="1"/>
  <c r="W3421" i="1"/>
  <c r="V3421" i="1"/>
  <c r="X3420" i="1"/>
  <c r="W3420" i="1"/>
  <c r="V3420" i="1"/>
  <c r="X3419" i="1"/>
  <c r="W3419" i="1"/>
  <c r="V3419" i="1"/>
  <c r="X3418" i="1"/>
  <c r="W3418" i="1"/>
  <c r="V3418" i="1"/>
  <c r="X3417" i="1"/>
  <c r="W3417" i="1"/>
  <c r="V3417" i="1"/>
  <c r="X3416" i="1"/>
  <c r="W3416" i="1"/>
  <c r="V3416" i="1"/>
  <c r="X3415" i="1"/>
  <c r="W3415" i="1"/>
  <c r="V3415" i="1"/>
  <c r="X3414" i="1"/>
  <c r="W3414" i="1"/>
  <c r="V3414" i="1"/>
  <c r="X3413" i="1"/>
  <c r="W3413" i="1"/>
  <c r="V3413" i="1"/>
  <c r="X3412" i="1"/>
  <c r="W3412" i="1"/>
  <c r="V3412" i="1"/>
  <c r="X3411" i="1"/>
  <c r="W3411" i="1"/>
  <c r="V3411" i="1"/>
  <c r="X3410" i="1"/>
  <c r="W3410" i="1"/>
  <c r="V3410" i="1"/>
  <c r="X3409" i="1"/>
  <c r="W3409" i="1"/>
  <c r="V3409" i="1"/>
  <c r="X3408" i="1"/>
  <c r="W3408" i="1"/>
  <c r="V3408" i="1"/>
  <c r="X3407" i="1"/>
  <c r="W3407" i="1"/>
  <c r="V3407" i="1"/>
  <c r="X3406" i="1"/>
  <c r="W3406" i="1"/>
  <c r="V3406" i="1"/>
  <c r="X3405" i="1"/>
  <c r="W3405" i="1"/>
  <c r="V3405" i="1"/>
  <c r="X3404" i="1"/>
  <c r="W3404" i="1"/>
  <c r="V3404" i="1"/>
  <c r="X3403" i="1"/>
  <c r="W3403" i="1"/>
  <c r="V3403" i="1"/>
  <c r="X3402" i="1"/>
  <c r="W3402" i="1"/>
  <c r="V3402" i="1"/>
  <c r="X3401" i="1"/>
  <c r="W3401" i="1"/>
  <c r="V3401" i="1"/>
  <c r="X3400" i="1"/>
  <c r="W3400" i="1"/>
  <c r="V3400" i="1"/>
  <c r="X3399" i="1"/>
  <c r="W3399" i="1"/>
  <c r="V3399" i="1"/>
  <c r="X3398" i="1"/>
  <c r="W3398" i="1"/>
  <c r="V3398" i="1"/>
  <c r="X3397" i="1"/>
  <c r="W3397" i="1"/>
  <c r="V3397" i="1"/>
  <c r="X3396" i="1"/>
  <c r="W3396" i="1"/>
  <c r="V3396" i="1"/>
  <c r="X3395" i="1"/>
  <c r="W3395" i="1"/>
  <c r="V3395" i="1"/>
  <c r="X3394" i="1"/>
  <c r="W3394" i="1"/>
  <c r="V3394" i="1"/>
  <c r="X3393" i="1"/>
  <c r="W3393" i="1"/>
  <c r="V3393" i="1"/>
  <c r="X3392" i="1"/>
  <c r="W3392" i="1"/>
  <c r="V3392" i="1"/>
  <c r="X3391" i="1"/>
  <c r="W3391" i="1"/>
  <c r="V3391" i="1"/>
  <c r="X3390" i="1"/>
  <c r="W3390" i="1"/>
  <c r="V3390" i="1"/>
  <c r="X3389" i="1"/>
  <c r="W3389" i="1"/>
  <c r="V3389" i="1"/>
  <c r="X3388" i="1"/>
  <c r="W3388" i="1"/>
  <c r="V3388" i="1"/>
  <c r="X3387" i="1"/>
  <c r="W3387" i="1"/>
  <c r="V3387" i="1"/>
  <c r="X3386" i="1"/>
  <c r="W3386" i="1"/>
  <c r="V3386" i="1"/>
  <c r="X3385" i="1"/>
  <c r="W3385" i="1"/>
  <c r="V3385" i="1"/>
  <c r="X3384" i="1"/>
  <c r="W3384" i="1"/>
  <c r="V3384" i="1"/>
  <c r="X3383" i="1"/>
  <c r="W3383" i="1"/>
  <c r="V3383" i="1"/>
  <c r="X3382" i="1"/>
  <c r="W3382" i="1"/>
  <c r="V3382" i="1"/>
  <c r="X3381" i="1"/>
  <c r="W3381" i="1"/>
  <c r="V3381" i="1"/>
  <c r="X3380" i="1"/>
  <c r="W3380" i="1"/>
  <c r="V3380" i="1"/>
  <c r="X3379" i="1"/>
  <c r="W3379" i="1"/>
  <c r="V3379" i="1"/>
  <c r="X3378" i="1"/>
  <c r="W3378" i="1"/>
  <c r="V3378" i="1"/>
  <c r="X3377" i="1"/>
  <c r="W3377" i="1"/>
  <c r="V3377" i="1"/>
  <c r="X3376" i="1"/>
  <c r="W3376" i="1"/>
  <c r="V3376" i="1"/>
  <c r="X3375" i="1"/>
  <c r="W3375" i="1"/>
  <c r="V3375" i="1"/>
  <c r="X3374" i="1"/>
  <c r="W3374" i="1"/>
  <c r="V3374" i="1"/>
  <c r="X3373" i="1"/>
  <c r="W3373" i="1"/>
  <c r="V3373" i="1"/>
  <c r="X3372" i="1"/>
  <c r="W3372" i="1"/>
  <c r="V3372" i="1"/>
  <c r="X3371" i="1"/>
  <c r="W3371" i="1"/>
  <c r="V3371" i="1"/>
  <c r="X3370" i="1"/>
  <c r="W3370" i="1"/>
  <c r="V3370" i="1"/>
  <c r="X3369" i="1"/>
  <c r="W3369" i="1"/>
  <c r="V3369" i="1"/>
  <c r="X3368" i="1"/>
  <c r="W3368" i="1"/>
  <c r="V3368" i="1"/>
  <c r="X3367" i="1"/>
  <c r="W3367" i="1"/>
  <c r="V3367" i="1"/>
  <c r="X3366" i="1"/>
  <c r="W3366" i="1"/>
  <c r="V3366" i="1"/>
  <c r="X3365" i="1"/>
  <c r="W3365" i="1"/>
  <c r="V3365" i="1"/>
  <c r="X3364" i="1"/>
  <c r="W3364" i="1"/>
  <c r="V3364" i="1"/>
  <c r="X3363" i="1"/>
  <c r="W3363" i="1"/>
  <c r="V3363" i="1"/>
  <c r="X3362" i="1"/>
  <c r="W3362" i="1"/>
  <c r="V3362" i="1"/>
  <c r="X3361" i="1"/>
  <c r="W3361" i="1"/>
  <c r="V3361" i="1"/>
  <c r="X3360" i="1"/>
  <c r="W3360" i="1"/>
  <c r="V3360" i="1"/>
  <c r="X3359" i="1"/>
  <c r="W3359" i="1"/>
  <c r="V3359" i="1"/>
  <c r="X3358" i="1"/>
  <c r="W3358" i="1"/>
  <c r="V3358" i="1"/>
  <c r="X3357" i="1"/>
  <c r="W3357" i="1"/>
  <c r="V3357" i="1"/>
  <c r="X3356" i="1"/>
  <c r="W3356" i="1"/>
  <c r="V3356" i="1"/>
  <c r="X3355" i="1"/>
  <c r="W3355" i="1"/>
  <c r="V3355" i="1"/>
  <c r="X3354" i="1"/>
  <c r="W3354" i="1"/>
  <c r="V3354" i="1"/>
  <c r="X3353" i="1"/>
  <c r="W3353" i="1"/>
  <c r="V3353" i="1"/>
  <c r="X3352" i="1"/>
  <c r="W3352" i="1"/>
  <c r="V3352" i="1"/>
  <c r="X3351" i="1"/>
  <c r="W3351" i="1"/>
  <c r="V3351" i="1"/>
  <c r="X3350" i="1"/>
  <c r="W3350" i="1"/>
  <c r="V3350" i="1"/>
  <c r="X3349" i="1"/>
  <c r="W3349" i="1"/>
  <c r="V3349" i="1"/>
  <c r="X3348" i="1"/>
  <c r="W3348" i="1"/>
  <c r="V3348" i="1"/>
  <c r="X3347" i="1"/>
  <c r="W3347" i="1"/>
  <c r="V3347" i="1"/>
  <c r="X3346" i="1"/>
  <c r="W3346" i="1"/>
  <c r="V3346" i="1"/>
  <c r="X3345" i="1"/>
  <c r="W3345" i="1"/>
  <c r="V3345" i="1"/>
  <c r="X3344" i="1"/>
  <c r="W3344" i="1"/>
  <c r="V3344" i="1"/>
  <c r="X3343" i="1"/>
  <c r="W3343" i="1"/>
  <c r="V3343" i="1"/>
  <c r="X3342" i="1"/>
  <c r="W3342" i="1"/>
  <c r="V3342" i="1"/>
  <c r="X3341" i="1"/>
  <c r="W3341" i="1"/>
  <c r="V3341" i="1"/>
  <c r="X3340" i="1"/>
  <c r="W3340" i="1"/>
  <c r="V3340" i="1"/>
  <c r="X3339" i="1"/>
  <c r="W3339" i="1"/>
  <c r="V3339" i="1"/>
  <c r="X3338" i="1"/>
  <c r="W3338" i="1"/>
  <c r="V3338" i="1"/>
  <c r="X3337" i="1"/>
  <c r="W3337" i="1"/>
  <c r="V3337" i="1"/>
  <c r="X3336" i="1"/>
  <c r="W3336" i="1"/>
  <c r="V3336" i="1"/>
  <c r="X3335" i="1"/>
  <c r="W3335" i="1"/>
  <c r="V3335" i="1"/>
  <c r="X3334" i="1"/>
  <c r="W3334" i="1"/>
  <c r="V3334" i="1"/>
  <c r="X3333" i="1"/>
  <c r="W3333" i="1"/>
  <c r="V3333" i="1"/>
  <c r="X3332" i="1"/>
  <c r="W3332" i="1"/>
  <c r="V3332" i="1"/>
  <c r="X3331" i="1"/>
  <c r="W3331" i="1"/>
  <c r="V3331" i="1"/>
  <c r="X3330" i="1"/>
  <c r="W3330" i="1"/>
  <c r="V3330" i="1"/>
  <c r="X3329" i="1"/>
  <c r="W3329" i="1"/>
  <c r="V3329" i="1"/>
  <c r="X3328" i="1"/>
  <c r="W3328" i="1"/>
  <c r="V3328" i="1"/>
  <c r="X3327" i="1"/>
  <c r="W3327" i="1"/>
  <c r="V3327" i="1"/>
  <c r="X3326" i="1"/>
  <c r="W3326" i="1"/>
  <c r="V3326" i="1"/>
  <c r="X3325" i="1"/>
  <c r="W3325" i="1"/>
  <c r="V3325" i="1"/>
  <c r="X3324" i="1"/>
  <c r="W3324" i="1"/>
  <c r="V3324" i="1"/>
  <c r="X3323" i="1"/>
  <c r="W3323" i="1"/>
  <c r="V3323" i="1"/>
  <c r="X3322" i="1"/>
  <c r="W3322" i="1"/>
  <c r="V3322" i="1"/>
  <c r="X3321" i="1"/>
  <c r="W3321" i="1"/>
  <c r="V3321" i="1"/>
  <c r="X3320" i="1"/>
  <c r="W3320" i="1"/>
  <c r="V3320" i="1"/>
  <c r="X3319" i="1"/>
  <c r="W3319" i="1"/>
  <c r="V3319" i="1"/>
  <c r="X3318" i="1"/>
  <c r="W3318" i="1"/>
  <c r="V3318" i="1"/>
  <c r="X3317" i="1"/>
  <c r="W3317" i="1"/>
  <c r="V3317" i="1"/>
  <c r="X3316" i="1"/>
  <c r="W3316" i="1"/>
  <c r="V3316" i="1"/>
  <c r="X3315" i="1"/>
  <c r="W3315" i="1"/>
  <c r="V3315" i="1"/>
  <c r="X3314" i="1"/>
  <c r="W3314" i="1"/>
  <c r="V3314" i="1"/>
  <c r="X3313" i="1"/>
  <c r="W3313" i="1"/>
  <c r="V3313" i="1"/>
  <c r="X3312" i="1"/>
  <c r="W3312" i="1"/>
  <c r="V3312" i="1"/>
  <c r="X3311" i="1"/>
  <c r="W3311" i="1"/>
  <c r="V3311" i="1"/>
  <c r="X3310" i="1"/>
  <c r="W3310" i="1"/>
  <c r="V3310" i="1"/>
  <c r="X3309" i="1"/>
  <c r="W3309" i="1"/>
  <c r="V3309" i="1"/>
  <c r="X3308" i="1"/>
  <c r="W3308" i="1"/>
  <c r="V3308" i="1"/>
  <c r="X3307" i="1"/>
  <c r="W3307" i="1"/>
  <c r="V3307" i="1"/>
  <c r="X3306" i="1"/>
  <c r="W3306" i="1"/>
  <c r="V3306" i="1"/>
  <c r="X3305" i="1"/>
  <c r="W3305" i="1"/>
  <c r="V3305" i="1"/>
  <c r="X3304" i="1"/>
  <c r="W3304" i="1"/>
  <c r="V3304" i="1"/>
  <c r="X3303" i="1"/>
  <c r="W3303" i="1"/>
  <c r="V3303" i="1"/>
  <c r="X3302" i="1"/>
  <c r="W3302" i="1"/>
  <c r="V3302" i="1"/>
  <c r="X3301" i="1"/>
  <c r="W3301" i="1"/>
  <c r="V3301" i="1"/>
  <c r="X3300" i="1"/>
  <c r="W3300" i="1"/>
  <c r="V3300" i="1"/>
  <c r="X3299" i="1"/>
  <c r="W3299" i="1"/>
  <c r="V3299" i="1"/>
  <c r="X3298" i="1"/>
  <c r="W3298" i="1"/>
  <c r="V3298" i="1"/>
  <c r="X3297" i="1"/>
  <c r="W3297" i="1"/>
  <c r="V3297" i="1"/>
  <c r="X3296" i="1"/>
  <c r="W3296" i="1"/>
  <c r="V3296" i="1"/>
  <c r="X3295" i="1"/>
  <c r="W3295" i="1"/>
  <c r="V3295" i="1"/>
  <c r="X3294" i="1"/>
  <c r="W3294" i="1"/>
  <c r="V3294" i="1"/>
  <c r="X3293" i="1"/>
  <c r="W3293" i="1"/>
  <c r="V3293" i="1"/>
  <c r="X3292" i="1"/>
  <c r="W3292" i="1"/>
  <c r="V3292" i="1"/>
  <c r="X3291" i="1"/>
  <c r="W3291" i="1"/>
  <c r="V3291" i="1"/>
  <c r="X3290" i="1"/>
  <c r="W3290" i="1"/>
  <c r="V3290" i="1"/>
  <c r="X3289" i="1"/>
  <c r="W3289" i="1"/>
  <c r="V3289" i="1"/>
  <c r="X3288" i="1"/>
  <c r="W3288" i="1"/>
  <c r="V3288" i="1"/>
  <c r="X3287" i="1"/>
  <c r="W3287" i="1"/>
  <c r="V3287" i="1"/>
  <c r="X3286" i="1"/>
  <c r="W3286" i="1"/>
  <c r="V3286" i="1"/>
  <c r="X3285" i="1"/>
  <c r="W3285" i="1"/>
  <c r="V3285" i="1"/>
  <c r="X3284" i="1"/>
  <c r="W3284" i="1"/>
  <c r="V3284" i="1"/>
  <c r="X3283" i="1"/>
  <c r="W3283" i="1"/>
  <c r="V3283" i="1"/>
  <c r="X3282" i="1"/>
  <c r="W3282" i="1"/>
  <c r="V3282" i="1"/>
  <c r="X3281" i="1"/>
  <c r="W3281" i="1"/>
  <c r="V3281" i="1"/>
  <c r="X3280" i="1"/>
  <c r="W3280" i="1"/>
  <c r="V3280" i="1"/>
  <c r="X3279" i="1"/>
  <c r="W3279" i="1"/>
  <c r="V3279" i="1"/>
  <c r="X3278" i="1"/>
  <c r="W3278" i="1"/>
  <c r="V3278" i="1"/>
  <c r="X3277" i="1"/>
  <c r="W3277" i="1"/>
  <c r="V3277" i="1"/>
  <c r="X3276" i="1"/>
  <c r="W3276" i="1"/>
  <c r="V3276" i="1"/>
  <c r="X3275" i="1"/>
  <c r="W3275" i="1"/>
  <c r="V3275" i="1"/>
  <c r="X3274" i="1"/>
  <c r="W3274" i="1"/>
  <c r="V3274" i="1"/>
  <c r="X3273" i="1"/>
  <c r="W3273" i="1"/>
  <c r="V3273" i="1"/>
  <c r="X3272" i="1"/>
  <c r="W3272" i="1"/>
  <c r="V3272" i="1"/>
  <c r="X3271" i="1"/>
  <c r="W3271" i="1"/>
  <c r="V3271" i="1"/>
  <c r="X3270" i="1"/>
  <c r="W3270" i="1"/>
  <c r="V3270" i="1"/>
  <c r="X3269" i="1"/>
  <c r="W3269" i="1"/>
  <c r="V3269" i="1"/>
  <c r="X3268" i="1"/>
  <c r="W3268" i="1"/>
  <c r="V3268" i="1"/>
  <c r="X3267" i="1"/>
  <c r="W3267" i="1"/>
  <c r="V3267" i="1"/>
  <c r="X3266" i="1"/>
  <c r="W3266" i="1"/>
  <c r="V3266" i="1"/>
  <c r="X3265" i="1"/>
  <c r="W3265" i="1"/>
  <c r="V3265" i="1"/>
  <c r="X3264" i="1"/>
  <c r="W3264" i="1"/>
  <c r="V3264" i="1"/>
  <c r="X3263" i="1"/>
  <c r="W3263" i="1"/>
  <c r="V3263" i="1"/>
  <c r="X3262" i="1"/>
  <c r="W3262" i="1"/>
  <c r="V3262" i="1"/>
  <c r="X3261" i="1"/>
  <c r="W3261" i="1"/>
  <c r="V3261" i="1"/>
  <c r="X3260" i="1"/>
  <c r="W3260" i="1"/>
  <c r="V3260" i="1"/>
  <c r="X3259" i="1"/>
  <c r="W3259" i="1"/>
  <c r="V3259" i="1"/>
  <c r="X3258" i="1"/>
  <c r="W3258" i="1"/>
  <c r="V3258" i="1"/>
  <c r="X3257" i="1"/>
  <c r="W3257" i="1"/>
  <c r="V3257" i="1"/>
  <c r="X3256" i="1"/>
  <c r="W3256" i="1"/>
  <c r="V3256" i="1"/>
  <c r="X3255" i="1"/>
  <c r="W3255" i="1"/>
  <c r="V3255" i="1"/>
  <c r="X3254" i="1"/>
  <c r="W3254" i="1"/>
  <c r="V3254" i="1"/>
  <c r="X3253" i="1"/>
  <c r="W3253" i="1"/>
  <c r="V3253" i="1"/>
  <c r="X3252" i="1"/>
  <c r="W3252" i="1"/>
  <c r="V3252" i="1"/>
  <c r="X3251" i="1"/>
  <c r="W3251" i="1"/>
  <c r="V3251" i="1"/>
  <c r="X3250" i="1"/>
  <c r="W3250" i="1"/>
  <c r="V3250" i="1"/>
  <c r="X3249" i="1"/>
  <c r="W3249" i="1"/>
  <c r="V3249" i="1"/>
  <c r="X3248" i="1"/>
  <c r="W3248" i="1"/>
  <c r="V3248" i="1"/>
  <c r="X3247" i="1"/>
  <c r="W3247" i="1"/>
  <c r="V3247" i="1"/>
  <c r="X3246" i="1"/>
  <c r="W3246" i="1"/>
  <c r="V3246" i="1"/>
  <c r="X3245" i="1"/>
  <c r="W3245" i="1"/>
  <c r="V3245" i="1"/>
  <c r="X3244" i="1"/>
  <c r="W3244" i="1"/>
  <c r="V3244" i="1"/>
  <c r="X3243" i="1"/>
  <c r="W3243" i="1"/>
  <c r="V3243" i="1"/>
  <c r="X3242" i="1"/>
  <c r="W3242" i="1"/>
  <c r="V3242" i="1"/>
  <c r="X3241" i="1"/>
  <c r="W3241" i="1"/>
  <c r="V3241" i="1"/>
  <c r="X3240" i="1"/>
  <c r="W3240" i="1"/>
  <c r="V3240" i="1"/>
  <c r="X3239" i="1"/>
  <c r="W3239" i="1"/>
  <c r="V3239" i="1"/>
  <c r="X3238" i="1"/>
  <c r="W3238" i="1"/>
  <c r="V3238" i="1"/>
  <c r="X3237" i="1"/>
  <c r="W3237" i="1"/>
  <c r="V3237" i="1"/>
  <c r="X3236" i="1"/>
  <c r="W3236" i="1"/>
  <c r="V3236" i="1"/>
  <c r="X3235" i="1"/>
  <c r="W3235" i="1"/>
  <c r="V3235" i="1"/>
  <c r="X3234" i="1"/>
  <c r="W3234" i="1"/>
  <c r="V3234" i="1"/>
  <c r="X3233" i="1"/>
  <c r="W3233" i="1"/>
  <c r="V3233" i="1"/>
  <c r="X3232" i="1"/>
  <c r="W3232" i="1"/>
  <c r="V3232" i="1"/>
  <c r="X3231" i="1"/>
  <c r="W3231" i="1"/>
  <c r="V3231" i="1"/>
  <c r="X3230" i="1"/>
  <c r="W3230" i="1"/>
  <c r="V3230" i="1"/>
  <c r="X3229" i="1"/>
  <c r="W3229" i="1"/>
  <c r="V3229" i="1"/>
  <c r="X3228" i="1"/>
  <c r="W3228" i="1"/>
  <c r="V3228" i="1"/>
  <c r="X3227" i="1"/>
  <c r="W3227" i="1"/>
  <c r="V3227" i="1"/>
  <c r="X3226" i="1"/>
  <c r="W3226" i="1"/>
  <c r="V3226" i="1"/>
  <c r="X3225" i="1"/>
  <c r="W3225" i="1"/>
  <c r="V3225" i="1"/>
  <c r="X3224" i="1"/>
  <c r="W3224" i="1"/>
  <c r="V3224" i="1"/>
  <c r="X3223" i="1"/>
  <c r="W3223" i="1"/>
  <c r="V3223" i="1"/>
  <c r="X3222" i="1"/>
  <c r="W3222" i="1"/>
  <c r="V3222" i="1"/>
  <c r="X3221" i="1"/>
  <c r="W3221" i="1"/>
  <c r="V3221" i="1"/>
  <c r="X3220" i="1"/>
  <c r="W3220" i="1"/>
  <c r="V3220" i="1"/>
  <c r="X3219" i="1"/>
  <c r="W3219" i="1"/>
  <c r="V3219" i="1"/>
  <c r="X3218" i="1"/>
  <c r="W3218" i="1"/>
  <c r="V3218" i="1"/>
  <c r="X3217" i="1"/>
  <c r="W3217" i="1"/>
  <c r="V3217" i="1"/>
  <c r="X3216" i="1"/>
  <c r="W3216" i="1"/>
  <c r="V3216" i="1"/>
  <c r="X3215" i="1"/>
  <c r="W3215" i="1"/>
  <c r="V3215" i="1"/>
  <c r="X3214" i="1"/>
  <c r="W3214" i="1"/>
  <c r="V3214" i="1"/>
  <c r="X3213" i="1"/>
  <c r="W3213" i="1"/>
  <c r="V3213" i="1"/>
  <c r="X3212" i="1"/>
  <c r="W3212" i="1"/>
  <c r="V3212" i="1"/>
  <c r="X3211" i="1"/>
  <c r="W3211" i="1"/>
  <c r="V3211" i="1"/>
  <c r="X3210" i="1"/>
  <c r="W3210" i="1"/>
  <c r="V3210" i="1"/>
  <c r="X3209" i="1"/>
  <c r="W3209" i="1"/>
  <c r="V3209" i="1"/>
  <c r="X3208" i="1"/>
  <c r="W3208" i="1"/>
  <c r="V3208" i="1"/>
  <c r="X3207" i="1"/>
  <c r="W3207" i="1"/>
  <c r="V3207" i="1"/>
  <c r="X3206" i="1"/>
  <c r="W3206" i="1"/>
  <c r="V3206" i="1"/>
  <c r="X3205" i="1"/>
  <c r="W3205" i="1"/>
  <c r="V3205" i="1"/>
  <c r="X3204" i="1"/>
  <c r="W3204" i="1"/>
  <c r="V3204" i="1"/>
  <c r="X3203" i="1"/>
  <c r="W3203" i="1"/>
  <c r="V3203" i="1"/>
  <c r="X3202" i="1"/>
  <c r="W3202" i="1"/>
  <c r="V3202" i="1"/>
  <c r="X3201" i="1"/>
  <c r="W3201" i="1"/>
  <c r="V3201" i="1"/>
  <c r="X3200" i="1"/>
  <c r="W3200" i="1"/>
  <c r="V3200" i="1"/>
  <c r="X3199" i="1"/>
  <c r="W3199" i="1"/>
  <c r="V3199" i="1"/>
  <c r="X3198" i="1"/>
  <c r="W3198" i="1"/>
  <c r="V3198" i="1"/>
  <c r="X3197" i="1"/>
  <c r="W3197" i="1"/>
  <c r="V3197" i="1"/>
  <c r="X3196" i="1"/>
  <c r="W3196" i="1"/>
  <c r="V3196" i="1"/>
  <c r="X3195" i="1"/>
  <c r="W3195" i="1"/>
  <c r="V3195" i="1"/>
  <c r="X3194" i="1"/>
  <c r="W3194" i="1"/>
  <c r="V3194" i="1"/>
  <c r="X3193" i="1"/>
  <c r="W3193" i="1"/>
  <c r="V3193" i="1"/>
  <c r="X3192" i="1"/>
  <c r="W3192" i="1"/>
  <c r="V3192" i="1"/>
  <c r="X3191" i="1"/>
  <c r="W3191" i="1"/>
  <c r="V3191" i="1"/>
  <c r="X3190" i="1"/>
  <c r="W3190" i="1"/>
  <c r="V3190" i="1"/>
  <c r="X3189" i="1"/>
  <c r="W3189" i="1"/>
  <c r="V3189" i="1"/>
  <c r="X3188" i="1"/>
  <c r="W3188" i="1"/>
  <c r="V3188" i="1"/>
  <c r="X3187" i="1"/>
  <c r="W3187" i="1"/>
  <c r="V3187" i="1"/>
  <c r="X3186" i="1"/>
  <c r="W3186" i="1"/>
  <c r="V3186" i="1"/>
  <c r="X3185" i="1"/>
  <c r="W3185" i="1"/>
  <c r="V3185" i="1"/>
  <c r="X3184" i="1"/>
  <c r="W3184" i="1"/>
  <c r="V3184" i="1"/>
  <c r="X3183" i="1"/>
  <c r="W3183" i="1"/>
  <c r="V3183" i="1"/>
  <c r="X3182" i="1"/>
  <c r="W3182" i="1"/>
  <c r="V3182" i="1"/>
  <c r="X3181" i="1"/>
  <c r="W3181" i="1"/>
  <c r="V3181" i="1"/>
  <c r="X3180" i="1"/>
  <c r="W3180" i="1"/>
  <c r="V3180" i="1"/>
  <c r="X3179" i="1"/>
  <c r="W3179" i="1"/>
  <c r="V3179" i="1"/>
  <c r="X3178" i="1"/>
  <c r="W3178" i="1"/>
  <c r="V3178" i="1"/>
  <c r="X3177" i="1"/>
  <c r="W3177" i="1"/>
  <c r="V3177" i="1"/>
  <c r="X3176" i="1"/>
  <c r="W3176" i="1"/>
  <c r="V3176" i="1"/>
  <c r="X3175" i="1"/>
  <c r="W3175" i="1"/>
  <c r="V3175" i="1"/>
  <c r="X3174" i="1"/>
  <c r="W3174" i="1"/>
  <c r="V3174" i="1"/>
  <c r="X3173" i="1"/>
  <c r="W3173" i="1"/>
  <c r="V3173" i="1"/>
  <c r="X3172" i="1"/>
  <c r="W3172" i="1"/>
  <c r="V3172" i="1"/>
  <c r="X3171" i="1"/>
  <c r="W3171" i="1"/>
  <c r="V3171" i="1"/>
  <c r="X3170" i="1"/>
  <c r="W3170" i="1"/>
  <c r="V3170" i="1"/>
  <c r="X3169" i="1"/>
  <c r="W3169" i="1"/>
  <c r="V3169" i="1"/>
  <c r="X3168" i="1"/>
  <c r="W3168" i="1"/>
  <c r="V3168" i="1"/>
  <c r="X3167" i="1"/>
  <c r="W3167" i="1"/>
  <c r="V3167" i="1"/>
  <c r="X3166" i="1"/>
  <c r="W3166" i="1"/>
  <c r="V3166" i="1"/>
  <c r="X3165" i="1"/>
  <c r="W3165" i="1"/>
  <c r="V3165" i="1"/>
  <c r="X3164" i="1"/>
  <c r="W3164" i="1"/>
  <c r="V3164" i="1"/>
  <c r="X3163" i="1"/>
  <c r="W3163" i="1"/>
  <c r="V3163" i="1"/>
  <c r="X3162" i="1"/>
  <c r="W3162" i="1"/>
  <c r="V3162" i="1"/>
  <c r="X3161" i="1"/>
  <c r="W3161" i="1"/>
  <c r="V3161" i="1"/>
  <c r="X3160" i="1"/>
  <c r="W3160" i="1"/>
  <c r="V3160" i="1"/>
  <c r="X3159" i="1"/>
  <c r="W3159" i="1"/>
  <c r="V3159" i="1"/>
  <c r="X3158" i="1"/>
  <c r="W3158" i="1"/>
  <c r="V3158" i="1"/>
  <c r="X3157" i="1"/>
  <c r="W3157" i="1"/>
  <c r="V3157" i="1"/>
  <c r="X3156" i="1"/>
  <c r="W3156" i="1"/>
  <c r="V3156" i="1"/>
  <c r="X3155" i="1"/>
  <c r="W3155" i="1"/>
  <c r="V3155" i="1"/>
  <c r="X3154" i="1"/>
  <c r="W3154" i="1"/>
  <c r="V3154" i="1"/>
  <c r="X3153" i="1"/>
  <c r="W3153" i="1"/>
  <c r="V3153" i="1"/>
  <c r="X3152" i="1"/>
  <c r="W3152" i="1"/>
  <c r="V3152" i="1"/>
  <c r="X3151" i="1"/>
  <c r="W3151" i="1"/>
  <c r="V3151" i="1"/>
  <c r="X3150" i="1"/>
  <c r="W3150" i="1"/>
  <c r="V3150" i="1"/>
  <c r="X3149" i="1"/>
  <c r="W3149" i="1"/>
  <c r="V3149" i="1"/>
  <c r="X3148" i="1"/>
  <c r="W3148" i="1"/>
  <c r="V3148" i="1"/>
  <c r="X3147" i="1"/>
  <c r="W3147" i="1"/>
  <c r="V3147" i="1"/>
  <c r="X3146" i="1"/>
  <c r="W3146" i="1"/>
  <c r="V3146" i="1"/>
  <c r="X3145" i="1"/>
  <c r="W3145" i="1"/>
  <c r="V3145" i="1"/>
  <c r="X3144" i="1"/>
  <c r="W3144" i="1"/>
  <c r="V3144" i="1"/>
  <c r="X3143" i="1"/>
  <c r="W3143" i="1"/>
  <c r="V3143" i="1"/>
  <c r="X3142" i="1"/>
  <c r="W3142" i="1"/>
  <c r="V3142" i="1"/>
  <c r="X3141" i="1"/>
  <c r="W3141" i="1"/>
  <c r="V3141" i="1"/>
  <c r="X3140" i="1"/>
  <c r="W3140" i="1"/>
  <c r="V3140" i="1"/>
  <c r="X3139" i="1"/>
  <c r="W3139" i="1"/>
  <c r="V3139" i="1"/>
  <c r="X3138" i="1"/>
  <c r="W3138" i="1"/>
  <c r="V3138" i="1"/>
  <c r="X3137" i="1"/>
  <c r="W3137" i="1"/>
  <c r="V3137" i="1"/>
  <c r="X3136" i="1"/>
  <c r="W3136" i="1"/>
  <c r="V3136" i="1"/>
  <c r="X3135" i="1"/>
  <c r="W3135" i="1"/>
  <c r="V3135" i="1"/>
  <c r="X3134" i="1"/>
  <c r="W3134" i="1"/>
  <c r="V3134" i="1"/>
  <c r="X3133" i="1"/>
  <c r="W3133" i="1"/>
  <c r="V3133" i="1"/>
  <c r="X3132" i="1"/>
  <c r="W3132" i="1"/>
  <c r="V3132" i="1"/>
  <c r="X3131" i="1"/>
  <c r="W3131" i="1"/>
  <c r="V3131" i="1"/>
  <c r="X3130" i="1"/>
  <c r="W3130" i="1"/>
  <c r="V3130" i="1"/>
  <c r="X3129" i="1"/>
  <c r="W3129" i="1"/>
  <c r="V3129" i="1"/>
  <c r="X3128" i="1"/>
  <c r="W3128" i="1"/>
  <c r="V3128" i="1"/>
  <c r="X3127" i="1"/>
  <c r="W3127" i="1"/>
  <c r="V3127" i="1"/>
  <c r="X3126" i="1"/>
  <c r="W3126" i="1"/>
  <c r="V3126" i="1"/>
  <c r="X3125" i="1"/>
  <c r="W3125" i="1"/>
  <c r="V3125" i="1"/>
  <c r="X3124" i="1"/>
  <c r="W3124" i="1"/>
  <c r="V3124" i="1"/>
  <c r="X3123" i="1"/>
  <c r="W3123" i="1"/>
  <c r="V3123" i="1"/>
  <c r="X3122" i="1"/>
  <c r="W3122" i="1"/>
  <c r="V3122" i="1"/>
  <c r="X3121" i="1"/>
  <c r="W3121" i="1"/>
  <c r="V3121" i="1"/>
  <c r="X3120" i="1"/>
  <c r="W3120" i="1"/>
  <c r="V3120" i="1"/>
  <c r="X3119" i="1"/>
  <c r="W3119" i="1"/>
  <c r="V3119" i="1"/>
  <c r="X3118" i="1"/>
  <c r="W3118" i="1"/>
  <c r="V3118" i="1"/>
  <c r="X3117" i="1"/>
  <c r="W3117" i="1"/>
  <c r="V3117" i="1"/>
  <c r="X3116" i="1"/>
  <c r="W3116" i="1"/>
  <c r="V3116" i="1"/>
  <c r="X3115" i="1"/>
  <c r="W3115" i="1"/>
  <c r="V3115" i="1"/>
  <c r="X3114" i="1"/>
  <c r="W3114" i="1"/>
  <c r="V3114" i="1"/>
  <c r="X3113" i="1"/>
  <c r="W3113" i="1"/>
  <c r="V3113" i="1"/>
  <c r="X3112" i="1"/>
  <c r="W3112" i="1"/>
  <c r="V3112" i="1"/>
  <c r="X3111" i="1"/>
  <c r="W3111" i="1"/>
  <c r="V3111" i="1"/>
  <c r="X3110" i="1"/>
  <c r="W3110" i="1"/>
  <c r="V3110" i="1"/>
  <c r="X3109" i="1"/>
  <c r="W3109" i="1"/>
  <c r="V3109" i="1"/>
  <c r="X3108" i="1"/>
  <c r="W3108" i="1"/>
  <c r="V3108" i="1"/>
  <c r="X3107" i="1"/>
  <c r="W3107" i="1"/>
  <c r="V3107" i="1"/>
  <c r="X3106" i="1"/>
  <c r="W3106" i="1"/>
  <c r="V3106" i="1"/>
  <c r="X3105" i="1"/>
  <c r="W3105" i="1"/>
  <c r="V3105" i="1"/>
  <c r="X3104" i="1"/>
  <c r="W3104" i="1"/>
  <c r="V3104" i="1"/>
  <c r="X3103" i="1"/>
  <c r="W3103" i="1"/>
  <c r="V3103" i="1"/>
  <c r="X3102" i="1"/>
  <c r="W3102" i="1"/>
  <c r="V3102" i="1"/>
  <c r="X3101" i="1"/>
  <c r="W3101" i="1"/>
  <c r="V3101" i="1"/>
  <c r="X3100" i="1"/>
  <c r="W3100" i="1"/>
  <c r="V3100" i="1"/>
  <c r="X3099" i="1"/>
  <c r="W3099" i="1"/>
  <c r="V3099" i="1"/>
  <c r="X3098" i="1"/>
  <c r="W3098" i="1"/>
  <c r="V3098" i="1"/>
  <c r="X3097" i="1"/>
  <c r="W3097" i="1"/>
  <c r="V3097" i="1"/>
  <c r="X3096" i="1"/>
  <c r="W3096" i="1"/>
  <c r="V3096" i="1"/>
  <c r="X3095" i="1"/>
  <c r="W3095" i="1"/>
  <c r="V3095" i="1"/>
  <c r="X3094" i="1"/>
  <c r="W3094" i="1"/>
  <c r="V3094" i="1"/>
  <c r="X3093" i="1"/>
  <c r="W3093" i="1"/>
  <c r="V3093" i="1"/>
  <c r="X3092" i="1"/>
  <c r="W3092" i="1"/>
  <c r="V3092" i="1"/>
  <c r="X3091" i="1"/>
  <c r="W3091" i="1"/>
  <c r="V3091" i="1"/>
  <c r="X3090" i="1"/>
  <c r="W3090" i="1"/>
  <c r="V3090" i="1"/>
  <c r="X3089" i="1"/>
  <c r="W3089" i="1"/>
  <c r="V3089" i="1"/>
  <c r="X3088" i="1"/>
  <c r="W3088" i="1"/>
  <c r="V3088" i="1"/>
  <c r="X3087" i="1"/>
  <c r="W3087" i="1"/>
  <c r="V3087" i="1"/>
  <c r="X3086" i="1"/>
  <c r="W3086" i="1"/>
  <c r="V3086" i="1"/>
  <c r="X3085" i="1"/>
  <c r="W3085" i="1"/>
  <c r="V3085" i="1"/>
  <c r="X3084" i="1"/>
  <c r="W3084" i="1"/>
  <c r="V3084" i="1"/>
  <c r="X3083" i="1"/>
  <c r="W3083" i="1"/>
  <c r="V3083" i="1"/>
  <c r="X3082" i="1"/>
  <c r="W3082" i="1"/>
  <c r="V3082" i="1"/>
  <c r="X3081" i="1"/>
  <c r="W3081" i="1"/>
  <c r="V3081" i="1"/>
  <c r="X3080" i="1"/>
  <c r="W3080" i="1"/>
  <c r="V3080" i="1"/>
  <c r="X3079" i="1"/>
  <c r="W3079" i="1"/>
  <c r="V3079" i="1"/>
  <c r="X3078" i="1"/>
  <c r="W3078" i="1"/>
  <c r="V3078" i="1"/>
  <c r="X3077" i="1"/>
  <c r="W3077" i="1"/>
  <c r="V3077" i="1"/>
  <c r="X3076" i="1"/>
  <c r="W3076" i="1"/>
  <c r="V3076" i="1"/>
  <c r="X3075" i="1"/>
  <c r="W3075" i="1"/>
  <c r="V3075" i="1"/>
  <c r="X3074" i="1"/>
  <c r="W3074" i="1"/>
  <c r="V3074" i="1"/>
  <c r="X3073" i="1"/>
  <c r="W3073" i="1"/>
  <c r="V3073" i="1"/>
  <c r="X3072" i="1"/>
  <c r="W3072" i="1"/>
  <c r="V3072" i="1"/>
  <c r="X3071" i="1"/>
  <c r="W3071" i="1"/>
  <c r="V3071" i="1"/>
  <c r="X3070" i="1"/>
  <c r="W3070" i="1"/>
  <c r="V3070" i="1"/>
  <c r="X3069" i="1"/>
  <c r="W3069" i="1"/>
  <c r="V3069" i="1"/>
  <c r="X3068" i="1"/>
  <c r="W3068" i="1"/>
  <c r="V3068" i="1"/>
  <c r="X3067" i="1"/>
  <c r="W3067" i="1"/>
  <c r="V3067" i="1"/>
  <c r="X3066" i="1"/>
  <c r="W3066" i="1"/>
  <c r="V3066" i="1"/>
  <c r="X3065" i="1"/>
  <c r="W3065" i="1"/>
  <c r="V3065" i="1"/>
  <c r="X3064" i="1"/>
  <c r="W3064" i="1"/>
  <c r="V3064" i="1"/>
  <c r="X3063" i="1"/>
  <c r="W3063" i="1"/>
  <c r="V3063" i="1"/>
  <c r="X3062" i="1"/>
  <c r="W3062" i="1"/>
  <c r="V3062" i="1"/>
  <c r="X3061" i="1"/>
  <c r="W3061" i="1"/>
  <c r="V3061" i="1"/>
  <c r="X3060" i="1"/>
  <c r="W3060" i="1"/>
  <c r="V3060" i="1"/>
  <c r="X3059" i="1"/>
  <c r="W3059" i="1"/>
  <c r="V3059" i="1"/>
  <c r="X3058" i="1"/>
  <c r="W3058" i="1"/>
  <c r="V3058" i="1"/>
  <c r="X3057" i="1"/>
  <c r="W3057" i="1"/>
  <c r="V3057" i="1"/>
  <c r="X3056" i="1"/>
  <c r="W3056" i="1"/>
  <c r="V3056" i="1"/>
  <c r="X3055" i="1"/>
  <c r="W3055" i="1"/>
  <c r="V3055" i="1"/>
  <c r="X3054" i="1"/>
  <c r="W3054" i="1"/>
  <c r="V3054" i="1"/>
  <c r="X3053" i="1"/>
  <c r="W3053" i="1"/>
  <c r="V3053" i="1"/>
  <c r="X3052" i="1"/>
  <c r="W3052" i="1"/>
  <c r="V3052" i="1"/>
  <c r="X3051" i="1"/>
  <c r="W3051" i="1"/>
  <c r="V3051" i="1"/>
  <c r="X3050" i="1"/>
  <c r="W3050" i="1"/>
  <c r="V3050" i="1"/>
  <c r="X3049" i="1"/>
  <c r="W3049" i="1"/>
  <c r="V3049" i="1"/>
  <c r="X3048" i="1"/>
  <c r="W3048" i="1"/>
  <c r="V3048" i="1"/>
  <c r="X3047" i="1"/>
  <c r="W3047" i="1"/>
  <c r="V3047" i="1"/>
  <c r="X3046" i="1"/>
  <c r="W3046" i="1"/>
  <c r="V3046" i="1"/>
  <c r="X3045" i="1"/>
  <c r="W3045" i="1"/>
  <c r="V3045" i="1"/>
  <c r="X3044" i="1"/>
  <c r="W3044" i="1"/>
  <c r="V3044" i="1"/>
  <c r="X3043" i="1"/>
  <c r="W3043" i="1"/>
  <c r="V3043" i="1"/>
  <c r="X3042" i="1"/>
  <c r="W3042" i="1"/>
  <c r="V3042" i="1"/>
  <c r="X3041" i="1"/>
  <c r="W3041" i="1"/>
  <c r="V3041" i="1"/>
  <c r="X3040" i="1"/>
  <c r="W3040" i="1"/>
  <c r="V3040" i="1"/>
  <c r="X3039" i="1"/>
  <c r="W3039" i="1"/>
  <c r="V3039" i="1"/>
  <c r="X3038" i="1"/>
  <c r="W3038" i="1"/>
  <c r="V3038" i="1"/>
  <c r="X3037" i="1"/>
  <c r="W3037" i="1"/>
  <c r="V3037" i="1"/>
  <c r="X3036" i="1"/>
  <c r="W3036" i="1"/>
  <c r="V3036" i="1"/>
  <c r="X3035" i="1"/>
  <c r="W3035" i="1"/>
  <c r="V3035" i="1"/>
  <c r="X3034" i="1"/>
  <c r="W3034" i="1"/>
  <c r="V3034" i="1"/>
  <c r="X3033" i="1"/>
  <c r="W3033" i="1"/>
  <c r="V3033" i="1"/>
  <c r="X3032" i="1"/>
  <c r="W3032" i="1"/>
  <c r="V3032" i="1"/>
  <c r="X3031" i="1"/>
  <c r="W3031" i="1"/>
  <c r="V3031" i="1"/>
  <c r="X3030" i="1"/>
  <c r="W3030" i="1"/>
  <c r="V3030" i="1"/>
  <c r="X3029" i="1"/>
  <c r="W3029" i="1"/>
  <c r="V3029" i="1"/>
  <c r="X3028" i="1"/>
  <c r="W3028" i="1"/>
  <c r="V3028" i="1"/>
  <c r="X3027" i="1"/>
  <c r="W3027" i="1"/>
  <c r="V3027" i="1"/>
  <c r="X3026" i="1"/>
  <c r="W3026" i="1"/>
  <c r="V3026" i="1"/>
  <c r="X3025" i="1"/>
  <c r="W3025" i="1"/>
  <c r="V3025" i="1"/>
  <c r="X3024" i="1"/>
  <c r="W3024" i="1"/>
  <c r="V3024" i="1"/>
  <c r="X3023" i="1"/>
  <c r="W3023" i="1"/>
  <c r="V3023" i="1"/>
  <c r="X3022" i="1"/>
  <c r="W3022" i="1"/>
  <c r="V3022" i="1"/>
  <c r="X3021" i="1"/>
  <c r="W3021" i="1"/>
  <c r="V3021" i="1"/>
  <c r="X3020" i="1"/>
  <c r="W3020" i="1"/>
  <c r="V3020" i="1"/>
  <c r="X3019" i="1"/>
  <c r="W3019" i="1"/>
  <c r="V3019" i="1"/>
  <c r="X3018" i="1"/>
  <c r="W3018" i="1"/>
  <c r="V3018" i="1"/>
  <c r="X3017" i="1"/>
  <c r="W3017" i="1"/>
  <c r="V3017" i="1"/>
  <c r="X3016" i="1"/>
  <c r="W3016" i="1"/>
  <c r="V3016" i="1"/>
  <c r="X3015" i="1"/>
  <c r="W3015" i="1"/>
  <c r="V3015" i="1"/>
  <c r="X3014" i="1"/>
  <c r="W3014" i="1"/>
  <c r="V3014" i="1"/>
  <c r="X3013" i="1"/>
  <c r="W3013" i="1"/>
  <c r="V3013" i="1"/>
  <c r="X3012" i="1"/>
  <c r="W3012" i="1"/>
  <c r="V3012" i="1"/>
  <c r="X3011" i="1"/>
  <c r="W3011" i="1"/>
  <c r="V3011" i="1"/>
  <c r="X3010" i="1"/>
  <c r="W3010" i="1"/>
  <c r="V3010" i="1"/>
  <c r="X3009" i="1"/>
  <c r="W3009" i="1"/>
  <c r="V3009" i="1"/>
  <c r="X3008" i="1"/>
  <c r="W3008" i="1"/>
  <c r="V3008" i="1"/>
  <c r="X3007" i="1"/>
  <c r="W3007" i="1"/>
  <c r="V3007" i="1"/>
  <c r="X3006" i="1"/>
  <c r="W3006" i="1"/>
  <c r="V3006" i="1"/>
  <c r="X3005" i="1"/>
  <c r="W3005" i="1"/>
  <c r="V3005" i="1"/>
  <c r="X3004" i="1"/>
  <c r="W3004" i="1"/>
  <c r="V3004" i="1"/>
  <c r="X3003" i="1"/>
  <c r="W3003" i="1"/>
  <c r="V3003" i="1"/>
  <c r="X3002" i="1"/>
  <c r="W3002" i="1"/>
  <c r="V3002" i="1"/>
  <c r="X3001" i="1"/>
  <c r="W3001" i="1"/>
  <c r="V3001" i="1"/>
  <c r="X3000" i="1"/>
  <c r="W3000" i="1"/>
  <c r="V3000" i="1"/>
  <c r="X2999" i="1"/>
  <c r="W2999" i="1"/>
  <c r="V2999" i="1"/>
  <c r="X2998" i="1"/>
  <c r="W2998" i="1"/>
  <c r="V2998" i="1"/>
  <c r="X2997" i="1"/>
  <c r="W2997" i="1"/>
  <c r="V2997" i="1"/>
  <c r="X2996" i="1"/>
  <c r="W2996" i="1"/>
  <c r="V2996" i="1"/>
  <c r="X2995" i="1"/>
  <c r="W2995" i="1"/>
  <c r="V2995" i="1"/>
  <c r="X2994" i="1"/>
  <c r="W2994" i="1"/>
  <c r="V2994" i="1"/>
  <c r="X2993" i="1"/>
  <c r="W2993" i="1"/>
  <c r="V2993" i="1"/>
  <c r="X2992" i="1"/>
  <c r="W2992" i="1"/>
  <c r="V2992" i="1"/>
  <c r="X2991" i="1"/>
  <c r="W2991" i="1"/>
  <c r="V2991" i="1"/>
  <c r="X2990" i="1"/>
  <c r="W2990" i="1"/>
  <c r="V2990" i="1"/>
  <c r="X2989" i="1"/>
  <c r="W2989" i="1"/>
  <c r="V2989" i="1"/>
  <c r="X2988" i="1"/>
  <c r="W2988" i="1"/>
  <c r="V2988" i="1"/>
  <c r="X2987" i="1"/>
  <c r="W2987" i="1"/>
  <c r="V2987" i="1"/>
  <c r="X2986" i="1"/>
  <c r="W2986" i="1"/>
  <c r="V2986" i="1"/>
  <c r="X2985" i="1"/>
  <c r="W2985" i="1"/>
  <c r="V2985" i="1"/>
  <c r="X2984" i="1"/>
  <c r="W2984" i="1"/>
  <c r="V2984" i="1"/>
  <c r="X2983" i="1"/>
  <c r="W2983" i="1"/>
  <c r="V2983" i="1"/>
  <c r="X2982" i="1"/>
  <c r="W2982" i="1"/>
  <c r="V2982" i="1"/>
  <c r="X2981" i="1"/>
  <c r="W2981" i="1"/>
  <c r="V2981" i="1"/>
  <c r="X2980" i="1"/>
  <c r="W2980" i="1"/>
  <c r="V2980" i="1"/>
  <c r="X2979" i="1"/>
  <c r="W2979" i="1"/>
  <c r="V2979" i="1"/>
  <c r="X2978" i="1"/>
  <c r="W2978" i="1"/>
  <c r="V2978" i="1"/>
  <c r="X2977" i="1"/>
  <c r="W2977" i="1"/>
  <c r="V2977" i="1"/>
  <c r="X2976" i="1"/>
  <c r="W2976" i="1"/>
  <c r="V2976" i="1"/>
  <c r="X2975" i="1"/>
  <c r="W2975" i="1"/>
  <c r="V2975" i="1"/>
  <c r="X2974" i="1"/>
  <c r="W2974" i="1"/>
  <c r="V2974" i="1"/>
  <c r="X2973" i="1"/>
  <c r="W2973" i="1"/>
  <c r="V2973" i="1"/>
  <c r="X2972" i="1"/>
  <c r="W2972" i="1"/>
  <c r="V2972" i="1"/>
  <c r="X2971" i="1"/>
  <c r="W2971" i="1"/>
  <c r="V2971" i="1"/>
  <c r="X2970" i="1"/>
  <c r="W2970" i="1"/>
  <c r="V2970" i="1"/>
  <c r="X2969" i="1"/>
  <c r="W2969" i="1"/>
  <c r="V2969" i="1"/>
  <c r="X2968" i="1"/>
  <c r="W2968" i="1"/>
  <c r="V2968" i="1"/>
  <c r="X2967" i="1"/>
  <c r="W2967" i="1"/>
  <c r="V2967" i="1"/>
  <c r="X2966" i="1"/>
  <c r="W2966" i="1"/>
  <c r="V2966" i="1"/>
  <c r="X2965" i="1"/>
  <c r="W2965" i="1"/>
  <c r="V2965" i="1"/>
  <c r="X2964" i="1"/>
  <c r="W2964" i="1"/>
  <c r="V2964" i="1"/>
  <c r="X2963" i="1"/>
  <c r="W2963" i="1"/>
  <c r="V2963" i="1"/>
  <c r="X2962" i="1"/>
  <c r="W2962" i="1"/>
  <c r="V2962" i="1"/>
  <c r="X2961" i="1"/>
  <c r="W2961" i="1"/>
  <c r="V2961" i="1"/>
  <c r="X2960" i="1"/>
  <c r="W2960" i="1"/>
  <c r="V2960" i="1"/>
  <c r="X2959" i="1"/>
  <c r="W2959" i="1"/>
  <c r="V2959" i="1"/>
  <c r="X2958" i="1"/>
  <c r="W2958" i="1"/>
  <c r="V2958" i="1"/>
  <c r="X2957" i="1"/>
  <c r="W2957" i="1"/>
  <c r="V2957" i="1"/>
  <c r="X2956" i="1"/>
  <c r="W2956" i="1"/>
  <c r="V2956" i="1"/>
  <c r="X2955" i="1"/>
  <c r="W2955" i="1"/>
  <c r="V2955" i="1"/>
  <c r="X2954" i="1"/>
  <c r="W2954" i="1"/>
  <c r="V2954" i="1"/>
  <c r="X2953" i="1"/>
  <c r="W2953" i="1"/>
  <c r="V2953" i="1"/>
  <c r="X2952" i="1"/>
  <c r="W2952" i="1"/>
  <c r="V2952" i="1"/>
  <c r="X2951" i="1"/>
  <c r="W2951" i="1"/>
  <c r="V2951" i="1"/>
  <c r="X2950" i="1"/>
  <c r="W2950" i="1"/>
  <c r="V2950" i="1"/>
  <c r="X2949" i="1"/>
  <c r="W2949" i="1"/>
  <c r="V2949" i="1"/>
  <c r="X2948" i="1"/>
  <c r="W2948" i="1"/>
  <c r="V2948" i="1"/>
  <c r="X2947" i="1"/>
  <c r="W2947" i="1"/>
  <c r="V2947" i="1"/>
  <c r="X2946" i="1"/>
  <c r="W2946" i="1"/>
  <c r="V2946" i="1"/>
  <c r="X2945" i="1"/>
  <c r="W2945" i="1"/>
  <c r="V2945" i="1"/>
  <c r="X2944" i="1"/>
  <c r="W2944" i="1"/>
  <c r="V2944" i="1"/>
  <c r="X2943" i="1"/>
  <c r="W2943" i="1"/>
  <c r="V2943" i="1"/>
  <c r="X2942" i="1"/>
  <c r="W2942" i="1"/>
  <c r="V2942" i="1"/>
  <c r="X2941" i="1"/>
  <c r="W2941" i="1"/>
  <c r="V2941" i="1"/>
  <c r="X2940" i="1"/>
  <c r="W2940" i="1"/>
  <c r="V2940" i="1"/>
  <c r="X2939" i="1"/>
  <c r="W2939" i="1"/>
  <c r="V2939" i="1"/>
  <c r="X2938" i="1"/>
  <c r="W2938" i="1"/>
  <c r="V2938" i="1"/>
  <c r="X2937" i="1"/>
  <c r="W2937" i="1"/>
  <c r="V2937" i="1"/>
  <c r="X2936" i="1"/>
  <c r="W2936" i="1"/>
  <c r="V2936" i="1"/>
  <c r="X2935" i="1"/>
  <c r="W2935" i="1"/>
  <c r="V2935" i="1"/>
  <c r="X2934" i="1"/>
  <c r="W2934" i="1"/>
  <c r="V2934" i="1"/>
  <c r="X2933" i="1"/>
  <c r="W2933" i="1"/>
  <c r="V2933" i="1"/>
  <c r="X2932" i="1"/>
  <c r="W2932" i="1"/>
  <c r="V2932" i="1"/>
  <c r="X2931" i="1"/>
  <c r="W2931" i="1"/>
  <c r="V2931" i="1"/>
  <c r="X2930" i="1"/>
  <c r="W2930" i="1"/>
  <c r="V2930" i="1"/>
  <c r="X2929" i="1"/>
  <c r="W2929" i="1"/>
  <c r="V2929" i="1"/>
  <c r="X2928" i="1"/>
  <c r="W2928" i="1"/>
  <c r="V2928" i="1"/>
  <c r="X2927" i="1"/>
  <c r="W2927" i="1"/>
  <c r="V2927" i="1"/>
  <c r="X2926" i="1"/>
  <c r="W2926" i="1"/>
  <c r="V2926" i="1"/>
  <c r="X2925" i="1"/>
  <c r="W2925" i="1"/>
  <c r="V2925" i="1"/>
  <c r="X2924" i="1"/>
  <c r="W2924" i="1"/>
  <c r="V2924" i="1"/>
  <c r="X2923" i="1"/>
  <c r="W2923" i="1"/>
  <c r="V2923" i="1"/>
  <c r="X2922" i="1"/>
  <c r="W2922" i="1"/>
  <c r="V2922" i="1"/>
  <c r="X2921" i="1"/>
  <c r="W2921" i="1"/>
  <c r="V2921" i="1"/>
  <c r="X2920" i="1"/>
  <c r="W2920" i="1"/>
  <c r="V2920" i="1"/>
  <c r="X2919" i="1"/>
  <c r="W2919" i="1"/>
  <c r="V2919" i="1"/>
  <c r="X2918" i="1"/>
  <c r="W2918" i="1"/>
  <c r="V2918" i="1"/>
  <c r="X2917" i="1"/>
  <c r="W2917" i="1"/>
  <c r="V2917" i="1"/>
  <c r="X2916" i="1"/>
  <c r="W2916" i="1"/>
  <c r="V2916" i="1"/>
  <c r="X2915" i="1"/>
  <c r="W2915" i="1"/>
  <c r="V2915" i="1"/>
  <c r="X2914" i="1"/>
  <c r="W2914" i="1"/>
  <c r="V2914" i="1"/>
  <c r="X2913" i="1"/>
  <c r="W2913" i="1"/>
  <c r="V2913" i="1"/>
  <c r="X2912" i="1"/>
  <c r="W2912" i="1"/>
  <c r="V2912" i="1"/>
  <c r="X2911" i="1"/>
  <c r="W2911" i="1"/>
  <c r="V2911" i="1"/>
  <c r="X2910" i="1"/>
  <c r="W2910" i="1"/>
  <c r="V2910" i="1"/>
  <c r="X2909" i="1"/>
  <c r="W2909" i="1"/>
  <c r="V2909" i="1"/>
  <c r="X2908" i="1"/>
  <c r="W2908" i="1"/>
  <c r="V2908" i="1"/>
  <c r="X2907" i="1"/>
  <c r="W2907" i="1"/>
  <c r="V2907" i="1"/>
  <c r="X2906" i="1"/>
  <c r="W2906" i="1"/>
  <c r="V2906" i="1"/>
  <c r="X2905" i="1"/>
  <c r="W2905" i="1"/>
  <c r="V2905" i="1"/>
  <c r="X2904" i="1"/>
  <c r="W2904" i="1"/>
  <c r="V2904" i="1"/>
  <c r="X2903" i="1"/>
  <c r="W2903" i="1"/>
  <c r="V2903" i="1"/>
  <c r="X2902" i="1"/>
  <c r="W2902" i="1"/>
  <c r="V2902" i="1"/>
  <c r="X2901" i="1"/>
  <c r="W2901" i="1"/>
  <c r="V2901" i="1"/>
  <c r="X2900" i="1"/>
  <c r="W2900" i="1"/>
  <c r="V2900" i="1"/>
  <c r="X2899" i="1"/>
  <c r="W2899" i="1"/>
  <c r="V2899" i="1"/>
  <c r="X2898" i="1"/>
  <c r="W2898" i="1"/>
  <c r="V2898" i="1"/>
  <c r="X2897" i="1"/>
  <c r="W2897" i="1"/>
  <c r="V2897" i="1"/>
  <c r="X2896" i="1"/>
  <c r="W2896" i="1"/>
  <c r="V2896" i="1"/>
  <c r="X2895" i="1"/>
  <c r="W2895" i="1"/>
  <c r="V2895" i="1"/>
  <c r="X2894" i="1"/>
  <c r="W2894" i="1"/>
  <c r="V2894" i="1"/>
  <c r="X2893" i="1"/>
  <c r="W2893" i="1"/>
  <c r="V2893" i="1"/>
  <c r="X2892" i="1"/>
  <c r="W2892" i="1"/>
  <c r="V2892" i="1"/>
  <c r="X2891" i="1"/>
  <c r="W2891" i="1"/>
  <c r="V2891" i="1"/>
  <c r="X2890" i="1"/>
  <c r="W2890" i="1"/>
  <c r="V2890" i="1"/>
  <c r="X2889" i="1"/>
  <c r="W2889" i="1"/>
  <c r="V2889" i="1"/>
  <c r="X2888" i="1"/>
  <c r="W2888" i="1"/>
  <c r="V2888" i="1"/>
  <c r="X2887" i="1"/>
  <c r="W2887" i="1"/>
  <c r="V2887" i="1"/>
  <c r="X2886" i="1"/>
  <c r="W2886" i="1"/>
  <c r="V2886" i="1"/>
  <c r="X2885" i="1"/>
  <c r="W2885" i="1"/>
  <c r="V2885" i="1"/>
  <c r="X2884" i="1"/>
  <c r="W2884" i="1"/>
  <c r="V2884" i="1"/>
  <c r="X2883" i="1"/>
  <c r="W2883" i="1"/>
  <c r="V2883" i="1"/>
  <c r="X2882" i="1"/>
  <c r="W2882" i="1"/>
  <c r="V2882" i="1"/>
  <c r="X2881" i="1"/>
  <c r="W2881" i="1"/>
  <c r="V2881" i="1"/>
  <c r="X2880" i="1"/>
  <c r="W2880" i="1"/>
  <c r="V2880" i="1"/>
  <c r="X2879" i="1"/>
  <c r="W2879" i="1"/>
  <c r="V2879" i="1"/>
  <c r="X2878" i="1"/>
  <c r="W2878" i="1"/>
  <c r="V2878" i="1"/>
  <c r="X2877" i="1"/>
  <c r="W2877" i="1"/>
  <c r="V2877" i="1"/>
  <c r="X2876" i="1"/>
  <c r="W2876" i="1"/>
  <c r="V2876" i="1"/>
  <c r="X2875" i="1"/>
  <c r="W2875" i="1"/>
  <c r="V2875" i="1"/>
  <c r="X2874" i="1"/>
  <c r="W2874" i="1"/>
  <c r="V2874" i="1"/>
  <c r="X2873" i="1"/>
  <c r="W2873" i="1"/>
  <c r="V2873" i="1"/>
  <c r="X2872" i="1"/>
  <c r="W2872" i="1"/>
  <c r="V2872" i="1"/>
  <c r="X2871" i="1"/>
  <c r="W2871" i="1"/>
  <c r="V2871" i="1"/>
  <c r="X2870" i="1"/>
  <c r="W2870" i="1"/>
  <c r="V2870" i="1"/>
  <c r="X2869" i="1"/>
  <c r="W2869" i="1"/>
  <c r="V2869" i="1"/>
  <c r="X2868" i="1"/>
  <c r="W2868" i="1"/>
  <c r="V2868" i="1"/>
  <c r="X2867" i="1"/>
  <c r="W2867" i="1"/>
  <c r="V2867" i="1"/>
  <c r="X2866" i="1"/>
  <c r="W2866" i="1"/>
  <c r="V2866" i="1"/>
  <c r="X2865" i="1"/>
  <c r="W2865" i="1"/>
  <c r="V2865" i="1"/>
  <c r="X2864" i="1"/>
  <c r="W2864" i="1"/>
  <c r="V2864" i="1"/>
  <c r="X2863" i="1"/>
  <c r="W2863" i="1"/>
  <c r="V2863" i="1"/>
  <c r="X2862" i="1"/>
  <c r="W2862" i="1"/>
  <c r="V2862" i="1"/>
  <c r="X2861" i="1"/>
  <c r="W2861" i="1"/>
  <c r="V2861" i="1"/>
  <c r="X2860" i="1"/>
  <c r="W2860" i="1"/>
  <c r="V2860" i="1"/>
  <c r="X2859" i="1"/>
  <c r="W2859" i="1"/>
  <c r="V2859" i="1"/>
  <c r="X2858" i="1"/>
  <c r="W2858" i="1"/>
  <c r="V2858" i="1"/>
  <c r="X2857" i="1"/>
  <c r="W2857" i="1"/>
  <c r="V2857" i="1"/>
  <c r="X2856" i="1"/>
  <c r="W2856" i="1"/>
  <c r="V2856" i="1"/>
  <c r="X2855" i="1"/>
  <c r="W2855" i="1"/>
  <c r="V2855" i="1"/>
  <c r="X2854" i="1"/>
  <c r="W2854" i="1"/>
  <c r="V2854" i="1"/>
  <c r="X2853" i="1"/>
  <c r="W2853" i="1"/>
  <c r="V2853" i="1"/>
  <c r="X2852" i="1"/>
  <c r="W2852" i="1"/>
  <c r="V2852" i="1"/>
  <c r="X2851" i="1"/>
  <c r="W2851" i="1"/>
  <c r="V2851" i="1"/>
  <c r="X2850" i="1"/>
  <c r="W2850" i="1"/>
  <c r="V2850" i="1"/>
  <c r="X2849" i="1"/>
  <c r="W2849" i="1"/>
  <c r="V2849" i="1"/>
  <c r="X2848" i="1"/>
  <c r="W2848" i="1"/>
  <c r="V2848" i="1"/>
  <c r="X2847" i="1"/>
  <c r="W2847" i="1"/>
  <c r="V2847" i="1"/>
  <c r="X2846" i="1"/>
  <c r="W2846" i="1"/>
  <c r="V2846" i="1"/>
  <c r="X2845" i="1"/>
  <c r="W2845" i="1"/>
  <c r="V2845" i="1"/>
  <c r="X2844" i="1"/>
  <c r="W2844" i="1"/>
  <c r="V2844" i="1"/>
  <c r="X2843" i="1"/>
  <c r="W2843" i="1"/>
  <c r="V2843" i="1"/>
  <c r="X2842" i="1"/>
  <c r="W2842" i="1"/>
  <c r="V2842" i="1"/>
  <c r="X2841" i="1"/>
  <c r="W2841" i="1"/>
  <c r="V2841" i="1"/>
  <c r="X2840" i="1"/>
  <c r="W2840" i="1"/>
  <c r="V2840" i="1"/>
  <c r="X2839" i="1"/>
  <c r="W2839" i="1"/>
  <c r="V2839" i="1"/>
  <c r="X2838" i="1"/>
  <c r="W2838" i="1"/>
  <c r="V2838" i="1"/>
  <c r="X2837" i="1"/>
  <c r="W2837" i="1"/>
  <c r="V2837" i="1"/>
  <c r="X2836" i="1"/>
  <c r="W2836" i="1"/>
  <c r="V2836" i="1"/>
  <c r="X2835" i="1"/>
  <c r="W2835" i="1"/>
  <c r="V2835" i="1"/>
  <c r="X2834" i="1"/>
  <c r="W2834" i="1"/>
  <c r="V2834" i="1"/>
  <c r="X2833" i="1"/>
  <c r="W2833" i="1"/>
  <c r="V2833" i="1"/>
  <c r="X2832" i="1"/>
  <c r="W2832" i="1"/>
  <c r="V2832" i="1"/>
  <c r="X2831" i="1"/>
  <c r="W2831" i="1"/>
  <c r="V2831" i="1"/>
  <c r="X2830" i="1"/>
  <c r="W2830" i="1"/>
  <c r="V2830" i="1"/>
  <c r="X2829" i="1"/>
  <c r="W2829" i="1"/>
  <c r="V2829" i="1"/>
  <c r="X2828" i="1"/>
  <c r="W2828" i="1"/>
  <c r="V2828" i="1"/>
  <c r="X2827" i="1"/>
  <c r="W2827" i="1"/>
  <c r="V2827" i="1"/>
  <c r="X2826" i="1"/>
  <c r="W2826" i="1"/>
  <c r="V2826" i="1"/>
  <c r="X2825" i="1"/>
  <c r="W2825" i="1"/>
  <c r="V2825" i="1"/>
  <c r="X2824" i="1"/>
  <c r="W2824" i="1"/>
  <c r="V2824" i="1"/>
  <c r="X2823" i="1"/>
  <c r="W2823" i="1"/>
  <c r="V2823" i="1"/>
  <c r="X2822" i="1"/>
  <c r="W2822" i="1"/>
  <c r="V2822" i="1"/>
  <c r="X2821" i="1"/>
  <c r="W2821" i="1"/>
  <c r="V2821" i="1"/>
  <c r="X2820" i="1"/>
  <c r="W2820" i="1"/>
  <c r="V2820" i="1"/>
  <c r="X2819" i="1"/>
  <c r="W2819" i="1"/>
  <c r="V2819" i="1"/>
  <c r="X2818" i="1"/>
  <c r="W2818" i="1"/>
  <c r="V2818" i="1"/>
  <c r="X2817" i="1"/>
  <c r="W2817" i="1"/>
  <c r="V2817" i="1"/>
  <c r="X2816" i="1"/>
  <c r="W2816" i="1"/>
  <c r="V2816" i="1"/>
  <c r="X2815" i="1"/>
  <c r="W2815" i="1"/>
  <c r="V2815" i="1"/>
  <c r="X2814" i="1"/>
  <c r="W2814" i="1"/>
  <c r="V2814" i="1"/>
  <c r="X2813" i="1"/>
  <c r="W2813" i="1"/>
  <c r="V2813" i="1"/>
  <c r="X2812" i="1"/>
  <c r="W2812" i="1"/>
  <c r="V2812" i="1"/>
  <c r="X2811" i="1"/>
  <c r="W2811" i="1"/>
  <c r="V2811" i="1"/>
  <c r="X2810" i="1"/>
  <c r="W2810" i="1"/>
  <c r="V2810" i="1"/>
  <c r="X2809" i="1"/>
  <c r="W2809" i="1"/>
  <c r="V2809" i="1"/>
  <c r="X2808" i="1"/>
  <c r="W2808" i="1"/>
  <c r="V2808" i="1"/>
  <c r="X2807" i="1"/>
  <c r="W2807" i="1"/>
  <c r="V2807" i="1"/>
  <c r="X2806" i="1"/>
  <c r="W2806" i="1"/>
  <c r="V2806" i="1"/>
  <c r="X2805" i="1"/>
  <c r="W2805" i="1"/>
  <c r="V2805" i="1"/>
  <c r="X2804" i="1"/>
  <c r="W2804" i="1"/>
  <c r="V2804" i="1"/>
  <c r="X2803" i="1"/>
  <c r="W2803" i="1"/>
  <c r="V2803" i="1"/>
  <c r="X2802" i="1"/>
  <c r="W2802" i="1"/>
  <c r="V2802" i="1"/>
  <c r="X2801" i="1"/>
  <c r="W2801" i="1"/>
  <c r="V2801" i="1"/>
  <c r="X2800" i="1"/>
  <c r="W2800" i="1"/>
  <c r="V2800" i="1"/>
  <c r="X2799" i="1"/>
  <c r="W2799" i="1"/>
  <c r="V2799" i="1"/>
  <c r="X2798" i="1"/>
  <c r="W2798" i="1"/>
  <c r="V2798" i="1"/>
  <c r="X2797" i="1"/>
  <c r="W2797" i="1"/>
  <c r="V2797" i="1"/>
  <c r="X2796" i="1"/>
  <c r="W2796" i="1"/>
  <c r="V2796" i="1"/>
  <c r="X2795" i="1"/>
  <c r="W2795" i="1"/>
  <c r="V2795" i="1"/>
  <c r="X2794" i="1"/>
  <c r="W2794" i="1"/>
  <c r="V2794" i="1"/>
  <c r="X2793" i="1"/>
  <c r="W2793" i="1"/>
  <c r="V2793" i="1"/>
  <c r="X2792" i="1"/>
  <c r="W2792" i="1"/>
  <c r="V2792" i="1"/>
  <c r="X2791" i="1"/>
  <c r="W2791" i="1"/>
  <c r="V2791" i="1"/>
  <c r="X2790" i="1"/>
  <c r="W2790" i="1"/>
  <c r="V2790" i="1"/>
  <c r="X2789" i="1"/>
  <c r="W2789" i="1"/>
  <c r="V2789" i="1"/>
  <c r="X2788" i="1"/>
  <c r="W2788" i="1"/>
  <c r="V2788" i="1"/>
  <c r="X2787" i="1"/>
  <c r="W2787" i="1"/>
  <c r="V2787" i="1"/>
  <c r="X2786" i="1"/>
  <c r="W2786" i="1"/>
  <c r="V2786" i="1"/>
  <c r="X2785" i="1"/>
  <c r="W2785" i="1"/>
  <c r="V2785" i="1"/>
  <c r="X2784" i="1"/>
  <c r="W2784" i="1"/>
  <c r="V2784" i="1"/>
  <c r="X2783" i="1"/>
  <c r="W2783" i="1"/>
  <c r="V2783" i="1"/>
  <c r="X2782" i="1"/>
  <c r="W2782" i="1"/>
  <c r="V2782" i="1"/>
  <c r="X2781" i="1"/>
  <c r="W2781" i="1"/>
  <c r="V2781" i="1"/>
  <c r="X2780" i="1"/>
  <c r="W2780" i="1"/>
  <c r="V2780" i="1"/>
  <c r="X2779" i="1"/>
  <c r="W2779" i="1"/>
  <c r="V2779" i="1"/>
  <c r="X2778" i="1"/>
  <c r="W2778" i="1"/>
  <c r="V2778" i="1"/>
  <c r="X2777" i="1"/>
  <c r="W2777" i="1"/>
  <c r="V2777" i="1"/>
  <c r="X2776" i="1"/>
  <c r="W2776" i="1"/>
  <c r="V2776" i="1"/>
  <c r="X2775" i="1"/>
  <c r="W2775" i="1"/>
  <c r="V2775" i="1"/>
  <c r="X2774" i="1"/>
  <c r="W2774" i="1"/>
  <c r="V2774" i="1"/>
  <c r="X2773" i="1"/>
  <c r="W2773" i="1"/>
  <c r="V2773" i="1"/>
  <c r="X2772" i="1"/>
  <c r="W2772" i="1"/>
  <c r="V2772" i="1"/>
  <c r="X2771" i="1"/>
  <c r="W2771" i="1"/>
  <c r="V2771" i="1"/>
  <c r="X2770" i="1"/>
  <c r="W2770" i="1"/>
  <c r="V2770" i="1"/>
  <c r="X2769" i="1"/>
  <c r="W2769" i="1"/>
  <c r="V2769" i="1"/>
  <c r="X2768" i="1"/>
  <c r="W2768" i="1"/>
  <c r="V2768" i="1"/>
  <c r="X2767" i="1"/>
  <c r="W2767" i="1"/>
  <c r="V2767" i="1"/>
  <c r="X2766" i="1"/>
  <c r="W2766" i="1"/>
  <c r="V2766" i="1"/>
  <c r="X2765" i="1"/>
  <c r="W2765" i="1"/>
  <c r="V2765" i="1"/>
  <c r="X2764" i="1"/>
  <c r="W2764" i="1"/>
  <c r="V2764" i="1"/>
  <c r="X2763" i="1"/>
  <c r="W2763" i="1"/>
  <c r="V2763" i="1"/>
  <c r="X2762" i="1"/>
  <c r="W2762" i="1"/>
  <c r="V2762" i="1"/>
  <c r="X2761" i="1"/>
  <c r="W2761" i="1"/>
  <c r="V2761" i="1"/>
  <c r="X2760" i="1"/>
  <c r="W2760" i="1"/>
  <c r="V2760" i="1"/>
  <c r="X2759" i="1"/>
  <c r="W2759" i="1"/>
  <c r="V2759" i="1"/>
  <c r="X2758" i="1"/>
  <c r="W2758" i="1"/>
  <c r="V2758" i="1"/>
  <c r="X2757" i="1"/>
  <c r="W2757" i="1"/>
  <c r="V2757" i="1"/>
  <c r="X2756" i="1"/>
  <c r="W2756" i="1"/>
  <c r="V2756" i="1"/>
  <c r="X2755" i="1"/>
  <c r="W2755" i="1"/>
  <c r="V2755" i="1"/>
  <c r="X2754" i="1"/>
  <c r="W2754" i="1"/>
  <c r="V2754" i="1"/>
  <c r="X2753" i="1"/>
  <c r="W2753" i="1"/>
  <c r="V2753" i="1"/>
  <c r="X2752" i="1"/>
  <c r="W2752" i="1"/>
  <c r="V2752" i="1"/>
  <c r="X2751" i="1"/>
  <c r="W2751" i="1"/>
  <c r="V2751" i="1"/>
  <c r="X2750" i="1"/>
  <c r="W2750" i="1"/>
  <c r="V2750" i="1"/>
  <c r="X2749" i="1"/>
  <c r="W2749" i="1"/>
  <c r="V2749" i="1"/>
  <c r="X2748" i="1"/>
  <c r="W2748" i="1"/>
  <c r="V2748" i="1"/>
  <c r="X2747" i="1"/>
  <c r="W2747" i="1"/>
  <c r="V2747" i="1"/>
  <c r="X2746" i="1"/>
  <c r="W2746" i="1"/>
  <c r="V2746" i="1"/>
  <c r="X2745" i="1"/>
  <c r="W2745" i="1"/>
  <c r="V2745" i="1"/>
  <c r="X2744" i="1"/>
  <c r="W2744" i="1"/>
  <c r="V2744" i="1"/>
  <c r="X2743" i="1"/>
  <c r="W2743" i="1"/>
  <c r="V2743" i="1"/>
  <c r="X2742" i="1"/>
  <c r="W2742" i="1"/>
  <c r="V2742" i="1"/>
  <c r="X2741" i="1"/>
  <c r="W2741" i="1"/>
  <c r="V2741" i="1"/>
  <c r="X2740" i="1"/>
  <c r="W2740" i="1"/>
  <c r="V2740" i="1"/>
  <c r="X2739" i="1"/>
  <c r="W2739" i="1"/>
  <c r="V2739" i="1"/>
  <c r="X2738" i="1"/>
  <c r="W2738" i="1"/>
  <c r="V2738" i="1"/>
  <c r="X2737" i="1"/>
  <c r="W2737" i="1"/>
  <c r="V2737" i="1"/>
  <c r="X2736" i="1"/>
  <c r="W2736" i="1"/>
  <c r="V2736" i="1"/>
  <c r="X2735" i="1"/>
  <c r="W2735" i="1"/>
  <c r="V2735" i="1"/>
  <c r="X2734" i="1"/>
  <c r="W2734" i="1"/>
  <c r="V2734" i="1"/>
  <c r="X2733" i="1"/>
  <c r="W2733" i="1"/>
  <c r="V2733" i="1"/>
  <c r="X2732" i="1"/>
  <c r="W2732" i="1"/>
  <c r="V2732" i="1"/>
  <c r="X2731" i="1"/>
  <c r="W2731" i="1"/>
  <c r="V2731" i="1"/>
  <c r="X2730" i="1"/>
  <c r="W2730" i="1"/>
  <c r="V2730" i="1"/>
  <c r="X2729" i="1"/>
  <c r="W2729" i="1"/>
  <c r="V2729" i="1"/>
  <c r="X2728" i="1"/>
  <c r="W2728" i="1"/>
  <c r="V2728" i="1"/>
  <c r="X2727" i="1"/>
  <c r="W2727" i="1"/>
  <c r="V2727" i="1"/>
  <c r="X2726" i="1"/>
  <c r="W2726" i="1"/>
  <c r="V2726" i="1"/>
  <c r="X2725" i="1"/>
  <c r="W2725" i="1"/>
  <c r="V2725" i="1"/>
  <c r="X2724" i="1"/>
  <c r="W2724" i="1"/>
  <c r="V2724" i="1"/>
  <c r="X2723" i="1"/>
  <c r="W2723" i="1"/>
  <c r="V2723" i="1"/>
  <c r="X2722" i="1"/>
  <c r="W2722" i="1"/>
  <c r="V2722" i="1"/>
  <c r="X2721" i="1"/>
  <c r="W2721" i="1"/>
  <c r="V2721" i="1"/>
  <c r="X2720" i="1"/>
  <c r="W2720" i="1"/>
  <c r="V2720" i="1"/>
  <c r="X2719" i="1"/>
  <c r="W2719" i="1"/>
  <c r="V2719" i="1"/>
  <c r="X2718" i="1"/>
  <c r="W2718" i="1"/>
  <c r="V2718" i="1"/>
  <c r="X2717" i="1"/>
  <c r="W2717" i="1"/>
  <c r="V2717" i="1"/>
  <c r="X2716" i="1"/>
  <c r="W2716" i="1"/>
  <c r="V2716" i="1"/>
  <c r="X2715" i="1"/>
  <c r="W2715" i="1"/>
  <c r="V2715" i="1"/>
  <c r="X2714" i="1"/>
  <c r="W2714" i="1"/>
  <c r="V2714" i="1"/>
  <c r="X2713" i="1"/>
  <c r="W2713" i="1"/>
  <c r="V2713" i="1"/>
  <c r="X2712" i="1"/>
  <c r="W2712" i="1"/>
  <c r="V2712" i="1"/>
  <c r="X2711" i="1"/>
  <c r="W2711" i="1"/>
  <c r="V2711" i="1"/>
  <c r="X2710" i="1"/>
  <c r="W2710" i="1"/>
  <c r="V2710" i="1"/>
  <c r="X2709" i="1"/>
  <c r="W2709" i="1"/>
  <c r="V2709" i="1"/>
  <c r="X2708" i="1"/>
  <c r="W2708" i="1"/>
  <c r="V2708" i="1"/>
  <c r="X2707" i="1"/>
  <c r="W2707" i="1"/>
  <c r="V2707" i="1"/>
  <c r="X2706" i="1"/>
  <c r="W2706" i="1"/>
  <c r="V2706" i="1"/>
  <c r="X2705" i="1"/>
  <c r="W2705" i="1"/>
  <c r="V2705" i="1"/>
  <c r="X2704" i="1"/>
  <c r="W2704" i="1"/>
  <c r="V2704" i="1"/>
  <c r="X2703" i="1"/>
  <c r="W2703" i="1"/>
  <c r="V2703" i="1"/>
  <c r="X2702" i="1"/>
  <c r="W2702" i="1"/>
  <c r="V2702" i="1"/>
  <c r="X2701" i="1"/>
  <c r="W2701" i="1"/>
  <c r="V2701" i="1"/>
  <c r="X2700" i="1"/>
  <c r="W2700" i="1"/>
  <c r="V2700" i="1"/>
  <c r="X2699" i="1"/>
  <c r="W2699" i="1"/>
  <c r="V2699" i="1"/>
  <c r="X2698" i="1"/>
  <c r="W2698" i="1"/>
  <c r="V2698" i="1"/>
  <c r="X2697" i="1"/>
  <c r="W2697" i="1"/>
  <c r="V2697" i="1"/>
  <c r="X2696" i="1"/>
  <c r="W2696" i="1"/>
  <c r="V2696" i="1"/>
  <c r="X2695" i="1"/>
  <c r="W2695" i="1"/>
  <c r="V2695" i="1"/>
  <c r="X2694" i="1"/>
  <c r="W2694" i="1"/>
  <c r="V2694" i="1"/>
  <c r="X2693" i="1"/>
  <c r="W2693" i="1"/>
  <c r="V2693" i="1"/>
  <c r="X2692" i="1"/>
  <c r="W2692" i="1"/>
  <c r="V2692" i="1"/>
  <c r="X2691" i="1"/>
  <c r="W2691" i="1"/>
  <c r="V2691" i="1"/>
  <c r="X2690" i="1"/>
  <c r="W2690" i="1"/>
  <c r="V2690" i="1"/>
  <c r="X2689" i="1"/>
  <c r="W2689" i="1"/>
  <c r="V2689" i="1"/>
  <c r="X2688" i="1"/>
  <c r="W2688" i="1"/>
  <c r="V2688" i="1"/>
  <c r="X2687" i="1"/>
  <c r="W2687" i="1"/>
  <c r="V2687" i="1"/>
  <c r="X2686" i="1"/>
  <c r="W2686" i="1"/>
  <c r="V2686" i="1"/>
  <c r="X2685" i="1"/>
  <c r="W2685" i="1"/>
  <c r="V2685" i="1"/>
  <c r="X2684" i="1"/>
  <c r="W2684" i="1"/>
  <c r="V2684" i="1"/>
  <c r="X2683" i="1"/>
  <c r="W2683" i="1"/>
  <c r="V2683" i="1"/>
  <c r="X2682" i="1"/>
  <c r="W2682" i="1"/>
  <c r="V2682" i="1"/>
  <c r="X2681" i="1"/>
  <c r="W2681" i="1"/>
  <c r="V2681" i="1"/>
  <c r="X2680" i="1"/>
  <c r="W2680" i="1"/>
  <c r="V2680" i="1"/>
  <c r="X2679" i="1"/>
  <c r="W2679" i="1"/>
  <c r="V2679" i="1"/>
  <c r="X2678" i="1"/>
  <c r="W2678" i="1"/>
  <c r="V2678" i="1"/>
  <c r="X2677" i="1"/>
  <c r="W2677" i="1"/>
  <c r="V2677" i="1"/>
  <c r="X2676" i="1"/>
  <c r="W2676" i="1"/>
  <c r="V2676" i="1"/>
  <c r="X2675" i="1"/>
  <c r="W2675" i="1"/>
  <c r="V2675" i="1"/>
  <c r="X2674" i="1"/>
  <c r="W2674" i="1"/>
  <c r="V2674" i="1"/>
  <c r="X2673" i="1"/>
  <c r="W2673" i="1"/>
  <c r="V2673" i="1"/>
  <c r="X2672" i="1"/>
  <c r="W2672" i="1"/>
  <c r="V2672" i="1"/>
  <c r="X2671" i="1"/>
  <c r="W2671" i="1"/>
  <c r="V2671" i="1"/>
  <c r="X2670" i="1"/>
  <c r="W2670" i="1"/>
  <c r="V2670" i="1"/>
  <c r="X2669" i="1"/>
  <c r="W2669" i="1"/>
  <c r="V2669" i="1"/>
  <c r="X2668" i="1"/>
  <c r="W2668" i="1"/>
  <c r="V2668" i="1"/>
  <c r="X2667" i="1"/>
  <c r="W2667" i="1"/>
  <c r="V2667" i="1"/>
  <c r="X2666" i="1"/>
  <c r="W2666" i="1"/>
  <c r="V2666" i="1"/>
  <c r="X2665" i="1"/>
  <c r="W2665" i="1"/>
  <c r="V2665" i="1"/>
  <c r="X2664" i="1"/>
  <c r="W2664" i="1"/>
  <c r="V2664" i="1"/>
  <c r="X2663" i="1"/>
  <c r="W2663" i="1"/>
  <c r="V2663" i="1"/>
  <c r="X2662" i="1"/>
  <c r="W2662" i="1"/>
  <c r="V2662" i="1"/>
  <c r="X2661" i="1"/>
  <c r="W2661" i="1"/>
  <c r="V2661" i="1"/>
  <c r="X2660" i="1"/>
  <c r="W2660" i="1"/>
  <c r="V2660" i="1"/>
  <c r="X2659" i="1"/>
  <c r="W2659" i="1"/>
  <c r="V2659" i="1"/>
  <c r="X2658" i="1"/>
  <c r="W2658" i="1"/>
  <c r="V2658" i="1"/>
  <c r="X2657" i="1"/>
  <c r="W2657" i="1"/>
  <c r="V2657" i="1"/>
  <c r="X2656" i="1"/>
  <c r="W2656" i="1"/>
  <c r="V2656" i="1"/>
  <c r="X2655" i="1"/>
  <c r="W2655" i="1"/>
  <c r="V2655" i="1"/>
  <c r="X2654" i="1"/>
  <c r="W2654" i="1"/>
  <c r="V2654" i="1"/>
  <c r="X2653" i="1"/>
  <c r="W2653" i="1"/>
  <c r="V2653" i="1"/>
  <c r="X2652" i="1"/>
  <c r="W2652" i="1"/>
  <c r="V2652" i="1"/>
  <c r="X2651" i="1"/>
  <c r="W2651" i="1"/>
  <c r="V2651" i="1"/>
  <c r="X2650" i="1"/>
  <c r="W2650" i="1"/>
  <c r="V2650" i="1"/>
  <c r="X2649" i="1"/>
  <c r="W2649" i="1"/>
  <c r="V2649" i="1"/>
  <c r="X2648" i="1"/>
  <c r="W2648" i="1"/>
  <c r="V2648" i="1"/>
  <c r="X2647" i="1"/>
  <c r="W2647" i="1"/>
  <c r="V2647" i="1"/>
  <c r="X2646" i="1"/>
  <c r="W2646" i="1"/>
  <c r="V2646" i="1"/>
  <c r="X2645" i="1"/>
  <c r="W2645" i="1"/>
  <c r="V2645" i="1"/>
  <c r="X2644" i="1"/>
  <c r="W2644" i="1"/>
  <c r="V2644" i="1"/>
  <c r="X2643" i="1"/>
  <c r="W2643" i="1"/>
  <c r="V2643" i="1"/>
  <c r="X2642" i="1"/>
  <c r="W2642" i="1"/>
  <c r="V2642" i="1"/>
  <c r="X2641" i="1"/>
  <c r="W2641" i="1"/>
  <c r="V2641" i="1"/>
  <c r="X2640" i="1"/>
  <c r="W2640" i="1"/>
  <c r="V2640" i="1"/>
  <c r="X2639" i="1"/>
  <c r="W2639" i="1"/>
  <c r="V2639" i="1"/>
  <c r="X2638" i="1"/>
  <c r="W2638" i="1"/>
  <c r="V2638" i="1"/>
  <c r="X2637" i="1"/>
  <c r="W2637" i="1"/>
  <c r="V2637" i="1"/>
  <c r="X2636" i="1"/>
  <c r="W2636" i="1"/>
  <c r="V2636" i="1"/>
  <c r="X2635" i="1"/>
  <c r="W2635" i="1"/>
  <c r="V2635" i="1"/>
  <c r="X2634" i="1"/>
  <c r="W2634" i="1"/>
  <c r="V2634" i="1"/>
  <c r="X2633" i="1"/>
  <c r="W2633" i="1"/>
  <c r="V2633" i="1"/>
  <c r="X2632" i="1"/>
  <c r="W2632" i="1"/>
  <c r="V2632" i="1"/>
  <c r="X2631" i="1"/>
  <c r="W2631" i="1"/>
  <c r="V2631" i="1"/>
  <c r="X2630" i="1"/>
  <c r="W2630" i="1"/>
  <c r="V2630" i="1"/>
  <c r="X2629" i="1"/>
  <c r="W2629" i="1"/>
  <c r="V2629" i="1"/>
  <c r="X2628" i="1"/>
  <c r="W2628" i="1"/>
  <c r="V2628" i="1"/>
  <c r="X2627" i="1"/>
  <c r="W2627" i="1"/>
  <c r="V2627" i="1"/>
  <c r="X2626" i="1"/>
  <c r="W2626" i="1"/>
  <c r="V2626" i="1"/>
  <c r="X2625" i="1"/>
  <c r="W2625" i="1"/>
  <c r="V2625" i="1"/>
  <c r="X2624" i="1"/>
  <c r="W2624" i="1"/>
  <c r="V2624" i="1"/>
  <c r="X2623" i="1"/>
  <c r="W2623" i="1"/>
  <c r="V2623" i="1"/>
  <c r="X2622" i="1"/>
  <c r="W2622" i="1"/>
  <c r="V2622" i="1"/>
  <c r="X2621" i="1"/>
  <c r="W2621" i="1"/>
  <c r="V2621" i="1"/>
  <c r="X2620" i="1"/>
  <c r="W2620" i="1"/>
  <c r="V2620" i="1"/>
  <c r="X2619" i="1"/>
  <c r="W2619" i="1"/>
  <c r="V2619" i="1"/>
  <c r="X2618" i="1"/>
  <c r="W2618" i="1"/>
  <c r="V2618" i="1"/>
  <c r="X2617" i="1"/>
  <c r="W2617" i="1"/>
  <c r="V2617" i="1"/>
  <c r="X2616" i="1"/>
  <c r="W2616" i="1"/>
  <c r="V2616" i="1"/>
  <c r="X2615" i="1"/>
  <c r="W2615" i="1"/>
  <c r="V2615" i="1"/>
  <c r="X2614" i="1"/>
  <c r="W2614" i="1"/>
  <c r="V2614" i="1"/>
  <c r="X2613" i="1"/>
  <c r="W2613" i="1"/>
  <c r="V2613" i="1"/>
  <c r="X2612" i="1"/>
  <c r="W2612" i="1"/>
  <c r="V2612" i="1"/>
  <c r="X2611" i="1"/>
  <c r="W2611" i="1"/>
  <c r="V2611" i="1"/>
  <c r="X2610" i="1"/>
  <c r="W2610" i="1"/>
  <c r="V2610" i="1"/>
  <c r="X2609" i="1"/>
  <c r="W2609" i="1"/>
  <c r="V2609" i="1"/>
  <c r="X2608" i="1"/>
  <c r="W2608" i="1"/>
  <c r="V2608" i="1"/>
  <c r="X2607" i="1"/>
  <c r="W2607" i="1"/>
  <c r="V2607" i="1"/>
  <c r="X2606" i="1"/>
  <c r="W2606" i="1"/>
  <c r="V2606" i="1"/>
  <c r="X2605" i="1"/>
  <c r="W2605" i="1"/>
  <c r="V2605" i="1"/>
  <c r="X2604" i="1"/>
  <c r="W2604" i="1"/>
  <c r="V2604" i="1"/>
  <c r="X2603" i="1"/>
  <c r="W2603" i="1"/>
  <c r="V2603" i="1"/>
  <c r="X2602" i="1"/>
  <c r="W2602" i="1"/>
  <c r="V2602" i="1"/>
  <c r="X2601" i="1"/>
  <c r="W2601" i="1"/>
  <c r="V2601" i="1"/>
  <c r="X2600" i="1"/>
  <c r="W2600" i="1"/>
  <c r="V2600" i="1"/>
  <c r="X2599" i="1"/>
  <c r="W2599" i="1"/>
  <c r="V2599" i="1"/>
  <c r="X2598" i="1"/>
  <c r="W2598" i="1"/>
  <c r="V2598" i="1"/>
  <c r="X2597" i="1"/>
  <c r="W2597" i="1"/>
  <c r="V2597" i="1"/>
  <c r="X2596" i="1"/>
  <c r="W2596" i="1"/>
  <c r="V2596" i="1"/>
  <c r="X2595" i="1"/>
  <c r="W2595" i="1"/>
  <c r="V2595" i="1"/>
  <c r="X2594" i="1"/>
  <c r="W2594" i="1"/>
  <c r="V2594" i="1"/>
  <c r="X2593" i="1"/>
  <c r="W2593" i="1"/>
  <c r="V2593" i="1"/>
  <c r="X2592" i="1"/>
  <c r="W2592" i="1"/>
  <c r="V2592" i="1"/>
  <c r="X2591" i="1"/>
  <c r="W2591" i="1"/>
  <c r="V2591" i="1"/>
  <c r="X2590" i="1"/>
  <c r="W2590" i="1"/>
  <c r="V2590" i="1"/>
  <c r="X2589" i="1"/>
  <c r="W2589" i="1"/>
  <c r="V2589" i="1"/>
  <c r="X2588" i="1"/>
  <c r="W2588" i="1"/>
  <c r="V2588" i="1"/>
  <c r="X2587" i="1"/>
  <c r="W2587" i="1"/>
  <c r="V2587" i="1"/>
  <c r="X2586" i="1"/>
  <c r="W2586" i="1"/>
  <c r="V2586" i="1"/>
  <c r="X2585" i="1"/>
  <c r="W2585" i="1"/>
  <c r="V2585" i="1"/>
  <c r="X2584" i="1"/>
  <c r="W2584" i="1"/>
  <c r="V2584" i="1"/>
  <c r="X2583" i="1"/>
  <c r="W2583" i="1"/>
  <c r="V2583" i="1"/>
  <c r="X2582" i="1"/>
  <c r="W2582" i="1"/>
  <c r="V2582" i="1"/>
  <c r="X2581" i="1"/>
  <c r="W2581" i="1"/>
  <c r="V2581" i="1"/>
  <c r="X2580" i="1"/>
  <c r="W2580" i="1"/>
  <c r="V2580" i="1"/>
  <c r="X2579" i="1"/>
  <c r="W2579" i="1"/>
  <c r="V2579" i="1"/>
  <c r="X2578" i="1"/>
  <c r="W2578" i="1"/>
  <c r="V2578" i="1"/>
  <c r="X2577" i="1"/>
  <c r="W2577" i="1"/>
  <c r="V2577" i="1"/>
  <c r="X2576" i="1"/>
  <c r="W2576" i="1"/>
  <c r="V2576" i="1"/>
  <c r="X2575" i="1"/>
  <c r="W2575" i="1"/>
  <c r="V2575" i="1"/>
  <c r="X2574" i="1"/>
  <c r="W2574" i="1"/>
  <c r="V2574" i="1"/>
  <c r="X2573" i="1"/>
  <c r="W2573" i="1"/>
  <c r="V2573" i="1"/>
  <c r="X2572" i="1"/>
  <c r="W2572" i="1"/>
  <c r="V2572" i="1"/>
  <c r="X2571" i="1"/>
  <c r="W2571" i="1"/>
  <c r="V2571" i="1"/>
  <c r="X2570" i="1"/>
  <c r="W2570" i="1"/>
  <c r="V2570" i="1"/>
  <c r="X2569" i="1"/>
  <c r="W2569" i="1"/>
  <c r="V2569" i="1"/>
  <c r="X2568" i="1"/>
  <c r="W2568" i="1"/>
  <c r="V2568" i="1"/>
  <c r="X2567" i="1"/>
  <c r="W2567" i="1"/>
  <c r="V2567" i="1"/>
  <c r="X2566" i="1"/>
  <c r="W2566" i="1"/>
  <c r="V2566" i="1"/>
  <c r="X2565" i="1"/>
  <c r="W2565" i="1"/>
  <c r="V2565" i="1"/>
  <c r="X2564" i="1"/>
  <c r="W2564" i="1"/>
  <c r="V2564" i="1"/>
  <c r="X2563" i="1"/>
  <c r="W2563" i="1"/>
  <c r="V2563" i="1"/>
  <c r="X2562" i="1"/>
  <c r="W2562" i="1"/>
  <c r="V2562" i="1"/>
  <c r="X2561" i="1"/>
  <c r="W2561" i="1"/>
  <c r="V2561" i="1"/>
  <c r="X2560" i="1"/>
  <c r="W2560" i="1"/>
  <c r="V2560" i="1"/>
  <c r="X2559" i="1"/>
  <c r="W2559" i="1"/>
  <c r="V2559" i="1"/>
  <c r="X2558" i="1"/>
  <c r="W2558" i="1"/>
  <c r="V2558" i="1"/>
  <c r="X2557" i="1"/>
  <c r="W2557" i="1"/>
  <c r="V2557" i="1"/>
  <c r="X2556" i="1"/>
  <c r="W2556" i="1"/>
  <c r="V2556" i="1"/>
  <c r="X2555" i="1"/>
  <c r="W2555" i="1"/>
  <c r="V2555" i="1"/>
  <c r="X2554" i="1"/>
  <c r="W2554" i="1"/>
  <c r="V2554" i="1"/>
  <c r="X2553" i="1"/>
  <c r="W2553" i="1"/>
  <c r="V2553" i="1"/>
  <c r="X2552" i="1"/>
  <c r="W2552" i="1"/>
  <c r="V2552" i="1"/>
  <c r="X2551" i="1"/>
  <c r="W2551" i="1"/>
  <c r="V2551" i="1"/>
  <c r="X2550" i="1"/>
  <c r="W2550" i="1"/>
  <c r="V2550" i="1"/>
  <c r="X2549" i="1"/>
  <c r="W2549" i="1"/>
  <c r="V2549" i="1"/>
  <c r="X2548" i="1"/>
  <c r="W2548" i="1"/>
  <c r="V2548" i="1"/>
  <c r="X2547" i="1"/>
  <c r="W2547" i="1"/>
  <c r="V2547" i="1"/>
  <c r="X2546" i="1"/>
  <c r="W2546" i="1"/>
  <c r="V2546" i="1"/>
  <c r="X2545" i="1"/>
  <c r="W2545" i="1"/>
  <c r="V2545" i="1"/>
  <c r="X2544" i="1"/>
  <c r="W2544" i="1"/>
  <c r="V2544" i="1"/>
  <c r="X2543" i="1"/>
  <c r="W2543" i="1"/>
  <c r="V2543" i="1"/>
  <c r="X2542" i="1"/>
  <c r="W2542" i="1"/>
  <c r="V2542" i="1"/>
  <c r="X2541" i="1"/>
  <c r="W2541" i="1"/>
  <c r="V2541" i="1"/>
  <c r="X2540" i="1"/>
  <c r="W2540" i="1"/>
  <c r="V2540" i="1"/>
  <c r="X2539" i="1"/>
  <c r="W2539" i="1"/>
  <c r="V2539" i="1"/>
  <c r="X2538" i="1"/>
  <c r="W2538" i="1"/>
  <c r="V2538" i="1"/>
  <c r="X2537" i="1"/>
  <c r="W2537" i="1"/>
  <c r="V2537" i="1"/>
  <c r="X2536" i="1"/>
  <c r="W2536" i="1"/>
  <c r="V2536" i="1"/>
  <c r="X2535" i="1"/>
  <c r="W2535" i="1"/>
  <c r="V2535" i="1"/>
  <c r="X2534" i="1"/>
  <c r="W2534" i="1"/>
  <c r="V2534" i="1"/>
  <c r="X2533" i="1"/>
  <c r="W2533" i="1"/>
  <c r="V2533" i="1"/>
  <c r="X2532" i="1"/>
  <c r="W2532" i="1"/>
  <c r="V2532" i="1"/>
  <c r="X2531" i="1"/>
  <c r="W2531" i="1"/>
  <c r="V2531" i="1"/>
  <c r="X2530" i="1"/>
  <c r="W2530" i="1"/>
  <c r="V2530" i="1"/>
  <c r="X2529" i="1"/>
  <c r="W2529" i="1"/>
  <c r="V2529" i="1"/>
  <c r="X2528" i="1"/>
  <c r="W2528" i="1"/>
  <c r="V2528" i="1"/>
  <c r="X2527" i="1"/>
  <c r="W2527" i="1"/>
  <c r="V2527" i="1"/>
  <c r="X2526" i="1"/>
  <c r="W2526" i="1"/>
  <c r="V2526" i="1"/>
  <c r="X2525" i="1"/>
  <c r="W2525" i="1"/>
  <c r="V2525" i="1"/>
  <c r="X2524" i="1"/>
  <c r="W2524" i="1"/>
  <c r="V2524" i="1"/>
  <c r="X2523" i="1"/>
  <c r="W2523" i="1"/>
  <c r="V2523" i="1"/>
  <c r="X2522" i="1"/>
  <c r="W2522" i="1"/>
  <c r="V2522" i="1"/>
  <c r="X2521" i="1"/>
  <c r="W2521" i="1"/>
  <c r="V2521" i="1"/>
  <c r="X2520" i="1"/>
  <c r="W2520" i="1"/>
  <c r="V2520" i="1"/>
  <c r="X2519" i="1"/>
  <c r="W2519" i="1"/>
  <c r="V2519" i="1"/>
  <c r="X2518" i="1"/>
  <c r="W2518" i="1"/>
  <c r="V2518" i="1"/>
  <c r="X2517" i="1"/>
  <c r="W2517" i="1"/>
  <c r="V2517" i="1"/>
  <c r="X2516" i="1"/>
  <c r="W2516" i="1"/>
  <c r="V2516" i="1"/>
  <c r="X2515" i="1"/>
  <c r="W2515" i="1"/>
  <c r="V2515" i="1"/>
  <c r="X2514" i="1"/>
  <c r="W2514" i="1"/>
  <c r="V2514" i="1"/>
  <c r="X2513" i="1"/>
  <c r="W2513" i="1"/>
  <c r="V2513" i="1"/>
  <c r="X2512" i="1"/>
  <c r="W2512" i="1"/>
  <c r="V2512" i="1"/>
  <c r="X2511" i="1"/>
  <c r="W2511" i="1"/>
  <c r="V2511" i="1"/>
  <c r="X2510" i="1"/>
  <c r="W2510" i="1"/>
  <c r="V2510" i="1"/>
  <c r="X2509" i="1"/>
  <c r="W2509" i="1"/>
  <c r="V2509" i="1"/>
  <c r="X2508" i="1"/>
  <c r="W2508" i="1"/>
  <c r="V2508" i="1"/>
  <c r="X2507" i="1"/>
  <c r="W2507" i="1"/>
  <c r="V2507" i="1"/>
  <c r="X2506" i="1"/>
  <c r="W2506" i="1"/>
  <c r="V2506" i="1"/>
  <c r="X2505" i="1"/>
  <c r="W2505" i="1"/>
  <c r="V2505" i="1"/>
  <c r="X2504" i="1"/>
  <c r="W2504" i="1"/>
  <c r="V2504" i="1"/>
  <c r="X2503" i="1"/>
  <c r="W2503" i="1"/>
  <c r="V2503" i="1"/>
  <c r="X2502" i="1"/>
  <c r="W2502" i="1"/>
  <c r="V2502" i="1"/>
  <c r="X2501" i="1"/>
  <c r="W2501" i="1"/>
  <c r="V2501" i="1"/>
  <c r="X2500" i="1"/>
  <c r="W2500" i="1"/>
  <c r="V2500" i="1"/>
  <c r="X2499" i="1"/>
  <c r="W2499" i="1"/>
  <c r="V2499" i="1"/>
  <c r="X2498" i="1"/>
  <c r="W2498" i="1"/>
  <c r="V2498" i="1"/>
  <c r="X2497" i="1"/>
  <c r="W2497" i="1"/>
  <c r="V2497" i="1"/>
  <c r="X2496" i="1"/>
  <c r="W2496" i="1"/>
  <c r="V2496" i="1"/>
  <c r="X2495" i="1"/>
  <c r="W2495" i="1"/>
  <c r="V2495" i="1"/>
  <c r="X2494" i="1"/>
  <c r="W2494" i="1"/>
  <c r="V2494" i="1"/>
  <c r="X2493" i="1"/>
  <c r="W2493" i="1"/>
  <c r="V2493" i="1"/>
  <c r="X2492" i="1"/>
  <c r="W2492" i="1"/>
  <c r="V2492" i="1"/>
  <c r="X2491" i="1"/>
  <c r="W2491" i="1"/>
  <c r="V2491" i="1"/>
  <c r="X2490" i="1"/>
  <c r="W2490" i="1"/>
  <c r="V2490" i="1"/>
  <c r="X2489" i="1"/>
  <c r="W2489" i="1"/>
  <c r="V2489" i="1"/>
  <c r="X2488" i="1"/>
  <c r="W2488" i="1"/>
  <c r="V2488" i="1"/>
  <c r="X2487" i="1"/>
  <c r="W2487" i="1"/>
  <c r="V2487" i="1"/>
  <c r="X2486" i="1"/>
  <c r="W2486" i="1"/>
  <c r="V2486" i="1"/>
  <c r="X2485" i="1"/>
  <c r="W2485" i="1"/>
  <c r="V2485" i="1"/>
  <c r="X2484" i="1"/>
  <c r="W2484" i="1"/>
  <c r="V2484" i="1"/>
  <c r="X2483" i="1"/>
  <c r="W2483" i="1"/>
  <c r="V2483" i="1"/>
  <c r="X2482" i="1"/>
  <c r="W2482" i="1"/>
  <c r="V2482" i="1"/>
  <c r="X2481" i="1"/>
  <c r="W2481" i="1"/>
  <c r="V2481" i="1"/>
  <c r="X2480" i="1"/>
  <c r="W2480" i="1"/>
  <c r="V2480" i="1"/>
  <c r="X2479" i="1"/>
  <c r="W2479" i="1"/>
  <c r="V2479" i="1"/>
  <c r="X2478" i="1"/>
  <c r="W2478" i="1"/>
  <c r="V2478" i="1"/>
  <c r="X2477" i="1"/>
  <c r="W2477" i="1"/>
  <c r="V2477" i="1"/>
  <c r="X2476" i="1"/>
  <c r="W2476" i="1"/>
  <c r="V2476" i="1"/>
  <c r="X2475" i="1"/>
  <c r="W2475" i="1"/>
  <c r="V2475" i="1"/>
  <c r="X2474" i="1"/>
  <c r="W2474" i="1"/>
  <c r="V2474" i="1"/>
  <c r="X2473" i="1"/>
  <c r="W2473" i="1"/>
  <c r="V2473" i="1"/>
  <c r="X2472" i="1"/>
  <c r="W2472" i="1"/>
  <c r="V2472" i="1"/>
  <c r="X2471" i="1"/>
  <c r="W2471" i="1"/>
  <c r="V2471" i="1"/>
  <c r="X2470" i="1"/>
  <c r="W2470" i="1"/>
  <c r="V2470" i="1"/>
  <c r="X2469" i="1"/>
  <c r="W2469" i="1"/>
  <c r="V2469" i="1"/>
  <c r="X2468" i="1"/>
  <c r="W2468" i="1"/>
  <c r="V2468" i="1"/>
  <c r="X2467" i="1"/>
  <c r="W2467" i="1"/>
  <c r="V2467" i="1"/>
  <c r="X2466" i="1"/>
  <c r="W2466" i="1"/>
  <c r="V2466" i="1"/>
  <c r="X2465" i="1"/>
  <c r="W2465" i="1"/>
  <c r="V2465" i="1"/>
  <c r="X2464" i="1"/>
  <c r="W2464" i="1"/>
  <c r="V2464" i="1"/>
  <c r="X2463" i="1"/>
  <c r="W2463" i="1"/>
  <c r="V2463" i="1"/>
  <c r="X2462" i="1"/>
  <c r="W2462" i="1"/>
  <c r="V2462" i="1"/>
  <c r="X2461" i="1"/>
  <c r="W2461" i="1"/>
  <c r="V2461" i="1"/>
  <c r="X2460" i="1"/>
  <c r="W2460" i="1"/>
  <c r="V2460" i="1"/>
  <c r="X2459" i="1"/>
  <c r="W2459" i="1"/>
  <c r="V2459" i="1"/>
  <c r="X2458" i="1"/>
  <c r="W2458" i="1"/>
  <c r="V2458" i="1"/>
  <c r="X2457" i="1"/>
  <c r="W2457" i="1"/>
  <c r="V2457" i="1"/>
  <c r="X2456" i="1"/>
  <c r="W2456" i="1"/>
  <c r="V2456" i="1"/>
  <c r="X2455" i="1"/>
  <c r="W2455" i="1"/>
  <c r="V2455" i="1"/>
  <c r="X2454" i="1"/>
  <c r="W2454" i="1"/>
  <c r="V2454" i="1"/>
  <c r="X2453" i="1"/>
  <c r="W2453" i="1"/>
  <c r="V2453" i="1"/>
  <c r="X2452" i="1"/>
  <c r="W2452" i="1"/>
  <c r="V2452" i="1"/>
  <c r="X2451" i="1"/>
  <c r="W2451" i="1"/>
  <c r="V2451" i="1"/>
  <c r="X2450" i="1"/>
  <c r="W2450" i="1"/>
  <c r="V2450" i="1"/>
  <c r="X2449" i="1"/>
  <c r="W2449" i="1"/>
  <c r="V2449" i="1"/>
  <c r="X2448" i="1"/>
  <c r="W2448" i="1"/>
  <c r="V2448" i="1"/>
  <c r="X2447" i="1"/>
  <c r="W2447" i="1"/>
  <c r="V2447" i="1"/>
  <c r="X2446" i="1"/>
  <c r="W2446" i="1"/>
  <c r="V2446" i="1"/>
  <c r="X2445" i="1"/>
  <c r="W2445" i="1"/>
  <c r="V2445" i="1"/>
  <c r="X2444" i="1"/>
  <c r="W2444" i="1"/>
  <c r="V2444" i="1"/>
  <c r="X2443" i="1"/>
  <c r="W2443" i="1"/>
  <c r="V2443" i="1"/>
  <c r="X2442" i="1"/>
  <c r="W2442" i="1"/>
  <c r="V2442" i="1"/>
  <c r="X2441" i="1"/>
  <c r="W2441" i="1"/>
  <c r="V2441" i="1"/>
  <c r="X2440" i="1"/>
  <c r="W2440" i="1"/>
  <c r="V2440" i="1"/>
  <c r="X2439" i="1"/>
  <c r="W2439" i="1"/>
  <c r="V2439" i="1"/>
  <c r="X2438" i="1"/>
  <c r="W2438" i="1"/>
  <c r="V2438" i="1"/>
  <c r="X2437" i="1"/>
  <c r="W2437" i="1"/>
  <c r="V2437" i="1"/>
  <c r="X2436" i="1"/>
  <c r="W2436" i="1"/>
  <c r="V2436" i="1"/>
  <c r="X2435" i="1"/>
  <c r="W2435" i="1"/>
  <c r="V2435" i="1"/>
  <c r="X2434" i="1"/>
  <c r="W2434" i="1"/>
  <c r="V2434" i="1"/>
  <c r="X2433" i="1"/>
  <c r="W2433" i="1"/>
  <c r="V2433" i="1"/>
  <c r="X2432" i="1"/>
  <c r="W2432" i="1"/>
  <c r="V2432" i="1"/>
  <c r="X2431" i="1"/>
  <c r="W2431" i="1"/>
  <c r="V2431" i="1"/>
  <c r="X2430" i="1"/>
  <c r="W2430" i="1"/>
  <c r="V2430" i="1"/>
  <c r="X2429" i="1"/>
  <c r="W2429" i="1"/>
  <c r="V2429" i="1"/>
  <c r="X2428" i="1"/>
  <c r="W2428" i="1"/>
  <c r="V2428" i="1"/>
  <c r="X2427" i="1"/>
  <c r="W2427" i="1"/>
  <c r="V2427" i="1"/>
  <c r="X2426" i="1"/>
  <c r="W2426" i="1"/>
  <c r="V2426" i="1"/>
  <c r="X2425" i="1"/>
  <c r="W2425" i="1"/>
  <c r="V2425" i="1"/>
  <c r="X2424" i="1"/>
  <c r="W2424" i="1"/>
  <c r="V2424" i="1"/>
  <c r="X2423" i="1"/>
  <c r="W2423" i="1"/>
  <c r="V2423" i="1"/>
  <c r="X2422" i="1"/>
  <c r="W2422" i="1"/>
  <c r="V2422" i="1"/>
  <c r="X2421" i="1"/>
  <c r="W2421" i="1"/>
  <c r="V2421" i="1"/>
  <c r="X2420" i="1"/>
  <c r="W2420" i="1"/>
  <c r="V2420" i="1"/>
  <c r="X2419" i="1"/>
  <c r="W2419" i="1"/>
  <c r="V2419" i="1"/>
  <c r="X2418" i="1"/>
  <c r="W2418" i="1"/>
  <c r="V2418" i="1"/>
  <c r="X2417" i="1"/>
  <c r="W2417" i="1"/>
  <c r="V2417" i="1"/>
  <c r="X2416" i="1"/>
  <c r="W2416" i="1"/>
  <c r="V2416" i="1"/>
  <c r="X2415" i="1"/>
  <c r="W2415" i="1"/>
  <c r="V2415" i="1"/>
  <c r="X2414" i="1"/>
  <c r="W2414" i="1"/>
  <c r="V2414" i="1"/>
  <c r="X2413" i="1"/>
  <c r="W2413" i="1"/>
  <c r="V2413" i="1"/>
  <c r="X2412" i="1"/>
  <c r="W2412" i="1"/>
  <c r="V2412" i="1"/>
  <c r="X2411" i="1"/>
  <c r="W2411" i="1"/>
  <c r="V2411" i="1"/>
  <c r="X2410" i="1"/>
  <c r="W2410" i="1"/>
  <c r="V2410" i="1"/>
  <c r="X2409" i="1"/>
  <c r="W2409" i="1"/>
  <c r="V2409" i="1"/>
  <c r="X2408" i="1"/>
  <c r="W2408" i="1"/>
  <c r="V2408" i="1"/>
  <c r="X2407" i="1"/>
  <c r="W2407" i="1"/>
  <c r="V2407" i="1"/>
  <c r="X2406" i="1"/>
  <c r="W2406" i="1"/>
  <c r="V2406" i="1"/>
  <c r="X2405" i="1"/>
  <c r="W2405" i="1"/>
  <c r="V2405" i="1"/>
  <c r="X2404" i="1"/>
  <c r="W2404" i="1"/>
  <c r="V2404" i="1"/>
  <c r="X2403" i="1"/>
  <c r="W2403" i="1"/>
  <c r="V2403" i="1"/>
  <c r="X2402" i="1"/>
  <c r="W2402" i="1"/>
  <c r="V2402" i="1"/>
  <c r="X2401" i="1"/>
  <c r="W2401" i="1"/>
  <c r="V2401" i="1"/>
  <c r="X2400" i="1"/>
  <c r="W2400" i="1"/>
  <c r="V2400" i="1"/>
  <c r="X2399" i="1"/>
  <c r="W2399" i="1"/>
  <c r="V2399" i="1"/>
  <c r="X2398" i="1"/>
  <c r="W2398" i="1"/>
  <c r="V2398" i="1"/>
  <c r="X2397" i="1"/>
  <c r="W2397" i="1"/>
  <c r="V2397" i="1"/>
  <c r="X2396" i="1"/>
  <c r="W2396" i="1"/>
  <c r="V2396" i="1"/>
  <c r="X2395" i="1"/>
  <c r="W2395" i="1"/>
  <c r="V2395" i="1"/>
  <c r="X2394" i="1"/>
  <c r="W2394" i="1"/>
  <c r="V2394" i="1"/>
  <c r="X2393" i="1"/>
  <c r="W2393" i="1"/>
  <c r="V2393" i="1"/>
  <c r="X2392" i="1"/>
  <c r="W2392" i="1"/>
  <c r="V2392" i="1"/>
  <c r="X2391" i="1"/>
  <c r="W2391" i="1"/>
  <c r="V2391" i="1"/>
  <c r="X2390" i="1"/>
  <c r="W2390" i="1"/>
  <c r="V2390" i="1"/>
  <c r="X2389" i="1"/>
  <c r="W2389" i="1"/>
  <c r="V2389" i="1"/>
  <c r="X2388" i="1"/>
  <c r="W2388" i="1"/>
  <c r="V2388" i="1"/>
  <c r="X2387" i="1"/>
  <c r="W2387" i="1"/>
  <c r="V2387" i="1"/>
  <c r="X2386" i="1"/>
  <c r="W2386" i="1"/>
  <c r="V2386" i="1"/>
  <c r="X2385" i="1"/>
  <c r="W2385" i="1"/>
  <c r="V2385" i="1"/>
  <c r="X2384" i="1"/>
  <c r="W2384" i="1"/>
  <c r="V2384" i="1"/>
  <c r="X2383" i="1"/>
  <c r="W2383" i="1"/>
  <c r="V2383" i="1"/>
  <c r="X2382" i="1"/>
  <c r="W2382" i="1"/>
  <c r="V2382" i="1"/>
  <c r="X2381" i="1"/>
  <c r="W2381" i="1"/>
  <c r="V2381" i="1"/>
  <c r="X2380" i="1"/>
  <c r="W2380" i="1"/>
  <c r="V2380" i="1"/>
  <c r="X2379" i="1"/>
  <c r="W2379" i="1"/>
  <c r="V2379" i="1"/>
  <c r="X2378" i="1"/>
  <c r="W2378" i="1"/>
  <c r="V2378" i="1"/>
  <c r="X2377" i="1"/>
  <c r="W2377" i="1"/>
  <c r="V2377" i="1"/>
  <c r="X2376" i="1"/>
  <c r="W2376" i="1"/>
  <c r="V2376" i="1"/>
  <c r="X2375" i="1"/>
  <c r="W2375" i="1"/>
  <c r="V2375" i="1"/>
  <c r="X2374" i="1"/>
  <c r="W2374" i="1"/>
  <c r="V2374" i="1"/>
  <c r="X2373" i="1"/>
  <c r="W2373" i="1"/>
  <c r="V2373" i="1"/>
  <c r="X2372" i="1"/>
  <c r="W2372" i="1"/>
  <c r="V2372" i="1"/>
  <c r="X2371" i="1"/>
  <c r="W2371" i="1"/>
  <c r="V2371" i="1"/>
  <c r="X2370" i="1"/>
  <c r="W2370" i="1"/>
  <c r="V2370" i="1"/>
  <c r="X2369" i="1"/>
  <c r="W2369" i="1"/>
  <c r="V2369" i="1"/>
  <c r="X2368" i="1"/>
  <c r="W2368" i="1"/>
  <c r="V2368" i="1"/>
  <c r="X2367" i="1"/>
  <c r="W2367" i="1"/>
  <c r="V2367" i="1"/>
  <c r="X2366" i="1"/>
  <c r="W2366" i="1"/>
  <c r="V2366" i="1"/>
  <c r="X2365" i="1"/>
  <c r="W2365" i="1"/>
  <c r="V2365" i="1"/>
  <c r="X2364" i="1"/>
  <c r="W2364" i="1"/>
  <c r="V2364" i="1"/>
  <c r="X2363" i="1"/>
  <c r="W2363" i="1"/>
  <c r="V2363" i="1"/>
  <c r="X2362" i="1"/>
  <c r="W2362" i="1"/>
  <c r="V2362" i="1"/>
  <c r="X2361" i="1"/>
  <c r="W2361" i="1"/>
  <c r="V2361" i="1"/>
  <c r="X2360" i="1"/>
  <c r="W2360" i="1"/>
  <c r="V2360" i="1"/>
  <c r="X2359" i="1"/>
  <c r="W2359" i="1"/>
  <c r="V2359" i="1"/>
  <c r="X2358" i="1"/>
  <c r="W2358" i="1"/>
  <c r="V2358" i="1"/>
  <c r="X2357" i="1"/>
  <c r="W2357" i="1"/>
  <c r="V2357" i="1"/>
  <c r="X2356" i="1"/>
  <c r="W2356" i="1"/>
  <c r="V2356" i="1"/>
  <c r="X2355" i="1"/>
  <c r="W2355" i="1"/>
  <c r="V2355" i="1"/>
  <c r="X2354" i="1"/>
  <c r="W2354" i="1"/>
  <c r="V2354" i="1"/>
  <c r="X2353" i="1"/>
  <c r="W2353" i="1"/>
  <c r="V2353" i="1"/>
  <c r="X2352" i="1"/>
  <c r="W2352" i="1"/>
  <c r="V2352" i="1"/>
  <c r="X2351" i="1"/>
  <c r="W2351" i="1"/>
  <c r="V2351" i="1"/>
  <c r="X2350" i="1"/>
  <c r="W2350" i="1"/>
  <c r="V2350" i="1"/>
  <c r="X2349" i="1"/>
  <c r="W2349" i="1"/>
  <c r="V2349" i="1"/>
  <c r="X2348" i="1"/>
  <c r="W2348" i="1"/>
  <c r="V2348" i="1"/>
  <c r="X2347" i="1"/>
  <c r="W2347" i="1"/>
  <c r="V2347" i="1"/>
  <c r="X2346" i="1"/>
  <c r="W2346" i="1"/>
  <c r="V2346" i="1"/>
  <c r="X2345" i="1"/>
  <c r="W2345" i="1"/>
  <c r="V2345" i="1"/>
  <c r="X2344" i="1"/>
  <c r="W2344" i="1"/>
  <c r="V2344" i="1"/>
  <c r="X2343" i="1"/>
  <c r="W2343" i="1"/>
  <c r="V2343" i="1"/>
  <c r="X2342" i="1"/>
  <c r="W2342" i="1"/>
  <c r="V2342" i="1"/>
  <c r="X2341" i="1"/>
  <c r="W2341" i="1"/>
  <c r="V2341" i="1"/>
  <c r="X2340" i="1"/>
  <c r="W2340" i="1"/>
  <c r="V2340" i="1"/>
  <c r="X2339" i="1"/>
  <c r="W2339" i="1"/>
  <c r="V2339" i="1"/>
  <c r="X2338" i="1"/>
  <c r="W2338" i="1"/>
  <c r="V2338" i="1"/>
  <c r="X2337" i="1"/>
  <c r="W2337" i="1"/>
  <c r="V2337" i="1"/>
  <c r="X2336" i="1"/>
  <c r="W2336" i="1"/>
  <c r="V2336" i="1"/>
  <c r="X2335" i="1"/>
  <c r="W2335" i="1"/>
  <c r="V2335" i="1"/>
  <c r="X2334" i="1"/>
  <c r="W2334" i="1"/>
  <c r="V2334" i="1"/>
  <c r="X2333" i="1"/>
  <c r="W2333" i="1"/>
  <c r="V2333" i="1"/>
  <c r="X2332" i="1"/>
  <c r="W2332" i="1"/>
  <c r="V2332" i="1"/>
  <c r="X2331" i="1"/>
  <c r="W2331" i="1"/>
  <c r="V2331" i="1"/>
  <c r="X2330" i="1"/>
  <c r="W2330" i="1"/>
  <c r="V2330" i="1"/>
  <c r="X2329" i="1"/>
  <c r="W2329" i="1"/>
  <c r="V2329" i="1"/>
  <c r="X2328" i="1"/>
  <c r="W2328" i="1"/>
  <c r="V2328" i="1"/>
  <c r="X2327" i="1"/>
  <c r="W2327" i="1"/>
  <c r="V2327" i="1"/>
  <c r="X2326" i="1"/>
  <c r="W2326" i="1"/>
  <c r="V2326" i="1"/>
  <c r="X2325" i="1"/>
  <c r="W2325" i="1"/>
  <c r="V2325" i="1"/>
  <c r="X2324" i="1"/>
  <c r="W2324" i="1"/>
  <c r="V2324" i="1"/>
  <c r="X2323" i="1"/>
  <c r="W2323" i="1"/>
  <c r="V2323" i="1"/>
  <c r="X2322" i="1"/>
  <c r="W2322" i="1"/>
  <c r="V2322" i="1"/>
  <c r="X2321" i="1"/>
  <c r="W2321" i="1"/>
  <c r="V2321" i="1"/>
  <c r="X2320" i="1"/>
  <c r="W2320" i="1"/>
  <c r="V2320" i="1"/>
  <c r="X2319" i="1"/>
  <c r="W2319" i="1"/>
  <c r="V2319" i="1"/>
  <c r="X2318" i="1"/>
  <c r="W2318" i="1"/>
  <c r="V2318" i="1"/>
  <c r="X2317" i="1"/>
  <c r="W2317" i="1"/>
  <c r="V2317" i="1"/>
  <c r="X2316" i="1"/>
  <c r="W2316" i="1"/>
  <c r="V2316" i="1"/>
  <c r="X2315" i="1"/>
  <c r="W2315" i="1"/>
  <c r="V2315" i="1"/>
  <c r="X2314" i="1"/>
  <c r="W2314" i="1"/>
  <c r="V2314" i="1"/>
  <c r="X2313" i="1"/>
  <c r="W2313" i="1"/>
  <c r="V2313" i="1"/>
  <c r="X2312" i="1"/>
  <c r="W2312" i="1"/>
  <c r="V2312" i="1"/>
  <c r="X2311" i="1"/>
  <c r="W2311" i="1"/>
  <c r="V2311" i="1"/>
  <c r="X2310" i="1"/>
  <c r="W2310" i="1"/>
  <c r="V2310" i="1"/>
  <c r="X2309" i="1"/>
  <c r="W2309" i="1"/>
  <c r="V2309" i="1"/>
  <c r="X2308" i="1"/>
  <c r="W2308" i="1"/>
  <c r="V2308" i="1"/>
  <c r="X2307" i="1"/>
  <c r="W2307" i="1"/>
  <c r="V2307" i="1"/>
  <c r="X2306" i="1"/>
  <c r="W2306" i="1"/>
  <c r="V2306" i="1"/>
  <c r="X2305" i="1"/>
  <c r="W2305" i="1"/>
  <c r="V2305" i="1"/>
  <c r="X2304" i="1"/>
  <c r="W2304" i="1"/>
  <c r="V2304" i="1"/>
  <c r="X2303" i="1"/>
  <c r="W2303" i="1"/>
  <c r="V2303" i="1"/>
  <c r="X2302" i="1"/>
  <c r="W2302" i="1"/>
  <c r="V2302" i="1"/>
  <c r="X2301" i="1"/>
  <c r="W2301" i="1"/>
  <c r="V2301" i="1"/>
  <c r="X2300" i="1"/>
  <c r="W2300" i="1"/>
  <c r="V2300" i="1"/>
  <c r="X2299" i="1"/>
  <c r="W2299" i="1"/>
  <c r="V2299" i="1"/>
  <c r="X2298" i="1"/>
  <c r="W2298" i="1"/>
  <c r="V2298" i="1"/>
  <c r="X2297" i="1"/>
  <c r="W2297" i="1"/>
  <c r="V2297" i="1"/>
  <c r="X2296" i="1"/>
  <c r="W2296" i="1"/>
  <c r="V2296" i="1"/>
  <c r="X2295" i="1"/>
  <c r="W2295" i="1"/>
  <c r="V2295" i="1"/>
  <c r="X2294" i="1"/>
  <c r="W2294" i="1"/>
  <c r="V2294" i="1"/>
  <c r="X2293" i="1"/>
  <c r="W2293" i="1"/>
  <c r="V2293" i="1"/>
  <c r="X2292" i="1"/>
  <c r="W2292" i="1"/>
  <c r="V2292" i="1"/>
  <c r="X2291" i="1"/>
  <c r="W2291" i="1"/>
  <c r="V2291" i="1"/>
  <c r="X2290" i="1"/>
  <c r="W2290" i="1"/>
  <c r="V2290" i="1"/>
  <c r="X2289" i="1"/>
  <c r="W2289" i="1"/>
  <c r="V2289" i="1"/>
  <c r="X2288" i="1"/>
  <c r="W2288" i="1"/>
  <c r="V2288" i="1"/>
  <c r="X2287" i="1"/>
  <c r="W2287" i="1"/>
  <c r="V2287" i="1"/>
  <c r="X2286" i="1"/>
  <c r="W2286" i="1"/>
  <c r="V2286" i="1"/>
  <c r="X2285" i="1"/>
  <c r="W2285" i="1"/>
  <c r="V2285" i="1"/>
  <c r="X2284" i="1"/>
  <c r="W2284" i="1"/>
  <c r="V2284" i="1"/>
  <c r="X2283" i="1"/>
  <c r="W2283" i="1"/>
  <c r="V2283" i="1"/>
  <c r="X2282" i="1"/>
  <c r="W2282" i="1"/>
  <c r="V2282" i="1"/>
  <c r="X2281" i="1"/>
  <c r="W2281" i="1"/>
  <c r="V2281" i="1"/>
  <c r="X2280" i="1"/>
  <c r="W2280" i="1"/>
  <c r="V2280" i="1"/>
  <c r="X2279" i="1"/>
  <c r="W2279" i="1"/>
  <c r="V2279" i="1"/>
  <c r="X2278" i="1"/>
  <c r="W2278" i="1"/>
  <c r="V2278" i="1"/>
  <c r="X2277" i="1"/>
  <c r="W2277" i="1"/>
  <c r="V2277" i="1"/>
  <c r="X2276" i="1"/>
  <c r="W2276" i="1"/>
  <c r="V2276" i="1"/>
  <c r="X2275" i="1"/>
  <c r="W2275" i="1"/>
  <c r="V2275" i="1"/>
  <c r="X2274" i="1"/>
  <c r="W2274" i="1"/>
  <c r="V2274" i="1"/>
  <c r="X2273" i="1"/>
  <c r="W2273" i="1"/>
  <c r="V2273" i="1"/>
  <c r="X2272" i="1"/>
  <c r="W2272" i="1"/>
  <c r="V2272" i="1"/>
  <c r="X2271" i="1"/>
  <c r="W2271" i="1"/>
  <c r="V2271" i="1"/>
  <c r="X2270" i="1"/>
  <c r="W2270" i="1"/>
  <c r="V2270" i="1"/>
  <c r="X2269" i="1"/>
  <c r="W2269" i="1"/>
  <c r="V2269" i="1"/>
  <c r="X2268" i="1"/>
  <c r="W2268" i="1"/>
  <c r="V2268" i="1"/>
  <c r="X2267" i="1"/>
  <c r="W2267" i="1"/>
  <c r="V2267" i="1"/>
  <c r="X2266" i="1"/>
  <c r="W2266" i="1"/>
  <c r="V2266" i="1"/>
  <c r="X2265" i="1"/>
  <c r="W2265" i="1"/>
  <c r="V2265" i="1"/>
  <c r="X2264" i="1"/>
  <c r="W2264" i="1"/>
  <c r="V2264" i="1"/>
  <c r="X2263" i="1"/>
  <c r="W2263" i="1"/>
  <c r="V2263" i="1"/>
  <c r="X2262" i="1"/>
  <c r="W2262" i="1"/>
  <c r="V2262" i="1"/>
  <c r="X2261" i="1"/>
  <c r="W2261" i="1"/>
  <c r="V2261" i="1"/>
  <c r="X2260" i="1"/>
  <c r="W2260" i="1"/>
  <c r="V2260" i="1"/>
  <c r="X2259" i="1"/>
  <c r="W2259" i="1"/>
  <c r="V2259" i="1"/>
  <c r="X2258" i="1"/>
  <c r="W2258" i="1"/>
  <c r="V2258" i="1"/>
  <c r="X2257" i="1"/>
  <c r="W2257" i="1"/>
  <c r="V2257" i="1"/>
  <c r="X2256" i="1"/>
  <c r="W2256" i="1"/>
  <c r="V2256" i="1"/>
  <c r="X2255" i="1"/>
  <c r="W2255" i="1"/>
  <c r="V2255" i="1"/>
  <c r="X2254" i="1"/>
  <c r="W2254" i="1"/>
  <c r="V2254" i="1"/>
  <c r="X2253" i="1"/>
  <c r="W2253" i="1"/>
  <c r="V2253" i="1"/>
  <c r="X2252" i="1"/>
  <c r="W2252" i="1"/>
  <c r="V2252" i="1"/>
  <c r="X2251" i="1"/>
  <c r="W2251" i="1"/>
  <c r="V2251" i="1"/>
  <c r="X2250" i="1"/>
  <c r="W2250" i="1"/>
  <c r="V2250" i="1"/>
  <c r="X2249" i="1"/>
  <c r="W2249" i="1"/>
  <c r="V2249" i="1"/>
  <c r="X2248" i="1"/>
  <c r="W2248" i="1"/>
  <c r="V2248" i="1"/>
  <c r="X2247" i="1"/>
  <c r="W2247" i="1"/>
  <c r="V2247" i="1"/>
  <c r="X2246" i="1"/>
  <c r="W2246" i="1"/>
  <c r="V2246" i="1"/>
  <c r="X2245" i="1"/>
  <c r="W2245" i="1"/>
  <c r="V2245" i="1"/>
  <c r="X2244" i="1"/>
  <c r="W2244" i="1"/>
  <c r="V2244" i="1"/>
  <c r="X2243" i="1"/>
  <c r="W2243" i="1"/>
  <c r="V2243" i="1"/>
  <c r="X2242" i="1"/>
  <c r="W2242" i="1"/>
  <c r="V2242" i="1"/>
  <c r="X2241" i="1"/>
  <c r="W2241" i="1"/>
  <c r="V2241" i="1"/>
  <c r="X2240" i="1"/>
  <c r="W2240" i="1"/>
  <c r="V2240" i="1"/>
  <c r="X2239" i="1"/>
  <c r="W2239" i="1"/>
  <c r="V2239" i="1"/>
  <c r="X2238" i="1"/>
  <c r="W2238" i="1"/>
  <c r="V2238" i="1"/>
  <c r="X2237" i="1"/>
  <c r="W2237" i="1"/>
  <c r="V2237" i="1"/>
  <c r="X2236" i="1"/>
  <c r="W2236" i="1"/>
  <c r="V2236" i="1"/>
  <c r="X2235" i="1"/>
  <c r="W2235" i="1"/>
  <c r="V2235" i="1"/>
  <c r="X2234" i="1"/>
  <c r="W2234" i="1"/>
  <c r="V2234" i="1"/>
  <c r="X2233" i="1"/>
  <c r="W2233" i="1"/>
  <c r="V2233" i="1"/>
  <c r="X2232" i="1"/>
  <c r="W2232" i="1"/>
  <c r="V2232" i="1"/>
  <c r="X2231" i="1"/>
  <c r="W2231" i="1"/>
  <c r="V2231" i="1"/>
  <c r="X2230" i="1"/>
  <c r="W2230" i="1"/>
  <c r="V2230" i="1"/>
  <c r="X2229" i="1"/>
  <c r="W2229" i="1"/>
  <c r="V2229" i="1"/>
  <c r="X2228" i="1"/>
  <c r="W2228" i="1"/>
  <c r="V2228" i="1"/>
  <c r="X2227" i="1"/>
  <c r="W2227" i="1"/>
  <c r="V2227" i="1"/>
  <c r="X2226" i="1"/>
  <c r="W2226" i="1"/>
  <c r="V2226" i="1"/>
  <c r="X2225" i="1"/>
  <c r="W2225" i="1"/>
  <c r="V2225" i="1"/>
  <c r="X2224" i="1"/>
  <c r="W2224" i="1"/>
  <c r="V2224" i="1"/>
  <c r="X2223" i="1"/>
  <c r="W2223" i="1"/>
  <c r="V2223" i="1"/>
  <c r="X2222" i="1"/>
  <c r="W2222" i="1"/>
  <c r="V2222" i="1"/>
  <c r="X2221" i="1"/>
  <c r="W2221" i="1"/>
  <c r="V2221" i="1"/>
  <c r="X2220" i="1"/>
  <c r="W2220" i="1"/>
  <c r="V2220" i="1"/>
  <c r="X2219" i="1"/>
  <c r="W2219" i="1"/>
  <c r="V2219" i="1"/>
  <c r="X2218" i="1"/>
  <c r="W2218" i="1"/>
  <c r="V2218" i="1"/>
  <c r="X2217" i="1"/>
  <c r="W2217" i="1"/>
  <c r="V2217" i="1"/>
  <c r="X2216" i="1"/>
  <c r="W2216" i="1"/>
  <c r="V2216" i="1"/>
  <c r="X2215" i="1"/>
  <c r="W2215" i="1"/>
  <c r="V2215" i="1"/>
  <c r="X2214" i="1"/>
  <c r="W2214" i="1"/>
  <c r="V2214" i="1"/>
  <c r="X2213" i="1"/>
  <c r="W2213" i="1"/>
  <c r="V2213" i="1"/>
  <c r="X2212" i="1"/>
  <c r="W2212" i="1"/>
  <c r="V2212" i="1"/>
  <c r="X2211" i="1"/>
  <c r="W2211" i="1"/>
  <c r="V2211" i="1"/>
  <c r="X2210" i="1"/>
  <c r="W2210" i="1"/>
  <c r="V2210" i="1"/>
  <c r="X2209" i="1"/>
  <c r="W2209" i="1"/>
  <c r="V2209" i="1"/>
  <c r="X2208" i="1"/>
  <c r="W2208" i="1"/>
  <c r="V2208" i="1"/>
  <c r="X2207" i="1"/>
  <c r="W2207" i="1"/>
  <c r="V2207" i="1"/>
  <c r="X2206" i="1"/>
  <c r="W2206" i="1"/>
  <c r="V2206" i="1"/>
  <c r="X2205" i="1"/>
  <c r="W2205" i="1"/>
  <c r="V2205" i="1"/>
  <c r="X2204" i="1"/>
  <c r="W2204" i="1"/>
  <c r="V2204" i="1"/>
  <c r="X2203" i="1"/>
  <c r="W2203" i="1"/>
  <c r="V2203" i="1"/>
  <c r="X2202" i="1"/>
  <c r="W2202" i="1"/>
  <c r="V2202" i="1"/>
  <c r="X2201" i="1"/>
  <c r="W2201" i="1"/>
  <c r="V2201" i="1"/>
  <c r="X2200" i="1"/>
  <c r="W2200" i="1"/>
  <c r="V2200" i="1"/>
  <c r="X2199" i="1"/>
  <c r="W2199" i="1"/>
  <c r="V2199" i="1"/>
  <c r="X2198" i="1"/>
  <c r="W2198" i="1"/>
  <c r="V2198" i="1"/>
  <c r="X2197" i="1"/>
  <c r="W2197" i="1"/>
  <c r="V2197" i="1"/>
  <c r="X2196" i="1"/>
  <c r="W2196" i="1"/>
  <c r="V2196" i="1"/>
  <c r="X2195" i="1"/>
  <c r="W2195" i="1"/>
  <c r="V2195" i="1"/>
  <c r="X2194" i="1"/>
  <c r="W2194" i="1"/>
  <c r="V2194" i="1"/>
  <c r="X2193" i="1"/>
  <c r="W2193" i="1"/>
  <c r="V2193" i="1"/>
  <c r="X2192" i="1"/>
  <c r="W2192" i="1"/>
  <c r="V2192" i="1"/>
  <c r="X2191" i="1"/>
  <c r="W2191" i="1"/>
  <c r="V2191" i="1"/>
  <c r="X2190" i="1"/>
  <c r="W2190" i="1"/>
  <c r="V2190" i="1"/>
  <c r="X2189" i="1"/>
  <c r="W2189" i="1"/>
  <c r="V2189" i="1"/>
  <c r="X2188" i="1"/>
  <c r="W2188" i="1"/>
  <c r="V2188" i="1"/>
  <c r="X2187" i="1"/>
  <c r="W2187" i="1"/>
  <c r="V2187" i="1"/>
  <c r="X2186" i="1"/>
  <c r="W2186" i="1"/>
  <c r="V2186" i="1"/>
  <c r="X2185" i="1"/>
  <c r="W2185" i="1"/>
  <c r="V2185" i="1"/>
  <c r="X2184" i="1"/>
  <c r="W2184" i="1"/>
  <c r="V2184" i="1"/>
  <c r="X2183" i="1"/>
  <c r="W2183" i="1"/>
  <c r="V2183" i="1"/>
  <c r="X2182" i="1"/>
  <c r="W2182" i="1"/>
  <c r="V2182" i="1"/>
  <c r="X2181" i="1"/>
  <c r="W2181" i="1"/>
  <c r="V2181" i="1"/>
  <c r="X2180" i="1"/>
  <c r="W2180" i="1"/>
  <c r="V2180" i="1"/>
  <c r="X2179" i="1"/>
  <c r="W2179" i="1"/>
  <c r="V2179" i="1"/>
  <c r="X2178" i="1"/>
  <c r="W2178" i="1"/>
  <c r="V2178" i="1"/>
  <c r="X2177" i="1"/>
  <c r="W2177" i="1"/>
  <c r="V2177" i="1"/>
  <c r="X2176" i="1"/>
  <c r="W2176" i="1"/>
  <c r="V2176" i="1"/>
  <c r="X2175" i="1"/>
  <c r="W2175" i="1"/>
  <c r="V2175" i="1"/>
  <c r="X2174" i="1"/>
  <c r="W2174" i="1"/>
  <c r="V2174" i="1"/>
  <c r="X2173" i="1"/>
  <c r="W2173" i="1"/>
  <c r="V2173" i="1"/>
  <c r="X2172" i="1"/>
  <c r="W2172" i="1"/>
  <c r="V2172" i="1"/>
  <c r="X2171" i="1"/>
  <c r="W2171" i="1"/>
  <c r="V2171" i="1"/>
  <c r="X2170" i="1"/>
  <c r="W2170" i="1"/>
  <c r="V2170" i="1"/>
  <c r="X2169" i="1"/>
  <c r="W2169" i="1"/>
  <c r="V2169" i="1"/>
  <c r="X2168" i="1"/>
  <c r="W2168" i="1"/>
  <c r="V2168" i="1"/>
  <c r="X2167" i="1"/>
  <c r="W2167" i="1"/>
  <c r="V2167" i="1"/>
  <c r="X2166" i="1"/>
  <c r="W2166" i="1"/>
  <c r="V2166" i="1"/>
  <c r="X2165" i="1"/>
  <c r="W2165" i="1"/>
  <c r="V2165" i="1"/>
  <c r="X2164" i="1"/>
  <c r="W2164" i="1"/>
  <c r="V2164" i="1"/>
  <c r="X2163" i="1"/>
  <c r="W2163" i="1"/>
  <c r="V2163" i="1"/>
  <c r="X2162" i="1"/>
  <c r="W2162" i="1"/>
  <c r="V2162" i="1"/>
  <c r="X2161" i="1"/>
  <c r="W2161" i="1"/>
  <c r="V2161" i="1"/>
  <c r="X2160" i="1"/>
  <c r="W2160" i="1"/>
  <c r="V2160" i="1"/>
  <c r="X2159" i="1"/>
  <c r="W2159" i="1"/>
  <c r="V2159" i="1"/>
  <c r="X2158" i="1"/>
  <c r="W2158" i="1"/>
  <c r="V2158" i="1"/>
  <c r="X2157" i="1"/>
  <c r="W2157" i="1"/>
  <c r="V2157" i="1"/>
  <c r="X2156" i="1"/>
  <c r="W2156" i="1"/>
  <c r="V2156" i="1"/>
  <c r="X2155" i="1"/>
  <c r="W2155" i="1"/>
  <c r="V2155" i="1"/>
  <c r="X2154" i="1"/>
  <c r="W2154" i="1"/>
  <c r="V2154" i="1"/>
  <c r="X2153" i="1"/>
  <c r="W2153" i="1"/>
  <c r="V2153" i="1"/>
  <c r="X2152" i="1"/>
  <c r="W2152" i="1"/>
  <c r="V2152" i="1"/>
  <c r="X2151" i="1"/>
  <c r="W2151" i="1"/>
  <c r="V2151" i="1"/>
  <c r="X2150" i="1"/>
  <c r="W2150" i="1"/>
  <c r="V2150" i="1"/>
  <c r="X2149" i="1"/>
  <c r="W2149" i="1"/>
  <c r="V2149" i="1"/>
  <c r="X2148" i="1"/>
  <c r="W2148" i="1"/>
  <c r="V2148" i="1"/>
  <c r="X2147" i="1"/>
  <c r="W2147" i="1"/>
  <c r="V2147" i="1"/>
  <c r="X2146" i="1"/>
  <c r="W2146" i="1"/>
  <c r="V2146" i="1"/>
  <c r="X2145" i="1"/>
  <c r="W2145" i="1"/>
  <c r="V2145" i="1"/>
  <c r="X2144" i="1"/>
  <c r="W2144" i="1"/>
  <c r="V2144" i="1"/>
  <c r="X2143" i="1"/>
  <c r="W2143" i="1"/>
  <c r="V2143" i="1"/>
  <c r="X2142" i="1"/>
  <c r="W2142" i="1"/>
  <c r="V2142" i="1"/>
  <c r="X2141" i="1"/>
  <c r="W2141" i="1"/>
  <c r="V2141" i="1"/>
  <c r="X2140" i="1"/>
  <c r="W2140" i="1"/>
  <c r="V2140" i="1"/>
  <c r="X2139" i="1"/>
  <c r="W2139" i="1"/>
  <c r="V2139" i="1"/>
  <c r="X2138" i="1"/>
  <c r="W2138" i="1"/>
  <c r="V2138" i="1"/>
  <c r="X2137" i="1"/>
  <c r="W2137" i="1"/>
  <c r="V2137" i="1"/>
  <c r="X2136" i="1"/>
  <c r="W2136" i="1"/>
  <c r="V2136" i="1"/>
  <c r="X2135" i="1"/>
  <c r="W2135" i="1"/>
  <c r="V2135" i="1"/>
  <c r="X2134" i="1"/>
  <c r="W2134" i="1"/>
  <c r="V2134" i="1"/>
  <c r="X2133" i="1"/>
  <c r="W2133" i="1"/>
  <c r="V2133" i="1"/>
  <c r="X2132" i="1"/>
  <c r="W2132" i="1"/>
  <c r="V2132" i="1"/>
  <c r="X2131" i="1"/>
  <c r="W2131" i="1"/>
  <c r="V2131" i="1"/>
  <c r="X2130" i="1"/>
  <c r="W2130" i="1"/>
  <c r="V2130" i="1"/>
  <c r="X2129" i="1"/>
  <c r="W2129" i="1"/>
  <c r="V2129" i="1"/>
  <c r="X2128" i="1"/>
  <c r="W2128" i="1"/>
  <c r="V2128" i="1"/>
  <c r="X2127" i="1"/>
  <c r="W2127" i="1"/>
  <c r="V2127" i="1"/>
  <c r="X2126" i="1"/>
  <c r="W2126" i="1"/>
  <c r="V2126" i="1"/>
  <c r="X2125" i="1"/>
  <c r="W2125" i="1"/>
  <c r="V2125" i="1"/>
  <c r="X2124" i="1"/>
  <c r="W2124" i="1"/>
  <c r="V2124" i="1"/>
  <c r="X2123" i="1"/>
  <c r="W2123" i="1"/>
  <c r="V2123" i="1"/>
  <c r="X2122" i="1"/>
  <c r="W2122" i="1"/>
  <c r="V2122" i="1"/>
  <c r="X2121" i="1"/>
  <c r="W2121" i="1"/>
  <c r="V2121" i="1"/>
  <c r="X2120" i="1"/>
  <c r="W2120" i="1"/>
  <c r="V2120" i="1"/>
  <c r="X2119" i="1"/>
  <c r="W2119" i="1"/>
  <c r="V2119" i="1"/>
  <c r="X2118" i="1"/>
  <c r="W2118" i="1"/>
  <c r="V2118" i="1"/>
  <c r="X2117" i="1"/>
  <c r="W2117" i="1"/>
  <c r="V2117" i="1"/>
  <c r="X2116" i="1"/>
  <c r="W2116" i="1"/>
  <c r="V2116" i="1"/>
  <c r="X2115" i="1"/>
  <c r="W2115" i="1"/>
  <c r="V2115" i="1"/>
  <c r="X2114" i="1"/>
  <c r="W2114" i="1"/>
  <c r="V2114" i="1"/>
  <c r="X2113" i="1"/>
  <c r="W2113" i="1"/>
  <c r="V2113" i="1"/>
  <c r="X2112" i="1"/>
  <c r="W2112" i="1"/>
  <c r="V2112" i="1"/>
  <c r="X2111" i="1"/>
  <c r="W2111" i="1"/>
  <c r="V2111" i="1"/>
  <c r="X2110" i="1"/>
  <c r="W2110" i="1"/>
  <c r="V2110" i="1"/>
  <c r="X2109" i="1"/>
  <c r="W2109" i="1"/>
  <c r="V2109" i="1"/>
  <c r="X2108" i="1"/>
  <c r="W2108" i="1"/>
  <c r="V2108" i="1"/>
  <c r="X2107" i="1"/>
  <c r="W2107" i="1"/>
  <c r="V2107" i="1"/>
  <c r="X2106" i="1"/>
  <c r="W2106" i="1"/>
  <c r="V2106" i="1"/>
  <c r="X2105" i="1"/>
  <c r="W2105" i="1"/>
  <c r="V2105" i="1"/>
  <c r="X2104" i="1"/>
  <c r="W2104" i="1"/>
  <c r="V2104" i="1"/>
  <c r="X2103" i="1"/>
  <c r="W2103" i="1"/>
  <c r="V2103" i="1"/>
  <c r="X2102" i="1"/>
  <c r="W2102" i="1"/>
  <c r="V2102" i="1"/>
  <c r="X2101" i="1"/>
  <c r="W2101" i="1"/>
  <c r="V2101" i="1"/>
  <c r="X2100" i="1"/>
  <c r="W2100" i="1"/>
  <c r="V2100" i="1"/>
  <c r="X2099" i="1"/>
  <c r="W2099" i="1"/>
  <c r="V2099" i="1"/>
  <c r="X2098" i="1"/>
  <c r="W2098" i="1"/>
  <c r="V2098" i="1"/>
  <c r="X2097" i="1"/>
  <c r="W2097" i="1"/>
  <c r="V2097" i="1"/>
  <c r="X2096" i="1"/>
  <c r="W2096" i="1"/>
  <c r="V2096" i="1"/>
  <c r="X2095" i="1"/>
  <c r="W2095" i="1"/>
  <c r="V2095" i="1"/>
  <c r="X2094" i="1"/>
  <c r="W2094" i="1"/>
  <c r="V2094" i="1"/>
  <c r="X2093" i="1"/>
  <c r="W2093" i="1"/>
  <c r="V2093" i="1"/>
  <c r="X2092" i="1"/>
  <c r="W2092" i="1"/>
  <c r="V2092" i="1"/>
  <c r="X2091" i="1"/>
  <c r="W2091" i="1"/>
  <c r="V2091" i="1"/>
  <c r="X2090" i="1"/>
  <c r="W2090" i="1"/>
  <c r="V2090" i="1"/>
  <c r="X2089" i="1"/>
  <c r="W2089" i="1"/>
  <c r="V2089" i="1"/>
  <c r="X2088" i="1"/>
  <c r="W2088" i="1"/>
  <c r="V2088" i="1"/>
  <c r="X2087" i="1"/>
  <c r="W2087" i="1"/>
  <c r="V2087" i="1"/>
  <c r="X2086" i="1"/>
  <c r="W2086" i="1"/>
  <c r="V2086" i="1"/>
  <c r="X2085" i="1"/>
  <c r="W2085" i="1"/>
  <c r="V2085" i="1"/>
  <c r="X2084" i="1"/>
  <c r="W2084" i="1"/>
  <c r="V2084" i="1"/>
  <c r="X2083" i="1"/>
  <c r="W2083" i="1"/>
  <c r="V2083" i="1"/>
  <c r="X2082" i="1"/>
  <c r="W2082" i="1"/>
  <c r="V2082" i="1"/>
  <c r="X2081" i="1"/>
  <c r="W2081" i="1"/>
  <c r="V2081" i="1"/>
  <c r="X2080" i="1"/>
  <c r="W2080" i="1"/>
  <c r="V2080" i="1"/>
  <c r="X2079" i="1"/>
  <c r="W2079" i="1"/>
  <c r="V2079" i="1"/>
  <c r="X2078" i="1"/>
  <c r="W2078" i="1"/>
  <c r="V2078" i="1"/>
  <c r="X2077" i="1"/>
  <c r="W2077" i="1"/>
  <c r="V2077" i="1"/>
  <c r="X2076" i="1"/>
  <c r="W2076" i="1"/>
  <c r="V2076" i="1"/>
  <c r="X2075" i="1"/>
  <c r="W2075" i="1"/>
  <c r="V2075" i="1"/>
  <c r="X2074" i="1"/>
  <c r="W2074" i="1"/>
  <c r="V2074" i="1"/>
  <c r="X2073" i="1"/>
  <c r="W2073" i="1"/>
  <c r="V2073" i="1"/>
  <c r="X2072" i="1"/>
  <c r="W2072" i="1"/>
  <c r="V2072" i="1"/>
  <c r="X2071" i="1"/>
  <c r="W2071" i="1"/>
  <c r="V2071" i="1"/>
  <c r="X2070" i="1"/>
  <c r="W2070" i="1"/>
  <c r="V2070" i="1"/>
  <c r="X2069" i="1"/>
  <c r="W2069" i="1"/>
  <c r="V2069" i="1"/>
  <c r="X2068" i="1"/>
  <c r="W2068" i="1"/>
  <c r="V2068" i="1"/>
  <c r="X2067" i="1"/>
  <c r="W2067" i="1"/>
  <c r="V2067" i="1"/>
  <c r="X2066" i="1"/>
  <c r="W2066" i="1"/>
  <c r="V2066" i="1"/>
  <c r="X2065" i="1"/>
  <c r="W2065" i="1"/>
  <c r="V2065" i="1"/>
  <c r="X2064" i="1"/>
  <c r="W2064" i="1"/>
  <c r="V2064" i="1"/>
  <c r="X2063" i="1"/>
  <c r="W2063" i="1"/>
  <c r="V2063" i="1"/>
  <c r="X2062" i="1"/>
  <c r="W2062" i="1"/>
  <c r="V2062" i="1"/>
  <c r="X2061" i="1"/>
  <c r="W2061" i="1"/>
  <c r="V2061" i="1"/>
  <c r="X2060" i="1"/>
  <c r="W2060" i="1"/>
  <c r="V2060" i="1"/>
  <c r="X2059" i="1"/>
  <c r="W2059" i="1"/>
  <c r="V2059" i="1"/>
  <c r="X2058" i="1"/>
  <c r="W2058" i="1"/>
  <c r="V2058" i="1"/>
  <c r="X2057" i="1"/>
  <c r="W2057" i="1"/>
  <c r="V2057" i="1"/>
  <c r="X2056" i="1"/>
  <c r="W2056" i="1"/>
  <c r="V2056" i="1"/>
  <c r="X2055" i="1"/>
  <c r="W2055" i="1"/>
  <c r="V2055" i="1"/>
  <c r="X2054" i="1"/>
  <c r="W2054" i="1"/>
  <c r="V2054" i="1"/>
  <c r="X2053" i="1"/>
  <c r="W2053" i="1"/>
  <c r="V2053" i="1"/>
  <c r="X2052" i="1"/>
  <c r="W2052" i="1"/>
  <c r="V2052" i="1"/>
  <c r="X2051" i="1"/>
  <c r="W2051" i="1"/>
  <c r="V2051" i="1"/>
  <c r="X2050" i="1"/>
  <c r="W2050" i="1"/>
  <c r="V2050" i="1"/>
  <c r="X2049" i="1"/>
  <c r="W2049" i="1"/>
  <c r="V2049" i="1"/>
  <c r="X2048" i="1"/>
  <c r="W2048" i="1"/>
  <c r="V2048" i="1"/>
  <c r="X2047" i="1"/>
  <c r="W2047" i="1"/>
  <c r="V2047" i="1"/>
  <c r="X2046" i="1"/>
  <c r="W2046" i="1"/>
  <c r="V2046" i="1"/>
  <c r="X2045" i="1"/>
  <c r="W2045" i="1"/>
  <c r="V2045" i="1"/>
  <c r="X2044" i="1"/>
  <c r="W2044" i="1"/>
  <c r="V2044" i="1"/>
  <c r="X2043" i="1"/>
  <c r="W2043" i="1"/>
  <c r="V2043" i="1"/>
  <c r="X2042" i="1"/>
  <c r="W2042" i="1"/>
  <c r="V2042" i="1"/>
  <c r="X2041" i="1"/>
  <c r="W2041" i="1"/>
  <c r="V2041" i="1"/>
  <c r="X2040" i="1"/>
  <c r="W2040" i="1"/>
  <c r="V2040" i="1"/>
  <c r="X2039" i="1"/>
  <c r="W2039" i="1"/>
  <c r="V2039" i="1"/>
  <c r="X2038" i="1"/>
  <c r="W2038" i="1"/>
  <c r="V2038" i="1"/>
  <c r="X2037" i="1"/>
  <c r="W2037" i="1"/>
  <c r="V2037" i="1"/>
  <c r="X2036" i="1"/>
  <c r="W2036" i="1"/>
  <c r="V2036" i="1"/>
  <c r="X2035" i="1"/>
  <c r="W2035" i="1"/>
  <c r="V2035" i="1"/>
  <c r="X2034" i="1"/>
  <c r="W2034" i="1"/>
  <c r="V2034" i="1"/>
  <c r="X2033" i="1"/>
  <c r="W2033" i="1"/>
  <c r="V2033" i="1"/>
  <c r="X2032" i="1"/>
  <c r="W2032" i="1"/>
  <c r="V2032" i="1"/>
  <c r="X2031" i="1"/>
  <c r="W2031" i="1"/>
  <c r="V2031" i="1"/>
  <c r="X2030" i="1"/>
  <c r="W2030" i="1"/>
  <c r="V2030" i="1"/>
  <c r="X2029" i="1"/>
  <c r="W2029" i="1"/>
  <c r="V2029" i="1"/>
  <c r="X2028" i="1"/>
  <c r="W2028" i="1"/>
  <c r="V2028" i="1"/>
  <c r="X2027" i="1"/>
  <c r="W2027" i="1"/>
  <c r="V2027" i="1"/>
  <c r="X2026" i="1"/>
  <c r="W2026" i="1"/>
  <c r="V2026" i="1"/>
  <c r="X2025" i="1"/>
  <c r="W2025" i="1"/>
  <c r="V2025" i="1"/>
  <c r="X2024" i="1"/>
  <c r="W2024" i="1"/>
  <c r="V2024" i="1"/>
  <c r="X2023" i="1"/>
  <c r="W2023" i="1"/>
  <c r="V2023" i="1"/>
  <c r="X2022" i="1"/>
  <c r="W2022" i="1"/>
  <c r="V2022" i="1"/>
  <c r="X2021" i="1"/>
  <c r="W2021" i="1"/>
  <c r="V2021" i="1"/>
  <c r="X2020" i="1"/>
  <c r="W2020" i="1"/>
  <c r="V2020" i="1"/>
  <c r="X2019" i="1"/>
  <c r="W2019" i="1"/>
  <c r="V2019" i="1"/>
  <c r="X2018" i="1"/>
  <c r="W2018" i="1"/>
  <c r="V2018" i="1"/>
  <c r="X2017" i="1"/>
  <c r="W2017" i="1"/>
  <c r="V2017" i="1"/>
  <c r="X2016" i="1"/>
  <c r="W2016" i="1"/>
  <c r="V2016" i="1"/>
  <c r="X2015" i="1"/>
  <c r="W2015" i="1"/>
  <c r="V2015" i="1"/>
  <c r="X2014" i="1"/>
  <c r="W2014" i="1"/>
  <c r="V2014" i="1"/>
  <c r="X2013" i="1"/>
  <c r="W2013" i="1"/>
  <c r="V2013" i="1"/>
  <c r="X2012" i="1"/>
  <c r="W2012" i="1"/>
  <c r="V2012" i="1"/>
  <c r="X2011" i="1"/>
  <c r="W2011" i="1"/>
  <c r="V2011" i="1"/>
  <c r="X2010" i="1"/>
  <c r="W2010" i="1"/>
  <c r="V2010" i="1"/>
  <c r="X2009" i="1"/>
  <c r="W2009" i="1"/>
  <c r="V2009" i="1"/>
  <c r="X2008" i="1"/>
  <c r="W2008" i="1"/>
  <c r="V2008" i="1"/>
  <c r="X2007" i="1"/>
  <c r="W2007" i="1"/>
  <c r="V2007" i="1"/>
  <c r="X2006" i="1"/>
  <c r="W2006" i="1"/>
  <c r="V2006" i="1"/>
  <c r="X2005" i="1"/>
  <c r="W2005" i="1"/>
  <c r="V2005" i="1"/>
  <c r="X2004" i="1"/>
  <c r="W2004" i="1"/>
  <c r="V2004" i="1"/>
  <c r="X2003" i="1"/>
  <c r="W2003" i="1"/>
  <c r="V2003" i="1"/>
  <c r="X2002" i="1"/>
  <c r="W2002" i="1"/>
  <c r="V2002" i="1"/>
  <c r="X2001" i="1"/>
  <c r="W2001" i="1"/>
  <c r="V2001" i="1"/>
  <c r="X2000" i="1"/>
  <c r="W2000" i="1"/>
  <c r="V2000" i="1"/>
  <c r="X1999" i="1"/>
  <c r="W1999" i="1"/>
  <c r="V1999" i="1"/>
  <c r="X1998" i="1"/>
  <c r="W1998" i="1"/>
  <c r="V1998" i="1"/>
  <c r="X1997" i="1"/>
  <c r="W1997" i="1"/>
  <c r="V1997" i="1"/>
  <c r="X1996" i="1"/>
  <c r="W1996" i="1"/>
  <c r="V1996" i="1"/>
  <c r="X1995" i="1"/>
  <c r="W1995" i="1"/>
  <c r="V1995" i="1"/>
  <c r="X1994" i="1"/>
  <c r="W1994" i="1"/>
  <c r="V1994" i="1"/>
  <c r="X1993" i="1"/>
  <c r="W1993" i="1"/>
  <c r="V1993" i="1"/>
  <c r="X1992" i="1"/>
  <c r="W1992" i="1"/>
  <c r="V1992" i="1"/>
  <c r="X1991" i="1"/>
  <c r="W1991" i="1"/>
  <c r="V1991" i="1"/>
  <c r="X1990" i="1"/>
  <c r="W1990" i="1"/>
  <c r="V1990" i="1"/>
  <c r="X1989" i="1"/>
  <c r="W1989" i="1"/>
  <c r="V1989" i="1"/>
  <c r="X1988" i="1"/>
  <c r="W1988" i="1"/>
  <c r="V1988" i="1"/>
  <c r="X1987" i="1"/>
  <c r="W1987" i="1"/>
  <c r="V1987" i="1"/>
  <c r="X1986" i="1"/>
  <c r="W1986" i="1"/>
  <c r="V1986" i="1"/>
  <c r="X1985" i="1"/>
  <c r="W1985" i="1"/>
  <c r="V1985" i="1"/>
  <c r="X1984" i="1"/>
  <c r="W1984" i="1"/>
  <c r="V1984" i="1"/>
  <c r="X1983" i="1"/>
  <c r="W1983" i="1"/>
  <c r="V1983" i="1"/>
  <c r="X1982" i="1"/>
  <c r="W1982" i="1"/>
  <c r="V1982" i="1"/>
  <c r="X1981" i="1"/>
  <c r="W1981" i="1"/>
  <c r="V1981" i="1"/>
  <c r="X1980" i="1"/>
  <c r="W1980" i="1"/>
  <c r="V1980" i="1"/>
  <c r="X1979" i="1"/>
  <c r="W1979" i="1"/>
  <c r="V1979" i="1"/>
  <c r="X1978" i="1"/>
  <c r="W1978" i="1"/>
  <c r="V1978" i="1"/>
  <c r="X1977" i="1"/>
  <c r="W1977" i="1"/>
  <c r="V1977" i="1"/>
  <c r="X1976" i="1"/>
  <c r="W1976" i="1"/>
  <c r="V1976" i="1"/>
  <c r="X1975" i="1"/>
  <c r="W1975" i="1"/>
  <c r="V1975" i="1"/>
  <c r="X1974" i="1"/>
  <c r="W1974" i="1"/>
  <c r="V1974" i="1"/>
  <c r="X1973" i="1"/>
  <c r="W1973" i="1"/>
  <c r="V1973" i="1"/>
  <c r="X1972" i="1"/>
  <c r="W1972" i="1"/>
  <c r="V1972" i="1"/>
  <c r="X1971" i="1"/>
  <c r="W1971" i="1"/>
  <c r="V1971" i="1"/>
  <c r="X1970" i="1"/>
  <c r="W1970" i="1"/>
  <c r="V1970" i="1"/>
  <c r="X1969" i="1"/>
  <c r="W1969" i="1"/>
  <c r="V1969" i="1"/>
  <c r="X1968" i="1"/>
  <c r="W1968" i="1"/>
  <c r="V1968" i="1"/>
  <c r="X1967" i="1"/>
  <c r="W1967" i="1"/>
  <c r="V1967" i="1"/>
  <c r="X1966" i="1"/>
  <c r="W1966" i="1"/>
  <c r="V1966" i="1"/>
  <c r="X1965" i="1"/>
  <c r="W1965" i="1"/>
  <c r="V1965" i="1"/>
  <c r="X1964" i="1"/>
  <c r="W1964" i="1"/>
  <c r="V1964" i="1"/>
  <c r="X1963" i="1"/>
  <c r="W1963" i="1"/>
  <c r="V1963" i="1"/>
  <c r="X1962" i="1"/>
  <c r="W1962" i="1"/>
  <c r="V1962" i="1"/>
  <c r="X1961" i="1"/>
  <c r="W1961" i="1"/>
  <c r="V1961" i="1"/>
  <c r="X1960" i="1"/>
  <c r="W1960" i="1"/>
  <c r="V1960" i="1"/>
  <c r="X1959" i="1"/>
  <c r="W1959" i="1"/>
  <c r="V1959" i="1"/>
  <c r="X1958" i="1"/>
  <c r="W1958" i="1"/>
  <c r="V1958" i="1"/>
  <c r="X1957" i="1"/>
  <c r="W1957" i="1"/>
  <c r="V1957" i="1"/>
  <c r="X1956" i="1"/>
  <c r="W1956" i="1"/>
  <c r="V1956" i="1"/>
  <c r="X1955" i="1"/>
  <c r="W1955" i="1"/>
  <c r="V1955" i="1"/>
  <c r="X1954" i="1"/>
  <c r="W1954" i="1"/>
  <c r="V1954" i="1"/>
  <c r="X1953" i="1"/>
  <c r="W1953" i="1"/>
  <c r="V1953" i="1"/>
  <c r="X1952" i="1"/>
  <c r="W1952" i="1"/>
  <c r="V1952" i="1"/>
  <c r="X1951" i="1"/>
  <c r="W1951" i="1"/>
  <c r="V1951" i="1"/>
  <c r="X1950" i="1"/>
  <c r="W1950" i="1"/>
  <c r="V1950" i="1"/>
  <c r="X1949" i="1"/>
  <c r="W1949" i="1"/>
  <c r="V1949" i="1"/>
  <c r="X1948" i="1"/>
  <c r="W1948" i="1"/>
  <c r="V1948" i="1"/>
  <c r="X1947" i="1"/>
  <c r="W1947" i="1"/>
  <c r="V1947" i="1"/>
  <c r="X1946" i="1"/>
  <c r="W1946" i="1"/>
  <c r="V1946" i="1"/>
  <c r="X1945" i="1"/>
  <c r="W1945" i="1"/>
  <c r="V1945" i="1"/>
  <c r="X1944" i="1"/>
  <c r="W1944" i="1"/>
  <c r="V1944" i="1"/>
  <c r="X1943" i="1"/>
  <c r="W1943" i="1"/>
  <c r="V1943" i="1"/>
  <c r="X1942" i="1"/>
  <c r="W1942" i="1"/>
  <c r="V1942" i="1"/>
  <c r="X1941" i="1"/>
  <c r="W1941" i="1"/>
  <c r="V1941" i="1"/>
  <c r="X1940" i="1"/>
  <c r="W1940" i="1"/>
  <c r="V1940" i="1"/>
  <c r="X1939" i="1"/>
  <c r="W1939" i="1"/>
  <c r="V1939" i="1"/>
  <c r="X1938" i="1"/>
  <c r="W1938" i="1"/>
  <c r="V1938" i="1"/>
  <c r="X1937" i="1"/>
  <c r="W1937" i="1"/>
  <c r="V1937" i="1"/>
  <c r="X1936" i="1"/>
  <c r="W1936" i="1"/>
  <c r="V1936" i="1"/>
  <c r="X1935" i="1"/>
  <c r="W1935" i="1"/>
  <c r="V1935" i="1"/>
  <c r="X1934" i="1"/>
  <c r="W1934" i="1"/>
  <c r="V1934" i="1"/>
  <c r="X1933" i="1"/>
  <c r="W1933" i="1"/>
  <c r="V1933" i="1"/>
  <c r="X1932" i="1"/>
  <c r="W1932" i="1"/>
  <c r="V1932" i="1"/>
  <c r="X1931" i="1"/>
  <c r="W1931" i="1"/>
  <c r="V1931" i="1"/>
  <c r="X1930" i="1"/>
  <c r="W1930" i="1"/>
  <c r="V1930" i="1"/>
  <c r="X1929" i="1"/>
  <c r="W1929" i="1"/>
  <c r="V1929" i="1"/>
  <c r="X1928" i="1"/>
  <c r="W1928" i="1"/>
  <c r="V1928" i="1"/>
  <c r="X1927" i="1"/>
  <c r="W1927" i="1"/>
  <c r="V1927" i="1"/>
  <c r="X1926" i="1"/>
  <c r="W1926" i="1"/>
  <c r="V1926" i="1"/>
  <c r="X1925" i="1"/>
  <c r="W1925" i="1"/>
  <c r="V1925" i="1"/>
  <c r="X1924" i="1"/>
  <c r="W1924" i="1"/>
  <c r="V1924" i="1"/>
  <c r="X1923" i="1"/>
  <c r="W1923" i="1"/>
  <c r="V1923" i="1"/>
  <c r="X1922" i="1"/>
  <c r="W1922" i="1"/>
  <c r="V1922" i="1"/>
  <c r="X1921" i="1"/>
  <c r="W1921" i="1"/>
  <c r="V1921" i="1"/>
  <c r="X1920" i="1"/>
  <c r="W1920" i="1"/>
  <c r="V1920" i="1"/>
  <c r="X1919" i="1"/>
  <c r="W1919" i="1"/>
  <c r="V1919" i="1"/>
  <c r="X1918" i="1"/>
  <c r="W1918" i="1"/>
  <c r="V1918" i="1"/>
  <c r="X1917" i="1"/>
  <c r="W1917" i="1"/>
  <c r="V1917" i="1"/>
  <c r="X1916" i="1"/>
  <c r="W1916" i="1"/>
  <c r="V1916" i="1"/>
  <c r="X1915" i="1"/>
  <c r="W1915" i="1"/>
  <c r="V1915" i="1"/>
  <c r="X1914" i="1"/>
  <c r="W1914" i="1"/>
  <c r="V1914" i="1"/>
  <c r="X1913" i="1"/>
  <c r="W1913" i="1"/>
  <c r="V1913" i="1"/>
  <c r="X1912" i="1"/>
  <c r="W1912" i="1"/>
  <c r="V1912" i="1"/>
  <c r="X1911" i="1"/>
  <c r="W1911" i="1"/>
  <c r="V1911" i="1"/>
  <c r="X1910" i="1"/>
  <c r="W1910" i="1"/>
  <c r="V1910" i="1"/>
  <c r="X1909" i="1"/>
  <c r="W1909" i="1"/>
  <c r="V1909" i="1"/>
  <c r="X1908" i="1"/>
  <c r="W1908" i="1"/>
  <c r="V1908" i="1"/>
  <c r="X1907" i="1"/>
  <c r="W1907" i="1"/>
  <c r="V1907" i="1"/>
  <c r="X1906" i="1"/>
  <c r="W1906" i="1"/>
  <c r="V1906" i="1"/>
  <c r="X1905" i="1"/>
  <c r="W1905" i="1"/>
  <c r="V1905" i="1"/>
  <c r="X1904" i="1"/>
  <c r="W1904" i="1"/>
  <c r="V1904" i="1"/>
  <c r="X1903" i="1"/>
  <c r="W1903" i="1"/>
  <c r="V1903" i="1"/>
  <c r="X1902" i="1"/>
  <c r="W1902" i="1"/>
  <c r="V1902" i="1"/>
  <c r="X1901" i="1"/>
  <c r="W1901" i="1"/>
  <c r="V1901" i="1"/>
  <c r="X1900" i="1"/>
  <c r="W1900" i="1"/>
  <c r="V1900" i="1"/>
  <c r="X1899" i="1"/>
  <c r="W1899" i="1"/>
  <c r="V1899" i="1"/>
  <c r="X1898" i="1"/>
  <c r="W1898" i="1"/>
  <c r="V1898" i="1"/>
  <c r="X1897" i="1"/>
  <c r="W1897" i="1"/>
  <c r="V1897" i="1"/>
  <c r="X1896" i="1"/>
  <c r="W1896" i="1"/>
  <c r="V1896" i="1"/>
  <c r="X1895" i="1"/>
  <c r="W1895" i="1"/>
  <c r="V1895" i="1"/>
  <c r="X1894" i="1"/>
  <c r="W1894" i="1"/>
  <c r="V1894" i="1"/>
  <c r="X1893" i="1"/>
  <c r="W1893" i="1"/>
  <c r="V1893" i="1"/>
  <c r="X1892" i="1"/>
  <c r="W1892" i="1"/>
  <c r="V1892" i="1"/>
  <c r="X1891" i="1"/>
  <c r="W1891" i="1"/>
  <c r="V1891" i="1"/>
  <c r="X1890" i="1"/>
  <c r="W1890" i="1"/>
  <c r="V1890" i="1"/>
  <c r="X1889" i="1"/>
  <c r="W1889" i="1"/>
  <c r="V1889" i="1"/>
  <c r="X1888" i="1"/>
  <c r="W1888" i="1"/>
  <c r="V1888" i="1"/>
  <c r="X1887" i="1"/>
  <c r="W1887" i="1"/>
  <c r="V1887" i="1"/>
  <c r="X1886" i="1"/>
  <c r="W1886" i="1"/>
  <c r="V1886" i="1"/>
  <c r="X1885" i="1"/>
  <c r="W1885" i="1"/>
  <c r="V1885" i="1"/>
  <c r="X1884" i="1"/>
  <c r="W1884" i="1"/>
  <c r="V1884" i="1"/>
  <c r="X1883" i="1"/>
  <c r="W1883" i="1"/>
  <c r="V1883" i="1"/>
  <c r="X1882" i="1"/>
  <c r="W1882" i="1"/>
  <c r="V1882" i="1"/>
  <c r="X1881" i="1"/>
  <c r="W1881" i="1"/>
  <c r="V1881" i="1"/>
  <c r="X1880" i="1"/>
  <c r="W1880" i="1"/>
  <c r="V1880" i="1"/>
  <c r="X1879" i="1"/>
  <c r="W1879" i="1"/>
  <c r="V1879" i="1"/>
  <c r="X1878" i="1"/>
  <c r="W1878" i="1"/>
  <c r="V1878" i="1"/>
  <c r="X1877" i="1"/>
  <c r="W1877" i="1"/>
  <c r="V1877" i="1"/>
  <c r="X1876" i="1"/>
  <c r="W1876" i="1"/>
  <c r="V1876" i="1"/>
  <c r="X1875" i="1"/>
  <c r="W1875" i="1"/>
  <c r="V1875" i="1"/>
  <c r="X1874" i="1"/>
  <c r="W1874" i="1"/>
  <c r="V1874" i="1"/>
  <c r="X1873" i="1"/>
  <c r="W1873" i="1"/>
  <c r="V1873" i="1"/>
  <c r="X1872" i="1"/>
  <c r="W1872" i="1"/>
  <c r="V1872" i="1"/>
  <c r="X1871" i="1"/>
  <c r="W1871" i="1"/>
  <c r="V1871" i="1"/>
  <c r="X1870" i="1"/>
  <c r="W1870" i="1"/>
  <c r="V1870" i="1"/>
  <c r="X1869" i="1"/>
  <c r="W1869" i="1"/>
  <c r="V1869" i="1"/>
  <c r="X1868" i="1"/>
  <c r="W1868" i="1"/>
  <c r="V1868" i="1"/>
  <c r="X1867" i="1"/>
  <c r="W1867" i="1"/>
  <c r="V1867" i="1"/>
  <c r="X1866" i="1"/>
  <c r="W1866" i="1"/>
  <c r="V1866" i="1"/>
  <c r="X1865" i="1"/>
  <c r="W1865" i="1"/>
  <c r="V1865" i="1"/>
  <c r="X1864" i="1"/>
  <c r="W1864" i="1"/>
  <c r="V1864" i="1"/>
  <c r="X1863" i="1"/>
  <c r="W1863" i="1"/>
  <c r="V1863" i="1"/>
  <c r="X1862" i="1"/>
  <c r="W1862" i="1"/>
  <c r="V1862" i="1"/>
  <c r="X1861" i="1"/>
  <c r="W1861" i="1"/>
  <c r="V1861" i="1"/>
  <c r="X1860" i="1"/>
  <c r="W1860" i="1"/>
  <c r="V1860" i="1"/>
  <c r="X1859" i="1"/>
  <c r="W1859" i="1"/>
  <c r="V1859" i="1"/>
  <c r="X1858" i="1"/>
  <c r="W1858" i="1"/>
  <c r="V1858" i="1"/>
  <c r="X1857" i="1"/>
  <c r="W1857" i="1"/>
  <c r="V1857" i="1"/>
  <c r="X1856" i="1"/>
  <c r="W1856" i="1"/>
  <c r="V1856" i="1"/>
  <c r="X1855" i="1"/>
  <c r="W1855" i="1"/>
  <c r="V1855" i="1"/>
  <c r="X1854" i="1"/>
  <c r="W1854" i="1"/>
  <c r="V1854" i="1"/>
  <c r="X1853" i="1"/>
  <c r="W1853" i="1"/>
  <c r="V1853" i="1"/>
  <c r="X1852" i="1"/>
  <c r="W1852" i="1"/>
  <c r="V1852" i="1"/>
  <c r="X1851" i="1"/>
  <c r="W1851" i="1"/>
  <c r="V1851" i="1"/>
  <c r="X1850" i="1"/>
  <c r="W1850" i="1"/>
  <c r="V1850" i="1"/>
  <c r="X1849" i="1"/>
  <c r="W1849" i="1"/>
  <c r="V1849" i="1"/>
  <c r="X1848" i="1"/>
  <c r="W1848" i="1"/>
  <c r="V1848" i="1"/>
  <c r="X1847" i="1"/>
  <c r="W1847" i="1"/>
  <c r="V1847" i="1"/>
  <c r="X1846" i="1"/>
  <c r="W1846" i="1"/>
  <c r="V1846" i="1"/>
  <c r="X1845" i="1"/>
  <c r="W1845" i="1"/>
  <c r="V1845" i="1"/>
  <c r="X1844" i="1"/>
  <c r="W1844" i="1"/>
  <c r="V1844" i="1"/>
  <c r="X1843" i="1"/>
  <c r="W1843" i="1"/>
  <c r="V1843" i="1"/>
  <c r="X1842" i="1"/>
  <c r="W1842" i="1"/>
  <c r="V1842" i="1"/>
  <c r="X1841" i="1"/>
  <c r="W1841" i="1"/>
  <c r="V1841" i="1"/>
  <c r="X1840" i="1"/>
  <c r="W1840" i="1"/>
  <c r="V1840" i="1"/>
  <c r="X1839" i="1"/>
  <c r="W1839" i="1"/>
  <c r="V1839" i="1"/>
  <c r="X1838" i="1"/>
  <c r="W1838" i="1"/>
  <c r="V1838" i="1"/>
  <c r="X1837" i="1"/>
  <c r="W1837" i="1"/>
  <c r="V1837" i="1"/>
  <c r="X1836" i="1"/>
  <c r="W1836" i="1"/>
  <c r="V1836" i="1"/>
  <c r="X1835" i="1"/>
  <c r="W1835" i="1"/>
  <c r="V1835" i="1"/>
  <c r="X1834" i="1"/>
  <c r="W1834" i="1"/>
  <c r="V1834" i="1"/>
  <c r="X1833" i="1"/>
  <c r="W1833" i="1"/>
  <c r="V1833" i="1"/>
  <c r="X1832" i="1"/>
  <c r="W1832" i="1"/>
  <c r="V1832" i="1"/>
  <c r="X1831" i="1"/>
  <c r="W1831" i="1"/>
  <c r="V1831" i="1"/>
  <c r="X1830" i="1"/>
  <c r="W1830" i="1"/>
  <c r="V1830" i="1"/>
  <c r="X1829" i="1"/>
  <c r="W1829" i="1"/>
  <c r="V1829" i="1"/>
  <c r="X1828" i="1"/>
  <c r="W1828" i="1"/>
  <c r="V1828" i="1"/>
  <c r="X1827" i="1"/>
  <c r="W1827" i="1"/>
  <c r="V1827" i="1"/>
  <c r="X1826" i="1"/>
  <c r="W1826" i="1"/>
  <c r="V1826" i="1"/>
  <c r="X1825" i="1"/>
  <c r="W1825" i="1"/>
  <c r="V1825" i="1"/>
  <c r="X1824" i="1"/>
  <c r="W1824" i="1"/>
  <c r="V1824" i="1"/>
  <c r="X1823" i="1"/>
  <c r="W1823" i="1"/>
  <c r="V1823" i="1"/>
  <c r="X1822" i="1"/>
  <c r="W1822" i="1"/>
  <c r="V1822" i="1"/>
  <c r="X1821" i="1"/>
  <c r="W1821" i="1"/>
  <c r="V1821" i="1"/>
  <c r="X1820" i="1"/>
  <c r="W1820" i="1"/>
  <c r="V1820" i="1"/>
  <c r="X1819" i="1"/>
  <c r="W1819" i="1"/>
  <c r="V1819" i="1"/>
  <c r="X1818" i="1"/>
  <c r="W1818" i="1"/>
  <c r="V1818" i="1"/>
  <c r="X1817" i="1"/>
  <c r="W1817" i="1"/>
  <c r="V1817" i="1"/>
  <c r="X1816" i="1"/>
  <c r="W1816" i="1"/>
  <c r="V1816" i="1"/>
  <c r="X1815" i="1"/>
  <c r="W1815" i="1"/>
  <c r="V1815" i="1"/>
  <c r="X1814" i="1"/>
  <c r="W1814" i="1"/>
  <c r="V1814" i="1"/>
  <c r="X1813" i="1"/>
  <c r="W1813" i="1"/>
  <c r="V1813" i="1"/>
  <c r="X1812" i="1"/>
  <c r="W1812" i="1"/>
  <c r="V1812" i="1"/>
  <c r="X1811" i="1"/>
  <c r="W1811" i="1"/>
  <c r="V1811" i="1"/>
  <c r="X1810" i="1"/>
  <c r="W1810" i="1"/>
  <c r="V1810" i="1"/>
  <c r="X1809" i="1"/>
  <c r="W1809" i="1"/>
  <c r="V1809" i="1"/>
  <c r="X1808" i="1"/>
  <c r="W1808" i="1"/>
  <c r="V1808" i="1"/>
  <c r="X1807" i="1"/>
  <c r="W1807" i="1"/>
  <c r="V1807" i="1"/>
  <c r="X1806" i="1"/>
  <c r="W1806" i="1"/>
  <c r="V1806" i="1"/>
  <c r="X1805" i="1"/>
  <c r="W1805" i="1"/>
  <c r="V1805" i="1"/>
  <c r="X1804" i="1"/>
  <c r="W1804" i="1"/>
  <c r="V1804" i="1"/>
  <c r="X1803" i="1"/>
  <c r="W1803" i="1"/>
  <c r="V1803" i="1"/>
  <c r="X1802" i="1"/>
  <c r="W1802" i="1"/>
  <c r="V1802" i="1"/>
  <c r="X1801" i="1"/>
  <c r="W1801" i="1"/>
  <c r="V1801" i="1"/>
  <c r="X1800" i="1"/>
  <c r="W1800" i="1"/>
  <c r="V1800" i="1"/>
  <c r="X1799" i="1"/>
  <c r="W1799" i="1"/>
  <c r="V1799" i="1"/>
  <c r="X1798" i="1"/>
  <c r="W1798" i="1"/>
  <c r="V1798" i="1"/>
  <c r="X1797" i="1"/>
  <c r="W1797" i="1"/>
  <c r="V1797" i="1"/>
  <c r="X1796" i="1"/>
  <c r="W1796" i="1"/>
  <c r="V1796" i="1"/>
  <c r="X1795" i="1"/>
  <c r="W1795" i="1"/>
  <c r="V1795" i="1"/>
  <c r="X1794" i="1"/>
  <c r="W1794" i="1"/>
  <c r="V1794" i="1"/>
  <c r="X1793" i="1"/>
  <c r="W1793" i="1"/>
  <c r="V1793" i="1"/>
  <c r="X1792" i="1"/>
  <c r="W1792" i="1"/>
  <c r="V1792" i="1"/>
  <c r="X1791" i="1"/>
  <c r="W1791" i="1"/>
  <c r="V1791" i="1"/>
  <c r="X1790" i="1"/>
  <c r="W1790" i="1"/>
  <c r="V1790" i="1"/>
  <c r="X1789" i="1"/>
  <c r="W1789" i="1"/>
  <c r="V1789" i="1"/>
  <c r="X1788" i="1"/>
  <c r="W1788" i="1"/>
  <c r="V1788" i="1"/>
  <c r="X1787" i="1"/>
  <c r="W1787" i="1"/>
  <c r="V1787" i="1"/>
  <c r="X1786" i="1"/>
  <c r="W1786" i="1"/>
  <c r="V1786" i="1"/>
  <c r="X1785" i="1"/>
  <c r="W1785" i="1"/>
  <c r="V1785" i="1"/>
  <c r="X1784" i="1"/>
  <c r="W1784" i="1"/>
  <c r="V1784" i="1"/>
  <c r="X1783" i="1"/>
  <c r="W1783" i="1"/>
  <c r="V1783" i="1"/>
  <c r="X1782" i="1"/>
  <c r="W1782" i="1"/>
  <c r="V1782" i="1"/>
  <c r="X1781" i="1"/>
  <c r="W1781" i="1"/>
  <c r="V1781" i="1"/>
  <c r="X1780" i="1"/>
  <c r="W1780" i="1"/>
  <c r="V1780" i="1"/>
  <c r="X1779" i="1"/>
  <c r="W1779" i="1"/>
  <c r="V1779" i="1"/>
  <c r="X1778" i="1"/>
  <c r="W1778" i="1"/>
  <c r="V1778" i="1"/>
  <c r="X1777" i="1"/>
  <c r="W1777" i="1"/>
  <c r="V1777" i="1"/>
  <c r="X1776" i="1"/>
  <c r="W1776" i="1"/>
  <c r="V1776" i="1"/>
  <c r="X1775" i="1"/>
  <c r="W1775" i="1"/>
  <c r="V1775" i="1"/>
  <c r="X1774" i="1"/>
  <c r="W1774" i="1"/>
  <c r="V1774" i="1"/>
  <c r="X1773" i="1"/>
  <c r="W1773" i="1"/>
  <c r="V1773" i="1"/>
  <c r="X1772" i="1"/>
  <c r="W1772" i="1"/>
  <c r="V1772" i="1"/>
  <c r="X1771" i="1"/>
  <c r="W1771" i="1"/>
  <c r="V1771" i="1"/>
  <c r="X1770" i="1"/>
  <c r="W1770" i="1"/>
  <c r="V1770" i="1"/>
  <c r="X1769" i="1"/>
  <c r="W1769" i="1"/>
  <c r="V1769" i="1"/>
  <c r="X1768" i="1"/>
  <c r="W1768" i="1"/>
  <c r="V1768" i="1"/>
  <c r="X1767" i="1"/>
  <c r="W1767" i="1"/>
  <c r="V1767" i="1"/>
  <c r="X1766" i="1"/>
  <c r="W1766" i="1"/>
  <c r="V1766" i="1"/>
  <c r="X1765" i="1"/>
  <c r="W1765" i="1"/>
  <c r="V1765" i="1"/>
  <c r="X1764" i="1"/>
  <c r="W1764" i="1"/>
  <c r="V1764" i="1"/>
  <c r="X1763" i="1"/>
  <c r="W1763" i="1"/>
  <c r="V1763" i="1"/>
  <c r="X1762" i="1"/>
  <c r="W1762" i="1"/>
  <c r="V1762" i="1"/>
  <c r="X1761" i="1"/>
  <c r="W1761" i="1"/>
  <c r="V1761" i="1"/>
  <c r="X1760" i="1"/>
  <c r="W1760" i="1"/>
  <c r="V1760" i="1"/>
  <c r="X1759" i="1"/>
  <c r="W1759" i="1"/>
  <c r="V1759" i="1"/>
  <c r="X1758" i="1"/>
  <c r="W1758" i="1"/>
  <c r="V1758" i="1"/>
  <c r="X1757" i="1"/>
  <c r="W1757" i="1"/>
  <c r="V1757" i="1"/>
  <c r="X1756" i="1"/>
  <c r="W1756" i="1"/>
  <c r="V1756" i="1"/>
  <c r="X1755" i="1"/>
  <c r="W1755" i="1"/>
  <c r="V1755" i="1"/>
  <c r="X1754" i="1"/>
  <c r="W1754" i="1"/>
  <c r="V1754" i="1"/>
  <c r="X1753" i="1"/>
  <c r="W1753" i="1"/>
  <c r="V1753" i="1"/>
  <c r="X1752" i="1"/>
  <c r="W1752" i="1"/>
  <c r="V1752" i="1"/>
  <c r="X1751" i="1"/>
  <c r="W1751" i="1"/>
  <c r="V1751" i="1"/>
  <c r="X1750" i="1"/>
  <c r="W1750" i="1"/>
  <c r="V1750" i="1"/>
  <c r="X1749" i="1"/>
  <c r="W1749" i="1"/>
  <c r="V1749" i="1"/>
  <c r="X1748" i="1"/>
  <c r="W1748" i="1"/>
  <c r="V1748" i="1"/>
  <c r="X1747" i="1"/>
  <c r="W1747" i="1"/>
  <c r="V1747" i="1"/>
  <c r="X1746" i="1"/>
  <c r="W1746" i="1"/>
  <c r="V1746" i="1"/>
  <c r="X1745" i="1"/>
  <c r="W1745" i="1"/>
  <c r="V1745" i="1"/>
  <c r="X1744" i="1"/>
  <c r="W1744" i="1"/>
  <c r="V1744" i="1"/>
  <c r="X1743" i="1"/>
  <c r="W1743" i="1"/>
  <c r="V1743" i="1"/>
  <c r="X1742" i="1"/>
  <c r="W1742" i="1"/>
  <c r="V1742" i="1"/>
  <c r="X1741" i="1"/>
  <c r="W1741" i="1"/>
  <c r="V1741" i="1"/>
  <c r="X1740" i="1"/>
  <c r="W1740" i="1"/>
  <c r="V1740" i="1"/>
  <c r="X1739" i="1"/>
  <c r="W1739" i="1"/>
  <c r="V1739" i="1"/>
  <c r="X1738" i="1"/>
  <c r="W1738" i="1"/>
  <c r="V1738" i="1"/>
  <c r="X1737" i="1"/>
  <c r="W1737" i="1"/>
  <c r="V1737" i="1"/>
  <c r="X1736" i="1"/>
  <c r="W1736" i="1"/>
  <c r="V1736" i="1"/>
  <c r="X1735" i="1"/>
  <c r="W1735" i="1"/>
  <c r="V1735" i="1"/>
  <c r="X1734" i="1"/>
  <c r="W1734" i="1"/>
  <c r="V1734" i="1"/>
  <c r="X1733" i="1"/>
  <c r="W1733" i="1"/>
  <c r="V1733" i="1"/>
  <c r="X1732" i="1"/>
  <c r="W1732" i="1"/>
  <c r="V1732" i="1"/>
  <c r="X1731" i="1"/>
  <c r="W1731" i="1"/>
  <c r="V1731" i="1"/>
  <c r="X1730" i="1"/>
  <c r="W1730" i="1"/>
  <c r="V1730" i="1"/>
  <c r="X1729" i="1"/>
  <c r="W1729" i="1"/>
  <c r="V1729" i="1"/>
  <c r="X1728" i="1"/>
  <c r="W1728" i="1"/>
  <c r="V1728" i="1"/>
  <c r="X1727" i="1"/>
  <c r="W1727" i="1"/>
  <c r="V1727" i="1"/>
  <c r="X1726" i="1"/>
  <c r="W1726" i="1"/>
  <c r="V1726" i="1"/>
  <c r="X1725" i="1"/>
  <c r="W1725" i="1"/>
  <c r="V1725" i="1"/>
  <c r="X1724" i="1"/>
  <c r="W1724" i="1"/>
  <c r="V1724" i="1"/>
  <c r="X1723" i="1"/>
  <c r="W1723" i="1"/>
  <c r="V1723" i="1"/>
  <c r="X1722" i="1"/>
  <c r="W1722" i="1"/>
  <c r="V1722" i="1"/>
  <c r="X1721" i="1"/>
  <c r="W1721" i="1"/>
  <c r="V1721" i="1"/>
  <c r="X1720" i="1"/>
  <c r="W1720" i="1"/>
  <c r="V1720" i="1"/>
  <c r="X1719" i="1"/>
  <c r="W1719" i="1"/>
  <c r="V1719" i="1"/>
  <c r="X1718" i="1"/>
  <c r="W1718" i="1"/>
  <c r="V1718" i="1"/>
  <c r="X1717" i="1"/>
  <c r="W1717" i="1"/>
  <c r="V1717" i="1"/>
  <c r="X1716" i="1"/>
  <c r="W1716" i="1"/>
  <c r="V1716" i="1"/>
  <c r="X1715" i="1"/>
  <c r="W1715" i="1"/>
  <c r="V1715" i="1"/>
  <c r="X1714" i="1"/>
  <c r="W1714" i="1"/>
  <c r="V1714" i="1"/>
  <c r="X1713" i="1"/>
  <c r="W1713" i="1"/>
  <c r="V1713" i="1"/>
  <c r="X1712" i="1"/>
  <c r="W1712" i="1"/>
  <c r="V1712" i="1"/>
  <c r="X1711" i="1"/>
  <c r="W1711" i="1"/>
  <c r="V1711" i="1"/>
  <c r="X1710" i="1"/>
  <c r="W1710" i="1"/>
  <c r="V1710" i="1"/>
  <c r="X1709" i="1"/>
  <c r="W1709" i="1"/>
  <c r="V1709" i="1"/>
  <c r="X1708" i="1"/>
  <c r="W1708" i="1"/>
  <c r="V1708" i="1"/>
  <c r="X1707" i="1"/>
  <c r="W1707" i="1"/>
  <c r="V1707" i="1"/>
  <c r="X1706" i="1"/>
  <c r="W1706" i="1"/>
  <c r="V1706" i="1"/>
  <c r="X1705" i="1"/>
  <c r="W1705" i="1"/>
  <c r="V1705" i="1"/>
  <c r="X1704" i="1"/>
  <c r="W1704" i="1"/>
  <c r="V1704" i="1"/>
  <c r="X1703" i="1"/>
  <c r="W1703" i="1"/>
  <c r="V1703" i="1"/>
  <c r="X1702" i="1"/>
  <c r="W1702" i="1"/>
  <c r="V1702" i="1"/>
  <c r="X1701" i="1"/>
  <c r="W1701" i="1"/>
  <c r="V1701" i="1"/>
  <c r="X1700" i="1"/>
  <c r="W1700" i="1"/>
  <c r="V1700" i="1"/>
  <c r="X1699" i="1"/>
  <c r="W1699" i="1"/>
  <c r="V1699" i="1"/>
  <c r="X1698" i="1"/>
  <c r="W1698" i="1"/>
  <c r="V1698" i="1"/>
  <c r="X1697" i="1"/>
  <c r="W1697" i="1"/>
  <c r="V1697" i="1"/>
  <c r="X1696" i="1"/>
  <c r="W1696" i="1"/>
  <c r="V1696" i="1"/>
  <c r="X1695" i="1"/>
  <c r="W1695" i="1"/>
  <c r="V1695" i="1"/>
  <c r="X1694" i="1"/>
  <c r="W1694" i="1"/>
  <c r="V1694" i="1"/>
  <c r="X1693" i="1"/>
  <c r="W1693" i="1"/>
  <c r="V1693" i="1"/>
  <c r="X1692" i="1"/>
  <c r="W1692" i="1"/>
  <c r="V1692" i="1"/>
  <c r="X1691" i="1"/>
  <c r="W1691" i="1"/>
  <c r="V1691" i="1"/>
  <c r="X1690" i="1"/>
  <c r="W1690" i="1"/>
  <c r="V1690" i="1"/>
  <c r="X1689" i="1"/>
  <c r="W1689" i="1"/>
  <c r="V1689" i="1"/>
  <c r="X1688" i="1"/>
  <c r="W1688" i="1"/>
  <c r="V1688" i="1"/>
  <c r="X1687" i="1"/>
  <c r="W1687" i="1"/>
  <c r="V1687" i="1"/>
  <c r="X1686" i="1"/>
  <c r="W1686" i="1"/>
  <c r="V1686" i="1"/>
  <c r="X1685" i="1"/>
  <c r="W1685" i="1"/>
  <c r="V1685" i="1"/>
  <c r="X1684" i="1"/>
  <c r="W1684" i="1"/>
  <c r="V1684" i="1"/>
  <c r="X1683" i="1"/>
  <c r="W1683" i="1"/>
  <c r="V1683" i="1"/>
  <c r="X1682" i="1"/>
  <c r="W1682" i="1"/>
  <c r="V1682" i="1"/>
  <c r="X1681" i="1"/>
  <c r="W1681" i="1"/>
  <c r="V1681" i="1"/>
  <c r="X1680" i="1"/>
  <c r="W1680" i="1"/>
  <c r="V1680" i="1"/>
  <c r="X1679" i="1"/>
  <c r="W1679" i="1"/>
  <c r="V1679" i="1"/>
  <c r="X1678" i="1"/>
  <c r="W1678" i="1"/>
  <c r="V1678" i="1"/>
  <c r="X1677" i="1"/>
  <c r="W1677" i="1"/>
  <c r="V1677" i="1"/>
  <c r="X1676" i="1"/>
  <c r="W1676" i="1"/>
  <c r="V1676" i="1"/>
  <c r="X1675" i="1"/>
  <c r="W1675" i="1"/>
  <c r="V1675" i="1"/>
  <c r="X1674" i="1"/>
  <c r="W1674" i="1"/>
  <c r="V1674" i="1"/>
  <c r="X1673" i="1"/>
  <c r="W1673" i="1"/>
  <c r="V1673" i="1"/>
  <c r="X1672" i="1"/>
  <c r="W1672" i="1"/>
  <c r="V1672" i="1"/>
  <c r="X1671" i="1"/>
  <c r="W1671" i="1"/>
  <c r="V1671" i="1"/>
  <c r="X1670" i="1"/>
  <c r="W1670" i="1"/>
  <c r="V1670" i="1"/>
  <c r="X1669" i="1"/>
  <c r="W1669" i="1"/>
  <c r="V1669" i="1"/>
  <c r="X1668" i="1"/>
  <c r="W1668" i="1"/>
  <c r="V1668" i="1"/>
  <c r="X1667" i="1"/>
  <c r="W1667" i="1"/>
  <c r="V1667" i="1"/>
  <c r="X1666" i="1"/>
  <c r="W1666" i="1"/>
  <c r="V1666" i="1"/>
  <c r="X1665" i="1"/>
  <c r="W1665" i="1"/>
  <c r="V1665" i="1"/>
  <c r="X1664" i="1"/>
  <c r="W1664" i="1"/>
  <c r="V1664" i="1"/>
  <c r="X1663" i="1"/>
  <c r="W1663" i="1"/>
  <c r="V1663" i="1"/>
  <c r="X1662" i="1"/>
  <c r="W1662" i="1"/>
  <c r="V1662" i="1"/>
  <c r="X1661" i="1"/>
  <c r="W1661" i="1"/>
  <c r="V1661" i="1"/>
  <c r="X1660" i="1"/>
  <c r="W1660" i="1"/>
  <c r="V1660" i="1"/>
  <c r="X1659" i="1"/>
  <c r="W1659" i="1"/>
  <c r="V1659" i="1"/>
  <c r="X1658" i="1"/>
  <c r="W1658" i="1"/>
  <c r="V1658" i="1"/>
  <c r="X1657" i="1"/>
  <c r="W1657" i="1"/>
  <c r="V1657" i="1"/>
  <c r="X1656" i="1"/>
  <c r="W1656" i="1"/>
  <c r="V1656" i="1"/>
  <c r="X1655" i="1"/>
  <c r="W1655" i="1"/>
  <c r="V1655" i="1"/>
  <c r="X1654" i="1"/>
  <c r="W1654" i="1"/>
  <c r="V1654" i="1"/>
  <c r="X1653" i="1"/>
  <c r="W1653" i="1"/>
  <c r="V1653" i="1"/>
  <c r="X1652" i="1"/>
  <c r="W1652" i="1"/>
  <c r="V1652" i="1"/>
  <c r="X1651" i="1"/>
  <c r="W1651" i="1"/>
  <c r="V1651" i="1"/>
  <c r="X1650" i="1"/>
  <c r="W1650" i="1"/>
  <c r="V1650" i="1"/>
  <c r="X1649" i="1"/>
  <c r="W1649" i="1"/>
  <c r="V1649" i="1"/>
  <c r="X1648" i="1"/>
  <c r="W1648" i="1"/>
  <c r="V1648" i="1"/>
  <c r="X1647" i="1"/>
  <c r="W1647" i="1"/>
  <c r="V1647" i="1"/>
  <c r="X1646" i="1"/>
  <c r="W1646" i="1"/>
  <c r="V1646" i="1"/>
  <c r="X1645" i="1"/>
  <c r="W1645" i="1"/>
  <c r="V1645" i="1"/>
  <c r="X1644" i="1"/>
  <c r="W1644" i="1"/>
  <c r="V1644" i="1"/>
  <c r="X1643" i="1"/>
  <c r="W1643" i="1"/>
  <c r="V1643" i="1"/>
  <c r="X1642" i="1"/>
  <c r="W1642" i="1"/>
  <c r="V1642" i="1"/>
  <c r="X1641" i="1"/>
  <c r="W1641" i="1"/>
  <c r="V1641" i="1"/>
  <c r="X1640" i="1"/>
  <c r="W1640" i="1"/>
  <c r="V1640" i="1"/>
  <c r="X1639" i="1"/>
  <c r="W1639" i="1"/>
  <c r="V1639" i="1"/>
  <c r="X1638" i="1"/>
  <c r="W1638" i="1"/>
  <c r="V1638" i="1"/>
  <c r="X1637" i="1"/>
  <c r="W1637" i="1"/>
  <c r="V1637" i="1"/>
  <c r="X1636" i="1"/>
  <c r="W1636" i="1"/>
  <c r="V1636" i="1"/>
  <c r="X1635" i="1"/>
  <c r="W1635" i="1"/>
  <c r="V1635" i="1"/>
  <c r="X1634" i="1"/>
  <c r="W1634" i="1"/>
  <c r="V1634" i="1"/>
  <c r="X1633" i="1"/>
  <c r="W1633" i="1"/>
  <c r="V1633" i="1"/>
  <c r="X1632" i="1"/>
  <c r="W1632" i="1"/>
  <c r="V1632" i="1"/>
  <c r="X1631" i="1"/>
  <c r="W1631" i="1"/>
  <c r="V1631" i="1"/>
  <c r="X1630" i="1"/>
  <c r="W1630" i="1"/>
  <c r="V1630" i="1"/>
  <c r="X1629" i="1"/>
  <c r="W1629" i="1"/>
  <c r="V1629" i="1"/>
  <c r="X1628" i="1"/>
  <c r="W1628" i="1"/>
  <c r="V1628" i="1"/>
  <c r="X1627" i="1"/>
  <c r="W1627" i="1"/>
  <c r="V1627" i="1"/>
  <c r="X1626" i="1"/>
  <c r="W1626" i="1"/>
  <c r="V1626" i="1"/>
  <c r="X1625" i="1"/>
  <c r="W1625" i="1"/>
  <c r="V1625" i="1"/>
  <c r="X1624" i="1"/>
  <c r="W1624" i="1"/>
  <c r="V1624" i="1"/>
  <c r="X1623" i="1"/>
  <c r="W1623" i="1"/>
  <c r="V1623" i="1"/>
  <c r="X1622" i="1"/>
  <c r="W1622" i="1"/>
  <c r="V1622" i="1"/>
  <c r="X1621" i="1"/>
  <c r="W1621" i="1"/>
  <c r="V1621" i="1"/>
  <c r="X1620" i="1"/>
  <c r="W1620" i="1"/>
  <c r="V1620" i="1"/>
  <c r="X1619" i="1"/>
  <c r="W1619" i="1"/>
  <c r="V1619" i="1"/>
  <c r="X1618" i="1"/>
  <c r="W1618" i="1"/>
  <c r="V1618" i="1"/>
  <c r="X1617" i="1"/>
  <c r="W1617" i="1"/>
  <c r="V1617" i="1"/>
  <c r="X1616" i="1"/>
  <c r="W1616" i="1"/>
  <c r="V1616" i="1"/>
  <c r="X1615" i="1"/>
  <c r="W1615" i="1"/>
  <c r="V1615" i="1"/>
  <c r="X1614" i="1"/>
  <c r="W1614" i="1"/>
  <c r="V1614" i="1"/>
  <c r="X1613" i="1"/>
  <c r="W1613" i="1"/>
  <c r="V1613" i="1"/>
  <c r="X1612" i="1"/>
  <c r="W1612" i="1"/>
  <c r="V1612" i="1"/>
  <c r="X1611" i="1"/>
  <c r="W1611" i="1"/>
  <c r="V1611" i="1"/>
  <c r="X1610" i="1"/>
  <c r="W1610" i="1"/>
  <c r="V1610" i="1"/>
  <c r="X1609" i="1"/>
  <c r="W1609" i="1"/>
  <c r="V1609" i="1"/>
  <c r="X1608" i="1"/>
  <c r="W1608" i="1"/>
  <c r="V1608" i="1"/>
  <c r="X1607" i="1"/>
  <c r="W1607" i="1"/>
  <c r="V1607" i="1"/>
  <c r="X1606" i="1"/>
  <c r="W1606" i="1"/>
  <c r="V1606" i="1"/>
  <c r="X1605" i="1"/>
  <c r="W1605" i="1"/>
  <c r="V1605" i="1"/>
  <c r="X1604" i="1"/>
  <c r="W1604" i="1"/>
  <c r="V1604" i="1"/>
  <c r="X1603" i="1"/>
  <c r="W1603" i="1"/>
  <c r="V1603" i="1"/>
  <c r="X1602" i="1"/>
  <c r="W1602" i="1"/>
  <c r="V1602" i="1"/>
  <c r="X1601" i="1"/>
  <c r="W1601" i="1"/>
  <c r="V1601" i="1"/>
  <c r="X1600" i="1"/>
  <c r="W1600" i="1"/>
  <c r="V1600" i="1"/>
  <c r="X1599" i="1"/>
  <c r="W1599" i="1"/>
  <c r="V1599" i="1"/>
  <c r="X1598" i="1"/>
  <c r="W1598" i="1"/>
  <c r="V1598" i="1"/>
  <c r="X1597" i="1"/>
  <c r="W1597" i="1"/>
  <c r="V1597" i="1"/>
  <c r="X1596" i="1"/>
  <c r="W1596" i="1"/>
  <c r="V1596" i="1"/>
  <c r="X1595" i="1"/>
  <c r="W1595" i="1"/>
  <c r="V1595" i="1"/>
  <c r="X1594" i="1"/>
  <c r="W1594" i="1"/>
  <c r="V1594" i="1"/>
  <c r="X1593" i="1"/>
  <c r="W1593" i="1"/>
  <c r="V1593" i="1"/>
  <c r="X1592" i="1"/>
  <c r="W1592" i="1"/>
  <c r="V1592" i="1"/>
  <c r="X1591" i="1"/>
  <c r="W1591" i="1"/>
  <c r="V1591" i="1"/>
  <c r="X1590" i="1"/>
  <c r="W1590" i="1"/>
  <c r="V1590" i="1"/>
  <c r="X1589" i="1"/>
  <c r="W1589" i="1"/>
  <c r="V1589" i="1"/>
  <c r="X1588" i="1"/>
  <c r="W1588" i="1"/>
  <c r="V1588" i="1"/>
  <c r="X1587" i="1"/>
  <c r="W1587" i="1"/>
  <c r="V1587" i="1"/>
  <c r="X1586" i="1"/>
  <c r="W1586" i="1"/>
  <c r="V1586" i="1"/>
  <c r="X1585" i="1"/>
  <c r="W1585" i="1"/>
  <c r="V1585" i="1"/>
  <c r="X1584" i="1"/>
  <c r="W1584" i="1"/>
  <c r="V1584" i="1"/>
  <c r="X1583" i="1"/>
  <c r="W1583" i="1"/>
  <c r="V1583" i="1"/>
  <c r="X1582" i="1"/>
  <c r="W1582" i="1"/>
  <c r="V1582" i="1"/>
  <c r="X1581" i="1"/>
  <c r="W1581" i="1"/>
  <c r="V1581" i="1"/>
  <c r="X1580" i="1"/>
  <c r="W1580" i="1"/>
  <c r="V1580" i="1"/>
  <c r="X1579" i="1"/>
  <c r="W1579" i="1"/>
  <c r="V1579" i="1"/>
  <c r="X1578" i="1"/>
  <c r="W1578" i="1"/>
  <c r="V1578" i="1"/>
  <c r="X1577" i="1"/>
  <c r="W1577" i="1"/>
  <c r="V1577" i="1"/>
  <c r="X1576" i="1"/>
  <c r="W1576" i="1"/>
  <c r="V1576" i="1"/>
  <c r="X1575" i="1"/>
  <c r="W1575" i="1"/>
  <c r="V1575" i="1"/>
  <c r="X1574" i="1"/>
  <c r="W1574" i="1"/>
  <c r="V1574" i="1"/>
  <c r="X1573" i="1"/>
  <c r="W1573" i="1"/>
  <c r="V1573" i="1"/>
  <c r="X1572" i="1"/>
  <c r="W1572" i="1"/>
  <c r="V1572" i="1"/>
  <c r="X1571" i="1"/>
  <c r="W1571" i="1"/>
  <c r="V1571" i="1"/>
  <c r="X1570" i="1"/>
  <c r="W1570" i="1"/>
  <c r="V1570" i="1"/>
  <c r="X1569" i="1"/>
  <c r="W1569" i="1"/>
  <c r="V1569" i="1"/>
  <c r="X1568" i="1"/>
  <c r="W1568" i="1"/>
  <c r="V1568" i="1"/>
  <c r="X1567" i="1"/>
  <c r="W1567" i="1"/>
  <c r="V1567" i="1"/>
  <c r="X1566" i="1"/>
  <c r="W1566" i="1"/>
  <c r="V1566" i="1"/>
  <c r="X1565" i="1"/>
  <c r="W1565" i="1"/>
  <c r="V1565" i="1"/>
  <c r="X1564" i="1"/>
  <c r="W1564" i="1"/>
  <c r="V1564" i="1"/>
  <c r="X1563" i="1"/>
  <c r="W1563" i="1"/>
  <c r="V1563" i="1"/>
  <c r="X1562" i="1"/>
  <c r="W1562" i="1"/>
  <c r="V1562" i="1"/>
  <c r="X1561" i="1"/>
  <c r="W1561" i="1"/>
  <c r="V1561" i="1"/>
  <c r="X1560" i="1"/>
  <c r="W1560" i="1"/>
  <c r="V1560" i="1"/>
  <c r="X1559" i="1"/>
  <c r="W1559" i="1"/>
  <c r="V1559" i="1"/>
  <c r="X1558" i="1"/>
  <c r="W1558" i="1"/>
  <c r="V1558" i="1"/>
  <c r="X1557" i="1"/>
  <c r="W1557" i="1"/>
  <c r="V1557" i="1"/>
  <c r="X1556" i="1"/>
  <c r="W1556" i="1"/>
  <c r="V1556" i="1"/>
  <c r="X1555" i="1"/>
  <c r="W1555" i="1"/>
  <c r="V1555" i="1"/>
  <c r="X1554" i="1"/>
  <c r="W1554" i="1"/>
  <c r="V1554" i="1"/>
  <c r="X1553" i="1"/>
  <c r="W1553" i="1"/>
  <c r="V1553" i="1"/>
  <c r="X1552" i="1"/>
  <c r="W1552" i="1"/>
  <c r="V1552" i="1"/>
  <c r="X1551" i="1"/>
  <c r="W1551" i="1"/>
  <c r="V1551" i="1"/>
  <c r="X1550" i="1"/>
  <c r="W1550" i="1"/>
  <c r="V1550" i="1"/>
  <c r="X1549" i="1"/>
  <c r="W1549" i="1"/>
  <c r="V1549" i="1"/>
  <c r="X1548" i="1"/>
  <c r="W1548" i="1"/>
  <c r="V1548" i="1"/>
  <c r="X1547" i="1"/>
  <c r="W1547" i="1"/>
  <c r="V1547" i="1"/>
  <c r="X1546" i="1"/>
  <c r="W1546" i="1"/>
  <c r="V1546" i="1"/>
  <c r="X1545" i="1"/>
  <c r="W1545" i="1"/>
  <c r="V1545" i="1"/>
  <c r="X1544" i="1"/>
  <c r="W1544" i="1"/>
  <c r="V1544" i="1"/>
  <c r="X1543" i="1"/>
  <c r="W1543" i="1"/>
  <c r="V1543" i="1"/>
  <c r="X1542" i="1"/>
  <c r="W1542" i="1"/>
  <c r="V1542" i="1"/>
  <c r="X1541" i="1"/>
  <c r="W1541" i="1"/>
  <c r="V1541" i="1"/>
  <c r="X1540" i="1"/>
  <c r="W1540" i="1"/>
  <c r="V1540" i="1"/>
  <c r="X1539" i="1"/>
  <c r="W1539" i="1"/>
  <c r="V1539" i="1"/>
  <c r="X1538" i="1"/>
  <c r="W1538" i="1"/>
  <c r="V1538" i="1"/>
  <c r="X1537" i="1"/>
  <c r="W1537" i="1"/>
  <c r="V1537" i="1"/>
  <c r="X1536" i="1"/>
  <c r="W1536" i="1"/>
  <c r="V1536" i="1"/>
  <c r="X1535" i="1"/>
  <c r="W1535" i="1"/>
  <c r="V1535" i="1"/>
  <c r="X1534" i="1"/>
  <c r="W1534" i="1"/>
  <c r="V1534" i="1"/>
  <c r="X1533" i="1"/>
  <c r="W1533" i="1"/>
  <c r="V1533" i="1"/>
  <c r="X1532" i="1"/>
  <c r="W1532" i="1"/>
  <c r="V1532" i="1"/>
  <c r="X1531" i="1"/>
  <c r="W1531" i="1"/>
  <c r="V1531" i="1"/>
  <c r="X1530" i="1"/>
  <c r="W1530" i="1"/>
  <c r="V1530" i="1"/>
  <c r="X1529" i="1"/>
  <c r="W1529" i="1"/>
  <c r="V1529" i="1"/>
  <c r="X1528" i="1"/>
  <c r="W1528" i="1"/>
  <c r="V1528" i="1"/>
  <c r="X1527" i="1"/>
  <c r="W1527" i="1"/>
  <c r="V1527" i="1"/>
  <c r="X1526" i="1"/>
  <c r="W1526" i="1"/>
  <c r="V1526" i="1"/>
  <c r="X1525" i="1"/>
  <c r="W1525" i="1"/>
  <c r="V1525" i="1"/>
  <c r="X1524" i="1"/>
  <c r="W1524" i="1"/>
  <c r="V1524" i="1"/>
  <c r="X1523" i="1"/>
  <c r="W1523" i="1"/>
  <c r="V1523" i="1"/>
  <c r="X1522" i="1"/>
  <c r="W1522" i="1"/>
  <c r="V1522" i="1"/>
  <c r="X1521" i="1"/>
  <c r="W1521" i="1"/>
  <c r="V1521" i="1"/>
  <c r="X1520" i="1"/>
  <c r="W1520" i="1"/>
  <c r="V1520" i="1"/>
  <c r="X1519" i="1"/>
  <c r="W1519" i="1"/>
  <c r="V1519" i="1"/>
  <c r="X1518" i="1"/>
  <c r="W1518" i="1"/>
  <c r="V1518" i="1"/>
  <c r="X1517" i="1"/>
  <c r="W1517" i="1"/>
  <c r="V1517" i="1"/>
  <c r="X1516" i="1"/>
  <c r="W1516" i="1"/>
  <c r="V1516" i="1"/>
  <c r="X1515" i="1"/>
  <c r="W1515" i="1"/>
  <c r="V1515" i="1"/>
  <c r="X1514" i="1"/>
  <c r="W1514" i="1"/>
  <c r="V1514" i="1"/>
  <c r="X1513" i="1"/>
  <c r="W1513" i="1"/>
  <c r="V1513" i="1"/>
  <c r="X1512" i="1"/>
  <c r="W1512" i="1"/>
  <c r="V1512" i="1"/>
  <c r="X1511" i="1"/>
  <c r="W1511" i="1"/>
  <c r="V1511" i="1"/>
  <c r="X1510" i="1"/>
  <c r="W1510" i="1"/>
  <c r="V1510" i="1"/>
  <c r="X1509" i="1"/>
  <c r="W1509" i="1"/>
  <c r="V1509" i="1"/>
  <c r="X1508" i="1"/>
  <c r="W1508" i="1"/>
  <c r="V1508" i="1"/>
  <c r="X1507" i="1"/>
  <c r="W1507" i="1"/>
  <c r="V1507" i="1"/>
  <c r="X1506" i="1"/>
  <c r="W1506" i="1"/>
  <c r="V1506" i="1"/>
  <c r="X1505" i="1"/>
  <c r="W1505" i="1"/>
  <c r="V1505" i="1"/>
  <c r="X1504" i="1"/>
  <c r="W1504" i="1"/>
  <c r="V1504" i="1"/>
  <c r="X1503" i="1"/>
  <c r="W1503" i="1"/>
  <c r="V1503" i="1"/>
  <c r="X1502" i="1"/>
  <c r="W1502" i="1"/>
  <c r="V1502" i="1"/>
  <c r="X1501" i="1"/>
  <c r="W1501" i="1"/>
  <c r="V1501" i="1"/>
  <c r="X1500" i="1"/>
  <c r="W1500" i="1"/>
  <c r="V1500" i="1"/>
  <c r="X1499" i="1"/>
  <c r="W1499" i="1"/>
  <c r="V1499" i="1"/>
  <c r="X1498" i="1"/>
  <c r="W1498" i="1"/>
  <c r="V1498" i="1"/>
  <c r="X1497" i="1"/>
  <c r="W1497" i="1"/>
  <c r="V1497" i="1"/>
  <c r="X1496" i="1"/>
  <c r="W1496" i="1"/>
  <c r="V1496" i="1"/>
  <c r="X1495" i="1"/>
  <c r="W1495" i="1"/>
  <c r="V1495" i="1"/>
  <c r="X1494" i="1"/>
  <c r="W1494" i="1"/>
  <c r="V1494" i="1"/>
  <c r="X1493" i="1"/>
  <c r="W1493" i="1"/>
  <c r="V1493" i="1"/>
  <c r="X1492" i="1"/>
  <c r="W1492" i="1"/>
  <c r="V1492" i="1"/>
  <c r="X1491" i="1"/>
  <c r="W1491" i="1"/>
  <c r="V1491" i="1"/>
  <c r="X1490" i="1"/>
  <c r="W1490" i="1"/>
  <c r="V1490" i="1"/>
  <c r="X1489" i="1"/>
  <c r="W1489" i="1"/>
  <c r="V1489" i="1"/>
  <c r="X1488" i="1"/>
  <c r="W1488" i="1"/>
  <c r="V1488" i="1"/>
  <c r="X1487" i="1"/>
  <c r="W1487" i="1"/>
  <c r="V1487" i="1"/>
  <c r="X1486" i="1"/>
  <c r="W1486" i="1"/>
  <c r="V1486" i="1"/>
  <c r="X1485" i="1"/>
  <c r="W1485" i="1"/>
  <c r="V1485" i="1"/>
  <c r="X1484" i="1"/>
  <c r="W1484" i="1"/>
  <c r="V1484" i="1"/>
  <c r="X1483" i="1"/>
  <c r="W1483" i="1"/>
  <c r="V1483" i="1"/>
  <c r="X1482" i="1"/>
  <c r="W1482" i="1"/>
  <c r="V1482" i="1"/>
  <c r="X1481" i="1"/>
  <c r="W1481" i="1"/>
  <c r="V1481" i="1"/>
  <c r="X1480" i="1"/>
  <c r="W1480" i="1"/>
  <c r="V1480" i="1"/>
  <c r="X1479" i="1"/>
  <c r="W1479" i="1"/>
  <c r="V1479" i="1"/>
  <c r="X1478" i="1"/>
  <c r="W1478" i="1"/>
  <c r="V1478" i="1"/>
  <c r="X1477" i="1"/>
  <c r="W1477" i="1"/>
  <c r="V1477" i="1"/>
  <c r="X1476" i="1"/>
  <c r="W1476" i="1"/>
  <c r="V1476" i="1"/>
  <c r="X1475" i="1"/>
  <c r="W1475" i="1"/>
  <c r="V1475" i="1"/>
  <c r="X1474" i="1"/>
  <c r="W1474" i="1"/>
  <c r="V1474" i="1"/>
  <c r="X1473" i="1"/>
  <c r="W1473" i="1"/>
  <c r="V1473" i="1"/>
  <c r="X1472" i="1"/>
  <c r="W1472" i="1"/>
  <c r="V1472" i="1"/>
  <c r="X1471" i="1"/>
  <c r="W1471" i="1"/>
  <c r="V1471" i="1"/>
  <c r="X1470" i="1"/>
  <c r="W1470" i="1"/>
  <c r="V1470" i="1"/>
  <c r="X1469" i="1"/>
  <c r="W1469" i="1"/>
  <c r="V1469" i="1"/>
  <c r="X1468" i="1"/>
  <c r="W1468" i="1"/>
  <c r="V1468" i="1"/>
  <c r="X1467" i="1"/>
  <c r="W1467" i="1"/>
  <c r="V1467" i="1"/>
  <c r="X1466" i="1"/>
  <c r="W1466" i="1"/>
  <c r="V1466" i="1"/>
  <c r="X1465" i="1"/>
  <c r="W1465" i="1"/>
  <c r="V1465" i="1"/>
  <c r="X1464" i="1"/>
  <c r="W1464" i="1"/>
  <c r="V1464" i="1"/>
  <c r="X1463" i="1"/>
  <c r="W1463" i="1"/>
  <c r="V1463" i="1"/>
  <c r="X1462" i="1"/>
  <c r="W1462" i="1"/>
  <c r="V1462" i="1"/>
  <c r="X1461" i="1"/>
  <c r="W1461" i="1"/>
  <c r="V1461" i="1"/>
  <c r="X1460" i="1"/>
  <c r="W1460" i="1"/>
  <c r="V1460" i="1"/>
  <c r="X1459" i="1"/>
  <c r="W1459" i="1"/>
  <c r="V1459" i="1"/>
  <c r="X1458" i="1"/>
  <c r="W1458" i="1"/>
  <c r="V1458" i="1"/>
  <c r="X1457" i="1"/>
  <c r="W1457" i="1"/>
  <c r="V1457" i="1"/>
  <c r="X1456" i="1"/>
  <c r="W1456" i="1"/>
  <c r="V1456" i="1"/>
  <c r="X1455" i="1"/>
  <c r="W1455" i="1"/>
  <c r="V1455" i="1"/>
  <c r="X1454" i="1"/>
  <c r="W1454" i="1"/>
  <c r="V1454" i="1"/>
  <c r="X1453" i="1"/>
  <c r="W1453" i="1"/>
  <c r="V1453" i="1"/>
  <c r="X1452" i="1"/>
  <c r="W1452" i="1"/>
  <c r="V1452" i="1"/>
  <c r="X1451" i="1"/>
  <c r="W1451" i="1"/>
  <c r="V1451" i="1"/>
  <c r="X1450" i="1"/>
  <c r="W1450" i="1"/>
  <c r="V1450" i="1"/>
  <c r="X1449" i="1"/>
  <c r="W1449" i="1"/>
  <c r="V1449" i="1"/>
  <c r="X1448" i="1"/>
  <c r="W1448" i="1"/>
  <c r="V1448" i="1"/>
  <c r="X1447" i="1"/>
  <c r="W1447" i="1"/>
  <c r="V1447" i="1"/>
  <c r="X1446" i="1"/>
  <c r="W1446" i="1"/>
  <c r="V1446" i="1"/>
  <c r="X1445" i="1"/>
  <c r="W1445" i="1"/>
  <c r="V1445" i="1"/>
  <c r="X1444" i="1"/>
  <c r="W1444" i="1"/>
  <c r="V1444" i="1"/>
  <c r="X1443" i="1"/>
  <c r="W1443" i="1"/>
  <c r="V1443" i="1"/>
  <c r="X1442" i="1"/>
  <c r="W1442" i="1"/>
  <c r="V1442" i="1"/>
  <c r="X1441" i="1"/>
  <c r="W1441" i="1"/>
  <c r="V1441" i="1"/>
  <c r="X1440" i="1"/>
  <c r="W1440" i="1"/>
  <c r="V1440" i="1"/>
  <c r="X1439" i="1"/>
  <c r="W1439" i="1"/>
  <c r="V1439" i="1"/>
  <c r="X1438" i="1"/>
  <c r="W1438" i="1"/>
  <c r="V1438" i="1"/>
  <c r="X1437" i="1"/>
  <c r="W1437" i="1"/>
  <c r="V1437" i="1"/>
  <c r="X1436" i="1"/>
  <c r="W1436" i="1"/>
  <c r="V1436" i="1"/>
  <c r="X1435" i="1"/>
  <c r="W1435" i="1"/>
  <c r="V1435" i="1"/>
  <c r="X1434" i="1"/>
  <c r="W1434" i="1"/>
  <c r="V1434" i="1"/>
  <c r="X1433" i="1"/>
  <c r="W1433" i="1"/>
  <c r="V1433" i="1"/>
  <c r="X1432" i="1"/>
  <c r="W1432" i="1"/>
  <c r="V1432" i="1"/>
  <c r="X1431" i="1"/>
  <c r="W1431" i="1"/>
  <c r="V1431" i="1"/>
  <c r="X1430" i="1"/>
  <c r="W1430" i="1"/>
  <c r="V1430" i="1"/>
  <c r="X1429" i="1"/>
  <c r="W1429" i="1"/>
  <c r="V1429" i="1"/>
  <c r="X1428" i="1"/>
  <c r="W1428" i="1"/>
  <c r="V1428" i="1"/>
  <c r="X1427" i="1"/>
  <c r="W1427" i="1"/>
  <c r="V1427" i="1"/>
  <c r="X1426" i="1"/>
  <c r="W1426" i="1"/>
  <c r="V1426" i="1"/>
  <c r="X1425" i="1"/>
  <c r="W1425" i="1"/>
  <c r="V1425" i="1"/>
  <c r="X1424" i="1"/>
  <c r="W1424" i="1"/>
  <c r="V1424" i="1"/>
  <c r="X1423" i="1"/>
  <c r="W1423" i="1"/>
  <c r="V1423" i="1"/>
  <c r="X1422" i="1"/>
  <c r="W1422" i="1"/>
  <c r="V1422" i="1"/>
  <c r="X1421" i="1"/>
  <c r="W1421" i="1"/>
  <c r="V1421" i="1"/>
  <c r="X1420" i="1"/>
  <c r="W1420" i="1"/>
  <c r="V1420" i="1"/>
  <c r="X1419" i="1"/>
  <c r="W1419" i="1"/>
  <c r="V1419" i="1"/>
  <c r="X1418" i="1"/>
  <c r="W1418" i="1"/>
  <c r="V1418" i="1"/>
  <c r="X1417" i="1"/>
  <c r="W1417" i="1"/>
  <c r="V1417" i="1"/>
  <c r="X1416" i="1"/>
  <c r="W1416" i="1"/>
  <c r="V1416" i="1"/>
  <c r="X1415" i="1"/>
  <c r="W1415" i="1"/>
  <c r="V1415" i="1"/>
  <c r="X1414" i="1"/>
  <c r="W1414" i="1"/>
  <c r="V1414" i="1"/>
  <c r="X1413" i="1"/>
  <c r="W1413" i="1"/>
  <c r="V1413" i="1"/>
  <c r="X1412" i="1"/>
  <c r="W1412" i="1"/>
  <c r="V1412" i="1"/>
  <c r="X1411" i="1"/>
  <c r="W1411" i="1"/>
  <c r="V1411" i="1"/>
  <c r="X1410" i="1"/>
  <c r="W1410" i="1"/>
  <c r="V1410" i="1"/>
  <c r="X1409" i="1"/>
  <c r="W1409" i="1"/>
  <c r="V1409" i="1"/>
  <c r="X1408" i="1"/>
  <c r="W1408" i="1"/>
  <c r="V1408" i="1"/>
  <c r="X1407" i="1"/>
  <c r="W1407" i="1"/>
  <c r="V1407" i="1"/>
  <c r="X1406" i="1"/>
  <c r="W1406" i="1"/>
  <c r="V1406" i="1"/>
  <c r="X1405" i="1"/>
  <c r="W1405" i="1"/>
  <c r="V1405" i="1"/>
  <c r="X1404" i="1"/>
  <c r="W1404" i="1"/>
  <c r="V1404" i="1"/>
  <c r="X1403" i="1"/>
  <c r="W1403" i="1"/>
  <c r="V1403" i="1"/>
  <c r="X1402" i="1"/>
  <c r="W1402" i="1"/>
  <c r="V1402" i="1"/>
  <c r="X1401" i="1"/>
  <c r="W1401" i="1"/>
  <c r="V1401" i="1"/>
  <c r="X1400" i="1"/>
  <c r="W1400" i="1"/>
  <c r="V1400" i="1"/>
  <c r="X1399" i="1"/>
  <c r="W1399" i="1"/>
  <c r="V1399" i="1"/>
  <c r="X1398" i="1"/>
  <c r="W1398" i="1"/>
  <c r="V1398" i="1"/>
  <c r="X1397" i="1"/>
  <c r="W1397" i="1"/>
  <c r="V1397" i="1"/>
  <c r="X1396" i="1"/>
  <c r="W1396" i="1"/>
  <c r="V1396" i="1"/>
  <c r="X1395" i="1"/>
  <c r="W1395" i="1"/>
  <c r="V1395" i="1"/>
  <c r="X1394" i="1"/>
  <c r="W1394" i="1"/>
  <c r="V1394" i="1"/>
  <c r="X1393" i="1"/>
  <c r="W1393" i="1"/>
  <c r="V1393" i="1"/>
  <c r="X1392" i="1"/>
  <c r="W1392" i="1"/>
  <c r="V1392" i="1"/>
  <c r="X1391" i="1"/>
  <c r="W1391" i="1"/>
  <c r="V1391" i="1"/>
  <c r="X1390" i="1"/>
  <c r="W1390" i="1"/>
  <c r="V1390" i="1"/>
  <c r="X1389" i="1"/>
  <c r="W1389" i="1"/>
  <c r="V1389" i="1"/>
  <c r="X1388" i="1"/>
  <c r="W1388" i="1"/>
  <c r="V1388" i="1"/>
  <c r="X1387" i="1"/>
  <c r="W1387" i="1"/>
  <c r="V1387" i="1"/>
  <c r="X1386" i="1"/>
  <c r="W1386" i="1"/>
  <c r="V1386" i="1"/>
  <c r="X1385" i="1"/>
  <c r="W1385" i="1"/>
  <c r="V1385" i="1"/>
  <c r="X1384" i="1"/>
  <c r="W1384" i="1"/>
  <c r="V1384" i="1"/>
  <c r="X1383" i="1"/>
  <c r="W1383" i="1"/>
  <c r="V1383" i="1"/>
  <c r="X1382" i="1"/>
  <c r="W1382" i="1"/>
  <c r="V1382" i="1"/>
  <c r="X1381" i="1"/>
  <c r="W1381" i="1"/>
  <c r="V1381" i="1"/>
  <c r="X1380" i="1"/>
  <c r="W1380" i="1"/>
  <c r="V1380" i="1"/>
  <c r="X1379" i="1"/>
  <c r="W1379" i="1"/>
  <c r="V1379" i="1"/>
  <c r="X1378" i="1"/>
  <c r="W1378" i="1"/>
  <c r="V1378" i="1"/>
  <c r="X1377" i="1"/>
  <c r="W1377" i="1"/>
  <c r="V1377" i="1"/>
  <c r="X1376" i="1"/>
  <c r="W1376" i="1"/>
  <c r="V1376" i="1"/>
  <c r="X1375" i="1"/>
  <c r="W1375" i="1"/>
  <c r="V1375" i="1"/>
  <c r="X1374" i="1"/>
  <c r="W1374" i="1"/>
  <c r="V1374" i="1"/>
  <c r="X1373" i="1"/>
  <c r="W1373" i="1"/>
  <c r="V1373" i="1"/>
  <c r="X1372" i="1"/>
  <c r="W1372" i="1"/>
  <c r="V1372" i="1"/>
  <c r="X1371" i="1"/>
  <c r="W1371" i="1"/>
  <c r="V1371" i="1"/>
  <c r="X1370" i="1"/>
  <c r="W1370" i="1"/>
  <c r="V1370" i="1"/>
  <c r="X1369" i="1"/>
  <c r="W1369" i="1"/>
  <c r="V1369" i="1"/>
  <c r="X1368" i="1"/>
  <c r="W1368" i="1"/>
  <c r="V1368" i="1"/>
  <c r="X1367" i="1"/>
  <c r="W1367" i="1"/>
  <c r="V1367" i="1"/>
  <c r="X1366" i="1"/>
  <c r="W1366" i="1"/>
  <c r="V1366" i="1"/>
  <c r="X1365" i="1"/>
  <c r="W1365" i="1"/>
  <c r="V1365" i="1"/>
  <c r="X1364" i="1"/>
  <c r="W1364" i="1"/>
  <c r="V1364" i="1"/>
  <c r="X1363" i="1"/>
  <c r="W1363" i="1"/>
  <c r="V1363" i="1"/>
  <c r="X1362" i="1"/>
  <c r="W1362" i="1"/>
  <c r="V1362" i="1"/>
  <c r="X1361" i="1"/>
  <c r="W1361" i="1"/>
  <c r="V1361" i="1"/>
  <c r="X1360" i="1"/>
  <c r="W1360" i="1"/>
  <c r="V1360" i="1"/>
  <c r="X1359" i="1"/>
  <c r="W1359" i="1"/>
  <c r="V1359" i="1"/>
  <c r="X1358" i="1"/>
  <c r="W1358" i="1"/>
  <c r="V1358" i="1"/>
  <c r="X1357" i="1"/>
  <c r="W1357" i="1"/>
  <c r="V1357" i="1"/>
  <c r="X1356" i="1"/>
  <c r="W1356" i="1"/>
  <c r="V1356" i="1"/>
  <c r="X1355" i="1"/>
  <c r="W1355" i="1"/>
  <c r="V1355" i="1"/>
  <c r="X1354" i="1"/>
  <c r="W1354" i="1"/>
  <c r="V1354" i="1"/>
  <c r="X1353" i="1"/>
  <c r="W1353" i="1"/>
  <c r="V1353" i="1"/>
  <c r="X1352" i="1"/>
  <c r="W1352" i="1"/>
  <c r="V1352" i="1"/>
  <c r="X1351" i="1"/>
  <c r="W1351" i="1"/>
  <c r="V1351" i="1"/>
  <c r="X1350" i="1"/>
  <c r="W1350" i="1"/>
  <c r="V1350" i="1"/>
  <c r="X1349" i="1"/>
  <c r="W1349" i="1"/>
  <c r="V1349" i="1"/>
  <c r="X1348" i="1"/>
  <c r="W1348" i="1"/>
  <c r="V1348" i="1"/>
  <c r="X1347" i="1"/>
  <c r="W1347" i="1"/>
  <c r="V1347" i="1"/>
  <c r="X1346" i="1"/>
  <c r="W1346" i="1"/>
  <c r="V1346" i="1"/>
  <c r="X1345" i="1"/>
  <c r="W1345" i="1"/>
  <c r="V1345" i="1"/>
  <c r="X1344" i="1"/>
  <c r="W1344" i="1"/>
  <c r="V1344" i="1"/>
  <c r="X1343" i="1"/>
  <c r="W1343" i="1"/>
  <c r="V1343" i="1"/>
  <c r="X1342" i="1"/>
  <c r="W1342" i="1"/>
  <c r="V1342" i="1"/>
  <c r="X1341" i="1"/>
  <c r="W1341" i="1"/>
  <c r="V1341" i="1"/>
  <c r="X1340" i="1"/>
  <c r="W1340" i="1"/>
  <c r="V1340" i="1"/>
  <c r="X1339" i="1"/>
  <c r="W1339" i="1"/>
  <c r="V1339" i="1"/>
  <c r="X1338" i="1"/>
  <c r="W1338" i="1"/>
  <c r="V1338" i="1"/>
  <c r="X1337" i="1"/>
  <c r="W1337" i="1"/>
  <c r="V1337" i="1"/>
  <c r="X1336" i="1"/>
  <c r="W1336" i="1"/>
  <c r="V1336" i="1"/>
  <c r="X1335" i="1"/>
  <c r="W1335" i="1"/>
  <c r="V1335" i="1"/>
  <c r="X1334" i="1"/>
  <c r="W1334" i="1"/>
  <c r="V1334" i="1"/>
  <c r="X1333" i="1"/>
  <c r="W1333" i="1"/>
  <c r="V1333" i="1"/>
  <c r="X1332" i="1"/>
  <c r="W1332" i="1"/>
  <c r="V1332" i="1"/>
  <c r="X1331" i="1"/>
  <c r="W1331" i="1"/>
  <c r="V1331" i="1"/>
  <c r="X1330" i="1"/>
  <c r="W1330" i="1"/>
  <c r="V1330" i="1"/>
  <c r="X1329" i="1"/>
  <c r="W1329" i="1"/>
  <c r="V1329" i="1"/>
  <c r="X1328" i="1"/>
  <c r="W1328" i="1"/>
  <c r="V1328" i="1"/>
  <c r="X1327" i="1"/>
  <c r="W1327" i="1"/>
  <c r="V1327" i="1"/>
  <c r="X1326" i="1"/>
  <c r="W1326" i="1"/>
  <c r="V1326" i="1"/>
  <c r="X1325" i="1"/>
  <c r="W1325" i="1"/>
  <c r="V1325" i="1"/>
  <c r="X1324" i="1"/>
  <c r="W1324" i="1"/>
  <c r="V1324" i="1"/>
  <c r="X1323" i="1"/>
  <c r="W1323" i="1"/>
  <c r="V1323" i="1"/>
  <c r="X1322" i="1"/>
  <c r="W1322" i="1"/>
  <c r="V1322" i="1"/>
  <c r="X1321" i="1"/>
  <c r="W1321" i="1"/>
  <c r="V1321" i="1"/>
  <c r="X1320" i="1"/>
  <c r="W1320" i="1"/>
  <c r="V1320" i="1"/>
  <c r="X1319" i="1"/>
  <c r="W1319" i="1"/>
  <c r="V1319" i="1"/>
  <c r="X1318" i="1"/>
  <c r="W1318" i="1"/>
  <c r="V1318" i="1"/>
  <c r="X1317" i="1"/>
  <c r="W1317" i="1"/>
  <c r="V1317" i="1"/>
  <c r="X1316" i="1"/>
  <c r="W1316" i="1"/>
  <c r="V1316" i="1"/>
  <c r="X1315" i="1"/>
  <c r="W1315" i="1"/>
  <c r="V1315" i="1"/>
  <c r="X1314" i="1"/>
  <c r="W1314" i="1"/>
  <c r="V1314" i="1"/>
  <c r="X1313" i="1"/>
  <c r="W1313" i="1"/>
  <c r="V1313" i="1"/>
  <c r="X1312" i="1"/>
  <c r="W1312" i="1"/>
  <c r="V1312" i="1"/>
  <c r="X1311" i="1"/>
  <c r="W1311" i="1"/>
  <c r="V1311" i="1"/>
  <c r="X1310" i="1"/>
  <c r="W1310" i="1"/>
  <c r="V1310" i="1"/>
  <c r="X1309" i="1"/>
  <c r="W1309" i="1"/>
  <c r="V1309" i="1"/>
  <c r="X1308" i="1"/>
  <c r="W1308" i="1"/>
  <c r="V1308" i="1"/>
  <c r="X1307" i="1"/>
  <c r="W1307" i="1"/>
  <c r="V1307" i="1"/>
  <c r="X1306" i="1"/>
  <c r="W1306" i="1"/>
  <c r="V1306" i="1"/>
  <c r="X1305" i="1"/>
  <c r="W1305" i="1"/>
  <c r="V1305" i="1"/>
  <c r="X1304" i="1"/>
  <c r="W1304" i="1"/>
  <c r="V1304" i="1"/>
  <c r="X1303" i="1"/>
  <c r="W1303" i="1"/>
  <c r="V1303" i="1"/>
  <c r="X1302" i="1"/>
  <c r="W1302" i="1"/>
  <c r="V1302" i="1"/>
  <c r="X1301" i="1"/>
  <c r="W1301" i="1"/>
  <c r="V1301" i="1"/>
  <c r="X1300" i="1"/>
  <c r="W1300" i="1"/>
  <c r="V1300" i="1"/>
  <c r="X1299" i="1"/>
  <c r="W1299" i="1"/>
  <c r="V1299" i="1"/>
  <c r="X1298" i="1"/>
  <c r="W1298" i="1"/>
  <c r="V1298" i="1"/>
  <c r="X1297" i="1"/>
  <c r="W1297" i="1"/>
  <c r="V1297" i="1"/>
  <c r="X1296" i="1"/>
  <c r="W1296" i="1"/>
  <c r="V1296" i="1"/>
  <c r="X1295" i="1"/>
  <c r="W1295" i="1"/>
  <c r="V1295" i="1"/>
  <c r="X1294" i="1"/>
  <c r="W1294" i="1"/>
  <c r="V1294" i="1"/>
  <c r="X1293" i="1"/>
  <c r="W1293" i="1"/>
  <c r="V1293" i="1"/>
  <c r="X1292" i="1"/>
  <c r="W1292" i="1"/>
  <c r="V1292" i="1"/>
  <c r="X1291" i="1"/>
  <c r="W1291" i="1"/>
  <c r="V1291" i="1"/>
  <c r="X1290" i="1"/>
  <c r="W1290" i="1"/>
  <c r="V1290" i="1"/>
  <c r="X1289" i="1"/>
  <c r="W1289" i="1"/>
  <c r="V1289" i="1"/>
  <c r="X1288" i="1"/>
  <c r="W1288" i="1"/>
  <c r="V1288" i="1"/>
  <c r="X1287" i="1"/>
  <c r="W1287" i="1"/>
  <c r="V1287" i="1"/>
  <c r="X1286" i="1"/>
  <c r="W1286" i="1"/>
  <c r="V1286" i="1"/>
  <c r="X1285" i="1"/>
  <c r="W1285" i="1"/>
  <c r="V1285" i="1"/>
  <c r="X1284" i="1"/>
  <c r="W1284" i="1"/>
  <c r="V1284" i="1"/>
  <c r="X1283" i="1"/>
  <c r="W1283" i="1"/>
  <c r="V1283" i="1"/>
  <c r="X1282" i="1"/>
  <c r="W1282" i="1"/>
  <c r="V1282" i="1"/>
  <c r="X1281" i="1"/>
  <c r="W1281" i="1"/>
  <c r="V1281" i="1"/>
  <c r="X1280" i="1"/>
  <c r="W1280" i="1"/>
  <c r="V1280" i="1"/>
  <c r="X1279" i="1"/>
  <c r="W1279" i="1"/>
  <c r="V1279" i="1"/>
  <c r="X1278" i="1"/>
  <c r="W1278" i="1"/>
  <c r="V1278" i="1"/>
  <c r="X1277" i="1"/>
  <c r="W1277" i="1"/>
  <c r="V1277" i="1"/>
  <c r="X1276" i="1"/>
  <c r="W1276" i="1"/>
  <c r="V1276" i="1"/>
  <c r="X1275" i="1"/>
  <c r="W1275" i="1"/>
  <c r="V1275" i="1"/>
  <c r="X1274" i="1"/>
  <c r="W1274" i="1"/>
  <c r="V1274" i="1"/>
  <c r="X1273" i="1"/>
  <c r="W1273" i="1"/>
  <c r="V1273" i="1"/>
  <c r="X1272" i="1"/>
  <c r="W1272" i="1"/>
  <c r="V1272" i="1"/>
  <c r="X1271" i="1"/>
  <c r="W1271" i="1"/>
  <c r="V1271" i="1"/>
  <c r="X1270" i="1"/>
  <c r="W1270" i="1"/>
  <c r="V1270" i="1"/>
  <c r="X1269" i="1"/>
  <c r="W1269" i="1"/>
  <c r="V1269" i="1"/>
  <c r="X1268" i="1"/>
  <c r="W1268" i="1"/>
  <c r="V1268" i="1"/>
  <c r="X1267" i="1"/>
  <c r="W1267" i="1"/>
  <c r="V1267" i="1"/>
  <c r="X1266" i="1"/>
  <c r="W1266" i="1"/>
  <c r="V1266" i="1"/>
  <c r="X1265" i="1"/>
  <c r="W1265" i="1"/>
  <c r="V1265" i="1"/>
  <c r="X1264" i="1"/>
  <c r="W1264" i="1"/>
  <c r="V1264" i="1"/>
  <c r="X1263" i="1"/>
  <c r="W1263" i="1"/>
  <c r="V1263" i="1"/>
  <c r="X1262" i="1"/>
  <c r="W1262" i="1"/>
  <c r="V1262" i="1"/>
  <c r="X1261" i="1"/>
  <c r="W1261" i="1"/>
  <c r="V1261" i="1"/>
  <c r="X1260" i="1"/>
  <c r="W1260" i="1"/>
  <c r="V1260" i="1"/>
  <c r="X1259" i="1"/>
  <c r="W1259" i="1"/>
  <c r="V1259" i="1"/>
  <c r="X1258" i="1"/>
  <c r="W1258" i="1"/>
  <c r="V1258" i="1"/>
  <c r="X1257" i="1"/>
  <c r="W1257" i="1"/>
  <c r="V1257" i="1"/>
  <c r="X1256" i="1"/>
  <c r="W1256" i="1"/>
  <c r="V1256" i="1"/>
  <c r="X1255" i="1"/>
  <c r="W1255" i="1"/>
  <c r="V1255" i="1"/>
  <c r="X1254" i="1"/>
  <c r="W1254" i="1"/>
  <c r="V1254" i="1"/>
  <c r="X1253" i="1"/>
  <c r="W1253" i="1"/>
  <c r="V1253" i="1"/>
  <c r="X1252" i="1"/>
  <c r="W1252" i="1"/>
  <c r="V1252" i="1"/>
  <c r="X1251" i="1"/>
  <c r="W1251" i="1"/>
  <c r="V1251" i="1"/>
  <c r="X1250" i="1"/>
  <c r="W1250" i="1"/>
  <c r="V1250" i="1"/>
  <c r="X1249" i="1"/>
  <c r="W1249" i="1"/>
  <c r="V1249" i="1"/>
  <c r="X1248" i="1"/>
  <c r="W1248" i="1"/>
  <c r="V1248" i="1"/>
  <c r="X1247" i="1"/>
  <c r="W1247" i="1"/>
  <c r="V1247" i="1"/>
  <c r="X1246" i="1"/>
  <c r="W1246" i="1"/>
  <c r="V1246" i="1"/>
  <c r="X1245" i="1"/>
  <c r="W1245" i="1"/>
  <c r="V1245" i="1"/>
  <c r="X1244" i="1"/>
  <c r="W1244" i="1"/>
  <c r="V1244" i="1"/>
  <c r="X1243" i="1"/>
  <c r="W1243" i="1"/>
  <c r="V1243" i="1"/>
  <c r="X1242" i="1"/>
  <c r="W1242" i="1"/>
  <c r="V1242" i="1"/>
  <c r="X1241" i="1"/>
  <c r="W1241" i="1"/>
  <c r="V1241" i="1"/>
  <c r="X1240" i="1"/>
  <c r="W1240" i="1"/>
  <c r="V1240" i="1"/>
  <c r="X1239" i="1"/>
  <c r="W1239" i="1"/>
  <c r="V1239" i="1"/>
  <c r="X1238" i="1"/>
  <c r="W1238" i="1"/>
  <c r="V1238" i="1"/>
  <c r="X1237" i="1"/>
  <c r="W1237" i="1"/>
  <c r="V1237" i="1"/>
  <c r="X1236" i="1"/>
  <c r="W1236" i="1"/>
  <c r="V1236" i="1"/>
  <c r="X1235" i="1"/>
  <c r="W1235" i="1"/>
  <c r="V1235" i="1"/>
  <c r="X1234" i="1"/>
  <c r="W1234" i="1"/>
  <c r="V1234" i="1"/>
  <c r="X1233" i="1"/>
  <c r="W1233" i="1"/>
  <c r="V1233" i="1"/>
  <c r="X1232" i="1"/>
  <c r="W1232" i="1"/>
  <c r="V1232" i="1"/>
  <c r="X1231" i="1"/>
  <c r="W1231" i="1"/>
  <c r="V1231" i="1"/>
  <c r="X1230" i="1"/>
  <c r="W1230" i="1"/>
  <c r="V1230" i="1"/>
  <c r="X1229" i="1"/>
  <c r="W1229" i="1"/>
  <c r="V1229" i="1"/>
  <c r="X1228" i="1"/>
  <c r="W1228" i="1"/>
  <c r="V1228" i="1"/>
  <c r="X1227" i="1"/>
  <c r="W1227" i="1"/>
  <c r="V1227" i="1"/>
  <c r="X1226" i="1"/>
  <c r="W1226" i="1"/>
  <c r="V1226" i="1"/>
  <c r="X1225" i="1"/>
  <c r="W1225" i="1"/>
  <c r="V1225" i="1"/>
  <c r="X1224" i="1"/>
  <c r="W1224" i="1"/>
  <c r="V1224" i="1"/>
  <c r="X1223" i="1"/>
  <c r="W1223" i="1"/>
  <c r="V1223" i="1"/>
  <c r="X1222" i="1"/>
  <c r="W1222" i="1"/>
  <c r="V1222" i="1"/>
  <c r="X1221" i="1"/>
  <c r="W1221" i="1"/>
  <c r="V1221" i="1"/>
  <c r="X1220" i="1"/>
  <c r="W1220" i="1"/>
  <c r="V1220" i="1"/>
  <c r="X1219" i="1"/>
  <c r="W1219" i="1"/>
  <c r="V1219" i="1"/>
  <c r="X1218" i="1"/>
  <c r="W1218" i="1"/>
  <c r="V1218" i="1"/>
  <c r="X1217" i="1"/>
  <c r="W1217" i="1"/>
  <c r="V1217" i="1"/>
  <c r="X1216" i="1"/>
  <c r="W1216" i="1"/>
  <c r="V1216" i="1"/>
  <c r="X1215" i="1"/>
  <c r="W1215" i="1"/>
  <c r="V1215" i="1"/>
  <c r="X1214" i="1"/>
  <c r="W1214" i="1"/>
  <c r="V1214" i="1"/>
  <c r="X1213" i="1"/>
  <c r="W1213" i="1"/>
  <c r="V1213" i="1"/>
  <c r="X1212" i="1"/>
  <c r="W1212" i="1"/>
  <c r="V1212" i="1"/>
  <c r="X1211" i="1"/>
  <c r="W1211" i="1"/>
  <c r="V1211" i="1"/>
  <c r="X1210" i="1"/>
  <c r="W1210" i="1"/>
  <c r="V1210" i="1"/>
  <c r="X1209" i="1"/>
  <c r="W1209" i="1"/>
  <c r="V1209" i="1"/>
  <c r="X1208" i="1"/>
  <c r="W1208" i="1"/>
  <c r="V1208" i="1"/>
  <c r="X1207" i="1"/>
  <c r="W1207" i="1"/>
  <c r="V1207" i="1"/>
  <c r="X1206" i="1"/>
  <c r="W1206" i="1"/>
  <c r="V1206" i="1"/>
  <c r="X1205" i="1"/>
  <c r="W1205" i="1"/>
  <c r="V1205" i="1"/>
  <c r="X1204" i="1"/>
  <c r="W1204" i="1"/>
  <c r="V1204" i="1"/>
  <c r="X1203" i="1"/>
  <c r="W1203" i="1"/>
  <c r="V1203" i="1"/>
  <c r="X1202" i="1"/>
  <c r="W1202" i="1"/>
  <c r="V1202" i="1"/>
  <c r="X1201" i="1"/>
  <c r="W1201" i="1"/>
  <c r="V1201" i="1"/>
  <c r="X1200" i="1"/>
  <c r="W1200" i="1"/>
  <c r="V1200" i="1"/>
  <c r="X1199" i="1"/>
  <c r="W1199" i="1"/>
  <c r="V1199" i="1"/>
  <c r="X1198" i="1"/>
  <c r="W1198" i="1"/>
  <c r="V1198" i="1"/>
  <c r="X1197" i="1"/>
  <c r="W1197" i="1"/>
  <c r="V1197" i="1"/>
  <c r="X1196" i="1"/>
  <c r="W1196" i="1"/>
  <c r="V1196" i="1"/>
  <c r="X1195" i="1"/>
  <c r="W1195" i="1"/>
  <c r="V1195" i="1"/>
  <c r="X1194" i="1"/>
  <c r="W1194" i="1"/>
  <c r="V1194" i="1"/>
  <c r="X1193" i="1"/>
  <c r="W1193" i="1"/>
  <c r="V1193" i="1"/>
  <c r="X1192" i="1"/>
  <c r="W1192" i="1"/>
  <c r="V1192" i="1"/>
  <c r="X1191" i="1"/>
  <c r="W1191" i="1"/>
  <c r="V1191" i="1"/>
  <c r="X1190" i="1"/>
  <c r="W1190" i="1"/>
  <c r="V1190" i="1"/>
  <c r="X1189" i="1"/>
  <c r="W1189" i="1"/>
  <c r="V1189" i="1"/>
  <c r="X1188" i="1"/>
  <c r="W1188" i="1"/>
  <c r="V1188" i="1"/>
  <c r="X1187" i="1"/>
  <c r="W1187" i="1"/>
  <c r="V1187" i="1"/>
  <c r="X1186" i="1"/>
  <c r="W1186" i="1"/>
  <c r="V1186" i="1"/>
  <c r="X1185" i="1"/>
  <c r="W1185" i="1"/>
  <c r="V1185" i="1"/>
  <c r="X1184" i="1"/>
  <c r="W1184" i="1"/>
  <c r="V1184" i="1"/>
  <c r="X1183" i="1"/>
  <c r="W1183" i="1"/>
  <c r="V1183" i="1"/>
  <c r="X1182" i="1"/>
  <c r="W1182" i="1"/>
  <c r="V1182" i="1"/>
  <c r="X1181" i="1"/>
  <c r="W1181" i="1"/>
  <c r="V1181" i="1"/>
  <c r="X1180" i="1"/>
  <c r="W1180" i="1"/>
  <c r="V1180" i="1"/>
  <c r="X1179" i="1"/>
  <c r="W1179" i="1"/>
  <c r="V1179" i="1"/>
  <c r="X1178" i="1"/>
  <c r="W1178" i="1"/>
  <c r="V1178" i="1"/>
  <c r="X1177" i="1"/>
  <c r="W1177" i="1"/>
  <c r="V1177" i="1"/>
  <c r="X1176" i="1"/>
  <c r="W1176" i="1"/>
  <c r="V1176" i="1"/>
  <c r="X1175" i="1"/>
  <c r="W1175" i="1"/>
  <c r="V1175" i="1"/>
  <c r="X1174" i="1"/>
  <c r="W1174" i="1"/>
  <c r="V1174" i="1"/>
  <c r="X1173" i="1"/>
  <c r="W1173" i="1"/>
  <c r="V1173" i="1"/>
  <c r="X1172" i="1"/>
  <c r="W1172" i="1"/>
  <c r="V1172" i="1"/>
  <c r="X1171" i="1"/>
  <c r="W1171" i="1"/>
  <c r="V1171" i="1"/>
  <c r="X1170" i="1"/>
  <c r="W1170" i="1"/>
  <c r="V1170" i="1"/>
  <c r="X1169" i="1"/>
  <c r="W1169" i="1"/>
  <c r="V1169" i="1"/>
  <c r="X1168" i="1"/>
  <c r="W1168" i="1"/>
  <c r="V1168" i="1"/>
  <c r="X1167" i="1"/>
  <c r="W1167" i="1"/>
  <c r="V1167" i="1"/>
  <c r="X1166" i="1"/>
  <c r="W1166" i="1"/>
  <c r="V1166" i="1"/>
  <c r="X1165" i="1"/>
  <c r="W1165" i="1"/>
  <c r="V1165" i="1"/>
  <c r="X1164" i="1"/>
  <c r="W1164" i="1"/>
  <c r="V1164" i="1"/>
  <c r="X1163" i="1"/>
  <c r="W1163" i="1"/>
  <c r="V1163" i="1"/>
  <c r="X1162" i="1"/>
  <c r="W1162" i="1"/>
  <c r="V1162" i="1"/>
  <c r="X1161" i="1"/>
  <c r="W1161" i="1"/>
  <c r="V1161" i="1"/>
  <c r="X1160" i="1"/>
  <c r="W1160" i="1"/>
  <c r="V1160" i="1"/>
  <c r="X1159" i="1"/>
  <c r="W1159" i="1"/>
  <c r="V1159" i="1"/>
  <c r="X1158" i="1"/>
  <c r="W1158" i="1"/>
  <c r="V1158" i="1"/>
  <c r="X1157" i="1"/>
  <c r="W1157" i="1"/>
  <c r="V1157" i="1"/>
  <c r="X1156" i="1"/>
  <c r="W1156" i="1"/>
  <c r="V1156" i="1"/>
  <c r="X1155" i="1"/>
  <c r="W1155" i="1"/>
  <c r="V1155" i="1"/>
  <c r="X1154" i="1"/>
  <c r="W1154" i="1"/>
  <c r="V1154" i="1"/>
  <c r="X1153" i="1"/>
  <c r="W1153" i="1"/>
  <c r="V1153" i="1"/>
  <c r="X1152" i="1"/>
  <c r="W1152" i="1"/>
  <c r="V1152" i="1"/>
  <c r="X1151" i="1"/>
  <c r="W1151" i="1"/>
  <c r="V1151" i="1"/>
  <c r="X1150" i="1"/>
  <c r="W1150" i="1"/>
  <c r="V1150" i="1"/>
  <c r="X1149" i="1"/>
  <c r="W1149" i="1"/>
  <c r="V1149" i="1"/>
  <c r="X1148" i="1"/>
  <c r="W1148" i="1"/>
  <c r="V1148" i="1"/>
  <c r="X1147" i="1"/>
  <c r="W1147" i="1"/>
  <c r="V1147" i="1"/>
  <c r="X1146" i="1"/>
  <c r="W1146" i="1"/>
  <c r="V1146" i="1"/>
  <c r="X1145" i="1"/>
  <c r="W1145" i="1"/>
  <c r="V1145" i="1"/>
  <c r="X1144" i="1"/>
  <c r="W1144" i="1"/>
  <c r="V1144" i="1"/>
  <c r="X1143" i="1"/>
  <c r="W1143" i="1"/>
  <c r="V1143" i="1"/>
  <c r="X1142" i="1"/>
  <c r="W1142" i="1"/>
  <c r="V1142" i="1"/>
  <c r="X1141" i="1"/>
  <c r="W1141" i="1"/>
  <c r="V1141" i="1"/>
  <c r="X1140" i="1"/>
  <c r="W1140" i="1"/>
  <c r="V1140" i="1"/>
  <c r="X1139" i="1"/>
  <c r="W1139" i="1"/>
  <c r="V1139" i="1"/>
  <c r="X1138" i="1"/>
  <c r="W1138" i="1"/>
  <c r="V1138" i="1"/>
  <c r="X1137" i="1"/>
  <c r="W1137" i="1"/>
  <c r="V1137" i="1"/>
  <c r="X1136" i="1"/>
  <c r="W1136" i="1"/>
  <c r="V1136" i="1"/>
  <c r="X1135" i="1"/>
  <c r="W1135" i="1"/>
  <c r="V1135" i="1"/>
  <c r="X1134" i="1"/>
  <c r="W1134" i="1"/>
  <c r="V1134" i="1"/>
  <c r="X1133" i="1"/>
  <c r="W1133" i="1"/>
  <c r="V1133" i="1"/>
  <c r="X1132" i="1"/>
  <c r="W1132" i="1"/>
  <c r="V1132" i="1"/>
  <c r="X1131" i="1"/>
  <c r="W1131" i="1"/>
  <c r="V1131" i="1"/>
  <c r="X1130" i="1"/>
  <c r="W1130" i="1"/>
  <c r="V1130" i="1"/>
  <c r="X1129" i="1"/>
  <c r="W1129" i="1"/>
  <c r="V1129" i="1"/>
  <c r="X1128" i="1"/>
  <c r="W1128" i="1"/>
  <c r="V1128" i="1"/>
  <c r="X1127" i="1"/>
  <c r="W1127" i="1"/>
  <c r="V1127" i="1"/>
  <c r="X1126" i="1"/>
  <c r="W1126" i="1"/>
  <c r="V1126" i="1"/>
  <c r="X1125" i="1"/>
  <c r="W1125" i="1"/>
  <c r="V1125" i="1"/>
  <c r="X1124" i="1"/>
  <c r="W1124" i="1"/>
  <c r="V1124" i="1"/>
  <c r="X1123" i="1"/>
  <c r="W1123" i="1"/>
  <c r="V1123" i="1"/>
  <c r="X1122" i="1"/>
  <c r="W1122" i="1"/>
  <c r="V1122" i="1"/>
  <c r="X1121" i="1"/>
  <c r="W1121" i="1"/>
  <c r="V1121" i="1"/>
  <c r="X1120" i="1"/>
  <c r="W1120" i="1"/>
  <c r="V1120" i="1"/>
  <c r="X1119" i="1"/>
  <c r="W1119" i="1"/>
  <c r="V1119" i="1"/>
  <c r="X1118" i="1"/>
  <c r="W1118" i="1"/>
  <c r="V1118" i="1"/>
  <c r="X1117" i="1"/>
  <c r="W1117" i="1"/>
  <c r="V1117" i="1"/>
  <c r="X1116" i="1"/>
  <c r="W1116" i="1"/>
  <c r="V1116" i="1"/>
  <c r="X1115" i="1"/>
  <c r="W1115" i="1"/>
  <c r="V1115" i="1"/>
  <c r="X1114" i="1"/>
  <c r="W1114" i="1"/>
  <c r="V1114" i="1"/>
  <c r="X1113" i="1"/>
  <c r="W1113" i="1"/>
  <c r="V1113" i="1"/>
  <c r="X1112" i="1"/>
  <c r="W1112" i="1"/>
  <c r="V1112" i="1"/>
  <c r="X1111" i="1"/>
  <c r="W1111" i="1"/>
  <c r="V1111" i="1"/>
  <c r="X1110" i="1"/>
  <c r="W1110" i="1"/>
  <c r="V1110" i="1"/>
  <c r="X1109" i="1"/>
  <c r="W1109" i="1"/>
  <c r="V1109" i="1"/>
  <c r="X1108" i="1"/>
  <c r="W1108" i="1"/>
  <c r="V1108" i="1"/>
  <c r="X1107" i="1"/>
  <c r="W1107" i="1"/>
  <c r="V1107" i="1"/>
  <c r="X1106" i="1"/>
  <c r="W1106" i="1"/>
  <c r="V1106" i="1"/>
  <c r="X1105" i="1"/>
  <c r="W1105" i="1"/>
  <c r="V1105" i="1"/>
  <c r="X1104" i="1"/>
  <c r="W1104" i="1"/>
  <c r="V1104" i="1"/>
  <c r="X1103" i="1"/>
  <c r="W1103" i="1"/>
  <c r="V1103" i="1"/>
  <c r="X1102" i="1"/>
  <c r="W1102" i="1"/>
  <c r="V1102" i="1"/>
  <c r="X1101" i="1"/>
  <c r="W1101" i="1"/>
  <c r="V1101" i="1"/>
  <c r="X1100" i="1"/>
  <c r="W1100" i="1"/>
  <c r="V1100" i="1"/>
  <c r="X1099" i="1"/>
  <c r="W1099" i="1"/>
  <c r="V1099" i="1"/>
  <c r="X1098" i="1"/>
  <c r="W1098" i="1"/>
  <c r="V1098" i="1"/>
  <c r="X1097" i="1"/>
  <c r="W1097" i="1"/>
  <c r="V1097" i="1"/>
  <c r="X1096" i="1"/>
  <c r="W1096" i="1"/>
  <c r="V1096" i="1"/>
  <c r="X1095" i="1"/>
  <c r="W1095" i="1"/>
  <c r="V1095" i="1"/>
  <c r="X1094" i="1"/>
  <c r="W1094" i="1"/>
  <c r="V1094" i="1"/>
  <c r="X1093" i="1"/>
  <c r="W1093" i="1"/>
  <c r="V1093" i="1"/>
  <c r="X1092" i="1"/>
  <c r="W1092" i="1"/>
  <c r="V1092" i="1"/>
  <c r="X1091" i="1"/>
  <c r="W1091" i="1"/>
  <c r="V1091" i="1"/>
  <c r="X1090" i="1"/>
  <c r="W1090" i="1"/>
  <c r="V1090" i="1"/>
  <c r="X1089" i="1"/>
  <c r="W1089" i="1"/>
  <c r="V1089" i="1"/>
  <c r="X1088" i="1"/>
  <c r="W1088" i="1"/>
  <c r="V1088" i="1"/>
  <c r="X1087" i="1"/>
  <c r="W1087" i="1"/>
  <c r="V1087" i="1"/>
  <c r="X1086" i="1"/>
  <c r="W1086" i="1"/>
  <c r="V1086" i="1"/>
  <c r="X1085" i="1"/>
  <c r="W1085" i="1"/>
  <c r="V1085" i="1"/>
  <c r="X1084" i="1"/>
  <c r="W1084" i="1"/>
  <c r="V1084" i="1"/>
  <c r="X1083" i="1"/>
  <c r="W1083" i="1"/>
  <c r="V1083" i="1"/>
  <c r="X1082" i="1"/>
  <c r="W1082" i="1"/>
  <c r="V1082" i="1"/>
  <c r="X1081" i="1"/>
  <c r="W1081" i="1"/>
  <c r="V1081" i="1"/>
  <c r="X1080" i="1"/>
  <c r="W1080" i="1"/>
  <c r="V1080" i="1"/>
  <c r="X1079" i="1"/>
  <c r="W1079" i="1"/>
  <c r="V1079" i="1"/>
  <c r="X1078" i="1"/>
  <c r="W1078" i="1"/>
  <c r="V1078" i="1"/>
  <c r="X1077" i="1"/>
  <c r="W1077" i="1"/>
  <c r="V1077" i="1"/>
  <c r="X1076" i="1"/>
  <c r="W1076" i="1"/>
  <c r="V1076" i="1"/>
  <c r="X1075" i="1"/>
  <c r="W1075" i="1"/>
  <c r="V1075" i="1"/>
  <c r="X1074" i="1"/>
  <c r="W1074" i="1"/>
  <c r="V1074" i="1"/>
  <c r="X1073" i="1"/>
  <c r="W1073" i="1"/>
  <c r="V1073" i="1"/>
  <c r="X1072" i="1"/>
  <c r="W1072" i="1"/>
  <c r="V1072" i="1"/>
  <c r="X1071" i="1"/>
  <c r="W1071" i="1"/>
  <c r="V1071" i="1"/>
  <c r="X1070" i="1"/>
  <c r="W1070" i="1"/>
  <c r="V1070" i="1"/>
  <c r="X1069" i="1"/>
  <c r="W1069" i="1"/>
  <c r="V1069" i="1"/>
  <c r="X1068" i="1"/>
  <c r="W1068" i="1"/>
  <c r="V1068" i="1"/>
  <c r="X1067" i="1"/>
  <c r="W1067" i="1"/>
  <c r="V1067" i="1"/>
  <c r="X1066" i="1"/>
  <c r="W1066" i="1"/>
  <c r="V1066" i="1"/>
  <c r="X1065" i="1"/>
  <c r="W1065" i="1"/>
  <c r="V1065" i="1"/>
  <c r="X1064" i="1"/>
  <c r="W1064" i="1"/>
  <c r="V1064" i="1"/>
  <c r="X1063" i="1"/>
  <c r="W1063" i="1"/>
  <c r="V1063" i="1"/>
  <c r="X1062" i="1"/>
  <c r="W1062" i="1"/>
  <c r="V1062" i="1"/>
  <c r="X1061" i="1"/>
  <c r="W1061" i="1"/>
  <c r="V1061" i="1"/>
  <c r="X1060" i="1"/>
  <c r="W1060" i="1"/>
  <c r="V1060" i="1"/>
  <c r="X1059" i="1"/>
  <c r="W1059" i="1"/>
  <c r="V1059" i="1"/>
  <c r="X1058" i="1"/>
  <c r="W1058" i="1"/>
  <c r="V1058" i="1"/>
  <c r="X1057" i="1"/>
  <c r="W1057" i="1"/>
  <c r="V1057" i="1"/>
  <c r="X1056" i="1"/>
  <c r="W1056" i="1"/>
  <c r="V1056" i="1"/>
  <c r="X1055" i="1"/>
  <c r="W1055" i="1"/>
  <c r="V1055" i="1"/>
  <c r="X1054" i="1"/>
  <c r="W1054" i="1"/>
  <c r="V1054" i="1"/>
  <c r="X1053" i="1"/>
  <c r="W1053" i="1"/>
  <c r="V1053" i="1"/>
  <c r="X1052" i="1"/>
  <c r="W1052" i="1"/>
  <c r="V1052" i="1"/>
  <c r="X1051" i="1"/>
  <c r="W1051" i="1"/>
  <c r="V1051" i="1"/>
  <c r="X1050" i="1"/>
  <c r="W1050" i="1"/>
  <c r="V1050" i="1"/>
  <c r="X1049" i="1"/>
  <c r="W1049" i="1"/>
  <c r="V1049" i="1"/>
  <c r="X1048" i="1"/>
  <c r="W1048" i="1"/>
  <c r="V1048" i="1"/>
  <c r="X1047" i="1"/>
  <c r="W1047" i="1"/>
  <c r="V1047" i="1"/>
  <c r="X1046" i="1"/>
  <c r="W1046" i="1"/>
  <c r="V1046" i="1"/>
  <c r="X1045" i="1"/>
  <c r="W1045" i="1"/>
  <c r="V1045" i="1"/>
  <c r="X1044" i="1"/>
  <c r="W1044" i="1"/>
  <c r="V1044" i="1"/>
  <c r="X1043" i="1"/>
  <c r="W1043" i="1"/>
  <c r="V1043" i="1"/>
  <c r="X1042" i="1"/>
  <c r="W1042" i="1"/>
  <c r="V1042" i="1"/>
  <c r="X1041" i="1"/>
  <c r="W1041" i="1"/>
  <c r="V1041" i="1"/>
  <c r="X1040" i="1"/>
  <c r="W1040" i="1"/>
  <c r="V1040" i="1"/>
  <c r="X1039" i="1"/>
  <c r="W1039" i="1"/>
  <c r="V1039" i="1"/>
  <c r="X1038" i="1"/>
  <c r="W1038" i="1"/>
  <c r="V1038" i="1"/>
  <c r="X1037" i="1"/>
  <c r="W1037" i="1"/>
  <c r="V1037" i="1"/>
  <c r="X1036" i="1"/>
  <c r="W1036" i="1"/>
  <c r="V1036" i="1"/>
  <c r="X1035" i="1"/>
  <c r="W1035" i="1"/>
  <c r="V1035" i="1"/>
  <c r="X1034" i="1"/>
  <c r="W1034" i="1"/>
  <c r="V1034" i="1"/>
  <c r="X1033" i="1"/>
  <c r="W1033" i="1"/>
  <c r="V1033" i="1"/>
  <c r="X1032" i="1"/>
  <c r="W1032" i="1"/>
  <c r="V1032" i="1"/>
  <c r="X1031" i="1"/>
  <c r="W1031" i="1"/>
  <c r="V1031" i="1"/>
  <c r="X1030" i="1"/>
  <c r="W1030" i="1"/>
  <c r="V1030" i="1"/>
  <c r="X1029" i="1"/>
  <c r="W1029" i="1"/>
  <c r="V1029" i="1"/>
  <c r="X1028" i="1"/>
  <c r="W1028" i="1"/>
  <c r="V1028" i="1"/>
  <c r="X1027" i="1"/>
  <c r="W1027" i="1"/>
  <c r="V1027" i="1"/>
  <c r="X1026" i="1"/>
  <c r="W1026" i="1"/>
  <c r="V1026" i="1"/>
  <c r="X1025" i="1"/>
  <c r="W1025" i="1"/>
  <c r="V1025" i="1"/>
  <c r="X1024" i="1"/>
  <c r="W1024" i="1"/>
  <c r="V1024" i="1"/>
  <c r="X1023" i="1"/>
  <c r="W1023" i="1"/>
  <c r="V1023" i="1"/>
  <c r="X1022" i="1"/>
  <c r="W1022" i="1"/>
  <c r="V1022" i="1"/>
  <c r="X1021" i="1"/>
  <c r="W1021" i="1"/>
  <c r="V1021" i="1"/>
  <c r="X1020" i="1"/>
  <c r="W1020" i="1"/>
  <c r="V1020" i="1"/>
  <c r="X1019" i="1"/>
  <c r="W1019" i="1"/>
  <c r="V1019" i="1"/>
  <c r="X1018" i="1"/>
  <c r="W1018" i="1"/>
  <c r="V1018" i="1"/>
  <c r="X1017" i="1"/>
  <c r="W1017" i="1"/>
  <c r="V1017" i="1"/>
  <c r="X1016" i="1"/>
  <c r="W1016" i="1"/>
  <c r="V1016" i="1"/>
  <c r="X1015" i="1"/>
  <c r="W1015" i="1"/>
  <c r="V1015" i="1"/>
  <c r="X1014" i="1"/>
  <c r="W1014" i="1"/>
  <c r="V1014" i="1"/>
  <c r="X1013" i="1"/>
  <c r="W1013" i="1"/>
  <c r="V1013" i="1"/>
  <c r="X1012" i="1"/>
  <c r="W1012" i="1"/>
  <c r="V1012" i="1"/>
  <c r="X1011" i="1"/>
  <c r="W1011" i="1"/>
  <c r="V1011" i="1"/>
  <c r="X1010" i="1"/>
  <c r="W1010" i="1"/>
  <c r="V1010" i="1"/>
  <c r="X1009" i="1"/>
  <c r="W1009" i="1"/>
  <c r="V1009" i="1"/>
  <c r="X1008" i="1"/>
  <c r="W1008" i="1"/>
  <c r="V1008" i="1"/>
  <c r="X1007" i="1"/>
  <c r="W1007" i="1"/>
  <c r="V1007" i="1"/>
  <c r="X1006" i="1"/>
  <c r="W1006" i="1"/>
  <c r="V1006" i="1"/>
  <c r="X1005" i="1"/>
  <c r="W1005" i="1"/>
  <c r="V1005" i="1"/>
  <c r="X1004" i="1"/>
  <c r="W1004" i="1"/>
  <c r="V1004" i="1"/>
  <c r="X1003" i="1"/>
  <c r="W1003" i="1"/>
  <c r="V1003" i="1"/>
  <c r="X1002" i="1"/>
  <c r="W1002" i="1"/>
  <c r="V1002" i="1"/>
  <c r="X1001" i="1"/>
  <c r="W1001" i="1"/>
  <c r="V1001" i="1"/>
  <c r="X1000" i="1"/>
  <c r="W1000" i="1"/>
  <c r="V1000" i="1"/>
  <c r="X999" i="1"/>
  <c r="W999" i="1"/>
  <c r="V999" i="1"/>
  <c r="X998" i="1"/>
  <c r="W998" i="1"/>
  <c r="V998" i="1"/>
  <c r="X997" i="1"/>
  <c r="W997" i="1"/>
  <c r="V997" i="1"/>
  <c r="X996" i="1"/>
  <c r="W996" i="1"/>
  <c r="V996" i="1"/>
  <c r="X995" i="1"/>
  <c r="W995" i="1"/>
  <c r="V995" i="1"/>
  <c r="X994" i="1"/>
  <c r="W994" i="1"/>
  <c r="V994" i="1"/>
  <c r="X993" i="1"/>
  <c r="W993" i="1"/>
  <c r="V993" i="1"/>
  <c r="X992" i="1"/>
  <c r="W992" i="1"/>
  <c r="V992" i="1"/>
  <c r="X991" i="1"/>
  <c r="W991" i="1"/>
  <c r="V991" i="1"/>
  <c r="X990" i="1"/>
  <c r="W990" i="1"/>
  <c r="V990" i="1"/>
  <c r="X989" i="1"/>
  <c r="W989" i="1"/>
  <c r="V989" i="1"/>
  <c r="X988" i="1"/>
  <c r="W988" i="1"/>
  <c r="V988" i="1"/>
  <c r="X987" i="1"/>
  <c r="W987" i="1"/>
  <c r="V987" i="1"/>
  <c r="X986" i="1"/>
  <c r="W986" i="1"/>
  <c r="V986" i="1"/>
  <c r="X985" i="1"/>
  <c r="W985" i="1"/>
  <c r="V985" i="1"/>
  <c r="X984" i="1"/>
  <c r="W984" i="1"/>
  <c r="V984" i="1"/>
  <c r="X983" i="1"/>
  <c r="W983" i="1"/>
  <c r="V983" i="1"/>
  <c r="X982" i="1"/>
  <c r="W982" i="1"/>
  <c r="V982" i="1"/>
  <c r="X981" i="1"/>
  <c r="W981" i="1"/>
  <c r="V981" i="1"/>
  <c r="X980" i="1"/>
  <c r="W980" i="1"/>
  <c r="V980" i="1"/>
  <c r="X979" i="1"/>
  <c r="W979" i="1"/>
  <c r="V979" i="1"/>
  <c r="X978" i="1"/>
  <c r="W978" i="1"/>
  <c r="V978" i="1"/>
  <c r="X977" i="1"/>
  <c r="W977" i="1"/>
  <c r="V977" i="1"/>
  <c r="X976" i="1"/>
  <c r="W976" i="1"/>
  <c r="V976" i="1"/>
  <c r="X975" i="1"/>
  <c r="W975" i="1"/>
  <c r="V975" i="1"/>
  <c r="X974" i="1"/>
  <c r="W974" i="1"/>
  <c r="V974" i="1"/>
  <c r="X973" i="1"/>
  <c r="W973" i="1"/>
  <c r="V973" i="1"/>
  <c r="X972" i="1"/>
  <c r="W972" i="1"/>
  <c r="V972" i="1"/>
  <c r="X971" i="1"/>
  <c r="W971" i="1"/>
  <c r="V971" i="1"/>
  <c r="X970" i="1"/>
  <c r="W970" i="1"/>
  <c r="V970" i="1"/>
  <c r="X969" i="1"/>
  <c r="W969" i="1"/>
  <c r="V969" i="1"/>
  <c r="X968" i="1"/>
  <c r="W968" i="1"/>
  <c r="V968" i="1"/>
  <c r="X967" i="1"/>
  <c r="W967" i="1"/>
  <c r="V967" i="1"/>
  <c r="X966" i="1"/>
  <c r="W966" i="1"/>
  <c r="V966" i="1"/>
  <c r="X965" i="1"/>
  <c r="W965" i="1"/>
  <c r="V965" i="1"/>
  <c r="X964" i="1"/>
  <c r="W964" i="1"/>
  <c r="V964" i="1"/>
  <c r="X963" i="1"/>
  <c r="W963" i="1"/>
  <c r="V963" i="1"/>
  <c r="X962" i="1"/>
  <c r="W962" i="1"/>
  <c r="V962" i="1"/>
  <c r="X961" i="1"/>
  <c r="W961" i="1"/>
  <c r="V961" i="1"/>
  <c r="X960" i="1"/>
  <c r="W960" i="1"/>
  <c r="V960" i="1"/>
  <c r="X959" i="1"/>
  <c r="W959" i="1"/>
  <c r="V959" i="1"/>
  <c r="X958" i="1"/>
  <c r="W958" i="1"/>
  <c r="V958" i="1"/>
  <c r="X957" i="1"/>
  <c r="W957" i="1"/>
  <c r="V957" i="1"/>
  <c r="X956" i="1"/>
  <c r="W956" i="1"/>
  <c r="V956" i="1"/>
  <c r="X955" i="1"/>
  <c r="W955" i="1"/>
  <c r="V955" i="1"/>
  <c r="X954" i="1"/>
  <c r="W954" i="1"/>
  <c r="V954" i="1"/>
  <c r="X953" i="1"/>
  <c r="W953" i="1"/>
  <c r="V953" i="1"/>
  <c r="X952" i="1"/>
  <c r="W952" i="1"/>
  <c r="V952" i="1"/>
  <c r="X951" i="1"/>
  <c r="W951" i="1"/>
  <c r="V951" i="1"/>
  <c r="X950" i="1"/>
  <c r="W950" i="1"/>
  <c r="V950" i="1"/>
  <c r="X949" i="1"/>
  <c r="W949" i="1"/>
  <c r="V949" i="1"/>
  <c r="X948" i="1"/>
  <c r="W948" i="1"/>
  <c r="V948" i="1"/>
  <c r="X947" i="1"/>
  <c r="W947" i="1"/>
  <c r="V947" i="1"/>
  <c r="X946" i="1"/>
  <c r="W946" i="1"/>
  <c r="V946" i="1"/>
  <c r="X945" i="1"/>
  <c r="W945" i="1"/>
  <c r="V945" i="1"/>
  <c r="X944" i="1"/>
  <c r="W944" i="1"/>
  <c r="V944" i="1"/>
  <c r="X943" i="1"/>
  <c r="W943" i="1"/>
  <c r="V943" i="1"/>
  <c r="X942" i="1"/>
  <c r="W942" i="1"/>
  <c r="V942" i="1"/>
  <c r="X941" i="1"/>
  <c r="W941" i="1"/>
  <c r="V941" i="1"/>
  <c r="X940" i="1"/>
  <c r="W940" i="1"/>
  <c r="V940" i="1"/>
  <c r="X939" i="1"/>
  <c r="W939" i="1"/>
  <c r="V939" i="1"/>
  <c r="X938" i="1"/>
  <c r="W938" i="1"/>
  <c r="V938" i="1"/>
  <c r="X937" i="1"/>
  <c r="W937" i="1"/>
  <c r="V937" i="1"/>
  <c r="X936" i="1"/>
  <c r="W936" i="1"/>
  <c r="V936" i="1"/>
  <c r="X935" i="1"/>
  <c r="W935" i="1"/>
  <c r="V935" i="1"/>
  <c r="X934" i="1"/>
  <c r="W934" i="1"/>
  <c r="V934" i="1"/>
  <c r="X933" i="1"/>
  <c r="W933" i="1"/>
  <c r="V933" i="1"/>
  <c r="X932" i="1"/>
  <c r="W932" i="1"/>
  <c r="V932" i="1"/>
  <c r="X931" i="1"/>
  <c r="W931" i="1"/>
  <c r="V931" i="1"/>
  <c r="X930" i="1"/>
  <c r="W930" i="1"/>
  <c r="V930" i="1"/>
  <c r="X929" i="1"/>
  <c r="W929" i="1"/>
  <c r="V929" i="1"/>
  <c r="X928" i="1"/>
  <c r="W928" i="1"/>
  <c r="V928" i="1"/>
  <c r="X927" i="1"/>
  <c r="W927" i="1"/>
  <c r="V927" i="1"/>
  <c r="X926" i="1"/>
  <c r="W926" i="1"/>
  <c r="V926" i="1"/>
  <c r="X925" i="1"/>
  <c r="W925" i="1"/>
  <c r="V925" i="1"/>
  <c r="X924" i="1"/>
  <c r="W924" i="1"/>
  <c r="V924" i="1"/>
  <c r="X923" i="1"/>
  <c r="W923" i="1"/>
  <c r="V923" i="1"/>
  <c r="X922" i="1"/>
  <c r="W922" i="1"/>
  <c r="V922" i="1"/>
  <c r="X921" i="1"/>
  <c r="W921" i="1"/>
  <c r="V921" i="1"/>
  <c r="X920" i="1"/>
  <c r="W920" i="1"/>
  <c r="V920" i="1"/>
  <c r="X919" i="1"/>
  <c r="W919" i="1"/>
  <c r="V919" i="1"/>
  <c r="X918" i="1"/>
  <c r="W918" i="1"/>
  <c r="V918" i="1"/>
  <c r="X917" i="1"/>
  <c r="W917" i="1"/>
  <c r="V917" i="1"/>
  <c r="X916" i="1"/>
  <c r="W916" i="1"/>
  <c r="V916" i="1"/>
  <c r="X915" i="1"/>
  <c r="W915" i="1"/>
  <c r="V915" i="1"/>
  <c r="X914" i="1"/>
  <c r="W914" i="1"/>
  <c r="V914" i="1"/>
  <c r="X913" i="1"/>
  <c r="W913" i="1"/>
  <c r="V913" i="1"/>
  <c r="X912" i="1"/>
  <c r="W912" i="1"/>
  <c r="V912" i="1"/>
  <c r="X911" i="1"/>
  <c r="W911" i="1"/>
  <c r="V911" i="1"/>
  <c r="X910" i="1"/>
  <c r="W910" i="1"/>
  <c r="V910" i="1"/>
  <c r="X909" i="1"/>
  <c r="W909" i="1"/>
  <c r="V909" i="1"/>
  <c r="X908" i="1"/>
  <c r="W908" i="1"/>
  <c r="V908" i="1"/>
  <c r="X907" i="1"/>
  <c r="W907" i="1"/>
  <c r="V907" i="1"/>
  <c r="X906" i="1"/>
  <c r="W906" i="1"/>
  <c r="V906" i="1"/>
  <c r="X905" i="1"/>
  <c r="W905" i="1"/>
  <c r="V905" i="1"/>
  <c r="X904" i="1"/>
  <c r="W904" i="1"/>
  <c r="V904" i="1"/>
  <c r="X903" i="1"/>
  <c r="W903" i="1"/>
  <c r="V903" i="1"/>
  <c r="X902" i="1"/>
  <c r="W902" i="1"/>
  <c r="V902" i="1"/>
  <c r="X901" i="1"/>
  <c r="W901" i="1"/>
  <c r="V901" i="1"/>
  <c r="X900" i="1"/>
  <c r="W900" i="1"/>
  <c r="V900" i="1"/>
  <c r="X899" i="1"/>
  <c r="W899" i="1"/>
  <c r="V899" i="1"/>
  <c r="X898" i="1"/>
  <c r="W898" i="1"/>
  <c r="V898" i="1"/>
  <c r="X897" i="1"/>
  <c r="W897" i="1"/>
  <c r="V897" i="1"/>
  <c r="X896" i="1"/>
  <c r="W896" i="1"/>
  <c r="V896" i="1"/>
  <c r="X895" i="1"/>
  <c r="W895" i="1"/>
  <c r="V895" i="1"/>
  <c r="X894" i="1"/>
  <c r="W894" i="1"/>
  <c r="V894" i="1"/>
  <c r="X893" i="1"/>
  <c r="W893" i="1"/>
  <c r="V893" i="1"/>
  <c r="X892" i="1"/>
  <c r="W892" i="1"/>
  <c r="V892" i="1"/>
  <c r="X891" i="1"/>
  <c r="W891" i="1"/>
  <c r="V891" i="1"/>
  <c r="X890" i="1"/>
  <c r="W890" i="1"/>
  <c r="V890" i="1"/>
  <c r="X889" i="1"/>
  <c r="W889" i="1"/>
  <c r="V889" i="1"/>
  <c r="X888" i="1"/>
  <c r="W888" i="1"/>
  <c r="V888" i="1"/>
  <c r="X887" i="1"/>
  <c r="W887" i="1"/>
  <c r="V887" i="1"/>
  <c r="X886" i="1"/>
  <c r="W886" i="1"/>
  <c r="V886" i="1"/>
  <c r="X885" i="1"/>
  <c r="W885" i="1"/>
  <c r="V885" i="1"/>
  <c r="X884" i="1"/>
  <c r="W884" i="1"/>
  <c r="V884" i="1"/>
  <c r="X883" i="1"/>
  <c r="W883" i="1"/>
  <c r="V883" i="1"/>
  <c r="X882" i="1"/>
  <c r="W882" i="1"/>
  <c r="V882" i="1"/>
  <c r="X881" i="1"/>
  <c r="W881" i="1"/>
  <c r="V881" i="1"/>
  <c r="X880" i="1"/>
  <c r="W880" i="1"/>
  <c r="V880" i="1"/>
  <c r="X879" i="1"/>
  <c r="W879" i="1"/>
  <c r="V879" i="1"/>
  <c r="X878" i="1"/>
  <c r="W878" i="1"/>
  <c r="V878" i="1"/>
  <c r="X877" i="1"/>
  <c r="W877" i="1"/>
  <c r="V877" i="1"/>
  <c r="X876" i="1"/>
  <c r="W876" i="1"/>
  <c r="V876" i="1"/>
  <c r="X875" i="1"/>
  <c r="W875" i="1"/>
  <c r="V875" i="1"/>
  <c r="X874" i="1"/>
  <c r="W874" i="1"/>
  <c r="V874" i="1"/>
  <c r="X873" i="1"/>
  <c r="W873" i="1"/>
  <c r="V873" i="1"/>
  <c r="X872" i="1"/>
  <c r="W872" i="1"/>
  <c r="V872" i="1"/>
  <c r="X871" i="1"/>
  <c r="W871" i="1"/>
  <c r="V871" i="1"/>
  <c r="X870" i="1"/>
  <c r="W870" i="1"/>
  <c r="V870" i="1"/>
  <c r="X869" i="1"/>
  <c r="W869" i="1"/>
  <c r="V869" i="1"/>
  <c r="X868" i="1"/>
  <c r="W868" i="1"/>
  <c r="V868" i="1"/>
  <c r="X867" i="1"/>
  <c r="W867" i="1"/>
  <c r="V867" i="1"/>
  <c r="X866" i="1"/>
  <c r="W866" i="1"/>
  <c r="V866" i="1"/>
  <c r="X865" i="1"/>
  <c r="W865" i="1"/>
  <c r="V865" i="1"/>
  <c r="X864" i="1"/>
  <c r="W864" i="1"/>
  <c r="V864" i="1"/>
  <c r="X863" i="1"/>
  <c r="W863" i="1"/>
  <c r="V863" i="1"/>
  <c r="X862" i="1"/>
  <c r="W862" i="1"/>
  <c r="V862" i="1"/>
  <c r="X861" i="1"/>
  <c r="W861" i="1"/>
  <c r="V861" i="1"/>
  <c r="X860" i="1"/>
  <c r="W860" i="1"/>
  <c r="V860" i="1"/>
  <c r="X859" i="1"/>
  <c r="W859" i="1"/>
  <c r="V859" i="1"/>
  <c r="X858" i="1"/>
  <c r="W858" i="1"/>
  <c r="V858" i="1"/>
  <c r="X857" i="1"/>
  <c r="W857" i="1"/>
  <c r="V857" i="1"/>
  <c r="X856" i="1"/>
  <c r="W856" i="1"/>
  <c r="V856" i="1"/>
  <c r="X855" i="1"/>
  <c r="W855" i="1"/>
  <c r="V855" i="1"/>
  <c r="X854" i="1"/>
  <c r="W854" i="1"/>
  <c r="V854" i="1"/>
  <c r="X853" i="1"/>
  <c r="W853" i="1"/>
  <c r="V853" i="1"/>
  <c r="X852" i="1"/>
  <c r="W852" i="1"/>
  <c r="V852" i="1"/>
  <c r="X851" i="1"/>
  <c r="W851" i="1"/>
  <c r="V851" i="1"/>
  <c r="X850" i="1"/>
  <c r="W850" i="1"/>
  <c r="V850" i="1"/>
  <c r="X849" i="1"/>
  <c r="W849" i="1"/>
  <c r="V849" i="1"/>
  <c r="X848" i="1"/>
  <c r="W848" i="1"/>
  <c r="V848" i="1"/>
  <c r="X847" i="1"/>
  <c r="W847" i="1"/>
  <c r="V847" i="1"/>
  <c r="X846" i="1"/>
  <c r="W846" i="1"/>
  <c r="V846" i="1"/>
  <c r="X845" i="1"/>
  <c r="W845" i="1"/>
  <c r="V845" i="1"/>
  <c r="X844" i="1"/>
  <c r="W844" i="1"/>
  <c r="V844" i="1"/>
  <c r="X843" i="1"/>
  <c r="W843" i="1"/>
  <c r="V843" i="1"/>
  <c r="X842" i="1"/>
  <c r="W842" i="1"/>
  <c r="V842" i="1"/>
  <c r="X841" i="1"/>
  <c r="W841" i="1"/>
  <c r="V841" i="1"/>
  <c r="X840" i="1"/>
  <c r="W840" i="1"/>
  <c r="V840" i="1"/>
  <c r="X839" i="1"/>
  <c r="W839" i="1"/>
  <c r="V839" i="1"/>
  <c r="X838" i="1"/>
  <c r="W838" i="1"/>
  <c r="V838" i="1"/>
  <c r="X837" i="1"/>
  <c r="W837" i="1"/>
  <c r="V837" i="1"/>
  <c r="X836" i="1"/>
  <c r="W836" i="1"/>
  <c r="V836" i="1"/>
  <c r="X835" i="1"/>
  <c r="W835" i="1"/>
  <c r="V835" i="1"/>
  <c r="X834" i="1"/>
  <c r="W834" i="1"/>
  <c r="V834" i="1"/>
  <c r="X833" i="1"/>
  <c r="W833" i="1"/>
  <c r="V833" i="1"/>
  <c r="X832" i="1"/>
  <c r="W832" i="1"/>
  <c r="V832" i="1"/>
  <c r="X831" i="1"/>
  <c r="W831" i="1"/>
  <c r="V831" i="1"/>
  <c r="X830" i="1"/>
  <c r="W830" i="1"/>
  <c r="V830" i="1"/>
  <c r="X829" i="1"/>
  <c r="W829" i="1"/>
  <c r="V829" i="1"/>
  <c r="X828" i="1"/>
  <c r="W828" i="1"/>
  <c r="V828" i="1"/>
  <c r="X827" i="1"/>
  <c r="W827" i="1"/>
  <c r="V827" i="1"/>
  <c r="X826" i="1"/>
  <c r="W826" i="1"/>
  <c r="V826" i="1"/>
  <c r="X825" i="1"/>
  <c r="W825" i="1"/>
  <c r="V825" i="1"/>
  <c r="X824" i="1"/>
  <c r="W824" i="1"/>
  <c r="V824" i="1"/>
  <c r="X823" i="1"/>
  <c r="W823" i="1"/>
  <c r="V823" i="1"/>
  <c r="X822" i="1"/>
  <c r="W822" i="1"/>
  <c r="V822" i="1"/>
  <c r="X821" i="1"/>
  <c r="W821" i="1"/>
  <c r="V821" i="1"/>
  <c r="X820" i="1"/>
  <c r="W820" i="1"/>
  <c r="V820" i="1"/>
  <c r="X819" i="1"/>
  <c r="W819" i="1"/>
  <c r="V819" i="1"/>
  <c r="X818" i="1"/>
  <c r="W818" i="1"/>
  <c r="V818" i="1"/>
  <c r="X817" i="1"/>
  <c r="W817" i="1"/>
  <c r="V817" i="1"/>
  <c r="X816" i="1"/>
  <c r="W816" i="1"/>
  <c r="V816" i="1"/>
  <c r="X815" i="1"/>
  <c r="W815" i="1"/>
  <c r="V815" i="1"/>
  <c r="X814" i="1"/>
  <c r="W814" i="1"/>
  <c r="V814" i="1"/>
  <c r="X813" i="1"/>
  <c r="W813" i="1"/>
  <c r="V813" i="1"/>
  <c r="X812" i="1"/>
  <c r="W812" i="1"/>
  <c r="V812" i="1"/>
  <c r="X811" i="1"/>
  <c r="W811" i="1"/>
  <c r="V811" i="1"/>
  <c r="X810" i="1"/>
  <c r="W810" i="1"/>
  <c r="V810" i="1"/>
  <c r="X809" i="1"/>
  <c r="W809" i="1"/>
  <c r="V809" i="1"/>
  <c r="X808" i="1"/>
  <c r="W808" i="1"/>
  <c r="V808" i="1"/>
  <c r="X807" i="1"/>
  <c r="W807" i="1"/>
  <c r="V807" i="1"/>
  <c r="X806" i="1"/>
  <c r="W806" i="1"/>
  <c r="V806" i="1"/>
  <c r="X805" i="1"/>
  <c r="W805" i="1"/>
  <c r="V805" i="1"/>
  <c r="X804" i="1"/>
  <c r="W804" i="1"/>
  <c r="V804" i="1"/>
  <c r="X803" i="1"/>
  <c r="W803" i="1"/>
  <c r="V803" i="1"/>
  <c r="X802" i="1"/>
  <c r="W802" i="1"/>
  <c r="V802" i="1"/>
  <c r="X801" i="1"/>
  <c r="W801" i="1"/>
  <c r="V801" i="1"/>
  <c r="X800" i="1"/>
  <c r="W800" i="1"/>
  <c r="V800" i="1"/>
  <c r="X799" i="1"/>
  <c r="W799" i="1"/>
  <c r="V799" i="1"/>
  <c r="X798" i="1"/>
  <c r="W798" i="1"/>
  <c r="V798" i="1"/>
  <c r="X797" i="1"/>
  <c r="W797" i="1"/>
  <c r="V797" i="1"/>
  <c r="X796" i="1"/>
  <c r="W796" i="1"/>
  <c r="V796" i="1"/>
  <c r="X795" i="1"/>
  <c r="W795" i="1"/>
  <c r="V795" i="1"/>
  <c r="X794" i="1"/>
  <c r="W794" i="1"/>
  <c r="V794" i="1"/>
  <c r="X793" i="1"/>
  <c r="W793" i="1"/>
  <c r="V793" i="1"/>
  <c r="X792" i="1"/>
  <c r="W792" i="1"/>
  <c r="V792" i="1"/>
  <c r="X791" i="1"/>
  <c r="W791" i="1"/>
  <c r="V791" i="1"/>
  <c r="X790" i="1"/>
  <c r="W790" i="1"/>
  <c r="V790" i="1"/>
  <c r="X789" i="1"/>
  <c r="W789" i="1"/>
  <c r="V789" i="1"/>
  <c r="X788" i="1"/>
  <c r="W788" i="1"/>
  <c r="V788" i="1"/>
  <c r="X787" i="1"/>
  <c r="W787" i="1"/>
  <c r="V787" i="1"/>
  <c r="X786" i="1"/>
  <c r="W786" i="1"/>
  <c r="V786" i="1"/>
  <c r="X785" i="1"/>
  <c r="W785" i="1"/>
  <c r="V785" i="1"/>
  <c r="X784" i="1"/>
  <c r="W784" i="1"/>
  <c r="V784" i="1"/>
  <c r="X783" i="1"/>
  <c r="W783" i="1"/>
  <c r="V783" i="1"/>
  <c r="X782" i="1"/>
  <c r="W782" i="1"/>
  <c r="V782" i="1"/>
  <c r="X781" i="1"/>
  <c r="W781" i="1"/>
  <c r="V781" i="1"/>
  <c r="X780" i="1"/>
  <c r="W780" i="1"/>
  <c r="V780" i="1"/>
  <c r="X779" i="1"/>
  <c r="W779" i="1"/>
  <c r="V779" i="1"/>
  <c r="X778" i="1"/>
  <c r="W778" i="1"/>
  <c r="V778" i="1"/>
  <c r="X777" i="1"/>
  <c r="W777" i="1"/>
  <c r="V777" i="1"/>
  <c r="X776" i="1"/>
  <c r="W776" i="1"/>
  <c r="V776" i="1"/>
  <c r="X775" i="1"/>
  <c r="W775" i="1"/>
  <c r="V775" i="1"/>
  <c r="X774" i="1"/>
  <c r="W774" i="1"/>
  <c r="V774" i="1"/>
  <c r="X773" i="1"/>
  <c r="W773" i="1"/>
  <c r="V773" i="1"/>
  <c r="X772" i="1"/>
  <c r="W772" i="1"/>
  <c r="V772" i="1"/>
  <c r="X771" i="1"/>
  <c r="W771" i="1"/>
  <c r="V771" i="1"/>
  <c r="X770" i="1"/>
  <c r="W770" i="1"/>
  <c r="V770" i="1"/>
  <c r="X769" i="1"/>
  <c r="W769" i="1"/>
  <c r="V769" i="1"/>
  <c r="X768" i="1"/>
  <c r="W768" i="1"/>
  <c r="V768" i="1"/>
  <c r="X767" i="1"/>
  <c r="W767" i="1"/>
  <c r="V767" i="1"/>
  <c r="X766" i="1"/>
  <c r="W766" i="1"/>
  <c r="V766" i="1"/>
  <c r="X765" i="1"/>
  <c r="W765" i="1"/>
  <c r="V765" i="1"/>
  <c r="X764" i="1"/>
  <c r="W764" i="1"/>
  <c r="V764" i="1"/>
  <c r="X763" i="1"/>
  <c r="W763" i="1"/>
  <c r="V763" i="1"/>
  <c r="X762" i="1"/>
  <c r="W762" i="1"/>
  <c r="V762" i="1"/>
  <c r="X761" i="1"/>
  <c r="W761" i="1"/>
  <c r="V761" i="1"/>
  <c r="X760" i="1"/>
  <c r="W760" i="1"/>
  <c r="V760" i="1"/>
  <c r="X759" i="1"/>
  <c r="W759" i="1"/>
  <c r="V759" i="1"/>
  <c r="X758" i="1"/>
  <c r="W758" i="1"/>
  <c r="V758" i="1"/>
  <c r="X757" i="1"/>
  <c r="W757" i="1"/>
  <c r="V757" i="1"/>
  <c r="X756" i="1"/>
  <c r="W756" i="1"/>
  <c r="V756" i="1"/>
  <c r="X755" i="1"/>
  <c r="W755" i="1"/>
  <c r="V755" i="1"/>
  <c r="X754" i="1"/>
  <c r="W754" i="1"/>
  <c r="V754" i="1"/>
  <c r="X753" i="1"/>
  <c r="W753" i="1"/>
  <c r="V753" i="1"/>
  <c r="X752" i="1"/>
  <c r="W752" i="1"/>
  <c r="V752" i="1"/>
  <c r="X751" i="1"/>
  <c r="W751" i="1"/>
  <c r="V751" i="1"/>
  <c r="X750" i="1"/>
  <c r="W750" i="1"/>
  <c r="V750" i="1"/>
  <c r="X749" i="1"/>
  <c r="W749" i="1"/>
  <c r="V749" i="1"/>
  <c r="X748" i="1"/>
  <c r="W748" i="1"/>
  <c r="V748" i="1"/>
  <c r="X747" i="1"/>
  <c r="W747" i="1"/>
  <c r="V747" i="1"/>
  <c r="X746" i="1"/>
  <c r="W746" i="1"/>
  <c r="V746" i="1"/>
  <c r="X745" i="1"/>
  <c r="W745" i="1"/>
  <c r="V745" i="1"/>
  <c r="X744" i="1"/>
  <c r="W744" i="1"/>
  <c r="V744" i="1"/>
  <c r="X743" i="1"/>
  <c r="W743" i="1"/>
  <c r="V743" i="1"/>
  <c r="X742" i="1"/>
  <c r="W742" i="1"/>
  <c r="V742" i="1"/>
  <c r="X741" i="1"/>
  <c r="W741" i="1"/>
  <c r="V741" i="1"/>
  <c r="X740" i="1"/>
  <c r="W740" i="1"/>
  <c r="V740" i="1"/>
  <c r="X739" i="1"/>
  <c r="W739" i="1"/>
  <c r="V739" i="1"/>
  <c r="X738" i="1"/>
  <c r="W738" i="1"/>
  <c r="V738" i="1"/>
  <c r="X737" i="1"/>
  <c r="W737" i="1"/>
  <c r="V737" i="1"/>
  <c r="X736" i="1"/>
  <c r="W736" i="1"/>
  <c r="V736" i="1"/>
  <c r="X735" i="1"/>
  <c r="W735" i="1"/>
  <c r="V735" i="1"/>
  <c r="X734" i="1"/>
  <c r="W734" i="1"/>
  <c r="V734" i="1"/>
  <c r="X733" i="1"/>
  <c r="W733" i="1"/>
  <c r="V733" i="1"/>
  <c r="X732" i="1"/>
  <c r="W732" i="1"/>
  <c r="V732" i="1"/>
  <c r="X731" i="1"/>
  <c r="W731" i="1"/>
  <c r="V731" i="1"/>
  <c r="X730" i="1"/>
  <c r="W730" i="1"/>
  <c r="V730" i="1"/>
  <c r="X729" i="1"/>
  <c r="W729" i="1"/>
  <c r="V729" i="1"/>
  <c r="X728" i="1"/>
  <c r="W728" i="1"/>
  <c r="V728" i="1"/>
  <c r="X727" i="1"/>
  <c r="W727" i="1"/>
  <c r="V727" i="1"/>
  <c r="X726" i="1"/>
  <c r="W726" i="1"/>
  <c r="V726" i="1"/>
  <c r="X725" i="1"/>
  <c r="W725" i="1"/>
  <c r="V725" i="1"/>
  <c r="X724" i="1"/>
  <c r="W724" i="1"/>
  <c r="V724" i="1"/>
  <c r="X723" i="1"/>
  <c r="W723" i="1"/>
  <c r="V723" i="1"/>
  <c r="X722" i="1"/>
  <c r="W722" i="1"/>
  <c r="V722" i="1"/>
  <c r="X721" i="1"/>
  <c r="W721" i="1"/>
  <c r="V721" i="1"/>
  <c r="X720" i="1"/>
  <c r="W720" i="1"/>
  <c r="V720" i="1"/>
  <c r="X719" i="1"/>
  <c r="W719" i="1"/>
  <c r="V719" i="1"/>
  <c r="X718" i="1"/>
  <c r="W718" i="1"/>
  <c r="V718" i="1"/>
  <c r="X717" i="1"/>
  <c r="W717" i="1"/>
  <c r="V717" i="1"/>
  <c r="X716" i="1"/>
  <c r="W716" i="1"/>
  <c r="V716" i="1"/>
  <c r="X715" i="1"/>
  <c r="W715" i="1"/>
  <c r="V715" i="1"/>
  <c r="X714" i="1"/>
  <c r="W714" i="1"/>
  <c r="V714" i="1"/>
  <c r="X713" i="1"/>
  <c r="W713" i="1"/>
  <c r="V713" i="1"/>
  <c r="X712" i="1"/>
  <c r="W712" i="1"/>
  <c r="V712" i="1"/>
  <c r="X711" i="1"/>
  <c r="W711" i="1"/>
  <c r="V711" i="1"/>
  <c r="X710" i="1"/>
  <c r="W710" i="1"/>
  <c r="V710" i="1"/>
  <c r="X709" i="1"/>
  <c r="W709" i="1"/>
  <c r="V709" i="1"/>
  <c r="X708" i="1"/>
  <c r="W708" i="1"/>
  <c r="V708" i="1"/>
  <c r="X707" i="1"/>
  <c r="W707" i="1"/>
  <c r="V707" i="1"/>
  <c r="X706" i="1"/>
  <c r="W706" i="1"/>
  <c r="V706" i="1"/>
  <c r="X705" i="1"/>
  <c r="W705" i="1"/>
  <c r="V705" i="1"/>
  <c r="X704" i="1"/>
  <c r="W704" i="1"/>
  <c r="V704" i="1"/>
  <c r="X703" i="1"/>
  <c r="W703" i="1"/>
  <c r="V703" i="1"/>
  <c r="X702" i="1"/>
  <c r="W702" i="1"/>
  <c r="V702" i="1"/>
  <c r="X701" i="1"/>
  <c r="W701" i="1"/>
  <c r="V701" i="1"/>
  <c r="X700" i="1"/>
  <c r="W700" i="1"/>
  <c r="V700" i="1"/>
  <c r="X699" i="1"/>
  <c r="W699" i="1"/>
  <c r="V699" i="1"/>
  <c r="X698" i="1"/>
  <c r="W698" i="1"/>
  <c r="V698" i="1"/>
  <c r="X697" i="1"/>
  <c r="W697" i="1"/>
  <c r="V697" i="1"/>
  <c r="X696" i="1"/>
  <c r="W696" i="1"/>
  <c r="V696" i="1"/>
  <c r="X695" i="1"/>
  <c r="W695" i="1"/>
  <c r="V695" i="1"/>
  <c r="X694" i="1"/>
  <c r="W694" i="1"/>
  <c r="V694" i="1"/>
  <c r="X693" i="1"/>
  <c r="W693" i="1"/>
  <c r="V693" i="1"/>
  <c r="X692" i="1"/>
  <c r="W692" i="1"/>
  <c r="V692" i="1"/>
  <c r="X691" i="1"/>
  <c r="W691" i="1"/>
  <c r="V691" i="1"/>
  <c r="X690" i="1"/>
  <c r="W690" i="1"/>
  <c r="V690" i="1"/>
  <c r="X689" i="1"/>
  <c r="W689" i="1"/>
  <c r="V689" i="1"/>
  <c r="X688" i="1"/>
  <c r="W688" i="1"/>
  <c r="V688" i="1"/>
  <c r="X687" i="1"/>
  <c r="W687" i="1"/>
  <c r="V687" i="1"/>
  <c r="X686" i="1"/>
  <c r="W686" i="1"/>
  <c r="V686" i="1"/>
  <c r="X685" i="1"/>
  <c r="W685" i="1"/>
  <c r="V685" i="1"/>
  <c r="X684" i="1"/>
  <c r="W684" i="1"/>
  <c r="V684" i="1"/>
  <c r="X683" i="1"/>
  <c r="W683" i="1"/>
  <c r="V683" i="1"/>
  <c r="X682" i="1"/>
  <c r="W682" i="1"/>
  <c r="V682" i="1"/>
  <c r="X681" i="1"/>
  <c r="W681" i="1"/>
  <c r="V681" i="1"/>
  <c r="X680" i="1"/>
  <c r="W680" i="1"/>
  <c r="V680" i="1"/>
  <c r="X679" i="1"/>
  <c r="W679" i="1"/>
  <c r="V679" i="1"/>
  <c r="X678" i="1"/>
  <c r="W678" i="1"/>
  <c r="V678" i="1"/>
  <c r="X677" i="1"/>
  <c r="W677" i="1"/>
  <c r="V677" i="1"/>
  <c r="X676" i="1"/>
  <c r="W676" i="1"/>
  <c r="V676" i="1"/>
  <c r="X675" i="1"/>
  <c r="W675" i="1"/>
  <c r="V675" i="1"/>
  <c r="X674" i="1"/>
  <c r="W674" i="1"/>
  <c r="V674" i="1"/>
  <c r="X673" i="1"/>
  <c r="W673" i="1"/>
  <c r="V673" i="1"/>
  <c r="X672" i="1"/>
  <c r="W672" i="1"/>
  <c r="V672" i="1"/>
  <c r="X671" i="1"/>
  <c r="W671" i="1"/>
  <c r="V671" i="1"/>
  <c r="X670" i="1"/>
  <c r="W670" i="1"/>
  <c r="V670" i="1"/>
  <c r="X669" i="1"/>
  <c r="W669" i="1"/>
  <c r="V669" i="1"/>
  <c r="X668" i="1"/>
  <c r="W668" i="1"/>
  <c r="V668" i="1"/>
  <c r="X667" i="1"/>
  <c r="W667" i="1"/>
  <c r="V667" i="1"/>
  <c r="X666" i="1"/>
  <c r="W666" i="1"/>
  <c r="V666" i="1"/>
  <c r="X665" i="1"/>
  <c r="W665" i="1"/>
  <c r="V665" i="1"/>
  <c r="X664" i="1"/>
  <c r="W664" i="1"/>
  <c r="V664" i="1"/>
  <c r="X663" i="1"/>
  <c r="W663" i="1"/>
  <c r="V663" i="1"/>
  <c r="X662" i="1"/>
  <c r="W662" i="1"/>
  <c r="V662" i="1"/>
  <c r="X661" i="1"/>
  <c r="W661" i="1"/>
  <c r="V661" i="1"/>
  <c r="X660" i="1"/>
  <c r="W660" i="1"/>
  <c r="V660" i="1"/>
  <c r="X659" i="1"/>
  <c r="W659" i="1"/>
  <c r="V659" i="1"/>
  <c r="X658" i="1"/>
  <c r="W658" i="1"/>
  <c r="V658" i="1"/>
  <c r="X657" i="1"/>
  <c r="W657" i="1"/>
  <c r="V657" i="1"/>
  <c r="X656" i="1"/>
  <c r="W656" i="1"/>
  <c r="V656" i="1"/>
  <c r="X655" i="1"/>
  <c r="W655" i="1"/>
  <c r="V655" i="1"/>
  <c r="X654" i="1"/>
  <c r="W654" i="1"/>
  <c r="V654" i="1"/>
  <c r="X653" i="1"/>
  <c r="W653" i="1"/>
  <c r="V653" i="1"/>
  <c r="X652" i="1"/>
  <c r="W652" i="1"/>
  <c r="V652" i="1"/>
  <c r="X651" i="1"/>
  <c r="W651" i="1"/>
  <c r="V651" i="1"/>
  <c r="X650" i="1"/>
  <c r="W650" i="1"/>
  <c r="V650" i="1"/>
  <c r="X649" i="1"/>
  <c r="W649" i="1"/>
  <c r="V649" i="1"/>
  <c r="X648" i="1"/>
  <c r="W648" i="1"/>
  <c r="V648" i="1"/>
  <c r="X647" i="1"/>
  <c r="W647" i="1"/>
  <c r="V647" i="1"/>
  <c r="X646" i="1"/>
  <c r="W646" i="1"/>
  <c r="V646" i="1"/>
  <c r="X645" i="1"/>
  <c r="W645" i="1"/>
  <c r="V645" i="1"/>
  <c r="X644" i="1"/>
  <c r="W644" i="1"/>
  <c r="V644" i="1"/>
  <c r="X643" i="1"/>
  <c r="W643" i="1"/>
  <c r="V643" i="1"/>
  <c r="X642" i="1"/>
  <c r="W642" i="1"/>
  <c r="V642" i="1"/>
  <c r="X641" i="1"/>
  <c r="W641" i="1"/>
  <c r="V641" i="1"/>
  <c r="X640" i="1"/>
  <c r="W640" i="1"/>
  <c r="V640" i="1"/>
  <c r="X639" i="1"/>
  <c r="W639" i="1"/>
  <c r="V639" i="1"/>
  <c r="X638" i="1"/>
  <c r="W638" i="1"/>
  <c r="V638" i="1"/>
  <c r="X637" i="1"/>
  <c r="W637" i="1"/>
  <c r="V637" i="1"/>
  <c r="X636" i="1"/>
  <c r="W636" i="1"/>
  <c r="V636" i="1"/>
  <c r="X635" i="1"/>
  <c r="W635" i="1"/>
  <c r="V635" i="1"/>
  <c r="X634" i="1"/>
  <c r="W634" i="1"/>
  <c r="V634" i="1"/>
  <c r="X633" i="1"/>
  <c r="W633" i="1"/>
  <c r="V633" i="1"/>
  <c r="X632" i="1"/>
  <c r="W632" i="1"/>
  <c r="V632" i="1"/>
  <c r="X631" i="1"/>
  <c r="W631" i="1"/>
  <c r="V631" i="1"/>
  <c r="X630" i="1"/>
  <c r="W630" i="1"/>
  <c r="V630" i="1"/>
  <c r="X629" i="1"/>
  <c r="W629" i="1"/>
  <c r="V629" i="1"/>
  <c r="X628" i="1"/>
  <c r="W628" i="1"/>
  <c r="V628" i="1"/>
  <c r="X627" i="1"/>
  <c r="W627" i="1"/>
  <c r="V627" i="1"/>
  <c r="X626" i="1"/>
  <c r="W626" i="1"/>
  <c r="V626" i="1"/>
  <c r="X625" i="1"/>
  <c r="W625" i="1"/>
  <c r="V625" i="1"/>
  <c r="X624" i="1"/>
  <c r="W624" i="1"/>
  <c r="V624" i="1"/>
  <c r="X623" i="1"/>
  <c r="W623" i="1"/>
  <c r="V623" i="1"/>
  <c r="X622" i="1"/>
  <c r="W622" i="1"/>
  <c r="V622" i="1"/>
  <c r="X621" i="1"/>
  <c r="W621" i="1"/>
  <c r="V621" i="1"/>
  <c r="X620" i="1"/>
  <c r="W620" i="1"/>
  <c r="V620" i="1"/>
  <c r="X619" i="1"/>
  <c r="W619" i="1"/>
  <c r="V619" i="1"/>
  <c r="X618" i="1"/>
  <c r="W618" i="1"/>
  <c r="V618" i="1"/>
  <c r="X617" i="1"/>
  <c r="W617" i="1"/>
  <c r="V617" i="1"/>
  <c r="X616" i="1"/>
  <c r="W616" i="1"/>
  <c r="V616" i="1"/>
  <c r="X615" i="1"/>
  <c r="W615" i="1"/>
  <c r="V615" i="1"/>
  <c r="X614" i="1"/>
  <c r="W614" i="1"/>
  <c r="V614" i="1"/>
  <c r="X613" i="1"/>
  <c r="W613" i="1"/>
  <c r="V613" i="1"/>
  <c r="X612" i="1"/>
  <c r="W612" i="1"/>
  <c r="V612" i="1"/>
  <c r="X611" i="1"/>
  <c r="W611" i="1"/>
  <c r="V611" i="1"/>
  <c r="X610" i="1"/>
  <c r="W610" i="1"/>
  <c r="V610" i="1"/>
  <c r="X609" i="1"/>
  <c r="W609" i="1"/>
  <c r="V609" i="1"/>
  <c r="X608" i="1"/>
  <c r="W608" i="1"/>
  <c r="V608" i="1"/>
  <c r="X607" i="1"/>
  <c r="W607" i="1"/>
  <c r="V607" i="1"/>
  <c r="X606" i="1"/>
  <c r="W606" i="1"/>
  <c r="V606" i="1"/>
  <c r="X605" i="1"/>
  <c r="W605" i="1"/>
  <c r="V605" i="1"/>
  <c r="X604" i="1"/>
  <c r="W604" i="1"/>
  <c r="V604" i="1"/>
  <c r="X603" i="1"/>
  <c r="W603" i="1"/>
  <c r="V603" i="1"/>
  <c r="X602" i="1"/>
  <c r="W602" i="1"/>
  <c r="V602" i="1"/>
  <c r="X601" i="1"/>
  <c r="W601" i="1"/>
  <c r="V601" i="1"/>
  <c r="X600" i="1"/>
  <c r="W600" i="1"/>
  <c r="V600" i="1"/>
  <c r="X599" i="1"/>
  <c r="W599" i="1"/>
  <c r="V599" i="1"/>
  <c r="X598" i="1"/>
  <c r="W598" i="1"/>
  <c r="V598" i="1"/>
  <c r="X597" i="1"/>
  <c r="W597" i="1"/>
  <c r="V597" i="1"/>
  <c r="X596" i="1"/>
  <c r="W596" i="1"/>
  <c r="V596" i="1"/>
  <c r="X595" i="1"/>
  <c r="W595" i="1"/>
  <c r="V595" i="1"/>
  <c r="X594" i="1"/>
  <c r="W594" i="1"/>
  <c r="V594" i="1"/>
  <c r="X593" i="1"/>
  <c r="W593" i="1"/>
  <c r="V593" i="1"/>
  <c r="X592" i="1"/>
  <c r="W592" i="1"/>
  <c r="V592" i="1"/>
  <c r="X591" i="1"/>
  <c r="W591" i="1"/>
  <c r="V591" i="1"/>
  <c r="X590" i="1"/>
  <c r="W590" i="1"/>
  <c r="V590" i="1"/>
  <c r="X589" i="1"/>
  <c r="W589" i="1"/>
  <c r="V589" i="1"/>
  <c r="X588" i="1"/>
  <c r="W588" i="1"/>
  <c r="V588" i="1"/>
  <c r="X587" i="1"/>
  <c r="W587" i="1"/>
  <c r="V587" i="1"/>
  <c r="X586" i="1"/>
  <c r="W586" i="1"/>
  <c r="V586" i="1"/>
  <c r="X585" i="1"/>
  <c r="W585" i="1"/>
  <c r="V585" i="1"/>
  <c r="X584" i="1"/>
  <c r="W584" i="1"/>
  <c r="V584" i="1"/>
  <c r="X583" i="1"/>
  <c r="W583" i="1"/>
  <c r="V583" i="1"/>
  <c r="X582" i="1"/>
  <c r="W582" i="1"/>
  <c r="V582" i="1"/>
  <c r="X581" i="1"/>
  <c r="W581" i="1"/>
  <c r="V581" i="1"/>
  <c r="X580" i="1"/>
  <c r="W580" i="1"/>
  <c r="V580" i="1"/>
  <c r="X579" i="1"/>
  <c r="W579" i="1"/>
  <c r="V579" i="1"/>
  <c r="X578" i="1"/>
  <c r="W578" i="1"/>
  <c r="V578" i="1"/>
  <c r="X577" i="1"/>
  <c r="W577" i="1"/>
  <c r="V577" i="1"/>
  <c r="X576" i="1"/>
  <c r="W576" i="1"/>
  <c r="V576" i="1"/>
  <c r="X575" i="1"/>
  <c r="W575" i="1"/>
  <c r="V575" i="1"/>
  <c r="X574" i="1"/>
  <c r="W574" i="1"/>
  <c r="V574" i="1"/>
  <c r="X573" i="1"/>
  <c r="W573" i="1"/>
  <c r="V573" i="1"/>
  <c r="X572" i="1"/>
  <c r="W572" i="1"/>
  <c r="V572" i="1"/>
  <c r="X571" i="1"/>
  <c r="W571" i="1"/>
  <c r="V571" i="1"/>
  <c r="X570" i="1"/>
  <c r="W570" i="1"/>
  <c r="V570" i="1"/>
  <c r="X569" i="1"/>
  <c r="W569" i="1"/>
  <c r="V569" i="1"/>
  <c r="X568" i="1"/>
  <c r="W568" i="1"/>
  <c r="V568" i="1"/>
  <c r="X567" i="1"/>
  <c r="W567" i="1"/>
  <c r="V567" i="1"/>
  <c r="X566" i="1"/>
  <c r="W566" i="1"/>
  <c r="V566" i="1"/>
  <c r="X565" i="1"/>
  <c r="W565" i="1"/>
  <c r="V565" i="1"/>
  <c r="X564" i="1"/>
  <c r="W564" i="1"/>
  <c r="V564" i="1"/>
  <c r="X563" i="1"/>
  <c r="W563" i="1"/>
  <c r="V563" i="1"/>
  <c r="X562" i="1"/>
  <c r="W562" i="1"/>
  <c r="V562" i="1"/>
  <c r="X561" i="1"/>
  <c r="W561" i="1"/>
  <c r="V561" i="1"/>
  <c r="X560" i="1"/>
  <c r="W560" i="1"/>
  <c r="V560" i="1"/>
  <c r="X559" i="1"/>
  <c r="W559" i="1"/>
  <c r="V559" i="1"/>
  <c r="X558" i="1"/>
  <c r="W558" i="1"/>
  <c r="V558" i="1"/>
  <c r="X557" i="1"/>
  <c r="W557" i="1"/>
  <c r="V557" i="1"/>
  <c r="X556" i="1"/>
  <c r="W556" i="1"/>
  <c r="V556" i="1"/>
  <c r="X555" i="1"/>
  <c r="W555" i="1"/>
  <c r="V555" i="1"/>
  <c r="X554" i="1"/>
  <c r="W554" i="1"/>
  <c r="V554" i="1"/>
  <c r="X553" i="1"/>
  <c r="W553" i="1"/>
  <c r="V553" i="1"/>
  <c r="X552" i="1"/>
  <c r="W552" i="1"/>
  <c r="V552" i="1"/>
  <c r="X551" i="1"/>
  <c r="W551" i="1"/>
  <c r="V551" i="1"/>
  <c r="X550" i="1"/>
  <c r="W550" i="1"/>
  <c r="V550" i="1"/>
  <c r="X549" i="1"/>
  <c r="W549" i="1"/>
  <c r="V549" i="1"/>
  <c r="X548" i="1"/>
  <c r="W548" i="1"/>
  <c r="V548" i="1"/>
  <c r="X547" i="1"/>
  <c r="W547" i="1"/>
  <c r="V547" i="1"/>
  <c r="X546" i="1"/>
  <c r="W546" i="1"/>
  <c r="V546" i="1"/>
  <c r="X545" i="1"/>
  <c r="W545" i="1"/>
  <c r="V545" i="1"/>
  <c r="X544" i="1"/>
  <c r="W544" i="1"/>
  <c r="V544" i="1"/>
  <c r="X543" i="1"/>
  <c r="W543" i="1"/>
  <c r="V543" i="1"/>
  <c r="X542" i="1"/>
  <c r="W542" i="1"/>
  <c r="V542" i="1"/>
  <c r="X541" i="1"/>
  <c r="W541" i="1"/>
  <c r="V541" i="1"/>
  <c r="X540" i="1"/>
  <c r="W540" i="1"/>
  <c r="V540" i="1"/>
  <c r="X539" i="1"/>
  <c r="W539" i="1"/>
  <c r="V539" i="1"/>
  <c r="X538" i="1"/>
  <c r="W538" i="1"/>
  <c r="V538" i="1"/>
  <c r="X537" i="1"/>
  <c r="W537" i="1"/>
  <c r="V537" i="1"/>
  <c r="X536" i="1"/>
  <c r="W536" i="1"/>
  <c r="V536" i="1"/>
  <c r="X535" i="1"/>
  <c r="W535" i="1"/>
  <c r="V535" i="1"/>
  <c r="X534" i="1"/>
  <c r="W534" i="1"/>
  <c r="V534" i="1"/>
  <c r="X533" i="1"/>
  <c r="W533" i="1"/>
  <c r="V533" i="1"/>
  <c r="X532" i="1"/>
  <c r="W532" i="1"/>
  <c r="V532" i="1"/>
  <c r="X531" i="1"/>
  <c r="W531" i="1"/>
  <c r="V531" i="1"/>
  <c r="X530" i="1"/>
  <c r="W530" i="1"/>
  <c r="V530" i="1"/>
  <c r="X529" i="1"/>
  <c r="W529" i="1"/>
  <c r="V529" i="1"/>
  <c r="X528" i="1"/>
  <c r="W528" i="1"/>
  <c r="V528" i="1"/>
  <c r="X527" i="1"/>
  <c r="W527" i="1"/>
  <c r="V527" i="1"/>
  <c r="X526" i="1"/>
  <c r="W526" i="1"/>
  <c r="V526" i="1"/>
  <c r="X525" i="1"/>
  <c r="W525" i="1"/>
  <c r="V525" i="1"/>
  <c r="X524" i="1"/>
  <c r="W524" i="1"/>
  <c r="V524" i="1"/>
  <c r="X523" i="1"/>
  <c r="W523" i="1"/>
  <c r="V523" i="1"/>
  <c r="X522" i="1"/>
  <c r="W522" i="1"/>
  <c r="V522" i="1"/>
  <c r="X521" i="1"/>
  <c r="W521" i="1"/>
  <c r="V521" i="1"/>
  <c r="X520" i="1"/>
  <c r="W520" i="1"/>
  <c r="V520" i="1"/>
  <c r="X519" i="1"/>
  <c r="W519" i="1"/>
  <c r="V519" i="1"/>
  <c r="X518" i="1"/>
  <c r="W518" i="1"/>
  <c r="V518" i="1"/>
  <c r="X517" i="1"/>
  <c r="W517" i="1"/>
  <c r="V517" i="1"/>
  <c r="X516" i="1"/>
  <c r="W516" i="1"/>
  <c r="V516" i="1"/>
  <c r="X515" i="1"/>
  <c r="W515" i="1"/>
  <c r="V515" i="1"/>
  <c r="X514" i="1"/>
  <c r="W514" i="1"/>
  <c r="V514" i="1"/>
  <c r="X513" i="1"/>
  <c r="W513" i="1"/>
  <c r="V513" i="1"/>
  <c r="X512" i="1"/>
  <c r="W512" i="1"/>
  <c r="V512" i="1"/>
  <c r="X511" i="1"/>
  <c r="W511" i="1"/>
  <c r="V511" i="1"/>
  <c r="X510" i="1"/>
  <c r="W510" i="1"/>
  <c r="V510" i="1"/>
  <c r="X509" i="1"/>
  <c r="W509" i="1"/>
  <c r="V509" i="1"/>
  <c r="X508" i="1"/>
  <c r="W508" i="1"/>
  <c r="V508" i="1"/>
  <c r="X507" i="1"/>
  <c r="W507" i="1"/>
  <c r="V507" i="1"/>
  <c r="X506" i="1"/>
  <c r="W506" i="1"/>
  <c r="V506" i="1"/>
  <c r="X505" i="1"/>
  <c r="W505" i="1"/>
  <c r="V505" i="1"/>
  <c r="X504" i="1"/>
  <c r="W504" i="1"/>
  <c r="V504" i="1"/>
  <c r="X503" i="1"/>
  <c r="W503" i="1"/>
  <c r="V503" i="1"/>
  <c r="X502" i="1"/>
  <c r="W502" i="1"/>
  <c r="V502" i="1"/>
  <c r="X501" i="1"/>
  <c r="W501" i="1"/>
  <c r="V501" i="1"/>
  <c r="X500" i="1"/>
  <c r="W500" i="1"/>
  <c r="V500" i="1"/>
  <c r="X499" i="1"/>
  <c r="W499" i="1"/>
  <c r="V499" i="1"/>
  <c r="X498" i="1"/>
  <c r="W498" i="1"/>
  <c r="V498" i="1"/>
  <c r="X497" i="1"/>
  <c r="W497" i="1"/>
  <c r="V497" i="1"/>
  <c r="X496" i="1"/>
  <c r="W496" i="1"/>
  <c r="V496" i="1"/>
  <c r="X495" i="1"/>
  <c r="W495" i="1"/>
  <c r="V495" i="1"/>
  <c r="X494" i="1"/>
  <c r="W494" i="1"/>
  <c r="V494" i="1"/>
  <c r="X493" i="1"/>
  <c r="W493" i="1"/>
  <c r="V493" i="1"/>
  <c r="X492" i="1"/>
  <c r="W492" i="1"/>
  <c r="V492" i="1"/>
  <c r="X491" i="1"/>
  <c r="W491" i="1"/>
  <c r="V491" i="1"/>
  <c r="X490" i="1"/>
  <c r="W490" i="1"/>
  <c r="V490" i="1"/>
  <c r="X489" i="1"/>
  <c r="W489" i="1"/>
  <c r="V489" i="1"/>
  <c r="X488" i="1"/>
  <c r="W488" i="1"/>
  <c r="V488" i="1"/>
  <c r="X487" i="1"/>
  <c r="W487" i="1"/>
  <c r="V487" i="1"/>
  <c r="X486" i="1"/>
  <c r="W486" i="1"/>
  <c r="V486" i="1"/>
  <c r="X485" i="1"/>
  <c r="W485" i="1"/>
  <c r="V485" i="1"/>
  <c r="X484" i="1"/>
  <c r="W484" i="1"/>
  <c r="V484" i="1"/>
  <c r="X483" i="1"/>
  <c r="W483" i="1"/>
  <c r="V483" i="1"/>
  <c r="X482" i="1"/>
  <c r="W482" i="1"/>
  <c r="V482" i="1"/>
  <c r="X481" i="1"/>
  <c r="W481" i="1"/>
  <c r="V481" i="1"/>
  <c r="X480" i="1"/>
  <c r="W480" i="1"/>
  <c r="V480" i="1"/>
  <c r="X479" i="1"/>
  <c r="W479" i="1"/>
  <c r="V479" i="1"/>
  <c r="X478" i="1"/>
  <c r="W478" i="1"/>
  <c r="V478" i="1"/>
  <c r="X477" i="1"/>
  <c r="W477" i="1"/>
  <c r="V477" i="1"/>
  <c r="X476" i="1"/>
  <c r="W476" i="1"/>
  <c r="V476" i="1"/>
  <c r="X475" i="1"/>
  <c r="W475" i="1"/>
  <c r="V475" i="1"/>
  <c r="X474" i="1"/>
  <c r="W474" i="1"/>
  <c r="V474" i="1"/>
  <c r="X473" i="1"/>
  <c r="W473" i="1"/>
  <c r="V473" i="1"/>
  <c r="X472" i="1"/>
  <c r="W472" i="1"/>
  <c r="V472" i="1"/>
  <c r="X471" i="1"/>
  <c r="W471" i="1"/>
  <c r="V471" i="1"/>
  <c r="X470" i="1"/>
  <c r="W470" i="1"/>
  <c r="V470" i="1"/>
  <c r="X469" i="1"/>
  <c r="W469" i="1"/>
  <c r="V469" i="1"/>
  <c r="X468" i="1"/>
  <c r="W468" i="1"/>
  <c r="V468" i="1"/>
  <c r="X467" i="1"/>
  <c r="W467" i="1"/>
  <c r="V467" i="1"/>
  <c r="X466" i="1"/>
  <c r="W466" i="1"/>
  <c r="V466" i="1"/>
  <c r="X465" i="1"/>
  <c r="W465" i="1"/>
  <c r="V465" i="1"/>
  <c r="X464" i="1"/>
  <c r="W464" i="1"/>
  <c r="V464" i="1"/>
  <c r="X463" i="1"/>
  <c r="W463" i="1"/>
  <c r="V463" i="1"/>
  <c r="X462" i="1"/>
  <c r="W462" i="1"/>
  <c r="V462" i="1"/>
  <c r="X461" i="1"/>
  <c r="W461" i="1"/>
  <c r="V461" i="1"/>
  <c r="X460" i="1"/>
  <c r="W460" i="1"/>
  <c r="V460" i="1"/>
  <c r="X459" i="1"/>
  <c r="W459" i="1"/>
  <c r="V459" i="1"/>
  <c r="X458" i="1"/>
  <c r="W458" i="1"/>
  <c r="V458" i="1"/>
  <c r="X457" i="1"/>
  <c r="W457" i="1"/>
  <c r="V457" i="1"/>
  <c r="X456" i="1"/>
  <c r="W456" i="1"/>
  <c r="V456" i="1"/>
  <c r="X455" i="1"/>
  <c r="W455" i="1"/>
  <c r="V455" i="1"/>
  <c r="X454" i="1"/>
  <c r="W454" i="1"/>
  <c r="V454" i="1"/>
  <c r="X453" i="1"/>
  <c r="W453" i="1"/>
  <c r="V453" i="1"/>
  <c r="X452" i="1"/>
  <c r="W452" i="1"/>
  <c r="V452" i="1"/>
  <c r="X451" i="1"/>
  <c r="W451" i="1"/>
  <c r="V451" i="1"/>
  <c r="X450" i="1"/>
  <c r="W450" i="1"/>
  <c r="V450" i="1"/>
  <c r="X449" i="1"/>
  <c r="W449" i="1"/>
  <c r="V449" i="1"/>
  <c r="X448" i="1"/>
  <c r="W448" i="1"/>
  <c r="V448" i="1"/>
  <c r="X447" i="1"/>
  <c r="W447" i="1"/>
  <c r="V447" i="1"/>
  <c r="X446" i="1"/>
  <c r="W446" i="1"/>
  <c r="V446" i="1"/>
  <c r="X445" i="1"/>
  <c r="W445" i="1"/>
  <c r="V445" i="1"/>
  <c r="X444" i="1"/>
  <c r="W444" i="1"/>
  <c r="V444" i="1"/>
  <c r="X443" i="1"/>
  <c r="W443" i="1"/>
  <c r="V443" i="1"/>
  <c r="X442" i="1"/>
  <c r="W442" i="1"/>
  <c r="V442" i="1"/>
  <c r="X441" i="1"/>
  <c r="W441" i="1"/>
  <c r="V441" i="1"/>
  <c r="X440" i="1"/>
  <c r="W440" i="1"/>
  <c r="V440" i="1"/>
  <c r="X439" i="1"/>
  <c r="W439" i="1"/>
  <c r="V439" i="1"/>
  <c r="X438" i="1"/>
  <c r="W438" i="1"/>
  <c r="V438" i="1"/>
  <c r="X437" i="1"/>
  <c r="W437" i="1"/>
  <c r="V437" i="1"/>
  <c r="X436" i="1"/>
  <c r="W436" i="1"/>
  <c r="V436" i="1"/>
  <c r="X435" i="1"/>
  <c r="W435" i="1"/>
  <c r="V435" i="1"/>
  <c r="X434" i="1"/>
  <c r="W434" i="1"/>
  <c r="V434" i="1"/>
  <c r="X433" i="1"/>
  <c r="W433" i="1"/>
  <c r="V433" i="1"/>
  <c r="X432" i="1"/>
  <c r="W432" i="1"/>
  <c r="V432" i="1"/>
  <c r="X431" i="1"/>
  <c r="W431" i="1"/>
  <c r="V431" i="1"/>
  <c r="X430" i="1"/>
  <c r="W430" i="1"/>
  <c r="V430" i="1"/>
  <c r="X429" i="1"/>
  <c r="W429" i="1"/>
  <c r="V429" i="1"/>
  <c r="X428" i="1"/>
  <c r="W428" i="1"/>
  <c r="V428" i="1"/>
  <c r="X427" i="1"/>
  <c r="W427" i="1"/>
  <c r="V427" i="1"/>
  <c r="X426" i="1"/>
  <c r="W426" i="1"/>
  <c r="V426" i="1"/>
  <c r="X425" i="1"/>
  <c r="W425" i="1"/>
  <c r="V425" i="1"/>
  <c r="X424" i="1"/>
  <c r="W424" i="1"/>
  <c r="V424" i="1"/>
  <c r="X423" i="1"/>
  <c r="W423" i="1"/>
  <c r="V423" i="1"/>
  <c r="X422" i="1"/>
  <c r="W422" i="1"/>
  <c r="V422" i="1"/>
  <c r="X421" i="1"/>
  <c r="W421" i="1"/>
  <c r="V421" i="1"/>
  <c r="X420" i="1"/>
  <c r="W420" i="1"/>
  <c r="V420" i="1"/>
  <c r="X419" i="1"/>
  <c r="W419" i="1"/>
  <c r="V419" i="1"/>
  <c r="X418" i="1"/>
  <c r="W418" i="1"/>
  <c r="V418" i="1"/>
  <c r="X417" i="1"/>
  <c r="W417" i="1"/>
  <c r="V417" i="1"/>
  <c r="X416" i="1"/>
  <c r="W416" i="1"/>
  <c r="V416" i="1"/>
  <c r="X415" i="1"/>
  <c r="W415" i="1"/>
  <c r="V415" i="1"/>
  <c r="X414" i="1"/>
  <c r="W414" i="1"/>
  <c r="V414" i="1"/>
  <c r="X413" i="1"/>
  <c r="W413" i="1"/>
  <c r="V413" i="1"/>
  <c r="X412" i="1"/>
  <c r="W412" i="1"/>
  <c r="V412" i="1"/>
  <c r="X411" i="1"/>
  <c r="W411" i="1"/>
  <c r="V411" i="1"/>
  <c r="X410" i="1"/>
  <c r="W410" i="1"/>
  <c r="V410" i="1"/>
  <c r="X409" i="1"/>
  <c r="W409" i="1"/>
  <c r="V409" i="1"/>
  <c r="X408" i="1"/>
  <c r="W408" i="1"/>
  <c r="V408" i="1"/>
  <c r="X407" i="1"/>
  <c r="W407" i="1"/>
  <c r="V407" i="1"/>
  <c r="X406" i="1"/>
  <c r="W406" i="1"/>
  <c r="V406" i="1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  <c r="X120" i="1"/>
  <c r="W120" i="1"/>
  <c r="V120" i="1"/>
  <c r="X119" i="1"/>
  <c r="W119" i="1"/>
  <c r="V119" i="1"/>
  <c r="X118" i="1"/>
  <c r="W118" i="1"/>
  <c r="V118" i="1"/>
  <c r="X117" i="1"/>
  <c r="W117" i="1"/>
  <c r="V117" i="1"/>
  <c r="X116" i="1"/>
  <c r="W116" i="1"/>
  <c r="V116" i="1"/>
  <c r="X115" i="1"/>
  <c r="W115" i="1"/>
  <c r="V115" i="1"/>
  <c r="X114" i="1"/>
  <c r="W114" i="1"/>
  <c r="V114" i="1"/>
  <c r="X113" i="1"/>
  <c r="W113" i="1"/>
  <c r="V113" i="1"/>
  <c r="X112" i="1"/>
  <c r="W112" i="1"/>
  <c r="V112" i="1"/>
  <c r="X111" i="1"/>
  <c r="W111" i="1"/>
  <c r="V111" i="1"/>
  <c r="X110" i="1"/>
  <c r="W110" i="1"/>
  <c r="V110" i="1"/>
  <c r="X109" i="1"/>
  <c r="W109" i="1"/>
  <c r="V109" i="1"/>
  <c r="X108" i="1"/>
  <c r="W108" i="1"/>
  <c r="V108" i="1"/>
  <c r="X107" i="1"/>
  <c r="W107" i="1"/>
  <c r="V107" i="1"/>
  <c r="X106" i="1"/>
  <c r="W106" i="1"/>
  <c r="V106" i="1"/>
  <c r="X105" i="1"/>
  <c r="W105" i="1"/>
  <c r="V105" i="1"/>
  <c r="X104" i="1"/>
  <c r="W104" i="1"/>
  <c r="V104" i="1"/>
  <c r="X103" i="1"/>
  <c r="W103" i="1"/>
  <c r="V103" i="1"/>
  <c r="X102" i="1"/>
  <c r="W102" i="1"/>
  <c r="V102" i="1"/>
  <c r="X101" i="1"/>
  <c r="W101" i="1"/>
  <c r="V101" i="1"/>
  <c r="X100" i="1"/>
  <c r="W100" i="1"/>
  <c r="V100" i="1"/>
  <c r="X99" i="1"/>
  <c r="W99" i="1"/>
  <c r="V99" i="1"/>
  <c r="X98" i="1"/>
  <c r="W98" i="1"/>
  <c r="V98" i="1"/>
  <c r="X97" i="1"/>
  <c r="W97" i="1"/>
  <c r="V97" i="1"/>
  <c r="X96" i="1"/>
  <c r="W96" i="1"/>
  <c r="V96" i="1"/>
  <c r="X95" i="1"/>
  <c r="W95" i="1"/>
  <c r="V95" i="1"/>
  <c r="X94" i="1"/>
  <c r="W94" i="1"/>
  <c r="V94" i="1"/>
  <c r="X93" i="1"/>
  <c r="W93" i="1"/>
  <c r="V93" i="1"/>
  <c r="X92" i="1"/>
  <c r="W92" i="1"/>
  <c r="V92" i="1"/>
  <c r="X91" i="1"/>
  <c r="W91" i="1"/>
  <c r="V91" i="1"/>
  <c r="X90" i="1"/>
  <c r="W90" i="1"/>
  <c r="V90" i="1"/>
  <c r="X89" i="1"/>
  <c r="W89" i="1"/>
  <c r="V89" i="1"/>
  <c r="X88" i="1"/>
  <c r="W88" i="1"/>
  <c r="V88" i="1"/>
  <c r="X87" i="1"/>
  <c r="W87" i="1"/>
  <c r="V87" i="1"/>
  <c r="X86" i="1"/>
  <c r="W86" i="1"/>
  <c r="V86" i="1"/>
  <c r="X85" i="1"/>
  <c r="W85" i="1"/>
  <c r="V85" i="1"/>
  <c r="X84" i="1"/>
  <c r="W84" i="1"/>
  <c r="V84" i="1"/>
  <c r="X83" i="1"/>
  <c r="W83" i="1"/>
  <c r="V83" i="1"/>
  <c r="X82" i="1"/>
  <c r="W82" i="1"/>
  <c r="V82" i="1"/>
  <c r="X81" i="1"/>
  <c r="W81" i="1"/>
  <c r="V81" i="1"/>
  <c r="X80" i="1"/>
  <c r="W80" i="1"/>
  <c r="V80" i="1"/>
  <c r="X79" i="1"/>
  <c r="W79" i="1"/>
  <c r="V79" i="1"/>
  <c r="X78" i="1"/>
  <c r="W78" i="1"/>
  <c r="V78" i="1"/>
  <c r="X77" i="1"/>
  <c r="W77" i="1"/>
  <c r="V77" i="1"/>
  <c r="X76" i="1"/>
  <c r="W76" i="1"/>
  <c r="V76" i="1"/>
  <c r="X75" i="1"/>
  <c r="W75" i="1"/>
  <c r="V75" i="1"/>
  <c r="X74" i="1"/>
  <c r="W74" i="1"/>
  <c r="V74" i="1"/>
  <c r="X73" i="1"/>
  <c r="W73" i="1"/>
  <c r="V73" i="1"/>
  <c r="X72" i="1"/>
  <c r="W72" i="1"/>
  <c r="V72" i="1"/>
  <c r="X71" i="1"/>
  <c r="W71" i="1"/>
  <c r="V71" i="1"/>
  <c r="X70" i="1"/>
  <c r="W70" i="1"/>
  <c r="V70" i="1"/>
  <c r="X69" i="1"/>
  <c r="W69" i="1"/>
  <c r="V69" i="1"/>
  <c r="X68" i="1"/>
  <c r="W68" i="1"/>
  <c r="V68" i="1"/>
  <c r="X67" i="1"/>
  <c r="W67" i="1"/>
  <c r="V67" i="1"/>
  <c r="X66" i="1"/>
  <c r="W66" i="1"/>
  <c r="V66" i="1"/>
  <c r="X65" i="1"/>
  <c r="W65" i="1"/>
  <c r="V65" i="1"/>
  <c r="X64" i="1"/>
  <c r="W64" i="1"/>
  <c r="V64" i="1"/>
  <c r="X63" i="1"/>
  <c r="W63" i="1"/>
  <c r="V63" i="1"/>
  <c r="X62" i="1"/>
  <c r="W62" i="1"/>
  <c r="V62" i="1"/>
  <c r="X61" i="1"/>
  <c r="W61" i="1"/>
  <c r="V61" i="1"/>
  <c r="X60" i="1"/>
  <c r="W60" i="1"/>
  <c r="V60" i="1"/>
  <c r="X59" i="1"/>
  <c r="W59" i="1"/>
  <c r="V59" i="1"/>
  <c r="X58" i="1"/>
  <c r="W58" i="1"/>
  <c r="V58" i="1"/>
  <c r="X57" i="1"/>
  <c r="W57" i="1"/>
  <c r="V57" i="1"/>
  <c r="X56" i="1"/>
  <c r="W56" i="1"/>
  <c r="V56" i="1"/>
  <c r="X55" i="1"/>
  <c r="W55" i="1"/>
  <c r="V55" i="1"/>
  <c r="X54" i="1"/>
  <c r="W54" i="1"/>
  <c r="V54" i="1"/>
  <c r="X53" i="1"/>
  <c r="W53" i="1"/>
  <c r="V53" i="1"/>
  <c r="X52" i="1"/>
  <c r="W52" i="1"/>
  <c r="V52" i="1"/>
  <c r="X51" i="1"/>
  <c r="W51" i="1"/>
  <c r="V51" i="1"/>
  <c r="X50" i="1"/>
  <c r="W50" i="1"/>
  <c r="V50" i="1"/>
  <c r="X49" i="1"/>
  <c r="W49" i="1"/>
  <c r="V49" i="1"/>
  <c r="X48" i="1"/>
  <c r="W48" i="1"/>
  <c r="V48" i="1"/>
  <c r="X47" i="1"/>
  <c r="W47" i="1"/>
  <c r="V47" i="1"/>
  <c r="X46" i="1"/>
  <c r="W46" i="1"/>
  <c r="V46" i="1"/>
  <c r="X45" i="1"/>
  <c r="W45" i="1"/>
  <c r="V45" i="1"/>
  <c r="X44" i="1"/>
  <c r="W44" i="1"/>
  <c r="V44" i="1"/>
  <c r="X43" i="1"/>
  <c r="W43" i="1"/>
  <c r="V43" i="1"/>
  <c r="X42" i="1"/>
  <c r="W42" i="1"/>
  <c r="V42" i="1"/>
  <c r="X41" i="1"/>
  <c r="W41" i="1"/>
  <c r="V41" i="1"/>
  <c r="X40" i="1"/>
  <c r="W40" i="1"/>
  <c r="V40" i="1"/>
  <c r="X39" i="1"/>
  <c r="W39" i="1"/>
  <c r="V39" i="1"/>
  <c r="X38" i="1"/>
  <c r="W38" i="1"/>
  <c r="V38" i="1"/>
  <c r="X37" i="1"/>
  <c r="W37" i="1"/>
  <c r="V37" i="1"/>
  <c r="X36" i="1"/>
  <c r="W36" i="1"/>
  <c r="V36" i="1"/>
  <c r="X35" i="1"/>
  <c r="W35" i="1"/>
  <c r="V35" i="1"/>
  <c r="X34" i="1"/>
  <c r="W34" i="1"/>
  <c r="V34" i="1"/>
  <c r="X33" i="1"/>
  <c r="W33" i="1"/>
  <c r="V33" i="1"/>
  <c r="X32" i="1"/>
  <c r="W32" i="1"/>
  <c r="V32" i="1"/>
  <c r="X31" i="1"/>
  <c r="W31" i="1"/>
  <c r="V31" i="1"/>
  <c r="X30" i="1"/>
  <c r="W30" i="1"/>
  <c r="V30" i="1"/>
  <c r="X29" i="1"/>
  <c r="W29" i="1"/>
  <c r="V29" i="1"/>
  <c r="X28" i="1"/>
  <c r="W28" i="1"/>
  <c r="V28" i="1"/>
  <c r="X27" i="1"/>
  <c r="W27" i="1"/>
  <c r="V27" i="1"/>
  <c r="X26" i="1"/>
  <c r="W26" i="1"/>
  <c r="V26" i="1"/>
  <c r="X25" i="1"/>
  <c r="W25" i="1"/>
  <c r="V25" i="1"/>
  <c r="X24" i="1"/>
  <c r="W24" i="1"/>
  <c r="V24" i="1"/>
  <c r="X23" i="1"/>
  <c r="W23" i="1"/>
  <c r="V23" i="1"/>
  <c r="X22" i="1"/>
  <c r="W22" i="1"/>
  <c r="V22" i="1"/>
  <c r="X21" i="1"/>
  <c r="W21" i="1"/>
  <c r="V21" i="1"/>
  <c r="X20" i="1"/>
  <c r="W20" i="1"/>
  <c r="V20" i="1"/>
  <c r="X19" i="1"/>
  <c r="W19" i="1"/>
  <c r="V19" i="1"/>
  <c r="X18" i="1"/>
  <c r="W18" i="1"/>
  <c r="V18" i="1"/>
  <c r="X17" i="1"/>
  <c r="W17" i="1"/>
  <c r="V17" i="1"/>
  <c r="X16" i="1"/>
  <c r="W16" i="1"/>
  <c r="V16" i="1"/>
  <c r="X15" i="1"/>
  <c r="W15" i="1"/>
  <c r="V15" i="1"/>
  <c r="X14" i="1"/>
  <c r="W14" i="1"/>
  <c r="V14" i="1"/>
  <c r="X13" i="1"/>
  <c r="W13" i="1"/>
  <c r="V13" i="1"/>
  <c r="X12" i="1"/>
  <c r="W12" i="1"/>
  <c r="V12" i="1"/>
  <c r="X11" i="1"/>
  <c r="W11" i="1"/>
  <c r="V11" i="1"/>
  <c r="X10" i="1"/>
  <c r="W10" i="1"/>
  <c r="V10" i="1"/>
  <c r="X9" i="1"/>
  <c r="W9" i="1"/>
  <c r="V9" i="1"/>
  <c r="X8" i="1"/>
  <c r="W8" i="1"/>
  <c r="V8" i="1"/>
  <c r="X7" i="1"/>
  <c r="W7" i="1"/>
  <c r="V7" i="1"/>
  <c r="X6" i="1"/>
  <c r="W6" i="1"/>
  <c r="V6" i="1"/>
  <c r="X5" i="1"/>
  <c r="W5" i="1"/>
  <c r="V5" i="1"/>
  <c r="X4" i="1"/>
  <c r="W4" i="1"/>
  <c r="V4" i="1"/>
  <c r="X3" i="1"/>
  <c r="W3" i="1"/>
  <c r="V3" i="1"/>
  <c r="X2" i="1"/>
  <c r="W2" i="1"/>
  <c r="V2" i="1"/>
  <c r="X206" i="5"/>
  <c r="R52" i="5"/>
  <c r="J51" i="5"/>
  <c r="N51" i="5"/>
  <c r="AN3" i="5"/>
  <c r="X257" i="5"/>
  <c r="AA3" i="5"/>
</calcChain>
</file>

<file path=xl/sharedStrings.xml><?xml version="1.0" encoding="utf-8"?>
<sst xmlns="http://schemas.openxmlformats.org/spreadsheetml/2006/main" count="136745" uniqueCount="10982">
  <si>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</si>
  <si>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</si>
  <si>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</si>
  <si>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</si>
  <si>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</si>
  <si>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</si>
  <si>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</si>
  <si>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</si>
  <si>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</si>
  <si>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</si>
  <si>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</si>
  <si>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</si>
  <si>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</si>
  <si>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</si>
  <si>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</si>
  <si>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</si>
  <si>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</si>
  <si>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</si>
  <si>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</si>
  <si>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</si>
  <si>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</si>
  <si>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</si>
  <si>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</si>
  <si>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</si>
  <si>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</si>
  <si>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</si>
  <si>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</si>
  <si>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</si>
  <si>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</si>
  <si>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</si>
  <si>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</si>
  <si>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</si>
  <si>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</si>
  <si>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</si>
  <si>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</si>
  <si>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</si>
  <si>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</si>
  <si>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</si>
  <si>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</si>
  <si>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</si>
  <si>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</si>
  <si>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</si>
  <si>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</si>
  <si>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</si>
  <si>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</si>
  <si>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</si>
  <si>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</si>
  <si>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</si>
  <si>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</si>
  <si>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</si>
  <si>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</si>
  <si>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</si>
  <si>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</si>
  <si>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</si>
  <si>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</si>
  <si>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</si>
  <si>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</si>
  <si>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</si>
  <si>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</si>
  <si>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</si>
  <si>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</si>
  <si>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</si>
  <si>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</si>
  <si>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</si>
  <si>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</si>
  <si>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</si>
  <si>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</si>
  <si>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</si>
  <si>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</si>
  <si>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</si>
  <si>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</si>
  <si>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</si>
  <si>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</si>
  <si>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</si>
  <si>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</si>
  <si>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</si>
  <si>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</si>
  <si>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</si>
  <si>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</si>
  <si>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</si>
  <si>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</si>
  <si>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</si>
  <si>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</si>
  <si>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</si>
  <si>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</si>
  <si>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</si>
  <si>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</si>
  <si>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</si>
  <si>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</si>
  <si>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</si>
  <si>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</si>
  <si>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</si>
  <si>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</si>
  <si>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</si>
  <si>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</si>
  <si>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</si>
  <si>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</si>
  <si>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</si>
  <si>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</si>
  <si>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</si>
  <si>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</si>
  <si>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</si>
  <si>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</si>
  <si>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</si>
  <si>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</si>
  <si>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</si>
  <si>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</si>
  <si>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</si>
  <si>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</si>
  <si>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</si>
  <si>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</si>
  <si>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</si>
  <si>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</si>
  <si>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</si>
  <si>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</si>
  <si>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</si>
  <si>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</si>
  <si>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</si>
  <si>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</si>
  <si>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</si>
  <si>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</si>
  <si>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</si>
  <si>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</si>
  <si>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</si>
  <si>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</si>
  <si>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</si>
  <si>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</si>
  <si>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</si>
  <si>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</si>
  <si>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</si>
  <si>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</si>
  <si>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</si>
  <si>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</si>
  <si>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</si>
  <si>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</si>
  <si>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</si>
  <si>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</si>
  <si>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</si>
  <si>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</si>
  <si>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</si>
  <si>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</si>
  <si>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</si>
  <si>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</si>
  <si>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</si>
  <si>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</si>
  <si>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</si>
  <si>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</si>
  <si>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</si>
  <si>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</si>
  <si>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</si>
  <si>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</si>
  <si>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</si>
  <si>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</si>
  <si>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</si>
  <si>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</si>
  <si>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</si>
  <si>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</si>
  <si>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</si>
  <si>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</si>
  <si>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</si>
  <si>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</si>
  <si>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</si>
  <si>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</si>
  <si>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</si>
  <si>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</si>
  <si>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</si>
  <si>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</si>
  <si>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</si>
  <si>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</si>
  <si>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</si>
  <si>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</si>
  <si>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</si>
  <si>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</si>
  <si>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</si>
  <si>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</si>
  <si>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</si>
  <si>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</si>
  <si>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</si>
  <si>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</si>
  <si>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</si>
  <si>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</si>
  <si>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</si>
  <si>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</si>
  <si>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</si>
  <si>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</si>
  <si>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</si>
  <si>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</si>
  <si>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</si>
  <si>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</si>
  <si>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</si>
  <si>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</si>
  <si>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</si>
  <si>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</si>
  <si>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</si>
  <si>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</si>
  <si>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</si>
  <si>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</si>
  <si>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</si>
  <si>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</si>
  <si>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</si>
  <si>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</si>
  <si>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</si>
  <si>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</si>
  <si>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</si>
  <si>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</si>
  <si>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</si>
  <si>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</si>
  <si>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</si>
  <si>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</si>
  <si>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</si>
  <si>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</si>
  <si>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</si>
  <si>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</si>
  <si>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</si>
  <si>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</si>
  <si>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</si>
  <si>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</si>
  <si>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</si>
  <si>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</si>
  <si>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</si>
  <si>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</si>
  <si>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</si>
  <si>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</si>
  <si>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</si>
  <si>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</si>
  <si>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</si>
  <si>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</si>
  <si>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</si>
  <si>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</si>
  <si>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</si>
  <si>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</si>
  <si>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</si>
  <si>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</si>
  <si>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</si>
  <si>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</si>
  <si>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</si>
  <si>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</si>
  <si>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</si>
  <si>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</si>
  <si>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</si>
  <si>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</si>
  <si>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</si>
  <si>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</si>
  <si>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</si>
  <si>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</si>
  <si>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</si>
  <si>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</si>
  <si>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</si>
  <si>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</si>
  <si>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</si>
  <si>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</si>
  <si>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</si>
  <si>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</si>
  <si>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</si>
  <si>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</si>
  <si>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</si>
  <si>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</si>
  <si>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</si>
  <si>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</si>
  <si>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</si>
  <si>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</si>
  <si>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</si>
  <si>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</si>
  <si>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</si>
  <si>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</si>
  <si>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</si>
  <si>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</si>
  <si>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</si>
  <si>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</si>
  <si>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</si>
  <si>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</si>
  <si>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</si>
  <si>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</si>
  <si>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</si>
  <si>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</si>
  <si>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</si>
  <si>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</si>
  <si>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</si>
  <si>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</si>
  <si>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</si>
  <si>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</si>
  <si>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</si>
  <si>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</si>
  <si>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</si>
  <si>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</si>
  <si>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</si>
  <si>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</si>
  <si>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</si>
  <si>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</si>
  <si>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</si>
  <si>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</si>
  <si>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</si>
  <si>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</si>
  <si>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</si>
  <si>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</si>
  <si>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</si>
  <si>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</si>
  <si>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</si>
  <si>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</si>
  <si>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</si>
  <si>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</si>
  <si>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</si>
  <si>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</si>
  <si>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</si>
  <si>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</si>
  <si>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</si>
  <si>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</si>
  <si>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</si>
  <si>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</si>
  <si>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</si>
  <si>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</si>
  <si>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</si>
  <si>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</si>
  <si>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</si>
  <si>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</si>
  <si>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</si>
  <si>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</si>
  <si>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</si>
  <si>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</si>
  <si>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</si>
  <si>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</si>
  <si>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</si>
  <si>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</si>
  <si>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</si>
  <si>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</si>
  <si>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</si>
  <si>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</si>
  <si>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</si>
  <si>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</si>
  <si>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</si>
  <si>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</si>
  <si>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</si>
  <si>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</si>
  <si>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</si>
  <si>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</si>
  <si>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</si>
  <si>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</si>
  <si>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</si>
  <si>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</si>
  <si>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</si>
  <si>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</si>
  <si>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</si>
  <si>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</si>
  <si>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</si>
  <si>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</si>
  <si>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</si>
  <si>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</si>
  <si>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</si>
  <si>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</si>
  <si>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</si>
  <si>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</si>
  <si>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</si>
  <si>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</si>
  <si>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</si>
  <si>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</si>
  <si>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</si>
  <si>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</si>
  <si>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</si>
  <si>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</si>
  <si>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</si>
  <si>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</si>
  <si>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</si>
  <si>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</si>
  <si>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</si>
  <si>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</si>
  <si>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</si>
  <si>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</si>
  <si>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</si>
  <si>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</si>
  <si>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</si>
  <si>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</si>
  <si>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</si>
  <si>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</si>
  <si>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</si>
  <si>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</si>
  <si>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</si>
  <si>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</si>
  <si>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</si>
  <si>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</si>
  <si>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</si>
  <si>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</si>
  <si>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</si>
  <si>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</si>
  <si>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</si>
  <si>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</si>
  <si>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</si>
  <si>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</si>
  <si>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</si>
  <si>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</si>
  <si>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</si>
  <si>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</si>
  <si>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</si>
  <si>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</si>
  <si>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</si>
  <si>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</si>
  <si>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</si>
  <si>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</si>
  <si>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</si>
  <si>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</si>
  <si>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</si>
  <si>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</si>
  <si>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</si>
  <si>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</si>
  <si>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</si>
  <si>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</si>
  <si>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</si>
  <si>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</si>
  <si>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</si>
  <si>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</si>
  <si>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</si>
  <si>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</si>
  <si>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</si>
  <si>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</si>
  <si>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</si>
  <si>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</si>
  <si>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</si>
  <si>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</si>
  <si>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</si>
  <si>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</si>
  <si>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</si>
  <si>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</si>
  <si>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</si>
  <si>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</si>
  <si>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</si>
  <si>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</si>
  <si>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</si>
  <si>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</si>
  <si>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</si>
  <si>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</si>
  <si>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</si>
  <si>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</si>
  <si>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</si>
  <si>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</si>
  <si>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</si>
  <si>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</si>
  <si>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</si>
  <si>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</si>
  <si>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</si>
  <si>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</si>
  <si>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</si>
  <si>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</si>
  <si>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</si>
  <si>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</si>
  <si>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</si>
  <si>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</si>
  <si>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</si>
  <si>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</si>
  <si>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</si>
  <si>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</si>
  <si>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</si>
  <si>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</si>
  <si>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</si>
  <si>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</si>
  <si>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</si>
  <si>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</si>
  <si>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</si>
  <si>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</si>
  <si>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</si>
  <si>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</si>
  <si>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</si>
  <si>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</si>
  <si>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</si>
  <si>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</si>
  <si>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</si>
  <si>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</si>
  <si>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</si>
  <si>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</si>
  <si>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</si>
  <si>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</si>
  <si>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</si>
  <si>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</si>
  <si>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</si>
  <si>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</si>
  <si>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</si>
  <si>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</si>
  <si>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</si>
  <si>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</si>
  <si>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</si>
  <si>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</si>
  <si>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</si>
  <si>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</si>
  <si>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</si>
  <si>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</si>
  <si>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</si>
  <si>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</si>
  <si>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</si>
  <si>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</si>
  <si>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</si>
  <si>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</si>
  <si>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</si>
  <si>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</si>
  <si>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</si>
  <si>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</si>
  <si>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</si>
  <si>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</si>
  <si>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</si>
  <si>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</si>
  <si>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</si>
  <si>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</si>
  <si>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</si>
  <si>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</si>
  <si>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</si>
  <si>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</si>
  <si>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</si>
  <si>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</si>
  <si>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</si>
  <si>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</si>
  <si>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</si>
  <si>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</si>
  <si>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</si>
  <si>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</si>
  <si>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</si>
  <si>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</si>
  <si>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</si>
  <si>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</si>
  <si>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</si>
  <si>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</si>
  <si>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</si>
  <si>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</si>
  <si>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</si>
  <si>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</si>
  <si>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</si>
  <si>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</si>
  <si>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</si>
  <si>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</si>
  <si>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</si>
  <si>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</si>
  <si>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</si>
  <si>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</si>
  <si>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</si>
  <si>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</si>
  <si>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</si>
  <si>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</si>
  <si>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</si>
  <si>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</si>
  <si>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</si>
  <si>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</si>
  <si>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</si>
  <si>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</si>
  <si>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</si>
  <si>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</si>
  <si>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</si>
  <si>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</si>
  <si>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</si>
  <si>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</si>
  <si>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</si>
  <si>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</si>
  <si>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</si>
  <si>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</si>
  <si>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</si>
  <si>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</si>
  <si>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</si>
  <si>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</si>
  <si>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</si>
  <si>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</si>
  <si>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</si>
  <si>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</si>
  <si>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</si>
  <si>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</si>
  <si>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</si>
  <si>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</si>
  <si>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</si>
  <si>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</si>
  <si>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</si>
  <si>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</si>
  <si>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</si>
  <si>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</si>
  <si>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</si>
  <si>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</si>
  <si>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</si>
  <si>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</si>
  <si>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</si>
  <si>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</si>
  <si>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</si>
  <si>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</si>
  <si>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</si>
  <si>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</si>
  <si>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</si>
  <si>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</si>
  <si>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</si>
  <si>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</si>
  <si>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</si>
  <si>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</si>
  <si>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</si>
  <si>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</si>
  <si>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</si>
  <si>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</si>
  <si>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</si>
  <si>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</si>
  <si>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</si>
  <si>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</si>
  <si>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</si>
  <si>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</si>
  <si>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</si>
  <si>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</si>
  <si>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</si>
  <si>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</si>
  <si>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</si>
  <si>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</si>
  <si>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</si>
  <si>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</si>
  <si>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</si>
  <si>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</si>
  <si>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</si>
  <si>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</si>
  <si>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</si>
  <si>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</si>
  <si>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</si>
  <si>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</si>
  <si>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</si>
  <si>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</si>
  <si>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</si>
  <si>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</si>
  <si>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</si>
  <si>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</si>
  <si>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</si>
  <si>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</si>
  <si>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</si>
  <si>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</si>
  <si>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</si>
  <si>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</si>
  <si>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</si>
  <si>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</si>
  <si>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</si>
  <si>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</si>
  <si>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</si>
  <si>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</si>
  <si>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</si>
  <si>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</si>
  <si>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</si>
  <si>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</si>
  <si>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</si>
  <si>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</si>
  <si>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</si>
  <si>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</si>
  <si>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</si>
  <si>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</si>
  <si>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</si>
  <si>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</si>
  <si>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</si>
  <si>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</si>
  <si>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</si>
  <si>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</si>
  <si>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</si>
  <si>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</si>
  <si>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</si>
  <si>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</si>
  <si>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</si>
  <si>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</si>
  <si>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</si>
  <si>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</si>
  <si>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</si>
  <si>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</si>
  <si>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</si>
  <si>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</si>
  <si>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</si>
  <si>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</si>
  <si>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</si>
  <si>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</si>
  <si>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</si>
  <si>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</si>
  <si>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</si>
  <si>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</si>
  <si>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</si>
  <si>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</si>
  <si>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</si>
  <si>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</si>
  <si>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</si>
  <si>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</si>
  <si>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</si>
  <si>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</si>
  <si>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</si>
  <si>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</si>
  <si>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</si>
  <si>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</si>
  <si>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</si>
  <si>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</si>
  <si>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</si>
  <si>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</si>
  <si>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</si>
  <si>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</si>
  <si>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</si>
  <si>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</si>
  <si>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</si>
  <si>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</si>
  <si>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</si>
  <si>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</si>
  <si>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</si>
  <si>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</si>
  <si>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</si>
  <si>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</si>
  <si>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</si>
  <si>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</si>
  <si>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</si>
  <si>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</si>
  <si>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</si>
  <si>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</si>
  <si>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</si>
  <si>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</si>
  <si>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</si>
  <si>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</si>
  <si>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</si>
  <si>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</si>
  <si>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</si>
  <si>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</si>
  <si>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</si>
  <si>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</si>
  <si>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</si>
  <si>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</si>
  <si>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</si>
  <si>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</si>
  <si>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</si>
  <si>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</si>
  <si>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</si>
  <si>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</si>
  <si>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</si>
  <si>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</si>
  <si>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</si>
  <si>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</si>
  <si>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</si>
  <si>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</si>
  <si>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</si>
  <si>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</si>
  <si>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</si>
  <si>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</si>
  <si>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</si>
  <si>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</si>
  <si>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</si>
  <si>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</si>
  <si>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</si>
  <si>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</si>
  <si>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</si>
  <si>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</si>
  <si>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</si>
  <si>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</si>
  <si>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</si>
  <si>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</si>
  <si>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</si>
  <si>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</si>
  <si>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</si>
  <si>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</si>
  <si>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</si>
  <si>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</si>
  <si>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</si>
  <si>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</si>
  <si>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</si>
  <si>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</si>
  <si>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</si>
  <si>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</si>
  <si>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</si>
  <si>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</si>
  <si>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</si>
  <si>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</si>
  <si>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</si>
  <si>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</si>
  <si>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</si>
  <si>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</si>
  <si>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</si>
  <si>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</si>
  <si>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</si>
  <si>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</si>
  <si>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</si>
  <si>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</si>
  <si>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</si>
  <si>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</si>
  <si>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</si>
  <si>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</si>
  <si>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</si>
  <si>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</si>
  <si>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</si>
  <si>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</si>
  <si>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</si>
  <si>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</si>
  <si>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</si>
  <si>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</si>
  <si>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</si>
  <si>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</si>
  <si>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</si>
  <si>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</si>
  <si>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</si>
  <si>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</si>
  <si>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</si>
  <si>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</si>
  <si>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</si>
  <si>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</si>
  <si>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</si>
  <si>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</si>
  <si>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</si>
  <si>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</si>
  <si>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</si>
  <si>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</si>
  <si>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</si>
  <si>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</si>
  <si>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</si>
  <si>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</si>
  <si>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</si>
  <si>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</si>
  <si>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</si>
  <si>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</si>
  <si>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</si>
  <si>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</si>
  <si>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</si>
  <si>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</si>
  <si>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</si>
  <si>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</si>
  <si>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</si>
  <si>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</si>
  <si>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</si>
  <si>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</si>
  <si>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</si>
  <si>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</si>
  <si>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</si>
  <si>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</si>
  <si>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</si>
  <si>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</si>
  <si>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</si>
  <si>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</si>
  <si>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</si>
  <si>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</si>
  <si>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</si>
  <si>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</si>
  <si>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</si>
  <si>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</si>
  <si>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</si>
  <si>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</si>
  <si>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</si>
  <si>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</si>
  <si>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</si>
  <si>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</si>
  <si>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</si>
  <si>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</si>
  <si>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</si>
  <si>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</si>
  <si>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</si>
  <si>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</si>
  <si>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</si>
  <si>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</si>
  <si>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</si>
  <si>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</si>
  <si>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</si>
  <si>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</si>
  <si>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</si>
  <si>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</si>
  <si>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</si>
  <si>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</si>
  <si>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</si>
  <si>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</si>
  <si>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</si>
  <si>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</si>
  <si>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</si>
  <si>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</si>
  <si>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</si>
  <si>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</si>
  <si>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</si>
  <si>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</si>
  <si>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</si>
  <si>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</si>
  <si>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</si>
  <si>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</si>
  <si>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</si>
  <si>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</si>
  <si>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</si>
  <si>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</si>
  <si>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</si>
  <si>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</si>
  <si>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</si>
  <si>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</si>
  <si>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</si>
  <si>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</si>
  <si>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</si>
  <si>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</si>
  <si>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</si>
  <si>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</si>
  <si>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</si>
  <si>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</si>
  <si>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</si>
  <si>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</si>
  <si>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</si>
  <si>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</si>
  <si>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</si>
  <si>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</si>
  <si>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</si>
  <si>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</si>
  <si>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</si>
  <si>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</si>
  <si>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</si>
  <si>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</si>
  <si>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</si>
  <si>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</si>
  <si>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</si>
  <si>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</si>
  <si>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</si>
  <si>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</si>
  <si>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</si>
  <si>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</si>
  <si>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</si>
  <si>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</si>
  <si>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</si>
  <si>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</si>
  <si>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</si>
  <si>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</si>
  <si>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</si>
  <si>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</si>
  <si>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</si>
  <si>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</si>
  <si>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</si>
  <si>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</si>
  <si>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</si>
  <si>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</si>
  <si>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</si>
  <si>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</si>
  <si>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</si>
  <si>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</si>
  <si>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</si>
  <si>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</si>
  <si>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</si>
  <si>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</si>
  <si>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</si>
  <si>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</si>
  <si>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</si>
  <si>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</si>
  <si>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</si>
  <si>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</si>
  <si>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</si>
  <si>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</si>
  <si>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</si>
  <si>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</si>
  <si>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</si>
  <si>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</si>
  <si>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</si>
  <si>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</si>
  <si>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</si>
  <si>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</si>
  <si>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</si>
  <si>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</si>
  <si>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</si>
  <si>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</si>
  <si>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</si>
  <si>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</si>
  <si>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</si>
  <si>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</si>
  <si>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</si>
  <si>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</si>
  <si>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</si>
  <si>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</si>
  <si>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</si>
  <si>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</si>
  <si>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</si>
  <si>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</si>
  <si>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</si>
  <si>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</si>
  <si>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</si>
  <si>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</si>
  <si>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</si>
  <si>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</si>
  <si>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</si>
  <si>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</si>
  <si>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</si>
  <si>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</si>
  <si>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</si>
  <si>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</si>
  <si>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</si>
  <si>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</si>
  <si>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</si>
  <si>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</si>
  <si>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</si>
  <si>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</si>
  <si>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</si>
  <si>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</si>
  <si>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</si>
  <si>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</si>
  <si>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</si>
  <si>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</si>
  <si>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</si>
  <si>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</si>
  <si>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</si>
  <si>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</si>
  <si>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</si>
  <si>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</si>
  <si>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</si>
  <si>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</si>
  <si>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</si>
  <si>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</si>
  <si>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</si>
  <si>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</si>
  <si>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</si>
  <si>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</si>
  <si>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</si>
  <si>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</si>
  <si>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</si>
  <si>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</si>
  <si>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</si>
  <si>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</si>
  <si>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</si>
  <si>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</si>
  <si>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</si>
  <si>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</si>
  <si>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</si>
  <si>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</si>
  <si>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</si>
  <si>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</si>
  <si>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</si>
  <si>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</si>
  <si>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</si>
  <si>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</si>
  <si>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</si>
  <si>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</si>
  <si>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</si>
  <si>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</si>
  <si>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</si>
  <si>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</si>
  <si>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</si>
  <si>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</si>
  <si>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</si>
  <si>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</si>
  <si>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</si>
  <si>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</si>
  <si>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</si>
  <si>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</si>
  <si>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</si>
  <si>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</si>
  <si>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</si>
  <si>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</si>
  <si>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</si>
  <si>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</si>
  <si>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</si>
  <si>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</si>
  <si>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</si>
  <si>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</si>
  <si>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</si>
  <si>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</si>
  <si>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</si>
  <si>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</si>
  <si>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</si>
  <si>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</si>
  <si>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</si>
  <si>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</si>
  <si>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</si>
  <si>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</si>
  <si>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</si>
  <si>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</si>
  <si>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</si>
  <si>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</si>
  <si>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</si>
  <si>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</si>
  <si>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</si>
  <si>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</si>
  <si>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</si>
  <si>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</si>
  <si>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</si>
  <si>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</si>
  <si>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</si>
  <si>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</si>
  <si>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</si>
  <si>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</si>
  <si>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</si>
  <si>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</si>
  <si>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</si>
  <si>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</si>
  <si>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</si>
  <si>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</si>
  <si>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</si>
  <si>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</si>
  <si>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</si>
  <si>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</si>
  <si>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</si>
  <si>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</si>
  <si>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</si>
  <si>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</si>
  <si>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</si>
  <si>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</si>
  <si>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</si>
  <si>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</si>
  <si>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</si>
  <si>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</si>
  <si>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</si>
  <si>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</si>
  <si>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</si>
  <si>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</si>
  <si>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</si>
  <si>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</si>
  <si>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</si>
  <si>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</si>
  <si>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</si>
  <si>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</si>
  <si>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</si>
  <si>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</si>
  <si>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</si>
  <si>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</si>
  <si>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</si>
  <si>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</si>
  <si>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</si>
  <si>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</si>
  <si>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</si>
  <si>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</si>
  <si>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</si>
  <si>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</si>
  <si>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</si>
  <si>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</si>
  <si>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</si>
  <si>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</si>
  <si>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</si>
  <si>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</si>
  <si>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</si>
  <si>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</si>
  <si>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</si>
  <si>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</si>
  <si>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</si>
  <si>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</si>
  <si>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</si>
  <si>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</si>
  <si>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</si>
  <si>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</si>
  <si>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</si>
  <si>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</si>
  <si>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</si>
  <si>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</si>
  <si>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</si>
  <si>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</si>
  <si>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</si>
  <si>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</si>
  <si>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</si>
  <si>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</si>
  <si>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</si>
  <si>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</si>
  <si>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</si>
  <si>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</si>
  <si>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</si>
  <si>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</si>
  <si>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</si>
  <si>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</si>
  <si>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</si>
  <si>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</si>
  <si>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</si>
  <si>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</si>
  <si>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</si>
  <si>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</si>
  <si>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</si>
  <si>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</si>
  <si>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</si>
  <si>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</si>
  <si>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</si>
  <si>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</si>
  <si>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</si>
  <si>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</si>
  <si>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</si>
  <si>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</si>
  <si>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</si>
  <si>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</si>
  <si>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</si>
  <si>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</si>
  <si>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</si>
  <si>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</si>
  <si>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</si>
  <si>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</si>
  <si>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</si>
  <si>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</si>
  <si>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</si>
  <si>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</si>
  <si>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</si>
  <si>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</si>
  <si>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</si>
  <si>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</si>
  <si>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</si>
  <si>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</si>
  <si>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</si>
  <si>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</si>
  <si>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</si>
  <si>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</si>
  <si>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</si>
  <si>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</si>
  <si>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</si>
  <si>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</si>
  <si>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</si>
  <si>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</si>
  <si>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</si>
  <si>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</si>
  <si>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</si>
  <si>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</si>
  <si>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</si>
  <si>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</si>
  <si>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</si>
  <si>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</si>
  <si>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</si>
  <si>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</si>
  <si>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</si>
  <si>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</si>
  <si>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</si>
  <si>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</si>
  <si>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</si>
  <si>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</si>
  <si>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</si>
  <si>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</si>
  <si>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</si>
  <si>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</si>
  <si>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</si>
  <si>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</si>
  <si>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</si>
  <si>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</si>
  <si>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</si>
  <si>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</si>
  <si>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</si>
  <si>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</si>
  <si>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</si>
  <si>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</si>
  <si>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</si>
  <si>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</si>
  <si>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</si>
  <si>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</si>
  <si>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</si>
  <si>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</si>
  <si>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</si>
  <si>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</si>
  <si>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</si>
  <si>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</si>
  <si>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</si>
  <si>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</si>
  <si>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</si>
  <si>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</si>
  <si>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</si>
  <si>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</si>
  <si>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</si>
  <si>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</si>
  <si>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</si>
  <si>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</si>
  <si>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</si>
  <si>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</si>
  <si>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</si>
  <si>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</si>
  <si>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</si>
  <si>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</si>
  <si>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</si>
  <si>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</si>
  <si>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</si>
  <si>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</si>
  <si>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</si>
  <si>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</si>
  <si>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</si>
  <si>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</si>
  <si>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</si>
  <si>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</si>
  <si>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</si>
  <si>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</si>
  <si>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</si>
  <si>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</si>
  <si>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</si>
  <si>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</si>
  <si>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</si>
  <si>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</si>
  <si>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</si>
  <si>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</si>
  <si>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</si>
  <si>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</si>
  <si>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</si>
  <si>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</si>
  <si>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</si>
  <si>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</si>
  <si>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</si>
  <si>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</si>
  <si>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</si>
  <si>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</si>
  <si>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</si>
  <si>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</si>
  <si>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</si>
  <si>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</si>
  <si>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</si>
  <si>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</si>
  <si>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</si>
  <si>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</si>
  <si>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</si>
  <si>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</si>
  <si>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</si>
  <si>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</si>
  <si>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</si>
  <si>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</si>
  <si>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</si>
  <si>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</si>
  <si>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</si>
  <si>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</si>
  <si>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</si>
  <si>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</si>
  <si>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</si>
  <si>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</si>
  <si>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</si>
  <si>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</si>
  <si>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</si>
  <si>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</si>
  <si>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</si>
  <si>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</si>
  <si>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</si>
  <si>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</si>
  <si>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</si>
  <si>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</si>
  <si>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</si>
  <si>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</si>
  <si>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</si>
  <si>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</si>
  <si>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</si>
  <si>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</si>
  <si>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</si>
  <si>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</si>
  <si>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</si>
  <si>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</si>
  <si>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</si>
  <si>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</si>
  <si>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</si>
  <si>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</si>
  <si>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</si>
  <si>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</si>
  <si>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</si>
  <si>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</si>
  <si>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</si>
  <si>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</si>
  <si>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</si>
  <si>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</si>
  <si>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</si>
  <si>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</si>
  <si>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</si>
  <si>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</si>
  <si>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</si>
  <si>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</si>
  <si>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</si>
  <si>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</si>
  <si>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</si>
  <si>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</si>
  <si>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</si>
  <si>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</si>
  <si>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</si>
  <si>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</si>
  <si>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</si>
  <si>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</si>
  <si>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</si>
  <si>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</si>
  <si>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</si>
  <si>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</si>
  <si>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</si>
  <si>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</si>
  <si>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</si>
  <si>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</si>
  <si>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</si>
  <si>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</si>
  <si>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</si>
  <si>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</si>
  <si>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</si>
  <si>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</si>
  <si>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</si>
  <si>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</si>
  <si>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</si>
  <si>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</si>
  <si>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</si>
  <si>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</si>
  <si>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</si>
  <si>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</si>
  <si>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</si>
  <si>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</si>
  <si>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</si>
  <si>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</si>
  <si>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</si>
  <si>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</si>
  <si>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</si>
  <si>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</si>
  <si>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</si>
  <si>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</si>
  <si>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</si>
  <si>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</si>
  <si>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</si>
  <si>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</si>
  <si>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</si>
  <si>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</si>
  <si>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</si>
  <si>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</si>
  <si>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</si>
  <si>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</si>
  <si>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</si>
  <si>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</si>
  <si>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</si>
  <si>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</si>
  <si>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</si>
  <si>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</si>
  <si>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</si>
  <si>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</si>
  <si>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</si>
  <si>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</si>
  <si>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</si>
  <si>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</si>
  <si>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</si>
  <si>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</si>
  <si>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</si>
  <si>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</si>
  <si>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</si>
  <si>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</si>
  <si>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</si>
  <si>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</si>
  <si>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</si>
  <si>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</si>
  <si>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</si>
  <si>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</si>
  <si>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</si>
  <si>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</si>
  <si>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</si>
  <si>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</si>
  <si>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</si>
  <si>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</si>
  <si>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</si>
  <si>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</si>
  <si>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</si>
  <si>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</si>
  <si>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</si>
  <si>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</si>
  <si>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</si>
  <si>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</si>
  <si>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</si>
  <si>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</si>
  <si>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</si>
  <si>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</si>
  <si>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</si>
  <si>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</si>
  <si>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</si>
  <si>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</si>
  <si>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</si>
  <si>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</si>
  <si>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</si>
  <si>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</si>
  <si>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</si>
  <si>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</si>
  <si>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</si>
  <si>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</si>
  <si>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</si>
  <si>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</si>
  <si>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</si>
  <si>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</si>
  <si>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</si>
  <si>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</si>
  <si>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</si>
  <si>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</si>
  <si>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</si>
  <si>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</si>
  <si>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</si>
  <si>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</si>
  <si>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</si>
  <si>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</si>
  <si>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</si>
  <si>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</si>
  <si>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</si>
  <si>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</si>
  <si>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</si>
  <si>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</si>
  <si>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</si>
  <si>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</si>
  <si>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</si>
  <si>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</si>
  <si>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</si>
  <si>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</si>
  <si>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</si>
  <si>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</si>
  <si>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</si>
  <si>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</si>
  <si>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</si>
  <si>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</si>
  <si>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</si>
  <si>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</si>
  <si>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</si>
  <si>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</si>
  <si>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</si>
  <si>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</si>
  <si>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</si>
  <si>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</si>
  <si>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</si>
  <si>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</si>
  <si>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</si>
  <si>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</si>
  <si>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</si>
  <si>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</si>
  <si>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</si>
  <si>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</si>
  <si>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</si>
  <si>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</si>
  <si>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</si>
  <si>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</si>
  <si>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</si>
  <si>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</si>
  <si>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</si>
  <si>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</si>
  <si>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</si>
  <si>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</si>
  <si>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</si>
  <si>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</si>
  <si>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</si>
  <si>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</si>
  <si>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</si>
  <si>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</si>
  <si>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</si>
  <si>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</si>
  <si>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</si>
  <si>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</si>
  <si>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</si>
  <si>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</si>
  <si>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</si>
  <si>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</si>
  <si>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</si>
  <si>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</si>
  <si>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</si>
  <si>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</si>
  <si>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</si>
  <si>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</si>
  <si>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</si>
  <si>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</si>
  <si>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</si>
  <si>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</si>
  <si>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</si>
  <si>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</si>
  <si>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</si>
  <si>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</si>
  <si>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</si>
  <si>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</si>
  <si>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</si>
  <si>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</si>
  <si>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</si>
  <si>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</si>
  <si>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</si>
  <si>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</si>
  <si>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</si>
  <si>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</si>
  <si>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</si>
  <si>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</si>
  <si>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</si>
  <si>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</si>
  <si>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</si>
  <si>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</si>
  <si>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</si>
  <si>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</si>
  <si>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</si>
  <si>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</si>
  <si>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</si>
  <si>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</si>
  <si>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</si>
  <si>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</si>
  <si>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</si>
  <si>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</si>
  <si>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</si>
  <si>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</si>
  <si>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</si>
  <si>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</si>
  <si>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</si>
  <si>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</si>
  <si>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</si>
  <si>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</si>
  <si>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</si>
  <si>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</si>
  <si>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</si>
  <si>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</si>
  <si>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</si>
  <si>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</si>
  <si>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</si>
  <si>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</si>
  <si>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</si>
  <si>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</si>
  <si>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</si>
  <si>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</si>
  <si>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</si>
  <si>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</si>
  <si>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</si>
  <si>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</si>
  <si>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</si>
  <si>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</si>
  <si>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</si>
  <si>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</si>
  <si>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</si>
  <si>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</si>
  <si>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</si>
  <si>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</si>
  <si>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</si>
  <si>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</si>
  <si>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</si>
  <si>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</si>
  <si>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</si>
  <si>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</si>
  <si>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</si>
  <si>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</si>
  <si>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</si>
  <si>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</si>
  <si>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</si>
  <si>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</si>
  <si>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</si>
  <si>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</si>
  <si>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</si>
  <si>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</si>
  <si>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</si>
  <si>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</si>
  <si>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</si>
  <si>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</si>
  <si>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</si>
  <si>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</si>
  <si>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</si>
  <si>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</si>
  <si>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</si>
  <si>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</si>
  <si>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</si>
  <si>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</si>
  <si>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</si>
  <si>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</si>
  <si>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</si>
  <si>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</si>
  <si>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</si>
  <si>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</si>
  <si>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</si>
  <si>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</si>
  <si>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</si>
  <si>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</si>
  <si>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</si>
  <si>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</si>
  <si>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</si>
  <si>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</si>
  <si>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</si>
  <si>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</si>
  <si>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</si>
  <si>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</si>
  <si>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</si>
  <si>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</si>
  <si>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</si>
  <si>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</si>
  <si>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</si>
  <si>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</si>
  <si>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</si>
  <si>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</si>
  <si>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</si>
  <si>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</si>
  <si>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</si>
  <si>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</si>
  <si>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</si>
  <si>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</si>
  <si>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</si>
  <si>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</si>
  <si>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</si>
  <si>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</si>
  <si>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</si>
  <si>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</si>
  <si>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</si>
  <si>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</si>
  <si>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</si>
  <si>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</si>
  <si>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</si>
  <si>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</si>
  <si>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</si>
  <si>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</si>
  <si>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</si>
  <si>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</si>
  <si>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</si>
  <si>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</si>
  <si>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</si>
  <si>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</si>
  <si>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</si>
  <si>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</si>
  <si>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</si>
  <si>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</si>
  <si>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</si>
  <si>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</si>
  <si>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</si>
  <si>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</si>
  <si>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</si>
  <si>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</si>
  <si>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</si>
  <si>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</si>
  <si>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</si>
  <si>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</si>
  <si>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</si>
  <si>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</si>
  <si>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</si>
  <si>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</si>
  <si>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</si>
  <si>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</si>
  <si>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</si>
  <si>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</si>
  <si>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</si>
  <si>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</si>
  <si>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</si>
  <si>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</si>
  <si>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</si>
  <si>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</si>
  <si>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</si>
  <si>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</si>
  <si>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</si>
  <si>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</si>
  <si>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</si>
  <si>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</si>
  <si>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</si>
  <si>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</si>
  <si>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</si>
  <si>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</si>
  <si>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</si>
  <si>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</si>
  <si>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</si>
  <si>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</si>
  <si>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</si>
  <si>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</si>
  <si>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</si>
  <si>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</si>
  <si>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</si>
  <si>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</si>
  <si>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</si>
  <si>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</si>
  <si>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</si>
  <si>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</si>
  <si>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</si>
  <si>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</si>
  <si>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</si>
  <si>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</si>
  <si>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</si>
  <si>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</si>
  <si>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</si>
  <si>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</si>
  <si>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</si>
  <si>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</si>
  <si>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</si>
  <si>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</si>
  <si>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</si>
  <si>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</si>
  <si>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</si>
  <si>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</si>
  <si>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</si>
  <si>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</si>
  <si>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</si>
  <si>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</si>
  <si>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</si>
  <si>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</si>
  <si>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</si>
  <si>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</si>
  <si>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</si>
  <si>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</si>
  <si>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</si>
  <si>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</si>
  <si>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</si>
  <si>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</si>
  <si>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</si>
  <si>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</si>
  <si>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</si>
  <si>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</si>
  <si>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</si>
  <si>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</si>
  <si>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</si>
  <si>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</si>
  <si>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</si>
  <si>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</si>
  <si>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</si>
  <si>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</si>
  <si>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</si>
  <si>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</si>
  <si>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</si>
  <si>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</si>
  <si>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</si>
  <si>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</si>
  <si>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</si>
  <si>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</si>
  <si>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</si>
  <si>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</si>
  <si>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</si>
  <si>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</si>
  <si>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</si>
  <si>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</si>
  <si>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</si>
  <si>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</si>
  <si>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</si>
  <si>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</si>
  <si>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</si>
  <si>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</si>
  <si>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</si>
  <si>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</si>
  <si>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</si>
  <si>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</si>
  <si>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</si>
  <si>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</si>
  <si>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</si>
  <si>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</si>
  <si>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</si>
  <si>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</si>
  <si>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</si>
  <si>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</si>
  <si>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</si>
  <si>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</si>
  <si>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</si>
  <si>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</si>
  <si>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</si>
  <si>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</si>
  <si>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</si>
  <si>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</si>
  <si>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</si>
  <si>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</si>
  <si>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</si>
  <si>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</si>
  <si>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</si>
  <si>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</si>
  <si>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</si>
  <si>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</si>
  <si>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</si>
  <si>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</si>
  <si>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</si>
  <si>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</si>
  <si>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</si>
  <si>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</si>
  <si>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</si>
  <si>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</si>
  <si>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</si>
  <si>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</si>
  <si>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</si>
  <si>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</si>
  <si>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</si>
  <si>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</si>
  <si>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</si>
  <si>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</si>
  <si>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</si>
  <si>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</si>
  <si>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</si>
  <si>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</si>
  <si>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</si>
  <si>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</si>
  <si>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</si>
  <si>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</si>
  <si>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</si>
  <si>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</si>
  <si>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</si>
  <si>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</si>
  <si>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</si>
  <si>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</si>
  <si>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</si>
  <si>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</si>
  <si>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</si>
  <si>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</si>
  <si>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</si>
  <si>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</si>
  <si>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</si>
  <si>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</si>
  <si>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</si>
  <si>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</si>
  <si>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</si>
  <si>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</si>
  <si>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</si>
  <si>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</si>
  <si>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</si>
  <si>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</si>
  <si>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</si>
  <si>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</si>
  <si>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</si>
  <si>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</si>
  <si>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</si>
  <si>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</si>
  <si>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</si>
  <si>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</si>
  <si>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</si>
  <si>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</si>
  <si>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</si>
  <si>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</si>
  <si>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</si>
  <si>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</si>
  <si>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</si>
  <si>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</si>
  <si>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</si>
  <si>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</si>
  <si>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</si>
  <si>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</si>
  <si>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</si>
  <si>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</si>
  <si>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</si>
  <si>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</si>
  <si>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</si>
  <si>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</si>
  <si>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</si>
  <si>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</si>
  <si>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</si>
  <si>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</si>
  <si>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</si>
  <si>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</si>
  <si>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</si>
  <si>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</si>
  <si>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</si>
  <si>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</si>
  <si>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</si>
  <si>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</si>
  <si>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</si>
  <si>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</si>
  <si>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</si>
  <si>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</si>
  <si>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</si>
  <si>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</si>
  <si>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</si>
  <si>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</si>
  <si>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</si>
  <si>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</si>
  <si>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</si>
  <si>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</si>
  <si>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</si>
  <si>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</si>
  <si>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</si>
  <si>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</si>
  <si>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</si>
  <si>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</si>
  <si>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</si>
  <si>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</si>
  <si>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</si>
  <si>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</si>
  <si>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</si>
  <si>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</si>
  <si>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</si>
  <si>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</si>
  <si>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</si>
  <si>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</si>
  <si>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</si>
  <si>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</si>
  <si>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</si>
  <si>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</si>
  <si>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</si>
  <si>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</si>
  <si>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</si>
  <si>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</si>
  <si>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</si>
  <si>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</si>
  <si>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</si>
  <si>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</si>
  <si>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</si>
  <si>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</si>
  <si>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</si>
  <si>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</si>
  <si>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</si>
  <si>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</si>
  <si>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</si>
  <si>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</si>
  <si>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</si>
  <si>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</si>
  <si>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</si>
  <si>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</si>
  <si>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</si>
  <si>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</si>
  <si>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</si>
  <si>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</si>
  <si>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</si>
  <si>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</si>
  <si>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</si>
  <si>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</si>
  <si>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</si>
  <si>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</si>
  <si>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</si>
  <si>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</si>
  <si>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</si>
  <si>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</si>
  <si>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</si>
  <si>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</si>
  <si>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</si>
  <si>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</si>
  <si>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</si>
  <si>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</si>
  <si>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</si>
  <si>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</si>
  <si>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</si>
  <si>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</si>
  <si>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</si>
  <si>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</si>
  <si>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</si>
  <si>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</si>
  <si>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</si>
  <si>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</si>
  <si>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</si>
  <si>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</si>
  <si>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</si>
  <si>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</si>
  <si>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</si>
  <si>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</si>
  <si>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</si>
  <si>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</si>
  <si>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</si>
  <si>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</si>
  <si>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</si>
  <si>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</si>
  <si>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</si>
  <si>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</si>
  <si>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</si>
  <si>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</si>
  <si>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</si>
  <si>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</si>
  <si>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</si>
  <si>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</si>
  <si>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</si>
  <si>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</si>
  <si>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</si>
  <si>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</si>
  <si>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</si>
  <si>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</si>
  <si>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</si>
  <si>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</si>
  <si>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</si>
  <si>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</si>
  <si>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</si>
  <si>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</si>
  <si>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</si>
  <si>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</si>
  <si>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</si>
  <si>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</si>
  <si>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</si>
  <si>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</si>
  <si>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</si>
  <si>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</si>
  <si>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</si>
  <si>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</si>
  <si>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</si>
  <si>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</si>
  <si>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</si>
  <si>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</si>
  <si>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</si>
  <si>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</si>
  <si>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</si>
  <si>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</si>
  <si>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</si>
  <si>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</si>
  <si>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</si>
  <si>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</si>
  <si>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</si>
  <si>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</si>
  <si>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</si>
  <si>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</si>
  <si>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</si>
  <si>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</si>
  <si>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</si>
  <si>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</si>
  <si>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</si>
  <si>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</si>
  <si>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</si>
  <si>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</si>
  <si>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</si>
  <si>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</si>
  <si>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</si>
  <si>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</si>
  <si>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</si>
  <si>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</si>
  <si>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</si>
  <si>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</si>
  <si>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</si>
  <si>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</si>
  <si>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</si>
  <si>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</si>
  <si>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</si>
  <si>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</si>
  <si>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</si>
  <si>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</si>
  <si>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</si>
  <si>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</si>
  <si>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</si>
  <si>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</si>
  <si>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</si>
  <si>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</si>
  <si>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</si>
  <si>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</si>
  <si>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</si>
  <si>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</si>
  <si>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</si>
  <si>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</si>
  <si>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</si>
  <si>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</si>
  <si>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</si>
  <si>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</si>
  <si>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</si>
  <si>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</si>
  <si>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</si>
  <si>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</si>
  <si>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</si>
  <si>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</si>
  <si>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</si>
  <si>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</si>
  <si>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</si>
  <si>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</si>
  <si>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</si>
  <si>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</si>
  <si>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</si>
  <si>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</si>
  <si>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</si>
  <si>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</si>
  <si>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</si>
  <si>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</si>
  <si>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</si>
  <si>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</si>
  <si>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</si>
  <si>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</si>
  <si>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</si>
  <si>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</si>
  <si>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</si>
  <si>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</si>
  <si>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</si>
  <si>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</si>
  <si>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</si>
  <si>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</si>
  <si>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</si>
  <si>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</si>
  <si>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</si>
  <si>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</si>
  <si>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</si>
  <si>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</si>
  <si>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</si>
  <si>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</si>
  <si>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</si>
  <si>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</si>
  <si>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</si>
  <si>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</si>
  <si>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</si>
  <si>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</si>
  <si>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</si>
  <si>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</si>
  <si>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</si>
  <si>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</si>
  <si>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</si>
  <si>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</si>
  <si>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</si>
  <si>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</si>
  <si>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</si>
  <si>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</si>
  <si>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</si>
  <si>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</si>
  <si>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</si>
  <si>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</si>
  <si>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</si>
  <si>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</si>
  <si>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</si>
  <si>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</si>
  <si>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</si>
  <si>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</si>
  <si>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</si>
  <si>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</si>
  <si>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</si>
  <si>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</si>
  <si>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</si>
  <si>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</si>
  <si>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</si>
  <si>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</si>
  <si>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</si>
  <si>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</si>
  <si>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</si>
  <si>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</si>
  <si>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</si>
  <si>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</si>
  <si>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</si>
  <si>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</si>
  <si>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</si>
  <si>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</si>
  <si>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</si>
  <si>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</si>
  <si>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</si>
  <si>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</si>
  <si>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</si>
  <si>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</si>
  <si>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</si>
  <si>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</si>
  <si>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</si>
  <si>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</si>
  <si>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</si>
  <si>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</si>
  <si>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</si>
  <si>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</si>
  <si>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</si>
  <si>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</si>
  <si>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</si>
  <si>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</si>
  <si>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</si>
  <si>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</si>
  <si>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</si>
  <si>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</si>
  <si>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</si>
  <si>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</si>
  <si>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</si>
  <si>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</si>
  <si>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</si>
  <si>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</si>
  <si>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</si>
  <si>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</si>
  <si>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</si>
  <si>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</si>
  <si>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</si>
  <si>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</si>
  <si>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</si>
  <si>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</si>
  <si>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</si>
  <si>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</si>
  <si>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</si>
  <si>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</si>
  <si>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</si>
  <si>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</si>
  <si>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</si>
  <si>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</si>
  <si>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</si>
  <si>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</si>
  <si>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</si>
  <si>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</si>
  <si>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</si>
  <si>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</si>
  <si>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</si>
  <si>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</si>
  <si>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</si>
  <si>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</si>
  <si>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</si>
  <si>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</si>
  <si>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</si>
  <si>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</si>
  <si>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</si>
  <si>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</si>
  <si>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</si>
  <si>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</si>
  <si>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</si>
  <si>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</si>
  <si>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</si>
  <si>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</si>
  <si>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</si>
  <si>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</si>
  <si>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</si>
  <si>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</si>
  <si>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</si>
  <si>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</si>
  <si>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</si>
  <si>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</si>
  <si>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</si>
  <si>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</si>
  <si>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</si>
  <si>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</si>
  <si>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</si>
  <si>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</si>
  <si>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</si>
  <si>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</si>
  <si>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</si>
  <si>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</si>
  <si>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</si>
  <si>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</si>
  <si>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</si>
  <si>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</si>
  <si>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</si>
  <si>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</si>
  <si>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</si>
  <si>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</si>
  <si>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</si>
  <si>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</si>
  <si>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</si>
  <si>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</si>
  <si>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</si>
  <si>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</si>
  <si>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</si>
  <si>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</si>
  <si>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</si>
  <si>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</si>
  <si>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</si>
  <si>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</si>
  <si>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</si>
  <si>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</si>
  <si>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</si>
  <si>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</si>
  <si>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</si>
  <si>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</si>
  <si>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</si>
  <si>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</si>
  <si>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</si>
  <si>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</si>
  <si>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</si>
  <si>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</si>
  <si>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</si>
  <si>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</si>
  <si>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</si>
  <si>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</si>
  <si>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</si>
  <si>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</si>
  <si>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</si>
  <si>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</si>
  <si>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</si>
  <si>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</si>
  <si>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</si>
  <si>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</si>
  <si>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</si>
  <si>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</si>
  <si>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</si>
  <si>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</si>
  <si>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</si>
  <si>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</si>
  <si>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</si>
  <si>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</si>
  <si>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</si>
  <si>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</si>
  <si>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</si>
  <si>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</si>
  <si>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</si>
  <si>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</si>
  <si>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</si>
  <si>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</si>
  <si>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</si>
  <si>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</si>
  <si>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</si>
  <si>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</si>
  <si>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</si>
  <si>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</si>
  <si>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</si>
  <si>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</si>
  <si>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</si>
  <si>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</si>
  <si>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</si>
  <si>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</si>
  <si>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</si>
  <si>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</si>
  <si>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</si>
  <si>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</si>
  <si>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</si>
  <si>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</si>
  <si>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</si>
  <si>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</si>
  <si>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</si>
  <si>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</si>
  <si>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</si>
  <si>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</si>
  <si>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</si>
  <si>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</si>
  <si>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</si>
  <si>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</si>
  <si>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</si>
  <si>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</si>
  <si>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</si>
  <si>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</si>
  <si>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</si>
  <si>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</si>
  <si>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</si>
  <si>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</si>
  <si>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</si>
  <si>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</si>
  <si>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</si>
  <si>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</si>
  <si>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</si>
  <si>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</si>
  <si>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</si>
  <si>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</si>
  <si>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</si>
  <si>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</si>
  <si>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</si>
  <si>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</si>
  <si>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</si>
  <si>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</si>
  <si>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</si>
  <si>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</si>
  <si>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</si>
  <si>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</si>
  <si>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</si>
  <si>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</si>
  <si>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</si>
  <si>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</si>
  <si>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</si>
  <si>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</si>
  <si>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</si>
  <si>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</si>
  <si>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</si>
  <si>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</si>
  <si>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</si>
  <si>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</si>
  <si>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</si>
  <si>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</si>
  <si>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</si>
  <si>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</si>
  <si>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</si>
  <si>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</si>
  <si>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</si>
  <si>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</si>
  <si>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</si>
  <si>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</si>
  <si>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</si>
  <si>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</si>
  <si>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</si>
  <si>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</si>
  <si>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</si>
  <si>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</si>
  <si>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</si>
  <si>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</si>
  <si>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</si>
  <si>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</si>
  <si>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</si>
  <si>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</si>
  <si>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</si>
  <si>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</si>
  <si>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</si>
  <si>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</si>
  <si>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</si>
  <si>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</si>
  <si>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</si>
  <si>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</si>
  <si>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</si>
  <si>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</si>
  <si>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</si>
  <si>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</si>
  <si>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</si>
  <si>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</si>
  <si>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</si>
  <si>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</si>
  <si>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</si>
  <si>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</si>
  <si>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</si>
  <si>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</si>
  <si>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</si>
  <si>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</si>
  <si>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</si>
  <si>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</si>
  <si>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</si>
  <si>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</si>
  <si>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</si>
  <si>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</si>
  <si>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</si>
  <si>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</si>
  <si>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</si>
  <si>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</si>
  <si>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</si>
  <si>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</si>
  <si>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</si>
  <si>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</si>
  <si>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</si>
  <si>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</si>
  <si>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</si>
  <si>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</si>
  <si>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</si>
  <si>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</si>
  <si>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</si>
  <si>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</si>
  <si>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</si>
  <si>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</si>
  <si>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</si>
  <si>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</si>
  <si>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</si>
  <si>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</si>
  <si>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</si>
  <si>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</si>
  <si>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</si>
  <si>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</si>
  <si>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</si>
  <si>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</si>
  <si>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</si>
  <si>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</si>
  <si>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</si>
  <si>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</si>
  <si>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</si>
  <si>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</si>
  <si>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</si>
  <si>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</si>
  <si>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</si>
  <si>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</si>
  <si>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</si>
  <si>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</si>
  <si>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</si>
  <si>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</si>
  <si>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</si>
  <si>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</si>
  <si>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</si>
  <si>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</si>
  <si>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</si>
  <si>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</si>
  <si>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</si>
  <si>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</si>
  <si>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</si>
  <si>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</si>
  <si>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</si>
  <si>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</si>
  <si>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</si>
  <si>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</si>
  <si>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</si>
  <si>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</si>
  <si>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</si>
  <si>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</si>
  <si>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</si>
  <si>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</si>
  <si>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</si>
  <si>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</si>
  <si>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</si>
  <si>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</si>
  <si>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</si>
  <si>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</si>
  <si>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</si>
  <si>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</si>
  <si>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</si>
  <si>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</si>
  <si>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</si>
  <si>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</si>
  <si>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</si>
  <si>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</si>
  <si>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</si>
  <si>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</si>
  <si>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</si>
  <si>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</si>
  <si>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</si>
  <si>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</si>
  <si>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</si>
  <si>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</si>
  <si>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</si>
  <si>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</si>
  <si>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</si>
  <si>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</si>
  <si>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</si>
  <si>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</si>
  <si>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</si>
  <si>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</si>
  <si>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</si>
  <si>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</si>
  <si>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</si>
  <si>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</si>
  <si>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</si>
  <si>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</si>
  <si>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</si>
  <si>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</si>
  <si>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</si>
  <si>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</si>
  <si>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</si>
  <si>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</si>
  <si>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</si>
  <si>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</si>
  <si>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</si>
  <si>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</si>
  <si>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</si>
  <si>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</si>
  <si>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</si>
  <si>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</si>
  <si>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</si>
  <si>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</si>
  <si>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</si>
  <si>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</si>
  <si>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</si>
  <si>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</si>
  <si>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</si>
  <si>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</si>
  <si>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</si>
  <si>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</si>
  <si>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</si>
  <si>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</si>
  <si>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</si>
  <si>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</si>
  <si>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</si>
  <si>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</si>
  <si>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</si>
  <si>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</si>
  <si>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</si>
  <si>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</si>
  <si>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</si>
  <si>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</si>
  <si>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</si>
  <si>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</si>
  <si>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</si>
  <si>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</si>
  <si>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</si>
  <si>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</si>
  <si>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</si>
  <si>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</si>
  <si>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</si>
  <si>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</si>
  <si>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</si>
  <si>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</si>
  <si>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</si>
  <si>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</si>
  <si>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</si>
  <si>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</si>
  <si>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</si>
  <si>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</si>
  <si>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</si>
  <si>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</si>
  <si>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</si>
  <si>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</si>
  <si>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</si>
  <si>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</si>
  <si>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</si>
  <si>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</si>
  <si>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</si>
  <si>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</si>
  <si>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</si>
  <si>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</si>
  <si>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</si>
  <si>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</si>
  <si>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</si>
  <si>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</si>
  <si>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</si>
  <si>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</si>
  <si>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</si>
  <si>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</si>
  <si>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</si>
  <si>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</si>
  <si>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</si>
  <si>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</si>
  <si>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</si>
  <si>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</si>
  <si>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</si>
  <si>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</si>
  <si>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</si>
  <si>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</si>
  <si>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</si>
  <si>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</si>
  <si>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</si>
  <si>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</si>
  <si>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</si>
  <si>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</si>
  <si>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</si>
  <si>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</si>
  <si>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</si>
  <si>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</si>
  <si>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</si>
  <si>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</si>
  <si>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</si>
  <si>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</si>
  <si>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</si>
  <si>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</si>
  <si>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</si>
  <si>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</si>
  <si>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</si>
  <si>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</si>
  <si>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</si>
  <si>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</si>
  <si>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</si>
  <si>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</si>
  <si>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</si>
  <si>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</si>
  <si>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</si>
  <si>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</si>
  <si>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</si>
  <si>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</si>
  <si>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</si>
  <si>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</si>
  <si>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</si>
  <si>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</si>
  <si>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</si>
  <si>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</si>
  <si>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</si>
  <si>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</si>
  <si>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</si>
  <si>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</si>
  <si>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</si>
  <si>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</si>
  <si>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</si>
  <si>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</si>
  <si>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</si>
  <si>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</si>
  <si>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</si>
  <si>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</si>
  <si>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</si>
  <si>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</si>
  <si>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</si>
  <si>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</si>
  <si>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</si>
  <si>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</si>
  <si>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</si>
  <si>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</si>
  <si>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</si>
  <si>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</si>
  <si>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</si>
  <si>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</si>
  <si>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</si>
  <si>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</si>
  <si>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</si>
  <si>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</si>
  <si>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</si>
  <si>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</si>
  <si>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</si>
  <si>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</si>
  <si>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</si>
  <si>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</si>
  <si>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</si>
  <si>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</si>
  <si>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</si>
  <si>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</si>
  <si>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</si>
  <si>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</si>
  <si>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</si>
  <si>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</si>
  <si>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</si>
  <si>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</si>
  <si>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</si>
  <si>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</si>
  <si>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</si>
  <si>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</si>
  <si>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</si>
  <si>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</si>
  <si>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</si>
  <si>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</si>
  <si>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</si>
  <si>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</si>
  <si>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</si>
  <si>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</si>
  <si>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</si>
  <si>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</si>
  <si>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</si>
  <si>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</si>
  <si>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</si>
  <si>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</si>
  <si>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</si>
  <si>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</si>
  <si>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</si>
  <si>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</si>
  <si>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</si>
  <si>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</si>
  <si>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</si>
  <si>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</si>
  <si>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</si>
  <si>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</si>
  <si>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</si>
  <si>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</si>
  <si>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</si>
  <si>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</si>
  <si>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</si>
  <si>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</si>
  <si>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</si>
  <si>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</si>
  <si>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</si>
  <si>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</si>
  <si>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</si>
  <si>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</si>
  <si>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</si>
  <si>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</si>
  <si>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</si>
  <si>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</si>
  <si>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</si>
  <si>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</si>
  <si>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</si>
  <si>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</si>
  <si>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</si>
  <si>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</si>
  <si>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</si>
  <si>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</si>
  <si>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</si>
  <si>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</si>
  <si>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</si>
  <si>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</si>
  <si>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</si>
  <si>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</si>
  <si>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</si>
  <si>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</si>
  <si>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</si>
  <si>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</si>
  <si>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</si>
  <si>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</si>
  <si>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</si>
  <si>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</si>
  <si>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</si>
  <si>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</si>
  <si>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</si>
  <si>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</si>
  <si>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</si>
  <si>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</si>
  <si>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</si>
  <si>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</si>
  <si>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</si>
  <si>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</si>
  <si>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</si>
  <si>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</si>
  <si>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</si>
  <si>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</si>
  <si>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</si>
  <si>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</si>
  <si>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</si>
  <si>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</si>
  <si>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</si>
  <si>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</si>
  <si>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</si>
  <si>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</si>
  <si>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</si>
  <si>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</si>
  <si>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</si>
  <si>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</si>
  <si>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</si>
  <si>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</si>
  <si>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</si>
  <si>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</si>
  <si>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</si>
  <si>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</si>
  <si>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</si>
  <si>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</si>
  <si>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</si>
  <si>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</si>
  <si>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</si>
  <si>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</si>
  <si>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</si>
  <si>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</si>
  <si>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</si>
  <si>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</si>
  <si>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</si>
  <si>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</si>
  <si>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</si>
  <si>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</si>
  <si>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</si>
  <si>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</si>
  <si>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</si>
  <si>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</si>
  <si>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</si>
  <si>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</si>
  <si>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</si>
  <si>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</si>
  <si>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</si>
  <si>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</si>
  <si>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</si>
  <si>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</si>
  <si>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</si>
  <si>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</si>
  <si>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</si>
  <si>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</si>
  <si>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</si>
  <si>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</si>
  <si>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</si>
  <si>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</si>
  <si>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</si>
  <si>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</si>
  <si>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</si>
  <si>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</si>
  <si>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</si>
  <si>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</si>
  <si>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</si>
  <si>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</si>
  <si>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</si>
  <si>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</si>
  <si>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</si>
  <si>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</si>
  <si>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</si>
  <si>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</si>
  <si>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</si>
  <si>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</si>
  <si>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</si>
  <si>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</si>
  <si>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</si>
  <si>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</si>
  <si>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</si>
  <si>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</si>
  <si>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</si>
  <si>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</si>
  <si>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</si>
  <si>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</si>
  <si>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</si>
  <si>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</si>
  <si>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</si>
  <si>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</si>
  <si>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</si>
  <si>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</si>
  <si>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</si>
  <si>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</si>
  <si>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</si>
  <si>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</si>
  <si>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</si>
  <si>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</si>
  <si>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</si>
  <si>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</si>
  <si>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</si>
  <si>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</si>
  <si>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</si>
  <si>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</si>
  <si>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</si>
  <si>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</si>
  <si>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</si>
  <si>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</si>
  <si>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</si>
  <si>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</si>
  <si>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</si>
  <si>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</si>
  <si>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</si>
  <si>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</si>
  <si>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</si>
  <si>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</si>
  <si>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</si>
  <si>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</si>
  <si>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</si>
  <si>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</si>
  <si>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</si>
  <si>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</si>
  <si>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</si>
  <si>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</si>
  <si>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</si>
  <si>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</si>
  <si>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</si>
  <si>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</si>
  <si>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</si>
  <si>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</si>
  <si>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</si>
  <si>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</si>
  <si>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</si>
  <si>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</si>
  <si>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</si>
  <si>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</si>
  <si>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</si>
  <si>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</si>
  <si>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</si>
  <si>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</si>
  <si>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</si>
  <si>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</si>
  <si>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</si>
  <si>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</si>
  <si>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</si>
  <si>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</si>
  <si>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</si>
  <si>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</si>
  <si>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</si>
  <si>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</si>
  <si>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</si>
  <si>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</si>
  <si>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</si>
  <si>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</si>
  <si>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</si>
  <si>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</si>
  <si>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</si>
  <si>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</si>
  <si>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</si>
  <si>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</si>
  <si>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</si>
  <si>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</si>
  <si>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</si>
  <si>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</si>
  <si>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</si>
  <si>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</si>
  <si>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</si>
  <si>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</si>
  <si>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</si>
  <si>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</si>
  <si>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</si>
  <si>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</si>
  <si>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</si>
  <si>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</si>
  <si>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</si>
  <si>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</si>
  <si>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</si>
  <si>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</si>
  <si>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</si>
  <si>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</si>
  <si>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</si>
  <si>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</si>
  <si>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</si>
  <si>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</si>
  <si>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</si>
  <si>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</si>
  <si>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</si>
  <si>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</si>
  <si>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</si>
  <si>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</si>
  <si>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</si>
  <si>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</si>
  <si>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</si>
  <si>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</si>
  <si>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</si>
  <si>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</si>
  <si>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</si>
  <si>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</si>
  <si>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</si>
  <si>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</si>
  <si>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</si>
  <si>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</si>
  <si>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</si>
  <si>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</si>
  <si>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</si>
  <si>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</si>
  <si>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</si>
  <si>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</si>
  <si>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</si>
  <si>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</si>
  <si>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</si>
  <si>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</si>
  <si>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</si>
  <si>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</si>
  <si>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</si>
  <si>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</si>
  <si>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</si>
  <si>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</si>
  <si>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</si>
  <si>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</si>
  <si>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</si>
  <si>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</si>
  <si>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</si>
  <si>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</si>
  <si>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</si>
  <si>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</si>
  <si>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</si>
  <si>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</si>
  <si>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</si>
  <si>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</si>
  <si>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</si>
  <si>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</si>
  <si>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</si>
  <si>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</si>
  <si>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</si>
  <si>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</si>
  <si>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</si>
  <si>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</si>
  <si>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</si>
  <si>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</si>
  <si>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</si>
  <si>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</si>
  <si>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</si>
  <si>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</si>
  <si>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</si>
  <si>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</si>
  <si>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</si>
  <si>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</si>
  <si>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</si>
  <si>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</si>
  <si>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</si>
  <si>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</si>
  <si>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</si>
  <si>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</si>
  <si>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</si>
  <si>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</si>
  <si>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</si>
  <si>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</si>
  <si>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</si>
  <si>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</si>
  <si>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</si>
  <si>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</si>
  <si>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</si>
  <si>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</si>
  <si>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</si>
  <si>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</si>
  <si>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</si>
  <si>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</si>
  <si>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</si>
  <si>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</si>
  <si>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</si>
  <si>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</si>
  <si>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</si>
  <si>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</si>
  <si>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</si>
  <si>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</si>
  <si>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</si>
  <si>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</si>
  <si>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</si>
  <si>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</si>
  <si>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</si>
  <si>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</si>
  <si>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</si>
  <si>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</si>
  <si>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</si>
  <si>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</si>
  <si>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</si>
  <si>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</si>
  <si>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</si>
  <si>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</si>
  <si>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</si>
  <si>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</si>
  <si>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</si>
  <si>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</si>
  <si>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</si>
  <si>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</si>
  <si>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</si>
  <si>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</si>
  <si>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</si>
  <si>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</si>
  <si>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</si>
  <si>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</si>
  <si>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</si>
  <si>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</si>
  <si>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</si>
  <si>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</si>
  <si>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</si>
  <si>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</si>
  <si>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</si>
  <si>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</si>
  <si>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</si>
  <si>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</si>
  <si>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</si>
  <si>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</si>
  <si>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</si>
  <si>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</si>
  <si>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</si>
  <si>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</si>
  <si>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</si>
  <si>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</si>
  <si>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</si>
  <si>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</si>
  <si>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</si>
  <si>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</si>
  <si>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</si>
  <si>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</si>
  <si>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</si>
  <si>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</si>
  <si>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</si>
  <si>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</si>
  <si>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</si>
  <si>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</si>
  <si>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</si>
  <si>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</si>
  <si>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</si>
  <si>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</si>
  <si>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</si>
  <si>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</si>
  <si>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</si>
  <si>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</si>
  <si>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</si>
  <si>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</si>
  <si>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</si>
  <si>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</si>
  <si>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</si>
  <si>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</si>
  <si>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</si>
  <si>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</si>
  <si>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</si>
  <si>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</si>
  <si>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</si>
  <si>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</si>
  <si>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</si>
  <si>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</si>
  <si>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</si>
  <si>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</si>
  <si>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</si>
  <si>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</si>
  <si>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</si>
  <si>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</si>
  <si>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</si>
  <si>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</si>
  <si>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</si>
  <si>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</si>
  <si>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</si>
  <si>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</si>
  <si>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</si>
  <si>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</si>
  <si>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</si>
  <si>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</si>
  <si>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</si>
  <si>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</si>
  <si>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</si>
  <si>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</si>
  <si>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</si>
  <si>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</si>
  <si>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</si>
  <si>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</si>
  <si>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</si>
  <si>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</si>
  <si>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</si>
  <si>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</si>
  <si>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</si>
  <si>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</si>
  <si>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</si>
  <si>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</si>
  <si>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</si>
  <si>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</si>
  <si>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</si>
  <si>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</si>
  <si>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</si>
  <si>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</si>
  <si>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</si>
  <si>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</si>
  <si>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</si>
  <si>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</si>
  <si>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</si>
  <si>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</si>
  <si>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</si>
  <si>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</si>
  <si>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</si>
  <si>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</si>
  <si>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</si>
  <si>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</si>
  <si>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</si>
  <si>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</si>
  <si>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</si>
  <si>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</si>
  <si>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</si>
  <si>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</si>
  <si>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</si>
  <si>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</si>
  <si>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</si>
  <si>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</si>
  <si>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</si>
  <si>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</si>
  <si>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</si>
  <si>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</si>
  <si>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</si>
  <si>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</si>
  <si>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</si>
  <si>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</si>
  <si>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</si>
  <si>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</si>
  <si>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</si>
  <si>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</si>
  <si>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</si>
  <si>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</si>
  <si>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</si>
  <si>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</si>
  <si>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</si>
  <si>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</si>
  <si>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</si>
  <si>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</si>
  <si>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</si>
  <si>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</si>
  <si>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</si>
  <si>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</si>
  <si>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</si>
  <si>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</si>
  <si>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</si>
  <si>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</si>
  <si>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</si>
  <si>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</si>
  <si>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</si>
  <si>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</si>
  <si>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</si>
  <si>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</si>
  <si>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</si>
  <si>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</si>
  <si>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</si>
  <si>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</si>
  <si>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</si>
  <si>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</si>
  <si>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</si>
  <si>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</si>
  <si>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</si>
  <si>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</si>
  <si>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</si>
  <si>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</si>
  <si>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</si>
  <si>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</si>
  <si>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</si>
  <si>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</si>
  <si>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</si>
  <si>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</si>
  <si>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</si>
  <si>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</si>
  <si>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</si>
  <si>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</si>
  <si>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</si>
  <si>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</si>
  <si>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</si>
  <si>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</si>
  <si>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</si>
  <si>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</si>
  <si>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</si>
  <si>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</si>
  <si>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</si>
  <si>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</si>
  <si>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</si>
  <si>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</si>
  <si>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</si>
  <si>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</si>
  <si>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</si>
  <si>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</si>
  <si>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</si>
  <si>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</si>
  <si>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</si>
  <si>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</si>
  <si>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</si>
  <si>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</si>
  <si>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</si>
  <si>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</si>
  <si>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</si>
  <si>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</si>
  <si>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</si>
  <si>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</si>
  <si>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</si>
  <si>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</si>
  <si>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</si>
  <si>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</si>
  <si>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</si>
  <si>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</si>
  <si>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</si>
  <si>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</si>
  <si>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</si>
  <si>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</si>
  <si>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</si>
  <si>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</si>
  <si>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</si>
  <si>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</si>
  <si>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</si>
  <si>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</si>
  <si>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</si>
  <si>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</si>
  <si>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</si>
  <si>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</si>
  <si>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</si>
  <si>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</si>
  <si>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</si>
  <si>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</si>
  <si>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</si>
  <si>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</si>
  <si>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</si>
  <si>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</si>
  <si>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</si>
  <si>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</si>
  <si>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</si>
  <si>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</si>
  <si>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</si>
  <si>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</si>
  <si>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</si>
  <si>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</si>
  <si>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</si>
  <si>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</si>
  <si>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</si>
  <si>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</si>
  <si>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</si>
  <si>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</si>
  <si>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</si>
  <si>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</si>
  <si>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</si>
  <si>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</si>
  <si>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</si>
  <si>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</si>
  <si>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</si>
  <si>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</si>
  <si>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</si>
  <si>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</si>
  <si>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</si>
  <si>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</si>
  <si>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</si>
  <si>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</si>
  <si>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</si>
  <si>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</si>
  <si>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</si>
  <si>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</si>
  <si>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</si>
  <si>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</si>
  <si>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</si>
  <si>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</si>
  <si>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</si>
  <si>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</si>
  <si>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</si>
  <si>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</si>
  <si>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</si>
  <si>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</si>
  <si>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</si>
  <si>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</si>
  <si>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</si>
  <si>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</si>
  <si>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</si>
  <si>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</si>
  <si>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</si>
  <si>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</si>
  <si>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</si>
  <si>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</si>
  <si>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</si>
  <si>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</si>
  <si>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</si>
  <si>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</si>
  <si>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</si>
  <si>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</si>
  <si>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</si>
  <si>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</si>
  <si>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</si>
  <si>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</si>
  <si>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</si>
  <si>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</si>
  <si>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</si>
  <si>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</si>
  <si>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</si>
  <si>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</si>
  <si>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</si>
  <si>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</si>
  <si>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</si>
  <si>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</si>
  <si>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</si>
  <si>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</si>
  <si>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</si>
  <si>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</si>
  <si>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</si>
  <si>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</si>
  <si>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</si>
  <si>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</si>
  <si>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</si>
  <si>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</si>
  <si>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</si>
  <si>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</si>
  <si>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</si>
  <si>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</si>
  <si>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</si>
  <si>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</si>
  <si>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</si>
  <si>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</si>
  <si>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</si>
  <si>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</si>
  <si>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</si>
  <si>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</si>
  <si>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</si>
  <si>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</si>
  <si>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</si>
  <si>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</si>
  <si>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</si>
  <si>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</si>
  <si>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</si>
  <si>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</si>
  <si>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</si>
  <si>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</si>
  <si>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</si>
  <si>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</si>
  <si>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</si>
  <si>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</si>
  <si>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</si>
  <si>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</si>
  <si>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</si>
  <si>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</si>
  <si>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</si>
  <si>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</si>
  <si>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</si>
  <si>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</si>
  <si>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</si>
  <si>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</si>
  <si>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</si>
  <si>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</si>
  <si>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</si>
  <si>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</si>
  <si>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</si>
  <si>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</si>
  <si>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</si>
  <si>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</si>
  <si>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</si>
  <si>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</si>
  <si>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</si>
  <si>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</si>
  <si>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</si>
  <si>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</si>
  <si>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</si>
  <si>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</si>
  <si>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</si>
  <si>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</si>
  <si>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</si>
  <si>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</si>
  <si>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</si>
  <si>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</si>
  <si>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</si>
  <si>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</si>
  <si>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</si>
  <si>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</si>
  <si>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</si>
  <si>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</si>
  <si>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</si>
  <si>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</si>
  <si>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</si>
  <si>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</si>
  <si>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</si>
  <si>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</si>
  <si>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</si>
  <si>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</si>
  <si>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</si>
  <si>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</si>
  <si>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</si>
  <si>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</si>
  <si>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</si>
  <si>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</si>
  <si>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</si>
  <si>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</si>
  <si>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</si>
  <si>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</si>
  <si>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</si>
  <si>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</si>
  <si>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</si>
  <si>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</si>
  <si>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</si>
  <si>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</si>
  <si>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</si>
  <si>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</si>
  <si>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</si>
  <si>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</si>
  <si>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</si>
  <si>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</si>
  <si>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</si>
  <si>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</si>
  <si>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</si>
  <si>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</si>
  <si>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</si>
  <si>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</si>
  <si>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</si>
  <si>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</si>
  <si>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</si>
  <si>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</si>
  <si>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</si>
  <si>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</si>
  <si>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</si>
  <si>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</si>
  <si>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</si>
  <si>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</si>
  <si>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</si>
  <si>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</si>
  <si>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</si>
  <si>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</si>
  <si>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</si>
  <si>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</si>
  <si>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</si>
  <si>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</si>
  <si>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</si>
  <si>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</si>
  <si>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</si>
  <si>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</si>
  <si>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</si>
  <si>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</si>
  <si>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</si>
  <si>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</si>
  <si>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</si>
  <si>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</si>
  <si>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</si>
  <si>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</si>
  <si>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</si>
  <si>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</si>
  <si>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</si>
  <si>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</si>
  <si>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</si>
  <si>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</si>
  <si>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</si>
  <si>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</si>
  <si>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</si>
  <si>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</si>
  <si>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</si>
  <si>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</si>
  <si>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</si>
  <si>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</si>
  <si>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</si>
  <si>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</si>
  <si>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</si>
  <si>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</si>
  <si>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</si>
  <si>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</si>
  <si>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</si>
  <si>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</si>
  <si>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</si>
  <si>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</si>
  <si>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</si>
  <si>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</si>
  <si>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</si>
  <si>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</si>
  <si>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</si>
  <si>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</si>
  <si>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</si>
  <si>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</si>
  <si>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</si>
  <si>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</si>
  <si>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</si>
  <si>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</si>
  <si>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</si>
  <si>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</si>
  <si>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</si>
  <si>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</si>
  <si>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</si>
  <si>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</si>
  <si>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</si>
  <si>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</si>
  <si>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</si>
  <si>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</si>
  <si>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</si>
  <si>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</si>
  <si>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</si>
  <si>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</si>
  <si>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</si>
  <si>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</si>
  <si>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</si>
  <si>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</si>
  <si>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</si>
  <si>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</si>
  <si>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</si>
  <si>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</si>
  <si>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</si>
  <si>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</si>
  <si>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</si>
  <si>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</si>
  <si>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</si>
  <si>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</si>
  <si>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</si>
  <si>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</si>
  <si>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</si>
  <si>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</si>
  <si>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</si>
  <si>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</si>
  <si>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</si>
  <si>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</si>
  <si>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</si>
  <si>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</si>
  <si>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</si>
  <si>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</si>
  <si>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</si>
  <si>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</si>
  <si>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</si>
  <si>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</si>
  <si>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</si>
  <si>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</si>
  <si>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</si>
  <si>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</si>
  <si>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</si>
  <si>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</si>
  <si>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</si>
  <si>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</si>
  <si>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</si>
  <si>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</si>
  <si>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</si>
  <si>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</si>
  <si>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</si>
  <si>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</si>
  <si>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</si>
  <si>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</si>
  <si>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</si>
  <si>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</si>
  <si>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</si>
  <si>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</si>
  <si>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</si>
  <si>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</si>
  <si>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</si>
  <si>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</si>
  <si>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</si>
  <si>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</si>
  <si>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</si>
  <si>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</si>
  <si>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</si>
  <si>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</si>
  <si>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</si>
  <si>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</si>
  <si>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</si>
  <si>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</si>
  <si>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</si>
  <si>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</si>
  <si>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</si>
  <si>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</si>
  <si>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</si>
  <si>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</si>
  <si>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</si>
  <si>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</si>
  <si>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</si>
  <si>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</si>
  <si>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</si>
  <si>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</si>
  <si>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</si>
  <si>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</si>
  <si>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</si>
  <si>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</si>
  <si>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</si>
  <si>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</si>
  <si>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</si>
  <si>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</si>
  <si>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</si>
  <si>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</si>
  <si>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</si>
  <si>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</si>
  <si>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</si>
  <si>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</si>
  <si>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</si>
  <si>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</si>
  <si>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</si>
  <si>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</si>
  <si>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</si>
  <si>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</si>
  <si>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</si>
  <si>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</si>
  <si>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</si>
  <si>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</si>
  <si>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</si>
  <si>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</si>
  <si>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</si>
  <si>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</si>
  <si>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</si>
  <si>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</si>
  <si>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</si>
  <si>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</si>
  <si>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</si>
  <si>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</si>
  <si>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</si>
  <si>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</si>
  <si>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</si>
  <si>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</si>
  <si>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</si>
  <si>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</si>
  <si>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</si>
  <si>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</si>
  <si>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</si>
  <si>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</si>
  <si>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</si>
  <si>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</si>
  <si>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</si>
  <si>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</si>
  <si>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</si>
  <si>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</si>
  <si>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</si>
  <si>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</si>
  <si>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</si>
  <si>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</si>
  <si>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</si>
  <si>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</si>
  <si>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</si>
  <si>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</si>
  <si>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</si>
  <si>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</si>
  <si>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</si>
  <si>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</si>
  <si>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</si>
  <si>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</si>
  <si>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</si>
  <si>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</si>
  <si>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</si>
  <si>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</si>
  <si>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</si>
  <si>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</si>
  <si>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</si>
  <si>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</si>
  <si>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</si>
  <si>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</si>
  <si>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</si>
  <si>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</si>
  <si>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</si>
  <si>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</si>
  <si>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</si>
  <si>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</si>
  <si>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</si>
  <si>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</si>
  <si>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</si>
  <si>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</si>
  <si>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</si>
  <si>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</si>
  <si>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</si>
  <si>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</si>
  <si>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</si>
  <si>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</si>
  <si>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</si>
  <si>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</si>
  <si>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</si>
  <si>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</si>
  <si>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</si>
  <si>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</si>
  <si>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</si>
  <si>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</si>
  <si>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</si>
  <si>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</si>
  <si>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</si>
  <si>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</si>
  <si>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</si>
  <si>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</si>
  <si>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</si>
  <si>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</si>
  <si>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</si>
  <si>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</si>
  <si>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</si>
  <si>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</si>
  <si>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</si>
  <si>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</si>
  <si>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</si>
  <si>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</si>
  <si>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</si>
  <si>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</si>
  <si>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</si>
  <si>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</si>
  <si>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</si>
  <si>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</si>
  <si>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</si>
  <si>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</si>
  <si>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</si>
  <si>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</si>
  <si>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</si>
  <si>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</si>
  <si>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</si>
  <si>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</si>
  <si>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</si>
  <si>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</si>
  <si>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</si>
  <si>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</si>
  <si>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</si>
  <si>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</si>
  <si>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</si>
  <si>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</si>
  <si>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</si>
  <si>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</si>
  <si>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</si>
  <si>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</si>
  <si>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</si>
  <si>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</si>
  <si>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</si>
  <si>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</si>
  <si>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</si>
  <si>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</si>
  <si>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</si>
  <si>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</si>
  <si>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</si>
  <si>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</si>
  <si>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</si>
  <si>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</si>
  <si>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</si>
  <si>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</si>
  <si>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</si>
  <si>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</si>
  <si>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</si>
  <si>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</si>
  <si>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</si>
  <si>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</si>
  <si>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</si>
  <si>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</si>
  <si>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</si>
  <si>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</si>
  <si>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</si>
  <si>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</si>
  <si>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</si>
  <si>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</si>
  <si>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</si>
  <si>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</si>
  <si>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</si>
  <si>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</si>
  <si>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</si>
  <si>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</si>
  <si>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</si>
  <si>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</si>
  <si>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</si>
  <si>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</si>
  <si>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</si>
  <si>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</si>
  <si>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</si>
  <si>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</si>
  <si>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</si>
  <si>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</si>
  <si>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</si>
  <si>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</si>
  <si>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</si>
  <si>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</si>
  <si>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</si>
  <si>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</si>
  <si>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</si>
  <si>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</si>
  <si>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</si>
  <si>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</si>
  <si>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</si>
  <si>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</si>
  <si>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</si>
  <si>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</si>
  <si>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</si>
  <si>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</si>
  <si>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</si>
  <si>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</si>
  <si>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</si>
  <si>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</si>
  <si>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</si>
  <si>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</si>
  <si>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</si>
  <si>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</si>
  <si>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</si>
  <si>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</si>
  <si>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</si>
  <si>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</si>
  <si>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</si>
  <si>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</si>
  <si>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</si>
  <si>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</si>
  <si>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</si>
  <si>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</si>
  <si>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</si>
  <si>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</si>
  <si>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</si>
  <si>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</si>
  <si>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</si>
  <si>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</si>
  <si>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</si>
  <si>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</si>
  <si>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</si>
  <si>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</si>
  <si>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</si>
  <si>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</si>
  <si>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</si>
  <si>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</si>
  <si>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</si>
  <si>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</si>
  <si>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</si>
  <si>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</si>
  <si>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</si>
  <si>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</si>
  <si>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</si>
  <si>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</si>
  <si>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</si>
  <si>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</si>
  <si>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</si>
  <si>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</si>
  <si>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</si>
  <si>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</si>
  <si>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</si>
  <si>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</si>
  <si>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</si>
  <si>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</si>
  <si>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</si>
  <si>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</si>
  <si>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</si>
  <si>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</si>
  <si>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</si>
  <si>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</si>
  <si>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</si>
  <si>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</si>
  <si>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</si>
  <si>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</si>
  <si>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</si>
  <si>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</si>
  <si>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</si>
  <si>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</si>
  <si>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</si>
  <si>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</si>
  <si>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</si>
  <si>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</si>
  <si>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</si>
  <si>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</si>
  <si>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</si>
  <si>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</si>
  <si>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</si>
  <si>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</si>
  <si>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</si>
  <si>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</si>
  <si>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</si>
  <si>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</si>
  <si>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</si>
  <si>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</si>
  <si>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</si>
  <si>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</si>
  <si>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</si>
  <si>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</si>
  <si>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</si>
  <si>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</si>
  <si>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</si>
  <si>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</si>
  <si>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</si>
  <si>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</si>
  <si>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</si>
  <si>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</si>
  <si>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</si>
  <si>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</si>
  <si>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</si>
  <si>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</si>
  <si>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</si>
  <si>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</si>
  <si>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</si>
  <si>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</si>
  <si>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</si>
  <si>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</si>
  <si>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</si>
  <si>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</si>
  <si>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</si>
  <si>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</si>
  <si>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</si>
  <si>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</si>
  <si>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</si>
  <si>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</si>
  <si>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</si>
  <si>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</si>
  <si>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</si>
  <si>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</si>
  <si>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</si>
  <si>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</si>
  <si>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</si>
  <si>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</si>
  <si>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</si>
  <si>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</si>
  <si>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</si>
  <si>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</si>
  <si>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</si>
  <si>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</si>
  <si>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</si>
  <si>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</si>
  <si>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</si>
  <si>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</si>
  <si>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</si>
  <si>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</si>
  <si>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</si>
  <si>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</si>
  <si>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</si>
  <si>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</si>
  <si>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</si>
  <si>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</si>
  <si>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</si>
  <si>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</si>
  <si>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</si>
  <si>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</si>
  <si>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</si>
  <si>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</si>
  <si>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</si>
  <si>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</si>
  <si>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</si>
  <si>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</si>
  <si>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</si>
  <si>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</si>
  <si>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</si>
  <si>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</si>
  <si>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</si>
  <si>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</si>
  <si>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</si>
  <si>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</si>
  <si>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</si>
  <si>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</si>
  <si>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</si>
  <si>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</si>
  <si>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</si>
  <si>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</si>
  <si>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</si>
  <si>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</si>
  <si>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</si>
  <si>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</si>
  <si>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</si>
  <si>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</si>
  <si>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</si>
  <si>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</si>
  <si>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</si>
  <si>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</si>
  <si>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</si>
  <si>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</si>
  <si>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</si>
  <si>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</si>
  <si>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</si>
  <si>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</si>
  <si>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</si>
  <si>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</si>
  <si>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</si>
  <si>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</si>
  <si>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</si>
  <si>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</si>
  <si>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</si>
  <si>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</si>
  <si>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</si>
  <si>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</si>
  <si>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</si>
  <si>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</si>
  <si>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</si>
  <si>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</si>
  <si>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</si>
  <si>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</si>
  <si>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</si>
  <si>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</si>
  <si>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</si>
  <si>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</si>
  <si>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</si>
  <si>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</si>
  <si>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</si>
  <si>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</si>
  <si>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</si>
  <si>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</si>
  <si>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</si>
  <si>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</si>
  <si>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</si>
  <si>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</si>
  <si>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</si>
  <si>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</si>
  <si>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</si>
  <si>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</si>
  <si>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</si>
  <si>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</si>
  <si>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</si>
  <si>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</si>
  <si>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</si>
  <si>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</si>
  <si>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</si>
  <si>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</si>
  <si>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</si>
  <si>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</si>
  <si>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</si>
  <si>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</si>
  <si>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</si>
  <si>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</si>
  <si>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</si>
  <si>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</si>
  <si>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</si>
  <si>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</si>
  <si>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</si>
  <si>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</si>
  <si>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</si>
  <si>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</si>
  <si>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</si>
  <si>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</si>
  <si>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</si>
  <si>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</si>
  <si>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</si>
  <si>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</si>
  <si>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</si>
  <si>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</si>
  <si>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</si>
  <si>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</si>
  <si>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</si>
  <si>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</si>
  <si>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</si>
  <si>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</si>
  <si>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</si>
  <si>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</si>
  <si>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</si>
  <si>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</si>
  <si>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</si>
  <si>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</si>
  <si>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</si>
  <si>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</si>
  <si>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</si>
  <si>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</si>
  <si>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</si>
  <si>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</si>
  <si>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</si>
  <si>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</si>
  <si>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</si>
  <si>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</si>
  <si>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</si>
  <si>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</si>
  <si>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</si>
  <si>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</si>
  <si>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</si>
  <si>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</si>
  <si>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</si>
  <si>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</si>
  <si>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</si>
  <si>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</si>
  <si>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</si>
  <si>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</si>
  <si>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</si>
  <si>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</si>
  <si>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</si>
  <si>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</si>
  <si>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</si>
  <si>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</si>
  <si>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</si>
  <si>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</si>
  <si>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</si>
  <si>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</si>
  <si>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</si>
  <si>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</si>
  <si>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</si>
  <si>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</si>
  <si>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</si>
  <si>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</si>
  <si>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</si>
  <si>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</si>
  <si>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</si>
  <si>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</si>
  <si>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</si>
  <si>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</si>
  <si>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</si>
  <si>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</si>
  <si>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</si>
  <si>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</si>
  <si>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</si>
  <si>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</si>
  <si>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</si>
  <si>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</si>
  <si>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</si>
  <si>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</si>
  <si>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</si>
  <si>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</si>
  <si>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</si>
  <si>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</si>
  <si>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</si>
  <si>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</si>
  <si>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</si>
  <si>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</si>
  <si>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</si>
  <si>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</si>
  <si>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</si>
  <si>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</si>
  <si>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</si>
  <si>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</si>
  <si>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</si>
  <si>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</si>
  <si>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</si>
  <si>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</si>
  <si>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</si>
  <si>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</si>
  <si>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</si>
  <si>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</si>
  <si>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</si>
  <si>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</si>
  <si>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</si>
  <si>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</si>
  <si>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</si>
  <si>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</si>
  <si>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</si>
  <si>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</si>
  <si>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</si>
  <si>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</si>
  <si>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</si>
  <si>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</si>
  <si>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</si>
  <si>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</si>
  <si>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</si>
  <si>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</si>
  <si>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</si>
  <si>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</si>
  <si>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</si>
  <si>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</si>
  <si>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</si>
  <si>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</si>
  <si>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</si>
  <si>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</si>
  <si>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</si>
  <si>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</si>
  <si>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</si>
  <si>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</si>
  <si>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</si>
  <si>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</si>
  <si>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</si>
  <si>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</si>
  <si>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</si>
  <si>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</si>
  <si>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</si>
  <si>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</si>
  <si>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</si>
  <si>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</si>
  <si>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</si>
  <si>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</si>
  <si>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</si>
  <si>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</si>
  <si>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</si>
  <si>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</si>
  <si>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</si>
  <si>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</si>
  <si>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</si>
  <si>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</si>
  <si>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</si>
  <si>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</si>
  <si>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</si>
  <si>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</si>
  <si>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</si>
  <si>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</si>
  <si>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</si>
  <si>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</si>
  <si>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</si>
  <si>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</si>
  <si>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</si>
  <si>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</si>
  <si>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</si>
  <si>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</si>
  <si>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</si>
  <si>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</si>
  <si>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</si>
  <si>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</si>
  <si>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</si>
  <si>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</si>
  <si>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</si>
  <si>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</si>
  <si>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</si>
  <si>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</si>
  <si>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</si>
  <si>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</si>
  <si>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</si>
  <si>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</si>
  <si>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</si>
  <si>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</si>
  <si>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</si>
  <si>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</si>
  <si>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</si>
  <si>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</si>
  <si>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</si>
  <si>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</si>
  <si>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</si>
  <si>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</si>
  <si>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</si>
  <si>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</si>
  <si>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</si>
  <si>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</si>
  <si>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</si>
  <si>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</si>
  <si>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</si>
  <si>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</si>
  <si>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</si>
  <si>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</si>
  <si>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</si>
  <si>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</si>
  <si>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</si>
  <si>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</si>
  <si>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</si>
  <si>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</si>
  <si>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</si>
  <si>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</si>
  <si>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</si>
  <si>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</si>
  <si>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</si>
  <si>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</si>
  <si>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</si>
  <si>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</si>
  <si>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</si>
  <si>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</si>
  <si>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</si>
  <si>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</si>
  <si>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</si>
  <si>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</si>
  <si>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</si>
  <si>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</si>
  <si>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</si>
  <si>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</si>
  <si>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</si>
  <si>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</si>
  <si>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</si>
  <si>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</si>
  <si>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</si>
  <si>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</si>
  <si>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</si>
  <si>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</si>
  <si>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</si>
  <si>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</si>
  <si>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</si>
  <si>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</si>
  <si>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</si>
  <si>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</si>
  <si>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</si>
  <si>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</si>
  <si>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</si>
  <si>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</si>
  <si>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</si>
  <si>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</si>
  <si>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</si>
  <si>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</si>
  <si>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</si>
  <si>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</si>
  <si>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</si>
  <si>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</si>
  <si>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</si>
  <si>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</si>
  <si>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</si>
  <si>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</si>
  <si>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</si>
  <si>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</si>
  <si>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</si>
  <si>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</si>
  <si>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</si>
  <si>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</si>
  <si>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</si>
  <si>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</si>
  <si>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</si>
  <si>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</si>
  <si>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</si>
  <si>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</si>
  <si>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</si>
  <si>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</si>
  <si>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</si>
  <si>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</si>
  <si>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</si>
  <si>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</si>
  <si>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</si>
  <si>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</si>
  <si>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</si>
  <si>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</si>
  <si>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</si>
  <si>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</si>
  <si>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</si>
  <si>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</si>
  <si>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</si>
  <si>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</si>
  <si>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</si>
  <si>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</si>
  <si>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</si>
  <si>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</si>
  <si>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</si>
  <si>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</si>
  <si>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</si>
  <si>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</si>
  <si>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</si>
  <si>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</si>
  <si>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</si>
  <si>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</si>
  <si>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</si>
  <si>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</si>
  <si>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</si>
  <si>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</si>
  <si>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</si>
  <si>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</si>
  <si>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</si>
  <si>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</si>
  <si>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</si>
  <si>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</si>
  <si>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</si>
  <si>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</si>
  <si>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</si>
  <si>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</si>
  <si>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</si>
  <si>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</si>
  <si>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</si>
  <si>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</si>
  <si>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</si>
  <si>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</si>
  <si>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</si>
  <si>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</si>
  <si>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</si>
  <si>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</si>
  <si>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</si>
  <si>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</si>
  <si>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</si>
  <si>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</si>
  <si>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</si>
  <si>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</si>
  <si>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</si>
  <si>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</si>
  <si>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</si>
  <si>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</si>
  <si>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</si>
  <si>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</si>
  <si>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</si>
  <si>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</si>
  <si>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</si>
  <si>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</si>
  <si>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</si>
  <si>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</si>
  <si>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</si>
  <si>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</si>
  <si>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</si>
  <si>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</si>
  <si>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</si>
  <si>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</si>
  <si>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</si>
  <si>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</si>
  <si>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</si>
  <si>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</si>
  <si>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</si>
  <si>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</si>
  <si>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</si>
  <si>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</si>
  <si>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</si>
  <si>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</si>
  <si>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</si>
  <si>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</si>
  <si>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</si>
  <si>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</si>
  <si>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</si>
  <si>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</si>
  <si>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</si>
  <si>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</si>
  <si>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</si>
  <si>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</si>
  <si>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</si>
  <si>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</si>
  <si>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</si>
  <si>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</si>
  <si>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</si>
  <si>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</si>
  <si>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</si>
  <si>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</si>
  <si>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</si>
  <si>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</si>
  <si>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</si>
  <si>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</si>
  <si>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</si>
  <si>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</si>
  <si>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</si>
  <si>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</si>
  <si>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</si>
  <si>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</si>
  <si>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</si>
  <si>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</si>
  <si>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</si>
  <si>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</si>
  <si>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</si>
  <si>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</si>
  <si>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</si>
  <si>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</si>
  <si>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</si>
  <si>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</si>
  <si>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</si>
  <si>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</si>
  <si>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</si>
  <si>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</si>
  <si>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</si>
  <si>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</si>
  <si>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</si>
  <si>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</si>
  <si>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</si>
  <si>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</si>
  <si>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</si>
  <si>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</si>
  <si>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</si>
  <si>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</si>
  <si>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</si>
  <si>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</si>
  <si>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</si>
  <si>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</si>
  <si>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</si>
  <si>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</si>
  <si>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</si>
  <si>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</si>
  <si>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</si>
  <si>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</si>
  <si>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</si>
  <si>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</si>
  <si>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</si>
  <si>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</si>
  <si>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</si>
  <si>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</si>
  <si>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</si>
  <si>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</si>
  <si>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</si>
  <si>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</si>
  <si>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</si>
  <si>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</si>
  <si>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</si>
  <si>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</si>
  <si>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</si>
  <si>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</si>
  <si>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</si>
  <si>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</si>
  <si>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</si>
  <si>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</si>
  <si>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</si>
  <si>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</si>
  <si>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</si>
  <si>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</si>
  <si>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</si>
  <si>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</si>
  <si>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</si>
  <si>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</si>
  <si>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</si>
  <si>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</si>
  <si>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</si>
  <si>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</si>
  <si>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</si>
  <si>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</si>
  <si>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</si>
  <si>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</si>
  <si>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</si>
  <si>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</si>
  <si>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</si>
  <si>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</si>
  <si>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</si>
  <si>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</si>
  <si>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</si>
  <si>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</si>
  <si>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</si>
  <si>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</si>
  <si>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</si>
  <si>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</si>
  <si>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</si>
  <si>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</si>
  <si>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</si>
  <si>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</si>
  <si>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</si>
  <si>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</si>
  <si>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</si>
  <si>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</si>
  <si>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</si>
  <si>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</si>
  <si>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</si>
  <si>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</si>
  <si>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</si>
  <si>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</si>
  <si>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</si>
  <si>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</si>
  <si>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</si>
  <si>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</si>
  <si>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</si>
  <si>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</si>
  <si>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</si>
  <si>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</si>
  <si>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</si>
  <si>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</si>
  <si>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</si>
  <si>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</si>
  <si>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</si>
  <si>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</si>
  <si>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</si>
  <si>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</si>
  <si>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</si>
  <si>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</si>
  <si>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</si>
  <si>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</si>
  <si>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</si>
  <si>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</si>
  <si>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</si>
  <si>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</si>
  <si>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</si>
  <si>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</si>
  <si>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</si>
  <si>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</si>
  <si>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</si>
  <si>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</si>
  <si>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</si>
  <si>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</si>
  <si>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</si>
  <si>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</si>
  <si>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</si>
  <si>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</si>
  <si>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</si>
  <si>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</si>
  <si>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</si>
  <si>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</si>
  <si>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</si>
  <si>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</si>
  <si>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</si>
  <si>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</si>
  <si>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</si>
  <si>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</si>
  <si>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</si>
  <si>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</si>
  <si>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</si>
  <si>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</si>
  <si>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</si>
  <si>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</si>
  <si>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</si>
  <si>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</si>
  <si>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</si>
  <si>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</si>
  <si>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</si>
  <si>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</si>
  <si>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</si>
  <si>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</si>
  <si>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</si>
  <si>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</si>
  <si>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</si>
  <si>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</si>
  <si>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</si>
  <si>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</si>
  <si>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</si>
  <si>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</si>
  <si>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</si>
  <si>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</si>
  <si>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</si>
  <si>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</si>
  <si>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</si>
  <si>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</si>
  <si>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</si>
  <si>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</si>
  <si>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</si>
  <si>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</si>
  <si>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</si>
  <si>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</si>
  <si>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</si>
  <si>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</si>
  <si>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</si>
  <si>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</si>
  <si>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</si>
  <si>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</si>
  <si>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</si>
  <si>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</si>
  <si>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</si>
  <si>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</si>
  <si>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</si>
  <si>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</si>
  <si>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</si>
  <si>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</si>
  <si>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</si>
  <si>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</si>
  <si>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</si>
  <si>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</si>
  <si>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</si>
  <si>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</si>
  <si>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</si>
  <si>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</si>
  <si>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</si>
  <si>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</si>
  <si>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</si>
  <si>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</si>
  <si>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</si>
  <si>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</si>
  <si>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</si>
  <si>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</si>
  <si>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</si>
  <si>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</si>
  <si>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</si>
  <si>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</si>
  <si>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</si>
  <si>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</si>
  <si>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</si>
  <si>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</si>
  <si>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</si>
  <si>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</si>
  <si>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</si>
  <si>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</si>
  <si>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</si>
  <si>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</si>
  <si>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</si>
  <si>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</si>
  <si>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</si>
  <si>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</si>
  <si>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</si>
  <si>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</si>
  <si>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</si>
  <si>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</si>
  <si>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</si>
  <si>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</si>
  <si>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</si>
  <si>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</si>
  <si>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</si>
  <si>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</si>
  <si>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</si>
  <si>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</si>
  <si>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</si>
  <si>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</si>
  <si>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</si>
  <si>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</si>
  <si>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</si>
  <si>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</si>
  <si>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</si>
  <si>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</si>
  <si>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</si>
  <si>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</si>
  <si>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</si>
  <si>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</si>
  <si>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</si>
  <si>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</si>
  <si>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</si>
  <si>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</si>
  <si>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</si>
  <si>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</si>
  <si>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</si>
  <si>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</si>
  <si>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</si>
  <si>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</si>
  <si>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</si>
  <si>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</si>
  <si>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</si>
  <si>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</si>
  <si>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</si>
  <si>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</si>
  <si>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</si>
  <si>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</si>
  <si>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</si>
  <si>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</si>
  <si>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</si>
  <si>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</si>
  <si>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</si>
  <si>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</si>
  <si>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</si>
  <si>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</si>
  <si>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</si>
  <si>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</si>
  <si>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</si>
  <si>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</si>
  <si>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</si>
  <si>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</si>
  <si>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</si>
  <si>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</si>
  <si>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</si>
  <si>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</si>
  <si>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</si>
  <si>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</si>
  <si>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</si>
  <si>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</si>
  <si>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</si>
  <si>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</si>
  <si>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</si>
  <si>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</si>
  <si>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</si>
  <si>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</si>
  <si>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</si>
  <si>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</si>
  <si>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</si>
  <si>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</si>
  <si>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</si>
  <si>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</si>
  <si>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</si>
  <si>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</si>
  <si>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</si>
  <si>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</si>
  <si>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</si>
  <si>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</si>
  <si>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</si>
  <si>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</si>
  <si>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</si>
  <si>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</si>
  <si>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</si>
  <si>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</si>
  <si>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</si>
  <si>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</si>
  <si>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</si>
  <si>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</si>
  <si>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</si>
  <si>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</si>
  <si>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</si>
  <si>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</si>
  <si>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</si>
  <si>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</si>
  <si>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</si>
  <si>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</si>
  <si>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</si>
  <si>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</si>
  <si>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</si>
  <si>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</si>
  <si>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</si>
  <si>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</si>
  <si>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</si>
  <si>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</si>
  <si>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</si>
  <si>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</si>
  <si>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</si>
  <si>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</si>
  <si>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</si>
  <si>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</si>
  <si>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</si>
  <si>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</si>
  <si>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</si>
  <si>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</si>
  <si>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</si>
  <si>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</si>
  <si>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</si>
  <si>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</si>
  <si>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</si>
  <si>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</si>
  <si>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</si>
  <si>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</si>
  <si>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</si>
  <si>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</si>
  <si>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</si>
  <si>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</si>
  <si>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</si>
  <si>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</si>
  <si>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</si>
  <si>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</si>
  <si>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</si>
  <si>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</si>
  <si>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</si>
  <si>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</si>
  <si>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</si>
  <si>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</si>
  <si>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</si>
  <si>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</si>
  <si>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</si>
  <si>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</si>
  <si>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</si>
  <si>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</si>
  <si>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</si>
  <si>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</si>
  <si>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</si>
  <si>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</si>
  <si>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</si>
  <si>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</si>
  <si>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</si>
  <si>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</si>
  <si>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</si>
  <si>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</si>
  <si>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</si>
  <si>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</si>
  <si>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</si>
  <si>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</si>
  <si>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</si>
  <si>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</si>
  <si>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</si>
  <si>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</si>
  <si>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</si>
  <si>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</si>
  <si>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</si>
  <si>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</si>
  <si>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</si>
  <si>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</si>
  <si>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</si>
  <si>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</si>
  <si>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</si>
  <si>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</si>
  <si>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</si>
  <si>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</si>
  <si>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</si>
  <si>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</si>
  <si>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</si>
  <si>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</si>
  <si>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</si>
  <si>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</si>
  <si>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</si>
  <si>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</si>
  <si>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</si>
  <si>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</si>
  <si>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</si>
  <si>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</si>
  <si>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</si>
  <si>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</si>
  <si>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</si>
  <si>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</si>
  <si>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</si>
  <si>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</si>
  <si>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</si>
  <si>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</si>
  <si>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</si>
  <si>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</si>
  <si>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</si>
  <si>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</si>
  <si>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</si>
  <si>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</si>
  <si>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</si>
  <si>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</si>
  <si>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</si>
  <si>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</si>
  <si>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</si>
  <si>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</si>
  <si>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</si>
  <si>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</si>
  <si>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</si>
  <si>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</si>
  <si>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</si>
  <si>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</si>
  <si>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</si>
  <si>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</si>
  <si>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</si>
  <si>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</si>
  <si>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</si>
  <si>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</si>
  <si>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</si>
  <si>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</si>
  <si>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</si>
  <si>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</si>
  <si>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</si>
  <si>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</si>
  <si>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</si>
  <si>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</si>
  <si>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</si>
  <si>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</si>
  <si>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</si>
  <si>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</si>
  <si>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</si>
  <si>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</si>
  <si>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</si>
  <si>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</si>
  <si>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</si>
  <si>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</si>
  <si>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</si>
  <si>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</si>
  <si>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</si>
  <si>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</si>
  <si>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</si>
  <si>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</si>
  <si>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</si>
  <si>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</si>
  <si>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</si>
  <si>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</si>
  <si>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</si>
  <si>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</si>
  <si>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</si>
  <si>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</si>
  <si>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</si>
  <si>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</si>
  <si>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</si>
  <si>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</si>
  <si>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</si>
  <si>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</si>
  <si>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</si>
  <si>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</si>
  <si>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</si>
  <si>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</si>
  <si>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</si>
  <si>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</si>
  <si>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</si>
  <si>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</si>
  <si>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</si>
  <si>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</si>
  <si>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</si>
  <si>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</si>
  <si>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</si>
  <si>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</si>
  <si>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</si>
  <si>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</si>
  <si>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</si>
  <si>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</si>
  <si>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</si>
  <si>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</si>
  <si>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</si>
  <si>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</si>
  <si>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</si>
  <si>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</si>
  <si>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</si>
  <si>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</si>
  <si>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</si>
  <si>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</si>
  <si>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</si>
  <si>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</si>
  <si>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</si>
  <si>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</si>
  <si>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</si>
  <si>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</si>
  <si>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</si>
  <si>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</si>
  <si>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</si>
  <si>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</si>
  <si>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</si>
  <si>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</si>
  <si>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</si>
  <si>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</si>
  <si>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</si>
  <si>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</si>
  <si>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</si>
  <si>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</si>
  <si>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</si>
  <si>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</si>
  <si>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</si>
  <si>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</si>
  <si>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</si>
  <si>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</si>
  <si>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</si>
  <si>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</si>
  <si>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</si>
  <si>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</si>
  <si>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</si>
  <si>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</si>
  <si>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</si>
  <si>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</si>
  <si>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</si>
  <si>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</si>
  <si>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</si>
  <si>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</si>
  <si>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</si>
  <si>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</si>
  <si>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</si>
  <si>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</si>
  <si>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</si>
  <si>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</si>
  <si>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</si>
  <si>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</si>
  <si>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</si>
  <si>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</si>
  <si>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</si>
  <si>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</si>
  <si>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</si>
  <si>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</si>
  <si>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</si>
  <si>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</si>
  <si>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</si>
  <si>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</si>
  <si>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</si>
  <si>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</si>
  <si>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</si>
  <si>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</si>
  <si>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</si>
  <si>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</si>
  <si>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</si>
  <si>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</si>
  <si>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</si>
  <si>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</si>
  <si>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</si>
  <si>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</si>
  <si>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</si>
  <si>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</si>
  <si>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</si>
  <si>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</si>
  <si>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</si>
  <si>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</si>
  <si>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</si>
  <si>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</si>
  <si>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</si>
  <si>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</si>
  <si>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</si>
  <si>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</si>
  <si>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</si>
  <si>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</si>
  <si>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</si>
  <si>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</si>
  <si>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</si>
  <si>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</si>
  <si>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</si>
  <si>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</si>
  <si>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</si>
  <si>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</si>
  <si>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</si>
  <si>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</si>
  <si>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</si>
  <si>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</si>
  <si>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</si>
  <si>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</si>
  <si>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</si>
  <si>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</si>
  <si>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</si>
  <si>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</si>
  <si>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</si>
  <si>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</si>
  <si>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</si>
  <si>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</si>
  <si>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</si>
  <si>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</si>
  <si>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</si>
  <si>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</si>
  <si>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</si>
  <si>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</si>
  <si>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</si>
  <si>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</si>
  <si>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</si>
  <si>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</si>
  <si>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</si>
  <si>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</si>
  <si>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</si>
  <si>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</si>
  <si>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</si>
  <si>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</si>
  <si>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</si>
  <si>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</si>
  <si>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</si>
  <si>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</si>
  <si>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</si>
  <si>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</si>
  <si>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</si>
  <si>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</si>
  <si>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</si>
  <si>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</si>
  <si>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</si>
  <si>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</si>
  <si>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</si>
  <si>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</si>
  <si>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</si>
  <si>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</si>
  <si>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</si>
  <si>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</si>
  <si>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</si>
  <si>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</si>
  <si>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</si>
  <si>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</si>
  <si>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</si>
  <si>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</si>
  <si>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</si>
  <si>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</si>
  <si>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</si>
  <si>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</si>
  <si>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</si>
  <si>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</si>
  <si>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</si>
  <si>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</si>
  <si>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</si>
  <si>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</si>
  <si>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</si>
  <si>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</si>
  <si>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</si>
  <si>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</si>
  <si>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</si>
  <si>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</si>
  <si>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</si>
  <si>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</si>
  <si>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</si>
  <si>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</si>
  <si>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</si>
  <si>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</si>
  <si>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</si>
  <si>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</si>
  <si>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</si>
  <si>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</si>
  <si>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</si>
  <si>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</si>
  <si>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</si>
  <si>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</si>
  <si>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</si>
  <si>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</si>
  <si>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</si>
  <si>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</si>
  <si>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</si>
  <si>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</si>
  <si>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</si>
  <si>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</si>
  <si>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</si>
  <si>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</si>
  <si>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</si>
  <si>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</si>
  <si>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</si>
  <si>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</si>
  <si>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</si>
  <si>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</si>
  <si>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</si>
  <si>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</si>
  <si>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</si>
  <si>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</si>
  <si>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</si>
  <si>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</si>
  <si>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</si>
  <si>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</si>
  <si>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</si>
  <si>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</si>
  <si>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</si>
  <si>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</si>
  <si>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</si>
  <si>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</si>
  <si>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</si>
  <si>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</si>
  <si>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</si>
  <si>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</si>
  <si>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</si>
  <si>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</si>
  <si>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</si>
  <si>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</si>
  <si>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</si>
  <si>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</si>
  <si>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</si>
  <si>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</si>
  <si>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</si>
  <si>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</si>
  <si>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</si>
  <si>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</si>
  <si>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</si>
  <si>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</si>
  <si>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</si>
  <si>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</si>
  <si>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</si>
  <si>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</si>
  <si>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</si>
  <si>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</si>
  <si>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</si>
  <si>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</si>
  <si>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</si>
  <si>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</si>
  <si>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</si>
  <si>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</si>
  <si>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</si>
  <si>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</si>
  <si>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</si>
  <si>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</si>
  <si>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</si>
  <si>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</si>
  <si>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</si>
  <si>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</si>
  <si>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</si>
  <si>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</si>
  <si>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</si>
  <si>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</si>
  <si>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</si>
  <si>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</si>
  <si>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</si>
  <si>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</si>
  <si>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</si>
  <si>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</si>
  <si>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</si>
  <si>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</si>
  <si>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</si>
  <si>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</si>
  <si>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</si>
  <si>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</si>
  <si>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</si>
  <si>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</si>
  <si>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</si>
  <si>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</si>
  <si>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</si>
  <si>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</si>
  <si>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</si>
  <si>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</si>
  <si>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</si>
  <si>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</si>
  <si>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</si>
  <si>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</si>
  <si>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</si>
  <si>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</si>
  <si>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</si>
  <si>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</si>
  <si>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</si>
  <si>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</si>
  <si>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</si>
  <si>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</si>
  <si>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</si>
  <si>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</si>
  <si>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</si>
  <si>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</si>
  <si>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</si>
  <si>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</si>
  <si>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</si>
  <si>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</si>
  <si>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</si>
  <si>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</si>
  <si>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</si>
  <si>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</si>
  <si>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</si>
  <si>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</si>
  <si>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</si>
  <si>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</si>
  <si>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</si>
  <si>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</si>
  <si>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</si>
  <si>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</si>
  <si>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</si>
  <si>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</si>
  <si>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</si>
  <si>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</si>
  <si>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</si>
  <si>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</si>
  <si>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</si>
  <si>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</si>
  <si>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</si>
  <si>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</si>
  <si>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</si>
  <si>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</si>
  <si>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</si>
  <si>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</si>
  <si>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</si>
  <si>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</si>
  <si>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</si>
  <si>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</si>
  <si>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</si>
  <si>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</si>
  <si>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</si>
  <si>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</si>
  <si>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</si>
  <si>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</si>
  <si>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</si>
  <si>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</si>
  <si>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</si>
  <si>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</si>
  <si>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</si>
  <si>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</si>
  <si>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</si>
  <si>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</si>
  <si>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</si>
  <si>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</si>
  <si>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</si>
  <si>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</si>
  <si>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</si>
  <si>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</si>
  <si>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</si>
  <si>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</si>
  <si>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</si>
  <si>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</si>
  <si>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</si>
  <si>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</si>
  <si>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</si>
  <si>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</si>
  <si>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</si>
  <si>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</si>
  <si>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</si>
  <si>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</si>
  <si>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</si>
  <si>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</si>
  <si>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</si>
  <si>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</si>
  <si>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</si>
  <si>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</si>
  <si>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</si>
  <si>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</si>
  <si>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</si>
  <si>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</si>
  <si>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</si>
  <si>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</si>
  <si>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</si>
  <si>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</si>
  <si>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</si>
  <si>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</si>
  <si>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</si>
  <si>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</si>
  <si>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</si>
  <si>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</si>
  <si>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</si>
  <si>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</si>
  <si>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</si>
  <si>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</si>
  <si>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</si>
  <si>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</si>
  <si>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</si>
  <si>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</si>
  <si>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</si>
  <si>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</si>
  <si>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</si>
  <si>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</si>
  <si>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</si>
  <si>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</si>
  <si>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</si>
  <si>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</si>
  <si>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</si>
  <si>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</si>
  <si>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</si>
  <si>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</si>
  <si>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</si>
  <si>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</si>
  <si>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</si>
  <si>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</si>
  <si>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</si>
  <si>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</si>
  <si>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</si>
  <si>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</si>
  <si>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</si>
  <si>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</si>
  <si>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</si>
  <si>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</si>
  <si>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</si>
  <si>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</si>
  <si>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</si>
  <si>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</si>
  <si>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</si>
  <si>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</si>
  <si>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</si>
  <si>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</si>
  <si>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</si>
  <si>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</si>
  <si>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</si>
  <si>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</si>
  <si>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</si>
  <si>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</si>
  <si>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</si>
  <si>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</si>
  <si>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</si>
  <si>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</si>
  <si>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</si>
  <si>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</si>
  <si>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</si>
  <si>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</si>
  <si>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</si>
  <si>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</si>
  <si>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</si>
  <si>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</si>
  <si>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</si>
  <si>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</si>
  <si>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</si>
  <si>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</si>
  <si>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</si>
  <si>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</si>
  <si>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</si>
  <si>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</si>
  <si>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</si>
  <si>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</si>
  <si>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</si>
  <si>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</si>
  <si>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</si>
  <si>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</si>
  <si>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</si>
  <si>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</si>
  <si>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</si>
  <si>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</si>
  <si>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</si>
  <si>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</si>
  <si>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</si>
  <si>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</si>
  <si>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</si>
  <si>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</si>
  <si>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</si>
  <si>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</si>
  <si>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</si>
  <si>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</si>
  <si>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</si>
  <si>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</si>
  <si>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</si>
  <si>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</si>
  <si>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</si>
  <si>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</si>
  <si>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</si>
  <si>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</si>
  <si>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</si>
  <si>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</si>
  <si>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</si>
  <si>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</si>
  <si>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</si>
  <si>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</si>
  <si>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</si>
  <si>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</si>
  <si>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</si>
  <si>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</si>
  <si>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</si>
  <si>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</si>
  <si>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</si>
  <si>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</si>
  <si>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</si>
  <si>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</si>
  <si>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</si>
  <si>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</si>
  <si>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</si>
  <si>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</si>
  <si>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</si>
  <si>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</si>
  <si>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</si>
  <si>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</si>
  <si>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</si>
  <si>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</si>
  <si>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</si>
  <si>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</si>
  <si>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</si>
  <si>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</si>
  <si>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</si>
  <si>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</si>
  <si>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</si>
  <si>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</si>
  <si>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</si>
  <si>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</si>
  <si>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</si>
  <si>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</si>
  <si>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</si>
  <si>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</si>
  <si>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</si>
  <si>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</si>
  <si>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</si>
  <si>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</si>
  <si>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</si>
  <si>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</si>
  <si>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</si>
  <si>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</si>
  <si>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</si>
  <si>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</si>
  <si>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</si>
  <si>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</si>
  <si>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</si>
  <si>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</si>
  <si>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</si>
  <si>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</si>
  <si>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</si>
  <si>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</si>
  <si>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</si>
  <si>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</si>
  <si>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</si>
  <si>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</si>
  <si>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</si>
  <si>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</si>
  <si>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</si>
  <si>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</si>
  <si>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</si>
  <si>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</si>
  <si>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</si>
  <si>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</si>
  <si>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</si>
  <si>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</si>
  <si>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</si>
  <si>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</si>
  <si>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</si>
  <si>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</si>
  <si>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</si>
  <si>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</si>
  <si>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</si>
  <si>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</si>
  <si>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</si>
  <si>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</si>
  <si>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</si>
  <si>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</si>
  <si>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</si>
  <si>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</si>
  <si>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</si>
  <si>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</si>
  <si>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</si>
  <si>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</si>
  <si>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</si>
  <si>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</si>
  <si>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</si>
  <si>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</si>
  <si>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</si>
  <si>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</si>
  <si>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</si>
  <si>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</si>
  <si>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</si>
  <si>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</si>
  <si>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</si>
  <si>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</si>
  <si>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</si>
  <si>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</si>
  <si>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</si>
  <si>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</si>
  <si>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</si>
  <si>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</si>
  <si>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</si>
  <si>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</si>
  <si>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</si>
  <si>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</si>
  <si>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</si>
  <si>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</si>
  <si>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</si>
  <si>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</si>
  <si>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</si>
  <si>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</si>
  <si>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</si>
  <si>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</si>
  <si>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</si>
  <si>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</si>
  <si>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</si>
  <si>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</si>
  <si>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</si>
  <si>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</si>
  <si>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</si>
  <si>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</si>
  <si>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</si>
  <si>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</si>
  <si>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</si>
  <si>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</si>
  <si>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</si>
  <si>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</si>
  <si>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</si>
  <si>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</si>
  <si>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</si>
  <si>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</si>
  <si>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</si>
  <si>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</si>
  <si>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</si>
  <si>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</si>
  <si>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</si>
  <si>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</si>
  <si>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</si>
  <si>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</si>
  <si>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</si>
  <si>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</si>
  <si>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</si>
  <si>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</si>
  <si>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</si>
  <si>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</si>
  <si>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</si>
  <si>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</si>
  <si>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</si>
  <si>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</si>
  <si>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</si>
  <si>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</si>
  <si>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</si>
  <si>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</si>
  <si>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</si>
  <si>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</si>
  <si>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</si>
  <si>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</si>
  <si>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</si>
  <si>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</si>
  <si>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</si>
  <si>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</si>
  <si>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</si>
  <si>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</si>
  <si>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</si>
  <si>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</si>
  <si>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</si>
  <si>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</si>
  <si>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</si>
  <si>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</si>
  <si>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</si>
  <si>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</si>
  <si>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</si>
  <si>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</si>
  <si>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</si>
  <si>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</si>
  <si>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</si>
  <si>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</si>
  <si>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</si>
  <si>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</si>
  <si>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</si>
  <si>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</si>
  <si>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</si>
  <si>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</si>
  <si>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</si>
  <si>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</si>
  <si>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</si>
  <si>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</si>
  <si>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</si>
  <si>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</si>
  <si>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</si>
  <si>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</si>
  <si>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</si>
  <si>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</si>
  <si>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</si>
  <si>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</si>
  <si>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</si>
  <si>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</si>
  <si>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</si>
  <si>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</si>
  <si>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</si>
  <si>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</si>
  <si>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</si>
  <si>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</si>
  <si>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</si>
  <si>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</si>
  <si>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</si>
  <si>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</si>
  <si>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</si>
  <si>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</si>
  <si>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</si>
  <si>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</si>
  <si>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</si>
  <si>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</si>
  <si>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</si>
  <si>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</si>
  <si>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</si>
  <si>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</si>
  <si>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</si>
  <si>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</si>
  <si>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</si>
  <si>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</si>
  <si>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</si>
  <si>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</si>
  <si>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</si>
  <si>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</si>
  <si>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</si>
  <si>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</si>
  <si>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</si>
  <si>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</si>
  <si>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</si>
  <si>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</si>
  <si>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</si>
  <si>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</si>
  <si>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</si>
  <si>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</si>
  <si>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</si>
  <si>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</si>
  <si>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</si>
  <si>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</si>
  <si>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</si>
  <si>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</si>
  <si>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</si>
  <si>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</si>
  <si>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</si>
  <si>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</si>
  <si>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</si>
  <si>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</si>
  <si>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</si>
  <si>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</si>
  <si>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</si>
  <si>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</si>
  <si>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</si>
  <si>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</si>
  <si>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</si>
  <si>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</si>
  <si>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</si>
  <si>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</si>
  <si>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</si>
  <si>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</si>
  <si>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</si>
  <si>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</si>
  <si>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</si>
  <si>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</si>
  <si>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</si>
  <si>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</si>
  <si>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</si>
  <si>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</si>
  <si>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</si>
  <si>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</si>
  <si>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</si>
  <si>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</si>
  <si>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</si>
  <si>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</si>
  <si>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</si>
  <si>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</si>
  <si>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</si>
  <si>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</si>
  <si>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</si>
  <si>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</si>
  <si>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</si>
  <si>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</si>
  <si>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</si>
  <si>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</si>
  <si>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</si>
  <si>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</si>
  <si>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</si>
  <si>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</si>
  <si>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</si>
  <si>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</si>
  <si>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</si>
  <si>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</si>
  <si>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</si>
  <si>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</si>
  <si>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</si>
  <si>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</si>
  <si>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</si>
  <si>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</si>
  <si>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</si>
  <si>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</si>
  <si>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</si>
  <si>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</si>
  <si>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</si>
  <si>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</si>
  <si>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</si>
  <si>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</si>
  <si>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</si>
  <si>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</si>
  <si>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</si>
  <si>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</si>
  <si>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</si>
  <si>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</si>
  <si>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</si>
  <si>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</si>
  <si>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</si>
  <si>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</si>
  <si>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</si>
  <si>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</si>
  <si>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</si>
  <si>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</si>
  <si>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</si>
  <si>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</si>
  <si>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</si>
  <si>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</si>
  <si>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</si>
  <si>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</si>
  <si>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</si>
  <si>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</si>
  <si>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</si>
  <si>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</si>
  <si>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</si>
  <si>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</si>
  <si>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</si>
  <si>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</si>
  <si>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</si>
  <si>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</si>
  <si>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</si>
  <si>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</si>
  <si>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</si>
  <si>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</si>
  <si>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</si>
  <si>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</si>
  <si>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</si>
  <si>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</si>
  <si>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</si>
  <si>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</si>
  <si>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</si>
  <si>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</si>
  <si>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</si>
  <si>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</si>
  <si>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</si>
  <si>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</si>
  <si>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</si>
  <si>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</si>
  <si>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</si>
  <si>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</si>
  <si>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</si>
  <si>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</si>
  <si>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</si>
  <si>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</si>
  <si>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</si>
  <si>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</si>
  <si>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</si>
  <si>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</si>
  <si>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</si>
  <si>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</si>
  <si>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</si>
  <si>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</si>
  <si>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</si>
  <si>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</si>
  <si>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</si>
  <si>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</si>
  <si>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</si>
  <si>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</si>
  <si>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</si>
  <si>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</si>
  <si>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</si>
  <si>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</si>
  <si>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</si>
  <si>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</si>
  <si>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</si>
  <si>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</si>
  <si>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</si>
  <si>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</si>
  <si>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</si>
  <si>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</si>
  <si>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</si>
  <si>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</si>
  <si>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</si>
  <si>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</si>
  <si>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</si>
  <si>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</si>
  <si>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</si>
  <si>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</si>
  <si>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</si>
  <si>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</si>
  <si>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</si>
  <si>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</si>
  <si>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</si>
  <si>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</si>
  <si>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</si>
  <si>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</si>
  <si>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</si>
  <si>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</si>
  <si>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</si>
  <si>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</si>
  <si>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</si>
  <si>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</si>
  <si>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</si>
  <si>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</si>
  <si>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</si>
  <si>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</si>
  <si>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</si>
  <si>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</si>
  <si>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</si>
  <si>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</si>
  <si>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</si>
  <si>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</si>
  <si>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</si>
  <si>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</si>
  <si>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</si>
  <si>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</si>
  <si>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</si>
  <si>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</si>
  <si>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</si>
  <si>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</si>
  <si>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</si>
  <si>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</si>
  <si>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</si>
  <si>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</si>
  <si>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</si>
  <si>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</si>
  <si>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</si>
  <si>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</si>
  <si>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</si>
  <si>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</si>
  <si>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</si>
  <si>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</si>
  <si>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</si>
  <si>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</si>
  <si>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</si>
  <si>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</si>
  <si>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</si>
  <si>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</si>
  <si>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</si>
  <si>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</si>
  <si>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</si>
  <si>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</si>
  <si>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</si>
  <si>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</si>
  <si>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</si>
  <si>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</si>
  <si>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</si>
  <si>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</si>
  <si>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</si>
  <si>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</si>
  <si>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</si>
  <si>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</si>
  <si>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</si>
  <si>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</si>
  <si>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</si>
  <si>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</si>
  <si>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</si>
  <si>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</si>
  <si>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</si>
  <si>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</si>
  <si>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</si>
  <si>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</si>
  <si>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</si>
  <si>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</si>
  <si>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</si>
  <si>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</si>
  <si>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</si>
  <si>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</si>
  <si>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</si>
  <si>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</si>
  <si>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</si>
  <si>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</si>
  <si>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</si>
  <si>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</si>
  <si>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</si>
  <si>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</si>
  <si>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</si>
  <si>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</si>
  <si>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</si>
  <si>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</si>
  <si>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</si>
  <si>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</si>
  <si>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</si>
  <si>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</si>
  <si>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</si>
  <si>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</si>
  <si>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</si>
  <si>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</si>
  <si>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</si>
  <si>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</si>
  <si>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</si>
  <si>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</si>
  <si>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</si>
  <si>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</si>
  <si>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</si>
  <si>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</si>
  <si>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</si>
  <si>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</si>
  <si>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</si>
  <si>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</si>
  <si>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</si>
  <si>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</si>
  <si>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</si>
  <si>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</si>
  <si>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</si>
  <si>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</si>
  <si>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</si>
  <si>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</si>
  <si>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</si>
  <si>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</si>
  <si>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</si>
  <si>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</si>
  <si>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</si>
  <si>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</si>
  <si>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</si>
  <si>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</si>
  <si>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</si>
  <si>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</si>
  <si>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</si>
  <si>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</si>
  <si>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</si>
  <si>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</si>
  <si>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</si>
  <si>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</si>
  <si>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</si>
  <si>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</si>
  <si>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</si>
  <si>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</si>
  <si>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</si>
  <si>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</si>
  <si>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</si>
  <si>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</si>
  <si>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</si>
  <si>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</si>
  <si>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</si>
  <si>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</si>
  <si>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</si>
  <si>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</si>
  <si>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</si>
  <si>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</si>
  <si>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</si>
  <si>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</si>
  <si>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</si>
  <si>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</si>
  <si>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</si>
  <si>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</si>
  <si>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</si>
  <si>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</si>
  <si>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</si>
  <si>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</si>
  <si>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</si>
  <si>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</si>
  <si>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</si>
  <si>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</si>
  <si>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</si>
  <si>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</si>
  <si>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</si>
  <si>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</si>
  <si>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</si>
  <si>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</si>
  <si>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</si>
  <si>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</si>
  <si>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</si>
  <si>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</si>
  <si>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</si>
  <si>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</si>
  <si>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</si>
  <si>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</si>
  <si>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</si>
  <si>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</si>
  <si>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</si>
  <si>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</si>
  <si>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</si>
  <si>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</si>
  <si>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</si>
  <si>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</si>
  <si>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</si>
  <si>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</si>
  <si>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</si>
  <si>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</si>
  <si>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</si>
  <si>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</si>
  <si>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</si>
  <si>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</si>
  <si>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</si>
  <si>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</si>
  <si>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</si>
  <si>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</si>
  <si>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</si>
  <si>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</si>
  <si>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</si>
  <si>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</si>
  <si>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</si>
  <si>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</si>
  <si>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</si>
  <si>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</si>
  <si>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</si>
  <si>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</si>
  <si>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</si>
  <si>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</si>
  <si>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</si>
  <si>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</si>
  <si>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</si>
  <si>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</si>
  <si>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</si>
  <si>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</si>
  <si>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</si>
  <si>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</si>
  <si>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</si>
  <si>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</si>
  <si>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</si>
  <si>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</si>
  <si>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</si>
  <si>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</si>
  <si>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</si>
  <si>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</si>
  <si>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</si>
  <si>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</si>
  <si>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</si>
  <si>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</si>
  <si>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</si>
  <si>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</si>
  <si>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</si>
  <si>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</si>
  <si>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</si>
  <si>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</si>
  <si>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</si>
  <si>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</si>
  <si>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</si>
  <si>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</si>
  <si>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</si>
  <si>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</si>
  <si>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</si>
  <si>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</si>
  <si>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</si>
  <si>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</si>
  <si>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</si>
  <si>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</si>
  <si>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</si>
  <si>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</si>
  <si>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</si>
  <si>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</si>
  <si>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</si>
  <si>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</si>
  <si>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</si>
  <si>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</si>
  <si>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</si>
  <si>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</si>
  <si>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</si>
  <si>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</si>
  <si>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</si>
  <si>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</si>
  <si>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</si>
  <si>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</si>
  <si>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</si>
  <si>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</si>
  <si>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</si>
  <si>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</si>
  <si>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</si>
  <si>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</si>
  <si>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</si>
  <si>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</si>
  <si>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</si>
  <si>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</si>
  <si>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</si>
  <si>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</si>
  <si>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</si>
  <si>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</si>
  <si>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</si>
  <si>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</si>
  <si>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</si>
  <si>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</si>
  <si>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</si>
  <si>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</si>
  <si>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</si>
  <si>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</si>
  <si>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</si>
  <si>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</si>
  <si>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</si>
  <si>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</si>
  <si>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</si>
  <si>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</si>
  <si>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</si>
  <si>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</si>
  <si>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</si>
  <si>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</si>
  <si>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</si>
  <si>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</si>
  <si>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</si>
  <si>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</si>
  <si>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</si>
  <si>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</si>
  <si>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</si>
  <si>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</si>
  <si>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</si>
  <si>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</si>
  <si>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</si>
  <si>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</si>
  <si>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</si>
  <si>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</si>
  <si>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</si>
  <si>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</si>
  <si>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</si>
  <si>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</si>
  <si>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</si>
  <si>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</si>
  <si>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</si>
  <si>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</si>
  <si>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</si>
  <si>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</si>
  <si>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</si>
  <si>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</si>
  <si>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</si>
  <si>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</si>
  <si>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</si>
  <si>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</si>
  <si>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</si>
  <si>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</si>
  <si>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</si>
  <si>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</si>
  <si>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</si>
  <si>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</si>
  <si>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</si>
  <si>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</si>
  <si>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</si>
  <si>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</si>
  <si>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</si>
  <si>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</si>
  <si>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</si>
  <si>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</si>
  <si>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</si>
  <si>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</si>
  <si>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</si>
  <si>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</si>
  <si>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</si>
  <si>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</si>
  <si>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</si>
  <si>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</si>
  <si>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</si>
  <si>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</si>
  <si>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</si>
  <si>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</si>
  <si>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</si>
  <si>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</si>
  <si>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</si>
  <si>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</si>
  <si>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</si>
  <si>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</si>
  <si>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</si>
  <si>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</si>
  <si>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</si>
  <si>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</si>
  <si>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</si>
  <si>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</si>
  <si>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</si>
  <si>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</si>
  <si>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</si>
  <si>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</si>
  <si>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</si>
  <si>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</si>
  <si>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</si>
  <si>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</si>
  <si>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</si>
  <si>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</si>
  <si>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</si>
  <si>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</si>
  <si>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</si>
  <si>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</si>
  <si>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</si>
  <si>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</si>
  <si>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</si>
  <si>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</si>
  <si>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</si>
  <si>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</si>
  <si>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</si>
  <si>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</si>
  <si>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</si>
  <si>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</si>
  <si>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</si>
  <si>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</si>
  <si>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</si>
  <si>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</si>
  <si>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</si>
  <si>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</si>
  <si>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</si>
  <si>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</si>
  <si>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</si>
  <si>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</si>
  <si>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</si>
  <si>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</si>
  <si>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</si>
  <si>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</si>
  <si>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</si>
  <si>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</si>
  <si>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</si>
  <si>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</si>
  <si>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</si>
  <si>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</si>
  <si>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</si>
  <si>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</si>
  <si>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</si>
  <si>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</si>
  <si>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</si>
  <si>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</si>
  <si>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</si>
  <si>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</si>
  <si>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</si>
  <si>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</si>
  <si>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</si>
  <si>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</si>
  <si>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</si>
  <si>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</si>
  <si>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</si>
  <si>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</si>
  <si>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</si>
  <si>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</si>
  <si>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</si>
  <si>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</si>
  <si>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</si>
  <si>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</si>
  <si>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</si>
  <si>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</si>
  <si>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</si>
  <si>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</si>
  <si>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</si>
  <si>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</si>
  <si>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</si>
  <si>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</si>
  <si>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</si>
  <si>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</si>
  <si>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</si>
  <si>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</si>
  <si>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</si>
  <si>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</si>
  <si>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</si>
  <si>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</si>
  <si>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</si>
  <si>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</si>
  <si>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</si>
  <si>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</si>
  <si>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</si>
  <si>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</si>
  <si>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</si>
  <si>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</si>
  <si>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</si>
  <si>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</si>
  <si>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</si>
  <si>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</si>
  <si>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</si>
  <si>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</si>
  <si>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</si>
  <si>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</si>
  <si>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</si>
  <si>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</si>
  <si>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</si>
  <si>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</si>
  <si>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</si>
  <si>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</si>
  <si>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</si>
  <si>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</si>
  <si>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</si>
  <si>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</si>
  <si>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</si>
  <si>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</si>
  <si>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</si>
  <si>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</si>
  <si>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</si>
  <si>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</si>
  <si>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</si>
  <si>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</si>
  <si>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</si>
  <si>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</si>
  <si>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</si>
  <si>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</si>
  <si>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</si>
  <si>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</si>
  <si>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</si>
  <si>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</si>
  <si>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</si>
  <si>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</si>
  <si>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</si>
  <si>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</si>
  <si>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</si>
  <si>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</si>
  <si>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</si>
  <si>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</si>
  <si>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</si>
  <si>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</si>
  <si>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</si>
  <si>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</si>
  <si>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</si>
  <si>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</si>
  <si>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</si>
  <si>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</si>
  <si>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</si>
  <si>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</si>
  <si>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</si>
  <si>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</si>
  <si>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</si>
  <si>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</si>
  <si>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</si>
  <si>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</si>
  <si>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</si>
  <si>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</si>
  <si>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</si>
  <si>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</si>
  <si>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</si>
  <si>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</si>
  <si>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</si>
  <si>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</si>
  <si>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</si>
  <si>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</si>
  <si>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</si>
  <si>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</si>
  <si>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</si>
  <si>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</si>
  <si>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</si>
  <si>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</si>
  <si>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</si>
  <si>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</si>
  <si>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</si>
  <si>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</si>
  <si>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</si>
  <si>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</si>
  <si>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</si>
  <si>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</si>
  <si>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</si>
  <si>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</si>
  <si>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</si>
  <si>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</si>
  <si>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</si>
  <si>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</si>
  <si>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</si>
  <si>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</si>
  <si>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</si>
  <si>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</si>
  <si>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</si>
  <si>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</si>
  <si>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</si>
  <si>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</si>
  <si>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</si>
  <si>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</si>
  <si>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</si>
  <si>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</si>
  <si>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</si>
  <si>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</si>
  <si>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</si>
  <si>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</si>
  <si>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</si>
  <si>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</si>
  <si>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</si>
  <si>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</si>
  <si>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</si>
  <si>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</si>
  <si>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</si>
  <si>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</si>
  <si>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</si>
  <si>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</si>
  <si>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</si>
  <si>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</si>
  <si>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</si>
  <si>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</si>
  <si>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</si>
  <si>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</si>
  <si>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</si>
  <si>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</si>
  <si>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</si>
  <si>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</si>
  <si>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</si>
  <si>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</si>
  <si>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</si>
  <si>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</si>
  <si>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</si>
  <si>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</si>
  <si>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</si>
  <si>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</si>
  <si>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</si>
  <si>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</si>
  <si>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</si>
  <si>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</si>
  <si>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</si>
  <si>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</si>
  <si>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</si>
  <si>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</si>
  <si>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</si>
  <si>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</si>
  <si>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</si>
  <si>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</si>
  <si>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</si>
  <si>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</si>
  <si>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</si>
  <si>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</si>
  <si>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</si>
  <si>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</si>
  <si>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</si>
  <si>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</si>
  <si>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</si>
  <si>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</si>
  <si>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</si>
  <si>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</si>
  <si>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</si>
  <si>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</si>
  <si>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</si>
  <si>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</si>
  <si>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</si>
  <si>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</si>
  <si>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</si>
  <si>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</si>
  <si>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</si>
  <si>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</si>
  <si>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</si>
  <si>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</si>
  <si>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</si>
  <si>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</si>
  <si>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</si>
  <si>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</si>
  <si>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</si>
  <si>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</si>
  <si>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</si>
  <si>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</si>
  <si>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</si>
  <si>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</si>
  <si>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</si>
  <si>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</si>
  <si>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</si>
  <si>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</si>
  <si>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</si>
  <si>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</si>
  <si>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</si>
  <si>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</si>
  <si>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</si>
  <si>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</si>
  <si>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</si>
  <si>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</si>
  <si>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</si>
  <si>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</si>
  <si>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</si>
  <si>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</si>
  <si>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</si>
  <si>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</si>
  <si>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</si>
  <si>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</si>
  <si>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</si>
  <si>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</si>
  <si>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</si>
  <si>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</si>
  <si>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</si>
  <si>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</si>
  <si>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</si>
  <si>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</si>
  <si>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</si>
  <si>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</si>
  <si>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</si>
  <si>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</si>
  <si>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</si>
  <si>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</si>
  <si>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</si>
  <si>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</si>
  <si>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</si>
  <si>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</si>
  <si>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</si>
  <si>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</si>
  <si>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</si>
  <si>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</si>
  <si>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</si>
  <si>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</si>
  <si>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</si>
  <si>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</si>
  <si>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</si>
  <si>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</si>
  <si>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</si>
  <si>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</si>
  <si>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</si>
  <si>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</si>
  <si>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</si>
  <si>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</si>
  <si>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</si>
  <si>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</si>
  <si>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</si>
  <si>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</si>
  <si>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</si>
  <si>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</si>
  <si>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</si>
  <si>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</si>
  <si>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</si>
  <si>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</si>
  <si>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</si>
  <si>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</si>
  <si>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</si>
  <si>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</si>
  <si>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</si>
  <si>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</si>
  <si>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</si>
  <si>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</si>
  <si>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</si>
  <si>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</si>
  <si>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</si>
  <si>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</si>
  <si>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</si>
  <si>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</si>
  <si>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</si>
  <si>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</si>
  <si>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</si>
  <si>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</si>
  <si>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</si>
  <si>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</si>
  <si>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</si>
  <si>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</si>
  <si>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</si>
  <si>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</si>
  <si>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</si>
  <si>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</si>
  <si>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</si>
  <si>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</si>
  <si>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</si>
  <si>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</si>
  <si>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</si>
  <si>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</si>
  <si>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</si>
  <si>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</si>
  <si>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</si>
  <si>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</si>
  <si>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</si>
  <si>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</si>
  <si>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</si>
  <si>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</si>
  <si>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</si>
  <si>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</si>
  <si>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</si>
  <si>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</si>
  <si>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</si>
  <si>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</si>
  <si>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</si>
  <si>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</si>
  <si>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</si>
  <si>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</si>
  <si>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</si>
  <si>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</si>
  <si>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</si>
  <si>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</si>
  <si>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</si>
  <si>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</si>
  <si>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</si>
  <si>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</si>
  <si>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</si>
  <si>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</si>
  <si>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</si>
  <si>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</si>
  <si>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</si>
  <si>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</si>
  <si>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</si>
  <si>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</si>
  <si>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</si>
  <si>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</si>
  <si>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</si>
  <si>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</si>
  <si>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</si>
  <si>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</si>
  <si>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</si>
  <si>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</si>
  <si>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</si>
  <si>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</si>
  <si>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</si>
  <si>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</si>
  <si>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</si>
  <si>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</si>
  <si>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</si>
  <si>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</si>
  <si>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</si>
  <si>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</si>
  <si>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</si>
  <si>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</si>
  <si>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</si>
  <si>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</si>
  <si>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</si>
  <si>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</si>
  <si>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</si>
  <si>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</si>
  <si>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</si>
  <si>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</si>
  <si>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</si>
  <si>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</si>
  <si>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</si>
  <si>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</si>
  <si>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</si>
  <si>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</si>
  <si>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</si>
  <si>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</si>
  <si>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</si>
  <si>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</si>
  <si>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</si>
  <si>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</si>
  <si>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</si>
  <si>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</si>
  <si>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</si>
  <si>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</si>
  <si>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</si>
  <si>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</si>
  <si>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</si>
  <si>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</si>
  <si>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</si>
  <si>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</si>
  <si>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</si>
  <si>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</si>
  <si>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</si>
  <si>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</si>
  <si>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</si>
  <si>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</si>
  <si>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</si>
  <si>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</si>
  <si>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</si>
  <si>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</si>
  <si>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</si>
  <si>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</si>
  <si>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</si>
  <si>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</si>
  <si>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</si>
  <si>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</si>
  <si>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</si>
  <si>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</si>
  <si>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</si>
  <si>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</si>
  <si>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</si>
  <si>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</si>
  <si>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</si>
  <si>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</si>
  <si>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</si>
  <si>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</si>
  <si>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</si>
  <si>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</si>
  <si>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</si>
  <si>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</si>
  <si>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</si>
  <si>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</si>
  <si>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</si>
  <si>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</si>
  <si>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</si>
  <si>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</si>
  <si>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</si>
  <si>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</si>
  <si>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</si>
  <si>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</si>
  <si>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</si>
  <si>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</si>
  <si>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</si>
  <si>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</si>
  <si>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</si>
  <si>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</si>
  <si>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</si>
  <si>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</si>
  <si>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</si>
  <si>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</si>
  <si>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</si>
  <si>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</si>
  <si>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</si>
  <si>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</si>
  <si>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</si>
  <si>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</si>
  <si>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</si>
  <si>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</si>
  <si>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</si>
  <si>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</si>
  <si>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</si>
  <si>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</si>
  <si>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</si>
  <si>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</si>
  <si>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</si>
  <si>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</si>
  <si>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</si>
  <si>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</si>
  <si>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</si>
  <si>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</si>
  <si>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</si>
  <si>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</si>
  <si>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</si>
  <si>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</si>
  <si>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</si>
  <si>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</si>
  <si>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</si>
  <si>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</si>
  <si>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</si>
  <si>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</si>
  <si>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</si>
  <si>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</si>
  <si>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</si>
  <si>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</si>
  <si>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</si>
  <si>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</si>
  <si>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</si>
  <si>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</si>
  <si>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</si>
  <si>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</si>
  <si>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</si>
  <si>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</si>
  <si>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</si>
  <si>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</si>
  <si>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</si>
  <si>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</si>
  <si>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</si>
  <si>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</si>
  <si>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</si>
  <si>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</si>
  <si>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</si>
  <si>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</si>
  <si>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</si>
  <si>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</si>
  <si>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</si>
  <si>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</si>
  <si>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</si>
  <si>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</si>
  <si>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</si>
  <si>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</si>
  <si>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</si>
  <si>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</si>
  <si>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</si>
  <si>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</si>
  <si>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</si>
  <si>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</si>
  <si>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</si>
  <si>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</si>
  <si>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</si>
  <si>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</si>
  <si>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</si>
  <si>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</si>
  <si>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</si>
  <si>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</si>
  <si>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</si>
  <si>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</si>
  <si>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</si>
  <si>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</si>
  <si>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</si>
  <si>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</si>
  <si>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</si>
  <si>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</si>
  <si>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</si>
  <si>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</si>
  <si>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</si>
  <si>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</si>
  <si>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</si>
  <si>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</si>
  <si>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</si>
  <si>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</si>
  <si>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</si>
  <si>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</si>
  <si>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</si>
  <si>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</si>
  <si>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</si>
  <si>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</si>
  <si>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</si>
  <si>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</si>
  <si>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</si>
  <si>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</si>
  <si>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</si>
  <si>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</si>
  <si>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</si>
  <si>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</si>
  <si>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</si>
  <si>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</si>
  <si>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</si>
  <si>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</si>
  <si>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</si>
  <si>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</si>
  <si>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</si>
  <si>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</si>
  <si>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</si>
  <si>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</si>
  <si>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</si>
  <si>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</si>
  <si>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</si>
  <si>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</si>
  <si>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</si>
  <si>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</si>
  <si>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</si>
  <si>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</si>
  <si>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</si>
  <si>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</si>
  <si>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</si>
  <si>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</si>
  <si>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</si>
  <si>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</si>
  <si>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</si>
  <si>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</si>
  <si>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</si>
  <si>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</si>
  <si>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</si>
  <si>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</si>
  <si>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</si>
  <si>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</si>
  <si>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</si>
  <si>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</si>
  <si>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</si>
  <si>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</si>
  <si>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</si>
  <si>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</si>
  <si>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</si>
  <si>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</si>
  <si>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</si>
  <si>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</si>
  <si>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</si>
  <si>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</si>
  <si>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</si>
  <si>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</si>
  <si>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</si>
  <si>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</si>
  <si>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</si>
  <si>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</si>
  <si>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</si>
  <si>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</si>
  <si>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</si>
  <si>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</si>
  <si>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</si>
  <si>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</si>
  <si>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</si>
  <si>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</si>
  <si>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</si>
  <si>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</si>
  <si>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</si>
  <si>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</si>
  <si>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</si>
  <si>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</si>
  <si>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</si>
  <si>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</si>
  <si>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</si>
  <si>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</si>
  <si>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</si>
  <si>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</si>
  <si>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</si>
  <si>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</si>
  <si>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</si>
  <si>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</si>
  <si>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</si>
  <si>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</si>
  <si>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</si>
  <si>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</si>
  <si>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</si>
  <si>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</si>
  <si>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</si>
  <si>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</si>
  <si>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</si>
  <si>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</si>
  <si>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</si>
  <si>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</si>
  <si>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</si>
  <si>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</si>
  <si>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</si>
  <si>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</si>
  <si>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</si>
  <si>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</si>
  <si>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</si>
  <si>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</si>
  <si>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</si>
  <si>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</si>
  <si>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</si>
  <si>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</si>
  <si>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</si>
  <si>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</si>
  <si>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</si>
  <si>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</si>
  <si>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</si>
  <si>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</si>
  <si>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</si>
  <si>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</si>
  <si>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</si>
  <si>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</si>
  <si>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</si>
  <si>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</si>
  <si>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</si>
  <si>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</si>
  <si>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</si>
  <si>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</si>
  <si>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</si>
  <si>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</si>
  <si>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</si>
  <si>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</si>
  <si>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</si>
  <si>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</si>
  <si>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</si>
  <si>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</si>
  <si>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</si>
  <si>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</si>
  <si>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</si>
  <si>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</si>
  <si>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</si>
  <si>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</si>
  <si>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</si>
  <si>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</si>
  <si>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</si>
  <si>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</si>
  <si>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</si>
  <si>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</si>
  <si>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</si>
  <si>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</si>
  <si>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</si>
  <si>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</si>
  <si>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</si>
  <si>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</si>
  <si>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</si>
  <si>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</si>
  <si>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</si>
  <si>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</si>
  <si>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</si>
  <si>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</si>
  <si>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</si>
  <si>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</si>
  <si>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</si>
  <si>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</si>
  <si>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</si>
  <si>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</si>
  <si>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</si>
  <si>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</si>
  <si>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</si>
  <si>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</si>
  <si>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</si>
  <si>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</si>
  <si>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</si>
  <si>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</si>
  <si>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</si>
  <si>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</si>
  <si>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</si>
  <si>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</si>
  <si>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</si>
  <si>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</si>
  <si>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</si>
  <si>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</si>
  <si>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</si>
  <si>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</si>
  <si>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</si>
  <si>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</si>
  <si>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</si>
  <si>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</si>
  <si>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</si>
  <si>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</si>
  <si>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</si>
  <si>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</si>
  <si>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</si>
  <si>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</si>
  <si>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</si>
  <si>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</si>
  <si>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</si>
  <si>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</si>
  <si>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</si>
  <si>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</si>
  <si>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</si>
  <si>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</si>
  <si>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</si>
  <si>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</si>
  <si>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</si>
  <si>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</si>
  <si>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</si>
  <si>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</si>
  <si>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</si>
  <si>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</si>
  <si>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</si>
  <si>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</si>
  <si>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</si>
  <si>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</si>
  <si>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</si>
  <si>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</si>
  <si>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</si>
  <si>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</si>
  <si>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</si>
  <si>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</si>
  <si>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</si>
  <si>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</si>
  <si>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</si>
  <si>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</si>
  <si>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</si>
  <si>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</si>
  <si>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</si>
  <si>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</si>
  <si>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</si>
  <si>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</si>
  <si>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</si>
  <si>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</si>
  <si>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</si>
  <si>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</si>
  <si>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</si>
  <si>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</si>
  <si>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</si>
  <si>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</si>
  <si>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</si>
  <si>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</si>
  <si>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</si>
  <si>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</si>
  <si>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</si>
  <si>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</si>
  <si>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</si>
  <si>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</si>
  <si>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</si>
  <si>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</si>
  <si>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</si>
  <si>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</si>
  <si>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</si>
  <si>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</si>
  <si>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</si>
  <si>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</si>
  <si>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</si>
  <si>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</si>
  <si>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</si>
  <si>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</si>
  <si>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</si>
  <si>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</si>
  <si>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</si>
  <si>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</si>
  <si>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</si>
  <si>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</si>
  <si>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</si>
  <si>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</si>
  <si>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</si>
  <si>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</si>
  <si>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</si>
  <si>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</si>
  <si>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</si>
  <si>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</si>
  <si>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</si>
  <si>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</si>
  <si>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</si>
  <si>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</si>
  <si>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</si>
  <si>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</si>
  <si>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</si>
  <si>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</si>
  <si>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</si>
  <si>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</si>
  <si>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</si>
  <si>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</si>
  <si>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</si>
  <si>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</si>
  <si>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</si>
  <si>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</si>
  <si>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</si>
  <si>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</si>
  <si>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</si>
  <si>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</si>
  <si>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</si>
  <si>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</si>
  <si>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</si>
  <si>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</si>
  <si>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</si>
  <si>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</si>
  <si>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</si>
  <si>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</si>
  <si>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</si>
  <si>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</si>
  <si>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</si>
  <si>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</si>
  <si>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</si>
  <si>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</si>
  <si>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</si>
  <si>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</si>
  <si>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</si>
  <si>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</si>
  <si>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</si>
  <si>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</si>
  <si>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</si>
  <si>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</si>
  <si>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</si>
  <si>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</si>
  <si>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</si>
  <si>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</si>
  <si>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</si>
  <si>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</si>
  <si>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</si>
  <si>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</si>
  <si>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</si>
  <si>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</si>
  <si>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</si>
  <si>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</si>
  <si>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</si>
  <si>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</si>
  <si>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</si>
  <si>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</si>
  <si>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</si>
  <si>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</si>
  <si>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</si>
  <si>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</si>
  <si>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</si>
  <si>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</si>
  <si>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</si>
  <si>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</si>
  <si>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</si>
  <si>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</si>
  <si>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</si>
  <si>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</si>
  <si>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</si>
  <si>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</si>
  <si>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</si>
  <si>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</si>
  <si>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</si>
  <si>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</si>
  <si>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</si>
  <si>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</si>
  <si>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</si>
  <si>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</si>
  <si>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</si>
  <si>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</si>
  <si>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</si>
  <si>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</si>
  <si>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</si>
  <si>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</si>
  <si>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</si>
  <si>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</si>
  <si>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</si>
  <si>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</si>
  <si>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</si>
  <si>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</si>
  <si>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</si>
  <si>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</si>
  <si>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</si>
  <si>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</si>
  <si>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</si>
  <si>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</si>
  <si>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</si>
  <si>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</si>
  <si>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</si>
  <si>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</si>
  <si>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</si>
  <si>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</si>
  <si>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</si>
  <si>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</si>
  <si>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</si>
  <si>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</si>
  <si>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</si>
  <si>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</si>
  <si>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</si>
  <si>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</si>
  <si>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</si>
  <si>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</si>
  <si>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</si>
  <si>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</si>
  <si>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</si>
  <si>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</si>
  <si>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</si>
  <si>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</si>
  <si>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</si>
  <si>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</si>
  <si>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</si>
  <si>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</si>
  <si>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</si>
  <si>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</si>
  <si>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</si>
  <si>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</si>
  <si>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</si>
  <si>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</si>
  <si>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</si>
  <si>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</si>
  <si>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</si>
  <si>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</si>
  <si>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</si>
  <si>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</si>
  <si>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</si>
  <si>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</si>
  <si>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</si>
  <si>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</si>
  <si>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</si>
  <si>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</si>
  <si>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</si>
  <si>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</si>
  <si>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</si>
  <si>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</si>
  <si>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</si>
  <si>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</si>
  <si>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</si>
  <si>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</si>
  <si>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</si>
  <si>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</si>
  <si>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</si>
  <si>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</si>
  <si>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</si>
  <si>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</si>
  <si>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</si>
  <si>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</si>
  <si>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</si>
  <si>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</si>
  <si>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</si>
  <si>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</si>
  <si>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</si>
  <si>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</si>
  <si>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</si>
  <si>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</si>
  <si>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</si>
  <si>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</si>
  <si>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</si>
  <si>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</si>
  <si>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</si>
  <si>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</si>
  <si>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</si>
  <si>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</si>
  <si>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</si>
  <si>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</si>
  <si>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</si>
  <si>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</si>
  <si>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</si>
  <si>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</si>
  <si>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</si>
  <si>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</si>
  <si>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</si>
  <si>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</si>
  <si>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</si>
  <si>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</si>
  <si>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</si>
  <si>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</si>
  <si>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</si>
  <si>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</si>
  <si>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</si>
  <si>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</si>
  <si>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</si>
  <si>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</si>
  <si>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</si>
  <si>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</si>
  <si>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</si>
  <si>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</si>
  <si>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</si>
  <si>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</si>
  <si>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</si>
  <si>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</si>
  <si>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</si>
  <si>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</si>
  <si>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</si>
  <si>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</si>
  <si>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</si>
  <si>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</si>
  <si>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</si>
  <si>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</si>
  <si>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</si>
  <si>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</si>
  <si>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</si>
  <si>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</si>
  <si>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</si>
  <si>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</si>
  <si>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</si>
  <si>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</si>
  <si>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</si>
  <si>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</si>
  <si>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</si>
  <si>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</si>
  <si>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</si>
  <si>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</si>
  <si>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</si>
  <si>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</si>
  <si>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</si>
  <si>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</si>
  <si>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</si>
  <si>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</si>
  <si>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</si>
  <si>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</si>
  <si>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</si>
  <si>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</si>
  <si>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</si>
  <si>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</si>
  <si>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</si>
  <si>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</si>
  <si>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</si>
  <si>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</si>
  <si>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</si>
  <si>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</si>
  <si>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</si>
  <si>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</si>
  <si>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</si>
  <si>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</si>
  <si>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</si>
  <si>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</si>
  <si>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</si>
  <si>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</si>
  <si>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</si>
  <si>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</si>
  <si>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</si>
  <si>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</si>
  <si>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</si>
  <si>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</si>
  <si>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</si>
  <si>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</si>
  <si>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</si>
  <si>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</si>
  <si>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</si>
  <si>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</si>
  <si>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</si>
  <si>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</si>
  <si>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</si>
  <si>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</si>
  <si>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</si>
  <si>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</si>
  <si>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</si>
  <si>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</si>
  <si>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</si>
  <si>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</si>
  <si>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</si>
  <si>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</si>
  <si>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</si>
  <si>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</si>
  <si>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</si>
  <si>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</si>
  <si>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</si>
  <si>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</si>
  <si>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</si>
  <si>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</si>
  <si>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</si>
  <si>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</si>
  <si>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</si>
  <si>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</si>
  <si>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</si>
  <si>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</si>
  <si>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</si>
  <si>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</si>
  <si>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</si>
  <si>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</si>
  <si>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</si>
  <si>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</si>
  <si>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</si>
  <si>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</si>
  <si>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</si>
  <si>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</si>
  <si>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</si>
  <si>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</si>
  <si>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</si>
  <si>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</si>
  <si>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</si>
  <si>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</si>
  <si>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</si>
  <si>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</si>
  <si>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</si>
  <si>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</si>
  <si>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</si>
  <si>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</si>
  <si>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</si>
  <si>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</si>
  <si>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</si>
  <si>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</si>
  <si>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</si>
  <si>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</si>
  <si>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</si>
  <si>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</si>
  <si>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</si>
  <si>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</si>
  <si>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</si>
  <si>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</si>
  <si>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</si>
  <si>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</si>
  <si>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</si>
  <si>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</si>
  <si>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</si>
  <si>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</si>
  <si>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</si>
  <si>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</si>
  <si>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</si>
  <si>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</si>
  <si>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</si>
  <si>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</si>
  <si>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</si>
  <si>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</si>
  <si>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</si>
  <si>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</si>
  <si>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</si>
  <si>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</si>
  <si>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</si>
  <si>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</si>
  <si>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</si>
  <si>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</si>
  <si>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</si>
  <si>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</si>
  <si>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</si>
  <si>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</si>
  <si>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</si>
  <si>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</si>
  <si>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</si>
  <si>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</si>
  <si>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</si>
  <si>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</si>
  <si>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</si>
  <si>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</si>
  <si>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</si>
  <si>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</si>
  <si>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</si>
  <si>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</si>
  <si>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</si>
  <si>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</si>
  <si>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</si>
  <si>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</si>
  <si>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</si>
  <si>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</si>
  <si>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</si>
  <si>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</si>
  <si>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</si>
  <si>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</si>
  <si>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</si>
  <si>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</si>
  <si>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</si>
  <si>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</si>
  <si>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</si>
  <si>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</si>
  <si>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</si>
  <si>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</si>
  <si>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</si>
  <si>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</si>
  <si>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</si>
  <si>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</si>
  <si>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</si>
  <si>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</si>
  <si>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</si>
  <si>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</si>
  <si>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</si>
  <si>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</si>
  <si>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</si>
  <si>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</si>
  <si>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</si>
  <si>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</si>
  <si>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</si>
  <si>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</si>
  <si>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</si>
  <si>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</si>
  <si>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</si>
  <si>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</si>
  <si>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</si>
  <si>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</si>
  <si>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</si>
  <si>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</si>
  <si>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</si>
  <si>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</si>
  <si>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</si>
  <si>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</si>
  <si>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</si>
  <si>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</si>
  <si>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</si>
  <si>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</si>
  <si>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</si>
  <si>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</si>
  <si>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</si>
  <si>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</si>
  <si>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</si>
  <si>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</si>
  <si>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</si>
  <si>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</si>
  <si>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</si>
  <si>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</si>
  <si>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</si>
  <si>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</si>
  <si>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</si>
  <si>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</si>
  <si>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</si>
  <si>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</si>
  <si>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</si>
  <si>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</si>
  <si>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</si>
  <si>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</si>
  <si>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</si>
  <si>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</si>
  <si>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</si>
  <si>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</si>
  <si>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</si>
  <si>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</si>
  <si>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</si>
  <si>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</si>
  <si>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</si>
  <si>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</si>
  <si>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</si>
  <si>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</si>
  <si>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</si>
  <si>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</si>
  <si>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</si>
  <si>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</si>
  <si>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</si>
  <si>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</si>
  <si>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</si>
  <si>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</si>
  <si>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</si>
  <si>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</si>
  <si>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</si>
  <si>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</si>
  <si>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</si>
  <si>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</si>
  <si>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</si>
  <si>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</si>
  <si>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</si>
  <si>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</si>
  <si>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</si>
  <si>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</si>
  <si>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</si>
  <si>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</si>
  <si>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</si>
  <si>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</si>
  <si>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</si>
  <si>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</si>
  <si>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</si>
  <si>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</si>
  <si>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</si>
  <si>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</si>
  <si>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</si>
  <si>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</si>
  <si>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</si>
  <si>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</si>
  <si>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</si>
  <si>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</si>
  <si>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</si>
  <si>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</si>
  <si>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</si>
  <si>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</si>
  <si>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</si>
  <si>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</si>
  <si>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</si>
  <si>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</si>
  <si>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</si>
  <si>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</si>
  <si>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</si>
  <si>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</si>
  <si>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</si>
  <si>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</si>
  <si>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</si>
  <si>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</si>
  <si>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</si>
  <si>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</si>
  <si>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</si>
  <si>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</si>
  <si>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</si>
  <si>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</si>
  <si>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</si>
  <si>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</si>
  <si>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</si>
  <si>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</si>
  <si>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</si>
  <si>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</si>
  <si>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</si>
  <si>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</si>
  <si>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</si>
  <si>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</si>
  <si>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</si>
  <si>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</si>
  <si>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</si>
  <si>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</si>
  <si>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</si>
  <si>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</si>
  <si>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</si>
  <si>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</si>
  <si>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</si>
  <si>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</si>
  <si>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</si>
  <si>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</si>
  <si>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</si>
  <si>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</si>
  <si>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</si>
  <si>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</si>
  <si>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</si>
  <si>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</si>
  <si>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</si>
  <si>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</si>
  <si>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</si>
  <si>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</si>
  <si>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</si>
  <si>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</si>
  <si>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</si>
  <si>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</si>
  <si>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</si>
  <si>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</si>
  <si>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</si>
  <si>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</si>
  <si>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</si>
  <si>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</si>
  <si>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</si>
  <si>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</si>
  <si>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</si>
  <si>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</si>
  <si>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</si>
  <si>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</si>
  <si>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</si>
  <si>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</si>
  <si>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</si>
  <si>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</si>
  <si>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</si>
  <si>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</si>
  <si>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</si>
  <si>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</si>
  <si>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</si>
  <si>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</si>
  <si>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</si>
  <si>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</si>
  <si>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</si>
  <si>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</si>
  <si>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</si>
  <si>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</si>
  <si>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</si>
  <si>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</si>
  <si>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</si>
  <si>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</si>
  <si>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</si>
  <si>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</si>
  <si>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</si>
  <si>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</si>
  <si>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</si>
  <si>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</si>
  <si>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</si>
  <si>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</si>
  <si>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</si>
  <si>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</si>
  <si>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</si>
  <si>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</si>
  <si>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</si>
  <si>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</si>
  <si>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</si>
  <si>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</si>
  <si>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</si>
  <si>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</si>
  <si>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</si>
  <si>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</si>
  <si>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</si>
  <si>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</si>
  <si>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</si>
  <si>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</si>
  <si>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</si>
  <si>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</si>
  <si>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</si>
  <si>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</si>
  <si>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</si>
  <si>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</si>
  <si>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</si>
  <si>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</si>
  <si>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</si>
  <si>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</si>
  <si>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</si>
  <si>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</si>
  <si>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</si>
  <si>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</si>
  <si>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</si>
  <si>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</si>
  <si>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</si>
  <si>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</si>
  <si>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</si>
  <si>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</si>
  <si>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</si>
  <si>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</si>
  <si>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</si>
  <si>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</si>
  <si>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</si>
  <si>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</si>
  <si>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</si>
  <si>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</si>
  <si>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</si>
  <si>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</si>
  <si>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</si>
  <si>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</si>
  <si>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</si>
  <si>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</si>
  <si>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</si>
  <si>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</si>
  <si>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</si>
  <si>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</si>
  <si>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</si>
  <si>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</si>
  <si>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</si>
  <si>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</si>
  <si>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</si>
  <si>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</si>
  <si>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</si>
  <si>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</si>
  <si>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</si>
  <si>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</si>
  <si>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</si>
  <si>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</si>
  <si>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</si>
  <si>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</si>
  <si>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</si>
  <si>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</si>
  <si>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</si>
  <si>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</si>
  <si>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</si>
  <si>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</si>
  <si>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</si>
  <si>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</si>
  <si>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</si>
  <si>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</si>
  <si>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</si>
  <si>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</si>
  <si>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</si>
  <si>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</si>
  <si>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</si>
  <si>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</si>
  <si>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</si>
  <si>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</si>
  <si>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</si>
  <si>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</si>
  <si>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</si>
  <si>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</si>
  <si>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</si>
  <si>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</si>
  <si>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</si>
  <si>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</si>
  <si>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</si>
  <si>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</si>
  <si>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</si>
  <si>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</si>
  <si>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</si>
  <si>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</si>
  <si>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</si>
  <si>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</si>
  <si>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</si>
  <si>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</si>
  <si>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</si>
  <si>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</si>
  <si>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</si>
  <si>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</si>
  <si>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</si>
  <si>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</si>
  <si>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</si>
  <si>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</si>
  <si>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</si>
  <si>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</si>
  <si>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</si>
  <si>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</si>
  <si>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</si>
  <si>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</si>
  <si>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</si>
  <si>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</si>
  <si>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</si>
  <si>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</si>
  <si>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</si>
  <si>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</si>
  <si>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</si>
  <si>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</si>
  <si>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</si>
  <si>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</si>
  <si>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</si>
  <si>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</si>
  <si>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</si>
  <si>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</si>
  <si>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</si>
  <si>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</si>
  <si>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</si>
  <si>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</si>
  <si>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</si>
  <si>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</si>
  <si>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</si>
  <si>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</si>
  <si>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</si>
  <si>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</si>
  <si>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</si>
  <si>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</si>
  <si>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</si>
  <si>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</si>
  <si>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</si>
  <si>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</si>
  <si>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</si>
  <si>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</si>
  <si>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</si>
  <si>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</si>
  <si>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</si>
  <si>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</si>
  <si>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</si>
  <si>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</si>
  <si>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</si>
  <si>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</si>
  <si>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</si>
  <si>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</si>
  <si>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</si>
  <si>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</si>
  <si>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</si>
  <si>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</si>
  <si>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</si>
  <si>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</si>
  <si>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</si>
  <si>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</si>
  <si>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</si>
  <si>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</si>
  <si>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</si>
  <si>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</si>
  <si>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</si>
  <si>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</si>
  <si>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</si>
  <si>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</si>
  <si>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</si>
  <si>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</si>
  <si>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</si>
  <si>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</si>
  <si>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</si>
  <si>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</si>
  <si>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</si>
  <si>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</si>
  <si>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</si>
  <si>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</si>
  <si>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</si>
  <si>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</si>
  <si>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</si>
  <si>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</si>
  <si>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</si>
  <si>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</si>
  <si>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</si>
  <si>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</si>
  <si>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</si>
  <si>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</si>
  <si>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</si>
  <si>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</si>
  <si>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</si>
  <si>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</si>
  <si>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</si>
  <si>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</si>
  <si>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</si>
  <si>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</si>
  <si>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</si>
  <si>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</si>
  <si>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</si>
  <si>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</si>
  <si>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</si>
  <si>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</si>
  <si>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</si>
  <si>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</si>
  <si>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</si>
  <si>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</si>
  <si>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</si>
  <si>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</si>
  <si>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</si>
  <si>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</si>
  <si>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</si>
  <si>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</si>
  <si>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</si>
  <si>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</si>
  <si>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</si>
  <si>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</si>
  <si>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</si>
  <si>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</si>
  <si>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</si>
  <si>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</si>
  <si>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</si>
  <si>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</si>
  <si>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</si>
  <si>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</si>
  <si>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</si>
  <si>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</si>
  <si>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</si>
  <si>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</si>
  <si>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</si>
  <si>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</si>
  <si>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</si>
  <si>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</si>
  <si>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</si>
  <si>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</si>
  <si>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</si>
  <si>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</si>
  <si>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</si>
  <si>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</si>
  <si>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</si>
  <si>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</si>
  <si>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</si>
  <si>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</si>
  <si>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</si>
  <si>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</si>
  <si>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</si>
  <si>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</si>
  <si>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</si>
  <si>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</si>
  <si>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</si>
  <si>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</si>
  <si>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</si>
  <si>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</si>
  <si>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</si>
  <si>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</si>
  <si>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</si>
  <si>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</si>
  <si>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</si>
  <si>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</si>
  <si>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</si>
  <si>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</si>
  <si>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</si>
  <si>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</si>
  <si>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</si>
  <si>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</si>
  <si>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</si>
  <si>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</si>
  <si>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</si>
  <si>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</si>
  <si>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</si>
  <si>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</si>
  <si>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</si>
  <si>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</si>
  <si>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</si>
  <si>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</si>
  <si>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</si>
  <si>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</si>
  <si>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</si>
  <si>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</si>
  <si>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</si>
  <si>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</si>
  <si>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</si>
  <si>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</si>
  <si>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</si>
  <si>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</si>
  <si>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</si>
  <si>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</si>
  <si>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</si>
  <si>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</si>
  <si>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</si>
  <si>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</si>
  <si>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</si>
  <si>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</si>
  <si>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</si>
  <si>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</si>
  <si>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</si>
  <si>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</si>
  <si>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</si>
  <si>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</si>
  <si>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</si>
  <si>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</si>
  <si>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</si>
  <si>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</si>
  <si>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</si>
  <si>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</si>
  <si>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</si>
  <si>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</si>
  <si>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</si>
  <si>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</si>
  <si>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</si>
  <si>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</si>
  <si>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</si>
  <si>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</si>
  <si>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</si>
  <si>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</si>
  <si>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</si>
  <si>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</si>
  <si>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</si>
  <si>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</si>
  <si>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</si>
  <si>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</si>
  <si>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</si>
  <si>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</si>
  <si>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</si>
  <si>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</si>
  <si>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</si>
  <si>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</si>
  <si>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</si>
  <si>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</si>
  <si>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</si>
  <si>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</si>
  <si>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</si>
  <si>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</si>
  <si>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</si>
  <si>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</si>
  <si>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</si>
  <si>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</si>
  <si>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</si>
  <si>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</si>
  <si>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</si>
  <si>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</si>
  <si>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</si>
  <si>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</si>
  <si>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</si>
  <si>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</si>
  <si>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</si>
  <si>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</si>
  <si>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</si>
  <si>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</si>
  <si>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</si>
  <si>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</si>
  <si>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</si>
  <si>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</si>
  <si>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</si>
  <si>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</si>
  <si>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</si>
  <si>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</si>
  <si>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</si>
  <si>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</si>
  <si>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</si>
  <si>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</si>
  <si>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</si>
  <si>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</si>
  <si>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</si>
  <si>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</si>
  <si>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</si>
  <si>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</si>
  <si>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</si>
  <si>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</si>
  <si>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</si>
  <si>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</si>
  <si>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</si>
  <si>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</si>
  <si>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</si>
  <si>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</si>
  <si>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</si>
  <si>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</si>
  <si>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</si>
  <si>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</si>
  <si>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</si>
  <si>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</si>
  <si>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</si>
  <si>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</si>
  <si>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</si>
  <si>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</si>
  <si>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</si>
  <si>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</si>
  <si>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</si>
  <si>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</si>
  <si>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</si>
  <si>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</si>
  <si>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</si>
  <si>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</si>
  <si>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</si>
  <si>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</si>
  <si>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</si>
  <si>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</si>
  <si>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</si>
  <si>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</si>
  <si>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</si>
  <si>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</si>
  <si>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</si>
  <si>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</si>
  <si>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</si>
  <si>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</si>
  <si>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</si>
  <si>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</si>
  <si>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</si>
  <si>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</si>
  <si>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</si>
  <si>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</si>
  <si>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</si>
  <si>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</si>
  <si>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</si>
  <si>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</si>
  <si>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</si>
  <si>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</si>
  <si>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</si>
  <si>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</si>
  <si>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</si>
  <si>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</si>
  <si>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</si>
  <si>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</si>
  <si>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</si>
  <si>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</si>
  <si>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</si>
  <si>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</si>
  <si>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</si>
  <si>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</si>
  <si>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</si>
  <si>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</si>
  <si>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</si>
  <si>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</si>
  <si>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</si>
  <si>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</si>
  <si>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</si>
  <si>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</si>
  <si>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</si>
  <si>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</si>
  <si>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</si>
  <si>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</si>
  <si>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</si>
  <si>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</si>
  <si>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</si>
  <si>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</si>
  <si>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</si>
  <si>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</si>
  <si>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</si>
  <si>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</si>
  <si>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</si>
  <si>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</si>
  <si>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</si>
  <si>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</si>
  <si>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</si>
  <si>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</si>
  <si>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</si>
  <si>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</si>
  <si>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</si>
  <si>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</si>
  <si>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</si>
  <si>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</si>
  <si>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</si>
  <si>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</si>
  <si>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</si>
  <si>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</si>
  <si>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</si>
  <si>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</si>
  <si>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</si>
  <si>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</si>
  <si>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</si>
  <si>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</si>
  <si>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</si>
  <si>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</si>
  <si>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</si>
  <si>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</si>
  <si>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</si>
  <si>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</si>
  <si>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</si>
  <si>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</si>
  <si>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</si>
  <si>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</si>
  <si>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</si>
  <si>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</si>
  <si>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</si>
  <si>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</si>
  <si>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</si>
  <si>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</si>
  <si>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</si>
  <si>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</si>
  <si>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</si>
  <si>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</si>
  <si>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</si>
  <si>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</si>
  <si>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</si>
  <si>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</si>
  <si>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</si>
  <si>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</si>
  <si>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</si>
  <si>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</si>
  <si>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</si>
  <si>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</si>
  <si>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</si>
  <si>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</si>
  <si>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</si>
  <si>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</si>
  <si>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</si>
  <si>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</si>
  <si>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</si>
  <si>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</si>
  <si>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</si>
  <si>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</si>
  <si>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</si>
  <si>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</si>
  <si>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</si>
  <si>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</si>
  <si>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</si>
  <si>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</si>
  <si>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</si>
  <si>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</si>
  <si>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</si>
  <si>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</si>
  <si>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</si>
  <si>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</si>
  <si>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</si>
  <si>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</si>
  <si>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</si>
  <si>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</si>
  <si>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</si>
  <si>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</si>
  <si>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</si>
  <si>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</si>
  <si>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</si>
  <si>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</si>
  <si>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</si>
  <si>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</si>
  <si>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</si>
  <si>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</si>
  <si>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</si>
  <si>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</si>
  <si>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</si>
  <si>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</si>
  <si>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</si>
  <si>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</si>
  <si>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</si>
  <si>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</si>
  <si>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</si>
  <si>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</si>
  <si>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</si>
  <si>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</si>
  <si>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</si>
  <si>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</si>
  <si>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</si>
  <si>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</si>
  <si>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</si>
  <si>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</si>
  <si>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</si>
  <si>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</si>
  <si>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</si>
  <si>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</si>
  <si>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</si>
  <si>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</si>
  <si>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</si>
  <si>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</si>
  <si>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</si>
  <si>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</si>
  <si>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</si>
  <si>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</si>
  <si>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</si>
  <si>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</si>
  <si>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</si>
  <si>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</si>
  <si>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</si>
  <si>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</si>
  <si>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</si>
  <si>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</si>
  <si>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</si>
  <si>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</si>
  <si>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</si>
  <si>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</si>
  <si>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</si>
  <si>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</si>
  <si>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</si>
  <si>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</si>
  <si>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</si>
  <si>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</si>
  <si>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</si>
  <si>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</si>
  <si>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</si>
  <si>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</si>
  <si>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</si>
  <si>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</si>
  <si>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</si>
  <si>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</si>
  <si>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</si>
  <si>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</si>
  <si>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</si>
  <si>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</si>
  <si>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</si>
  <si>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</si>
  <si>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</si>
  <si>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</si>
  <si>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</si>
  <si>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</si>
  <si>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</si>
  <si>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</si>
  <si>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</si>
  <si>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</si>
  <si>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</si>
  <si>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</si>
  <si>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</si>
  <si>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</si>
  <si>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</si>
  <si>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</si>
  <si>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</si>
  <si>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</si>
  <si>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</si>
  <si>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</si>
  <si>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</si>
  <si>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</si>
  <si>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</si>
  <si>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</si>
  <si>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</si>
  <si>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</si>
  <si>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</si>
  <si>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</si>
  <si>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</si>
  <si>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</si>
  <si>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</si>
  <si>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</si>
  <si>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</si>
  <si>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</si>
  <si>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</si>
  <si>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</si>
  <si>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</si>
  <si>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</si>
  <si>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</si>
  <si>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</si>
  <si>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</si>
  <si>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</si>
  <si>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</si>
  <si>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</si>
  <si>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</si>
  <si>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</si>
  <si>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</si>
  <si>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</si>
  <si>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</si>
  <si>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</si>
  <si>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</si>
  <si>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</si>
  <si>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</si>
  <si>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</si>
  <si>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</si>
  <si>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</si>
  <si>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</si>
  <si>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</si>
  <si>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</si>
  <si>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</si>
  <si>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</si>
  <si>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</si>
  <si>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</si>
  <si>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</si>
  <si>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</si>
  <si>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</si>
  <si>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</si>
  <si>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</si>
  <si>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</si>
  <si>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</si>
  <si>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</si>
  <si>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</si>
  <si>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</si>
  <si>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</si>
  <si>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</si>
  <si>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</si>
  <si>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</si>
  <si>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</si>
  <si>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</si>
  <si>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</si>
  <si>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</si>
  <si>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</si>
  <si>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</si>
  <si>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</si>
  <si>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</si>
  <si>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</si>
  <si>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</si>
  <si>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</si>
  <si>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</si>
  <si>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</si>
  <si>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</si>
  <si>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</si>
  <si>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</si>
  <si>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</si>
  <si>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</si>
  <si>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</si>
  <si>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</si>
  <si>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</si>
  <si>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</si>
  <si>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</si>
  <si>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</si>
  <si>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</si>
  <si>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</si>
  <si>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</si>
  <si>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</si>
  <si>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</si>
  <si>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</si>
  <si>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</si>
  <si>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</si>
  <si>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</si>
  <si>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</si>
  <si>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</si>
  <si>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</si>
  <si>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</si>
  <si>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</si>
  <si>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</si>
  <si>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</si>
  <si>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</si>
  <si>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</si>
  <si>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</si>
  <si>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</si>
  <si>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</si>
  <si>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</si>
  <si>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</si>
  <si>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</si>
  <si>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</si>
  <si>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</si>
  <si>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</si>
  <si>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</si>
  <si>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</si>
  <si>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</si>
  <si>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</si>
  <si>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</si>
  <si>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</si>
  <si>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</si>
  <si>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</si>
  <si>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</si>
  <si>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</si>
  <si>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</si>
  <si>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</si>
  <si>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</si>
  <si>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</si>
  <si>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</si>
  <si>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</si>
  <si>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</si>
  <si>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</si>
  <si>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</si>
  <si>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</si>
  <si>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</si>
  <si>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</si>
  <si>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</si>
  <si>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</si>
  <si>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</si>
  <si>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</si>
  <si>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</si>
  <si>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</si>
  <si>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</si>
  <si>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</si>
  <si>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</si>
  <si>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</si>
  <si>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</si>
  <si>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</si>
  <si>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</si>
  <si>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</si>
  <si>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</si>
  <si>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</si>
  <si>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</si>
  <si>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</si>
  <si>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</si>
  <si>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</si>
  <si>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</si>
  <si>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</si>
  <si>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</si>
  <si>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</si>
  <si>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</si>
  <si>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</si>
  <si>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</si>
  <si>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</si>
  <si>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</si>
  <si>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</si>
  <si>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</si>
  <si>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</si>
  <si>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</si>
  <si>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</si>
  <si>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</si>
  <si>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</si>
  <si>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</si>
  <si>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</si>
  <si>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</si>
  <si>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</si>
  <si>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</si>
  <si>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</si>
  <si>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</si>
  <si>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</si>
  <si>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</si>
  <si>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</si>
  <si>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</si>
  <si>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</si>
  <si>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</si>
  <si>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</si>
  <si>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</si>
  <si>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</si>
  <si>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</si>
  <si>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</si>
  <si>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</si>
  <si>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</si>
  <si>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</si>
  <si>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</si>
  <si>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</si>
  <si>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</si>
  <si>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</si>
  <si>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</si>
  <si>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</si>
  <si>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</si>
  <si>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</si>
  <si>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</si>
  <si>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</si>
  <si>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</si>
  <si>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</si>
  <si>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</si>
  <si>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</si>
  <si>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</si>
  <si>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</si>
  <si>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</si>
  <si>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</si>
  <si>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</si>
  <si>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</si>
  <si>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</si>
  <si>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</si>
  <si>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</si>
  <si>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</si>
  <si>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</si>
  <si>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</si>
  <si>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</si>
  <si>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</si>
  <si>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</si>
  <si>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</si>
  <si>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</si>
  <si>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</si>
  <si>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</si>
  <si>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</si>
  <si>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</si>
  <si>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</si>
  <si>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</si>
  <si>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</si>
  <si>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</si>
  <si>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</si>
  <si>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</si>
  <si>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</si>
  <si>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</si>
  <si>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</si>
  <si>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</si>
  <si>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</si>
  <si>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</si>
  <si>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</si>
  <si>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</si>
  <si>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</si>
  <si>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</si>
  <si>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</si>
  <si>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</si>
  <si>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</si>
  <si>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</si>
  <si>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</si>
  <si>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</si>
  <si>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</si>
  <si>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</si>
  <si>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</si>
  <si>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</si>
  <si>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</si>
  <si>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</si>
  <si>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</si>
  <si>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</si>
  <si>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</si>
  <si>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</si>
  <si>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</si>
  <si>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</si>
  <si>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</si>
  <si>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</si>
  <si>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</si>
  <si>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</si>
  <si>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</si>
  <si>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</si>
  <si>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</si>
  <si>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</si>
  <si>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</si>
  <si>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</si>
  <si>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</si>
  <si>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</si>
  <si>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</si>
  <si>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</si>
  <si>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</si>
  <si>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</si>
  <si>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</si>
  <si>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</si>
  <si>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</si>
  <si>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</si>
  <si>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</si>
  <si>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</si>
  <si>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</si>
  <si>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</si>
  <si>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</si>
  <si>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</si>
  <si>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</si>
  <si>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</si>
  <si>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</si>
  <si>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</si>
  <si>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</si>
  <si>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</si>
  <si>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</si>
  <si>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</si>
  <si>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</si>
  <si>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</si>
  <si>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</si>
  <si>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</si>
  <si>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</si>
  <si>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</si>
  <si>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</si>
  <si>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</si>
  <si>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</si>
  <si>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</si>
  <si>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</si>
  <si>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</si>
  <si>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</si>
  <si>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</si>
  <si>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</si>
  <si>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</si>
  <si>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</si>
  <si>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</si>
  <si>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</si>
  <si>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</si>
  <si>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</si>
  <si>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</si>
  <si>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</si>
  <si>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</si>
  <si>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</si>
  <si>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</si>
  <si>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</si>
  <si>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</si>
  <si>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</si>
  <si>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</si>
  <si>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</si>
  <si>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</si>
  <si>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</si>
  <si>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</si>
  <si>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</si>
  <si>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</si>
  <si>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</si>
  <si>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</si>
  <si>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</si>
  <si>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</si>
  <si>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</si>
  <si>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</si>
  <si>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</si>
  <si>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</si>
  <si>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</si>
  <si>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</si>
  <si>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</si>
  <si>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</si>
  <si>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</si>
  <si>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</si>
  <si>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</si>
  <si>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</si>
  <si>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</si>
  <si>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</si>
  <si>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</si>
  <si>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</si>
  <si>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</si>
  <si>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</si>
  <si>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</si>
  <si>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</si>
  <si>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</si>
  <si>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</si>
  <si>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</si>
  <si>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</si>
  <si>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</si>
  <si>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</si>
  <si>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</si>
  <si>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</si>
  <si>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</si>
  <si>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</si>
  <si>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</si>
  <si>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</si>
  <si>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</si>
  <si>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</si>
  <si>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</si>
  <si>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</si>
  <si>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</si>
  <si>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</si>
  <si>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</si>
  <si>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</si>
  <si>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</si>
  <si>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</si>
  <si>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</si>
  <si>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</si>
  <si>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</si>
  <si>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</si>
  <si>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</si>
  <si>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</si>
  <si>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</si>
  <si>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</si>
  <si>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</si>
  <si>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</si>
  <si>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</si>
  <si>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</si>
  <si>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</si>
  <si>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</si>
  <si>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</si>
  <si>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</si>
  <si>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</si>
  <si>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</si>
  <si>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</si>
  <si>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</si>
  <si>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</si>
  <si>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</si>
  <si>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</si>
  <si>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</si>
  <si>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</si>
  <si>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</si>
  <si>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</si>
  <si>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</si>
  <si>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</si>
  <si>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</si>
  <si>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</si>
  <si>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</si>
  <si>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</si>
  <si>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</si>
  <si>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</si>
  <si>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</si>
  <si>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</si>
  <si>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</si>
  <si>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</si>
  <si>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</si>
  <si>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</si>
  <si>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</si>
  <si>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</si>
  <si>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</si>
  <si>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</si>
  <si>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</si>
  <si>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</si>
  <si>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</si>
  <si>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</si>
  <si>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</si>
  <si>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</si>
  <si>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</si>
  <si>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</si>
  <si>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</si>
  <si>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</si>
  <si>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</si>
  <si>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</si>
  <si>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</si>
  <si>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</si>
  <si>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</si>
  <si>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</si>
  <si>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</si>
  <si>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</si>
  <si>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</si>
  <si>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</si>
  <si>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</si>
  <si>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</si>
  <si>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</si>
  <si>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</si>
  <si>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</si>
  <si>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</si>
  <si>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</si>
  <si>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</si>
  <si>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</si>
  <si>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</si>
  <si>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</si>
  <si>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</si>
  <si>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</si>
  <si>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</si>
  <si>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</si>
  <si>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</si>
  <si>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</si>
  <si>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</si>
  <si>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</si>
  <si>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</si>
  <si>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</si>
  <si>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</si>
  <si>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</si>
  <si>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</si>
  <si>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</si>
  <si>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</si>
  <si>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</si>
  <si>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</si>
  <si>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</si>
  <si>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</si>
  <si>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</si>
  <si>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</si>
  <si>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</si>
  <si>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</si>
  <si>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</si>
  <si>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</si>
  <si>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</si>
  <si>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</si>
  <si>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</si>
  <si>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</si>
  <si>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</si>
  <si>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</si>
  <si>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</si>
  <si>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</si>
  <si>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</si>
  <si>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</si>
  <si>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</si>
  <si>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</si>
  <si>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</si>
  <si>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</si>
  <si>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</si>
  <si>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</si>
  <si>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</si>
  <si>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</si>
  <si>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</si>
  <si>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</si>
  <si>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</si>
  <si>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</si>
  <si>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</si>
  <si>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</si>
  <si>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</si>
  <si>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</si>
  <si>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</si>
  <si>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</si>
  <si>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</si>
  <si>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</si>
  <si>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</si>
  <si>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</si>
  <si>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</si>
  <si>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</si>
  <si>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</si>
  <si>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</si>
  <si>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</si>
  <si>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</si>
  <si>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</si>
  <si>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</si>
  <si>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</si>
  <si>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</si>
  <si>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</si>
  <si>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</si>
  <si>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</si>
  <si>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</si>
  <si>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</si>
  <si>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</si>
  <si>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</si>
  <si>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</si>
  <si>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</si>
  <si>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</si>
  <si>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</si>
  <si>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</si>
  <si>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</si>
  <si>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</si>
  <si>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</si>
  <si>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</si>
  <si>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</si>
  <si>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</si>
  <si>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</si>
  <si>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</si>
  <si>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</si>
  <si>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</si>
  <si>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</si>
  <si>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</si>
  <si>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</si>
  <si>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</si>
  <si>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</si>
  <si>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</si>
  <si>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</si>
  <si>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</si>
  <si>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</si>
  <si>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</si>
  <si>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</si>
  <si>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</si>
  <si>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</si>
  <si>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</si>
  <si>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</si>
  <si>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</si>
  <si>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</si>
  <si>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</si>
  <si>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</si>
  <si>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</si>
  <si>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</si>
  <si>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</si>
  <si>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</si>
  <si>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</si>
  <si>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</si>
  <si>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</si>
  <si>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</si>
  <si>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</si>
  <si>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</si>
  <si>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</si>
  <si>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</si>
  <si>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</si>
  <si>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</si>
  <si>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</si>
  <si>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</si>
  <si>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</si>
  <si>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</si>
  <si>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</si>
  <si>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</si>
  <si>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</si>
  <si>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</si>
  <si>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</si>
  <si>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</si>
  <si>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</si>
  <si>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</si>
  <si>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</si>
  <si>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</si>
  <si>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</si>
  <si>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</si>
  <si>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</si>
  <si>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</si>
  <si>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</si>
  <si>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</si>
  <si>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</si>
  <si>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</si>
  <si>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</si>
  <si>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</si>
  <si>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</si>
  <si>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</si>
  <si>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</si>
  <si>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</si>
  <si>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</si>
  <si>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</si>
  <si>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</si>
  <si>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</si>
  <si>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</si>
  <si>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</si>
  <si>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</si>
  <si>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</si>
  <si>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</si>
  <si>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</si>
  <si>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</si>
  <si>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</si>
  <si>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</si>
  <si>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</si>
  <si>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</si>
  <si>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</si>
  <si>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</si>
  <si>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</si>
  <si>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</si>
  <si>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</si>
  <si>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</si>
  <si>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</si>
  <si>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</si>
  <si>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</si>
  <si>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</si>
  <si>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</si>
  <si>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</si>
  <si>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</si>
  <si>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</si>
  <si>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</si>
  <si>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</si>
  <si>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</si>
  <si>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</si>
  <si>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</si>
  <si>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</si>
  <si>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</si>
  <si>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</si>
  <si>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</si>
  <si>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</si>
  <si>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</si>
  <si>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</si>
  <si>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</si>
  <si>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</si>
  <si>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</si>
  <si>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</si>
  <si>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</si>
  <si>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</si>
  <si>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</si>
  <si>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</si>
  <si>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</si>
  <si>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</si>
  <si>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</si>
  <si>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</si>
  <si>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</si>
  <si>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</si>
  <si>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</si>
  <si>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</si>
  <si>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</si>
  <si>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</si>
  <si>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</si>
  <si>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</si>
  <si>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</si>
  <si>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</si>
  <si>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</si>
  <si>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</si>
  <si>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</si>
  <si>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</si>
  <si>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</si>
  <si>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</si>
  <si>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</si>
  <si>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</si>
  <si>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</si>
  <si>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</si>
  <si>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</si>
  <si>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</si>
  <si>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</si>
  <si>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</si>
  <si>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</si>
  <si>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</si>
  <si>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</si>
  <si>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</si>
  <si>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</si>
  <si>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</si>
  <si>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</si>
  <si>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</si>
  <si>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</si>
  <si>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</si>
  <si>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</si>
  <si>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</si>
  <si>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</si>
  <si>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</si>
  <si>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</si>
  <si>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</si>
  <si>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</si>
  <si>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</si>
  <si>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</si>
  <si>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</si>
  <si>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</si>
  <si>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</si>
  <si>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</si>
  <si>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</si>
  <si>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</si>
  <si>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</si>
  <si>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</si>
  <si>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</si>
  <si>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</si>
  <si>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</si>
  <si>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</si>
  <si>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</si>
  <si>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</si>
  <si>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</si>
  <si>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</si>
  <si>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</si>
  <si>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</si>
  <si>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</si>
  <si>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</si>
  <si>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</si>
  <si>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</si>
  <si>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</si>
  <si>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</si>
  <si>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</si>
  <si>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</si>
  <si>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</si>
  <si>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</si>
  <si>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</si>
  <si>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</si>
  <si>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</si>
  <si>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</si>
  <si>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</si>
  <si>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</si>
  <si>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</si>
  <si>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</si>
  <si>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</si>
  <si>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</si>
  <si>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</si>
  <si>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</si>
  <si>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</si>
  <si>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</si>
  <si>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</si>
  <si>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</si>
  <si>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</si>
  <si>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</si>
  <si>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</si>
  <si>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</si>
  <si>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</si>
  <si>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</si>
  <si>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</si>
  <si>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</si>
  <si>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</si>
  <si>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</si>
  <si>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</si>
  <si>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</si>
  <si>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</si>
  <si>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</si>
  <si>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</si>
  <si>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</si>
  <si>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</si>
  <si>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</si>
  <si>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</si>
  <si>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</si>
  <si>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</si>
  <si>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</si>
  <si>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</si>
  <si>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</si>
  <si>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</si>
  <si>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</si>
  <si>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</si>
  <si>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</si>
  <si>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</si>
  <si>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</si>
  <si>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</si>
  <si>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</si>
  <si>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</si>
  <si>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</si>
  <si>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</si>
  <si>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</si>
  <si>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</si>
  <si>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</si>
  <si>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</si>
  <si>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</si>
  <si>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</si>
  <si>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</si>
  <si>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</si>
  <si>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</si>
  <si>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</si>
  <si>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</si>
  <si>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</si>
  <si>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</si>
  <si>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</si>
  <si>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</si>
  <si>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</si>
  <si>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</si>
  <si>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</si>
  <si>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</si>
  <si>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</si>
  <si>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</si>
  <si>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</si>
  <si>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</si>
  <si>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</si>
  <si>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</si>
  <si>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</si>
  <si>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</si>
  <si>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</si>
  <si>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</si>
  <si>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</si>
  <si>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</si>
  <si>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</si>
  <si>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</si>
  <si>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</si>
  <si>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</si>
  <si>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</si>
  <si>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</si>
  <si>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</si>
  <si>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</si>
  <si>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</si>
  <si>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</si>
  <si>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</si>
  <si>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</si>
  <si>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</si>
  <si>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</si>
  <si>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</si>
  <si>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</si>
  <si>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</si>
  <si>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</si>
  <si>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</si>
  <si>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</si>
  <si>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</si>
  <si>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</si>
  <si>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</si>
  <si>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</si>
  <si>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</si>
  <si>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</si>
  <si>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</si>
  <si>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</si>
  <si>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</si>
  <si>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</si>
  <si>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</si>
  <si>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</si>
  <si>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</si>
  <si>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</si>
  <si>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</si>
  <si>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</si>
  <si>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</si>
  <si>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</si>
  <si>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</si>
  <si>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</si>
  <si>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</si>
  <si>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</si>
  <si>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</si>
  <si>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</si>
  <si>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</si>
  <si>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</si>
  <si>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</si>
  <si>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</si>
  <si>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</si>
  <si>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</si>
  <si>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</si>
  <si>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</si>
  <si>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</si>
  <si>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</si>
  <si>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</si>
  <si>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</si>
  <si>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</si>
  <si>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</si>
  <si>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</si>
  <si>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</si>
  <si>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</si>
  <si>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</si>
  <si>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</si>
  <si>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</si>
  <si>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</si>
  <si>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</si>
  <si>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</si>
  <si>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</si>
  <si>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</si>
  <si>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</si>
  <si>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</si>
  <si>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</si>
  <si>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</si>
  <si>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</si>
  <si>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</si>
  <si>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</si>
  <si>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</si>
  <si>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</si>
  <si>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</si>
  <si>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</si>
  <si>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</si>
  <si>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</si>
  <si>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</si>
  <si>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</si>
  <si>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</si>
  <si>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</si>
  <si>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</si>
  <si>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</si>
  <si>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</si>
  <si>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</si>
  <si>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</si>
  <si>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</si>
  <si>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</si>
  <si>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</si>
  <si>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</si>
  <si>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</si>
  <si>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</si>
  <si>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</si>
  <si>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</si>
  <si>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</si>
  <si>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</si>
  <si>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</si>
  <si>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</si>
  <si>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</si>
  <si>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</si>
  <si>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</si>
  <si>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</si>
  <si>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</si>
  <si>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</si>
  <si>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</si>
  <si>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</si>
  <si>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</si>
  <si>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</si>
  <si>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</si>
  <si>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</si>
  <si>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</si>
  <si>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</si>
  <si>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</si>
  <si>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</si>
  <si>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</si>
  <si>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</si>
  <si>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</si>
  <si>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</si>
  <si>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</si>
  <si>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</si>
  <si>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</si>
  <si>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</si>
  <si>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</si>
  <si>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</si>
  <si>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</si>
  <si>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</si>
  <si>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</si>
  <si>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</si>
  <si>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</si>
  <si>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</si>
  <si>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</si>
  <si>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</si>
  <si>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</si>
  <si>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</si>
  <si>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</si>
  <si>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</si>
  <si>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</si>
  <si>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</si>
  <si>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</si>
  <si>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</si>
  <si>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</si>
  <si>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</si>
  <si>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</si>
  <si>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</si>
  <si>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</si>
  <si>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</si>
  <si>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</si>
  <si>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</si>
  <si>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</si>
  <si>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</si>
  <si>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</si>
  <si>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</si>
  <si>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</si>
  <si>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</si>
  <si>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</si>
  <si>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</si>
  <si>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</si>
  <si>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</si>
  <si>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</si>
  <si>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</si>
  <si>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</si>
  <si>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</si>
  <si>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</si>
  <si>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</si>
  <si>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</si>
  <si>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</si>
  <si>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</si>
  <si>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</si>
  <si>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</si>
  <si>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</si>
  <si>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</si>
  <si>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</si>
  <si>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</si>
  <si>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</si>
  <si>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</si>
  <si>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</si>
  <si>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</si>
  <si>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</si>
  <si>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</si>
  <si>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</si>
  <si>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</si>
  <si>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</si>
  <si>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</si>
  <si>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</si>
  <si>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</si>
  <si>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</si>
  <si>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</si>
  <si>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</si>
  <si>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</si>
  <si>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</si>
  <si>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</si>
  <si>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</si>
  <si>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</si>
  <si>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</si>
  <si>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</si>
  <si>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</si>
  <si>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</si>
  <si>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</si>
  <si>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</si>
  <si>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</si>
  <si>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</si>
  <si>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</si>
  <si>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</si>
  <si>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</si>
  <si>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</si>
  <si>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</si>
  <si>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</si>
  <si>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</si>
  <si>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</si>
  <si>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</si>
  <si>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</si>
  <si>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</si>
  <si>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</si>
  <si>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</si>
  <si>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</si>
  <si>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</si>
  <si>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</si>
  <si>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</si>
  <si>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</si>
  <si>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</si>
  <si>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</si>
  <si>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</si>
  <si>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</si>
  <si>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</si>
  <si>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</si>
  <si>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</si>
  <si>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</si>
  <si>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</si>
  <si>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</si>
  <si>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</si>
  <si>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</si>
  <si>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</si>
  <si>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</si>
  <si>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</si>
  <si>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</si>
  <si>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</si>
  <si>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</si>
  <si>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</si>
  <si>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</si>
  <si>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</si>
  <si>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</si>
  <si>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</si>
  <si>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</si>
  <si>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</si>
  <si>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</si>
  <si>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</si>
  <si>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</si>
  <si>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</si>
  <si>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</si>
  <si>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</si>
  <si>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</si>
  <si>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</si>
  <si>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</si>
  <si>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</si>
  <si>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</si>
  <si>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</si>
  <si>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</si>
  <si>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</si>
  <si>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</si>
  <si>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</si>
  <si>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</si>
  <si>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</si>
  <si>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</si>
  <si>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</si>
  <si>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</si>
  <si>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</si>
  <si>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</si>
  <si>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</si>
  <si>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</si>
  <si>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</si>
  <si>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</si>
  <si>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</si>
  <si>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</si>
  <si>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</si>
  <si>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</si>
  <si>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</si>
  <si>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</si>
  <si>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</si>
  <si>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</si>
  <si>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</si>
  <si>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</si>
  <si>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</si>
  <si>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</si>
  <si>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</si>
  <si>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</si>
  <si>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</si>
  <si>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</si>
  <si>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</si>
  <si>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</si>
  <si>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</si>
  <si>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</si>
  <si>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</si>
  <si>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</si>
  <si>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</si>
  <si>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</si>
  <si>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</si>
  <si>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</si>
  <si>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</si>
  <si>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</si>
  <si>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</si>
  <si>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</si>
  <si>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</si>
  <si>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</si>
  <si>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</si>
  <si>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</si>
  <si>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</si>
  <si>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</si>
  <si>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</si>
  <si>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</si>
  <si>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</si>
  <si>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</si>
  <si>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</si>
  <si>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</si>
  <si>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</si>
  <si>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</si>
  <si>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</si>
  <si>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</si>
  <si>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</si>
  <si>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</si>
  <si>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</si>
  <si>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</si>
  <si>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</si>
  <si>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</si>
  <si>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</si>
  <si>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</si>
  <si>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</si>
  <si>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</si>
  <si>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</si>
  <si>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</si>
  <si>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</si>
  <si>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</si>
  <si>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</si>
  <si>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</si>
  <si>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</si>
  <si>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</si>
  <si>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</si>
  <si>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</si>
  <si>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</si>
  <si>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</si>
  <si>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</si>
  <si>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</si>
  <si>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</si>
  <si>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</si>
  <si>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</si>
  <si>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</si>
  <si>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</si>
  <si>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</si>
  <si>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</si>
  <si>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</si>
  <si>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</si>
  <si>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</si>
  <si>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</si>
  <si>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</si>
  <si>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</si>
  <si>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</si>
  <si>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</si>
  <si>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</si>
  <si>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</si>
  <si>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</si>
  <si>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</si>
  <si>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</si>
  <si>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</si>
  <si>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</si>
  <si>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</si>
  <si>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</si>
  <si>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</si>
  <si>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</si>
  <si>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</si>
  <si>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</si>
  <si>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</si>
  <si>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</si>
  <si>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</si>
  <si>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</si>
  <si>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</si>
  <si>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</si>
  <si>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</si>
  <si>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</si>
  <si>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</si>
  <si>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</si>
  <si>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</si>
  <si>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</si>
  <si>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</si>
  <si>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</si>
  <si>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</si>
  <si>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</si>
  <si>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</si>
  <si>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</si>
  <si>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</si>
  <si>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</si>
  <si>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</si>
  <si>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</si>
  <si>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</si>
  <si>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</si>
  <si>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</si>
  <si>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</si>
  <si>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</si>
  <si>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</si>
  <si>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</si>
  <si>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</si>
  <si>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</si>
  <si>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</si>
  <si>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</si>
  <si>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</si>
  <si>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</si>
  <si>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</si>
  <si>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</si>
  <si>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</si>
  <si>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</si>
  <si>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</si>
  <si>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</si>
  <si>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</si>
  <si>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</si>
  <si>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</si>
  <si>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</si>
  <si>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</si>
  <si>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</si>
  <si>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</si>
  <si>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</si>
  <si>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</si>
  <si>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</si>
  <si>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</si>
  <si>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</si>
  <si>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</si>
  <si>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</si>
  <si>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</si>
  <si>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</si>
  <si>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</si>
  <si>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</si>
  <si>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</si>
  <si>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</si>
  <si>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</si>
  <si>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</si>
  <si>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</si>
  <si>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</si>
  <si>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</si>
  <si>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</si>
  <si>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</si>
  <si>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</si>
  <si>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</si>
  <si>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</si>
  <si>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</si>
  <si>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</si>
  <si>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</si>
  <si>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</si>
  <si>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</si>
  <si>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</si>
  <si>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</si>
  <si>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</si>
  <si>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</si>
  <si>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</si>
  <si>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</si>
  <si>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</si>
  <si>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</si>
  <si>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</si>
  <si>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</si>
  <si>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</si>
  <si>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</si>
  <si>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</si>
  <si>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</si>
  <si>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</si>
  <si>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</si>
  <si>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</si>
  <si>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</si>
  <si>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</si>
  <si>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</si>
  <si>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</si>
  <si>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</si>
  <si>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</si>
  <si>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</si>
  <si>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</si>
  <si>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</si>
  <si>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</si>
  <si>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</si>
  <si>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</si>
  <si>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</si>
  <si>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</si>
  <si>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</si>
  <si>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</si>
  <si>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</si>
  <si>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</si>
  <si>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</si>
  <si>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</si>
  <si>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</si>
  <si>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</si>
  <si>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</si>
  <si>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</si>
  <si>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</si>
  <si>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</si>
  <si>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</si>
  <si>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</si>
  <si>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</si>
  <si>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</si>
  <si>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</si>
  <si>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</si>
  <si>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</si>
  <si>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</si>
  <si>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</si>
  <si>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</si>
  <si>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</si>
  <si>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</si>
  <si>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</si>
  <si>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</si>
  <si>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</si>
  <si>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</si>
  <si>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</si>
  <si>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</si>
  <si>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</si>
  <si>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</si>
  <si>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</si>
  <si>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</si>
  <si>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</si>
  <si>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</si>
  <si>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</si>
  <si>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</si>
  <si>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</si>
  <si>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</si>
  <si>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</si>
  <si>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</si>
  <si>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</si>
  <si>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</si>
  <si>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</si>
  <si>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</si>
  <si>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</si>
  <si>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</si>
  <si>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</si>
  <si>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</si>
  <si>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</si>
  <si>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</si>
  <si>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</si>
  <si>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</si>
  <si>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</si>
  <si>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</si>
  <si>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</si>
  <si>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</si>
  <si>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</si>
  <si>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</si>
  <si>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</si>
  <si>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</si>
  <si>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</si>
  <si>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</si>
  <si>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</si>
  <si>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</si>
  <si>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</si>
  <si>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</si>
  <si>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</si>
  <si>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</si>
  <si>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</si>
  <si>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</si>
  <si>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</si>
  <si>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</si>
  <si>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</si>
  <si>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</si>
  <si>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</si>
  <si>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</si>
  <si>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</si>
  <si>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</si>
  <si>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</si>
  <si>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</si>
  <si>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</si>
  <si>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</si>
  <si>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</si>
  <si>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</si>
  <si>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</si>
  <si>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</si>
  <si>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</si>
  <si>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</si>
  <si>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</si>
  <si>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</si>
  <si>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</si>
  <si>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</si>
  <si>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</si>
  <si>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</si>
  <si>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</si>
  <si>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</si>
  <si>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</si>
  <si>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</si>
  <si>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</si>
  <si>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</si>
  <si>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</si>
  <si>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</si>
  <si>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</si>
  <si>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</si>
  <si>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</si>
  <si>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</si>
  <si>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</si>
  <si>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</si>
  <si>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</si>
  <si>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</si>
  <si>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</si>
  <si>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</si>
  <si>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</si>
  <si>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</si>
  <si>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</si>
  <si>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</si>
  <si>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</si>
  <si>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</si>
  <si>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</si>
  <si>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</si>
  <si>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</si>
  <si>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</si>
  <si>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</si>
  <si>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</si>
  <si>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</si>
  <si>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</si>
  <si>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</si>
  <si>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</si>
  <si>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</si>
  <si>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</si>
  <si>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</si>
  <si>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</si>
  <si>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</si>
  <si>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</si>
  <si>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</si>
  <si>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</si>
  <si>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</si>
  <si>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</si>
  <si>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</si>
  <si>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</si>
  <si>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</si>
  <si>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</si>
  <si>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</si>
  <si>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</si>
  <si>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</si>
  <si>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</si>
  <si>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</si>
  <si>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</si>
  <si>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</si>
  <si>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</si>
  <si>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</si>
  <si>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</si>
  <si>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</si>
  <si>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</si>
  <si>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</si>
  <si>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</si>
  <si>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</si>
  <si>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</si>
  <si>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</si>
  <si>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</si>
  <si>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</si>
  <si>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</si>
  <si>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</si>
  <si>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</si>
  <si>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</si>
  <si>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</si>
  <si>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</si>
  <si>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</si>
  <si>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</si>
  <si>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</si>
  <si>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</si>
  <si>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</si>
  <si>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</si>
  <si>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</si>
  <si>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</si>
  <si>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</si>
  <si>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</si>
  <si>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</si>
  <si>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</si>
  <si>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</si>
  <si>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</si>
  <si>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</si>
  <si>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</si>
  <si>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</si>
  <si>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</si>
  <si>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</si>
  <si>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</si>
  <si>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</si>
  <si>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</si>
  <si>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</si>
  <si>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</si>
  <si>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</si>
  <si>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</si>
  <si>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</si>
  <si>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</si>
  <si>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</si>
  <si>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</si>
  <si>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</si>
  <si>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</si>
  <si>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</si>
  <si>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</si>
  <si>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</si>
  <si>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</si>
  <si>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</si>
  <si>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</si>
  <si>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</si>
  <si>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</si>
  <si>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</si>
  <si>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</si>
  <si>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</si>
  <si>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</si>
  <si>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</si>
  <si>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</si>
  <si>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</si>
  <si>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</si>
  <si>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</si>
  <si>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</si>
  <si>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</si>
  <si>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</si>
  <si>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</si>
  <si>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</si>
  <si>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</si>
  <si>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</si>
  <si>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</si>
  <si>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</si>
  <si>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</si>
  <si>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</si>
  <si>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</si>
  <si>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</si>
  <si>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</si>
  <si>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</si>
  <si>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</si>
  <si>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</si>
  <si>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</si>
  <si>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</si>
  <si>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</si>
  <si>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</si>
  <si>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</si>
  <si>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</si>
  <si>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</si>
  <si>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</si>
  <si>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</si>
  <si>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</si>
  <si>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</si>
  <si>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</si>
  <si>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</si>
  <si>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</si>
  <si>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</si>
  <si>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</si>
  <si>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</si>
  <si>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</si>
  <si>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</si>
  <si>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</si>
  <si>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</si>
  <si>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</si>
  <si>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</si>
  <si>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</si>
  <si>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</si>
  <si>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</si>
  <si>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</si>
  <si>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</si>
  <si>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</si>
  <si>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</si>
  <si>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</si>
  <si>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</si>
  <si>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</si>
  <si>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</si>
  <si>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</si>
  <si>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</si>
  <si>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</si>
  <si>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</si>
  <si>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</si>
  <si>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</si>
  <si>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</si>
  <si>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</si>
  <si>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</si>
  <si>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</si>
  <si>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</si>
  <si>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</si>
  <si>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</si>
  <si>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</si>
  <si>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</si>
  <si>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</si>
  <si>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</si>
  <si>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</si>
  <si>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</si>
  <si>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</si>
  <si>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</si>
  <si>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</si>
  <si>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</si>
  <si>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</si>
  <si>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</si>
  <si>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</si>
  <si>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</si>
  <si>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</si>
  <si>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</si>
  <si>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</si>
  <si>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</si>
  <si>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</si>
  <si>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</si>
  <si>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</si>
  <si>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</si>
  <si>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</si>
  <si>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</si>
  <si>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</si>
  <si>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</si>
  <si>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</si>
  <si>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</si>
  <si>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</si>
  <si>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</si>
  <si>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</si>
  <si>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</si>
  <si>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</si>
  <si>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</si>
  <si>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</si>
  <si>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</si>
  <si>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</si>
  <si>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</si>
  <si>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</si>
  <si>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</si>
  <si>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</si>
  <si>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</si>
  <si>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</si>
  <si>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</si>
  <si>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</si>
  <si>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</si>
  <si>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</si>
  <si>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</si>
  <si>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</si>
  <si>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</si>
  <si>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</si>
  <si>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</si>
  <si>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</si>
  <si>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</si>
  <si>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</si>
  <si>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</si>
  <si>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</si>
  <si>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</si>
  <si>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</si>
  <si>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</si>
  <si>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</si>
  <si>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</si>
  <si>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</si>
  <si>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</si>
  <si>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</si>
  <si>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</si>
  <si>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</si>
  <si>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</si>
  <si>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</si>
  <si>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</si>
  <si>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</si>
  <si>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</si>
  <si>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</si>
  <si>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</si>
  <si>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</si>
  <si>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</si>
  <si>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</si>
  <si>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</si>
  <si>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</si>
  <si>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</si>
  <si>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</si>
  <si>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</si>
  <si>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</si>
  <si>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</si>
  <si>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</si>
  <si>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</si>
  <si>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</si>
  <si>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</si>
  <si>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</si>
  <si>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</si>
  <si>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</si>
  <si>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</si>
  <si>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</si>
  <si>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</si>
  <si>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</si>
  <si>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</si>
  <si>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</si>
  <si>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</si>
  <si>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</si>
  <si>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</si>
  <si>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</si>
  <si>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</si>
  <si>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</si>
  <si>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</si>
  <si>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</si>
  <si>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</si>
  <si>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</si>
  <si>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</si>
  <si>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</si>
  <si>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</si>
  <si>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</si>
  <si>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</si>
  <si>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</si>
  <si>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</si>
  <si>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</si>
  <si>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</si>
  <si>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</si>
  <si>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</si>
  <si>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</si>
  <si>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</si>
  <si>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</si>
  <si>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</si>
  <si>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</si>
  <si>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</si>
  <si>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</si>
  <si>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</si>
  <si>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</si>
  <si>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</si>
  <si>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</si>
  <si>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</si>
  <si>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</si>
  <si>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</si>
  <si>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</si>
  <si>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</si>
  <si>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</si>
  <si>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</si>
  <si>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</si>
  <si>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</si>
  <si>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</si>
  <si>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</si>
  <si>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</si>
  <si>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</si>
  <si>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</si>
  <si>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</si>
  <si>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</si>
  <si>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</si>
  <si>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</si>
  <si>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</si>
  <si>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</si>
  <si>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</si>
  <si>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</si>
  <si>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</si>
  <si>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</si>
  <si>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</si>
  <si>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</si>
  <si>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</si>
  <si>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</si>
  <si>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</si>
  <si>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</si>
  <si>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</si>
  <si>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</si>
  <si>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</si>
  <si>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</si>
  <si>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</si>
  <si>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</si>
  <si>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</si>
  <si>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</si>
  <si>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</si>
  <si>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</si>
  <si>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</si>
  <si>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</si>
  <si>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</si>
  <si>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</si>
  <si>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</si>
  <si>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</si>
  <si>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</si>
  <si>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</si>
  <si>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</si>
  <si>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</si>
  <si>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</si>
  <si>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</si>
  <si>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</si>
  <si>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</si>
  <si>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</si>
  <si>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</si>
  <si>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</si>
  <si>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</si>
  <si>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</si>
  <si>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</si>
  <si>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</si>
  <si>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</si>
  <si>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</si>
  <si>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</si>
  <si>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</si>
  <si>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</si>
  <si>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</si>
  <si>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</si>
  <si>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</si>
  <si>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</si>
  <si>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</si>
  <si>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</si>
  <si>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</si>
  <si>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</si>
  <si>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</si>
  <si>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</si>
  <si>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</si>
  <si>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</si>
  <si>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</si>
  <si>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</si>
  <si>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</si>
  <si>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</si>
  <si>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</si>
  <si>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</si>
  <si>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</si>
  <si>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</si>
  <si>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</si>
  <si>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</si>
  <si>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</si>
  <si>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</si>
  <si>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</si>
  <si>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</si>
  <si>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</si>
  <si>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</si>
  <si>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</si>
  <si>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</si>
  <si>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</si>
  <si>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</si>
  <si>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</si>
  <si>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</si>
  <si>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</si>
  <si>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</si>
  <si>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</si>
  <si>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</si>
  <si>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</si>
  <si>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</si>
  <si>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</si>
  <si>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</si>
  <si>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</si>
  <si>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</si>
  <si>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</si>
  <si>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</si>
  <si>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</si>
  <si>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</si>
  <si>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</si>
  <si>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</si>
  <si>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</si>
  <si>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</si>
  <si>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</si>
  <si>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</si>
  <si>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</si>
  <si>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</si>
  <si>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</si>
  <si>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</si>
  <si>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</si>
  <si>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</si>
  <si>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</si>
  <si>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</si>
  <si>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</si>
  <si>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</si>
  <si>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</si>
  <si>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</si>
  <si>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</si>
  <si>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</si>
  <si>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</si>
  <si>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</si>
  <si>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</si>
  <si>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</si>
  <si>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</si>
  <si>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</si>
  <si>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</si>
  <si>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</si>
  <si>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</si>
  <si>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</si>
  <si>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</si>
  <si>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</si>
  <si>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</si>
  <si>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</si>
  <si>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</si>
  <si>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</si>
  <si>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</si>
  <si>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</si>
  <si>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</si>
  <si>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</si>
  <si>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</si>
  <si>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</si>
  <si>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</si>
  <si>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</si>
  <si>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</si>
  <si>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</si>
  <si>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</si>
  <si>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</si>
  <si>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</si>
  <si>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</si>
  <si>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</si>
  <si>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</si>
  <si>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</si>
  <si>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</si>
  <si>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</si>
  <si>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</si>
  <si>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</si>
  <si>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</si>
  <si>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</si>
  <si>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</si>
  <si>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</si>
  <si>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</si>
  <si>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</si>
  <si>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</si>
  <si>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</si>
  <si>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</si>
  <si>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</si>
  <si>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</si>
  <si>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</si>
  <si>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</si>
  <si>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</si>
  <si>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</si>
  <si>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</si>
  <si>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</si>
  <si>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</si>
  <si>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</si>
  <si>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</si>
  <si>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</si>
  <si>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</si>
  <si>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</si>
  <si>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</si>
  <si>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</si>
  <si>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</si>
  <si>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</si>
  <si>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</si>
  <si>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</si>
  <si>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</si>
  <si>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</si>
  <si>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</si>
  <si>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</si>
  <si>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</si>
  <si>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</si>
  <si>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</si>
  <si>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</si>
  <si>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</si>
  <si>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</si>
  <si>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</si>
  <si>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</si>
  <si>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</si>
  <si>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</si>
  <si>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</si>
  <si>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</si>
  <si>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</si>
  <si>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</si>
  <si>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</si>
  <si>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</si>
  <si>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</si>
  <si>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</si>
  <si>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</si>
  <si>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</si>
  <si>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</si>
  <si>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</si>
  <si>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</si>
  <si>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</si>
  <si>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</si>
  <si>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</si>
  <si>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</si>
  <si>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</si>
  <si>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</si>
  <si>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</si>
  <si>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</si>
  <si>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</si>
  <si>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</si>
  <si>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</si>
  <si>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</si>
  <si>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</si>
  <si>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</si>
  <si>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</si>
  <si>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</si>
  <si>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</si>
  <si>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</si>
  <si>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</si>
  <si>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</si>
  <si>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</si>
  <si>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</si>
  <si>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</si>
  <si>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</si>
  <si>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</si>
  <si>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</si>
  <si>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</si>
  <si>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</si>
  <si>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</si>
  <si>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</si>
  <si>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</si>
  <si>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</si>
  <si>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</si>
  <si>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</si>
  <si>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</si>
  <si>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</si>
  <si>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</si>
  <si>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</si>
  <si>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</si>
  <si>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</si>
  <si>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</si>
  <si>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</si>
  <si>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</si>
  <si>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</si>
  <si>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</si>
  <si>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</si>
  <si>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</si>
  <si>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</si>
  <si>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</si>
  <si>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</si>
  <si>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</si>
  <si>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</si>
  <si>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</si>
  <si>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</si>
  <si>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</si>
  <si>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</si>
  <si>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</si>
  <si>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</si>
  <si>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</si>
  <si>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</si>
  <si>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</si>
  <si>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</si>
  <si>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</si>
  <si>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</si>
  <si>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</si>
  <si>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</si>
  <si>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</si>
  <si>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</si>
  <si>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</si>
  <si>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</si>
  <si>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</si>
  <si>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</si>
  <si>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</si>
  <si>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</si>
  <si>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</si>
  <si>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</si>
  <si>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</si>
  <si>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</si>
  <si>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</si>
  <si>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</si>
  <si>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</si>
  <si>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</si>
  <si>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</si>
  <si>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</si>
  <si>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</si>
  <si>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</si>
  <si>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</si>
  <si>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</si>
  <si>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</si>
  <si>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</si>
  <si>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</si>
  <si>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</si>
  <si>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</si>
  <si>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</si>
  <si>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</si>
  <si>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</si>
  <si>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</si>
  <si>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</si>
  <si>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</si>
  <si>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</si>
  <si>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</si>
  <si>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</si>
  <si>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</si>
  <si>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</si>
  <si>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</si>
  <si>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</si>
  <si>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</si>
  <si>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</si>
  <si>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</si>
  <si>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</si>
  <si>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</si>
  <si>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</si>
  <si>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</si>
  <si>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</si>
  <si>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</si>
  <si>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</si>
  <si>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</si>
  <si>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</si>
  <si>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</si>
  <si>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</si>
  <si>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</si>
  <si>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</si>
  <si>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</si>
  <si>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</si>
  <si>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</si>
  <si>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</si>
  <si>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</si>
  <si>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</si>
  <si>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</si>
  <si>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</si>
  <si>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</si>
  <si>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</si>
  <si>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</si>
  <si>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</si>
  <si>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</si>
  <si>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</si>
  <si>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</si>
  <si>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</si>
  <si>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</si>
  <si>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</si>
  <si>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</si>
  <si>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</si>
  <si>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</si>
  <si>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</si>
  <si>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</si>
  <si>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</si>
  <si>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</si>
  <si>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</si>
  <si>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</si>
  <si>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</si>
  <si>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</si>
  <si>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</si>
  <si>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</si>
  <si>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</si>
  <si>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</si>
  <si>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</si>
  <si>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</si>
  <si>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</si>
  <si>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</si>
  <si>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</si>
  <si>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</si>
  <si>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</si>
  <si>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</si>
  <si>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</si>
  <si>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</si>
  <si>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</si>
  <si>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</si>
  <si>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</si>
  <si>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</si>
  <si>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</si>
  <si>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</si>
  <si>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</si>
  <si>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</si>
  <si>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</si>
  <si>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</si>
  <si>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</si>
  <si>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</si>
  <si>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</si>
  <si>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</si>
  <si>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</si>
  <si>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</si>
  <si>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</si>
  <si>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</si>
  <si>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</si>
  <si>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</si>
  <si>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</si>
  <si>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</si>
  <si>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</si>
  <si>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</si>
  <si>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</si>
  <si>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</si>
  <si>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</si>
  <si>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</si>
  <si>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</si>
  <si>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</si>
  <si>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</si>
  <si>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</si>
  <si>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</si>
  <si>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</si>
  <si>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</si>
  <si>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</si>
  <si>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</si>
  <si>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</si>
  <si>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</si>
  <si>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</si>
  <si>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</si>
  <si>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</si>
  <si>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</si>
  <si>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</si>
  <si>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</si>
  <si>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</si>
  <si>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</si>
  <si>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</si>
  <si>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</si>
  <si>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</si>
  <si>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</si>
  <si>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</si>
  <si>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</si>
  <si>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</si>
  <si>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</si>
  <si>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</si>
  <si>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</si>
  <si>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</si>
  <si>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</si>
  <si>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</si>
  <si>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</si>
  <si>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</si>
  <si>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</si>
  <si>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</si>
  <si>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</si>
  <si>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</si>
  <si>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</si>
  <si>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</si>
  <si>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</si>
  <si>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</si>
  <si>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</si>
  <si>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</si>
  <si>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</si>
  <si>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</si>
  <si>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</si>
  <si>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</si>
  <si>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</si>
  <si>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</si>
  <si>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</si>
  <si>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</si>
  <si>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</si>
  <si>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</si>
  <si>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</si>
  <si>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</si>
  <si>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</si>
  <si>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</si>
  <si>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</si>
  <si>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</si>
  <si>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</si>
  <si>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</si>
  <si>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</si>
  <si>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</si>
  <si>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</si>
  <si>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</si>
  <si>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</si>
  <si>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</si>
  <si>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</si>
  <si>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</si>
  <si>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</si>
  <si>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</si>
  <si>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</si>
  <si>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</si>
  <si>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</si>
  <si>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</si>
  <si>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</si>
  <si>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</si>
  <si>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</si>
  <si>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</si>
  <si>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</si>
  <si>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</si>
  <si>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</si>
  <si>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</si>
  <si>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</si>
  <si>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</si>
  <si>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</si>
  <si>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</si>
  <si>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</si>
  <si>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</si>
  <si>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</si>
  <si>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</si>
  <si>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</si>
  <si>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</si>
  <si>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</si>
  <si>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</si>
  <si>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</si>
  <si>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</si>
  <si>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</si>
  <si>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</si>
  <si>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</si>
  <si>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</si>
  <si>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</si>
  <si>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</si>
  <si>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</si>
  <si>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</si>
  <si>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</si>
  <si>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</si>
  <si>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</si>
  <si>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</si>
  <si>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</si>
  <si>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</si>
  <si>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</si>
  <si>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</si>
  <si>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</si>
  <si>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</si>
  <si>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</si>
  <si>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</si>
  <si>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</si>
  <si>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</si>
  <si>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</si>
  <si>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</si>
  <si>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</si>
  <si>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</si>
  <si>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</si>
  <si>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</si>
  <si>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</si>
  <si>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</si>
  <si>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</si>
  <si>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</si>
  <si>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</si>
  <si>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</si>
  <si>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</si>
  <si>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</si>
  <si>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</si>
  <si>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</si>
  <si>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</si>
  <si>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</si>
  <si>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</si>
  <si>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</si>
  <si>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</si>
  <si>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</si>
  <si>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</si>
  <si>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</si>
  <si>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</si>
  <si>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</si>
  <si>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</si>
  <si>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</si>
  <si>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</si>
  <si>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</si>
  <si>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</si>
  <si>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</si>
  <si>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</si>
  <si>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</si>
  <si>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</si>
  <si>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</si>
  <si>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</si>
  <si>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</si>
  <si>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</si>
  <si>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</si>
  <si>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</si>
  <si>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</si>
  <si>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</si>
  <si>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</si>
  <si>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</si>
  <si>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</si>
  <si>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</si>
  <si>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</si>
  <si>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</si>
  <si>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</si>
  <si>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</si>
  <si>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</si>
  <si>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</si>
  <si>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</si>
  <si>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</si>
  <si>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</si>
  <si>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</si>
  <si>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</si>
  <si>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</si>
  <si>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</si>
  <si>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</si>
  <si>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</si>
  <si>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</si>
  <si>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</si>
  <si>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</si>
  <si>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</si>
  <si>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</si>
  <si>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</si>
  <si>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</si>
  <si>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</si>
  <si>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</si>
  <si>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</si>
  <si>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</si>
  <si>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</si>
  <si>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</si>
  <si>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</si>
  <si>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</si>
  <si>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</si>
  <si>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</si>
  <si>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</si>
  <si>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</si>
  <si>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</si>
  <si>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</si>
  <si>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</si>
  <si>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</si>
  <si>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</si>
  <si>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</si>
  <si>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</si>
  <si>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</si>
  <si>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</si>
  <si>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</si>
  <si>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</si>
  <si>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</si>
  <si>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</si>
  <si>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</si>
  <si>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</si>
  <si>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</si>
  <si>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</si>
  <si>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</si>
  <si>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</si>
  <si>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</si>
  <si>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</si>
  <si>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</si>
  <si>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</si>
  <si>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</si>
  <si>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</si>
  <si>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</si>
  <si>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</si>
  <si>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</si>
  <si>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</si>
  <si>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</si>
  <si>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</si>
  <si>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</si>
  <si>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</si>
  <si>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</si>
  <si>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</si>
  <si>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</si>
  <si>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</si>
  <si>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</si>
  <si>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</si>
  <si>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</si>
  <si>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</si>
  <si>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</si>
  <si>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</si>
  <si>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</si>
  <si>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</si>
  <si>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</si>
  <si>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</si>
  <si>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</si>
  <si>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</si>
  <si>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</si>
  <si>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</si>
  <si>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</si>
  <si>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</si>
  <si>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</si>
  <si>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</si>
  <si>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</si>
  <si>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</si>
  <si>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</si>
  <si>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</si>
  <si>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</si>
  <si>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</si>
  <si>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</si>
  <si>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</si>
  <si>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</si>
  <si>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</si>
  <si>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</si>
  <si>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</si>
  <si>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</si>
  <si>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</si>
  <si>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</si>
  <si>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</si>
  <si>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</si>
  <si>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</si>
  <si>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</si>
  <si>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</si>
  <si>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</si>
  <si>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</si>
  <si>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</si>
  <si>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</si>
  <si>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</si>
  <si>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</si>
  <si>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</si>
  <si>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</si>
  <si>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</si>
  <si>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</si>
  <si>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</si>
  <si>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</si>
  <si>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</si>
  <si>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</si>
  <si>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</si>
  <si>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</si>
  <si>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</si>
  <si>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</si>
  <si>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</si>
  <si>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</si>
  <si>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</si>
  <si>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</si>
  <si>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</si>
  <si>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</si>
  <si>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</si>
  <si>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</si>
  <si>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</si>
  <si>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</si>
  <si>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</si>
  <si>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</si>
  <si>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</si>
  <si>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</si>
  <si>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</si>
  <si>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</si>
  <si>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</si>
  <si>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</si>
  <si>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</si>
  <si>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</si>
  <si>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</si>
  <si>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</si>
  <si>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</si>
  <si>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</si>
  <si>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</si>
  <si>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</si>
  <si>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</si>
  <si>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</si>
  <si>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</si>
  <si>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</si>
  <si>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</si>
  <si>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</si>
  <si>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</si>
  <si>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</si>
  <si>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</si>
  <si>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</si>
  <si>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</si>
  <si>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</si>
  <si>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</si>
  <si>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</si>
  <si>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</si>
  <si>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</si>
  <si>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</si>
  <si>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</si>
  <si>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</si>
  <si>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</si>
  <si>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</si>
  <si>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</si>
  <si>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</si>
  <si>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</si>
  <si>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</si>
  <si>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</si>
  <si>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</si>
  <si>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</si>
  <si>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</si>
  <si>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</si>
  <si>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</si>
  <si>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</si>
  <si>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</si>
  <si>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</si>
  <si>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</si>
  <si>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</si>
  <si>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</si>
  <si>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</si>
  <si>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</si>
  <si>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</si>
  <si>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</si>
  <si>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</si>
  <si>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</si>
  <si>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</si>
  <si>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</si>
  <si>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</si>
  <si>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</si>
  <si>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</si>
  <si>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</si>
  <si>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</si>
  <si>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</si>
  <si>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</si>
  <si>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</si>
  <si>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</si>
  <si>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</si>
  <si>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</si>
  <si>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</si>
  <si>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</si>
  <si>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</si>
  <si>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</si>
  <si>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</si>
  <si>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</si>
  <si>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</si>
  <si>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</si>
  <si>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</si>
  <si>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</si>
  <si>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</si>
  <si>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</si>
  <si>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</si>
  <si>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</si>
  <si>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</si>
  <si>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</si>
  <si>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</si>
  <si>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</si>
  <si>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</si>
  <si>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</si>
  <si>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</si>
  <si>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</si>
  <si>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</si>
  <si>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</si>
  <si>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</si>
  <si>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</si>
  <si>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</si>
  <si>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</si>
  <si>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</si>
  <si>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</si>
  <si>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</si>
  <si>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</si>
  <si>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</si>
  <si>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</si>
  <si>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</si>
  <si>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</si>
  <si>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</si>
  <si>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</si>
  <si>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</si>
  <si>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</si>
  <si>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</si>
  <si>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</si>
  <si>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</si>
  <si>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</si>
  <si>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</si>
  <si>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</si>
  <si>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</si>
  <si>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</si>
  <si>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</si>
  <si>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</si>
  <si>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</si>
  <si>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</si>
  <si>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</si>
  <si>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</si>
  <si>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</si>
  <si>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</si>
  <si>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</si>
  <si>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</si>
  <si>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</si>
  <si>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</si>
  <si>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</si>
  <si>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</si>
  <si>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</si>
  <si>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</si>
  <si>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</si>
  <si>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</si>
  <si>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</si>
  <si>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</si>
  <si>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</si>
  <si>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</si>
  <si>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</si>
  <si>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</si>
  <si>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</si>
  <si>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</si>
  <si>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</si>
  <si>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</si>
  <si>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</si>
  <si>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</si>
  <si>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</si>
  <si>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</si>
  <si>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</si>
  <si>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</si>
  <si>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</si>
  <si>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</si>
  <si>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</si>
  <si>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</si>
  <si>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</si>
  <si>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</si>
  <si>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</si>
  <si>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</si>
  <si>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</si>
  <si>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</si>
  <si>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</si>
  <si>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</si>
  <si>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</si>
  <si>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</si>
  <si>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</si>
  <si>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</si>
  <si>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</si>
  <si>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</si>
  <si>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</si>
  <si>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</si>
  <si>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</si>
  <si>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</si>
  <si>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</si>
  <si>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</si>
  <si>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</si>
  <si>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</si>
  <si>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</si>
  <si>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</si>
  <si>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</si>
  <si>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</si>
  <si>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</si>
  <si>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</si>
  <si>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</si>
  <si>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</si>
  <si>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</si>
  <si>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</si>
  <si>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</si>
  <si>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</si>
  <si>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</si>
  <si>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</si>
  <si>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</si>
  <si>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</si>
  <si>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</si>
  <si>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</si>
  <si>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</si>
  <si>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</si>
  <si>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</si>
  <si>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</si>
  <si>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</si>
  <si>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</si>
  <si>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</si>
  <si>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</si>
  <si>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</si>
  <si>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</si>
  <si>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</si>
  <si>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</si>
  <si>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</si>
  <si>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</si>
  <si>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</si>
  <si>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</si>
  <si>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</si>
  <si>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</si>
  <si>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</si>
  <si>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</si>
  <si>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</si>
  <si>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</si>
  <si>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</si>
  <si>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</si>
  <si>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</si>
  <si>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</si>
  <si>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</si>
  <si>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</si>
  <si>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</si>
  <si>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</si>
  <si>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</si>
  <si>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</si>
  <si>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</si>
  <si>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</si>
  <si>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</si>
  <si>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</si>
  <si>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</si>
  <si>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</si>
  <si>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</si>
  <si>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</si>
  <si>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</si>
  <si>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</si>
  <si>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</si>
  <si>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</si>
  <si>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</si>
  <si>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</si>
  <si>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</si>
  <si>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</si>
  <si>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</si>
  <si>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</si>
  <si>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</si>
  <si>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</si>
  <si>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</si>
  <si>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</si>
  <si>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</si>
  <si>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</si>
  <si>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</si>
  <si>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</si>
  <si>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</si>
  <si>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</si>
  <si>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</si>
  <si>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</si>
  <si>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</si>
  <si>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</si>
  <si>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</si>
  <si>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</si>
  <si>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</si>
  <si>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</si>
  <si>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</si>
  <si>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</si>
  <si>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</si>
  <si>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</si>
  <si>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</si>
  <si>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</si>
  <si>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</si>
  <si>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</si>
  <si>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</si>
  <si>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</si>
  <si>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</si>
  <si>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</si>
  <si>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</si>
  <si>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</si>
  <si>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</si>
  <si>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</si>
  <si>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</si>
  <si>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</si>
  <si>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</si>
  <si>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</si>
  <si>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</si>
  <si>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</si>
  <si>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</si>
  <si>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</si>
  <si>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</si>
  <si>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</si>
  <si>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</si>
  <si>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</si>
  <si>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</si>
  <si>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</si>
  <si>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</si>
  <si>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</si>
  <si>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</si>
  <si>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</si>
  <si>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</si>
  <si>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</si>
  <si>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</si>
  <si>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</si>
  <si>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</si>
  <si>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</si>
  <si>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</si>
  <si>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</si>
  <si>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</si>
  <si>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</si>
  <si>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</si>
  <si>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</si>
  <si>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</si>
  <si>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</si>
  <si>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</si>
  <si>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</si>
  <si>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</si>
  <si>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</si>
  <si>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</si>
  <si>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</si>
  <si>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</si>
  <si>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</si>
  <si>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</si>
  <si>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</si>
  <si>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</si>
  <si>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Сумма по полю Sales</t>
  </si>
  <si>
    <t>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</si>
  <si>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</si>
  <si>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</si>
  <si>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</si>
  <si>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</si>
  <si>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</si>
  <si>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</si>
  <si>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</si>
  <si>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</si>
  <si>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</si>
  <si>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</si>
  <si>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</si>
  <si>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</si>
  <si>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Годы</t>
  </si>
  <si>
    <t>Сумма по полю Profit</t>
  </si>
  <si>
    <t>Сумма по полю Ratio</t>
  </si>
  <si>
    <t>янв Итог</t>
  </si>
  <si>
    <t>фев Итог</t>
  </si>
  <si>
    <t>мар Итог</t>
  </si>
  <si>
    <t>апр Итог</t>
  </si>
  <si>
    <t>май Итог</t>
  </si>
  <si>
    <t>июн Итог</t>
  </si>
  <si>
    <t>июл Итог</t>
  </si>
  <si>
    <t>авг Итог</t>
  </si>
  <si>
    <t>сен Итог</t>
  </si>
  <si>
    <t>окт Итог</t>
  </si>
  <si>
    <t>ноя Итог</t>
  </si>
  <si>
    <t>дек Итог</t>
  </si>
  <si>
    <t>Return</t>
  </si>
  <si>
    <t>Данные</t>
  </si>
  <si>
    <t>NoReturn</t>
  </si>
  <si>
    <t>Сумма по полю % Return</t>
  </si>
  <si>
    <t>Количество по полю Order ID</t>
  </si>
  <si>
    <t>Среднее по полю Discount</t>
  </si>
  <si>
    <t>(Все)</t>
  </si>
  <si>
    <t>Количество по полю Customer ID</t>
  </si>
  <si>
    <t>2018</t>
  </si>
  <si>
    <t>CustomerUniq</t>
  </si>
  <si>
    <t>Сумма по полю CustomerUniq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</si>
</sst>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\ &quot;₽&quot;"/>
    <numFmt numFmtId="165" formatCode="0.0%"/>
  </numFmts>
  <fonts count="3" x14ac:knownFonts="1">
    <font>
      <sz val="10"/>
      <name val="MS Sans Serif"/>
    </font>
    <font>
      <sz val="10"/>
      <color theme="1"/>
      <name val="MS Sans Serif"/>
    </font>
    <font>
      <b/>
      <sz val="10"/>
      <name val="MS Sans Serif"/>
      <charset val="204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/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2" borderId="1" xfId="0" applyNumberFormat="1" applyFont="1" applyFill="1" applyBorder="1"/>
    <xf numFmtId="0" fontId="1" fillId="0" borderId="1" xfId="0" applyNumberFormat="1" applyFont="1" applyBorder="1"/>
    <xf numFmtId="0" fontId="1" fillId="2" borderId="0" xfId="0" applyNumberFormat="1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2" xfId="0" pivotButton="1" applyBorder="1"/>
    <xf numFmtId="14" fontId="0" fillId="0" borderId="2" xfId="0" applyNumberFormat="1" applyBorder="1"/>
    <xf numFmtId="14" fontId="0" fillId="0" borderId="5" xfId="0" applyNumberFormat="1" applyBorder="1"/>
    <xf numFmtId="0" fontId="0" fillId="0" borderId="7" xfId="0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6" xfId="0" applyBorder="1"/>
    <xf numFmtId="0" fontId="0" fillId="0" borderId="10" xfId="0" applyBorder="1"/>
    <xf numFmtId="0" fontId="0" fillId="0" borderId="5" xfId="0" applyBorder="1"/>
    <xf numFmtId="0" fontId="0" fillId="0" borderId="0" xfId="0" applyNumberFormat="1"/>
    <xf numFmtId="10" fontId="0" fillId="0" borderId="7" xfId="0" applyNumberFormat="1" applyBorder="1"/>
    <xf numFmtId="10" fontId="0" fillId="0" borderId="8" xfId="0" applyNumberFormat="1" applyBorder="1"/>
    <xf numFmtId="10" fontId="0" fillId="0" borderId="9" xfId="0" applyNumberFormat="1" applyBorder="1"/>
    <xf numFmtId="0" fontId="0" fillId="3" borderId="0" xfId="0" applyFill="1"/>
    <xf numFmtId="0" fontId="0" fillId="0" borderId="0" xfId="0" applyBorder="1"/>
    <xf numFmtId="0" fontId="0" fillId="0" borderId="0" xfId="0" applyNumberFormat="1" applyBorder="1"/>
    <xf numFmtId="0" fontId="0" fillId="0" borderId="11" xfId="0" applyBorder="1"/>
    <xf numFmtId="0" fontId="1" fillId="2" borderId="12" xfId="0" applyNumberFormat="1" applyFont="1" applyFill="1" applyBorder="1"/>
    <xf numFmtId="0" fontId="0" fillId="0" borderId="14" xfId="0" applyBorder="1"/>
    <xf numFmtId="0" fontId="0" fillId="0" borderId="6" xfId="0" applyNumberFormat="1" applyBorder="1"/>
    <xf numFmtId="0" fontId="0" fillId="0" borderId="15" xfId="0" applyNumberFormat="1" applyBorder="1"/>
    <xf numFmtId="0" fontId="0" fillId="0" borderId="2" xfId="0" applyNumberFormat="1" applyBorder="1"/>
    <xf numFmtId="0" fontId="0" fillId="0" borderId="14" xfId="0" applyNumberFormat="1" applyBorder="1"/>
    <xf numFmtId="0" fontId="0" fillId="0" borderId="5" xfId="0" applyNumberFormat="1" applyBorder="1"/>
    <xf numFmtId="0" fontId="0" fillId="0" borderId="16" xfId="0" applyNumberFormat="1" applyBorder="1"/>
    <xf numFmtId="0" fontId="0" fillId="0" borderId="17" xfId="0" applyBorder="1"/>
    <xf numFmtId="0" fontId="0" fillId="0" borderId="17" xfId="0" applyNumberFormat="1" applyBorder="1"/>
    <xf numFmtId="0" fontId="0" fillId="0" borderId="18" xfId="0" applyNumberFormat="1" applyBorder="1"/>
    <xf numFmtId="10" fontId="0" fillId="0" borderId="17" xfId="0" applyNumberFormat="1" applyBorder="1"/>
    <xf numFmtId="10" fontId="0" fillId="0" borderId="0" xfId="0" applyNumberFormat="1"/>
    <xf numFmtId="10" fontId="0" fillId="0" borderId="18" xfId="0" applyNumberFormat="1" applyBorder="1"/>
    <xf numFmtId="10" fontId="0" fillId="0" borderId="2" xfId="0" applyNumberFormat="1" applyBorder="1"/>
    <xf numFmtId="10" fontId="0" fillId="0" borderId="5" xfId="0" applyNumberFormat="1" applyBorder="1"/>
    <xf numFmtId="10" fontId="0" fillId="0" borderId="6" xfId="0" applyNumberFormat="1" applyBorder="1"/>
    <xf numFmtId="0" fontId="0" fillId="4" borderId="0" xfId="0" applyFill="1"/>
    <xf numFmtId="0" fontId="0" fillId="5" borderId="0" xfId="0" applyFill="1"/>
    <xf numFmtId="164" fontId="0" fillId="3" borderId="0" xfId="0" applyNumberFormat="1" applyFill="1"/>
    <xf numFmtId="165" fontId="0" fillId="3" borderId="0" xfId="0" applyNumberFormat="1" applyFill="1"/>
    <xf numFmtId="0" fontId="0" fillId="6" borderId="0" xfId="0" applyFill="1"/>
    <xf numFmtId="164" fontId="0" fillId="0" borderId="0" xfId="0" applyNumberFormat="1"/>
    <xf numFmtId="0" fontId="2" fillId="0" borderId="0" xfId="0" quotePrefix="1" applyNumberFormat="1" applyFont="1"/>
    <xf numFmtId="0" fontId="1" fillId="2" borderId="13" xfId="0" quotePrefix="1" applyNumberFormat="1" applyFont="1" applyFill="1" applyBorder="1"/>
    <xf numFmtId="0" fontId="1" fillId="0" borderId="13" xfId="0" quotePrefix="1" applyNumberFormat="1" applyFont="1" applyBorder="1"/>
    <xf numFmtId="165" fontId="0" fillId="0" borderId="7" xfId="0" applyNumberFormat="1" applyBorder="1"/>
    <xf numFmtId="165" fontId="0" fillId="0" borderId="8" xfId="0" applyNumberFormat="1" applyBorder="1"/>
    <xf numFmtId="165" fontId="0" fillId="0" borderId="9" xfId="0" applyNumberFormat="1" applyBorder="1"/>
    <xf numFmtId="0" fontId="0" fillId="0" borderId="19" xfId="0" applyBorder="1"/>
    <xf numFmtId="0" fontId="0" fillId="0" borderId="20" xfId="0" applyNumberFormat="1" applyBorder="1"/>
    <xf numFmtId="0" fontId="0" fillId="0" borderId="9" xfId="0" pivotButton="1" applyBorder="1"/>
    <xf numFmtId="0" fontId="0" fillId="0" borderId="9" xfId="0" applyBorder="1"/>
    <xf numFmtId="0" fontId="0" fillId="0" borderId="0" xfId="0" applyAlignment="1">
      <alignment horizontal="left"/>
    </xf>
  </cellXfs>
  <cellStyles count="1">
    <cellStyle name="Обычный" xfId="0" builtinId="0"/>
  </cellStyles>
  <dxfs count="33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MS Sans Serif"/>
        <scheme val="none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[Sample - Superstore2.xlsx]Data!СводнаяТаблица2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Прибыль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Data!$M$1:$M$2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Data!$K$3:$L$15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Data!$M$3:$M$15</c:f>
              <c:numCache>
                <c:formatCode>General</c:formatCode>
                <c:ptCount val="12"/>
                <c:pt idx="0">
                  <c:v>2824.8232999999996</c:v>
                </c:pt>
                <c:pt idx="1">
                  <c:v>5004.5794999999989</c:v>
                </c:pt>
                <c:pt idx="2">
                  <c:v>3611.9679999999967</c:v>
                </c:pt>
                <c:pt idx="3">
                  <c:v>2977.8148999999976</c:v>
                </c:pt>
                <c:pt idx="4">
                  <c:v>8662.1463999999996</c:v>
                </c:pt>
                <c:pt idx="5">
                  <c:v>4750.3781000000026</c:v>
                </c:pt>
                <c:pt idx="6">
                  <c:v>4432.8778999999977</c:v>
                </c:pt>
                <c:pt idx="7">
                  <c:v>2062.0692999999992</c:v>
                </c:pt>
                <c:pt idx="8">
                  <c:v>9328.6575999999932</c:v>
                </c:pt>
                <c:pt idx="9">
                  <c:v>16243.142499999994</c:v>
                </c:pt>
                <c:pt idx="10">
                  <c:v>4011.4074999999939</c:v>
                </c:pt>
                <c:pt idx="11">
                  <c:v>17885.309299999994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482858784"/>
        <c:axId val="482860464"/>
      </c:barChart>
      <c:catAx>
        <c:axId val="4828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860464"/>
        <c:crosses val="autoZero"/>
        <c:auto val="1"/>
        <c:lblAlgn val="ctr"/>
        <c:lblOffset val="100"/>
        <c:noMultiLvlLbl val="0"/>
      </c:catAx>
      <c:valAx>
        <c:axId val="48286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85878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Superstore2.xlsx]Data!СводнаяТаблица9</c:name>
    <c:fmtId val="7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</a:t>
            </a:r>
            <a:r>
              <a:rPr lang="ru-RU" baseline="0"/>
              <a:t> возвратов по продуктам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150231221097362"/>
          <c:y val="2.5428331875182269E-2"/>
          <c:w val="0.75584136526502643"/>
          <c:h val="0.74138196267133272"/>
        </c:manualLayout>
      </c:layout>
      <c:lineChart>
        <c:grouping val="standard"/>
        <c:varyColors val="0"/>
        <c:ser>
          <c:idx val="0"/>
          <c:order val="0"/>
          <c:tx>
            <c:strRef>
              <c:f>Data!$AA$11:$AA$12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Data!$Y$13:$Z$25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Data!$AA$13:$AA$25</c:f>
              <c:numCache>
                <c:formatCode>0.00%</c:formatCode>
                <c:ptCount val="12"/>
                <c:pt idx="0">
                  <c:v>0.15789473684210525</c:v>
                </c:pt>
                <c:pt idx="1">
                  <c:v>0</c:v>
                </c:pt>
                <c:pt idx="2">
                  <c:v>2.5000000000000001E-2</c:v>
                </c:pt>
                <c:pt idx="3">
                  <c:v>0.12903225806451613</c:v>
                </c:pt>
                <c:pt idx="4">
                  <c:v>0.10256410256410256</c:v>
                </c:pt>
                <c:pt idx="5">
                  <c:v>5.5555555555555552E-2</c:v>
                </c:pt>
                <c:pt idx="6">
                  <c:v>8.3333333333333329E-2</c:v>
                </c:pt>
                <c:pt idx="7">
                  <c:v>3.5714285714285712E-2</c:v>
                </c:pt>
                <c:pt idx="8">
                  <c:v>5.0632911392405063E-2</c:v>
                </c:pt>
                <c:pt idx="9">
                  <c:v>9.0909090909090912E-2</c:v>
                </c:pt>
                <c:pt idx="10">
                  <c:v>5.1948051948051951E-2</c:v>
                </c:pt>
                <c:pt idx="11">
                  <c:v>7.6923076923076927E-2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Data!$AB$11:$AB$12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Data!$Y$13:$Z$25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Data!$AB$13:$AB$25</c:f>
              <c:numCache>
                <c:formatCode>0.00%</c:formatCode>
                <c:ptCount val="12"/>
                <c:pt idx="0">
                  <c:v>7.1428571428571425E-2</c:v>
                </c:pt>
                <c:pt idx="1">
                  <c:v>0</c:v>
                </c:pt>
                <c:pt idx="2">
                  <c:v>0.1038961038961039</c:v>
                </c:pt>
                <c:pt idx="3">
                  <c:v>8.6538461538461536E-2</c:v>
                </c:pt>
                <c:pt idx="4">
                  <c:v>0.13821138211382114</c:v>
                </c:pt>
                <c:pt idx="5">
                  <c:v>0.10619469026548672</c:v>
                </c:pt>
                <c:pt idx="6">
                  <c:v>6.6666666666666666E-2</c:v>
                </c:pt>
                <c:pt idx="7">
                  <c:v>8.9108910891089105E-2</c:v>
                </c:pt>
                <c:pt idx="8">
                  <c:v>6.4814814814814811E-2</c:v>
                </c:pt>
                <c:pt idx="9">
                  <c:v>0.16666666666666666</c:v>
                </c:pt>
                <c:pt idx="10">
                  <c:v>2.8571428571428571E-2</c:v>
                </c:pt>
                <c:pt idx="11">
                  <c:v>0.125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Data!$AC$11:$AC$12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Data!$Y$13:$Z$25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Data!$AC$13:$AC$25</c:f>
              <c:numCache>
                <c:formatCode>0.00%</c:formatCode>
                <c:ptCount val="12"/>
                <c:pt idx="0">
                  <c:v>0.22222222222222221</c:v>
                </c:pt>
                <c:pt idx="1">
                  <c:v>6.6666666666666666E-2</c:v>
                </c:pt>
                <c:pt idx="2">
                  <c:v>0.15625</c:v>
                </c:pt>
                <c:pt idx="3">
                  <c:v>4.7619047619047616E-2</c:v>
                </c:pt>
                <c:pt idx="4">
                  <c:v>0.05</c:v>
                </c:pt>
                <c:pt idx="5">
                  <c:v>9.0909090909090912E-2</c:v>
                </c:pt>
                <c:pt idx="6">
                  <c:v>3.0303030303030304E-2</c:v>
                </c:pt>
                <c:pt idx="7">
                  <c:v>8.8235294117647065E-2</c:v>
                </c:pt>
                <c:pt idx="8">
                  <c:v>6.3829787234042548E-2</c:v>
                </c:pt>
                <c:pt idx="9">
                  <c:v>0.16</c:v>
                </c:pt>
                <c:pt idx="10">
                  <c:v>4.2857142857142858E-2</c:v>
                </c:pt>
                <c:pt idx="11">
                  <c:v>8.9285714285714288E-2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856544"/>
        <c:axId val="482361184"/>
      </c:lineChart>
      <c:catAx>
        <c:axId val="48285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361184"/>
        <c:crosses val="autoZero"/>
        <c:auto val="1"/>
        <c:lblAlgn val="ctr"/>
        <c:lblOffset val="100"/>
        <c:noMultiLvlLbl val="0"/>
      </c:catAx>
      <c:valAx>
        <c:axId val="48236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85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Superstore2.xlsx]Data!СводнаяТаблица10</c:name>
    <c:fmtId val="4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0"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0">
            <a:solidFill>
              <a:schemeClr val="accen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Data!$AH$1:$AH$2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Data!$AF$3:$AG$15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Data!$AH$3:$AH$15</c:f>
              <c:numCache>
                <c:formatCode>General</c:formatCode>
                <c:ptCount val="12"/>
                <c:pt idx="0">
                  <c:v>18542.490999999995</c:v>
                </c:pt>
                <c:pt idx="1">
                  <c:v>22978.814999999999</c:v>
                </c:pt>
                <c:pt idx="2">
                  <c:v>51715.875</c:v>
                </c:pt>
                <c:pt idx="3">
                  <c:v>38750.038999999975</c:v>
                </c:pt>
                <c:pt idx="4">
                  <c:v>56987.727999999981</c:v>
                </c:pt>
                <c:pt idx="5">
                  <c:v>40344.534000000021</c:v>
                </c:pt>
                <c:pt idx="6">
                  <c:v>39261.963000000011</c:v>
                </c:pt>
                <c:pt idx="7">
                  <c:v>31115.374300000014</c:v>
                </c:pt>
                <c:pt idx="8">
                  <c:v>73410.024899999931</c:v>
                </c:pt>
                <c:pt idx="9">
                  <c:v>59687.745000000032</c:v>
                </c:pt>
                <c:pt idx="10">
                  <c:v>79411.965799999947</c:v>
                </c:pt>
                <c:pt idx="11">
                  <c:v>96999.043000000005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472319552"/>
        <c:axId val="472317872"/>
      </c:barChart>
      <c:barChart>
        <c:barDir val="col"/>
        <c:grouping val="clustered"/>
        <c:varyColors val="0"/>
        <c:ser>
          <c:idx val="1"/>
          <c:order val="1"/>
          <c:tx>
            <c:strRef>
              <c:f>Data!$AI$1:$AI$2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1"/>
              </a:solidFill>
            </a:ln>
            <a:effectLst/>
          </c:spPr>
          <c:invertIfNegative val="0"/>
          <c:cat>
            <c:multiLvlStrRef>
              <c:f>Data!$AF$3:$AG$15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Data!$AI$3:$AI$15</c:f>
              <c:numCache>
                <c:formatCode>General</c:formatCode>
                <c:ptCount val="12"/>
                <c:pt idx="0">
                  <c:v>2824.8232999999996</c:v>
                </c:pt>
                <c:pt idx="1">
                  <c:v>5004.5794999999989</c:v>
                </c:pt>
                <c:pt idx="2">
                  <c:v>3611.9679999999967</c:v>
                </c:pt>
                <c:pt idx="3">
                  <c:v>2977.8148999999976</c:v>
                </c:pt>
                <c:pt idx="4">
                  <c:v>8662.1463999999996</c:v>
                </c:pt>
                <c:pt idx="5">
                  <c:v>4750.3781000000026</c:v>
                </c:pt>
                <c:pt idx="6">
                  <c:v>4432.8778999999977</c:v>
                </c:pt>
                <c:pt idx="7">
                  <c:v>2062.0692999999992</c:v>
                </c:pt>
                <c:pt idx="8">
                  <c:v>9328.6575999999932</c:v>
                </c:pt>
                <c:pt idx="9">
                  <c:v>16243.142499999994</c:v>
                </c:pt>
                <c:pt idx="10">
                  <c:v>4011.4074999999939</c:v>
                </c:pt>
                <c:pt idx="11">
                  <c:v>17885.309299999994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9"/>
        <c:overlap val="-25"/>
        <c:axId val="463260720"/>
        <c:axId val="472320112"/>
      </c:barChart>
      <c:valAx>
        <c:axId val="472317872"/>
        <c:scaling>
          <c:orientation val="minMax"/>
          <c:max val="80000"/>
          <c:min val="-100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2319552"/>
        <c:crosses val="max"/>
        <c:crossBetween val="between"/>
        <c:majorUnit val="10000"/>
      </c:valAx>
      <c:catAx>
        <c:axId val="47231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2317872"/>
        <c:crossesAt val="0"/>
        <c:auto val="1"/>
        <c:lblAlgn val="ctr"/>
        <c:lblOffset val="100"/>
        <c:noMultiLvlLbl val="0"/>
      </c:catAx>
      <c:valAx>
        <c:axId val="472320112"/>
        <c:scaling>
          <c:orientation val="minMax"/>
          <c:max val="80000"/>
          <c:min val="-100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63260720"/>
        <c:crosses val="autoZero"/>
        <c:crossBetween val="between"/>
      </c:valAx>
      <c:catAx>
        <c:axId val="463260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320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Superstore2.xlsx]Data!СводнаяТаблица12</c:name>
    <c:fmtId val="4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Data!$AQ$2:$AQ$3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Data!$AO$4:$AP$16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Data!$AQ$4:$AQ$16</c:f>
              <c:numCache>
                <c:formatCode>General</c:formatCode>
                <c:ptCount val="12"/>
                <c:pt idx="0">
                  <c:v>6026.6489999999994</c:v>
                </c:pt>
                <c:pt idx="1">
                  <c:v>15800.226999999997</c:v>
                </c:pt>
                <c:pt idx="2">
                  <c:v>24844.991000000002</c:v>
                </c:pt>
                <c:pt idx="3">
                  <c:v>14075.247999999998</c:v>
                </c:pt>
                <c:pt idx="4">
                  <c:v>32174.634999999987</c:v>
                </c:pt>
                <c:pt idx="5">
                  <c:v>23888.810999999991</c:v>
                </c:pt>
                <c:pt idx="6">
                  <c:v>22631.846999999994</c:v>
                </c:pt>
                <c:pt idx="7">
                  <c:v>13885.563799999994</c:v>
                </c:pt>
                <c:pt idx="8">
                  <c:v>42647.79359999999</c:v>
                </c:pt>
                <c:pt idx="9">
                  <c:v>10143.281999999997</c:v>
                </c:pt>
                <c:pt idx="10">
                  <c:v>41449.86280000001</c:v>
                </c:pt>
                <c:pt idx="11">
                  <c:v>49294.988999999965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Data!$AR$2:$AR$3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Data!$AO$4:$AP$16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Data!$AR$4:$AR$16</c:f>
              <c:numCache>
                <c:formatCode>General</c:formatCode>
                <c:ptCount val="12"/>
                <c:pt idx="0">
                  <c:v>9485.123999999998</c:v>
                </c:pt>
                <c:pt idx="1">
                  <c:v>2866.884</c:v>
                </c:pt>
                <c:pt idx="2">
                  <c:v>14226.473</c:v>
                </c:pt>
                <c:pt idx="3">
                  <c:v>16177.376000000006</c:v>
                </c:pt>
                <c:pt idx="4">
                  <c:v>18452.257999999998</c:v>
                </c:pt>
                <c:pt idx="5">
                  <c:v>7788.4940000000006</c:v>
                </c:pt>
                <c:pt idx="6">
                  <c:v>13168.918999999996</c:v>
                </c:pt>
                <c:pt idx="7">
                  <c:v>12943.470499999999</c:v>
                </c:pt>
                <c:pt idx="8">
                  <c:v>17802.812300000001</c:v>
                </c:pt>
                <c:pt idx="9">
                  <c:v>32130.54499999998</c:v>
                </c:pt>
                <c:pt idx="10">
                  <c:v>26493.179999999986</c:v>
                </c:pt>
                <c:pt idx="11">
                  <c:v>35570.826000000001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Data!$AS$2:$AS$3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Data!$AO$4:$AP$16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Data!$AS$4:$AS$16</c:f>
              <c:numCache>
                <c:formatCode>General</c:formatCode>
                <c:ptCount val="12"/>
                <c:pt idx="0">
                  <c:v>3030.7179999999998</c:v>
                </c:pt>
                <c:pt idx="1">
                  <c:v>4311.7039999999997</c:v>
                </c:pt>
                <c:pt idx="2">
                  <c:v>12644.411</c:v>
                </c:pt>
                <c:pt idx="3">
                  <c:v>8497.4149999999991</c:v>
                </c:pt>
                <c:pt idx="4">
                  <c:v>6360.835</c:v>
                </c:pt>
                <c:pt idx="5">
                  <c:v>8667.2289999999994</c:v>
                </c:pt>
                <c:pt idx="6">
                  <c:v>3461.197000000001</c:v>
                </c:pt>
                <c:pt idx="7">
                  <c:v>4286.34</c:v>
                </c:pt>
                <c:pt idx="8">
                  <c:v>12959.419000000005</c:v>
                </c:pt>
                <c:pt idx="9">
                  <c:v>17413.917999999998</c:v>
                </c:pt>
                <c:pt idx="10">
                  <c:v>11468.923000000003</c:v>
                </c:pt>
                <c:pt idx="11">
                  <c:v>12133.228000000001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547696"/>
        <c:axId val="482548256"/>
      </c:lineChart>
      <c:catAx>
        <c:axId val="48254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548256"/>
        <c:crosses val="autoZero"/>
        <c:auto val="1"/>
        <c:lblAlgn val="ctr"/>
        <c:lblOffset val="100"/>
        <c:noMultiLvlLbl val="0"/>
      </c:catAx>
      <c:valAx>
        <c:axId val="4825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5476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Superstore2.xlsx]Data!СводнаяТаблица13</c:name>
    <c:fmtId val="5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продуктам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Data!$AY$2:$AY$3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Data!$AW$4:$AX$16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Data!$AY$4:$AY$16</c:f>
              <c:numCache>
                <c:formatCode>General</c:formatCode>
                <c:ptCount val="12"/>
                <c:pt idx="0">
                  <c:v>7622.7429999999986</c:v>
                </c:pt>
                <c:pt idx="1">
                  <c:v>3925.5510000000004</c:v>
                </c:pt>
                <c:pt idx="2">
                  <c:v>12801.092000000001</c:v>
                </c:pt>
                <c:pt idx="3">
                  <c:v>13212.090000000002</c:v>
                </c:pt>
                <c:pt idx="4">
                  <c:v>15119.834999999997</c:v>
                </c:pt>
                <c:pt idx="5">
                  <c:v>13070.571999999995</c:v>
                </c:pt>
                <c:pt idx="6">
                  <c:v>13068.519</c:v>
                </c:pt>
                <c:pt idx="7">
                  <c:v>12483.232299999996</c:v>
                </c:pt>
                <c:pt idx="8">
                  <c:v>27262.880899999993</c:v>
                </c:pt>
                <c:pt idx="9">
                  <c:v>11872.576999999999</c:v>
                </c:pt>
                <c:pt idx="10">
                  <c:v>31783.628799999984</c:v>
                </c:pt>
                <c:pt idx="11">
                  <c:v>36678.714999999975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Data!$AZ$2:$AZ$3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Data!$AW$4:$AX$16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Data!$AZ$4:$AZ$16</c:f>
              <c:numCache>
                <c:formatCode>General</c:formatCode>
                <c:ptCount val="12"/>
                <c:pt idx="0">
                  <c:v>5299.6819999999989</c:v>
                </c:pt>
                <c:pt idx="1">
                  <c:v>6794.3499999999985</c:v>
                </c:pt>
                <c:pt idx="2">
                  <c:v>17346.931</c:v>
                </c:pt>
                <c:pt idx="3">
                  <c:v>10647.447000000002</c:v>
                </c:pt>
                <c:pt idx="4">
                  <c:v>13035.201999999996</c:v>
                </c:pt>
                <c:pt idx="5">
                  <c:v>10901.81</c:v>
                </c:pt>
                <c:pt idx="6">
                  <c:v>12924.443999999998</c:v>
                </c:pt>
                <c:pt idx="7">
                  <c:v>8959.7400000000034</c:v>
                </c:pt>
                <c:pt idx="8">
                  <c:v>23263.738000000005</c:v>
                </c:pt>
                <c:pt idx="9">
                  <c:v>16281.793999999998</c:v>
                </c:pt>
                <c:pt idx="10">
                  <c:v>20487.277999999991</c:v>
                </c:pt>
                <c:pt idx="11">
                  <c:v>37997.565999999984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Data!$BA$2:$BA$3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Data!$AW$4:$AX$16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Data!$BA$4:$BA$16</c:f>
              <c:numCache>
                <c:formatCode>General</c:formatCode>
                <c:ptCount val="12"/>
                <c:pt idx="0">
                  <c:v>5620.0660000000007</c:v>
                </c:pt>
                <c:pt idx="1">
                  <c:v>12258.914000000001</c:v>
                </c:pt>
                <c:pt idx="2">
                  <c:v>21567.852000000003</c:v>
                </c:pt>
                <c:pt idx="3">
                  <c:v>14890.501999999999</c:v>
                </c:pt>
                <c:pt idx="4">
                  <c:v>28832.691000000003</c:v>
                </c:pt>
                <c:pt idx="5">
                  <c:v>16372.152</c:v>
                </c:pt>
                <c:pt idx="6">
                  <c:v>13269.000000000002</c:v>
                </c:pt>
                <c:pt idx="7">
                  <c:v>9672.4019999999964</c:v>
                </c:pt>
                <c:pt idx="8">
                  <c:v>22883.406000000006</c:v>
                </c:pt>
                <c:pt idx="9">
                  <c:v>31533.373999999993</c:v>
                </c:pt>
                <c:pt idx="10">
                  <c:v>27141.05899999999</c:v>
                </c:pt>
                <c:pt idx="11">
                  <c:v>22322.762000000006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552176"/>
        <c:axId val="482552736"/>
      </c:lineChart>
      <c:catAx>
        <c:axId val="48255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552736"/>
        <c:crosses val="autoZero"/>
        <c:auto val="1"/>
        <c:lblAlgn val="ctr"/>
        <c:lblOffset val="100"/>
        <c:noMultiLvlLbl val="0"/>
      </c:catAx>
      <c:valAx>
        <c:axId val="48255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5521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Superstore2.xlsx]Data!СводнаяТаблица1</c:name>
    <c:fmtId val="5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Data!$B$1:$B$2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dPt>
            <c:idx val="4"/>
            <c:invertIfNegative val="0"/>
            <c:bubble3D val="0"/>
          </c:dPt>
          <c:dPt>
            <c:idx val="5"/>
            <c:invertIfNegative val="0"/>
            <c:bubble3D val="0"/>
          </c:dPt>
          <c:dPt>
            <c:idx val="6"/>
            <c:invertIfNegative val="0"/>
            <c:bubble3D val="0"/>
          </c:dPt>
          <c:dPt>
            <c:idx val="7"/>
            <c:invertIfNegative val="0"/>
            <c:bubble3D val="0"/>
          </c:dPt>
          <c:dPt>
            <c:idx val="8"/>
            <c:invertIfNegative val="0"/>
            <c:bubble3D val="0"/>
          </c:dPt>
          <c:dPt>
            <c:idx val="9"/>
            <c:invertIfNegative val="0"/>
            <c:bubble3D val="0"/>
          </c:dPt>
          <c:dPt>
            <c:idx val="10"/>
            <c:invertIfNegative val="0"/>
            <c:bubble3D val="0"/>
          </c:dPt>
          <c:dPt>
            <c:idx val="11"/>
            <c:invertIfNegative val="0"/>
            <c:bubble3D val="0"/>
          </c:dPt>
          <c:dLbls>
            <c:delete val="1"/>
          </c:dLbls>
          <c:cat>
            <c:strRef>
              <c:f>Data!$A$3:$A$7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Data!$B$3:$B$7</c:f>
              <c:numCache>
                <c:formatCode>General</c:formatCode>
                <c:ptCount val="4"/>
                <c:pt idx="0">
                  <c:v>187480.17650000012</c:v>
                </c:pt>
                <c:pt idx="1">
                  <c:v>180685.82200000013</c:v>
                </c:pt>
                <c:pt idx="2">
                  <c:v>147429.37599999996</c:v>
                </c:pt>
                <c:pt idx="3">
                  <c:v>93610.223499999964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482555536"/>
        <c:axId val="482556096"/>
      </c:barChart>
      <c:catAx>
        <c:axId val="48255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556096"/>
        <c:crosses val="autoZero"/>
        <c:auto val="1"/>
        <c:lblAlgn val="ctr"/>
        <c:lblOffset val="100"/>
        <c:noMultiLvlLbl val="0"/>
      </c:catAx>
      <c:valAx>
        <c:axId val="482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255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Superstore2.xlsx]Data!СводнаяТаблица5</c:name>
    <c:fmtId val="6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Data!$BH$3:$BH$4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Data!$BG$5:$BG$642</c:f>
              <c:strCache>
                <c:ptCount val="638"/>
                <c:pt idx="0">
                  <c:v>Tamara Chand</c:v>
                </c:pt>
                <c:pt idx="1">
                  <c:v>Christopher Conant</c:v>
                </c:pt>
                <c:pt idx="2">
                  <c:v>Adrian Barton</c:v>
                </c:pt>
                <c:pt idx="3">
                  <c:v>Sanjit Engle</c:v>
                </c:pt>
                <c:pt idx="4">
                  <c:v>Bill Shonely</c:v>
                </c:pt>
                <c:pt idx="5">
                  <c:v>Edward Hooks</c:v>
                </c:pt>
                <c:pt idx="6">
                  <c:v>Joe Elijah</c:v>
                </c:pt>
                <c:pt idx="7">
                  <c:v>Laura Armstrong</c:v>
                </c:pt>
                <c:pt idx="8">
                  <c:v>Karen Daniels</c:v>
                </c:pt>
                <c:pt idx="9">
                  <c:v>Jonathan Doherty</c:v>
                </c:pt>
                <c:pt idx="10">
                  <c:v>Rick Huthwaite</c:v>
                </c:pt>
                <c:pt idx="11">
                  <c:v>Daniel Raglin</c:v>
                </c:pt>
                <c:pt idx="12">
                  <c:v>Anna Häberlin</c:v>
                </c:pt>
                <c:pt idx="13">
                  <c:v>Cindy Stewart</c:v>
                </c:pt>
                <c:pt idx="14">
                  <c:v>Caroline Jumper</c:v>
                </c:pt>
                <c:pt idx="15">
                  <c:v>Maria Etezadi</c:v>
                </c:pt>
                <c:pt idx="16">
                  <c:v>Max Jones</c:v>
                </c:pt>
                <c:pt idx="17">
                  <c:v>Grace Kelly</c:v>
                </c:pt>
                <c:pt idx="18">
                  <c:v>Adam Bellavance</c:v>
                </c:pt>
                <c:pt idx="19">
                  <c:v>Dennis Pardue</c:v>
                </c:pt>
                <c:pt idx="20">
                  <c:v>Alex Avila</c:v>
                </c:pt>
                <c:pt idx="21">
                  <c:v>Scot Coram</c:v>
                </c:pt>
                <c:pt idx="22">
                  <c:v>Maribeth Schnelling</c:v>
                </c:pt>
                <c:pt idx="23">
                  <c:v>Karen Ferguson</c:v>
                </c:pt>
                <c:pt idx="24">
                  <c:v>Ken Lonsdale</c:v>
                </c:pt>
                <c:pt idx="25">
                  <c:v>Linda Cazamias</c:v>
                </c:pt>
                <c:pt idx="26">
                  <c:v>Clay Ludtke</c:v>
                </c:pt>
                <c:pt idx="27">
                  <c:v>Susan Pistek</c:v>
                </c:pt>
                <c:pt idx="28">
                  <c:v>Mark Cousins</c:v>
                </c:pt>
                <c:pt idx="29">
                  <c:v>Kelly Collister</c:v>
                </c:pt>
                <c:pt idx="30">
                  <c:v>Stewart Carmichael</c:v>
                </c:pt>
                <c:pt idx="31">
                  <c:v>Deborah Brumfield</c:v>
                </c:pt>
                <c:pt idx="32">
                  <c:v>Zuschuss Carroll</c:v>
                </c:pt>
                <c:pt idx="33">
                  <c:v>Alejandro Savely</c:v>
                </c:pt>
                <c:pt idx="34">
                  <c:v>Anna Gayman</c:v>
                </c:pt>
                <c:pt idx="35">
                  <c:v>Paul Prost</c:v>
                </c:pt>
                <c:pt idx="36">
                  <c:v>Olvera Toch</c:v>
                </c:pt>
                <c:pt idx="37">
                  <c:v>Sung Pak</c:v>
                </c:pt>
                <c:pt idx="38">
                  <c:v>Ionia McGrath</c:v>
                </c:pt>
                <c:pt idx="39">
                  <c:v>Eugene Moren</c:v>
                </c:pt>
                <c:pt idx="40">
                  <c:v>Rick Bensley</c:v>
                </c:pt>
                <c:pt idx="41">
                  <c:v>Dean Katz</c:v>
                </c:pt>
                <c:pt idx="42">
                  <c:v>Laurel Beltran</c:v>
                </c:pt>
                <c:pt idx="43">
                  <c:v>Randy Ferguson</c:v>
                </c:pt>
                <c:pt idx="44">
                  <c:v>Justin Ellison</c:v>
                </c:pt>
                <c:pt idx="45">
                  <c:v>Meg Tillman</c:v>
                </c:pt>
                <c:pt idx="46">
                  <c:v>Emily Phan</c:v>
                </c:pt>
                <c:pt idx="47">
                  <c:v>Bill Donatelli</c:v>
                </c:pt>
                <c:pt idx="48">
                  <c:v>Rob Lucas</c:v>
                </c:pt>
                <c:pt idx="49">
                  <c:v>Frank Carlisle</c:v>
                </c:pt>
                <c:pt idx="50">
                  <c:v>Alejandro Grove</c:v>
                </c:pt>
                <c:pt idx="51">
                  <c:v>Linda Southworth</c:v>
                </c:pt>
                <c:pt idx="52">
                  <c:v>Tanja Norvell</c:v>
                </c:pt>
                <c:pt idx="53">
                  <c:v>Michael Moore</c:v>
                </c:pt>
                <c:pt idx="54">
                  <c:v>Corinna Mitchell</c:v>
                </c:pt>
                <c:pt idx="55">
                  <c:v>Chris McAfee</c:v>
                </c:pt>
                <c:pt idx="56">
                  <c:v>Nora Preis</c:v>
                </c:pt>
                <c:pt idx="57">
                  <c:v>Rob Williams</c:v>
                </c:pt>
                <c:pt idx="58">
                  <c:v>Jill Fjeld</c:v>
                </c:pt>
                <c:pt idx="59">
                  <c:v>Brenda Bowman</c:v>
                </c:pt>
                <c:pt idx="60">
                  <c:v>Charles McCrossin</c:v>
                </c:pt>
                <c:pt idx="61">
                  <c:v>Gary Zandusky</c:v>
                </c:pt>
                <c:pt idx="62">
                  <c:v>Anthony Rawles</c:v>
                </c:pt>
                <c:pt idx="63">
                  <c:v>William Brown</c:v>
                </c:pt>
                <c:pt idx="64">
                  <c:v>Patrick Gardner</c:v>
                </c:pt>
                <c:pt idx="65">
                  <c:v>David Flashing</c:v>
                </c:pt>
                <c:pt idx="66">
                  <c:v>Jane Waco</c:v>
                </c:pt>
                <c:pt idx="67">
                  <c:v>Toby Gnade</c:v>
                </c:pt>
                <c:pt idx="68">
                  <c:v>Neoma Murray</c:v>
                </c:pt>
                <c:pt idx="69">
                  <c:v>Thea Hudgings</c:v>
                </c:pt>
                <c:pt idx="70">
                  <c:v>Michael Paige</c:v>
                </c:pt>
                <c:pt idx="71">
                  <c:v>Lena Radford</c:v>
                </c:pt>
                <c:pt idx="72">
                  <c:v>Pete Kriz</c:v>
                </c:pt>
                <c:pt idx="73">
                  <c:v>Eugene Barchas</c:v>
                </c:pt>
                <c:pt idx="74">
                  <c:v>Carol Adams</c:v>
                </c:pt>
                <c:pt idx="75">
                  <c:v>John Stevenson</c:v>
                </c:pt>
                <c:pt idx="76">
                  <c:v>Dave Poirier</c:v>
                </c:pt>
                <c:pt idx="77">
                  <c:v>Maxwell Schwartz</c:v>
                </c:pt>
                <c:pt idx="78">
                  <c:v>Craig Leslie</c:v>
                </c:pt>
                <c:pt idx="79">
                  <c:v>Ross Baird</c:v>
                </c:pt>
                <c:pt idx="80">
                  <c:v>Julia Barnett</c:v>
                </c:pt>
                <c:pt idx="81">
                  <c:v>Muhammed Yedwab</c:v>
                </c:pt>
                <c:pt idx="82">
                  <c:v>Herbert Flentye</c:v>
                </c:pt>
                <c:pt idx="83">
                  <c:v>Michael Kennedy</c:v>
                </c:pt>
                <c:pt idx="84">
                  <c:v>Michelle Arnett</c:v>
                </c:pt>
                <c:pt idx="85">
                  <c:v>Dennis Kane</c:v>
                </c:pt>
                <c:pt idx="86">
                  <c:v>Philip Fox</c:v>
                </c:pt>
                <c:pt idx="87">
                  <c:v>Jack O'Briant</c:v>
                </c:pt>
                <c:pt idx="88">
                  <c:v>Erin Smith</c:v>
                </c:pt>
                <c:pt idx="89">
                  <c:v>Andrew Allen</c:v>
                </c:pt>
                <c:pt idx="90">
                  <c:v>Bobby Elias</c:v>
                </c:pt>
                <c:pt idx="91">
                  <c:v>Christy Brittain</c:v>
                </c:pt>
                <c:pt idx="92">
                  <c:v>Lindsay Williams</c:v>
                </c:pt>
                <c:pt idx="93">
                  <c:v>Claudia Bergmann</c:v>
                </c:pt>
                <c:pt idx="94">
                  <c:v>Brooke Gillingham</c:v>
                </c:pt>
                <c:pt idx="95">
                  <c:v>Art Ferguson</c:v>
                </c:pt>
                <c:pt idx="96">
                  <c:v>Arthur Wiediger</c:v>
                </c:pt>
                <c:pt idx="97">
                  <c:v>Anna Andreadi</c:v>
                </c:pt>
                <c:pt idx="98">
                  <c:v>Joe Kamberova</c:v>
                </c:pt>
                <c:pt idx="99">
                  <c:v>Edward Nazzal</c:v>
                </c:pt>
                <c:pt idx="100">
                  <c:v>Bill Overfelt</c:v>
                </c:pt>
                <c:pt idx="101">
                  <c:v>Phillip Flathmann</c:v>
                </c:pt>
                <c:pt idx="102">
                  <c:v>Kean Takahito</c:v>
                </c:pt>
                <c:pt idx="103">
                  <c:v>Mark Hamilton</c:v>
                </c:pt>
                <c:pt idx="104">
                  <c:v>Erica Bern</c:v>
                </c:pt>
                <c:pt idx="105">
                  <c:v>Don Jones</c:v>
                </c:pt>
                <c:pt idx="106">
                  <c:v>Julie Prescott</c:v>
                </c:pt>
                <c:pt idx="107">
                  <c:v>Harry Marie</c:v>
                </c:pt>
                <c:pt idx="108">
                  <c:v>Cathy Armstrong</c:v>
                </c:pt>
                <c:pt idx="109">
                  <c:v>Dave Brooks</c:v>
                </c:pt>
                <c:pt idx="110">
                  <c:v>Theone Pippenger</c:v>
                </c:pt>
                <c:pt idx="111">
                  <c:v>Yoseph Carroll</c:v>
                </c:pt>
                <c:pt idx="112">
                  <c:v>Philisse Overcash</c:v>
                </c:pt>
                <c:pt idx="113">
                  <c:v>Sally Hughsby</c:v>
                </c:pt>
                <c:pt idx="114">
                  <c:v>Frank Merwin</c:v>
                </c:pt>
                <c:pt idx="115">
                  <c:v>Greg Tran</c:v>
                </c:pt>
                <c:pt idx="116">
                  <c:v>Anthony Johnson</c:v>
                </c:pt>
                <c:pt idx="117">
                  <c:v>Pauline Webber</c:v>
                </c:pt>
                <c:pt idx="118">
                  <c:v>Erin Ashbrook</c:v>
                </c:pt>
                <c:pt idx="119">
                  <c:v>Eva Jacobs</c:v>
                </c:pt>
                <c:pt idx="120">
                  <c:v>Logan Haushalter</c:v>
                </c:pt>
                <c:pt idx="121">
                  <c:v>Tracy Poddar</c:v>
                </c:pt>
                <c:pt idx="122">
                  <c:v>Ben Ferrer</c:v>
                </c:pt>
                <c:pt idx="123">
                  <c:v>Frank Preis</c:v>
                </c:pt>
                <c:pt idx="124">
                  <c:v>Steve Chapman</c:v>
                </c:pt>
                <c:pt idx="125">
                  <c:v>Stefania Perrino</c:v>
                </c:pt>
                <c:pt idx="126">
                  <c:v>Arianne Irving</c:v>
                </c:pt>
                <c:pt idx="127">
                  <c:v>Noel Staavos</c:v>
                </c:pt>
                <c:pt idx="128">
                  <c:v>Denny Joy</c:v>
                </c:pt>
                <c:pt idx="129">
                  <c:v>Joy Smith</c:v>
                </c:pt>
                <c:pt idx="130">
                  <c:v>Mike Caudle</c:v>
                </c:pt>
                <c:pt idx="131">
                  <c:v>Darren Budd</c:v>
                </c:pt>
                <c:pt idx="132">
                  <c:v>Paul Knutson</c:v>
                </c:pt>
                <c:pt idx="133">
                  <c:v>Dan Lawera</c:v>
                </c:pt>
                <c:pt idx="134">
                  <c:v>Mick Hernandez</c:v>
                </c:pt>
                <c:pt idx="135">
                  <c:v>Alan Haines</c:v>
                </c:pt>
                <c:pt idx="136">
                  <c:v>Sylvia Foulston</c:v>
                </c:pt>
                <c:pt idx="137">
                  <c:v>Karen Carlisle</c:v>
                </c:pt>
                <c:pt idx="138">
                  <c:v>Toby Braunhardt</c:v>
                </c:pt>
                <c:pt idx="139">
                  <c:v>Valerie Mitchum</c:v>
                </c:pt>
                <c:pt idx="140">
                  <c:v>Dean Braden</c:v>
                </c:pt>
                <c:pt idx="141">
                  <c:v>Mike Vittorini</c:v>
                </c:pt>
                <c:pt idx="142">
                  <c:v>Fred Chung</c:v>
                </c:pt>
                <c:pt idx="143">
                  <c:v>Stephanie Phelps</c:v>
                </c:pt>
                <c:pt idx="144">
                  <c:v>Arthur Prichep</c:v>
                </c:pt>
                <c:pt idx="145">
                  <c:v>Arthur Gainer</c:v>
                </c:pt>
                <c:pt idx="146">
                  <c:v>Brian Stugart</c:v>
                </c:pt>
                <c:pt idx="147">
                  <c:v>Luke Weiss</c:v>
                </c:pt>
                <c:pt idx="148">
                  <c:v>Adam Hart</c:v>
                </c:pt>
                <c:pt idx="149">
                  <c:v>Ed Braxton</c:v>
                </c:pt>
                <c:pt idx="150">
                  <c:v>Anne Pryor</c:v>
                </c:pt>
                <c:pt idx="151">
                  <c:v>Steve Nguyen</c:v>
                </c:pt>
                <c:pt idx="152">
                  <c:v>Chris Cortes</c:v>
                </c:pt>
                <c:pt idx="153">
                  <c:v>Gene Hale</c:v>
                </c:pt>
                <c:pt idx="154">
                  <c:v>Beth Paige</c:v>
                </c:pt>
                <c:pt idx="155">
                  <c:v>Patrick O'Brill</c:v>
                </c:pt>
                <c:pt idx="156">
                  <c:v>Anne McFarland</c:v>
                </c:pt>
                <c:pt idx="157">
                  <c:v>Amy Cox</c:v>
                </c:pt>
                <c:pt idx="158">
                  <c:v>Julie Kriz</c:v>
                </c:pt>
                <c:pt idx="159">
                  <c:v>Troy Blackwell</c:v>
                </c:pt>
                <c:pt idx="160">
                  <c:v>Ted Butterfield</c:v>
                </c:pt>
                <c:pt idx="161">
                  <c:v>Zuschuss Donatelli</c:v>
                </c:pt>
                <c:pt idx="162">
                  <c:v>Elpida Rittenbach</c:v>
                </c:pt>
                <c:pt idx="163">
                  <c:v>Justin Deggeller</c:v>
                </c:pt>
                <c:pt idx="164">
                  <c:v>Tamara Dahlen</c:v>
                </c:pt>
                <c:pt idx="165">
                  <c:v>Emily Grady</c:v>
                </c:pt>
                <c:pt idx="166">
                  <c:v>Chloris Kastensmidt</c:v>
                </c:pt>
                <c:pt idx="167">
                  <c:v>Dionis Lloyd</c:v>
                </c:pt>
                <c:pt idx="168">
                  <c:v>Ruben Dartt</c:v>
                </c:pt>
                <c:pt idx="169">
                  <c:v>Jennifer Patt</c:v>
                </c:pt>
                <c:pt idx="170">
                  <c:v>Eugene Hildebrand</c:v>
                </c:pt>
                <c:pt idx="171">
                  <c:v>Cynthia Delaney</c:v>
                </c:pt>
                <c:pt idx="172">
                  <c:v>Cathy Hwang</c:v>
                </c:pt>
                <c:pt idx="173">
                  <c:v>Victoria Wilson</c:v>
                </c:pt>
                <c:pt idx="174">
                  <c:v>Liz Willingham</c:v>
                </c:pt>
                <c:pt idx="175">
                  <c:v>Stewart Visinsky</c:v>
                </c:pt>
                <c:pt idx="176">
                  <c:v>Irene Maddox</c:v>
                </c:pt>
                <c:pt idx="177">
                  <c:v>Fred McMath</c:v>
                </c:pt>
                <c:pt idx="178">
                  <c:v>Brosina Hoffman</c:v>
                </c:pt>
                <c:pt idx="179">
                  <c:v>Helen Wasserman</c:v>
                </c:pt>
                <c:pt idx="180">
                  <c:v>Thomas Seio</c:v>
                </c:pt>
                <c:pt idx="181">
                  <c:v>Justin Hirsh</c:v>
                </c:pt>
                <c:pt idx="182">
                  <c:v>Janet Molinari</c:v>
                </c:pt>
                <c:pt idx="183">
                  <c:v>Logan Currie</c:v>
                </c:pt>
                <c:pt idx="184">
                  <c:v>Kelly Lampkin</c:v>
                </c:pt>
                <c:pt idx="185">
                  <c:v>Jessica Myrick</c:v>
                </c:pt>
                <c:pt idx="186">
                  <c:v>Paul MacIntyre</c:v>
                </c:pt>
                <c:pt idx="187">
                  <c:v>Katherine Hughes</c:v>
                </c:pt>
                <c:pt idx="188">
                  <c:v>Daniel Byrd</c:v>
                </c:pt>
                <c:pt idx="189">
                  <c:v>David Smith</c:v>
                </c:pt>
                <c:pt idx="190">
                  <c:v>Susan MacKendrick</c:v>
                </c:pt>
                <c:pt idx="191">
                  <c:v>Seth Vernon</c:v>
                </c:pt>
                <c:pt idx="192">
                  <c:v>Carlos Soltero</c:v>
                </c:pt>
                <c:pt idx="193">
                  <c:v>Cynthia Voltz</c:v>
                </c:pt>
                <c:pt idx="194">
                  <c:v>Greg Matthias</c:v>
                </c:pt>
                <c:pt idx="195">
                  <c:v>Lena Creighton</c:v>
                </c:pt>
                <c:pt idx="196">
                  <c:v>Theresa Swint</c:v>
                </c:pt>
                <c:pt idx="197">
                  <c:v>Sibella Parks</c:v>
                </c:pt>
                <c:pt idx="198">
                  <c:v>Kean Thornton</c:v>
                </c:pt>
                <c:pt idx="199">
                  <c:v>Chuck Clark</c:v>
                </c:pt>
                <c:pt idx="200">
                  <c:v>Nora Paige</c:v>
                </c:pt>
                <c:pt idx="201">
                  <c:v>Helen Andreada</c:v>
                </c:pt>
                <c:pt idx="202">
                  <c:v>Shaun Weien</c:v>
                </c:pt>
                <c:pt idx="203">
                  <c:v>Sanjit Chand</c:v>
                </c:pt>
                <c:pt idx="204">
                  <c:v>Claire Gute</c:v>
                </c:pt>
                <c:pt idx="205">
                  <c:v>Jeremy Ellison</c:v>
                </c:pt>
                <c:pt idx="206">
                  <c:v>Jason Gross</c:v>
                </c:pt>
                <c:pt idx="207">
                  <c:v>Shirley Jackson</c:v>
                </c:pt>
                <c:pt idx="208">
                  <c:v>Brian Thompson</c:v>
                </c:pt>
                <c:pt idx="209">
                  <c:v>Christine Phan</c:v>
                </c:pt>
                <c:pt idx="210">
                  <c:v>Denise Monton</c:v>
                </c:pt>
                <c:pt idx="211">
                  <c:v>Roy Collins</c:v>
                </c:pt>
                <c:pt idx="212">
                  <c:v>Sample Company A</c:v>
                </c:pt>
                <c:pt idx="213">
                  <c:v>Bruce Stewart</c:v>
                </c:pt>
                <c:pt idx="214">
                  <c:v>Dianna Wilson</c:v>
                </c:pt>
                <c:pt idx="215">
                  <c:v>Victoria Brennan</c:v>
                </c:pt>
                <c:pt idx="216">
                  <c:v>Annie Zypern</c:v>
                </c:pt>
                <c:pt idx="217">
                  <c:v>Duane Noonan</c:v>
                </c:pt>
                <c:pt idx="218">
                  <c:v>Liz Preis</c:v>
                </c:pt>
                <c:pt idx="219">
                  <c:v>Raymond Buch</c:v>
                </c:pt>
                <c:pt idx="220">
                  <c:v>Nona Balk</c:v>
                </c:pt>
                <c:pt idx="221">
                  <c:v>Becky Martin</c:v>
                </c:pt>
                <c:pt idx="222">
                  <c:v>Scott Williamson</c:v>
                </c:pt>
                <c:pt idx="223">
                  <c:v>Barry Pond</c:v>
                </c:pt>
                <c:pt idx="224">
                  <c:v>Matt Collister</c:v>
                </c:pt>
                <c:pt idx="225">
                  <c:v>Maribeth Yedwab</c:v>
                </c:pt>
                <c:pt idx="226">
                  <c:v>Henry Goldwyn</c:v>
                </c:pt>
                <c:pt idx="227">
                  <c:v>Trudy Schmidt</c:v>
                </c:pt>
                <c:pt idx="228">
                  <c:v>Steven Cartwright</c:v>
                </c:pt>
                <c:pt idx="229">
                  <c:v>Liz Carlisle</c:v>
                </c:pt>
                <c:pt idx="230">
                  <c:v>Odella Nelson</c:v>
                </c:pt>
                <c:pt idx="231">
                  <c:v>Sanjit Jacobs</c:v>
                </c:pt>
                <c:pt idx="232">
                  <c:v>George Bell</c:v>
                </c:pt>
                <c:pt idx="233">
                  <c:v>Catherine Glotzbach</c:v>
                </c:pt>
                <c:pt idx="234">
                  <c:v>Natalie Fritzler</c:v>
                </c:pt>
                <c:pt idx="235">
                  <c:v>Maureen Gnade</c:v>
                </c:pt>
                <c:pt idx="236">
                  <c:v>Barry Französisch</c:v>
                </c:pt>
                <c:pt idx="237">
                  <c:v>Bradley Nguyen</c:v>
                </c:pt>
                <c:pt idx="238">
                  <c:v>Xylona Preis</c:v>
                </c:pt>
                <c:pt idx="239">
                  <c:v>Mary O'Rourke</c:v>
                </c:pt>
                <c:pt idx="240">
                  <c:v>Nick Radford</c:v>
                </c:pt>
                <c:pt idx="241">
                  <c:v>Ben Wallace</c:v>
                </c:pt>
                <c:pt idx="242">
                  <c:v>Cindy Chapman</c:v>
                </c:pt>
                <c:pt idx="243">
                  <c:v>Clytie Kelty</c:v>
                </c:pt>
                <c:pt idx="244">
                  <c:v>Roy Französisch</c:v>
                </c:pt>
                <c:pt idx="245">
                  <c:v>Jill Stevenson</c:v>
                </c:pt>
                <c:pt idx="246">
                  <c:v>Gary Mitchum</c:v>
                </c:pt>
                <c:pt idx="247">
                  <c:v>Doug Bickford</c:v>
                </c:pt>
                <c:pt idx="248">
                  <c:v>Christopher Schild</c:v>
                </c:pt>
                <c:pt idx="249">
                  <c:v>Gary McGarr</c:v>
                </c:pt>
                <c:pt idx="250">
                  <c:v>James Galang</c:v>
                </c:pt>
                <c:pt idx="251">
                  <c:v>Ben Peterman</c:v>
                </c:pt>
                <c:pt idx="252">
                  <c:v>Noah Childs</c:v>
                </c:pt>
                <c:pt idx="253">
                  <c:v>Edward Becker</c:v>
                </c:pt>
                <c:pt idx="254">
                  <c:v>Carol Triggs</c:v>
                </c:pt>
                <c:pt idx="255">
                  <c:v>Giulietta Dortch</c:v>
                </c:pt>
                <c:pt idx="256">
                  <c:v>Matthew Grinstein</c:v>
                </c:pt>
                <c:pt idx="257">
                  <c:v>Ritsa Hightower</c:v>
                </c:pt>
                <c:pt idx="258">
                  <c:v>John Grady</c:v>
                </c:pt>
                <c:pt idx="259">
                  <c:v>Katharine Harms</c:v>
                </c:pt>
                <c:pt idx="260">
                  <c:v>Robert Dilbeck</c:v>
                </c:pt>
                <c:pt idx="261">
                  <c:v>John Castell</c:v>
                </c:pt>
                <c:pt idx="262">
                  <c:v>Dan Reichenbach</c:v>
                </c:pt>
                <c:pt idx="263">
                  <c:v>Roger Demir</c:v>
                </c:pt>
                <c:pt idx="264">
                  <c:v>Toby Carlisle</c:v>
                </c:pt>
                <c:pt idx="265">
                  <c:v>Benjamin Farhat</c:v>
                </c:pt>
                <c:pt idx="266">
                  <c:v>Magdelene Morse</c:v>
                </c:pt>
                <c:pt idx="267">
                  <c:v>Cindy Schnelling</c:v>
                </c:pt>
                <c:pt idx="268">
                  <c:v>George Ashbrook</c:v>
                </c:pt>
                <c:pt idx="269">
                  <c:v>Steven Ward</c:v>
                </c:pt>
                <c:pt idx="270">
                  <c:v>Marc Harrigan</c:v>
                </c:pt>
                <c:pt idx="271">
                  <c:v>Evan Henry</c:v>
                </c:pt>
                <c:pt idx="272">
                  <c:v>Adrian Hane</c:v>
                </c:pt>
                <c:pt idx="273">
                  <c:v>Dorris liebe</c:v>
                </c:pt>
                <c:pt idx="274">
                  <c:v>Parhena Norris</c:v>
                </c:pt>
                <c:pt idx="275">
                  <c:v>Mike Pelletier</c:v>
                </c:pt>
                <c:pt idx="276">
                  <c:v>Liz Thompson</c:v>
                </c:pt>
                <c:pt idx="277">
                  <c:v>Jay Kimmel</c:v>
                </c:pt>
                <c:pt idx="278">
                  <c:v>Brian DeCherney</c:v>
                </c:pt>
                <c:pt idx="279">
                  <c:v>Tony Sayre</c:v>
                </c:pt>
                <c:pt idx="280">
                  <c:v>Laurel Elliston</c:v>
                </c:pt>
                <c:pt idx="281">
                  <c:v>Emily Burns</c:v>
                </c:pt>
                <c:pt idx="282">
                  <c:v>Kunst Miller</c:v>
                </c:pt>
                <c:pt idx="283">
                  <c:v>Adam Shillingsburg</c:v>
                </c:pt>
                <c:pt idx="284">
                  <c:v>Brian Dahlen</c:v>
                </c:pt>
                <c:pt idx="285">
                  <c:v>Marina Lichtenstein</c:v>
                </c:pt>
                <c:pt idx="286">
                  <c:v>Roy Phan</c:v>
                </c:pt>
                <c:pt idx="287">
                  <c:v>Barry Franz</c:v>
                </c:pt>
                <c:pt idx="288">
                  <c:v>Frank Atkinson</c:v>
                </c:pt>
                <c:pt idx="289">
                  <c:v>Dave Kipp</c:v>
                </c:pt>
                <c:pt idx="290">
                  <c:v>Delfina Latchford</c:v>
                </c:pt>
                <c:pt idx="291">
                  <c:v>Raymond Messe</c:v>
                </c:pt>
                <c:pt idx="292">
                  <c:v>Joel Eaton</c:v>
                </c:pt>
                <c:pt idx="293">
                  <c:v>Damala Kotsonis</c:v>
                </c:pt>
                <c:pt idx="294">
                  <c:v>Aaron Bergman</c:v>
                </c:pt>
                <c:pt idx="295">
                  <c:v>Mick Brown</c:v>
                </c:pt>
                <c:pt idx="296">
                  <c:v>Tracy Collins</c:v>
                </c:pt>
                <c:pt idx="297">
                  <c:v>Jim Radford</c:v>
                </c:pt>
                <c:pt idx="298">
                  <c:v>Sean Wendt</c:v>
                </c:pt>
                <c:pt idx="299">
                  <c:v>Lisa Ryan</c:v>
                </c:pt>
                <c:pt idx="300">
                  <c:v>Skye Norling</c:v>
                </c:pt>
                <c:pt idx="301">
                  <c:v>Paul Van Hugh</c:v>
                </c:pt>
                <c:pt idx="302">
                  <c:v>Darrin Martin</c:v>
                </c:pt>
                <c:pt idx="303">
                  <c:v>Lindsay Castell</c:v>
                </c:pt>
                <c:pt idx="304">
                  <c:v>Allen Armold</c:v>
                </c:pt>
                <c:pt idx="305">
                  <c:v>Carlos Meador</c:v>
                </c:pt>
                <c:pt idx="306">
                  <c:v>Neola Schneider</c:v>
                </c:pt>
                <c:pt idx="307">
                  <c:v>Roland Fjeld</c:v>
                </c:pt>
                <c:pt idx="308">
                  <c:v>Liz Pelletier</c:v>
                </c:pt>
                <c:pt idx="309">
                  <c:v>Tim Brockman</c:v>
                </c:pt>
                <c:pt idx="310">
                  <c:v>Maurice Satty</c:v>
                </c:pt>
                <c:pt idx="311">
                  <c:v>Emily Ducich</c:v>
                </c:pt>
                <c:pt idx="312">
                  <c:v>Becky Pak</c:v>
                </c:pt>
                <c:pt idx="313">
                  <c:v>Matthew Clasen</c:v>
                </c:pt>
                <c:pt idx="314">
                  <c:v>Aaron Smayling</c:v>
                </c:pt>
                <c:pt idx="315">
                  <c:v>Jamie Frazer</c:v>
                </c:pt>
                <c:pt idx="316">
                  <c:v>Keith Dawkins</c:v>
                </c:pt>
                <c:pt idx="317">
                  <c:v>Laurel Workman</c:v>
                </c:pt>
                <c:pt idx="318">
                  <c:v>Janet Martin</c:v>
                </c:pt>
                <c:pt idx="319">
                  <c:v>Tracy Zic</c:v>
                </c:pt>
                <c:pt idx="320">
                  <c:v>Michael Chen</c:v>
                </c:pt>
                <c:pt idx="321">
                  <c:v>Nick Zandusky</c:v>
                </c:pt>
                <c:pt idx="322">
                  <c:v>Russell Applegate</c:v>
                </c:pt>
                <c:pt idx="323">
                  <c:v>Dennis Bolton</c:v>
                </c:pt>
                <c:pt idx="324">
                  <c:v>Erica Hackney</c:v>
                </c:pt>
                <c:pt idx="325">
                  <c:v>Eric Hoffmann</c:v>
                </c:pt>
                <c:pt idx="326">
                  <c:v>Joseph Airdo</c:v>
                </c:pt>
                <c:pt idx="327">
                  <c:v>Greg Maxwell</c:v>
                </c:pt>
                <c:pt idx="328">
                  <c:v>Quincy Jones</c:v>
                </c:pt>
                <c:pt idx="329">
                  <c:v>Bryan Mills</c:v>
                </c:pt>
                <c:pt idx="330">
                  <c:v>Hunter Lopez</c:v>
                </c:pt>
                <c:pt idx="331">
                  <c:v>Jim Mitchum</c:v>
                </c:pt>
                <c:pt idx="332">
                  <c:v>Pamela Stobb</c:v>
                </c:pt>
                <c:pt idx="333">
                  <c:v>Kimberly Carter</c:v>
                </c:pt>
                <c:pt idx="334">
                  <c:v>Resi Pölking</c:v>
                </c:pt>
                <c:pt idx="335">
                  <c:v>Maria Bertelson</c:v>
                </c:pt>
                <c:pt idx="336">
                  <c:v>David Wiener</c:v>
                </c:pt>
                <c:pt idx="337">
                  <c:v>Jeremy Lonsdale</c:v>
                </c:pt>
                <c:pt idx="338">
                  <c:v>Benjamin Venier</c:v>
                </c:pt>
                <c:pt idx="339">
                  <c:v>Jim Sink</c:v>
                </c:pt>
                <c:pt idx="340">
                  <c:v>Giulietta Weimer</c:v>
                </c:pt>
                <c:pt idx="341">
                  <c:v>Brendan Murry</c:v>
                </c:pt>
                <c:pt idx="342">
                  <c:v>Lena Cacioppo</c:v>
                </c:pt>
                <c:pt idx="343">
                  <c:v>Jonathan Howell</c:v>
                </c:pt>
                <c:pt idx="344">
                  <c:v>Jennifer Braxton</c:v>
                </c:pt>
                <c:pt idx="345">
                  <c:v>Bryan Davis</c:v>
                </c:pt>
                <c:pt idx="346">
                  <c:v>Craig Carreira</c:v>
                </c:pt>
                <c:pt idx="347">
                  <c:v>Filia McAdams</c:v>
                </c:pt>
                <c:pt idx="348">
                  <c:v>Annie Thurman</c:v>
                </c:pt>
                <c:pt idx="349">
                  <c:v>Lena Hernandez</c:v>
                </c:pt>
                <c:pt idx="350">
                  <c:v>Becky Castell</c:v>
                </c:pt>
                <c:pt idx="351">
                  <c:v>Bruce Geld</c:v>
                </c:pt>
                <c:pt idx="352">
                  <c:v>Bart Watters</c:v>
                </c:pt>
                <c:pt idx="353">
                  <c:v>Helen Abelman</c:v>
                </c:pt>
                <c:pt idx="354">
                  <c:v>Frank Hawley</c:v>
                </c:pt>
                <c:pt idx="355">
                  <c:v>Steven Roelle</c:v>
                </c:pt>
                <c:pt idx="356">
                  <c:v>Janet Lee</c:v>
                </c:pt>
                <c:pt idx="357">
                  <c:v>Maureen Fritzler</c:v>
                </c:pt>
                <c:pt idx="358">
                  <c:v>Philip Brown</c:v>
                </c:pt>
                <c:pt idx="359">
                  <c:v>Christine Abelman</c:v>
                </c:pt>
                <c:pt idx="360">
                  <c:v>Cyma Kinney</c:v>
                </c:pt>
                <c:pt idx="361">
                  <c:v>Toby Ritter</c:v>
                </c:pt>
                <c:pt idx="362">
                  <c:v>Ross DeVincentis</c:v>
                </c:pt>
                <c:pt idx="363">
                  <c:v>Tamara Willingham</c:v>
                </c:pt>
                <c:pt idx="364">
                  <c:v>Ken Black</c:v>
                </c:pt>
                <c:pt idx="365">
                  <c:v>Lisa DeCherney</c:v>
                </c:pt>
                <c:pt idx="366">
                  <c:v>Vivian Mathis</c:v>
                </c:pt>
                <c:pt idx="367">
                  <c:v>Cassandra Brandow</c:v>
                </c:pt>
                <c:pt idx="368">
                  <c:v>John Murray</c:v>
                </c:pt>
                <c:pt idx="369">
                  <c:v>Neil Knudson</c:v>
                </c:pt>
                <c:pt idx="370">
                  <c:v>Lindsay Shagiari</c:v>
                </c:pt>
                <c:pt idx="371">
                  <c:v>Barbara Fisher</c:v>
                </c:pt>
                <c:pt idx="372">
                  <c:v>Ryan Crowe</c:v>
                </c:pt>
                <c:pt idx="373">
                  <c:v>Sonia Sunley</c:v>
                </c:pt>
                <c:pt idx="374">
                  <c:v>Anna Chung</c:v>
                </c:pt>
                <c:pt idx="375">
                  <c:v>Dan Campbell</c:v>
                </c:pt>
                <c:pt idx="376">
                  <c:v>Dean percer</c:v>
                </c:pt>
                <c:pt idx="377">
                  <c:v>Troy Staebel</c:v>
                </c:pt>
                <c:pt idx="378">
                  <c:v>Nathan Cano</c:v>
                </c:pt>
                <c:pt idx="379">
                  <c:v>Ashley Jarboe</c:v>
                </c:pt>
                <c:pt idx="380">
                  <c:v>Jill Matthias</c:v>
                </c:pt>
                <c:pt idx="381">
                  <c:v>Rob Beeghly</c:v>
                </c:pt>
                <c:pt idx="382">
                  <c:v>Erin Creighton</c:v>
                </c:pt>
                <c:pt idx="383">
                  <c:v>Muhammed MacIntyre</c:v>
                </c:pt>
                <c:pt idx="384">
                  <c:v>Susan Vittorini</c:v>
                </c:pt>
                <c:pt idx="385">
                  <c:v>Harold Engle</c:v>
                </c:pt>
                <c:pt idx="386">
                  <c:v>Katherine Murray</c:v>
                </c:pt>
                <c:pt idx="387">
                  <c:v>Rick Reed</c:v>
                </c:pt>
                <c:pt idx="388">
                  <c:v>Mark Haberlin</c:v>
                </c:pt>
                <c:pt idx="389">
                  <c:v>Dianna Vittorini</c:v>
                </c:pt>
                <c:pt idx="390">
                  <c:v>Clay Rozendal</c:v>
                </c:pt>
                <c:pt idx="391">
                  <c:v>Craig Reiter</c:v>
                </c:pt>
                <c:pt idx="392">
                  <c:v>Brad Eason</c:v>
                </c:pt>
                <c:pt idx="393">
                  <c:v>Jeremy Pistek</c:v>
                </c:pt>
                <c:pt idx="394">
                  <c:v>Jason Fortune-</c:v>
                </c:pt>
                <c:pt idx="395">
                  <c:v>Corey Catlett</c:v>
                </c:pt>
                <c:pt idx="396">
                  <c:v>Steve Carroll</c:v>
                </c:pt>
                <c:pt idx="397">
                  <c:v>Ken Dana</c:v>
                </c:pt>
                <c:pt idx="398">
                  <c:v>Chuck Magee</c:v>
                </c:pt>
                <c:pt idx="399">
                  <c:v>Pamela Coakley</c:v>
                </c:pt>
                <c:pt idx="400">
                  <c:v>Tiffany House</c:v>
                </c:pt>
                <c:pt idx="401">
                  <c:v>Alex Grayson</c:v>
                </c:pt>
                <c:pt idx="402">
                  <c:v>Cathy Prescott</c:v>
                </c:pt>
                <c:pt idx="403">
                  <c:v>Trudy Brown</c:v>
                </c:pt>
                <c:pt idx="404">
                  <c:v>Erica Smith</c:v>
                </c:pt>
                <c:pt idx="405">
                  <c:v>Melanie Seite</c:v>
                </c:pt>
                <c:pt idx="406">
                  <c:v>Thomas Boland</c:v>
                </c:pt>
                <c:pt idx="407">
                  <c:v>Pauline Johnson</c:v>
                </c:pt>
                <c:pt idx="408">
                  <c:v>John Dryer</c:v>
                </c:pt>
                <c:pt idx="409">
                  <c:v>Mark Van Huff</c:v>
                </c:pt>
                <c:pt idx="410">
                  <c:v>Jim Epp</c:v>
                </c:pt>
                <c:pt idx="411">
                  <c:v>Greg Guthrie</c:v>
                </c:pt>
                <c:pt idx="412">
                  <c:v>Rose O'Brian</c:v>
                </c:pt>
                <c:pt idx="413">
                  <c:v>Patrick Bzostek</c:v>
                </c:pt>
                <c:pt idx="414">
                  <c:v>Eric Barreto</c:v>
                </c:pt>
                <c:pt idx="415">
                  <c:v>Heather Jas</c:v>
                </c:pt>
                <c:pt idx="416">
                  <c:v>Christine Kargatis</c:v>
                </c:pt>
                <c:pt idx="417">
                  <c:v>Ellis Ballard</c:v>
                </c:pt>
                <c:pt idx="418">
                  <c:v>Vivek Gonzalez</c:v>
                </c:pt>
                <c:pt idx="419">
                  <c:v>Michael Grace</c:v>
                </c:pt>
                <c:pt idx="420">
                  <c:v>Patrick O'Donnell</c:v>
                </c:pt>
                <c:pt idx="421">
                  <c:v>Thomas Thornton</c:v>
                </c:pt>
                <c:pt idx="422">
                  <c:v>Victoria Pisteka</c:v>
                </c:pt>
                <c:pt idx="423">
                  <c:v>Hunter Glantz</c:v>
                </c:pt>
                <c:pt idx="424">
                  <c:v>Giulietta Baptist</c:v>
                </c:pt>
                <c:pt idx="425">
                  <c:v>Todd Boyes</c:v>
                </c:pt>
                <c:pt idx="426">
                  <c:v>Dorothy Wardle</c:v>
                </c:pt>
                <c:pt idx="427">
                  <c:v>Corey-Lock</c:v>
                </c:pt>
                <c:pt idx="428">
                  <c:v>Suzanne McNair</c:v>
                </c:pt>
                <c:pt idx="429">
                  <c:v>Vivek Sundaresam</c:v>
                </c:pt>
                <c:pt idx="430">
                  <c:v>Lynn Smith</c:v>
                </c:pt>
                <c:pt idx="431">
                  <c:v>Kelly Andreada</c:v>
                </c:pt>
                <c:pt idx="432">
                  <c:v>Valerie Dominguez</c:v>
                </c:pt>
                <c:pt idx="433">
                  <c:v>Joni Sundaresam</c:v>
                </c:pt>
                <c:pt idx="434">
                  <c:v>Natalie Webber</c:v>
                </c:pt>
                <c:pt idx="435">
                  <c:v>Stephanie Ulpright</c:v>
                </c:pt>
                <c:pt idx="436">
                  <c:v>Ivan Liston</c:v>
                </c:pt>
                <c:pt idx="437">
                  <c:v>Marc Crier</c:v>
                </c:pt>
                <c:pt idx="438">
                  <c:v>Scot Wooten</c:v>
                </c:pt>
                <c:pt idx="439">
                  <c:v>Tom Prescott</c:v>
                </c:pt>
                <c:pt idx="440">
                  <c:v>Sam Zeldin</c:v>
                </c:pt>
                <c:pt idx="441">
                  <c:v>Maria Zettner</c:v>
                </c:pt>
                <c:pt idx="442">
                  <c:v>Alan Schoenberger</c:v>
                </c:pt>
                <c:pt idx="443">
                  <c:v>Bradley Talbott</c:v>
                </c:pt>
                <c:pt idx="444">
                  <c:v>Joseph Holt</c:v>
                </c:pt>
                <c:pt idx="445">
                  <c:v>Craig Yedwab</c:v>
                </c:pt>
                <c:pt idx="446">
                  <c:v>Anthony O'Donnell</c:v>
                </c:pt>
                <c:pt idx="447">
                  <c:v>Justin MacKendrick</c:v>
                </c:pt>
                <c:pt idx="448">
                  <c:v>Eleni McCrary</c:v>
                </c:pt>
                <c:pt idx="449">
                  <c:v>Max Ludwig</c:v>
                </c:pt>
                <c:pt idx="450">
                  <c:v>Jas O'Carroll</c:v>
                </c:pt>
                <c:pt idx="451">
                  <c:v>Duane Benoit</c:v>
                </c:pt>
                <c:pt idx="452">
                  <c:v>Carlos Daly</c:v>
                </c:pt>
                <c:pt idx="453">
                  <c:v>Michelle Tran</c:v>
                </c:pt>
                <c:pt idx="454">
                  <c:v>Tony Chapman</c:v>
                </c:pt>
                <c:pt idx="455">
                  <c:v>Bobby Trafton</c:v>
                </c:pt>
                <c:pt idx="456">
                  <c:v>Doug Jacobs</c:v>
                </c:pt>
                <c:pt idx="457">
                  <c:v>Christina VanderZanden</c:v>
                </c:pt>
                <c:pt idx="458">
                  <c:v>Rick Duston</c:v>
                </c:pt>
                <c:pt idx="459">
                  <c:v>Max Engle</c:v>
                </c:pt>
                <c:pt idx="460">
                  <c:v>Michael Granlund</c:v>
                </c:pt>
                <c:pt idx="461">
                  <c:v>Natalie DeCherney</c:v>
                </c:pt>
                <c:pt idx="462">
                  <c:v>Karen Bern</c:v>
                </c:pt>
                <c:pt idx="463">
                  <c:v>Alan Shonely</c:v>
                </c:pt>
                <c:pt idx="464">
                  <c:v>Justin Ritter</c:v>
                </c:pt>
                <c:pt idx="465">
                  <c:v>Chad Cunningham</c:v>
                </c:pt>
                <c:pt idx="466">
                  <c:v>Chad Sievert</c:v>
                </c:pt>
                <c:pt idx="467">
                  <c:v>Nat Carroll</c:v>
                </c:pt>
                <c:pt idx="468">
                  <c:v>Corey Roper</c:v>
                </c:pt>
                <c:pt idx="469">
                  <c:v>Kalyca Meade</c:v>
                </c:pt>
                <c:pt idx="470">
                  <c:v>MaryBeth Skach</c:v>
                </c:pt>
                <c:pt idx="471">
                  <c:v>Tim Taslimi</c:v>
                </c:pt>
                <c:pt idx="472">
                  <c:v>Sung Shariari</c:v>
                </c:pt>
                <c:pt idx="473">
                  <c:v>Ivan Gibson</c:v>
                </c:pt>
                <c:pt idx="474">
                  <c:v>Dario Medina</c:v>
                </c:pt>
                <c:pt idx="475">
                  <c:v>John Lucas</c:v>
                </c:pt>
                <c:pt idx="476">
                  <c:v>Christina Anderson</c:v>
                </c:pt>
                <c:pt idx="477">
                  <c:v>Gary Hansen</c:v>
                </c:pt>
                <c:pt idx="478">
                  <c:v>Heather Kirkland</c:v>
                </c:pt>
                <c:pt idx="479">
                  <c:v>Julia West</c:v>
                </c:pt>
                <c:pt idx="480">
                  <c:v>Maya Herman</c:v>
                </c:pt>
                <c:pt idx="481">
                  <c:v>Don Weiss</c:v>
                </c:pt>
                <c:pt idx="482">
                  <c:v>Sean Braxton</c:v>
                </c:pt>
                <c:pt idx="483">
                  <c:v>Sally Matthias</c:v>
                </c:pt>
                <c:pt idx="484">
                  <c:v>Maribeth Dona</c:v>
                </c:pt>
                <c:pt idx="485">
                  <c:v>Bill Eplett</c:v>
                </c:pt>
                <c:pt idx="486">
                  <c:v>Luke Schmidt</c:v>
                </c:pt>
                <c:pt idx="487">
                  <c:v>Mike Kennedy</c:v>
                </c:pt>
                <c:pt idx="488">
                  <c:v>Karl Braun</c:v>
                </c:pt>
                <c:pt idx="489">
                  <c:v>Nora Pelletier</c:v>
                </c:pt>
                <c:pt idx="490">
                  <c:v>Kristen Hastings</c:v>
                </c:pt>
                <c:pt idx="491">
                  <c:v>Matt Abelman</c:v>
                </c:pt>
                <c:pt idx="492">
                  <c:v>Deanra Eno</c:v>
                </c:pt>
                <c:pt idx="493">
                  <c:v>Pete Takahito</c:v>
                </c:pt>
                <c:pt idx="494">
                  <c:v>Mick Crebagga</c:v>
                </c:pt>
                <c:pt idx="495">
                  <c:v>Peter McVee</c:v>
                </c:pt>
                <c:pt idx="496">
                  <c:v>James Lanier</c:v>
                </c:pt>
                <c:pt idx="497">
                  <c:v>Eudokia Martin</c:v>
                </c:pt>
                <c:pt idx="498">
                  <c:v>Andrew Roberts</c:v>
                </c:pt>
                <c:pt idx="499">
                  <c:v>Charles Sheldon</c:v>
                </c:pt>
                <c:pt idx="500">
                  <c:v>Anemone Ratner</c:v>
                </c:pt>
                <c:pt idx="501">
                  <c:v>Vivek Grady</c:v>
                </c:pt>
                <c:pt idx="502">
                  <c:v>Ed Ludwig</c:v>
                </c:pt>
                <c:pt idx="503">
                  <c:v>Aaron Hawkins</c:v>
                </c:pt>
                <c:pt idx="504">
                  <c:v>Kristina Nunn</c:v>
                </c:pt>
                <c:pt idx="505">
                  <c:v>Jay Fein</c:v>
                </c:pt>
                <c:pt idx="506">
                  <c:v>Tom Ashbrook</c:v>
                </c:pt>
                <c:pt idx="507">
                  <c:v>Paul Lucas</c:v>
                </c:pt>
                <c:pt idx="508">
                  <c:v>Sean Christensen</c:v>
                </c:pt>
                <c:pt idx="509">
                  <c:v>Barry Gonzalez</c:v>
                </c:pt>
                <c:pt idx="510">
                  <c:v>Aleksandra Gannaway</c:v>
                </c:pt>
                <c:pt idx="511">
                  <c:v>Tom Boeckenhauer</c:v>
                </c:pt>
                <c:pt idx="512">
                  <c:v>Ken Heidel</c:v>
                </c:pt>
                <c:pt idx="513">
                  <c:v>Ruben Ausman</c:v>
                </c:pt>
                <c:pt idx="514">
                  <c:v>Frank Olsen</c:v>
                </c:pt>
                <c:pt idx="515">
                  <c:v>Amy Hunt</c:v>
                </c:pt>
                <c:pt idx="516">
                  <c:v>Pete Armstrong</c:v>
                </c:pt>
                <c:pt idx="517">
                  <c:v>Phillip Breyer</c:v>
                </c:pt>
                <c:pt idx="518">
                  <c:v>Bart Pistole</c:v>
                </c:pt>
                <c:pt idx="519">
                  <c:v>Katrina Willman</c:v>
                </c:pt>
                <c:pt idx="520">
                  <c:v>Andy Yotov</c:v>
                </c:pt>
                <c:pt idx="521">
                  <c:v>Stuart Calhoun</c:v>
                </c:pt>
                <c:pt idx="522">
                  <c:v>Sue Ann Reed</c:v>
                </c:pt>
                <c:pt idx="523">
                  <c:v>Katrina Edelman</c:v>
                </c:pt>
                <c:pt idx="524">
                  <c:v>Alejandro Ballentine</c:v>
                </c:pt>
                <c:pt idx="525">
                  <c:v>Jennifer Jackson</c:v>
                </c:pt>
                <c:pt idx="526">
                  <c:v>Gene McClure</c:v>
                </c:pt>
                <c:pt idx="527">
                  <c:v>Ken Brennan</c:v>
                </c:pt>
                <c:pt idx="528">
                  <c:v>Barry Blumstein</c:v>
                </c:pt>
                <c:pt idx="529">
                  <c:v>Chris Selesnick</c:v>
                </c:pt>
                <c:pt idx="530">
                  <c:v>Robert Barroso</c:v>
                </c:pt>
                <c:pt idx="531">
                  <c:v>Nick Crebassa</c:v>
                </c:pt>
                <c:pt idx="532">
                  <c:v>Alyssa Crouse</c:v>
                </c:pt>
                <c:pt idx="533">
                  <c:v>Alice McCarthy</c:v>
                </c:pt>
                <c:pt idx="534">
                  <c:v>Mark Packer</c:v>
                </c:pt>
                <c:pt idx="535">
                  <c:v>Sarah Foster</c:v>
                </c:pt>
                <c:pt idx="536">
                  <c:v>Liz MacKendrick</c:v>
                </c:pt>
                <c:pt idx="537">
                  <c:v>Art Foster</c:v>
                </c:pt>
                <c:pt idx="538">
                  <c:v>Shirley Daniels</c:v>
                </c:pt>
                <c:pt idx="539">
                  <c:v>Don Miller</c:v>
                </c:pt>
                <c:pt idx="540">
                  <c:v>Carl Weiss</c:v>
                </c:pt>
                <c:pt idx="541">
                  <c:v>Rob Dowd</c:v>
                </c:pt>
                <c:pt idx="542">
                  <c:v>Joy Bell-</c:v>
                </c:pt>
                <c:pt idx="543">
                  <c:v>Shirley Schmidt</c:v>
                </c:pt>
                <c:pt idx="544">
                  <c:v>Bruce Degenhardt</c:v>
                </c:pt>
                <c:pt idx="545">
                  <c:v>Darren Powers</c:v>
                </c:pt>
                <c:pt idx="546">
                  <c:v>Fred Wasserman</c:v>
                </c:pt>
                <c:pt idx="547">
                  <c:v>Alyssa Tate</c:v>
                </c:pt>
                <c:pt idx="548">
                  <c:v>Debra Catini</c:v>
                </c:pt>
                <c:pt idx="549">
                  <c:v>Mitch Webber</c:v>
                </c:pt>
                <c:pt idx="550">
                  <c:v>Christine Sundaresam</c:v>
                </c:pt>
                <c:pt idx="551">
                  <c:v>Paul Gonzalez</c:v>
                </c:pt>
                <c:pt idx="552">
                  <c:v>Matt Connell</c:v>
                </c:pt>
                <c:pt idx="553">
                  <c:v>Nancy Lomonaco</c:v>
                </c:pt>
                <c:pt idx="554">
                  <c:v>Tom Stivers</c:v>
                </c:pt>
                <c:pt idx="555">
                  <c:v>Lisa Hazard</c:v>
                </c:pt>
                <c:pt idx="556">
                  <c:v>Khloe Miller</c:v>
                </c:pt>
                <c:pt idx="557">
                  <c:v>Matt Hagelstein</c:v>
                </c:pt>
                <c:pt idx="558">
                  <c:v>Darrin Van Huff</c:v>
                </c:pt>
                <c:pt idx="559">
                  <c:v>Allen Goldenen</c:v>
                </c:pt>
                <c:pt idx="560">
                  <c:v>Jamie Kunitz</c:v>
                </c:pt>
                <c:pt idx="561">
                  <c:v>Maris LaWare</c:v>
                </c:pt>
                <c:pt idx="562">
                  <c:v>Angele Hood</c:v>
                </c:pt>
                <c:pt idx="563">
                  <c:v>Sandra Flanagan</c:v>
                </c:pt>
                <c:pt idx="564">
                  <c:v>Matt Collins</c:v>
                </c:pt>
                <c:pt idx="565">
                  <c:v>Rachel Payne</c:v>
                </c:pt>
                <c:pt idx="566">
                  <c:v>Brendan Sweed</c:v>
                </c:pt>
                <c:pt idx="567">
                  <c:v>Jeremy Farry</c:v>
                </c:pt>
                <c:pt idx="568">
                  <c:v>Ricardo Sperren</c:v>
                </c:pt>
                <c:pt idx="569">
                  <c:v>Stuart Van</c:v>
                </c:pt>
                <c:pt idx="570">
                  <c:v>Elizabeth Moffitt</c:v>
                </c:pt>
                <c:pt idx="571">
                  <c:v>Brad Thomas</c:v>
                </c:pt>
                <c:pt idx="572">
                  <c:v>Richard Eichhorn</c:v>
                </c:pt>
                <c:pt idx="573">
                  <c:v>Erica Hernandez</c:v>
                </c:pt>
                <c:pt idx="574">
                  <c:v>Rob Haberlin</c:v>
                </c:pt>
                <c:pt idx="575">
                  <c:v>Thea Hendricks</c:v>
                </c:pt>
                <c:pt idx="576">
                  <c:v>Benjamin Patterson</c:v>
                </c:pt>
                <c:pt idx="577">
                  <c:v>Andy Reiter</c:v>
                </c:pt>
                <c:pt idx="578">
                  <c:v>Sheri Gordon</c:v>
                </c:pt>
                <c:pt idx="579">
                  <c:v>Carol Darley</c:v>
                </c:pt>
                <c:pt idx="580">
                  <c:v>Tonja Turnell</c:v>
                </c:pt>
                <c:pt idx="581">
                  <c:v>Patrick Jones</c:v>
                </c:pt>
                <c:pt idx="582">
                  <c:v>Jason Klamczynski</c:v>
                </c:pt>
                <c:pt idx="583">
                  <c:v>Fred Hopkins</c:v>
                </c:pt>
                <c:pt idx="584">
                  <c:v>Mary Zewe</c:v>
                </c:pt>
                <c:pt idx="585">
                  <c:v>Meg O'Connel</c:v>
                </c:pt>
                <c:pt idx="586">
                  <c:v>Henia Zydlo</c:v>
                </c:pt>
                <c:pt idx="587">
                  <c:v>Erin Mull</c:v>
                </c:pt>
                <c:pt idx="588">
                  <c:v>Larry Blacks</c:v>
                </c:pt>
                <c:pt idx="589">
                  <c:v>Saphhira Shifley</c:v>
                </c:pt>
                <c:pt idx="590">
                  <c:v>Susan Gilcrest</c:v>
                </c:pt>
                <c:pt idx="591">
                  <c:v>Deirdre Greer</c:v>
                </c:pt>
                <c:pt idx="592">
                  <c:v>Jasper Cacioppo</c:v>
                </c:pt>
                <c:pt idx="593">
                  <c:v>Andrew Gjertsen</c:v>
                </c:pt>
                <c:pt idx="594">
                  <c:v>Denny Ordway</c:v>
                </c:pt>
                <c:pt idx="595">
                  <c:v>Charles Crestani</c:v>
                </c:pt>
                <c:pt idx="596">
                  <c:v>Guy Thornton</c:v>
                </c:pt>
                <c:pt idx="597">
                  <c:v>Carl Ludwig</c:v>
                </c:pt>
                <c:pt idx="598">
                  <c:v>Carl Jackson</c:v>
                </c:pt>
                <c:pt idx="599">
                  <c:v>Alan Hwang</c:v>
                </c:pt>
                <c:pt idx="600">
                  <c:v>Nicole Hansen</c:v>
                </c:pt>
                <c:pt idx="601">
                  <c:v>Shahid Collister</c:v>
                </c:pt>
                <c:pt idx="602">
                  <c:v>Aimee Bixby</c:v>
                </c:pt>
                <c:pt idx="603">
                  <c:v>Michael Nguyen</c:v>
                </c:pt>
                <c:pt idx="604">
                  <c:v>Tracy Blumstein</c:v>
                </c:pt>
                <c:pt idx="605">
                  <c:v>Sung Chung</c:v>
                </c:pt>
                <c:pt idx="606">
                  <c:v>Candace McMahon</c:v>
                </c:pt>
                <c:pt idx="607">
                  <c:v>Ann Steele</c:v>
                </c:pt>
                <c:pt idx="608">
                  <c:v>Penelope Sewall</c:v>
                </c:pt>
                <c:pt idx="609">
                  <c:v>Denise Leinenbach</c:v>
                </c:pt>
                <c:pt idx="610">
                  <c:v>Peter Bühler</c:v>
                </c:pt>
                <c:pt idx="611">
                  <c:v>Evan Bailliet</c:v>
                </c:pt>
                <c:pt idx="612">
                  <c:v>Neil Französisch</c:v>
                </c:pt>
                <c:pt idx="613">
                  <c:v>Pierre Wener</c:v>
                </c:pt>
                <c:pt idx="614">
                  <c:v>Roy Skaria</c:v>
                </c:pt>
                <c:pt idx="615">
                  <c:v>Bill Tyler</c:v>
                </c:pt>
                <c:pt idx="616">
                  <c:v>Dave Hallsten</c:v>
                </c:pt>
                <c:pt idx="617">
                  <c:v>Paul Stevenson</c:v>
                </c:pt>
                <c:pt idx="618">
                  <c:v>John Lee</c:v>
                </c:pt>
                <c:pt idx="619">
                  <c:v>Anthony Jacobs</c:v>
                </c:pt>
                <c:pt idx="620">
                  <c:v>Ralph Ritter</c:v>
                </c:pt>
                <c:pt idx="621">
                  <c:v>Sally Knutson</c:v>
                </c:pt>
                <c:pt idx="622">
                  <c:v>Luke Foster</c:v>
                </c:pt>
                <c:pt idx="623">
                  <c:v>Berenike Kampe</c:v>
                </c:pt>
                <c:pt idx="624">
                  <c:v>Cynthia Arntzen</c:v>
                </c:pt>
                <c:pt idx="625">
                  <c:v>Sara Luxemburg</c:v>
                </c:pt>
                <c:pt idx="626">
                  <c:v>Ted Trevino</c:v>
                </c:pt>
                <c:pt idx="627">
                  <c:v>Lela Donovan</c:v>
                </c:pt>
                <c:pt idx="628">
                  <c:v>Henry MacAllister</c:v>
                </c:pt>
                <c:pt idx="629">
                  <c:v>Dorothy Dickinson</c:v>
                </c:pt>
                <c:pt idx="630">
                  <c:v>Adrian Shami</c:v>
                </c:pt>
                <c:pt idx="631">
                  <c:v>Jack Lebron</c:v>
                </c:pt>
                <c:pt idx="632">
                  <c:v>Ralph Arnett</c:v>
                </c:pt>
                <c:pt idx="633">
                  <c:v>Robert Waldorf</c:v>
                </c:pt>
                <c:pt idx="634">
                  <c:v>Brian Moss</c:v>
                </c:pt>
                <c:pt idx="635">
                  <c:v>Joni Wasserman</c:v>
                </c:pt>
                <c:pt idx="636">
                  <c:v>Shahid Hopkins</c:v>
                </c:pt>
                <c:pt idx="637">
                  <c:v>Sarah Jordon</c:v>
                </c:pt>
              </c:strCache>
            </c:strRef>
          </c:cat>
          <c:val>
            <c:numRef>
              <c:f>Data!$BH$5:$BH$642</c:f>
              <c:numCache>
                <c:formatCode>General</c:formatCode>
                <c:ptCount val="638"/>
                <c:pt idx="0">
                  <c:v>18344.052</c:v>
                </c:pt>
                <c:pt idx="1">
                  <c:v>11901.184000000001</c:v>
                </c:pt>
                <c:pt idx="2">
                  <c:v>10403.865</c:v>
                </c:pt>
                <c:pt idx="3">
                  <c:v>9879.2200000000012</c:v>
                </c:pt>
                <c:pt idx="4">
                  <c:v>9199.7800000000007</c:v>
                </c:pt>
                <c:pt idx="5">
                  <c:v>7937.5119999999979</c:v>
                </c:pt>
                <c:pt idx="6">
                  <c:v>7587.9710000000005</c:v>
                </c:pt>
                <c:pt idx="7">
                  <c:v>6451.2219999999998</c:v>
                </c:pt>
                <c:pt idx="8">
                  <c:v>6317.1619999999994</c:v>
                </c:pt>
                <c:pt idx="9">
                  <c:v>6181.1079999999993</c:v>
                </c:pt>
                <c:pt idx="10">
                  <c:v>5973.9699999999993</c:v>
                </c:pt>
                <c:pt idx="11">
                  <c:v>5791.5859999999993</c:v>
                </c:pt>
                <c:pt idx="12">
                  <c:v>5764.7719999999999</c:v>
                </c:pt>
                <c:pt idx="13">
                  <c:v>5464.6850000000004</c:v>
                </c:pt>
                <c:pt idx="14">
                  <c:v>5441.576</c:v>
                </c:pt>
                <c:pt idx="15">
                  <c:v>5408.6480000000001</c:v>
                </c:pt>
                <c:pt idx="16">
                  <c:v>5152.2700000000004</c:v>
                </c:pt>
                <c:pt idx="17">
                  <c:v>5021.0339999999997</c:v>
                </c:pt>
                <c:pt idx="18">
                  <c:v>4800.8160000000007</c:v>
                </c:pt>
                <c:pt idx="19">
                  <c:v>4701.7320000000009</c:v>
                </c:pt>
                <c:pt idx="20">
                  <c:v>4406.0720000000001</c:v>
                </c:pt>
                <c:pt idx="21">
                  <c:v>4355.8980000000001</c:v>
                </c:pt>
                <c:pt idx="22">
                  <c:v>4205.4299999999994</c:v>
                </c:pt>
                <c:pt idx="23">
                  <c:v>4173.8119999999999</c:v>
                </c:pt>
                <c:pt idx="24">
                  <c:v>3996.6990000000001</c:v>
                </c:pt>
                <c:pt idx="25">
                  <c:v>3949.4360000000001</c:v>
                </c:pt>
                <c:pt idx="26">
                  <c:v>3786.5619999999999</c:v>
                </c:pt>
                <c:pt idx="27">
                  <c:v>3597.8359999999998</c:v>
                </c:pt>
                <c:pt idx="28">
                  <c:v>3581.7620000000002</c:v>
                </c:pt>
                <c:pt idx="29">
                  <c:v>3357.2759999999998</c:v>
                </c:pt>
                <c:pt idx="30">
                  <c:v>3339.9509999999996</c:v>
                </c:pt>
                <c:pt idx="31">
                  <c:v>3223.002</c:v>
                </c:pt>
                <c:pt idx="32">
                  <c:v>3215.7330000000002</c:v>
                </c:pt>
                <c:pt idx="33">
                  <c:v>3097.924</c:v>
                </c:pt>
                <c:pt idx="34">
                  <c:v>3026.2816000000003</c:v>
                </c:pt>
                <c:pt idx="35">
                  <c:v>2975.1000000000004</c:v>
                </c:pt>
                <c:pt idx="36">
                  <c:v>2945.4740000000006</c:v>
                </c:pt>
                <c:pt idx="37">
                  <c:v>2904.5720000000001</c:v>
                </c:pt>
                <c:pt idx="38">
                  <c:v>2832.5500000000006</c:v>
                </c:pt>
                <c:pt idx="39">
                  <c:v>2802.7200000000003</c:v>
                </c:pt>
                <c:pt idx="40">
                  <c:v>2787.6379999999999</c:v>
                </c:pt>
                <c:pt idx="41">
                  <c:v>2723.5539999999996</c:v>
                </c:pt>
                <c:pt idx="42">
                  <c:v>2714.6180000000004</c:v>
                </c:pt>
                <c:pt idx="43">
                  <c:v>2695.7219999999998</c:v>
                </c:pt>
                <c:pt idx="44">
                  <c:v>2657.8100000000004</c:v>
                </c:pt>
                <c:pt idx="45">
                  <c:v>2537.5179999999996</c:v>
                </c:pt>
                <c:pt idx="46">
                  <c:v>2518.1547999999998</c:v>
                </c:pt>
                <c:pt idx="47">
                  <c:v>2472.067</c:v>
                </c:pt>
                <c:pt idx="48">
                  <c:v>2430.0079999999998</c:v>
                </c:pt>
                <c:pt idx="49">
                  <c:v>2377.5600000000004</c:v>
                </c:pt>
                <c:pt idx="50">
                  <c:v>2374.73</c:v>
                </c:pt>
                <c:pt idx="51">
                  <c:v>2347.7760000000003</c:v>
                </c:pt>
                <c:pt idx="52">
                  <c:v>2327.9089999999997</c:v>
                </c:pt>
                <c:pt idx="53">
                  <c:v>2324.9499999999998</c:v>
                </c:pt>
                <c:pt idx="54">
                  <c:v>2318.2400000000002</c:v>
                </c:pt>
                <c:pt idx="55">
                  <c:v>2305.7120000000004</c:v>
                </c:pt>
                <c:pt idx="56">
                  <c:v>2279.8879999999999</c:v>
                </c:pt>
                <c:pt idx="57">
                  <c:v>2229.2659999999996</c:v>
                </c:pt>
                <c:pt idx="58">
                  <c:v>2198.826</c:v>
                </c:pt>
                <c:pt idx="59">
                  <c:v>2129.3000000000002</c:v>
                </c:pt>
                <c:pt idx="60">
                  <c:v>2101.6799999999998</c:v>
                </c:pt>
                <c:pt idx="61">
                  <c:v>2097.27</c:v>
                </c:pt>
                <c:pt idx="62">
                  <c:v>2096.1480000000001</c:v>
                </c:pt>
                <c:pt idx="63">
                  <c:v>2094.4920000000002</c:v>
                </c:pt>
                <c:pt idx="64">
                  <c:v>2088.2370000000001</c:v>
                </c:pt>
                <c:pt idx="65">
                  <c:v>2067.7959999999998</c:v>
                </c:pt>
                <c:pt idx="66">
                  <c:v>2056.0060000000003</c:v>
                </c:pt>
                <c:pt idx="67">
                  <c:v>2054.9079999999999</c:v>
                </c:pt>
                <c:pt idx="68">
                  <c:v>2041.883</c:v>
                </c:pt>
                <c:pt idx="69">
                  <c:v>2040.1480000000001</c:v>
                </c:pt>
                <c:pt idx="70">
                  <c:v>2014.1819999999998</c:v>
                </c:pt>
                <c:pt idx="71">
                  <c:v>2003.9320000000002</c:v>
                </c:pt>
                <c:pt idx="72">
                  <c:v>2001.9179999999999</c:v>
                </c:pt>
                <c:pt idx="73">
                  <c:v>2001.422</c:v>
                </c:pt>
                <c:pt idx="74">
                  <c:v>1999.96</c:v>
                </c:pt>
                <c:pt idx="75">
                  <c:v>1977.94</c:v>
                </c:pt>
                <c:pt idx="76">
                  <c:v>1913.0880000000004</c:v>
                </c:pt>
                <c:pt idx="77">
                  <c:v>1879.808</c:v>
                </c:pt>
                <c:pt idx="78">
                  <c:v>1876.9159999999999</c:v>
                </c:pt>
                <c:pt idx="79">
                  <c:v>1840.6200000000001</c:v>
                </c:pt>
                <c:pt idx="80">
                  <c:v>1824.7749999999999</c:v>
                </c:pt>
                <c:pt idx="81">
                  <c:v>1813.07</c:v>
                </c:pt>
                <c:pt idx="82">
                  <c:v>1812.7339999999999</c:v>
                </c:pt>
                <c:pt idx="83">
                  <c:v>1812.66</c:v>
                </c:pt>
                <c:pt idx="84">
                  <c:v>1799.4660000000003</c:v>
                </c:pt>
                <c:pt idx="85">
                  <c:v>1793.8</c:v>
                </c:pt>
                <c:pt idx="86">
                  <c:v>1782.8</c:v>
                </c:pt>
                <c:pt idx="87">
                  <c:v>1756.7140000000002</c:v>
                </c:pt>
                <c:pt idx="88">
                  <c:v>1749.6280000000002</c:v>
                </c:pt>
                <c:pt idx="89">
                  <c:v>1747.5000000000002</c:v>
                </c:pt>
                <c:pt idx="90">
                  <c:v>1741.222</c:v>
                </c:pt>
                <c:pt idx="91">
                  <c:v>1701.4379999999999</c:v>
                </c:pt>
                <c:pt idx="92">
                  <c:v>1691.6080000000002</c:v>
                </c:pt>
                <c:pt idx="93">
                  <c:v>1687.1299999999999</c:v>
                </c:pt>
                <c:pt idx="94">
                  <c:v>1685.4759999999999</c:v>
                </c:pt>
                <c:pt idx="95">
                  <c:v>1681.528</c:v>
                </c:pt>
                <c:pt idx="96">
                  <c:v>1669.4639999999999</c:v>
                </c:pt>
                <c:pt idx="97">
                  <c:v>1668.1850000000002</c:v>
                </c:pt>
                <c:pt idx="98">
                  <c:v>1662.7900000000002</c:v>
                </c:pt>
                <c:pt idx="99">
                  <c:v>1646.394</c:v>
                </c:pt>
                <c:pt idx="100">
                  <c:v>1646.2980000000002</c:v>
                </c:pt>
                <c:pt idx="101">
                  <c:v>1636.9059999999999</c:v>
                </c:pt>
                <c:pt idx="102">
                  <c:v>1626.3520000000001</c:v>
                </c:pt>
                <c:pt idx="103">
                  <c:v>1619.2520000000002</c:v>
                </c:pt>
                <c:pt idx="104">
                  <c:v>1608.6310000000001</c:v>
                </c:pt>
                <c:pt idx="105">
                  <c:v>1603.1360000000002</c:v>
                </c:pt>
                <c:pt idx="106">
                  <c:v>1601.056</c:v>
                </c:pt>
                <c:pt idx="107">
                  <c:v>1598.6448</c:v>
                </c:pt>
                <c:pt idx="108">
                  <c:v>1589.864</c:v>
                </c:pt>
                <c:pt idx="109">
                  <c:v>1586.1000000000001</c:v>
                </c:pt>
                <c:pt idx="110">
                  <c:v>1575.39</c:v>
                </c:pt>
                <c:pt idx="111">
                  <c:v>1571.4800000000002</c:v>
                </c:pt>
                <c:pt idx="112">
                  <c:v>1571.095</c:v>
                </c:pt>
                <c:pt idx="113">
                  <c:v>1563.5835</c:v>
                </c:pt>
                <c:pt idx="114">
                  <c:v>1561.472</c:v>
                </c:pt>
                <c:pt idx="115">
                  <c:v>1561.3020000000001</c:v>
                </c:pt>
                <c:pt idx="116">
                  <c:v>1529.856</c:v>
                </c:pt>
                <c:pt idx="117">
                  <c:v>1523.46</c:v>
                </c:pt>
                <c:pt idx="118">
                  <c:v>1520.0510000000004</c:v>
                </c:pt>
                <c:pt idx="119">
                  <c:v>1517.049</c:v>
                </c:pt>
                <c:pt idx="120">
                  <c:v>1503.2390000000003</c:v>
                </c:pt>
                <c:pt idx="121">
                  <c:v>1503.1120000000003</c:v>
                </c:pt>
                <c:pt idx="122">
                  <c:v>1484.3539999999998</c:v>
                </c:pt>
                <c:pt idx="123">
                  <c:v>1483.874</c:v>
                </c:pt>
                <c:pt idx="124">
                  <c:v>1480.9099999999999</c:v>
                </c:pt>
                <c:pt idx="125">
                  <c:v>1475.5840000000001</c:v>
                </c:pt>
                <c:pt idx="126">
                  <c:v>1467.134</c:v>
                </c:pt>
                <c:pt idx="127">
                  <c:v>1458.3939999999998</c:v>
                </c:pt>
                <c:pt idx="128">
                  <c:v>1454.9</c:v>
                </c:pt>
                <c:pt idx="129">
                  <c:v>1449.04</c:v>
                </c:pt>
                <c:pt idx="130">
                  <c:v>1444.038</c:v>
                </c:pt>
                <c:pt idx="131">
                  <c:v>1433.5859999999998</c:v>
                </c:pt>
                <c:pt idx="132">
                  <c:v>1422.2520000000004</c:v>
                </c:pt>
                <c:pt idx="133">
                  <c:v>1417.0239999999999</c:v>
                </c:pt>
                <c:pt idx="134">
                  <c:v>1416.3040000000001</c:v>
                </c:pt>
                <c:pt idx="135">
                  <c:v>1410.0660000000003</c:v>
                </c:pt>
                <c:pt idx="136">
                  <c:v>1403.9200000000003</c:v>
                </c:pt>
                <c:pt idx="137">
                  <c:v>1401.864</c:v>
                </c:pt>
                <c:pt idx="138">
                  <c:v>1396.9360000000001</c:v>
                </c:pt>
                <c:pt idx="139">
                  <c:v>1394.9099999999999</c:v>
                </c:pt>
                <c:pt idx="140">
                  <c:v>1378.835</c:v>
                </c:pt>
                <c:pt idx="141">
                  <c:v>1358.894</c:v>
                </c:pt>
                <c:pt idx="142">
                  <c:v>1356.5760000000002</c:v>
                </c:pt>
                <c:pt idx="143">
                  <c:v>1346.664</c:v>
                </c:pt>
                <c:pt idx="144">
                  <c:v>1339.2719999999999</c:v>
                </c:pt>
                <c:pt idx="145">
                  <c:v>1338.8999999999999</c:v>
                </c:pt>
                <c:pt idx="146">
                  <c:v>1328.1280000000002</c:v>
                </c:pt>
                <c:pt idx="147">
                  <c:v>1326.816</c:v>
                </c:pt>
                <c:pt idx="148">
                  <c:v>1321.1080000000002</c:v>
                </c:pt>
                <c:pt idx="149">
                  <c:v>1314.5599999999997</c:v>
                </c:pt>
                <c:pt idx="150">
                  <c:v>1311.9340000000002</c:v>
                </c:pt>
                <c:pt idx="151">
                  <c:v>1308.8919999999998</c:v>
                </c:pt>
                <c:pt idx="152">
                  <c:v>1295.336</c:v>
                </c:pt>
                <c:pt idx="153">
                  <c:v>1288.4640000000004</c:v>
                </c:pt>
                <c:pt idx="154">
                  <c:v>1273.6870000000001</c:v>
                </c:pt>
                <c:pt idx="155">
                  <c:v>1272.8699999999999</c:v>
                </c:pt>
                <c:pt idx="156">
                  <c:v>1264.1400000000001</c:v>
                </c:pt>
                <c:pt idx="157">
                  <c:v>1244.0260000000001</c:v>
                </c:pt>
                <c:pt idx="158">
                  <c:v>1241.3000000000002</c:v>
                </c:pt>
                <c:pt idx="159">
                  <c:v>1212.8009999999999</c:v>
                </c:pt>
                <c:pt idx="160">
                  <c:v>1204.8649999999998</c:v>
                </c:pt>
                <c:pt idx="161">
                  <c:v>1187.7440000000001</c:v>
                </c:pt>
                <c:pt idx="162">
                  <c:v>1184.8040000000001</c:v>
                </c:pt>
                <c:pt idx="163">
                  <c:v>1167.6459999999997</c:v>
                </c:pt>
                <c:pt idx="164">
                  <c:v>1167.056</c:v>
                </c:pt>
                <c:pt idx="165">
                  <c:v>1165.3279999999997</c:v>
                </c:pt>
                <c:pt idx="166">
                  <c:v>1163.489</c:v>
                </c:pt>
                <c:pt idx="167">
                  <c:v>1159.8999999999999</c:v>
                </c:pt>
                <c:pt idx="168">
                  <c:v>1154.2840000000001</c:v>
                </c:pt>
                <c:pt idx="169">
                  <c:v>1140.7919999999999</c:v>
                </c:pt>
                <c:pt idx="170">
                  <c:v>1135.3910000000001</c:v>
                </c:pt>
                <c:pt idx="171">
                  <c:v>1131.5999999999999</c:v>
                </c:pt>
                <c:pt idx="172">
                  <c:v>1127.9760000000001</c:v>
                </c:pt>
                <c:pt idx="173">
                  <c:v>1121.1559999999999</c:v>
                </c:pt>
                <c:pt idx="174">
                  <c:v>1120.73</c:v>
                </c:pt>
                <c:pt idx="175">
                  <c:v>1119.1479999999999</c:v>
                </c:pt>
                <c:pt idx="176">
                  <c:v>1108.9760000000001</c:v>
                </c:pt>
                <c:pt idx="177">
                  <c:v>1094.682</c:v>
                </c:pt>
                <c:pt idx="178">
                  <c:v>1094.25</c:v>
                </c:pt>
                <c:pt idx="179">
                  <c:v>1091.58</c:v>
                </c:pt>
                <c:pt idx="180">
                  <c:v>1085.6880000000001</c:v>
                </c:pt>
                <c:pt idx="181">
                  <c:v>1083.1020000000001</c:v>
                </c:pt>
                <c:pt idx="182">
                  <c:v>1077.17</c:v>
                </c:pt>
                <c:pt idx="183">
                  <c:v>1075.058</c:v>
                </c:pt>
                <c:pt idx="184">
                  <c:v>1069.4560000000001</c:v>
                </c:pt>
                <c:pt idx="185">
                  <c:v>1057.0590000000002</c:v>
                </c:pt>
                <c:pt idx="186">
                  <c:v>1056.8599999999999</c:v>
                </c:pt>
                <c:pt idx="187">
                  <c:v>1053.5720000000001</c:v>
                </c:pt>
                <c:pt idx="188">
                  <c:v>1049.7240000000002</c:v>
                </c:pt>
                <c:pt idx="189">
                  <c:v>1049.0120000000002</c:v>
                </c:pt>
                <c:pt idx="190">
                  <c:v>1043.0410000000002</c:v>
                </c:pt>
                <c:pt idx="191">
                  <c:v>1041.2120000000002</c:v>
                </c:pt>
                <c:pt idx="192">
                  <c:v>1036.826</c:v>
                </c:pt>
                <c:pt idx="193">
                  <c:v>1035.672</c:v>
                </c:pt>
                <c:pt idx="194">
                  <c:v>1031.9880000000001</c:v>
                </c:pt>
                <c:pt idx="195">
                  <c:v>1031.268</c:v>
                </c:pt>
                <c:pt idx="196">
                  <c:v>1025.6079999999999</c:v>
                </c:pt>
                <c:pt idx="197">
                  <c:v>1024.634</c:v>
                </c:pt>
                <c:pt idx="198">
                  <c:v>1020.8900000000001</c:v>
                </c:pt>
                <c:pt idx="199">
                  <c:v>1017.7339999999999</c:v>
                </c:pt>
                <c:pt idx="200">
                  <c:v>1015.542</c:v>
                </c:pt>
                <c:pt idx="201">
                  <c:v>1007.478</c:v>
                </c:pt>
                <c:pt idx="202">
                  <c:v>1001.5840000000001</c:v>
                </c:pt>
                <c:pt idx="203">
                  <c:v>996.80399999999986</c:v>
                </c:pt>
                <c:pt idx="204">
                  <c:v>993.89999999999986</c:v>
                </c:pt>
                <c:pt idx="205">
                  <c:v>985.67</c:v>
                </c:pt>
                <c:pt idx="206">
                  <c:v>969.97399999999982</c:v>
                </c:pt>
                <c:pt idx="207">
                  <c:v>968.4</c:v>
                </c:pt>
                <c:pt idx="208">
                  <c:v>959.28199999999993</c:v>
                </c:pt>
                <c:pt idx="209">
                  <c:v>944.8180000000001</c:v>
                </c:pt>
                <c:pt idx="210">
                  <c:v>942.24199999999996</c:v>
                </c:pt>
                <c:pt idx="211">
                  <c:v>941.84899999999993</c:v>
                </c:pt>
                <c:pt idx="212">
                  <c:v>937.09400000000005</c:v>
                </c:pt>
                <c:pt idx="213">
                  <c:v>933.95</c:v>
                </c:pt>
                <c:pt idx="214">
                  <c:v>927.6880000000001</c:v>
                </c:pt>
                <c:pt idx="215">
                  <c:v>924.0920000000001</c:v>
                </c:pt>
                <c:pt idx="216">
                  <c:v>918.96599999999989</c:v>
                </c:pt>
                <c:pt idx="217">
                  <c:v>915.1400000000001</c:v>
                </c:pt>
                <c:pt idx="218">
                  <c:v>914.61200000000008</c:v>
                </c:pt>
                <c:pt idx="219">
                  <c:v>914.06099999999992</c:v>
                </c:pt>
                <c:pt idx="220">
                  <c:v>910.90800000000002</c:v>
                </c:pt>
                <c:pt idx="221">
                  <c:v>892.94400000000007</c:v>
                </c:pt>
                <c:pt idx="222">
                  <c:v>885.56999999999994</c:v>
                </c:pt>
                <c:pt idx="223">
                  <c:v>885.12</c:v>
                </c:pt>
                <c:pt idx="224">
                  <c:v>880.45</c:v>
                </c:pt>
                <c:pt idx="225">
                  <c:v>874.30800000000011</c:v>
                </c:pt>
                <c:pt idx="226">
                  <c:v>873.06</c:v>
                </c:pt>
                <c:pt idx="227">
                  <c:v>870.04</c:v>
                </c:pt>
                <c:pt idx="228">
                  <c:v>869.30399999999997</c:v>
                </c:pt>
                <c:pt idx="229">
                  <c:v>866.4</c:v>
                </c:pt>
                <c:pt idx="230">
                  <c:v>853.44799999999998</c:v>
                </c:pt>
                <c:pt idx="231">
                  <c:v>848.36</c:v>
                </c:pt>
                <c:pt idx="232">
                  <c:v>845.73400000000004</c:v>
                </c:pt>
                <c:pt idx="233">
                  <c:v>845.55799999999999</c:v>
                </c:pt>
                <c:pt idx="234">
                  <c:v>842.39400000000001</c:v>
                </c:pt>
                <c:pt idx="235">
                  <c:v>835.17000000000007</c:v>
                </c:pt>
                <c:pt idx="236">
                  <c:v>822.56399999999996</c:v>
                </c:pt>
                <c:pt idx="237">
                  <c:v>821.22399999999993</c:v>
                </c:pt>
                <c:pt idx="238">
                  <c:v>816.38200000000006</c:v>
                </c:pt>
                <c:pt idx="239">
                  <c:v>813.96400000000006</c:v>
                </c:pt>
                <c:pt idx="240">
                  <c:v>803.70399999999995</c:v>
                </c:pt>
                <c:pt idx="241">
                  <c:v>802.50199999999995</c:v>
                </c:pt>
                <c:pt idx="242">
                  <c:v>802.43600000000015</c:v>
                </c:pt>
                <c:pt idx="243">
                  <c:v>802.43000000000018</c:v>
                </c:pt>
                <c:pt idx="244">
                  <c:v>799.56</c:v>
                </c:pt>
                <c:pt idx="245">
                  <c:v>783.96000000000015</c:v>
                </c:pt>
                <c:pt idx="246">
                  <c:v>782.94399999999996</c:v>
                </c:pt>
                <c:pt idx="247">
                  <c:v>774.15</c:v>
                </c:pt>
                <c:pt idx="248">
                  <c:v>773.10799999999995</c:v>
                </c:pt>
                <c:pt idx="249">
                  <c:v>772.68</c:v>
                </c:pt>
                <c:pt idx="250">
                  <c:v>762.03</c:v>
                </c:pt>
                <c:pt idx="251">
                  <c:v>754.02400000000011</c:v>
                </c:pt>
                <c:pt idx="252">
                  <c:v>752.41000000000008</c:v>
                </c:pt>
                <c:pt idx="253">
                  <c:v>748.48</c:v>
                </c:pt>
                <c:pt idx="254">
                  <c:v>739.28199999999993</c:v>
                </c:pt>
                <c:pt idx="255">
                  <c:v>737.39400000000001</c:v>
                </c:pt>
                <c:pt idx="256">
                  <c:v>736.58600000000001</c:v>
                </c:pt>
                <c:pt idx="257">
                  <c:v>732.15599999999995</c:v>
                </c:pt>
                <c:pt idx="258">
                  <c:v>718.95</c:v>
                </c:pt>
                <c:pt idx="259">
                  <c:v>717.93200000000002</c:v>
                </c:pt>
                <c:pt idx="260">
                  <c:v>713.68</c:v>
                </c:pt>
                <c:pt idx="261">
                  <c:v>705.54399999999998</c:v>
                </c:pt>
                <c:pt idx="262">
                  <c:v>700.27800000000002</c:v>
                </c:pt>
                <c:pt idx="263">
                  <c:v>698.54600000000005</c:v>
                </c:pt>
                <c:pt idx="264">
                  <c:v>695.7</c:v>
                </c:pt>
                <c:pt idx="265">
                  <c:v>692.93999999999994</c:v>
                </c:pt>
                <c:pt idx="266">
                  <c:v>692.50200000000007</c:v>
                </c:pt>
                <c:pt idx="267">
                  <c:v>687.7945000000002</c:v>
                </c:pt>
                <c:pt idx="268">
                  <c:v>675.40800000000013</c:v>
                </c:pt>
                <c:pt idx="269">
                  <c:v>663.96399999999994</c:v>
                </c:pt>
                <c:pt idx="270">
                  <c:v>661.91699999999992</c:v>
                </c:pt>
                <c:pt idx="271">
                  <c:v>661.00800000000004</c:v>
                </c:pt>
                <c:pt idx="272">
                  <c:v>660.53800000000001</c:v>
                </c:pt>
                <c:pt idx="273">
                  <c:v>658.74599999999998</c:v>
                </c:pt>
                <c:pt idx="274">
                  <c:v>656.03</c:v>
                </c:pt>
                <c:pt idx="275">
                  <c:v>654.89899999999989</c:v>
                </c:pt>
                <c:pt idx="276">
                  <c:v>647.41700000000003</c:v>
                </c:pt>
                <c:pt idx="277">
                  <c:v>646.53399999999999</c:v>
                </c:pt>
                <c:pt idx="278">
                  <c:v>645.35199999999998</c:v>
                </c:pt>
                <c:pt idx="279">
                  <c:v>642.01600000000008</c:v>
                </c:pt>
                <c:pt idx="280">
                  <c:v>641.96</c:v>
                </c:pt>
                <c:pt idx="281">
                  <c:v>639.97199999999998</c:v>
                </c:pt>
                <c:pt idx="282">
                  <c:v>633.04</c:v>
                </c:pt>
                <c:pt idx="283">
                  <c:v>620.82799999999997</c:v>
                </c:pt>
                <c:pt idx="284">
                  <c:v>619.596</c:v>
                </c:pt>
                <c:pt idx="285">
                  <c:v>595.97</c:v>
                </c:pt>
                <c:pt idx="286">
                  <c:v>586.78</c:v>
                </c:pt>
                <c:pt idx="287">
                  <c:v>579.56799999999998</c:v>
                </c:pt>
                <c:pt idx="288">
                  <c:v>574.05600000000004</c:v>
                </c:pt>
                <c:pt idx="289">
                  <c:v>573.74099999999999</c:v>
                </c:pt>
                <c:pt idx="290">
                  <c:v>573.60400000000004</c:v>
                </c:pt>
                <c:pt idx="291">
                  <c:v>570.55000000000007</c:v>
                </c:pt>
                <c:pt idx="292">
                  <c:v>568.87</c:v>
                </c:pt>
                <c:pt idx="293">
                  <c:v>565.49</c:v>
                </c:pt>
                <c:pt idx="294">
                  <c:v>563.93999999999994</c:v>
                </c:pt>
                <c:pt idx="295">
                  <c:v>559.65200000000004</c:v>
                </c:pt>
                <c:pt idx="296">
                  <c:v>554.98599999999999</c:v>
                </c:pt>
                <c:pt idx="297">
                  <c:v>552.55999999999995</c:v>
                </c:pt>
                <c:pt idx="298">
                  <c:v>552.23</c:v>
                </c:pt>
                <c:pt idx="299">
                  <c:v>547.99699999999996</c:v>
                </c:pt>
                <c:pt idx="300">
                  <c:v>547.97</c:v>
                </c:pt>
                <c:pt idx="301">
                  <c:v>544.02</c:v>
                </c:pt>
                <c:pt idx="302">
                  <c:v>534.08200000000011</c:v>
                </c:pt>
                <c:pt idx="303">
                  <c:v>532.178</c:v>
                </c:pt>
                <c:pt idx="304">
                  <c:v>530.28800000000001</c:v>
                </c:pt>
                <c:pt idx="305">
                  <c:v>530.27199999999993</c:v>
                </c:pt>
                <c:pt idx="306">
                  <c:v>527.22400000000005</c:v>
                </c:pt>
                <c:pt idx="307">
                  <c:v>525.10599999999999</c:v>
                </c:pt>
                <c:pt idx="308">
                  <c:v>524.61599999999999</c:v>
                </c:pt>
                <c:pt idx="309">
                  <c:v>520.85199999999998</c:v>
                </c:pt>
                <c:pt idx="310">
                  <c:v>519.7639999999999</c:v>
                </c:pt>
                <c:pt idx="311">
                  <c:v>516.91999999999996</c:v>
                </c:pt>
                <c:pt idx="312">
                  <c:v>514.23599999999999</c:v>
                </c:pt>
                <c:pt idx="313">
                  <c:v>511.94799999999998</c:v>
                </c:pt>
                <c:pt idx="314">
                  <c:v>509.06599999999997</c:v>
                </c:pt>
                <c:pt idx="315">
                  <c:v>505.36800000000005</c:v>
                </c:pt>
                <c:pt idx="316">
                  <c:v>504.85799999999995</c:v>
                </c:pt>
                <c:pt idx="317">
                  <c:v>499.30300000000005</c:v>
                </c:pt>
                <c:pt idx="318">
                  <c:v>498.608</c:v>
                </c:pt>
                <c:pt idx="319">
                  <c:v>492.85</c:v>
                </c:pt>
                <c:pt idx="320">
                  <c:v>491.928</c:v>
                </c:pt>
                <c:pt idx="321">
                  <c:v>487.846</c:v>
                </c:pt>
                <c:pt idx="322">
                  <c:v>487.21999999999997</c:v>
                </c:pt>
                <c:pt idx="323">
                  <c:v>485.83000000000004</c:v>
                </c:pt>
                <c:pt idx="324">
                  <c:v>479.18800000000005</c:v>
                </c:pt>
                <c:pt idx="325">
                  <c:v>477.64499999999998</c:v>
                </c:pt>
                <c:pt idx="326">
                  <c:v>477.5</c:v>
                </c:pt>
                <c:pt idx="327">
                  <c:v>475.69399999999996</c:v>
                </c:pt>
                <c:pt idx="328">
                  <c:v>471.27800000000002</c:v>
                </c:pt>
                <c:pt idx="329">
                  <c:v>468.35999999999996</c:v>
                </c:pt>
                <c:pt idx="330">
                  <c:v>456.55800000000005</c:v>
                </c:pt>
                <c:pt idx="331">
                  <c:v>455.05500000000001</c:v>
                </c:pt>
                <c:pt idx="332">
                  <c:v>454.82000000000005</c:v>
                </c:pt>
                <c:pt idx="333">
                  <c:v>452.464</c:v>
                </c:pt>
                <c:pt idx="334">
                  <c:v>448.79200000000003</c:v>
                </c:pt>
                <c:pt idx="335">
                  <c:v>448.44599999999997</c:v>
                </c:pt>
                <c:pt idx="336">
                  <c:v>448.41800000000001</c:v>
                </c:pt>
                <c:pt idx="337">
                  <c:v>448.40400000000005</c:v>
                </c:pt>
                <c:pt idx="338">
                  <c:v>438.7</c:v>
                </c:pt>
                <c:pt idx="339">
                  <c:v>437.34</c:v>
                </c:pt>
                <c:pt idx="340">
                  <c:v>435.55200000000002</c:v>
                </c:pt>
                <c:pt idx="341">
                  <c:v>433.8</c:v>
                </c:pt>
                <c:pt idx="342">
                  <c:v>426.666</c:v>
                </c:pt>
                <c:pt idx="343">
                  <c:v>424.286</c:v>
                </c:pt>
                <c:pt idx="344">
                  <c:v>417.40700000000004</c:v>
                </c:pt>
                <c:pt idx="345">
                  <c:v>412.91400000000004</c:v>
                </c:pt>
                <c:pt idx="346">
                  <c:v>411.63000000000005</c:v>
                </c:pt>
                <c:pt idx="347">
                  <c:v>406.08799999999997</c:v>
                </c:pt>
                <c:pt idx="348">
                  <c:v>405.24</c:v>
                </c:pt>
                <c:pt idx="349">
                  <c:v>401.05600000000004</c:v>
                </c:pt>
                <c:pt idx="350">
                  <c:v>399.524</c:v>
                </c:pt>
                <c:pt idx="351">
                  <c:v>397.78400000000005</c:v>
                </c:pt>
                <c:pt idx="352">
                  <c:v>394.202</c:v>
                </c:pt>
                <c:pt idx="353">
                  <c:v>393.25</c:v>
                </c:pt>
                <c:pt idx="354">
                  <c:v>392.06799999999998</c:v>
                </c:pt>
                <c:pt idx="355">
                  <c:v>389.67199999999997</c:v>
                </c:pt>
                <c:pt idx="356">
                  <c:v>386.48</c:v>
                </c:pt>
                <c:pt idx="357">
                  <c:v>385.05400000000003</c:v>
                </c:pt>
                <c:pt idx="358">
                  <c:v>383.8</c:v>
                </c:pt>
                <c:pt idx="359">
                  <c:v>376.64000000000004</c:v>
                </c:pt>
                <c:pt idx="360">
                  <c:v>370.64</c:v>
                </c:pt>
                <c:pt idx="361">
                  <c:v>367.952</c:v>
                </c:pt>
                <c:pt idx="362">
                  <c:v>364.572</c:v>
                </c:pt>
                <c:pt idx="363">
                  <c:v>361.10399999999998</c:v>
                </c:pt>
                <c:pt idx="364">
                  <c:v>360.02799999999996</c:v>
                </c:pt>
                <c:pt idx="365">
                  <c:v>352.61400000000003</c:v>
                </c:pt>
                <c:pt idx="366">
                  <c:v>349.59</c:v>
                </c:pt>
                <c:pt idx="367">
                  <c:v>345.47000000000008</c:v>
                </c:pt>
                <c:pt idx="368">
                  <c:v>345.32400000000001</c:v>
                </c:pt>
                <c:pt idx="369">
                  <c:v>332.00000000000006</c:v>
                </c:pt>
                <c:pt idx="370">
                  <c:v>329.24800000000005</c:v>
                </c:pt>
                <c:pt idx="371">
                  <c:v>328.53999999999996</c:v>
                </c:pt>
                <c:pt idx="372">
                  <c:v>323.07799999999997</c:v>
                </c:pt>
                <c:pt idx="373">
                  <c:v>322.94</c:v>
                </c:pt>
                <c:pt idx="374">
                  <c:v>322.24800000000005</c:v>
                </c:pt>
                <c:pt idx="375">
                  <c:v>320.12599999999998</c:v>
                </c:pt>
                <c:pt idx="376">
                  <c:v>311.97000000000003</c:v>
                </c:pt>
                <c:pt idx="377">
                  <c:v>310.024</c:v>
                </c:pt>
                <c:pt idx="378">
                  <c:v>305.24800000000005</c:v>
                </c:pt>
                <c:pt idx="379">
                  <c:v>301.95999999999998</c:v>
                </c:pt>
                <c:pt idx="380">
                  <c:v>300.92399999999998</c:v>
                </c:pt>
                <c:pt idx="381">
                  <c:v>299.15199999999999</c:v>
                </c:pt>
                <c:pt idx="382">
                  <c:v>299.07</c:v>
                </c:pt>
                <c:pt idx="383">
                  <c:v>295.92</c:v>
                </c:pt>
                <c:pt idx="384">
                  <c:v>286.02800000000002</c:v>
                </c:pt>
                <c:pt idx="385">
                  <c:v>284.58199999999999</c:v>
                </c:pt>
                <c:pt idx="386">
                  <c:v>284.03000000000003</c:v>
                </c:pt>
                <c:pt idx="387">
                  <c:v>280.36</c:v>
                </c:pt>
                <c:pt idx="388">
                  <c:v>279.26799999999997</c:v>
                </c:pt>
                <c:pt idx="389">
                  <c:v>276.78400000000005</c:v>
                </c:pt>
                <c:pt idx="390">
                  <c:v>275.91800000000001</c:v>
                </c:pt>
                <c:pt idx="391">
                  <c:v>274.27800000000002</c:v>
                </c:pt>
                <c:pt idx="392">
                  <c:v>273.916</c:v>
                </c:pt>
                <c:pt idx="393">
                  <c:v>271.89999999999998</c:v>
                </c:pt>
                <c:pt idx="394">
                  <c:v>262.096</c:v>
                </c:pt>
                <c:pt idx="395">
                  <c:v>260.685</c:v>
                </c:pt>
                <c:pt idx="396">
                  <c:v>259.15000000000003</c:v>
                </c:pt>
                <c:pt idx="397">
                  <c:v>258.57600000000002</c:v>
                </c:pt>
                <c:pt idx="398">
                  <c:v>257.53000000000003</c:v>
                </c:pt>
                <c:pt idx="399">
                  <c:v>257.38800000000003</c:v>
                </c:pt>
                <c:pt idx="400">
                  <c:v>254.28000000000003</c:v>
                </c:pt>
                <c:pt idx="401">
                  <c:v>248.82</c:v>
                </c:pt>
                <c:pt idx="402">
                  <c:v>243.96400000000003</c:v>
                </c:pt>
                <c:pt idx="403">
                  <c:v>242.69</c:v>
                </c:pt>
                <c:pt idx="404">
                  <c:v>239.96999999999997</c:v>
                </c:pt>
                <c:pt idx="405">
                  <c:v>239.37199999999996</c:v>
                </c:pt>
                <c:pt idx="406">
                  <c:v>237.80999999999997</c:v>
                </c:pt>
                <c:pt idx="407">
                  <c:v>235.99</c:v>
                </c:pt>
                <c:pt idx="408">
                  <c:v>227.96</c:v>
                </c:pt>
                <c:pt idx="409">
                  <c:v>226.84</c:v>
                </c:pt>
                <c:pt idx="410">
                  <c:v>222.38400000000001</c:v>
                </c:pt>
                <c:pt idx="411">
                  <c:v>219.81400000000002</c:v>
                </c:pt>
                <c:pt idx="412">
                  <c:v>219.62200000000001</c:v>
                </c:pt>
                <c:pt idx="413">
                  <c:v>219.11999999999998</c:v>
                </c:pt>
                <c:pt idx="414">
                  <c:v>218.96000000000004</c:v>
                </c:pt>
                <c:pt idx="415">
                  <c:v>218.46</c:v>
                </c:pt>
                <c:pt idx="416">
                  <c:v>215.83999999999997</c:v>
                </c:pt>
                <c:pt idx="417">
                  <c:v>212.88</c:v>
                </c:pt>
                <c:pt idx="418">
                  <c:v>211.16800000000001</c:v>
                </c:pt>
                <c:pt idx="419">
                  <c:v>207.48</c:v>
                </c:pt>
                <c:pt idx="420">
                  <c:v>206.64</c:v>
                </c:pt>
                <c:pt idx="421">
                  <c:v>206.57600000000002</c:v>
                </c:pt>
                <c:pt idx="422">
                  <c:v>198.67000000000002</c:v>
                </c:pt>
                <c:pt idx="423">
                  <c:v>197.18400000000003</c:v>
                </c:pt>
                <c:pt idx="424">
                  <c:v>196.01599999999999</c:v>
                </c:pt>
                <c:pt idx="425">
                  <c:v>194.18200000000002</c:v>
                </c:pt>
                <c:pt idx="426">
                  <c:v>192.93</c:v>
                </c:pt>
                <c:pt idx="427">
                  <c:v>191.88</c:v>
                </c:pt>
                <c:pt idx="428">
                  <c:v>191.56800000000001</c:v>
                </c:pt>
                <c:pt idx="429">
                  <c:v>187.22799999999998</c:v>
                </c:pt>
                <c:pt idx="430">
                  <c:v>186.86800000000002</c:v>
                </c:pt>
                <c:pt idx="431">
                  <c:v>186.048</c:v>
                </c:pt>
                <c:pt idx="432">
                  <c:v>185.88</c:v>
                </c:pt>
                <c:pt idx="433">
                  <c:v>184.321</c:v>
                </c:pt>
                <c:pt idx="434">
                  <c:v>184.14900000000003</c:v>
                </c:pt>
                <c:pt idx="435">
                  <c:v>182.94200000000001</c:v>
                </c:pt>
                <c:pt idx="436">
                  <c:v>181.42400000000001</c:v>
                </c:pt>
                <c:pt idx="437">
                  <c:v>180.84800000000001</c:v>
                </c:pt>
                <c:pt idx="438">
                  <c:v>179.85999999999999</c:v>
                </c:pt>
                <c:pt idx="439">
                  <c:v>179.53679999999997</c:v>
                </c:pt>
                <c:pt idx="440">
                  <c:v>174.87</c:v>
                </c:pt>
                <c:pt idx="441">
                  <c:v>170.976</c:v>
                </c:pt>
                <c:pt idx="442">
                  <c:v>165.60000000000002</c:v>
                </c:pt>
                <c:pt idx="443">
                  <c:v>165.55200000000002</c:v>
                </c:pt>
                <c:pt idx="444">
                  <c:v>165.36799999999999</c:v>
                </c:pt>
                <c:pt idx="445">
                  <c:v>162.40600000000001</c:v>
                </c:pt>
                <c:pt idx="446">
                  <c:v>161.28</c:v>
                </c:pt>
                <c:pt idx="447">
                  <c:v>160.29000000000002</c:v>
                </c:pt>
                <c:pt idx="448">
                  <c:v>159.97999999999999</c:v>
                </c:pt>
                <c:pt idx="449">
                  <c:v>158.81</c:v>
                </c:pt>
                <c:pt idx="450">
                  <c:v>156.51600000000002</c:v>
                </c:pt>
                <c:pt idx="451">
                  <c:v>156.512</c:v>
                </c:pt>
                <c:pt idx="452">
                  <c:v>152.51999999999998</c:v>
                </c:pt>
                <c:pt idx="453">
                  <c:v>151.82</c:v>
                </c:pt>
                <c:pt idx="454">
                  <c:v>151.68799999999999</c:v>
                </c:pt>
                <c:pt idx="455">
                  <c:v>149.15800000000002</c:v>
                </c:pt>
                <c:pt idx="456">
                  <c:v>147.91199999999998</c:v>
                </c:pt>
                <c:pt idx="457">
                  <c:v>147.26</c:v>
                </c:pt>
                <c:pt idx="458">
                  <c:v>145.70999999999998</c:v>
                </c:pt>
                <c:pt idx="459">
                  <c:v>141.21</c:v>
                </c:pt>
                <c:pt idx="460">
                  <c:v>137.65600000000001</c:v>
                </c:pt>
                <c:pt idx="461">
                  <c:v>132.63</c:v>
                </c:pt>
                <c:pt idx="462">
                  <c:v>132.22400000000002</c:v>
                </c:pt>
                <c:pt idx="463">
                  <c:v>131.08199999999999</c:v>
                </c:pt>
                <c:pt idx="464">
                  <c:v>130.73400000000001</c:v>
                </c:pt>
                <c:pt idx="465">
                  <c:v>126.08899999999998</c:v>
                </c:pt>
                <c:pt idx="466">
                  <c:v>124.056</c:v>
                </c:pt>
                <c:pt idx="467">
                  <c:v>123.65600000000002</c:v>
                </c:pt>
                <c:pt idx="468">
                  <c:v>121.78</c:v>
                </c:pt>
                <c:pt idx="469">
                  <c:v>119.25999999999999</c:v>
                </c:pt>
                <c:pt idx="470">
                  <c:v>116.96000000000001</c:v>
                </c:pt>
                <c:pt idx="471">
                  <c:v>116.4</c:v>
                </c:pt>
                <c:pt idx="472">
                  <c:v>114.84</c:v>
                </c:pt>
                <c:pt idx="473">
                  <c:v>111.96</c:v>
                </c:pt>
                <c:pt idx="474">
                  <c:v>111.212</c:v>
                </c:pt>
                <c:pt idx="475">
                  <c:v>108.42</c:v>
                </c:pt>
                <c:pt idx="476">
                  <c:v>107.83</c:v>
                </c:pt>
                <c:pt idx="477">
                  <c:v>107.44799999999999</c:v>
                </c:pt>
                <c:pt idx="478">
                  <c:v>107.21200000000002</c:v>
                </c:pt>
                <c:pt idx="479">
                  <c:v>105.264</c:v>
                </c:pt>
                <c:pt idx="480">
                  <c:v>104.69600000000001</c:v>
                </c:pt>
                <c:pt idx="481">
                  <c:v>104.232</c:v>
                </c:pt>
                <c:pt idx="482">
                  <c:v>103.96799999999999</c:v>
                </c:pt>
                <c:pt idx="483">
                  <c:v>103.31800000000001</c:v>
                </c:pt>
                <c:pt idx="484">
                  <c:v>103.054</c:v>
                </c:pt>
                <c:pt idx="485">
                  <c:v>102.91600000000001</c:v>
                </c:pt>
                <c:pt idx="486">
                  <c:v>100.616</c:v>
                </c:pt>
                <c:pt idx="487">
                  <c:v>100.25</c:v>
                </c:pt>
                <c:pt idx="488">
                  <c:v>99.155999999999992</c:v>
                </c:pt>
                <c:pt idx="489">
                  <c:v>98.96</c:v>
                </c:pt>
                <c:pt idx="490">
                  <c:v>95.76</c:v>
                </c:pt>
                <c:pt idx="491">
                  <c:v>94.63600000000001</c:v>
                </c:pt>
                <c:pt idx="492">
                  <c:v>94.451999999999998</c:v>
                </c:pt>
                <c:pt idx="493">
                  <c:v>93.456000000000003</c:v>
                </c:pt>
                <c:pt idx="494">
                  <c:v>93.36</c:v>
                </c:pt>
                <c:pt idx="495">
                  <c:v>91.544000000000011</c:v>
                </c:pt>
                <c:pt idx="496">
                  <c:v>91.474999999999994</c:v>
                </c:pt>
                <c:pt idx="497">
                  <c:v>90.396000000000001</c:v>
                </c:pt>
                <c:pt idx="498">
                  <c:v>89.97</c:v>
                </c:pt>
                <c:pt idx="499">
                  <c:v>89.11</c:v>
                </c:pt>
                <c:pt idx="500">
                  <c:v>88.15</c:v>
                </c:pt>
                <c:pt idx="501">
                  <c:v>86.896000000000001</c:v>
                </c:pt>
                <c:pt idx="502">
                  <c:v>86.62</c:v>
                </c:pt>
                <c:pt idx="503">
                  <c:v>86.45</c:v>
                </c:pt>
                <c:pt idx="504">
                  <c:v>86.199999999999989</c:v>
                </c:pt>
                <c:pt idx="505">
                  <c:v>85.500000000000014</c:v>
                </c:pt>
                <c:pt idx="506">
                  <c:v>84.272000000000006</c:v>
                </c:pt>
                <c:pt idx="507">
                  <c:v>83.976000000000013</c:v>
                </c:pt>
                <c:pt idx="508">
                  <c:v>83.72</c:v>
                </c:pt>
                <c:pt idx="509">
                  <c:v>82.408000000000001</c:v>
                </c:pt>
                <c:pt idx="510">
                  <c:v>81.94</c:v>
                </c:pt>
                <c:pt idx="511">
                  <c:v>81.199999999999989</c:v>
                </c:pt>
                <c:pt idx="512">
                  <c:v>79.591999999999999</c:v>
                </c:pt>
                <c:pt idx="513">
                  <c:v>77.88</c:v>
                </c:pt>
                <c:pt idx="514">
                  <c:v>74.054000000000002</c:v>
                </c:pt>
                <c:pt idx="515">
                  <c:v>71.088000000000008</c:v>
                </c:pt>
                <c:pt idx="516">
                  <c:v>70.88000000000001</c:v>
                </c:pt>
                <c:pt idx="517">
                  <c:v>69.930000000000007</c:v>
                </c:pt>
                <c:pt idx="518">
                  <c:v>68.951999999999998</c:v>
                </c:pt>
                <c:pt idx="519">
                  <c:v>67</c:v>
                </c:pt>
                <c:pt idx="520">
                  <c:v>66.976000000000013</c:v>
                </c:pt>
                <c:pt idx="521">
                  <c:v>66.300000000000011</c:v>
                </c:pt>
                <c:pt idx="522">
                  <c:v>65.944000000000003</c:v>
                </c:pt>
                <c:pt idx="523">
                  <c:v>65.070000000000007</c:v>
                </c:pt>
                <c:pt idx="524">
                  <c:v>65.006</c:v>
                </c:pt>
                <c:pt idx="525">
                  <c:v>63.95</c:v>
                </c:pt>
                <c:pt idx="526">
                  <c:v>63.572000000000003</c:v>
                </c:pt>
                <c:pt idx="527">
                  <c:v>62.216000000000001</c:v>
                </c:pt>
                <c:pt idx="528">
                  <c:v>61.704000000000008</c:v>
                </c:pt>
                <c:pt idx="529">
                  <c:v>60.280000000000008</c:v>
                </c:pt>
                <c:pt idx="530">
                  <c:v>58.58</c:v>
                </c:pt>
                <c:pt idx="531">
                  <c:v>58.415999999999997</c:v>
                </c:pt>
                <c:pt idx="532">
                  <c:v>57.576000000000001</c:v>
                </c:pt>
                <c:pt idx="533">
                  <c:v>57.240000000000009</c:v>
                </c:pt>
                <c:pt idx="534">
                  <c:v>54.992000000000004</c:v>
                </c:pt>
                <c:pt idx="535">
                  <c:v>54.704000000000001</c:v>
                </c:pt>
                <c:pt idx="536">
                  <c:v>53.867999999999995</c:v>
                </c:pt>
                <c:pt idx="537">
                  <c:v>53.695999999999998</c:v>
                </c:pt>
                <c:pt idx="538">
                  <c:v>53.370000000000005</c:v>
                </c:pt>
                <c:pt idx="539">
                  <c:v>52.096000000000004</c:v>
                </c:pt>
                <c:pt idx="540">
                  <c:v>50.768000000000008</c:v>
                </c:pt>
                <c:pt idx="541">
                  <c:v>49.44</c:v>
                </c:pt>
                <c:pt idx="542">
                  <c:v>48.465999999999994</c:v>
                </c:pt>
                <c:pt idx="543">
                  <c:v>47.97</c:v>
                </c:pt>
                <c:pt idx="544">
                  <c:v>46.72</c:v>
                </c:pt>
                <c:pt idx="545">
                  <c:v>45.393999999999998</c:v>
                </c:pt>
                <c:pt idx="546">
                  <c:v>43.6</c:v>
                </c:pt>
                <c:pt idx="547">
                  <c:v>43.46</c:v>
                </c:pt>
                <c:pt idx="548">
                  <c:v>41.86</c:v>
                </c:pt>
                <c:pt idx="549">
                  <c:v>40</c:v>
                </c:pt>
                <c:pt idx="550">
                  <c:v>39.68</c:v>
                </c:pt>
                <c:pt idx="551">
                  <c:v>39.119999999999997</c:v>
                </c:pt>
                <c:pt idx="552">
                  <c:v>39</c:v>
                </c:pt>
                <c:pt idx="553">
                  <c:v>38.880000000000003</c:v>
                </c:pt>
                <c:pt idx="554">
                  <c:v>38.619999999999997</c:v>
                </c:pt>
                <c:pt idx="555">
                  <c:v>38.29</c:v>
                </c:pt>
                <c:pt idx="556">
                  <c:v>38.212000000000003</c:v>
                </c:pt>
                <c:pt idx="557">
                  <c:v>37.775999999999996</c:v>
                </c:pt>
                <c:pt idx="558">
                  <c:v>37.599999999999994</c:v>
                </c:pt>
                <c:pt idx="559">
                  <c:v>37.455000000000005</c:v>
                </c:pt>
                <c:pt idx="560">
                  <c:v>36.363999999999997</c:v>
                </c:pt>
                <c:pt idx="561">
                  <c:v>36.24</c:v>
                </c:pt>
                <c:pt idx="562">
                  <c:v>35.4</c:v>
                </c:pt>
                <c:pt idx="563">
                  <c:v>34.944000000000003</c:v>
                </c:pt>
                <c:pt idx="564">
                  <c:v>33.9</c:v>
                </c:pt>
                <c:pt idx="565">
                  <c:v>33.44</c:v>
                </c:pt>
                <c:pt idx="566">
                  <c:v>33.4</c:v>
                </c:pt>
                <c:pt idx="567">
                  <c:v>32.186</c:v>
                </c:pt>
                <c:pt idx="568">
                  <c:v>32.04</c:v>
                </c:pt>
                <c:pt idx="569">
                  <c:v>31.007999999999999</c:v>
                </c:pt>
                <c:pt idx="570">
                  <c:v>30.42</c:v>
                </c:pt>
                <c:pt idx="571">
                  <c:v>30.336000000000002</c:v>
                </c:pt>
                <c:pt idx="572">
                  <c:v>29.61</c:v>
                </c:pt>
                <c:pt idx="573">
                  <c:v>29.472000000000001</c:v>
                </c:pt>
                <c:pt idx="574">
                  <c:v>29</c:v>
                </c:pt>
                <c:pt idx="575">
                  <c:v>27.86</c:v>
                </c:pt>
                <c:pt idx="576">
                  <c:v>27.62</c:v>
                </c:pt>
                <c:pt idx="577">
                  <c:v>27.240000000000002</c:v>
                </c:pt>
                <c:pt idx="578">
                  <c:v>26.352000000000004</c:v>
                </c:pt>
                <c:pt idx="579">
                  <c:v>24.784000000000002</c:v>
                </c:pt>
                <c:pt idx="580">
                  <c:v>23.952000000000002</c:v>
                </c:pt>
                <c:pt idx="581">
                  <c:v>23.6</c:v>
                </c:pt>
                <c:pt idx="582">
                  <c:v>23.36</c:v>
                </c:pt>
                <c:pt idx="583">
                  <c:v>23.04</c:v>
                </c:pt>
                <c:pt idx="584">
                  <c:v>22.16</c:v>
                </c:pt>
                <c:pt idx="585">
                  <c:v>22</c:v>
                </c:pt>
                <c:pt idx="586">
                  <c:v>21.880000000000003</c:v>
                </c:pt>
                <c:pt idx="587">
                  <c:v>21.504000000000005</c:v>
                </c:pt>
                <c:pt idx="588">
                  <c:v>21.48</c:v>
                </c:pt>
                <c:pt idx="589">
                  <c:v>21.12</c:v>
                </c:pt>
                <c:pt idx="590">
                  <c:v>19.648</c:v>
                </c:pt>
                <c:pt idx="591">
                  <c:v>19.440000000000001</c:v>
                </c:pt>
                <c:pt idx="592">
                  <c:v>19.395000000000003</c:v>
                </c:pt>
                <c:pt idx="593">
                  <c:v>19.295999999999999</c:v>
                </c:pt>
                <c:pt idx="594">
                  <c:v>17.34</c:v>
                </c:pt>
                <c:pt idx="595">
                  <c:v>17.04</c:v>
                </c:pt>
                <c:pt idx="596">
                  <c:v>16.920000000000002</c:v>
                </c:pt>
                <c:pt idx="597">
                  <c:v>16.739999999999998</c:v>
                </c:pt>
                <c:pt idx="598">
                  <c:v>16.520000000000003</c:v>
                </c:pt>
                <c:pt idx="599">
                  <c:v>16.496000000000002</c:v>
                </c:pt>
                <c:pt idx="600">
                  <c:v>15.936000000000002</c:v>
                </c:pt>
                <c:pt idx="601">
                  <c:v>15.623999999999997</c:v>
                </c:pt>
                <c:pt idx="602">
                  <c:v>15.552000000000003</c:v>
                </c:pt>
                <c:pt idx="603">
                  <c:v>15.231999999999999</c:v>
                </c:pt>
                <c:pt idx="604">
                  <c:v>14.368000000000002</c:v>
                </c:pt>
                <c:pt idx="605">
                  <c:v>14.111999999999998</c:v>
                </c:pt>
                <c:pt idx="606">
                  <c:v>13.68</c:v>
                </c:pt>
                <c:pt idx="607">
                  <c:v>13.28</c:v>
                </c:pt>
                <c:pt idx="608">
                  <c:v>12.9</c:v>
                </c:pt>
                <c:pt idx="609">
                  <c:v>12.419999999999998</c:v>
                </c:pt>
                <c:pt idx="610">
                  <c:v>11.992000000000001</c:v>
                </c:pt>
                <c:pt idx="611">
                  <c:v>11.840000000000002</c:v>
                </c:pt>
                <c:pt idx="612">
                  <c:v>11.415999999999997</c:v>
                </c:pt>
                <c:pt idx="613">
                  <c:v>10.086</c:v>
                </c:pt>
                <c:pt idx="614">
                  <c:v>9.6479999999999997</c:v>
                </c:pt>
                <c:pt idx="615">
                  <c:v>9.5840000000000014</c:v>
                </c:pt>
                <c:pt idx="616">
                  <c:v>8.711999999999998</c:v>
                </c:pt>
                <c:pt idx="617">
                  <c:v>8</c:v>
                </c:pt>
                <c:pt idx="618">
                  <c:v>7.7120000000000006</c:v>
                </c:pt>
                <c:pt idx="619">
                  <c:v>7.4340000000000011</c:v>
                </c:pt>
                <c:pt idx="620">
                  <c:v>7.38</c:v>
                </c:pt>
                <c:pt idx="621">
                  <c:v>7.16</c:v>
                </c:pt>
                <c:pt idx="622">
                  <c:v>7.1519999999999992</c:v>
                </c:pt>
                <c:pt idx="623">
                  <c:v>6.96</c:v>
                </c:pt>
                <c:pt idx="624">
                  <c:v>6.6719999999999988</c:v>
                </c:pt>
                <c:pt idx="625">
                  <c:v>6.48</c:v>
                </c:pt>
                <c:pt idx="626">
                  <c:v>5.98</c:v>
                </c:pt>
                <c:pt idx="627">
                  <c:v>5.3040000000000003</c:v>
                </c:pt>
                <c:pt idx="628">
                  <c:v>4.6159999999999997</c:v>
                </c:pt>
                <c:pt idx="629">
                  <c:v>4.3119999999999985</c:v>
                </c:pt>
                <c:pt idx="630">
                  <c:v>4.18</c:v>
                </c:pt>
                <c:pt idx="631">
                  <c:v>3.9840000000000004</c:v>
                </c:pt>
                <c:pt idx="632">
                  <c:v>3.9799999999999991</c:v>
                </c:pt>
                <c:pt idx="633">
                  <c:v>3.2820000000000005</c:v>
                </c:pt>
                <c:pt idx="634">
                  <c:v>2.907</c:v>
                </c:pt>
                <c:pt idx="635">
                  <c:v>2.61</c:v>
                </c:pt>
                <c:pt idx="636">
                  <c:v>2.2140000000000004</c:v>
                </c:pt>
                <c:pt idx="637">
                  <c:v>1.9639999999999995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456768"/>
        <c:axId val="526457328"/>
      </c:barChart>
      <c:catAx>
        <c:axId val="52645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6457328"/>
        <c:crosses val="autoZero"/>
        <c:auto val="1"/>
        <c:lblAlgn val="ctr"/>
        <c:lblOffset val="100"/>
        <c:noMultiLvlLbl val="0"/>
      </c:catAx>
      <c:valAx>
        <c:axId val="52645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645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9</xdr:row>
      <xdr:rowOff>19050</xdr:rowOff>
    </xdr:from>
    <xdr:to>
      <xdr:col>19</xdr:col>
      <xdr:colOff>133350</xdr:colOff>
      <xdr:row>26</xdr:row>
      <xdr:rowOff>19050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185058</xdr:colOff>
      <xdr:row>17</xdr:row>
      <xdr:rowOff>47625</xdr:rowOff>
    </xdr:from>
    <xdr:to>
      <xdr:col>24</xdr:col>
      <xdr:colOff>19049</xdr:colOff>
      <xdr:row>25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48690" y="2797295"/>
              <a:ext cx="2889180" cy="1284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190499</xdr:colOff>
      <xdr:row>9</xdr:row>
      <xdr:rowOff>28575</xdr:rowOff>
    </xdr:from>
    <xdr:to>
      <xdr:col>23</xdr:col>
      <xdr:colOff>600074</xdr:colOff>
      <xdr:row>17</xdr:row>
      <xdr:rowOff>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54131" y="1484283"/>
              <a:ext cx="2853726" cy="12653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19050</xdr:colOff>
      <xdr:row>43</xdr:row>
      <xdr:rowOff>133350</xdr:rowOff>
    </xdr:from>
    <xdr:to>
      <xdr:col>19</xdr:col>
      <xdr:colOff>152400</xdr:colOff>
      <xdr:row>63</xdr:row>
      <xdr:rowOff>147638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161925</xdr:colOff>
      <xdr:row>2</xdr:row>
      <xdr:rowOff>85725</xdr:rowOff>
    </xdr:from>
    <xdr:to>
      <xdr:col>2</xdr:col>
      <xdr:colOff>247650</xdr:colOff>
      <xdr:row>6</xdr:row>
      <xdr:rowOff>95251</xdr:rowOff>
    </xdr:to>
    <xdr:grpSp>
      <xdr:nvGrpSpPr>
        <xdr:cNvPr id="23" name="Группа 22"/>
        <xdr:cNvGrpSpPr/>
      </xdr:nvGrpSpPr>
      <xdr:grpSpPr>
        <a:xfrm>
          <a:off x="161925" y="409216"/>
          <a:ext cx="1307800" cy="656507"/>
          <a:chOff x="428625" y="361950"/>
          <a:chExt cx="1304925" cy="657226"/>
        </a:xfrm>
        <a:noFill/>
      </xdr:grpSpPr>
      <xdr:sp macro="" textlink="Data!J51">
        <xdr:nvSpPr>
          <xdr:cNvPr id="14" name="TextBox 13"/>
          <xdr:cNvSpPr txBox="1"/>
        </xdr:nvSpPr>
        <xdr:spPr>
          <a:xfrm>
            <a:off x="438150" y="733426"/>
            <a:ext cx="1228725" cy="285750"/>
          </a:xfrm>
          <a:prstGeom prst="rect">
            <a:avLst/>
          </a:prstGeom>
          <a:grp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fld id="{F8C82930-7E38-43B7-8EAC-9BFDB71927C0}" type="TxLink">
              <a:rPr lang="en-US" sz="1200" b="1" i="0" u="none" strike="noStrike">
                <a:solidFill>
                  <a:srgbClr val="000000"/>
                </a:solidFill>
                <a:latin typeface="MS Sans Serif"/>
              </a:rPr>
              <a:pPr algn="ctr"/>
              <a:t>609 205,60 ₽</a:t>
            </a:fld>
            <a:endParaRPr lang="ru-RU" sz="1200" b="1"/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428625" y="361950"/>
            <a:ext cx="1304925" cy="333376"/>
          </a:xfrm>
          <a:prstGeom prst="rect">
            <a:avLst/>
          </a:prstGeom>
          <a:grp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ru-RU" sz="2000" b="1"/>
              <a:t>Продажи</a:t>
            </a:r>
          </a:p>
        </xdr:txBody>
      </xdr:sp>
    </xdr:grpSp>
    <xdr:clientData/>
  </xdr:twoCellAnchor>
  <xdr:twoCellAnchor>
    <xdr:from>
      <xdr:col>2</xdr:col>
      <xdr:colOff>371475</xdr:colOff>
      <xdr:row>2</xdr:row>
      <xdr:rowOff>95250</xdr:rowOff>
    </xdr:from>
    <xdr:to>
      <xdr:col>4</xdr:col>
      <xdr:colOff>457200</xdr:colOff>
      <xdr:row>6</xdr:row>
      <xdr:rowOff>104776</xdr:rowOff>
    </xdr:to>
    <xdr:grpSp>
      <xdr:nvGrpSpPr>
        <xdr:cNvPr id="24" name="Группа 23"/>
        <xdr:cNvGrpSpPr/>
      </xdr:nvGrpSpPr>
      <xdr:grpSpPr>
        <a:xfrm>
          <a:off x="1593550" y="418741"/>
          <a:ext cx="1307801" cy="656507"/>
          <a:chOff x="428625" y="361950"/>
          <a:chExt cx="1304925" cy="657226"/>
        </a:xfrm>
      </xdr:grpSpPr>
      <xdr:sp macro="" textlink="Data!N51">
        <xdr:nvSpPr>
          <xdr:cNvPr id="25" name="TextBox 24"/>
          <xdr:cNvSpPr txBox="1"/>
        </xdr:nvSpPr>
        <xdr:spPr>
          <a:xfrm>
            <a:off x="438150" y="733426"/>
            <a:ext cx="12287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fld id="{9804CF7C-3921-42A1-B9CB-ECC78799A1BE}" type="TxLink">
              <a:rPr lang="en-US" sz="1200" b="1" i="0" u="none" strike="noStrike">
                <a:solidFill>
                  <a:srgbClr val="000000"/>
                </a:solidFill>
                <a:latin typeface="MS Sans Serif"/>
              </a:rPr>
              <a:pPr algn="ctr"/>
              <a:t>81 795,17 ₽</a:t>
            </a:fld>
            <a:endParaRPr lang="ru-RU" sz="1200" b="1"/>
          </a:p>
        </xdr:txBody>
      </xdr:sp>
      <xdr:sp macro="" textlink="">
        <xdr:nvSpPr>
          <xdr:cNvPr id="26" name="TextBox 25"/>
          <xdr:cNvSpPr txBox="1"/>
        </xdr:nvSpPr>
        <xdr:spPr>
          <a:xfrm>
            <a:off x="428625" y="361950"/>
            <a:ext cx="1304925" cy="3333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ru-RU" sz="2000" b="1"/>
              <a:t>Прибыль</a:t>
            </a:r>
          </a:p>
        </xdr:txBody>
      </xdr:sp>
    </xdr:grpSp>
    <xdr:clientData/>
  </xdr:twoCellAnchor>
  <xdr:twoCellAnchor>
    <xdr:from>
      <xdr:col>5</xdr:col>
      <xdr:colOff>9525</xdr:colOff>
      <xdr:row>2</xdr:row>
      <xdr:rowOff>114300</xdr:rowOff>
    </xdr:from>
    <xdr:to>
      <xdr:col>7</xdr:col>
      <xdr:colOff>95250</xdr:colOff>
      <xdr:row>6</xdr:row>
      <xdr:rowOff>123826</xdr:rowOff>
    </xdr:to>
    <xdr:grpSp>
      <xdr:nvGrpSpPr>
        <xdr:cNvPr id="27" name="Группа 26"/>
        <xdr:cNvGrpSpPr/>
      </xdr:nvGrpSpPr>
      <xdr:grpSpPr>
        <a:xfrm>
          <a:off x="3064714" y="437791"/>
          <a:ext cx="1307800" cy="656507"/>
          <a:chOff x="428625" y="361950"/>
          <a:chExt cx="1304925" cy="657226"/>
        </a:xfrm>
      </xdr:grpSpPr>
      <xdr:sp macro="" textlink="Data!R52">
        <xdr:nvSpPr>
          <xdr:cNvPr id="28" name="TextBox 27"/>
          <xdr:cNvSpPr txBox="1"/>
        </xdr:nvSpPr>
        <xdr:spPr>
          <a:xfrm>
            <a:off x="438150" y="733426"/>
            <a:ext cx="12287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fld id="{086EFE03-5272-4D44-BFA1-6A1E719F95EA}" type="TxLink">
              <a:rPr lang="en-US" sz="1200" b="1" i="0" u="none" strike="noStrike">
                <a:solidFill>
                  <a:srgbClr val="000000"/>
                </a:solidFill>
                <a:latin typeface="MS Sans Serif"/>
              </a:rPr>
              <a:pPr algn="ctr"/>
              <a:t>13,4%</a:t>
            </a:fld>
            <a:endParaRPr lang="ru-RU" sz="1200" b="1"/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428625" y="361950"/>
            <a:ext cx="1304925" cy="3333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ru-RU" sz="2000" b="1"/>
              <a:t>Маржа</a:t>
            </a:r>
          </a:p>
        </xdr:txBody>
      </xdr:sp>
    </xdr:grpSp>
    <xdr:clientData/>
  </xdr:twoCellAnchor>
  <xdr:oneCellAnchor>
    <xdr:from>
      <xdr:col>0</xdr:col>
      <xdr:colOff>0</xdr:colOff>
      <xdr:row>0</xdr:row>
      <xdr:rowOff>0</xdr:rowOff>
    </xdr:from>
    <xdr:ext cx="11029950" cy="314324"/>
    <xdr:sp macro="" textlink="">
      <xdr:nvSpPr>
        <xdr:cNvPr id="30" name="TextBox 29"/>
        <xdr:cNvSpPr txBox="1"/>
      </xdr:nvSpPr>
      <xdr:spPr>
        <a:xfrm>
          <a:off x="0" y="0"/>
          <a:ext cx="11029950" cy="3143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Основные</a:t>
          </a:r>
          <a:r>
            <a:rPr lang="ru-RU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KPI </a:t>
          </a:r>
          <a:r>
            <a:rPr lang="ru-RU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показатели</a:t>
          </a:r>
          <a:endParaRPr lang="ru-RU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15</xdr:col>
      <xdr:colOff>57150</xdr:colOff>
      <xdr:row>2</xdr:row>
      <xdr:rowOff>114300</xdr:rowOff>
    </xdr:from>
    <xdr:to>
      <xdr:col>19</xdr:col>
      <xdr:colOff>152400</xdr:colOff>
      <xdr:row>6</xdr:row>
      <xdr:rowOff>123826</xdr:rowOff>
    </xdr:to>
    <xdr:grpSp>
      <xdr:nvGrpSpPr>
        <xdr:cNvPr id="31" name="Группа 30"/>
        <xdr:cNvGrpSpPr/>
      </xdr:nvGrpSpPr>
      <xdr:grpSpPr>
        <a:xfrm>
          <a:off x="9276631" y="437791"/>
          <a:ext cx="2539401" cy="656507"/>
          <a:chOff x="428625" y="361950"/>
          <a:chExt cx="1304925" cy="657226"/>
        </a:xfrm>
      </xdr:grpSpPr>
      <xdr:sp macro="" textlink="Data!X206">
        <xdr:nvSpPr>
          <xdr:cNvPr id="32" name="TextBox 31"/>
          <xdr:cNvSpPr txBox="1"/>
        </xdr:nvSpPr>
        <xdr:spPr>
          <a:xfrm>
            <a:off x="438150" y="733426"/>
            <a:ext cx="12287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fld id="{BF13892D-294A-435E-A732-48FDEE5B018B}" type="TxLink">
              <a:rPr lang="en-US" sz="1200" b="1" i="0" u="none" strike="noStrike">
                <a:solidFill>
                  <a:srgbClr val="000000"/>
                </a:solidFill>
                <a:latin typeface="MS Sans Serif"/>
              </a:rPr>
              <a:pPr algn="ctr"/>
              <a:t>31,62 ₽</a:t>
            </a:fld>
            <a:endParaRPr lang="ru-RU" sz="1200" b="1"/>
          </a:p>
        </xdr:txBody>
      </xdr:sp>
      <xdr:sp macro="" textlink="">
        <xdr:nvSpPr>
          <xdr:cNvPr id="33" name="TextBox 32"/>
          <xdr:cNvSpPr txBox="1"/>
        </xdr:nvSpPr>
        <xdr:spPr>
          <a:xfrm>
            <a:off x="428625" y="361950"/>
            <a:ext cx="1304925" cy="3333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ru-RU" sz="2000" b="1"/>
              <a:t>Прибыль</a:t>
            </a:r>
            <a:r>
              <a:rPr lang="ru-RU" sz="2000" b="1" baseline="0"/>
              <a:t> на сделку</a:t>
            </a:r>
            <a:endParaRPr lang="ru-RU" sz="2000" b="1"/>
          </a:p>
        </xdr:txBody>
      </xdr:sp>
    </xdr:grpSp>
    <xdr:clientData/>
  </xdr:twoCellAnchor>
  <xdr:twoCellAnchor>
    <xdr:from>
      <xdr:col>7</xdr:col>
      <xdr:colOff>180975</xdr:colOff>
      <xdr:row>2</xdr:row>
      <xdr:rowOff>133350</xdr:rowOff>
    </xdr:from>
    <xdr:to>
      <xdr:col>9</xdr:col>
      <xdr:colOff>209550</xdr:colOff>
      <xdr:row>6</xdr:row>
      <xdr:rowOff>142876</xdr:rowOff>
    </xdr:to>
    <xdr:grpSp>
      <xdr:nvGrpSpPr>
        <xdr:cNvPr id="34" name="Группа 33"/>
        <xdr:cNvGrpSpPr/>
      </xdr:nvGrpSpPr>
      <xdr:grpSpPr>
        <a:xfrm>
          <a:off x="4458239" y="456841"/>
          <a:ext cx="1304566" cy="656507"/>
          <a:chOff x="428625" y="361950"/>
          <a:chExt cx="1304925" cy="657226"/>
        </a:xfrm>
      </xdr:grpSpPr>
      <xdr:sp macro="" textlink="Data!X257">
        <xdr:nvSpPr>
          <xdr:cNvPr id="35" name="TextBox 34"/>
          <xdr:cNvSpPr txBox="1"/>
        </xdr:nvSpPr>
        <xdr:spPr>
          <a:xfrm>
            <a:off x="438150" y="733426"/>
            <a:ext cx="12287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fld id="{267D8548-A5FF-46BD-88CF-847CEDA3A143}" type="TxLink">
              <a:rPr lang="en-US" sz="1200" b="1" i="0" u="none" strike="noStrike">
                <a:solidFill>
                  <a:srgbClr val="000000"/>
                </a:solidFill>
                <a:latin typeface="MS Sans Serif"/>
              </a:rPr>
              <a:pPr algn="ctr"/>
              <a:t>2587</a:t>
            </a:fld>
            <a:endParaRPr lang="ru-RU" sz="1200" b="1"/>
          </a:p>
        </xdr:txBody>
      </xdr:sp>
      <xdr:sp macro="" textlink="">
        <xdr:nvSpPr>
          <xdr:cNvPr id="36" name="TextBox 35"/>
          <xdr:cNvSpPr txBox="1"/>
        </xdr:nvSpPr>
        <xdr:spPr>
          <a:xfrm>
            <a:off x="428625" y="361950"/>
            <a:ext cx="1304925" cy="3333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ru-RU" sz="2000" b="1"/>
              <a:t>Сделок</a:t>
            </a:r>
          </a:p>
        </xdr:txBody>
      </xdr:sp>
    </xdr:grpSp>
    <xdr:clientData/>
  </xdr:twoCellAnchor>
  <xdr:twoCellAnchor>
    <xdr:from>
      <xdr:col>9</xdr:col>
      <xdr:colOff>428625</xdr:colOff>
      <xdr:row>2</xdr:row>
      <xdr:rowOff>133350</xdr:rowOff>
    </xdr:from>
    <xdr:to>
      <xdr:col>11</xdr:col>
      <xdr:colOff>514350</xdr:colOff>
      <xdr:row>6</xdr:row>
      <xdr:rowOff>142876</xdr:rowOff>
    </xdr:to>
    <xdr:grpSp>
      <xdr:nvGrpSpPr>
        <xdr:cNvPr id="37" name="Группа 36"/>
        <xdr:cNvGrpSpPr/>
      </xdr:nvGrpSpPr>
      <xdr:grpSpPr>
        <a:xfrm>
          <a:off x="5981880" y="456841"/>
          <a:ext cx="1307800" cy="656507"/>
          <a:chOff x="428625" y="361950"/>
          <a:chExt cx="1304925" cy="657226"/>
        </a:xfrm>
      </xdr:grpSpPr>
      <xdr:sp macro="" textlink="Data!J2">
        <xdr:nvSpPr>
          <xdr:cNvPr id="38" name="TextBox 37"/>
          <xdr:cNvSpPr txBox="1"/>
        </xdr:nvSpPr>
        <xdr:spPr>
          <a:xfrm>
            <a:off x="438150" y="733426"/>
            <a:ext cx="12287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fld id="{525E6366-07F3-4CF8-8DD1-49D2E75073D3}" type="TxLink">
              <a:rPr lang="en-US" sz="1200" b="1" i="0" u="none" strike="noStrike">
                <a:solidFill>
                  <a:srgbClr val="000000"/>
                </a:solidFill>
                <a:latin typeface="MS Sans Serif"/>
              </a:rPr>
              <a:pPr algn="ctr"/>
              <a:t>217</a:t>
            </a:fld>
            <a:endParaRPr lang="ru-RU" sz="1200" b="1"/>
          </a:p>
        </xdr:txBody>
      </xdr:sp>
      <xdr:sp macro="" textlink="">
        <xdr:nvSpPr>
          <xdr:cNvPr id="39" name="TextBox 38"/>
          <xdr:cNvSpPr txBox="1"/>
        </xdr:nvSpPr>
        <xdr:spPr>
          <a:xfrm>
            <a:off x="428625" y="361950"/>
            <a:ext cx="1304925" cy="3333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ru-RU" sz="2000" b="1"/>
              <a:t>Клиентов</a:t>
            </a:r>
          </a:p>
        </xdr:txBody>
      </xdr:sp>
    </xdr:grpSp>
    <xdr:clientData/>
  </xdr:twoCellAnchor>
  <xdr:twoCellAnchor>
    <xdr:from>
      <xdr:col>19</xdr:col>
      <xdr:colOff>381000</xdr:colOff>
      <xdr:row>2</xdr:row>
      <xdr:rowOff>114300</xdr:rowOff>
    </xdr:from>
    <xdr:to>
      <xdr:col>23</xdr:col>
      <xdr:colOff>438150</xdr:colOff>
      <xdr:row>6</xdr:row>
      <xdr:rowOff>123826</xdr:rowOff>
    </xdr:to>
    <xdr:grpSp>
      <xdr:nvGrpSpPr>
        <xdr:cNvPr id="40" name="Группа 39"/>
        <xdr:cNvGrpSpPr/>
      </xdr:nvGrpSpPr>
      <xdr:grpSpPr>
        <a:xfrm>
          <a:off x="12044632" y="437791"/>
          <a:ext cx="2501301" cy="656507"/>
          <a:chOff x="428625" y="361950"/>
          <a:chExt cx="1304925" cy="657226"/>
        </a:xfrm>
      </xdr:grpSpPr>
      <xdr:sp macro="" textlink="Data!J3">
        <xdr:nvSpPr>
          <xdr:cNvPr id="41" name="TextBox 40"/>
          <xdr:cNvSpPr txBox="1"/>
        </xdr:nvSpPr>
        <xdr:spPr>
          <a:xfrm>
            <a:off x="438150" y="733426"/>
            <a:ext cx="12287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fld id="{577F8454-09D7-4D74-8F9F-A3D454CD753E}" type="TxLink">
              <a:rPr lang="en-US" sz="1100" b="1" i="0" u="none" strike="noStrike">
                <a:solidFill>
                  <a:srgbClr val="000000"/>
                </a:solidFill>
                <a:latin typeface="MS Sans Serif"/>
              </a:rPr>
              <a:pPr algn="ctr"/>
              <a:t>2 807,40 ₽</a:t>
            </a:fld>
            <a:endParaRPr lang="ru-RU" sz="1100" b="1"/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428625" y="361950"/>
            <a:ext cx="1304925" cy="3333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ru-RU" sz="2000" b="1"/>
              <a:t>Продажи</a:t>
            </a:r>
            <a:r>
              <a:rPr lang="ru-RU" sz="2000" b="1" baseline="0"/>
              <a:t> на клиента</a:t>
            </a:r>
            <a:endParaRPr lang="ru-RU" sz="2000" b="1"/>
          </a:p>
        </xdr:txBody>
      </xdr:sp>
    </xdr:grpSp>
    <xdr:clientData/>
  </xdr:twoCellAnchor>
  <xdr:twoCellAnchor>
    <xdr:from>
      <xdr:col>2</xdr:col>
      <xdr:colOff>266700</xdr:colOff>
      <xdr:row>2</xdr:row>
      <xdr:rowOff>76200</xdr:rowOff>
    </xdr:from>
    <xdr:to>
      <xdr:col>2</xdr:col>
      <xdr:colOff>266700</xdr:colOff>
      <xdr:row>8</xdr:row>
      <xdr:rowOff>85725</xdr:rowOff>
    </xdr:to>
    <xdr:cxnSp macro="">
      <xdr:nvCxnSpPr>
        <xdr:cNvPr id="44" name="Прямая соединительная линия 43"/>
        <xdr:cNvCxnSpPr/>
      </xdr:nvCxnSpPr>
      <xdr:spPr>
        <a:xfrm flipV="1">
          <a:off x="1485900" y="400050"/>
          <a:ext cx="0" cy="981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2</xdr:row>
      <xdr:rowOff>57150</xdr:rowOff>
    </xdr:from>
    <xdr:to>
      <xdr:col>4</xdr:col>
      <xdr:colOff>523875</xdr:colOff>
      <xdr:row>8</xdr:row>
      <xdr:rowOff>66675</xdr:rowOff>
    </xdr:to>
    <xdr:cxnSp macro="">
      <xdr:nvCxnSpPr>
        <xdr:cNvPr id="46" name="Прямая соединительная линия 45"/>
        <xdr:cNvCxnSpPr/>
      </xdr:nvCxnSpPr>
      <xdr:spPr>
        <a:xfrm flipV="1">
          <a:off x="2962275" y="381000"/>
          <a:ext cx="0" cy="981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2</xdr:row>
      <xdr:rowOff>66675</xdr:rowOff>
    </xdr:from>
    <xdr:to>
      <xdr:col>7</xdr:col>
      <xdr:colOff>171450</xdr:colOff>
      <xdr:row>8</xdr:row>
      <xdr:rowOff>76200</xdr:rowOff>
    </xdr:to>
    <xdr:cxnSp macro="">
      <xdr:nvCxnSpPr>
        <xdr:cNvPr id="47" name="Прямая соединительная линия 46"/>
        <xdr:cNvCxnSpPr/>
      </xdr:nvCxnSpPr>
      <xdr:spPr>
        <a:xfrm flipV="1">
          <a:off x="4438650" y="390525"/>
          <a:ext cx="0" cy="981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314325</xdr:colOff>
      <xdr:row>2</xdr:row>
      <xdr:rowOff>57150</xdr:rowOff>
    </xdr:from>
    <xdr:to>
      <xdr:col>9</xdr:col>
      <xdr:colOff>314325</xdr:colOff>
      <xdr:row>8</xdr:row>
      <xdr:rowOff>66675</xdr:rowOff>
    </xdr:to>
    <xdr:cxnSp macro="">
      <xdr:nvCxnSpPr>
        <xdr:cNvPr id="48" name="Прямая соединительная линия 47"/>
        <xdr:cNvCxnSpPr/>
      </xdr:nvCxnSpPr>
      <xdr:spPr>
        <a:xfrm flipV="1">
          <a:off x="5857875" y="381000"/>
          <a:ext cx="0" cy="981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85725</xdr:colOff>
      <xdr:row>2</xdr:row>
      <xdr:rowOff>76200</xdr:rowOff>
    </xdr:from>
    <xdr:to>
      <xdr:col>12</xdr:col>
      <xdr:colOff>85725</xdr:colOff>
      <xdr:row>8</xdr:row>
      <xdr:rowOff>85725</xdr:rowOff>
    </xdr:to>
    <xdr:cxnSp macro="">
      <xdr:nvCxnSpPr>
        <xdr:cNvPr id="49" name="Прямая соединительная линия 48"/>
        <xdr:cNvCxnSpPr/>
      </xdr:nvCxnSpPr>
      <xdr:spPr>
        <a:xfrm flipV="1">
          <a:off x="7458075" y="400050"/>
          <a:ext cx="0" cy="981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219075</xdr:colOff>
      <xdr:row>2</xdr:row>
      <xdr:rowOff>57150</xdr:rowOff>
    </xdr:from>
    <xdr:to>
      <xdr:col>19</xdr:col>
      <xdr:colOff>219075</xdr:colOff>
      <xdr:row>8</xdr:row>
      <xdr:rowOff>66675</xdr:rowOff>
    </xdr:to>
    <xdr:cxnSp macro="">
      <xdr:nvCxnSpPr>
        <xdr:cNvPr id="50" name="Прямая соединительная линия 49"/>
        <xdr:cNvCxnSpPr/>
      </xdr:nvCxnSpPr>
      <xdr:spPr>
        <a:xfrm flipV="1">
          <a:off x="11858625" y="381000"/>
          <a:ext cx="0" cy="981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9</xdr:row>
      <xdr:rowOff>19050</xdr:rowOff>
    </xdr:from>
    <xdr:to>
      <xdr:col>9</xdr:col>
      <xdr:colOff>561975</xdr:colOff>
      <xdr:row>26</xdr:row>
      <xdr:rowOff>9525</xdr:rowOff>
    </xdr:to>
    <xdr:graphicFrame macro="">
      <xdr:nvGraphicFramePr>
        <xdr:cNvPr id="51" name="Диаграмма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95250</xdr:colOff>
      <xdr:row>2</xdr:row>
      <xdr:rowOff>123825</xdr:rowOff>
    </xdr:from>
    <xdr:to>
      <xdr:col>14</xdr:col>
      <xdr:colOff>485775</xdr:colOff>
      <xdr:row>6</xdr:row>
      <xdr:rowOff>133351</xdr:rowOff>
    </xdr:to>
    <xdr:grpSp>
      <xdr:nvGrpSpPr>
        <xdr:cNvPr id="52" name="Группа 51"/>
        <xdr:cNvGrpSpPr/>
      </xdr:nvGrpSpPr>
      <xdr:grpSpPr>
        <a:xfrm>
          <a:off x="7481618" y="447316"/>
          <a:ext cx="1612600" cy="656507"/>
          <a:chOff x="428625" y="361950"/>
          <a:chExt cx="1304925" cy="657226"/>
        </a:xfrm>
      </xdr:grpSpPr>
      <xdr:sp macro="" textlink="Data!AN3">
        <xdr:nvSpPr>
          <xdr:cNvPr id="53" name="TextBox 52"/>
          <xdr:cNvSpPr txBox="1"/>
        </xdr:nvSpPr>
        <xdr:spPr>
          <a:xfrm>
            <a:off x="438150" y="733426"/>
            <a:ext cx="12287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fld id="{7361C063-A0E0-4EED-B959-FE968FABAAFE}" type="TxLink">
              <a:rPr lang="en-US" sz="1200" b="1" i="0" u="none" strike="noStrike">
                <a:solidFill>
                  <a:srgbClr val="000000"/>
                </a:solidFill>
                <a:latin typeface="MS Sans Serif"/>
              </a:rPr>
              <a:pPr algn="ctr"/>
              <a:t>15,5%</a:t>
            </a:fld>
            <a:endParaRPr lang="ru-RU" sz="1200" b="1"/>
          </a:p>
        </xdr:txBody>
      </xdr:sp>
      <xdr:sp macro="" textlink="">
        <xdr:nvSpPr>
          <xdr:cNvPr id="54" name="TextBox 53"/>
          <xdr:cNvSpPr txBox="1"/>
        </xdr:nvSpPr>
        <xdr:spPr>
          <a:xfrm>
            <a:off x="428625" y="361950"/>
            <a:ext cx="1304925" cy="3333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ru-RU" sz="2000" b="1"/>
              <a:t>Дисконт</a:t>
            </a:r>
          </a:p>
        </xdr:txBody>
      </xdr:sp>
    </xdr:grpSp>
    <xdr:clientData/>
  </xdr:twoCellAnchor>
  <xdr:twoCellAnchor>
    <xdr:from>
      <xdr:col>14</xdr:col>
      <xdr:colOff>542925</xdr:colOff>
      <xdr:row>2</xdr:row>
      <xdr:rowOff>85725</xdr:rowOff>
    </xdr:from>
    <xdr:to>
      <xdr:col>14</xdr:col>
      <xdr:colOff>542925</xdr:colOff>
      <xdr:row>8</xdr:row>
      <xdr:rowOff>95250</xdr:rowOff>
    </xdr:to>
    <xdr:cxnSp macro="">
      <xdr:nvCxnSpPr>
        <xdr:cNvPr id="55" name="Прямая соединительная линия 54"/>
        <xdr:cNvCxnSpPr/>
      </xdr:nvCxnSpPr>
      <xdr:spPr>
        <a:xfrm flipV="1">
          <a:off x="9134475" y="409575"/>
          <a:ext cx="0" cy="9810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26</xdr:row>
      <xdr:rowOff>47625</xdr:rowOff>
    </xdr:from>
    <xdr:to>
      <xdr:col>9</xdr:col>
      <xdr:colOff>571500</xdr:colOff>
      <xdr:row>43</xdr:row>
      <xdr:rowOff>38100</xdr:rowOff>
    </xdr:to>
    <xdr:graphicFrame macro="">
      <xdr:nvGraphicFramePr>
        <xdr:cNvPr id="56" name="Диаграмма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609599</xdr:colOff>
      <xdr:row>26</xdr:row>
      <xdr:rowOff>47625</xdr:rowOff>
    </xdr:from>
    <xdr:to>
      <xdr:col>19</xdr:col>
      <xdr:colOff>142875</xdr:colOff>
      <xdr:row>43</xdr:row>
      <xdr:rowOff>38100</xdr:rowOff>
    </xdr:to>
    <xdr:graphicFrame macro="">
      <xdr:nvGraphicFramePr>
        <xdr:cNvPr id="57" name="Диаграмма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602053</xdr:colOff>
      <xdr:row>64</xdr:row>
      <xdr:rowOff>4877</xdr:rowOff>
    </xdr:from>
    <xdr:to>
      <xdr:col>9</xdr:col>
      <xdr:colOff>512194</xdr:colOff>
      <xdr:row>83</xdr:row>
      <xdr:rowOff>107830</xdr:rowOff>
    </xdr:to>
    <xdr:graphicFrame macro="">
      <xdr:nvGraphicFramePr>
        <xdr:cNvPr id="58" name="Диаграмма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523874</xdr:colOff>
      <xdr:row>9</xdr:row>
      <xdr:rowOff>33336</xdr:rowOff>
    </xdr:from>
    <xdr:to>
      <xdr:col>68</xdr:col>
      <xdr:colOff>380999</xdr:colOff>
      <xdr:row>39</xdr:row>
      <xdr:rowOff>76199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vgeny.Novashov@evraz.com" refreshedDate="44714.397889814813" createdVersion="5" refreshedVersion="5" recordCount="9994">
  <cacheSource type="worksheet">
    <worksheetSource name="Таблица1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7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" numFmtId="0">
      <sharedItems containsMixedTypes="1" containsNumber="1" containsInteger="1" minValue="1" maxValue="1"/>
    </cacheField>
    <cacheField name="NoReturn" numFmtId="0">
      <sharedItems containsSemiMixedTypes="0" containsString="0" containsNumber="1" containsInteger="1" minValue="0" maxValue="1"/>
    </cacheField>
    <cacheField name="CustomerUniq" numFmtId="0">
      <sharedItems containsSemiMixedTypes="0" containsString="0" containsNumber="1" containsInteger="1" minValue="0" maxValue="1"/>
    </cacheField>
    <cacheField name="Ratio" numFmtId="0" formula="Profit/Sales" databaseField="0"/>
    <cacheField name="% Return" numFmtId="0" formula="Return/NoReturn" databaseField="0"/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s v="Second Class"/>
    <x v="0"/>
    <x v="0"/>
    <x v="0"/>
    <s v="United States"/>
    <s v="Henderson"/>
    <s v="Kentucky"/>
    <n v="42420"/>
    <x v="0"/>
    <s v="FUR-BO-10001798"/>
    <x v="0"/>
    <s v="Bookcases"/>
    <s v="Bush Somerset Collection Bookcase"/>
    <x v="0"/>
    <n v="2"/>
    <n v="0"/>
    <n v="41.913600000000002"/>
    <s v="Cassandra Brandow"/>
    <s v=""/>
    <n v="1"/>
    <n v="1"/>
  </r>
  <r>
    <n v="2"/>
    <x v="0"/>
    <x v="0"/>
    <d v="2018-11-11T00:00:00"/>
    <s v="Second Class"/>
    <x v="0"/>
    <x v="0"/>
    <x v="0"/>
    <s v="United States"/>
    <s v="Henderson"/>
    <s v="Kentucky"/>
    <n v="42420"/>
    <x v="0"/>
    <s v="FUR-CH-10000454"/>
    <x v="0"/>
    <s v="Chairs"/>
    <s v="Hon Deluxe Fabric Upholstered Stacking Chairs, Rounded Back"/>
    <x v="1"/>
    <n v="3"/>
    <n v="0"/>
    <n v="219.58199999999997"/>
    <s v="Cassandra Brandow"/>
    <s v=""/>
    <n v="1"/>
    <n v="0"/>
  </r>
  <r>
    <n v="3"/>
    <x v="1"/>
    <x v="1"/>
    <d v="2018-06-16T00:00:00"/>
    <s v="Second Class"/>
    <x v="1"/>
    <x v="1"/>
    <x v="1"/>
    <s v="United States"/>
    <s v="Los Angeles"/>
    <s v="California"/>
    <n v="90036"/>
    <x v="1"/>
    <s v="OFF-LA-10000240"/>
    <x v="1"/>
    <s v="Labels"/>
    <s v="Self-Adhesive Address Labels for Typewriters by Universal"/>
    <x v="2"/>
    <n v="2"/>
    <n v="0"/>
    <n v="6.8713999999999995"/>
    <s v="Anna Andreadi"/>
    <s v=""/>
    <n v="1"/>
    <n v="1"/>
  </r>
  <r>
    <n v="4"/>
    <x v="2"/>
    <x v="2"/>
    <d v="2017-10-18T00:00:00"/>
    <s v="Standard Class"/>
    <x v="2"/>
    <x v="2"/>
    <x v="0"/>
    <s v="United States"/>
    <s v="Fort Lauderdale"/>
    <s v="Florida"/>
    <n v="33311"/>
    <x v="0"/>
    <s v="FUR-TA-10000577"/>
    <x v="0"/>
    <s v="Tables"/>
    <s v="Bretford CR4500 Series Slim Rectangular Table"/>
    <x v="3"/>
    <n v="5"/>
    <n v="0.45"/>
    <n v="-383.03100000000006"/>
    <s v="Cassandra Brandow"/>
    <s v=""/>
    <n v="1"/>
    <n v="1"/>
  </r>
  <r>
    <n v="5"/>
    <x v="2"/>
    <x v="2"/>
    <d v="2017-10-18T00:00:00"/>
    <s v="Standard Class"/>
    <x v="2"/>
    <x v="2"/>
    <x v="0"/>
    <s v="United States"/>
    <s v="Fort Lauderdale"/>
    <s v="Florida"/>
    <n v="33311"/>
    <x v="0"/>
    <s v="OFF-ST-10000760"/>
    <x v="1"/>
    <s v="Storage"/>
    <s v="Eldon Fold 'N Roll Cart System"/>
    <x v="4"/>
    <n v="2"/>
    <n v="0.2"/>
    <n v="2.5163999999999991"/>
    <s v="Cassandra Brandow"/>
    <s v=""/>
    <n v="1"/>
    <n v="0"/>
  </r>
  <r>
    <n v="6"/>
    <x v="3"/>
    <x v="3"/>
    <d v="2016-06-14T00:00:00"/>
    <s v="Standard Class"/>
    <x v="3"/>
    <x v="3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x v="5"/>
    <n v="7"/>
    <n v="0"/>
    <n v="14.169399999999996"/>
    <s v="Anna Andreadi"/>
    <s v=""/>
    <n v="1"/>
    <n v="1"/>
  </r>
  <r>
    <n v="7"/>
    <x v="3"/>
    <x v="3"/>
    <d v="2016-06-14T00:00:00"/>
    <s v="Standard Class"/>
    <x v="3"/>
    <x v="3"/>
    <x v="0"/>
    <s v="United States"/>
    <s v="Los Angeles"/>
    <s v="California"/>
    <n v="90032"/>
    <x v="1"/>
    <s v="OFF-AR-10002833"/>
    <x v="1"/>
    <s v="Art"/>
    <s v="Newell 322"/>
    <x v="6"/>
    <n v="4"/>
    <n v="0"/>
    <n v="1.9656000000000002"/>
    <s v="Anna Andreadi"/>
    <s v=""/>
    <n v="1"/>
    <n v="0"/>
  </r>
  <r>
    <n v="8"/>
    <x v="3"/>
    <x v="3"/>
    <d v="2016-06-14T00:00:00"/>
    <s v="Standard Class"/>
    <x v="3"/>
    <x v="3"/>
    <x v="0"/>
    <s v="United States"/>
    <s v="Los Angeles"/>
    <s v="California"/>
    <n v="90032"/>
    <x v="1"/>
    <s v="TEC-PH-10002275"/>
    <x v="2"/>
    <s v="Phones"/>
    <s v="Mitel 5320 IP Phone VoIP phone"/>
    <x v="7"/>
    <n v="6"/>
    <n v="0.2"/>
    <n v="90.715200000000038"/>
    <s v="Anna Andreadi"/>
    <s v=""/>
    <n v="1"/>
    <n v="0"/>
  </r>
  <r>
    <n v="9"/>
    <x v="3"/>
    <x v="3"/>
    <d v="2016-06-14T00:00:00"/>
    <s v="Standard Class"/>
    <x v="3"/>
    <x v="3"/>
    <x v="0"/>
    <s v="United States"/>
    <s v="Los Angeles"/>
    <s v="California"/>
    <n v="90032"/>
    <x v="1"/>
    <s v="OFF-BI-10003910"/>
    <x v="1"/>
    <s v="Binders"/>
    <s v="DXL Angle-View Binders with Locking Rings by Samsill"/>
    <x v="8"/>
    <n v="3"/>
    <n v="0.2"/>
    <n v="5.7824999999999998"/>
    <s v="Anna Andreadi"/>
    <s v=""/>
    <n v="1"/>
    <n v="0"/>
  </r>
  <r>
    <n v="10"/>
    <x v="3"/>
    <x v="3"/>
    <d v="2016-06-14T00:00:00"/>
    <s v="Standard Class"/>
    <x v="3"/>
    <x v="3"/>
    <x v="0"/>
    <s v="United States"/>
    <s v="Los Angeles"/>
    <s v="California"/>
    <n v="90032"/>
    <x v="1"/>
    <s v="OFF-AP-10002892"/>
    <x v="1"/>
    <s v="Appliances"/>
    <s v="Belkin F5C206VTEL 6 Outlet Surge"/>
    <x v="9"/>
    <n v="5"/>
    <n v="0"/>
    <n v="34.469999999999992"/>
    <s v="Anna Andreadi"/>
    <s v=""/>
    <n v="1"/>
    <n v="0"/>
  </r>
  <r>
    <n v="11"/>
    <x v="3"/>
    <x v="3"/>
    <d v="2016-06-14T00:00:00"/>
    <s v="Standard Class"/>
    <x v="3"/>
    <x v="3"/>
    <x v="0"/>
    <s v="United States"/>
    <s v="Los Angeles"/>
    <s v="California"/>
    <n v="90032"/>
    <x v="1"/>
    <s v="FUR-TA-10001539"/>
    <x v="0"/>
    <s v="Tables"/>
    <s v="Chromcraft Rectangular Conference Tables"/>
    <x v="10"/>
    <n v="9"/>
    <n v="0.2"/>
    <n v="85.309199999999805"/>
    <s v="Anna Andreadi"/>
    <s v=""/>
    <n v="1"/>
    <n v="0"/>
  </r>
  <r>
    <n v="12"/>
    <x v="3"/>
    <x v="3"/>
    <d v="2016-06-14T00:00:00"/>
    <s v="Standard Class"/>
    <x v="3"/>
    <x v="3"/>
    <x v="0"/>
    <s v="United States"/>
    <s v="Los Angeles"/>
    <s v="California"/>
    <n v="90032"/>
    <x v="1"/>
    <s v="TEC-PH-10002033"/>
    <x v="2"/>
    <s v="Phones"/>
    <s v="Konftel 250 Conference phone - Charcoal black"/>
    <x v="11"/>
    <n v="4"/>
    <n v="0.2"/>
    <n v="68.356800000000021"/>
    <s v="Anna Andreadi"/>
    <s v=""/>
    <n v="1"/>
    <n v="0"/>
  </r>
  <r>
    <n v="13"/>
    <x v="4"/>
    <x v="4"/>
    <d v="2019-04-20T00:00:00"/>
    <s v="Standard Class"/>
    <x v="4"/>
    <x v="4"/>
    <x v="0"/>
    <s v="United States"/>
    <s v="Concord"/>
    <s v="North Carolina"/>
    <n v="28027"/>
    <x v="0"/>
    <s v="OFF-PA-10002365"/>
    <x v="1"/>
    <s v="Paper"/>
    <s v="Xerox 1967"/>
    <x v="12"/>
    <n v="3"/>
    <n v="0.2"/>
    <n v="5.4432"/>
    <s v="Cassandra Brandow"/>
    <s v=""/>
    <n v="1"/>
    <n v="1"/>
  </r>
  <r>
    <n v="14"/>
    <x v="5"/>
    <x v="5"/>
    <d v="2018-12-10T00:00:00"/>
    <s v="Standard Class"/>
    <x v="5"/>
    <x v="5"/>
    <x v="0"/>
    <s v="United States"/>
    <s v="Seattle"/>
    <s v="Washington"/>
    <n v="98103"/>
    <x v="1"/>
    <s v="OFF-BI-10003656"/>
    <x v="1"/>
    <s v="Binders"/>
    <s v="Fellowes PB200 Plastic Comb Binding Machine"/>
    <x v="13"/>
    <n v="3"/>
    <n v="0.2"/>
    <n v="132.59219999999993"/>
    <s v="Anna Andreadi"/>
    <s v=""/>
    <n v="1"/>
    <n v="1"/>
  </r>
  <r>
    <n v="15"/>
    <x v="6"/>
    <x v="6"/>
    <d v="2017-11-26T00:00:00"/>
    <s v="Standard Class"/>
    <x v="6"/>
    <x v="6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x v="14"/>
    <n v="5"/>
    <n v="0.8"/>
    <n v="-123.858"/>
    <s v="Kelly Williams"/>
    <s v=""/>
    <n v="1"/>
    <n v="1"/>
  </r>
  <r>
    <n v="16"/>
    <x v="6"/>
    <x v="6"/>
    <d v="2017-11-26T00:00:00"/>
    <s v="Standard Class"/>
    <x v="6"/>
    <x v="6"/>
    <x v="2"/>
    <s v="United States"/>
    <s v="Fort Worth"/>
    <s v="Texas"/>
    <n v="76106"/>
    <x v="2"/>
    <s v="OFF-BI-10000756"/>
    <x v="1"/>
    <s v="Binders"/>
    <s v="Storex DuraTech Recycled Plastic Frosted Binders"/>
    <x v="15"/>
    <n v="3"/>
    <n v="0.8"/>
    <n v="-3.8160000000000016"/>
    <s v="Kelly Williams"/>
    <s v=""/>
    <n v="1"/>
    <n v="0"/>
  </r>
  <r>
    <n v="17"/>
    <x v="7"/>
    <x v="7"/>
    <d v="2016-11-18T00:00:00"/>
    <s v="Standard Class"/>
    <x v="7"/>
    <x v="7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x v="16"/>
    <n v="6"/>
    <n v="0"/>
    <n v="13.317599999999999"/>
    <s v="Kelly Williams"/>
    <s v=""/>
    <n v="1"/>
    <n v="1"/>
  </r>
  <r>
    <n v="18"/>
    <x v="8"/>
    <x v="8"/>
    <d v="2016-05-15T00:00:00"/>
    <s v="Second Class"/>
    <x v="8"/>
    <x v="8"/>
    <x v="0"/>
    <s v="United States"/>
    <s v="West Jordan"/>
    <s v="Utah"/>
    <n v="84084"/>
    <x v="1"/>
    <s v="OFF-ST-10000107"/>
    <x v="1"/>
    <s v="Storage"/>
    <s v="Fellowes Super Stor/Drawer"/>
    <x v="17"/>
    <n v="2"/>
    <n v="0"/>
    <n v="9.9899999999999949"/>
    <s v="Anna Andreadi"/>
    <s v=""/>
    <n v="1"/>
    <n v="1"/>
  </r>
  <r>
    <n v="19"/>
    <x v="9"/>
    <x v="9"/>
    <d v="2016-09-01T00:00:00"/>
    <s v="Second Class"/>
    <x v="9"/>
    <x v="9"/>
    <x v="0"/>
    <s v="United States"/>
    <s v="San Francisco"/>
    <s v="California"/>
    <n v="94109"/>
    <x v="1"/>
    <s v="OFF-AR-10003056"/>
    <x v="1"/>
    <s v="Art"/>
    <s v="Newell 341"/>
    <x v="18"/>
    <n v="2"/>
    <n v="0"/>
    <n v="2.4823999999999993"/>
    <s v="Anna Andreadi"/>
    <n v="1"/>
    <n v="0"/>
    <n v="1"/>
  </r>
  <r>
    <n v="20"/>
    <x v="9"/>
    <x v="9"/>
    <d v="2016-09-01T00:00:00"/>
    <s v="Second Class"/>
    <x v="9"/>
    <x v="9"/>
    <x v="0"/>
    <s v="United States"/>
    <s v="San Francisco"/>
    <s v="California"/>
    <n v="94109"/>
    <x v="1"/>
    <s v="TEC-PH-10001949"/>
    <x v="2"/>
    <s v="Phones"/>
    <s v="Cisco SPA 501G IP Phone"/>
    <x v="19"/>
    <n v="3"/>
    <n v="0.2"/>
    <n v="16.010999999999981"/>
    <s v="Anna Andreadi"/>
    <n v="1"/>
    <n v="0"/>
    <n v="0"/>
  </r>
  <r>
    <n v="21"/>
    <x v="9"/>
    <x v="9"/>
    <d v="2016-09-01T00:00:00"/>
    <s v="Second Class"/>
    <x v="9"/>
    <x v="9"/>
    <x v="0"/>
    <s v="United States"/>
    <s v="San Francisco"/>
    <s v="California"/>
    <n v="94109"/>
    <x v="1"/>
    <s v="OFF-BI-10002215"/>
    <x v="1"/>
    <s v="Binders"/>
    <s v="Wilson Jones Hanging View Binder, White, 1&quot;"/>
    <x v="20"/>
    <n v="4"/>
    <n v="0.2"/>
    <n v="7.3839999999999986"/>
    <s v="Anna Andreadi"/>
    <n v="1"/>
    <n v="0"/>
    <n v="0"/>
  </r>
  <r>
    <n v="22"/>
    <x v="10"/>
    <x v="10"/>
    <d v="2018-12-13T00:00:00"/>
    <s v="Standard Class"/>
    <x v="10"/>
    <x v="10"/>
    <x v="1"/>
    <s v="United States"/>
    <s v="Fremont"/>
    <s v="Nebraska"/>
    <n v="68025"/>
    <x v="2"/>
    <s v="OFF-AR-10000246"/>
    <x v="1"/>
    <s v="Art"/>
    <s v="Newell 318"/>
    <x v="21"/>
    <n v="7"/>
    <n v="0"/>
    <n v="5.0595999999999997"/>
    <s v="Kelly Williams"/>
    <s v=""/>
    <n v="1"/>
    <n v="1"/>
  </r>
  <r>
    <n v="23"/>
    <x v="10"/>
    <x v="10"/>
    <d v="2018-12-13T00:00:00"/>
    <s v="Standard Class"/>
    <x v="10"/>
    <x v="10"/>
    <x v="1"/>
    <s v="United States"/>
    <s v="Fremont"/>
    <s v="Nebraska"/>
    <n v="68025"/>
    <x v="2"/>
    <s v="OFF-AP-10001492"/>
    <x v="1"/>
    <s v="Appliances"/>
    <s v="Acco Six-Outlet Power Strip, 4' Cord Length"/>
    <x v="22"/>
    <n v="7"/>
    <n v="0"/>
    <n v="15.688400000000001"/>
    <s v="Kelly Williams"/>
    <s v=""/>
    <n v="1"/>
    <n v="0"/>
  </r>
  <r>
    <n v="24"/>
    <x v="11"/>
    <x v="11"/>
    <d v="2019-07-18T00:00:00"/>
    <s v="Second Class"/>
    <x v="11"/>
    <x v="11"/>
    <x v="0"/>
    <s v="United States"/>
    <s v="Philadelphia"/>
    <s v="Pennsylvania"/>
    <n v="19140"/>
    <x v="3"/>
    <s v="FUR-CH-10002774"/>
    <x v="0"/>
    <s v="Chairs"/>
    <s v="Global Deluxe Stacking Chair, Gray"/>
    <x v="23"/>
    <n v="2"/>
    <n v="0.3"/>
    <n v="-1.0196000000000005"/>
    <s v="Chuck Magee"/>
    <s v=""/>
    <n v="1"/>
    <n v="1"/>
  </r>
  <r>
    <n v="25"/>
    <x v="12"/>
    <x v="12"/>
    <d v="2017-09-30T00:00:00"/>
    <s v="Standard Class"/>
    <x v="12"/>
    <x v="12"/>
    <x v="0"/>
    <s v="United States"/>
    <s v="Orem"/>
    <s v="Utah"/>
    <n v="84057"/>
    <x v="1"/>
    <s v="FUR-TA-10000577"/>
    <x v="0"/>
    <s v="Tables"/>
    <s v="Bretford CR4500 Series Slim Rectangular Table"/>
    <x v="24"/>
    <n v="3"/>
    <n v="0"/>
    <n v="240.26490000000001"/>
    <s v="Anna Andreadi"/>
    <s v=""/>
    <n v="1"/>
    <n v="1"/>
  </r>
  <r>
    <n v="26"/>
    <x v="13"/>
    <x v="13"/>
    <d v="2018-01-20T00:00:00"/>
    <s v="Second Class"/>
    <x v="13"/>
    <x v="13"/>
    <x v="0"/>
    <s v="United States"/>
    <s v="Los Angeles"/>
    <s v="California"/>
    <n v="90049"/>
    <x v="1"/>
    <s v="OFF-BI-10001634"/>
    <x v="1"/>
    <s v="Binders"/>
    <s v="Wilson Jones Active Use Binders"/>
    <x v="25"/>
    <n v="2"/>
    <n v="0.2"/>
    <n v="4.2224000000000004"/>
    <s v="Anna Andreadi"/>
    <s v=""/>
    <n v="1"/>
    <n v="1"/>
  </r>
  <r>
    <n v="27"/>
    <x v="13"/>
    <x v="13"/>
    <d v="2018-01-20T00:00:00"/>
    <s v="Second Class"/>
    <x v="13"/>
    <x v="13"/>
    <x v="0"/>
    <s v="United States"/>
    <s v="Los Angeles"/>
    <s v="California"/>
    <n v="90049"/>
    <x v="1"/>
    <s v="TEC-AC-10003027"/>
    <x v="2"/>
    <s v="Accessories"/>
    <s v="Imation 8GB Mini TravelDrive USB 2.0 Flash Drive"/>
    <x v="26"/>
    <n v="3"/>
    <n v="0"/>
    <n v="11.774100000000004"/>
    <s v="Anna Andreadi"/>
    <s v=""/>
    <n v="1"/>
    <n v="0"/>
  </r>
  <r>
    <n v="28"/>
    <x v="14"/>
    <x v="14"/>
    <d v="2017-09-21T00:00:00"/>
    <s v="Standard Class"/>
    <x v="14"/>
    <x v="14"/>
    <x v="0"/>
    <s v="United States"/>
    <s v="Philadelphia"/>
    <s v="Pennsylvania"/>
    <n v="19140"/>
    <x v="3"/>
    <s v="FUR-BO-10004834"/>
    <x v="0"/>
    <s v="Bookcases"/>
    <s v="Riverside Palais Royal Lawyers Bookcase, Royale Cherry Finish"/>
    <x v="27"/>
    <n v="7"/>
    <n v="0.5"/>
    <n v="-1665.0522000000001"/>
    <s v="Chuck Magee"/>
    <s v=""/>
    <n v="1"/>
    <n v="1"/>
  </r>
  <r>
    <n v="29"/>
    <x v="14"/>
    <x v="14"/>
    <d v="2017-09-21T00:00:00"/>
    <s v="Standard Class"/>
    <x v="14"/>
    <x v="14"/>
    <x v="0"/>
    <s v="United States"/>
    <s v="Philadelphia"/>
    <s v="Pennsylvania"/>
    <n v="19140"/>
    <x v="3"/>
    <s v="OFF-BI-10000474"/>
    <x v="1"/>
    <s v="Binders"/>
    <s v="Avery Recycled Flexi-View Covers for Binding Systems"/>
    <x v="28"/>
    <n v="2"/>
    <n v="0.7"/>
    <n v="-7.0532000000000004"/>
    <s v="Chuck Magee"/>
    <s v=""/>
    <n v="1"/>
    <n v="0"/>
  </r>
  <r>
    <n v="30"/>
    <x v="14"/>
    <x v="14"/>
    <d v="2017-09-21T00:00:00"/>
    <s v="Standard Class"/>
    <x v="14"/>
    <x v="14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x v="29"/>
    <n v="3"/>
    <n v="0.2"/>
    <n v="15.524999999999991"/>
    <s v="Chuck Magee"/>
    <s v=""/>
    <n v="1"/>
    <n v="0"/>
  </r>
  <r>
    <n v="31"/>
    <x v="14"/>
    <x v="14"/>
    <d v="2017-09-21T00:00:00"/>
    <s v="Standard Class"/>
    <x v="14"/>
    <x v="14"/>
    <x v="0"/>
    <s v="United States"/>
    <s v="Philadelphia"/>
    <s v="Pennsylvania"/>
    <n v="19140"/>
    <x v="3"/>
    <s v="OFF-EN-10001509"/>
    <x v="1"/>
    <s v="Envelopes"/>
    <s v="Poly String Tie Envelopes"/>
    <x v="30"/>
    <n v="2"/>
    <n v="0.2"/>
    <n v="1.1015999999999997"/>
    <s v="Chuck Magee"/>
    <s v=""/>
    <n v="1"/>
    <n v="0"/>
  </r>
  <r>
    <n v="32"/>
    <x v="14"/>
    <x v="14"/>
    <d v="2017-09-21T00:00:00"/>
    <s v="Standard Class"/>
    <x v="14"/>
    <x v="14"/>
    <x v="0"/>
    <s v="United States"/>
    <s v="Philadelphia"/>
    <s v="Pennsylvania"/>
    <n v="19140"/>
    <x v="3"/>
    <s v="OFF-AR-10004042"/>
    <x v="1"/>
    <s v="Art"/>
    <s v="BOSTON Model 1800 Electric Pencil Sharpeners, Putty/Woodgrain"/>
    <x v="31"/>
    <n v="6"/>
    <n v="0.2"/>
    <n v="9.7091999999999885"/>
    <s v="Chuck Magee"/>
    <s v=""/>
    <n v="1"/>
    <n v="0"/>
  </r>
  <r>
    <n v="33"/>
    <x v="14"/>
    <x v="14"/>
    <d v="2017-09-21T00:00:00"/>
    <s v="Standard Class"/>
    <x v="14"/>
    <x v="14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x v="32"/>
    <n v="6"/>
    <n v="0.7"/>
    <n v="-5.7149999999999999"/>
    <s v="Chuck Magee"/>
    <s v=""/>
    <n v="1"/>
    <n v="0"/>
  </r>
  <r>
    <n v="34"/>
    <x v="14"/>
    <x v="14"/>
    <d v="2017-09-21T00:00:00"/>
    <s v="Standard Class"/>
    <x v="14"/>
    <x v="14"/>
    <x v="0"/>
    <s v="United States"/>
    <s v="Philadelphia"/>
    <s v="Pennsylvania"/>
    <n v="19140"/>
    <x v="3"/>
    <s v="OFF-AR-10001683"/>
    <x v="1"/>
    <s v="Art"/>
    <s v="Lumber Crayons"/>
    <x v="33"/>
    <n v="2"/>
    <n v="0.2"/>
    <n v="3.5460000000000007"/>
    <s v="Chuck Magee"/>
    <s v=""/>
    <n v="1"/>
    <n v="0"/>
  </r>
  <r>
    <n v="35"/>
    <x v="15"/>
    <x v="15"/>
    <d v="2019-10-23T00:00:00"/>
    <s v="Second Class"/>
    <x v="15"/>
    <x v="15"/>
    <x v="2"/>
    <s v="United States"/>
    <s v="Houston"/>
    <s v="Texas"/>
    <n v="77095"/>
    <x v="2"/>
    <s v="OFF-PA-10000249"/>
    <x v="1"/>
    <s v="Paper"/>
    <s v="Easy-staple paper"/>
    <x v="34"/>
    <n v="3"/>
    <n v="0.2"/>
    <n v="9.9467999999999979"/>
    <s v="Kelly Williams"/>
    <s v=""/>
    <n v="1"/>
    <n v="1"/>
  </r>
  <r>
    <n v="36"/>
    <x v="16"/>
    <x v="16"/>
    <d v="2018-12-10T00:00:00"/>
    <s v="First Class"/>
    <x v="16"/>
    <x v="16"/>
    <x v="1"/>
    <s v="United States"/>
    <s v="Richardson"/>
    <s v="Texas"/>
    <n v="75080"/>
    <x v="2"/>
    <s v="TEC-PH-10004977"/>
    <x v="2"/>
    <s v="Phones"/>
    <s v="GE 30524EE4"/>
    <x v="35"/>
    <n v="7"/>
    <n v="0.2"/>
    <n v="123.47369999999989"/>
    <s v="Kelly Williams"/>
    <s v=""/>
    <n v="1"/>
    <n v="1"/>
  </r>
  <r>
    <n v="37"/>
    <x v="16"/>
    <x v="16"/>
    <d v="2018-12-10T00:00:00"/>
    <s v="First Class"/>
    <x v="16"/>
    <x v="16"/>
    <x v="1"/>
    <s v="United States"/>
    <s v="Richardson"/>
    <s v="Texas"/>
    <n v="75080"/>
    <x v="2"/>
    <s v="FUR-FU-10003664"/>
    <x v="0"/>
    <s v="Furnishings"/>
    <s v="Electrix Architect's Clamp-On Swing Arm Lamp, Black"/>
    <x v="36"/>
    <n v="5"/>
    <n v="0.6"/>
    <n v="-147.96300000000002"/>
    <s v="Kelly Williams"/>
    <s v=""/>
    <n v="1"/>
    <n v="0"/>
  </r>
  <r>
    <n v="38"/>
    <x v="17"/>
    <x v="17"/>
    <d v="2017-12-31T00:00:00"/>
    <s v="Standard Class"/>
    <x v="17"/>
    <x v="17"/>
    <x v="2"/>
    <s v="United States"/>
    <s v="Houston"/>
    <s v="Texas"/>
    <n v="77041"/>
    <x v="2"/>
    <s v="OFF-EN-10002986"/>
    <x v="1"/>
    <s v="Envelopes"/>
    <s v="#10-4 1/8&quot; x 9 1/2&quot; Premium Diagonal Seam Envelopes"/>
    <x v="37"/>
    <n v="9"/>
    <n v="0.2"/>
    <n v="35.414999999999999"/>
    <s v="Kelly Williams"/>
    <s v=""/>
    <n v="1"/>
    <n v="1"/>
  </r>
  <r>
    <n v="39"/>
    <x v="17"/>
    <x v="17"/>
    <d v="2017-12-31T00:00:00"/>
    <s v="Standard Class"/>
    <x v="17"/>
    <x v="17"/>
    <x v="2"/>
    <s v="United States"/>
    <s v="Houston"/>
    <s v="Texas"/>
    <n v="77041"/>
    <x v="2"/>
    <s v="FUR-BO-10002545"/>
    <x v="0"/>
    <s v="Bookcases"/>
    <s v="Atlantic Metals Mobile 3-Shelf Bookcases, Custom Colors"/>
    <x v="38"/>
    <n v="3"/>
    <n v="0.32"/>
    <n v="-46.976400000000012"/>
    <s v="Kelly Williams"/>
    <s v=""/>
    <n v="1"/>
    <n v="0"/>
  </r>
  <r>
    <n v="40"/>
    <x v="17"/>
    <x v="17"/>
    <d v="2017-12-31T00:00:00"/>
    <s v="Standard Class"/>
    <x v="17"/>
    <x v="17"/>
    <x v="2"/>
    <s v="United States"/>
    <s v="Houston"/>
    <s v="Texas"/>
    <n v="77041"/>
    <x v="2"/>
    <s v="FUR-CH-10004218"/>
    <x v="0"/>
    <s v="Chairs"/>
    <s v="Global Fabric Manager's Chair, Dark Gray"/>
    <x v="39"/>
    <n v="3"/>
    <n v="0.3"/>
    <n v="-15.146999999999991"/>
    <s v="Kelly Williams"/>
    <s v=""/>
    <n v="1"/>
    <n v="0"/>
  </r>
  <r>
    <n v="41"/>
    <x v="17"/>
    <x v="17"/>
    <d v="2017-12-31T00:00:00"/>
    <s v="Standard Class"/>
    <x v="17"/>
    <x v="17"/>
    <x v="2"/>
    <s v="United States"/>
    <s v="Houston"/>
    <s v="Texas"/>
    <n v="77041"/>
    <x v="2"/>
    <s v="TEC-PH-10000486"/>
    <x v="2"/>
    <s v="Phones"/>
    <s v="Plantronics HL10 Handset Lifter"/>
    <x v="40"/>
    <n v="4"/>
    <n v="0.2"/>
    <n v="41.756399999999957"/>
    <s v="Kelly Williams"/>
    <s v=""/>
    <n v="1"/>
    <n v="0"/>
  </r>
  <r>
    <n v="42"/>
    <x v="18"/>
    <x v="18"/>
    <d v="2019-09-15T00:00:00"/>
    <s v="Standard Class"/>
    <x v="18"/>
    <x v="18"/>
    <x v="1"/>
    <s v="United States"/>
    <s v="Naperville"/>
    <s v="Illinois"/>
    <n v="60540"/>
    <x v="2"/>
    <s v="TEC-PH-10004093"/>
    <x v="2"/>
    <s v="Phones"/>
    <s v="Panasonic Kx-TS550"/>
    <x v="41"/>
    <n v="4"/>
    <n v="0.2"/>
    <n v="16.556399999999996"/>
    <s v="Kelly Williams"/>
    <s v=""/>
    <n v="1"/>
    <n v="1"/>
  </r>
  <r>
    <n v="43"/>
    <x v="19"/>
    <x v="19"/>
    <d v="2018-07-22T00:00:00"/>
    <s v="Standard Class"/>
    <x v="19"/>
    <x v="19"/>
    <x v="1"/>
    <s v="United States"/>
    <s v="Los Angeles"/>
    <s v="California"/>
    <n v="90049"/>
    <x v="1"/>
    <s v="OFF-ST-10003479"/>
    <x v="1"/>
    <s v="Storage"/>
    <s v="Eldon Base for stackable storage shelf, platinum"/>
    <x v="42"/>
    <n v="2"/>
    <n v="0"/>
    <n v="3.8939999999999912"/>
    <s v="Anna Andreadi"/>
    <s v=""/>
    <n v="1"/>
    <n v="1"/>
  </r>
  <r>
    <n v="44"/>
    <x v="20"/>
    <x v="20"/>
    <d v="2019-09-23T00:00:00"/>
    <s v="Standard Class"/>
    <x v="20"/>
    <x v="20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x v="43"/>
    <n v="2"/>
    <n v="0.2"/>
    <n v="9.5616000000000092"/>
    <s v="Cassandra Brandow"/>
    <s v=""/>
    <n v="1"/>
    <n v="1"/>
  </r>
  <r>
    <n v="45"/>
    <x v="21"/>
    <x v="21"/>
    <d v="2018-03-13T00:00:00"/>
    <s v="First Class"/>
    <x v="21"/>
    <x v="21"/>
    <x v="1"/>
    <s v="United States"/>
    <s v="Eagan"/>
    <s v="Minnesota"/>
    <n v="55122"/>
    <x v="2"/>
    <s v="TEC-AC-10000171"/>
    <x v="2"/>
    <s v="Accessories"/>
    <s v="Verbatim 25 GB 6x Blu-ray Single Layer Recordable Disc, 25/Pack"/>
    <x v="44"/>
    <n v="2"/>
    <n v="0"/>
    <n v="19.7714"/>
    <s v="Kelly Williams"/>
    <s v=""/>
    <n v="1"/>
    <n v="1"/>
  </r>
  <r>
    <n v="46"/>
    <x v="21"/>
    <x v="21"/>
    <d v="2018-03-13T00:00:00"/>
    <s v="First Class"/>
    <x v="21"/>
    <x v="21"/>
    <x v="1"/>
    <s v="United States"/>
    <s v="Eagan"/>
    <s v="Minnesota"/>
    <n v="55122"/>
    <x v="2"/>
    <s v="OFF-BI-10003291"/>
    <x v="1"/>
    <s v="Binders"/>
    <s v="Wilson Jones Leather-Like Binders with DublLock Round Rings"/>
    <x v="45"/>
    <n v="2"/>
    <n v="0"/>
    <n v="8.2061999999999991"/>
    <s v="Kelly Williams"/>
    <s v=""/>
    <n v="1"/>
    <n v="0"/>
  </r>
  <r>
    <n v="47"/>
    <x v="22"/>
    <x v="22"/>
    <d v="2016-10-25T00:00:00"/>
    <s v="Second Class"/>
    <x v="22"/>
    <x v="22"/>
    <x v="0"/>
    <s v="United States"/>
    <s v="Westland"/>
    <s v="Michigan"/>
    <n v="48185"/>
    <x v="2"/>
    <s v="OFF-ST-10001713"/>
    <x v="1"/>
    <s v="Storage"/>
    <s v="Gould Plastics 9-Pocket Panel Bin, 18-3/8w x 5-1/4d x 20-1/2h, Black"/>
    <x v="46"/>
    <n v="4"/>
    <n v="0"/>
    <n v="8.4783999999999935"/>
    <s v="Kelly Williams"/>
    <s v=""/>
    <n v="1"/>
    <n v="1"/>
  </r>
  <r>
    <n v="48"/>
    <x v="23"/>
    <x v="23"/>
    <d v="2018-06-25T00:00:00"/>
    <s v="Standard Class"/>
    <x v="23"/>
    <x v="23"/>
    <x v="0"/>
    <s v="United States"/>
    <s v="Dover"/>
    <s v="Delaware"/>
    <n v="19901"/>
    <x v="3"/>
    <s v="TEC-AC-10002167"/>
    <x v="2"/>
    <s v="Accessories"/>
    <s v="Imation 8gb Micro Traveldrive Usb 2.0 Flash Drive"/>
    <x v="47"/>
    <n v="3"/>
    <n v="0"/>
    <n v="4.9500000000000011"/>
    <s v="Chuck Magee"/>
    <s v=""/>
    <n v="1"/>
    <n v="1"/>
  </r>
  <r>
    <n v="49"/>
    <x v="23"/>
    <x v="23"/>
    <d v="2018-06-25T00:00:00"/>
    <s v="Standard Class"/>
    <x v="23"/>
    <x v="23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x v="48"/>
    <n v="2"/>
    <n v="0"/>
    <n v="6.104000000000001"/>
    <s v="Chuck Magee"/>
    <s v=""/>
    <n v="1"/>
    <n v="0"/>
  </r>
  <r>
    <n v="50"/>
    <x v="24"/>
    <x v="24"/>
    <d v="2017-04-22T00:00:00"/>
    <s v="Standard Class"/>
    <x v="24"/>
    <x v="24"/>
    <x v="0"/>
    <s v="United States"/>
    <s v="New Albany"/>
    <s v="Indiana"/>
    <n v="47150"/>
    <x v="2"/>
    <s v="OFF-BI-10004410"/>
    <x v="1"/>
    <s v="Binders"/>
    <s v="C-Line Peel &amp; Stick Add-On Filing Pockets, 8-3/4 x 5-1/8, 10/Pack"/>
    <x v="49"/>
    <n v="6"/>
    <n v="0"/>
    <n v="17.9634"/>
    <s v="Kelly Williams"/>
    <s v=""/>
    <n v="1"/>
    <n v="1"/>
  </r>
  <r>
    <n v="51"/>
    <x v="24"/>
    <x v="24"/>
    <d v="2017-04-22T00:00:00"/>
    <s v="Standard Class"/>
    <x v="24"/>
    <x v="24"/>
    <x v="0"/>
    <s v="United States"/>
    <s v="New Albany"/>
    <s v="Indiana"/>
    <n v="47150"/>
    <x v="2"/>
    <s v="OFF-LA-10002762"/>
    <x v="1"/>
    <s v="Labels"/>
    <s v="Avery 485"/>
    <x v="50"/>
    <n v="6"/>
    <n v="0"/>
    <n v="35.334599999999995"/>
    <s v="Kelly Williams"/>
    <s v=""/>
    <n v="1"/>
    <n v="0"/>
  </r>
  <r>
    <n v="52"/>
    <x v="24"/>
    <x v="24"/>
    <d v="2017-04-22T00:00:00"/>
    <s v="Standard Class"/>
    <x v="24"/>
    <x v="24"/>
    <x v="0"/>
    <s v="United States"/>
    <s v="New Albany"/>
    <s v="Indiana"/>
    <n v="47150"/>
    <x v="2"/>
    <s v="FUR-FU-10001706"/>
    <x v="0"/>
    <s v="Furnishings"/>
    <s v="Longer-Life Soft White Bulbs"/>
    <x v="51"/>
    <n v="2"/>
    <n v="0"/>
    <n v="2.9567999999999999"/>
    <s v="Kelly Williams"/>
    <s v=""/>
    <n v="1"/>
    <n v="0"/>
  </r>
  <r>
    <n v="53"/>
    <x v="24"/>
    <x v="24"/>
    <d v="2017-04-22T00:00:00"/>
    <s v="Standard Class"/>
    <x v="24"/>
    <x v="24"/>
    <x v="0"/>
    <s v="United States"/>
    <s v="New Albany"/>
    <s v="Indiana"/>
    <n v="47150"/>
    <x v="2"/>
    <s v="FUR-CH-10003061"/>
    <x v="0"/>
    <s v="Chairs"/>
    <s v="Global Leather Task Chair, Black"/>
    <x v="52"/>
    <n v="1"/>
    <n v="0"/>
    <n v="17.098099999999988"/>
    <s v="Kelly Williams"/>
    <s v=""/>
    <n v="1"/>
    <n v="0"/>
  </r>
  <r>
    <n v="54"/>
    <x v="25"/>
    <x v="25"/>
    <d v="2018-12-17T00:00:00"/>
    <s v="Standard Class"/>
    <x v="25"/>
    <x v="25"/>
    <x v="1"/>
    <s v="United States"/>
    <s v="New York City"/>
    <s v="New York"/>
    <n v="10024"/>
    <x v="3"/>
    <s v="OFF-FA-10000304"/>
    <x v="1"/>
    <s v="Fasteners"/>
    <s v="Advantus Push Pins"/>
    <x v="53"/>
    <n v="7"/>
    <n v="0"/>
    <n v="6.2566000000000006"/>
    <s v="Chuck Magee"/>
    <s v=""/>
    <n v="1"/>
    <n v="1"/>
  </r>
  <r>
    <n v="55"/>
    <x v="25"/>
    <x v="25"/>
    <d v="2018-12-17T00:00:00"/>
    <s v="Standard Class"/>
    <x v="25"/>
    <x v="25"/>
    <x v="1"/>
    <s v="United States"/>
    <s v="New York City"/>
    <s v="New York"/>
    <n v="10024"/>
    <x v="3"/>
    <s v="TEC-PH-10002447"/>
    <x v="2"/>
    <s v="Phones"/>
    <s v="AT&amp;T CL83451 4-Handset Telephone"/>
    <x v="54"/>
    <n v="5"/>
    <n v="0"/>
    <n v="298.68549999999999"/>
    <s v="Chuck Magee"/>
    <s v=""/>
    <n v="1"/>
    <n v="0"/>
  </r>
  <r>
    <n v="56"/>
    <x v="26"/>
    <x v="26"/>
    <d v="2018-06-18T00:00:00"/>
    <s v="First Class"/>
    <x v="26"/>
    <x v="26"/>
    <x v="0"/>
    <s v="United States"/>
    <s v="Troy"/>
    <s v="New York"/>
    <n v="12180"/>
    <x v="3"/>
    <s v="OFF-ST-10000604"/>
    <x v="1"/>
    <s v="Storage"/>
    <s v="Home/Office Personal File Carts"/>
    <x v="55"/>
    <n v="6"/>
    <n v="0"/>
    <n v="52.139999999999986"/>
    <s v="Chuck Magee"/>
    <n v="1"/>
    <n v="0"/>
    <n v="1"/>
  </r>
  <r>
    <n v="57"/>
    <x v="26"/>
    <x v="26"/>
    <d v="2018-06-18T00:00:00"/>
    <s v="First Class"/>
    <x v="26"/>
    <x v="26"/>
    <x v="0"/>
    <s v="United States"/>
    <s v="Troy"/>
    <s v="New York"/>
    <n v="12180"/>
    <x v="3"/>
    <s v="OFF-PA-10001569"/>
    <x v="1"/>
    <s v="Paper"/>
    <s v="Xerox 232"/>
    <x v="56"/>
    <n v="5"/>
    <n v="0"/>
    <n v="15.552000000000001"/>
    <s v="Chuck Magee"/>
    <n v="1"/>
    <n v="0"/>
    <n v="0"/>
  </r>
  <r>
    <n v="58"/>
    <x v="26"/>
    <x v="26"/>
    <d v="2018-06-18T00:00:00"/>
    <s v="First Class"/>
    <x v="26"/>
    <x v="26"/>
    <x v="0"/>
    <s v="United States"/>
    <s v="Troy"/>
    <s v="New York"/>
    <n v="12180"/>
    <x v="3"/>
    <s v="FUR-CH-10003968"/>
    <x v="0"/>
    <s v="Chairs"/>
    <s v="Novimex Turbo Task Chair"/>
    <x v="57"/>
    <n v="5"/>
    <n v="0.1"/>
    <n v="7.0980000000000061"/>
    <s v="Chuck Magee"/>
    <n v="1"/>
    <n v="0"/>
    <n v="0"/>
  </r>
  <r>
    <n v="59"/>
    <x v="26"/>
    <x v="26"/>
    <d v="2018-06-18T00:00:00"/>
    <s v="First Class"/>
    <x v="26"/>
    <x v="26"/>
    <x v="0"/>
    <s v="United States"/>
    <s v="Troy"/>
    <s v="New York"/>
    <n v="12180"/>
    <x v="3"/>
    <s v="OFF-PA-10000587"/>
    <x v="1"/>
    <s v="Paper"/>
    <s v="Array Parchment Paper, Assorted Colors"/>
    <x v="58"/>
    <n v="2"/>
    <n v="0"/>
    <n v="6.9888000000000003"/>
    <s v="Chuck Magee"/>
    <n v="1"/>
    <n v="0"/>
    <n v="0"/>
  </r>
  <r>
    <n v="60"/>
    <x v="26"/>
    <x v="26"/>
    <d v="2018-06-18T00:00:00"/>
    <s v="First Class"/>
    <x v="26"/>
    <x v="26"/>
    <x v="0"/>
    <s v="United States"/>
    <s v="Troy"/>
    <s v="New York"/>
    <n v="12180"/>
    <x v="3"/>
    <s v="TEC-AC-10002167"/>
    <x v="2"/>
    <s v="Accessories"/>
    <s v="Imation 8gb Micro Traveldrive Usb 2.0 Flash Drive"/>
    <x v="59"/>
    <n v="2"/>
    <n v="0"/>
    <n v="3.3000000000000007"/>
    <s v="Chuck Magee"/>
    <n v="1"/>
    <n v="0"/>
    <n v="0"/>
  </r>
  <r>
    <n v="61"/>
    <x v="26"/>
    <x v="26"/>
    <d v="2018-06-18T00:00:00"/>
    <s v="First Class"/>
    <x v="26"/>
    <x v="26"/>
    <x v="0"/>
    <s v="United States"/>
    <s v="Troy"/>
    <s v="New York"/>
    <n v="12180"/>
    <x v="3"/>
    <s v="OFF-BI-10001460"/>
    <x v="1"/>
    <s v="Binders"/>
    <s v="Plastic Binding Combs"/>
    <x v="60"/>
    <n v="4"/>
    <n v="0.2"/>
    <n v="16.361999999999998"/>
    <s v="Chuck Magee"/>
    <n v="1"/>
    <n v="0"/>
    <n v="0"/>
  </r>
  <r>
    <n v="62"/>
    <x v="26"/>
    <x v="26"/>
    <d v="2018-06-18T00:00:00"/>
    <s v="First Class"/>
    <x v="26"/>
    <x v="26"/>
    <x v="0"/>
    <s v="United States"/>
    <s v="Troy"/>
    <s v="New York"/>
    <n v="12180"/>
    <x v="3"/>
    <s v="OFF-AR-10001868"/>
    <x v="1"/>
    <s v="Art"/>
    <s v="Prang Dustless Chalk Sticks"/>
    <x v="61"/>
    <n v="1"/>
    <n v="0"/>
    <n v="0.84"/>
    <s v="Chuck Magee"/>
    <n v="1"/>
    <n v="0"/>
    <n v="0"/>
  </r>
  <r>
    <n v="63"/>
    <x v="27"/>
    <x v="27"/>
    <d v="2017-11-30T00:00:00"/>
    <s v="Standard Class"/>
    <x v="27"/>
    <x v="27"/>
    <x v="0"/>
    <s v="United States"/>
    <s v="Los Angeles"/>
    <s v="California"/>
    <n v="90004"/>
    <x v="1"/>
    <s v="TEC-AC-10004633"/>
    <x v="2"/>
    <s v="Accessories"/>
    <s v="Verbatim 25 GB 6x Blu-ray Single Layer Recordable Disc, 3/Pack"/>
    <x v="62"/>
    <n v="2"/>
    <n v="0"/>
    <n v="6.1512000000000011"/>
    <s v="Anna Andreadi"/>
    <s v=""/>
    <n v="1"/>
    <n v="1"/>
  </r>
  <r>
    <n v="64"/>
    <x v="27"/>
    <x v="27"/>
    <d v="2017-11-30T00:00:00"/>
    <s v="Standard Class"/>
    <x v="27"/>
    <x v="27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x v="63"/>
    <n v="6"/>
    <n v="0.2"/>
    <n v="9.3612000000000002"/>
    <s v="Anna Andreadi"/>
    <s v=""/>
    <n v="1"/>
    <n v="0"/>
  </r>
  <r>
    <n v="65"/>
    <x v="27"/>
    <x v="27"/>
    <d v="2017-11-30T00:00:00"/>
    <s v="Standard Class"/>
    <x v="27"/>
    <x v="27"/>
    <x v="0"/>
    <s v="United States"/>
    <s v="Los Angeles"/>
    <s v="California"/>
    <n v="90004"/>
    <x v="1"/>
    <s v="OFF-PA-10003892"/>
    <x v="1"/>
    <s v="Paper"/>
    <s v="Xerox 1943"/>
    <x v="64"/>
    <n v="3"/>
    <n v="0"/>
    <n v="68.963099999999997"/>
    <s v="Anna Andreadi"/>
    <s v=""/>
    <n v="1"/>
    <n v="0"/>
  </r>
  <r>
    <n v="66"/>
    <x v="27"/>
    <x v="27"/>
    <d v="2017-11-30T00:00:00"/>
    <s v="Standard Class"/>
    <x v="27"/>
    <x v="27"/>
    <x v="0"/>
    <s v="United States"/>
    <s v="Los Angeles"/>
    <s v="California"/>
    <n v="90004"/>
    <x v="1"/>
    <s v="FUR-FU-10000397"/>
    <x v="0"/>
    <s v="Furnishings"/>
    <s v="Luxo Economy Swing Arm Lamp"/>
    <x v="65"/>
    <n v="4"/>
    <n v="0"/>
    <n v="22.332800000000006"/>
    <s v="Anna Andreadi"/>
    <s v=""/>
    <n v="1"/>
    <n v="0"/>
  </r>
  <r>
    <n v="67"/>
    <x v="28"/>
    <x v="28"/>
    <d v="2017-05-05T00:00:00"/>
    <s v="Standard Class"/>
    <x v="28"/>
    <x v="28"/>
    <x v="2"/>
    <s v="United States"/>
    <s v="Chicago"/>
    <s v="Illinois"/>
    <n v="60610"/>
    <x v="2"/>
    <s v="FUR-CH-10001146"/>
    <x v="0"/>
    <s v="Chairs"/>
    <s v="Global Value Mid-Back Manager's Chair, Gray"/>
    <x v="66"/>
    <n v="5"/>
    <n v="0.3"/>
    <n v="-15.222500000000011"/>
    <s v="Kelly Williams"/>
    <s v=""/>
    <n v="1"/>
    <n v="1"/>
  </r>
  <r>
    <n v="68"/>
    <x v="29"/>
    <x v="29"/>
    <d v="2016-12-10T00:00:00"/>
    <s v="Standard Class"/>
    <x v="29"/>
    <x v="29"/>
    <x v="1"/>
    <s v="United States"/>
    <s v="Gilbert"/>
    <s v="Arizona"/>
    <n v="85234"/>
    <x v="1"/>
    <s v="OFF-AR-10002671"/>
    <x v="1"/>
    <s v="Art"/>
    <s v="Hunt BOSTON Model 1606 High-Volume Electric Pencil Sharpener, Beige"/>
    <x v="67"/>
    <n v="8"/>
    <n v="0.2"/>
    <n v="111.30239999999998"/>
    <s v="Anna Andreadi"/>
    <s v=""/>
    <n v="1"/>
    <n v="1"/>
  </r>
  <r>
    <n v="69"/>
    <x v="29"/>
    <x v="29"/>
    <d v="2016-12-10T00:00:00"/>
    <s v="Standard Class"/>
    <x v="29"/>
    <x v="29"/>
    <x v="1"/>
    <s v="United States"/>
    <s v="Gilbert"/>
    <s v="Arizona"/>
    <n v="85234"/>
    <x v="1"/>
    <s v="TEC-PH-10002726"/>
    <x v="2"/>
    <s v="Phones"/>
    <s v="netTALK DUO VoIP Telephone Service"/>
    <x v="68"/>
    <n v="4"/>
    <n v="0.2"/>
    <n v="62.988"/>
    <s v="Anna Andreadi"/>
    <s v=""/>
    <n v="1"/>
    <n v="0"/>
  </r>
  <r>
    <n v="70"/>
    <x v="30"/>
    <x v="30"/>
    <d v="2018-06-06T00:00:00"/>
    <s v="First Class"/>
    <x v="30"/>
    <x v="30"/>
    <x v="0"/>
    <s v="United States"/>
    <s v="Springfield"/>
    <s v="Virginia"/>
    <n v="22153"/>
    <x v="0"/>
    <s v="OFF-PA-10000482"/>
    <x v="1"/>
    <s v="Paper"/>
    <s v="Snap-A-Way Black Print Carbonless Ruled Speed Letter, Triplicate"/>
    <x v="69"/>
    <n v="2"/>
    <n v="0"/>
    <n v="35.663599999999995"/>
    <s v="Cassandra Brandow"/>
    <s v=""/>
    <n v="1"/>
    <n v="1"/>
  </r>
  <r>
    <n v="71"/>
    <x v="31"/>
    <x v="31"/>
    <d v="2018-09-23T00:00:00"/>
    <s v="Standard Class"/>
    <x v="31"/>
    <x v="31"/>
    <x v="0"/>
    <s v="United States"/>
    <s v="New York City"/>
    <s v="New York"/>
    <n v="10009"/>
    <x v="3"/>
    <s v="OFF-BI-10004654"/>
    <x v="1"/>
    <s v="Binders"/>
    <s v="Avery Binding System Hidden Tab Executive Style Index Sets"/>
    <x v="70"/>
    <n v="1"/>
    <n v="0.2"/>
    <n v="1.7309999999999999"/>
    <s v="Chuck Magee"/>
    <s v=""/>
    <n v="1"/>
    <n v="1"/>
  </r>
  <r>
    <n v="72"/>
    <x v="32"/>
    <x v="32"/>
    <d v="2019-09-17T00:00:00"/>
    <s v="Second Class"/>
    <x v="14"/>
    <x v="14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x v="71"/>
    <n v="3"/>
    <n v="0"/>
    <n v="8.7629999999999999"/>
    <s v="Kelly Williams"/>
    <s v=""/>
    <n v="1"/>
    <n v="0"/>
  </r>
  <r>
    <n v="73"/>
    <x v="33"/>
    <x v="33"/>
    <d v="2017-05-02T00:00:00"/>
    <s v="Standard Class"/>
    <x v="32"/>
    <x v="32"/>
    <x v="0"/>
    <s v="United States"/>
    <s v="Memphis"/>
    <s v="Tennessee"/>
    <n v="38109"/>
    <x v="0"/>
    <s v="FUR-CH-10000513"/>
    <x v="0"/>
    <s v="Chairs"/>
    <s v="High-Back Leather Manager's Chair"/>
    <x v="72"/>
    <n v="8"/>
    <n v="0.2"/>
    <n v="-114.39120000000003"/>
    <s v="Cassandra Brandow"/>
    <s v=""/>
    <n v="1"/>
    <n v="1"/>
  </r>
  <r>
    <n v="74"/>
    <x v="33"/>
    <x v="33"/>
    <d v="2017-05-02T00:00:00"/>
    <s v="Standard Class"/>
    <x v="32"/>
    <x v="32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x v="73"/>
    <n v="2"/>
    <n v="0.2"/>
    <n v="1.2129999999999974"/>
    <s v="Cassandra Brandow"/>
    <s v=""/>
    <n v="1"/>
    <n v="0"/>
  </r>
  <r>
    <n v="75"/>
    <x v="33"/>
    <x v="33"/>
    <d v="2017-05-02T00:00:00"/>
    <s v="Standard Class"/>
    <x v="32"/>
    <x v="32"/>
    <x v="0"/>
    <s v="United States"/>
    <s v="Memphis"/>
    <s v="Tennessee"/>
    <n v="38109"/>
    <x v="0"/>
    <s v="OFF-ST-10004123"/>
    <x v="1"/>
    <s v="Storage"/>
    <s v="Safco Industrial Wire Shelving System"/>
    <x v="74"/>
    <n v="1"/>
    <n v="0.2"/>
    <n v="-18.196000000000002"/>
    <s v="Cassandra Brandow"/>
    <s v=""/>
    <n v="1"/>
    <n v="0"/>
  </r>
  <r>
    <n v="76"/>
    <x v="34"/>
    <x v="34"/>
    <d v="2019-12-11T00:00:00"/>
    <s v="First Class"/>
    <x v="33"/>
    <x v="33"/>
    <x v="1"/>
    <s v="United States"/>
    <s v="Houston"/>
    <s v="Texas"/>
    <n v="77041"/>
    <x v="2"/>
    <s v="OFF-BI-10004182"/>
    <x v="1"/>
    <s v="Binders"/>
    <s v="Economy Binders"/>
    <x v="75"/>
    <n v="3"/>
    <n v="0.8"/>
    <n v="-1.9344000000000006"/>
    <s v="Kelly Williams"/>
    <s v=""/>
    <n v="1"/>
    <n v="1"/>
  </r>
  <r>
    <n v="77"/>
    <x v="34"/>
    <x v="34"/>
    <d v="2019-12-11T00:00:00"/>
    <s v="First Class"/>
    <x v="33"/>
    <x v="33"/>
    <x v="1"/>
    <s v="United States"/>
    <s v="Houston"/>
    <s v="Texas"/>
    <n v="77041"/>
    <x v="2"/>
    <s v="FUR-FU-10000260"/>
    <x v="0"/>
    <s v="Furnishings"/>
    <s v="6&quot; Cubicle Wall Clock, Black"/>
    <x v="76"/>
    <n v="3"/>
    <n v="0.6"/>
    <n v="-5.8248000000000015"/>
    <s v="Kelly Williams"/>
    <s v=""/>
    <n v="1"/>
    <n v="0"/>
  </r>
  <r>
    <n v="78"/>
    <x v="34"/>
    <x v="34"/>
    <d v="2019-12-11T00:00:00"/>
    <s v="First Class"/>
    <x v="33"/>
    <x v="33"/>
    <x v="1"/>
    <s v="United States"/>
    <s v="Houston"/>
    <s v="Texas"/>
    <n v="77041"/>
    <x v="2"/>
    <s v="OFF-ST-10000615"/>
    <x v="1"/>
    <s v="Storage"/>
    <s v="SimpliFile Personal File, Black Granite, 15w x 6-15/16d x 11-1/4h"/>
    <x v="77"/>
    <n v="3"/>
    <n v="0.2"/>
    <n v="2.724000000000002"/>
    <s v="Kelly Williams"/>
    <s v=""/>
    <n v="1"/>
    <n v="0"/>
  </r>
  <r>
    <n v="79"/>
    <x v="35"/>
    <x v="35"/>
    <d v="2016-12-01T00:00:00"/>
    <s v="Second Class"/>
    <x v="32"/>
    <x v="32"/>
    <x v="0"/>
    <s v="United States"/>
    <s v="Houston"/>
    <s v="Texas"/>
    <n v="77070"/>
    <x v="2"/>
    <s v="FUR-FU-10003194"/>
    <x v="0"/>
    <s v="Furnishings"/>
    <s v="Eldon Expressions Desk Accessory, Wood Pencil Holder, Oak"/>
    <x v="78"/>
    <n v="5"/>
    <n v="0.6"/>
    <n v="-14.475000000000001"/>
    <s v="Kelly Williams"/>
    <s v=""/>
    <n v="1"/>
    <n v="0"/>
  </r>
  <r>
    <n v="80"/>
    <x v="36"/>
    <x v="1"/>
    <d v="2018-06-15T00:00:00"/>
    <s v="First Class"/>
    <x v="34"/>
    <x v="34"/>
    <x v="1"/>
    <s v="United States"/>
    <s v="Decatur"/>
    <s v="Alabama"/>
    <n v="35601"/>
    <x v="0"/>
    <s v="OFF-AP-10002118"/>
    <x v="1"/>
    <s v="Appliances"/>
    <s v="1.7 Cubic Foot Compact &quot;Cube&quot; Office Refrigerators"/>
    <x v="79"/>
    <n v="1"/>
    <n v="0"/>
    <n v="56.20320000000001"/>
    <s v="Cassandra Brandow"/>
    <s v=""/>
    <n v="1"/>
    <n v="1"/>
  </r>
  <r>
    <n v="81"/>
    <x v="36"/>
    <x v="1"/>
    <d v="2018-06-15T00:00:00"/>
    <s v="First Class"/>
    <x v="34"/>
    <x v="34"/>
    <x v="1"/>
    <s v="United States"/>
    <s v="Decatur"/>
    <s v="Alabama"/>
    <n v="35601"/>
    <x v="0"/>
    <s v="OFF-BI-10002309"/>
    <x v="1"/>
    <s v="Binders"/>
    <s v="Avery Heavy-Duty EZD  Binder With Locking Rings"/>
    <x v="80"/>
    <n v="3"/>
    <n v="0"/>
    <n v="8.0351999999999997"/>
    <s v="Cassandra Brandow"/>
    <s v=""/>
    <n v="1"/>
    <n v="0"/>
  </r>
  <r>
    <n v="82"/>
    <x v="37"/>
    <x v="36"/>
    <d v="2016-10-16T00:00:00"/>
    <s v="Standard Class"/>
    <x v="35"/>
    <x v="35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x v="81"/>
    <n v="5"/>
    <n v="0"/>
    <n v="4.1720000000000006"/>
    <s v="Anna Andreadi"/>
    <s v=""/>
    <n v="1"/>
    <n v="1"/>
  </r>
  <r>
    <n v="83"/>
    <x v="37"/>
    <x v="36"/>
    <d v="2016-10-16T00:00:00"/>
    <s v="Standard Class"/>
    <x v="35"/>
    <x v="35"/>
    <x v="0"/>
    <s v="United States"/>
    <s v="San Francisco"/>
    <s v="California"/>
    <n v="94122"/>
    <x v="1"/>
    <s v="OFF-ST-10002370"/>
    <x v="1"/>
    <s v="Storage"/>
    <s v="Sortfiler Multipurpose Personal File Organizer, Black"/>
    <x v="82"/>
    <n v="1"/>
    <n v="0"/>
    <n v="6.2030999999999992"/>
    <s v="Anna Andreadi"/>
    <s v=""/>
    <n v="1"/>
    <n v="0"/>
  </r>
  <r>
    <n v="84"/>
    <x v="38"/>
    <x v="37"/>
    <d v="2017-09-08T00:00:00"/>
    <s v="Standard Class"/>
    <x v="36"/>
    <x v="36"/>
    <x v="1"/>
    <s v="United States"/>
    <s v="Durham"/>
    <s v="North Carolina"/>
    <n v="27707"/>
    <x v="0"/>
    <s v="OFF-EN-10000927"/>
    <x v="1"/>
    <s v="Envelopes"/>
    <s v="Jet-Pak Recycled Peel 'N' Seal Padded Mailers"/>
    <x v="83"/>
    <n v="7"/>
    <n v="0.2"/>
    <n v="62.807499999999976"/>
    <s v="Cassandra Brandow"/>
    <s v=""/>
    <n v="1"/>
    <n v="1"/>
  </r>
  <r>
    <n v="85"/>
    <x v="39"/>
    <x v="38"/>
    <d v="2019-11-16T00:00:00"/>
    <s v="First Class"/>
    <x v="37"/>
    <x v="37"/>
    <x v="2"/>
    <s v="United States"/>
    <s v="Chicago"/>
    <s v="Illinois"/>
    <n v="60623"/>
    <x v="2"/>
    <s v="OFF-ST-10003656"/>
    <x v="1"/>
    <s v="Storage"/>
    <s v="Safco Industrial Wire Shelving"/>
    <x v="84"/>
    <n v="3"/>
    <n v="0.2"/>
    <n v="-48.954900000000002"/>
    <s v="Kelly Williams"/>
    <s v=""/>
    <n v="1"/>
    <n v="1"/>
  </r>
  <r>
    <n v="86"/>
    <x v="40"/>
    <x v="39"/>
    <d v="2019-05-30T00:00:00"/>
    <s v="Second Class"/>
    <x v="22"/>
    <x v="22"/>
    <x v="0"/>
    <s v="United States"/>
    <s v="Columbia"/>
    <s v="South Carolina"/>
    <n v="29203"/>
    <x v="0"/>
    <s v="FUR-CH-10000863"/>
    <x v="0"/>
    <s v="Chairs"/>
    <s v="Novimex Swivel Fabric Task Chair"/>
    <x v="85"/>
    <n v="2"/>
    <n v="0"/>
    <n v="33.215599999999995"/>
    <s v="Cassandra Brandow"/>
    <s v=""/>
    <n v="1"/>
    <n v="0"/>
  </r>
  <r>
    <n v="87"/>
    <x v="41"/>
    <x v="40"/>
    <d v="2019-11-02T00:00:00"/>
    <s v="Standard Class"/>
    <x v="38"/>
    <x v="38"/>
    <x v="0"/>
    <s v="United States"/>
    <s v="Rochester"/>
    <s v="Minnesota"/>
    <n v="55901"/>
    <x v="2"/>
    <s v="TEC-AC-10001998"/>
    <x v="2"/>
    <s v="Accessories"/>
    <s v="Logitech LS21 Speaker System - PC Multimedia - 2.1-CH - Wired"/>
    <x v="86"/>
    <n v="1"/>
    <n v="0"/>
    <n v="6.796599999999998"/>
    <s v="Kelly Williams"/>
    <s v=""/>
    <n v="1"/>
    <n v="1"/>
  </r>
  <r>
    <n v="88"/>
    <x v="41"/>
    <x v="40"/>
    <d v="2019-11-02T00:00:00"/>
    <s v="Standard Class"/>
    <x v="38"/>
    <x v="38"/>
    <x v="0"/>
    <s v="United States"/>
    <s v="Rochester"/>
    <s v="Minnesota"/>
    <n v="55901"/>
    <x v="2"/>
    <s v="OFF-LA-10000134"/>
    <x v="1"/>
    <s v="Labels"/>
    <s v="Avery 511"/>
    <x v="51"/>
    <n v="2"/>
    <n v="0"/>
    <n v="2.9567999999999999"/>
    <s v="Kelly Williams"/>
    <s v=""/>
    <n v="1"/>
    <n v="0"/>
  </r>
  <r>
    <n v="89"/>
    <x v="42"/>
    <x v="41"/>
    <d v="2018-04-10T00:00:00"/>
    <s v="Second Class"/>
    <x v="39"/>
    <x v="39"/>
    <x v="2"/>
    <s v="United States"/>
    <s v="Houston"/>
    <s v="Texas"/>
    <n v="77095"/>
    <x v="2"/>
    <s v="OFF-ST-10003442"/>
    <x v="1"/>
    <s v="Storage"/>
    <s v="Eldon Portable Mobile Manager"/>
    <x v="87"/>
    <n v="7"/>
    <n v="0.2"/>
    <n v="13.857199999999999"/>
    <s v="Kelly Williams"/>
    <s v=""/>
    <n v="1"/>
    <n v="1"/>
  </r>
  <r>
    <n v="90"/>
    <x v="43"/>
    <x v="42"/>
    <d v="2018-09-22T00:00:00"/>
    <s v="Standard Class"/>
    <x v="40"/>
    <x v="40"/>
    <x v="1"/>
    <s v="United States"/>
    <s v="Los Angeles"/>
    <s v="California"/>
    <n v="90036"/>
    <x v="1"/>
    <s v="OFF-AR-10004930"/>
    <x v="1"/>
    <s v="Art"/>
    <s v="Turquoise Lead Holder with Pocket Clip"/>
    <x v="88"/>
    <n v="3"/>
    <n v="0"/>
    <n v="6.6329999999999982"/>
    <s v="Anna Andreadi"/>
    <n v="1"/>
    <n v="0"/>
    <n v="1"/>
  </r>
  <r>
    <n v="91"/>
    <x v="43"/>
    <x v="42"/>
    <d v="2018-09-22T00:00:00"/>
    <s v="Standard Class"/>
    <x v="40"/>
    <x v="40"/>
    <x v="1"/>
    <s v="United States"/>
    <s v="Los Angeles"/>
    <s v="California"/>
    <n v="90036"/>
    <x v="1"/>
    <s v="TEC-PH-10004093"/>
    <x v="2"/>
    <s v="Phones"/>
    <s v="Panasonic Kx-TS550"/>
    <x v="89"/>
    <n v="2"/>
    <n v="0.2"/>
    <n v="8.2781999999999982"/>
    <s v="Anna Andreadi"/>
    <n v="1"/>
    <n v="0"/>
    <n v="0"/>
  </r>
  <r>
    <n v="92"/>
    <x v="43"/>
    <x v="42"/>
    <d v="2018-09-22T00:00:00"/>
    <s v="Standard Class"/>
    <x v="40"/>
    <x v="40"/>
    <x v="1"/>
    <s v="United States"/>
    <s v="Los Angeles"/>
    <s v="California"/>
    <n v="90036"/>
    <x v="1"/>
    <s v="OFF-PA-10000304"/>
    <x v="1"/>
    <s v="Paper"/>
    <s v="Xerox 1995"/>
    <x v="90"/>
    <n v="1"/>
    <n v="0"/>
    <n v="3.1104000000000003"/>
    <s v="Anna Andreadi"/>
    <n v="1"/>
    <n v="0"/>
    <n v="0"/>
  </r>
  <r>
    <n v="93"/>
    <x v="44"/>
    <x v="43"/>
    <d v="2017-02-05T00:00:00"/>
    <s v="Second Class"/>
    <x v="41"/>
    <x v="41"/>
    <x v="0"/>
    <s v="United States"/>
    <s v="Minneapolis"/>
    <s v="Minnesota"/>
    <n v="55407"/>
    <x v="2"/>
    <s v="OFF-PA-10003177"/>
    <x v="1"/>
    <s v="Paper"/>
    <s v="Xerox 1999"/>
    <x v="91"/>
    <n v="2"/>
    <n v="0"/>
    <n v="6.2208000000000006"/>
    <s v="Kelly Williams"/>
    <s v=""/>
    <n v="1"/>
    <n v="1"/>
  </r>
  <r>
    <n v="94"/>
    <x v="44"/>
    <x v="43"/>
    <d v="2017-02-05T00:00:00"/>
    <s v="Second Class"/>
    <x v="41"/>
    <x v="41"/>
    <x v="0"/>
    <s v="United States"/>
    <s v="Minneapolis"/>
    <s v="Minnesota"/>
    <n v="55407"/>
    <x v="2"/>
    <s v="FUR-FU-10003799"/>
    <x v="0"/>
    <s v="Furnishings"/>
    <s v="Seth Thomas 13 1/2&quot; Wall Clock"/>
    <x v="92"/>
    <n v="3"/>
    <n v="0"/>
    <n v="16.535399999999996"/>
    <s v="Kelly Williams"/>
    <s v=""/>
    <n v="1"/>
    <n v="0"/>
  </r>
  <r>
    <n v="95"/>
    <x v="44"/>
    <x v="43"/>
    <d v="2017-02-05T00:00:00"/>
    <s v="Second Class"/>
    <x v="41"/>
    <x v="41"/>
    <x v="0"/>
    <s v="United States"/>
    <s v="Minneapolis"/>
    <s v="Minnesota"/>
    <n v="55407"/>
    <x v="2"/>
    <s v="OFF-BI-10002852"/>
    <x v="1"/>
    <s v="Binders"/>
    <s v="Ibico Standard Transparent Covers"/>
    <x v="93"/>
    <n v="2"/>
    <n v="0"/>
    <n v="16.150400000000001"/>
    <s v="Kelly Williams"/>
    <s v=""/>
    <n v="1"/>
    <n v="0"/>
  </r>
  <r>
    <n v="96"/>
    <x v="45"/>
    <x v="44"/>
    <d v="2019-11-12T00:00:00"/>
    <s v="Standard Class"/>
    <x v="42"/>
    <x v="42"/>
    <x v="2"/>
    <s v="United States"/>
    <s v="Portland"/>
    <s v="Oregon"/>
    <n v="97206"/>
    <x v="1"/>
    <s v="OFF-BI-10004738"/>
    <x v="1"/>
    <s v="Binders"/>
    <s v="Flexible Leather- Look Classic Collection Ring Binder"/>
    <x v="94"/>
    <n v="1"/>
    <n v="0.7"/>
    <n v="-3.7880000000000003"/>
    <s v="Anna Andreadi"/>
    <s v=""/>
    <n v="1"/>
    <n v="1"/>
  </r>
  <r>
    <n v="97"/>
    <x v="46"/>
    <x v="45"/>
    <d v="2019-11-11T00:00:00"/>
    <s v="Second Class"/>
    <x v="43"/>
    <x v="43"/>
    <x v="2"/>
    <s v="United States"/>
    <s v="New York City"/>
    <s v="New York"/>
    <n v="10009"/>
    <x v="3"/>
    <s v="FUR-FU-10000629"/>
    <x v="0"/>
    <s v="Furnishings"/>
    <s v="9-3/4 Diameter Round Wall Clock"/>
    <x v="95"/>
    <n v="7"/>
    <n v="0"/>
    <n v="40.5426"/>
    <s v="Chuck Magee"/>
    <s v=""/>
    <n v="1"/>
    <n v="1"/>
  </r>
  <r>
    <n v="98"/>
    <x v="47"/>
    <x v="46"/>
    <d v="2019-06-20T00:00:00"/>
    <s v="First Class"/>
    <x v="44"/>
    <x v="44"/>
    <x v="0"/>
    <s v="United States"/>
    <s v="San Francisco"/>
    <s v="California"/>
    <n v="94122"/>
    <x v="1"/>
    <s v="OFF-BI-10001721"/>
    <x v="1"/>
    <s v="Binders"/>
    <s v="Trimflex Flexible Post Binders"/>
    <x v="96"/>
    <n v="3"/>
    <n v="0.2"/>
    <n v="17.959199999999999"/>
    <s v="Anna Andreadi"/>
    <s v=""/>
    <n v="1"/>
    <n v="1"/>
  </r>
  <r>
    <n v="99"/>
    <x v="48"/>
    <x v="47"/>
    <d v="2018-09-11T00:00:00"/>
    <s v="Standard Class"/>
    <x v="45"/>
    <x v="45"/>
    <x v="1"/>
    <s v="United States"/>
    <s v="Saint Paul"/>
    <s v="Minnesota"/>
    <n v="55106"/>
    <x v="2"/>
    <s v="OFF-AP-10000358"/>
    <x v="1"/>
    <s v="Appliances"/>
    <s v="Fellowes Basic Home/Office Series Surge Protectors"/>
    <x v="42"/>
    <n v="6"/>
    <n v="0"/>
    <n v="22.585199999999993"/>
    <s v="Kelly Williams"/>
    <s v=""/>
    <n v="1"/>
    <n v="1"/>
  </r>
  <r>
    <n v="100"/>
    <x v="49"/>
    <x v="48"/>
    <d v="2018-09-02T00:00:00"/>
    <s v="Standard Class"/>
    <x v="46"/>
    <x v="46"/>
    <x v="2"/>
    <s v="United States"/>
    <s v="Chicago"/>
    <s v="Illinois"/>
    <n v="60610"/>
    <x v="2"/>
    <s v="OFF-PA-10003256"/>
    <x v="1"/>
    <s v="Paper"/>
    <s v="Avery Personal Creations Heavyweight Cards"/>
    <x v="97"/>
    <n v="7"/>
    <n v="0.2"/>
    <n v="22.618399999999994"/>
    <s v="Kelly Williams"/>
    <s v=""/>
    <n v="1"/>
    <n v="1"/>
  </r>
  <r>
    <n v="101"/>
    <x v="49"/>
    <x v="48"/>
    <d v="2018-09-02T00:00:00"/>
    <s v="Standard Class"/>
    <x v="46"/>
    <x v="46"/>
    <x v="2"/>
    <s v="United States"/>
    <s v="Chicago"/>
    <s v="Illinois"/>
    <n v="60610"/>
    <x v="2"/>
    <s v="TEC-AC-10001767"/>
    <x v="2"/>
    <s v="Accessories"/>
    <s v="SanDisk Ultra 64 GB MicroSDHC Class 10 Memory Card"/>
    <x v="98"/>
    <n v="3"/>
    <n v="0.2"/>
    <n v="-10.797300000000011"/>
    <s v="Kelly Williams"/>
    <s v=""/>
    <n v="1"/>
    <n v="0"/>
  </r>
  <r>
    <n v="102"/>
    <x v="49"/>
    <x v="48"/>
    <d v="2018-09-02T00:00:00"/>
    <s v="Standard Class"/>
    <x v="46"/>
    <x v="46"/>
    <x v="2"/>
    <s v="United States"/>
    <s v="Chicago"/>
    <s v="Illinois"/>
    <n v="60610"/>
    <x v="2"/>
    <s v="OFF-BI-10002609"/>
    <x v="1"/>
    <s v="Binders"/>
    <s v="Avery Hidden Tab Dividers for Binding Systems"/>
    <x v="99"/>
    <n v="3"/>
    <n v="0.8"/>
    <n v="-3.0396000000000001"/>
    <s v="Kelly Williams"/>
    <s v=""/>
    <n v="1"/>
    <n v="0"/>
  </r>
  <r>
    <n v="103"/>
    <x v="50"/>
    <x v="49"/>
    <d v="2018-12-04T00:00:00"/>
    <s v="Second Class"/>
    <x v="47"/>
    <x v="47"/>
    <x v="0"/>
    <s v="United States"/>
    <s v="Rochester"/>
    <s v="Minnesota"/>
    <n v="55901"/>
    <x v="2"/>
    <s v="OFF-PA-10004040"/>
    <x v="1"/>
    <s v="Paper"/>
    <s v="Universal Premium White Copier/Laser Paper (20Lb. and 87 Bright)"/>
    <x v="100"/>
    <n v="4"/>
    <n v="0"/>
    <n v="11.720800000000001"/>
    <s v="Kelly Williams"/>
    <s v=""/>
    <n v="1"/>
    <n v="1"/>
  </r>
  <r>
    <n v="104"/>
    <x v="51"/>
    <x v="50"/>
    <d v="2017-11-17T00:00:00"/>
    <s v="Standard Class"/>
    <x v="48"/>
    <x v="48"/>
    <x v="0"/>
    <s v="United States"/>
    <s v="Aurora"/>
    <s v="Colorado"/>
    <n v="80013"/>
    <x v="1"/>
    <s v="TEC-AC-10001552"/>
    <x v="2"/>
    <s v="Accessories"/>
    <s v="Logitech K350 2.4Ghz Wireless Keyboard"/>
    <x v="101"/>
    <n v="6"/>
    <n v="0.2"/>
    <n v="-26.875800000000012"/>
    <s v="Anna Andreadi"/>
    <s v=""/>
    <n v="1"/>
    <n v="1"/>
  </r>
  <r>
    <n v="105"/>
    <x v="51"/>
    <x v="50"/>
    <d v="2017-11-17T00:00:00"/>
    <s v="Standard Class"/>
    <x v="48"/>
    <x v="48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x v="102"/>
    <n v="3"/>
    <n v="0.2"/>
    <n v="-3.8385000000000105"/>
    <s v="Anna Andreadi"/>
    <s v=""/>
    <n v="1"/>
    <n v="0"/>
  </r>
  <r>
    <n v="106"/>
    <x v="51"/>
    <x v="50"/>
    <d v="2017-11-17T00:00:00"/>
    <s v="Standard Class"/>
    <x v="48"/>
    <x v="48"/>
    <x v="0"/>
    <s v="United States"/>
    <s v="Aurora"/>
    <s v="Colorado"/>
    <n v="80013"/>
    <x v="1"/>
    <s v="OFF-BI-10002794"/>
    <x v="1"/>
    <s v="Binders"/>
    <s v="Avery Trapezoid Ring Binder, 3&quot; Capacity, Black, 1040 sheets"/>
    <x v="103"/>
    <n v="3"/>
    <n v="0.7"/>
    <n v="-25.817399999999999"/>
    <s v="Anna Andreadi"/>
    <s v=""/>
    <n v="1"/>
    <n v="0"/>
  </r>
  <r>
    <n v="107"/>
    <x v="52"/>
    <x v="51"/>
    <d v="2019-11-28T00:00:00"/>
    <s v="Standard Class"/>
    <x v="49"/>
    <x v="49"/>
    <x v="0"/>
    <s v="United States"/>
    <s v="Charlotte"/>
    <s v="North Carolina"/>
    <n v="28205"/>
    <x v="0"/>
    <s v="TEC-AC-10003499"/>
    <x v="2"/>
    <s v="Accessories"/>
    <s v="Memorex Mini Travel Drive 8 GB USB 2.0 Flash Drive"/>
    <x v="104"/>
    <n v="8"/>
    <n v="0.2"/>
    <n v="17.601600000000001"/>
    <s v="Cassandra Brandow"/>
    <s v=""/>
    <n v="1"/>
    <n v="1"/>
  </r>
  <r>
    <n v="108"/>
    <x v="52"/>
    <x v="51"/>
    <d v="2019-11-28T00:00:00"/>
    <s v="Standard Class"/>
    <x v="49"/>
    <x v="49"/>
    <x v="0"/>
    <s v="United States"/>
    <s v="Charlotte"/>
    <s v="North Carolina"/>
    <n v="28205"/>
    <x v="0"/>
    <s v="TEC-PH-10002844"/>
    <x v="2"/>
    <s v="Phones"/>
    <s v="Speck Products Candyshell Flip Case"/>
    <x v="105"/>
    <n v="1"/>
    <n v="0.2"/>
    <n v="2.0993999999999993"/>
    <s v="Cassandra Brandow"/>
    <s v=""/>
    <n v="1"/>
    <n v="0"/>
  </r>
  <r>
    <n v="109"/>
    <x v="52"/>
    <x v="51"/>
    <d v="2019-11-28T00:00:00"/>
    <s v="Standard Class"/>
    <x v="49"/>
    <x v="49"/>
    <x v="0"/>
    <s v="United States"/>
    <s v="Charlotte"/>
    <s v="North Carolina"/>
    <n v="28205"/>
    <x v="0"/>
    <s v="OFF-AR-10000390"/>
    <x v="1"/>
    <s v="Art"/>
    <s v="Newell Chalk Holder"/>
    <x v="106"/>
    <n v="1"/>
    <n v="0.2"/>
    <n v="1.0737999999999999"/>
    <s v="Cassandra Brandow"/>
    <s v=""/>
    <n v="1"/>
    <n v="0"/>
  </r>
  <r>
    <n v="110"/>
    <x v="53"/>
    <x v="52"/>
    <d v="2017-10-20T00:00:00"/>
    <s v="Standard Class"/>
    <x v="50"/>
    <x v="50"/>
    <x v="2"/>
    <s v="United States"/>
    <s v="Orland Park"/>
    <s v="Illinois"/>
    <n v="60462"/>
    <x v="2"/>
    <s v="TEC-AC-10000844"/>
    <x v="2"/>
    <s v="Accessories"/>
    <s v="Logitech Gaming G510s - Keyboard"/>
    <x v="107"/>
    <n v="5"/>
    <n v="0.2"/>
    <n v="67.991999999999962"/>
    <s v="Kelly Williams"/>
    <s v=""/>
    <n v="1"/>
    <n v="1"/>
  </r>
  <r>
    <n v="111"/>
    <x v="54"/>
    <x v="53"/>
    <d v="2019-12-30T00:00:00"/>
    <s v="Standard Class"/>
    <x v="51"/>
    <x v="51"/>
    <x v="1"/>
    <s v="United States"/>
    <s v="New York City"/>
    <s v="New York"/>
    <n v="10035"/>
    <x v="3"/>
    <s v="FUR-FU-10001934"/>
    <x v="0"/>
    <s v="Furnishings"/>
    <s v="Magnifier Swing Arm Lamp"/>
    <x v="108"/>
    <n v="2"/>
    <n v="0"/>
    <n v="10.909600000000001"/>
    <s v="Chuck Magee"/>
    <s v=""/>
    <n v="1"/>
    <n v="1"/>
  </r>
  <r>
    <n v="112"/>
    <x v="55"/>
    <x v="54"/>
    <d v="2018-11-10T00:00:00"/>
    <s v="Standard Class"/>
    <x v="52"/>
    <x v="52"/>
    <x v="0"/>
    <s v="United States"/>
    <s v="Urbandale"/>
    <s v="Iowa"/>
    <n v="50322"/>
    <x v="2"/>
    <s v="OFF-AR-10000380"/>
    <x v="1"/>
    <s v="Art"/>
    <s v="Hunt PowerHouse Electric Pencil Sharpener, Blue"/>
    <x v="109"/>
    <n v="2"/>
    <n v="0"/>
    <n v="22.78799999999999"/>
    <s v="Kelly Williams"/>
    <s v=""/>
    <n v="1"/>
    <n v="1"/>
  </r>
  <r>
    <n v="113"/>
    <x v="55"/>
    <x v="54"/>
    <d v="2018-11-10T00:00:00"/>
    <s v="Standard Class"/>
    <x v="52"/>
    <x v="52"/>
    <x v="0"/>
    <s v="United States"/>
    <s v="Urbandale"/>
    <s v="Iowa"/>
    <n v="50322"/>
    <x v="2"/>
    <s v="OFF-BI-10003981"/>
    <x v="1"/>
    <s v="Binders"/>
    <s v="Avery Durable Plastic 1&quot; Binders"/>
    <x v="77"/>
    <n v="6"/>
    <n v="0"/>
    <n v="13.3476"/>
    <s v="Kelly Williams"/>
    <s v=""/>
    <n v="1"/>
    <n v="0"/>
  </r>
  <r>
    <n v="114"/>
    <x v="56"/>
    <x v="55"/>
    <d v="2016-08-27T00:00:00"/>
    <s v="Second Class"/>
    <x v="53"/>
    <x v="53"/>
    <x v="0"/>
    <s v="United States"/>
    <s v="Columbus"/>
    <s v="Ohio"/>
    <n v="43229"/>
    <x v="3"/>
    <s v="OFF-FA-10000621"/>
    <x v="1"/>
    <s v="Fasteners"/>
    <s v="OIC Colored Binder Clips, Assorted Sizes"/>
    <x v="110"/>
    <n v="14"/>
    <n v="0.2"/>
    <n v="14.534799999999997"/>
    <s v="Chuck Magee"/>
    <s v=""/>
    <n v="1"/>
    <n v="1"/>
  </r>
  <r>
    <n v="115"/>
    <x v="56"/>
    <x v="55"/>
    <d v="2016-08-27T00:00:00"/>
    <s v="Second Class"/>
    <x v="53"/>
    <x v="53"/>
    <x v="0"/>
    <s v="United States"/>
    <s v="Columbus"/>
    <s v="Ohio"/>
    <n v="43229"/>
    <x v="3"/>
    <s v="OFF-EN-10002600"/>
    <x v="1"/>
    <s v="Envelopes"/>
    <s v="Redi-Strip #10 Envelopes, 4 1/8 x 9 1/2"/>
    <x v="111"/>
    <n v="2"/>
    <n v="0.2"/>
    <n v="1.6519999999999997"/>
    <s v="Chuck Magee"/>
    <s v=""/>
    <n v="1"/>
    <n v="0"/>
  </r>
  <r>
    <n v="116"/>
    <x v="56"/>
    <x v="55"/>
    <d v="2016-08-27T00:00:00"/>
    <s v="Second Class"/>
    <x v="53"/>
    <x v="53"/>
    <x v="0"/>
    <s v="United States"/>
    <s v="Columbus"/>
    <s v="Ohio"/>
    <n v="43229"/>
    <x v="3"/>
    <s v="OFF-PA-10004965"/>
    <x v="1"/>
    <s v="Paper"/>
    <s v="Xerox 1921"/>
    <x v="112"/>
    <n v="3"/>
    <n v="0.2"/>
    <n v="7.4924999999999988"/>
    <s v="Chuck Magee"/>
    <s v=""/>
    <n v="1"/>
    <n v="0"/>
  </r>
  <r>
    <n v="117"/>
    <x v="56"/>
    <x v="55"/>
    <d v="2016-08-27T00:00:00"/>
    <s v="Second Class"/>
    <x v="53"/>
    <x v="53"/>
    <x v="0"/>
    <s v="United States"/>
    <s v="Columbus"/>
    <s v="Ohio"/>
    <n v="43229"/>
    <x v="3"/>
    <s v="OFF-EN-10002504"/>
    <x v="1"/>
    <s v="Envelopes"/>
    <s v="Tyvek  Top-Opening Peel &amp; Seel Envelopes, Plain White"/>
    <x v="113"/>
    <n v="6"/>
    <n v="0.2"/>
    <n v="44.031599999999997"/>
    <s v="Chuck Magee"/>
    <s v=""/>
    <n v="1"/>
    <n v="0"/>
  </r>
  <r>
    <n v="118"/>
    <x v="57"/>
    <x v="56"/>
    <d v="2017-03-06T00:00:00"/>
    <s v="Standard Class"/>
    <x v="54"/>
    <x v="54"/>
    <x v="0"/>
    <s v="United States"/>
    <s v="Seattle"/>
    <s v="Washington"/>
    <n v="98103"/>
    <x v="1"/>
    <s v="FUR-TA-10001768"/>
    <x v="0"/>
    <s v="Tables"/>
    <s v="Hon Racetrack Conference Tables"/>
    <x v="114"/>
    <n v="3"/>
    <n v="0"/>
    <n v="165.38129999999995"/>
    <s v="Anna Andreadi"/>
    <s v=""/>
    <n v="1"/>
    <n v="1"/>
  </r>
  <r>
    <n v="119"/>
    <x v="58"/>
    <x v="57"/>
    <d v="2017-04-10T00:00:00"/>
    <s v="Standard Class"/>
    <x v="55"/>
    <x v="55"/>
    <x v="1"/>
    <s v="United States"/>
    <s v="Bristol"/>
    <s v="Tennessee"/>
    <n v="37620"/>
    <x v="0"/>
    <s v="OFF-BI-10003650"/>
    <x v="1"/>
    <s v="Binders"/>
    <s v="GBC DocuBind 300 Electric Binding Machine"/>
    <x v="115"/>
    <n v="1"/>
    <n v="0.7"/>
    <n v="-115.71559999999999"/>
    <s v="Cassandra Brandow"/>
    <s v=""/>
    <n v="1"/>
    <n v="1"/>
  </r>
  <r>
    <n v="120"/>
    <x v="59"/>
    <x v="1"/>
    <d v="2018-06-15T00:00:00"/>
    <s v="First Class"/>
    <x v="56"/>
    <x v="56"/>
    <x v="0"/>
    <s v="United States"/>
    <s v="Wilmington"/>
    <s v="Delaware"/>
    <n v="19805"/>
    <x v="3"/>
    <s v="FUR-FU-10002157"/>
    <x v="0"/>
    <s v="Furnishings"/>
    <s v="Artistic Insta-Plaque"/>
    <x v="116"/>
    <n v="3"/>
    <n v="0"/>
    <n v="18.345599999999997"/>
    <s v="Chuck Magee"/>
    <s v=""/>
    <n v="1"/>
    <n v="1"/>
  </r>
  <r>
    <n v="121"/>
    <x v="59"/>
    <x v="1"/>
    <d v="2018-06-15T00:00:00"/>
    <s v="First Class"/>
    <x v="56"/>
    <x v="56"/>
    <x v="0"/>
    <s v="United States"/>
    <s v="Wilmington"/>
    <s v="Delaware"/>
    <n v="19805"/>
    <x v="3"/>
    <s v="OFF-BI-10003910"/>
    <x v="1"/>
    <s v="Binders"/>
    <s v="DXL Angle-View Binders with Locking Rings by Samsill"/>
    <x v="117"/>
    <n v="4"/>
    <n v="0"/>
    <n v="13.878"/>
    <s v="Chuck Magee"/>
    <s v=""/>
    <n v="1"/>
    <n v="0"/>
  </r>
  <r>
    <n v="122"/>
    <x v="59"/>
    <x v="1"/>
    <d v="2018-06-15T00:00:00"/>
    <s v="First Class"/>
    <x v="56"/>
    <x v="56"/>
    <x v="0"/>
    <s v="United States"/>
    <s v="Wilmington"/>
    <s v="Delaware"/>
    <n v="19805"/>
    <x v="3"/>
    <s v="OFF-ST-10000777"/>
    <x v="1"/>
    <s v="Storage"/>
    <s v="Companion Letter/Legal File, Black"/>
    <x v="118"/>
    <n v="6"/>
    <n v="0"/>
    <n v="63.436800000000005"/>
    <s v="Chuck Magee"/>
    <s v=""/>
    <n v="1"/>
    <n v="0"/>
  </r>
  <r>
    <n v="123"/>
    <x v="59"/>
    <x v="1"/>
    <d v="2018-06-15T00:00:00"/>
    <s v="First Class"/>
    <x v="56"/>
    <x v="56"/>
    <x v="0"/>
    <s v="United States"/>
    <s v="Wilmington"/>
    <s v="Delaware"/>
    <n v="19805"/>
    <x v="3"/>
    <s v="OFF-EN-10002500"/>
    <x v="1"/>
    <s v="Envelopes"/>
    <s v="Globe Weis Peel &amp; Seel First Class Envelopes"/>
    <x v="119"/>
    <n v="9"/>
    <n v="0"/>
    <n v="51.758999999999993"/>
    <s v="Chuck Magee"/>
    <s v=""/>
    <n v="1"/>
    <n v="0"/>
  </r>
  <r>
    <n v="124"/>
    <x v="59"/>
    <x v="1"/>
    <d v="2018-06-15T00:00:00"/>
    <s v="First Class"/>
    <x v="56"/>
    <x v="56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x v="120"/>
    <n v="7"/>
    <n v="0"/>
    <n v="19.731599999999997"/>
    <s v="Chuck Magee"/>
    <s v=""/>
    <n v="1"/>
    <n v="0"/>
  </r>
  <r>
    <n v="125"/>
    <x v="60"/>
    <x v="58"/>
    <d v="2016-12-28T00:00:00"/>
    <s v="Second Class"/>
    <x v="57"/>
    <x v="57"/>
    <x v="2"/>
    <s v="United States"/>
    <s v="Houston"/>
    <s v="Texas"/>
    <n v="77041"/>
    <x v="2"/>
    <s v="FUR-CH-10004063"/>
    <x v="0"/>
    <s v="Chairs"/>
    <s v="Global Deluxe High-Back Manager's Chair"/>
    <x v="121"/>
    <n v="3"/>
    <n v="0.3"/>
    <n v="-8.5794000000000779"/>
    <s v="Kelly Williams"/>
    <s v=""/>
    <n v="1"/>
    <n v="1"/>
  </r>
  <r>
    <n v="126"/>
    <x v="61"/>
    <x v="59"/>
    <d v="2016-09-25T00:00:00"/>
    <s v="Standard Class"/>
    <x v="58"/>
    <x v="58"/>
    <x v="0"/>
    <s v="United States"/>
    <s v="Bloomington"/>
    <s v="Illinois"/>
    <n v="61701"/>
    <x v="2"/>
    <s v="FUR-TA-10004534"/>
    <x v="0"/>
    <s v="Tables"/>
    <s v="Bevis 44 x 96 Conference Tables"/>
    <x v="122"/>
    <n v="6"/>
    <n v="0.5"/>
    <n v="-407.68200000000013"/>
    <s v="Kelly Williams"/>
    <s v=""/>
    <n v="1"/>
    <n v="1"/>
  </r>
  <r>
    <n v="127"/>
    <x v="62"/>
    <x v="60"/>
    <d v="2019-11-12T00:00:00"/>
    <s v="Standard Class"/>
    <x v="59"/>
    <x v="59"/>
    <x v="0"/>
    <s v="United States"/>
    <s v="Phoenix"/>
    <s v="Arizona"/>
    <n v="85023"/>
    <x v="1"/>
    <s v="OFF-BI-10003274"/>
    <x v="1"/>
    <s v="Binders"/>
    <s v="Avery Durable Slant Ring Binders, No Labels"/>
    <x v="123"/>
    <n v="2"/>
    <n v="0.7"/>
    <n v="-1.8308"/>
    <s v="Anna Andreadi"/>
    <s v=""/>
    <n v="1"/>
    <n v="1"/>
  </r>
  <r>
    <n v="128"/>
    <x v="62"/>
    <x v="60"/>
    <d v="2019-11-12T00:00:00"/>
    <s v="Standard Class"/>
    <x v="59"/>
    <x v="59"/>
    <x v="0"/>
    <s v="United States"/>
    <s v="Phoenix"/>
    <s v="Arizona"/>
    <n v="85023"/>
    <x v="1"/>
    <s v="OFF-ST-10002974"/>
    <x v="1"/>
    <s v="Storage"/>
    <s v="Trav-L-File Heavy-Duty Shuttle II, Black"/>
    <x v="124"/>
    <n v="7"/>
    <n v="0.2"/>
    <n v="30.498999999999981"/>
    <s v="Anna Andreadi"/>
    <s v=""/>
    <n v="1"/>
    <n v="0"/>
  </r>
  <r>
    <n v="129"/>
    <x v="63"/>
    <x v="61"/>
    <d v="2018-11-10T00:00:00"/>
    <s v="Second Class"/>
    <x v="60"/>
    <x v="60"/>
    <x v="2"/>
    <s v="United States"/>
    <s v="Los Angeles"/>
    <s v="California"/>
    <n v="90004"/>
    <x v="1"/>
    <s v="FUR-CH-10001146"/>
    <x v="0"/>
    <s v="Chairs"/>
    <s v="Global Task Chair, Black"/>
    <x v="125"/>
    <n v="2"/>
    <n v="0.2"/>
    <n v="-9.1601999999999961"/>
    <s v="Anna Andreadi"/>
    <s v=""/>
    <n v="1"/>
    <n v="1"/>
  </r>
  <r>
    <n v="130"/>
    <x v="63"/>
    <x v="61"/>
    <d v="2018-11-10T00:00:00"/>
    <s v="Second Class"/>
    <x v="60"/>
    <x v="60"/>
    <x v="2"/>
    <s v="United States"/>
    <s v="Los Angeles"/>
    <s v="California"/>
    <n v="90004"/>
    <x v="1"/>
    <s v="FUR-FU-10003773"/>
    <x v="0"/>
    <s v="Furnishings"/>
    <s v="Eldon Cleatmat Plus Chair Mats for High Pile Carpets"/>
    <x v="126"/>
    <n v="3"/>
    <n v="0"/>
    <n v="26.241599999999977"/>
    <s v="Anna Andreadi"/>
    <s v=""/>
    <n v="1"/>
    <n v="0"/>
  </r>
  <r>
    <n v="131"/>
    <x v="64"/>
    <x v="62"/>
    <d v="2019-02-05T00:00:00"/>
    <s v="First Class"/>
    <x v="61"/>
    <x v="61"/>
    <x v="1"/>
    <s v="United States"/>
    <s v="Columbus"/>
    <s v="Ohio"/>
    <n v="43229"/>
    <x v="3"/>
    <s v="TEC-PH-10002293"/>
    <x v="2"/>
    <s v="Phones"/>
    <s v="Anker 36W 4-Port USB Wall Charger Travel Power Adapter for iPhone 5s 5c 5"/>
    <x v="127"/>
    <n v="5"/>
    <n v="0.4"/>
    <n v="-11.993999999999993"/>
    <s v="Chuck Magee"/>
    <s v=""/>
    <n v="1"/>
    <n v="1"/>
  </r>
  <r>
    <n v="132"/>
    <x v="64"/>
    <x v="62"/>
    <d v="2019-02-05T00:00:00"/>
    <s v="First Class"/>
    <x v="61"/>
    <x v="61"/>
    <x v="1"/>
    <s v="United States"/>
    <s v="Columbus"/>
    <s v="Ohio"/>
    <n v="43229"/>
    <x v="3"/>
    <s v="OFF-PA-10002377"/>
    <x v="1"/>
    <s v="Paper"/>
    <s v="Xerox 1916"/>
    <x v="128"/>
    <n v="2"/>
    <n v="0.2"/>
    <n v="29.363999999999997"/>
    <s v="Chuck Magee"/>
    <s v=""/>
    <n v="1"/>
    <n v="0"/>
  </r>
  <r>
    <n v="133"/>
    <x v="64"/>
    <x v="62"/>
    <d v="2019-02-05T00:00:00"/>
    <s v="First Class"/>
    <x v="61"/>
    <x v="61"/>
    <x v="1"/>
    <s v="United States"/>
    <s v="Columbus"/>
    <s v="Ohio"/>
    <n v="43229"/>
    <x v="3"/>
    <s v="OFF-FA-10002780"/>
    <x v="1"/>
    <s v="Fasteners"/>
    <s v="Staples"/>
    <x v="129"/>
    <n v="9"/>
    <n v="0.2"/>
    <n v="6.9731999999999976"/>
    <s v="Chuck Magee"/>
    <s v=""/>
    <n v="1"/>
    <n v="0"/>
  </r>
  <r>
    <n v="134"/>
    <x v="65"/>
    <x v="63"/>
    <d v="2018-10-19T00:00:00"/>
    <s v="Standard Class"/>
    <x v="62"/>
    <x v="62"/>
    <x v="0"/>
    <s v="United States"/>
    <s v="Roseville"/>
    <s v="California"/>
    <n v="95661"/>
    <x v="1"/>
    <s v="OFF-PA-10001804"/>
    <x v="1"/>
    <s v="Paper"/>
    <s v="Xerox 195"/>
    <x v="130"/>
    <n v="3"/>
    <n v="0"/>
    <n v="9.6191999999999993"/>
    <s v="Anna Andreadi"/>
    <n v="1"/>
    <n v="0"/>
    <n v="1"/>
  </r>
  <r>
    <n v="135"/>
    <x v="65"/>
    <x v="63"/>
    <d v="2018-10-19T00:00:00"/>
    <s v="Standard Class"/>
    <x v="62"/>
    <x v="62"/>
    <x v="0"/>
    <s v="United States"/>
    <s v="Roseville"/>
    <s v="California"/>
    <n v="95661"/>
    <x v="1"/>
    <s v="OFF-PA-10001736"/>
    <x v="1"/>
    <s v="Paper"/>
    <s v="Xerox 1880"/>
    <x v="131"/>
    <n v="1"/>
    <n v="0"/>
    <n v="16.656799999999997"/>
    <s v="Anna Andreadi"/>
    <n v="1"/>
    <n v="0"/>
    <n v="0"/>
  </r>
  <r>
    <n v="136"/>
    <x v="65"/>
    <x v="63"/>
    <d v="2018-10-19T00:00:00"/>
    <s v="Standard Class"/>
    <x v="62"/>
    <x v="62"/>
    <x v="0"/>
    <s v="United States"/>
    <s v="Roseville"/>
    <s v="California"/>
    <n v="95661"/>
    <x v="1"/>
    <s v="OFF-AR-10001149"/>
    <x v="1"/>
    <s v="Art"/>
    <s v="Sanford Colorific Colored Pencils, 12/Box"/>
    <x v="132"/>
    <n v="4"/>
    <n v="0"/>
    <n v="3.4559999999999995"/>
    <s v="Anna Andreadi"/>
    <n v="1"/>
    <n v="0"/>
    <n v="0"/>
  </r>
  <r>
    <n v="137"/>
    <x v="65"/>
    <x v="63"/>
    <d v="2018-10-19T00:00:00"/>
    <s v="Standard Class"/>
    <x v="62"/>
    <x v="62"/>
    <x v="0"/>
    <s v="United States"/>
    <s v="Roseville"/>
    <s v="California"/>
    <n v="95661"/>
    <x v="1"/>
    <s v="OFF-FA-10002988"/>
    <x v="1"/>
    <s v="Fasteners"/>
    <s v="Ideal Clamps"/>
    <x v="133"/>
    <n v="2"/>
    <n v="0"/>
    <n v="1.9697999999999998"/>
    <s v="Anna Andreadi"/>
    <n v="1"/>
    <n v="0"/>
    <n v="0"/>
  </r>
  <r>
    <n v="138"/>
    <x v="65"/>
    <x v="63"/>
    <d v="2018-10-19T00:00:00"/>
    <s v="Standard Class"/>
    <x v="62"/>
    <x v="62"/>
    <x v="0"/>
    <s v="United States"/>
    <s v="Roseville"/>
    <s v="California"/>
    <n v="95661"/>
    <x v="1"/>
    <s v="OFF-BI-10004781"/>
    <x v="1"/>
    <s v="Binders"/>
    <s v="GBC Wire Binding Strips"/>
    <x v="134"/>
    <n v="3"/>
    <n v="0.2"/>
    <n v="26.661599999999996"/>
    <s v="Anna Andreadi"/>
    <n v="1"/>
    <n v="0"/>
    <n v="0"/>
  </r>
  <r>
    <n v="139"/>
    <x v="65"/>
    <x v="63"/>
    <d v="2018-10-19T00:00:00"/>
    <s v="Standard Class"/>
    <x v="62"/>
    <x v="62"/>
    <x v="0"/>
    <s v="United States"/>
    <s v="Roseville"/>
    <s v="California"/>
    <n v="95661"/>
    <x v="1"/>
    <s v="OFF-SU-10001218"/>
    <x v="1"/>
    <s v="Supplies"/>
    <s v="Fiskars Softgrip Scissors"/>
    <x v="135"/>
    <n v="6"/>
    <n v="0"/>
    <n v="18.446400000000004"/>
    <s v="Anna Andreadi"/>
    <n v="1"/>
    <n v="0"/>
    <n v="0"/>
  </r>
  <r>
    <n v="140"/>
    <x v="65"/>
    <x v="63"/>
    <d v="2018-10-19T00:00:00"/>
    <s v="Standard Class"/>
    <x v="62"/>
    <x v="62"/>
    <x v="0"/>
    <s v="United States"/>
    <s v="Roseville"/>
    <s v="California"/>
    <n v="95661"/>
    <x v="1"/>
    <s v="FUR-FU-10001706"/>
    <x v="0"/>
    <s v="Furnishings"/>
    <s v="Longer-Life Soft White Bulbs"/>
    <x v="136"/>
    <n v="14"/>
    <n v="0"/>
    <n v="20.697599999999998"/>
    <s v="Anna Andreadi"/>
    <n v="1"/>
    <n v="0"/>
    <n v="0"/>
  </r>
  <r>
    <n v="141"/>
    <x v="66"/>
    <x v="64"/>
    <d v="2018-09-07T00:00:00"/>
    <s v="Second Class"/>
    <x v="63"/>
    <x v="63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x v="137"/>
    <n v="2"/>
    <n v="0.2"/>
    <n v="10.349999999999994"/>
    <s v="Chuck Magee"/>
    <s v=""/>
    <n v="1"/>
    <n v="1"/>
  </r>
  <r>
    <n v="142"/>
    <x v="67"/>
    <x v="65"/>
    <d v="2019-09-23T00:00:00"/>
    <s v="Standard Class"/>
    <x v="64"/>
    <x v="64"/>
    <x v="1"/>
    <s v="United States"/>
    <s v="San Francisco"/>
    <s v="California"/>
    <n v="94122"/>
    <x v="1"/>
    <s v="OFF-AR-10000940"/>
    <x v="1"/>
    <s v="Art"/>
    <s v="Newell 343"/>
    <x v="138"/>
    <n v="3"/>
    <n v="0"/>
    <n v="2.3814000000000002"/>
    <s v="Anna Andreadi"/>
    <s v=""/>
    <n v="1"/>
    <n v="1"/>
  </r>
  <r>
    <n v="143"/>
    <x v="67"/>
    <x v="65"/>
    <d v="2019-09-23T00:00:00"/>
    <s v="Standard Class"/>
    <x v="64"/>
    <x v="64"/>
    <x v="1"/>
    <s v="United States"/>
    <s v="San Francisco"/>
    <s v="California"/>
    <n v="94122"/>
    <x v="1"/>
    <s v="OFF-EN-10004030"/>
    <x v="1"/>
    <s v="Envelopes"/>
    <s v="Convenience Packs of Business Envelopes"/>
    <x v="139"/>
    <n v="3"/>
    <n v="0"/>
    <n v="5.1042000000000005"/>
    <s v="Anna Andreadi"/>
    <s v=""/>
    <n v="1"/>
    <n v="0"/>
  </r>
  <r>
    <n v="144"/>
    <x v="67"/>
    <x v="65"/>
    <d v="2019-09-23T00:00:00"/>
    <s v="Standard Class"/>
    <x v="64"/>
    <x v="64"/>
    <x v="1"/>
    <s v="United States"/>
    <s v="San Francisco"/>
    <s v="California"/>
    <n v="94122"/>
    <x v="1"/>
    <s v="OFF-PA-10004327"/>
    <x v="1"/>
    <s v="Paper"/>
    <s v="Xerox 1911"/>
    <x v="140"/>
    <n v="3"/>
    <n v="0"/>
    <n v="68.975999999999999"/>
    <s v="Anna Andreadi"/>
    <s v=""/>
    <n v="1"/>
    <n v="0"/>
  </r>
  <r>
    <n v="145"/>
    <x v="68"/>
    <x v="66"/>
    <d v="2019-12-27T00:00:00"/>
    <s v="Standard Class"/>
    <x v="65"/>
    <x v="65"/>
    <x v="0"/>
    <s v="United States"/>
    <s v="Independence"/>
    <s v="Missouri"/>
    <n v="64055"/>
    <x v="2"/>
    <s v="OFF-AP-10001058"/>
    <x v="1"/>
    <s v="Appliances"/>
    <s v="Sanyo 2.5 Cubic Foot Mid-Size Office Refrigerators"/>
    <x v="141"/>
    <n v="3"/>
    <n v="0"/>
    <n v="218.25179999999997"/>
    <s v="Kelly Williams"/>
    <s v=""/>
    <n v="1"/>
    <n v="1"/>
  </r>
  <r>
    <n v="146"/>
    <x v="69"/>
    <x v="67"/>
    <d v="2017-09-12T00:00:00"/>
    <s v="Standard Class"/>
    <x v="66"/>
    <x v="66"/>
    <x v="0"/>
    <s v="United States"/>
    <s v="Pasadena"/>
    <s v="California"/>
    <n v="91104"/>
    <x v="1"/>
    <s v="OFF-ST-10003656"/>
    <x v="1"/>
    <s v="Storage"/>
    <s v="Safco Industrial Wire Shelving"/>
    <x v="142"/>
    <n v="7"/>
    <n v="0"/>
    <n v="20.157899999999998"/>
    <s v="Anna Andreadi"/>
    <s v=""/>
    <n v="1"/>
    <n v="1"/>
  </r>
  <r>
    <n v="147"/>
    <x v="70"/>
    <x v="68"/>
    <d v="2016-10-28T00:00:00"/>
    <s v="Standard Class"/>
    <x v="67"/>
    <x v="67"/>
    <x v="2"/>
    <s v="United States"/>
    <s v="Newark"/>
    <s v="Ohio"/>
    <n v="43055"/>
    <x v="3"/>
    <s v="FUR-FU-10000521"/>
    <x v="0"/>
    <s v="Furnishings"/>
    <s v="Seth Thomas 14&quot; Putty-Colored Wall Clock"/>
    <x v="143"/>
    <n v="4"/>
    <n v="0.2"/>
    <n v="12.90959999999999"/>
    <s v="Chuck Magee"/>
    <s v=""/>
    <n v="1"/>
    <n v="1"/>
  </r>
  <r>
    <n v="148"/>
    <x v="71"/>
    <x v="5"/>
    <d v="2018-12-09T00:00:00"/>
    <s v="Standard Class"/>
    <x v="68"/>
    <x v="68"/>
    <x v="1"/>
    <s v="United States"/>
    <s v="Franklin"/>
    <s v="Wisconsin"/>
    <n v="53132"/>
    <x v="2"/>
    <s v="TEC-PH-10000215"/>
    <x v="2"/>
    <s v="Phones"/>
    <s v="Plantronics Cordless Phone Headset with In-line Volume - M214C"/>
    <x v="144"/>
    <n v="11"/>
    <n v="0"/>
    <n v="103.80150000000003"/>
    <s v="Kelly Williams"/>
    <s v=""/>
    <n v="1"/>
    <n v="1"/>
  </r>
  <r>
    <n v="149"/>
    <x v="71"/>
    <x v="5"/>
    <d v="2018-12-09T00:00:00"/>
    <s v="Standard Class"/>
    <x v="68"/>
    <x v="68"/>
    <x v="1"/>
    <s v="United States"/>
    <s v="Franklin"/>
    <s v="Wisconsin"/>
    <n v="53132"/>
    <x v="2"/>
    <s v="TEC-PH-10001448"/>
    <x v="2"/>
    <s v="Phones"/>
    <s v="Anker Astro 15000mAh USB Portable Charger"/>
    <x v="145"/>
    <n v="3"/>
    <n v="0"/>
    <n v="5.9987999999999815"/>
    <s v="Kelly Williams"/>
    <s v=""/>
    <n v="1"/>
    <n v="0"/>
  </r>
  <r>
    <n v="150"/>
    <x v="71"/>
    <x v="5"/>
    <d v="2018-12-09T00:00:00"/>
    <s v="Standard Class"/>
    <x v="68"/>
    <x v="68"/>
    <x v="1"/>
    <s v="United States"/>
    <s v="Franklin"/>
    <s v="Wisconsin"/>
    <n v="53132"/>
    <x v="2"/>
    <s v="FUR-CH-10000454"/>
    <x v="0"/>
    <s v="Chairs"/>
    <s v="Hon Deluxe Fabric Upholstered Stacking Chairs, Rounded Back"/>
    <x v="146"/>
    <n v="8"/>
    <n v="0"/>
    <n v="585.55199999999991"/>
    <s v="Kelly Williams"/>
    <s v=""/>
    <n v="1"/>
    <n v="0"/>
  </r>
  <r>
    <n v="151"/>
    <x v="71"/>
    <x v="5"/>
    <d v="2018-12-09T00:00:00"/>
    <s v="Standard Class"/>
    <x v="68"/>
    <x v="68"/>
    <x v="1"/>
    <s v="United States"/>
    <s v="Franklin"/>
    <s v="Wisconsin"/>
    <n v="53132"/>
    <x v="2"/>
    <s v="OFF-BI-10002735"/>
    <x v="1"/>
    <s v="Binders"/>
    <s v="GBC Prestige Therm-A-Bind Covers"/>
    <x v="147"/>
    <n v="5"/>
    <n v="0"/>
    <n v="80.628500000000003"/>
    <s v="Kelly Williams"/>
    <s v=""/>
    <n v="1"/>
    <n v="0"/>
  </r>
  <r>
    <n v="152"/>
    <x v="72"/>
    <x v="69"/>
    <d v="2018-03-16T00:00:00"/>
    <s v="First Class"/>
    <x v="69"/>
    <x v="69"/>
    <x v="2"/>
    <s v="United States"/>
    <s v="Scottsdale"/>
    <s v="Arizona"/>
    <n v="85254"/>
    <x v="1"/>
    <s v="OFF-AP-10000326"/>
    <x v="1"/>
    <s v="Appliances"/>
    <s v="Belkin 7 Outlet SurgeMaster Surge Protector with Phone Protection"/>
    <x v="148"/>
    <n v="5"/>
    <n v="0.2"/>
    <n v="17.765999999999991"/>
    <s v="Anna Andreadi"/>
    <s v=""/>
    <n v="1"/>
    <n v="1"/>
  </r>
  <r>
    <n v="153"/>
    <x v="72"/>
    <x v="69"/>
    <d v="2018-03-16T00:00:00"/>
    <s v="First Class"/>
    <x v="69"/>
    <x v="69"/>
    <x v="2"/>
    <s v="United States"/>
    <s v="Scottsdale"/>
    <s v="Arizona"/>
    <n v="85254"/>
    <x v="1"/>
    <s v="TEC-PH-10001254"/>
    <x v="2"/>
    <s v="Phones"/>
    <s v="Jabra BIZ 2300 Duo QD Duo Corded Headset"/>
    <x v="149"/>
    <n v="2"/>
    <n v="0.2"/>
    <n v="15.238799999999991"/>
    <s v="Anna Andreadi"/>
    <s v=""/>
    <n v="1"/>
    <n v="0"/>
  </r>
  <r>
    <n v="154"/>
    <x v="73"/>
    <x v="70"/>
    <d v="2017-06-02T00:00:00"/>
    <s v="First Class"/>
    <x v="70"/>
    <x v="70"/>
    <x v="1"/>
    <s v="United States"/>
    <s v="San Jose"/>
    <s v="California"/>
    <n v="95123"/>
    <x v="1"/>
    <s v="OFF-PA-10001950"/>
    <x v="1"/>
    <s v="Paper"/>
    <s v="Southworth 25% Cotton Antique Laid Paper &amp; Envelopes"/>
    <x v="150"/>
    <n v="7"/>
    <n v="0"/>
    <n v="26.270999999999994"/>
    <s v="Anna Andreadi"/>
    <s v=""/>
    <n v="1"/>
    <n v="1"/>
  </r>
  <r>
    <n v="155"/>
    <x v="73"/>
    <x v="70"/>
    <d v="2017-06-02T00:00:00"/>
    <s v="First Class"/>
    <x v="70"/>
    <x v="70"/>
    <x v="1"/>
    <s v="United States"/>
    <s v="San Jose"/>
    <s v="California"/>
    <n v="95123"/>
    <x v="1"/>
    <s v="OFF-PA-10002254"/>
    <x v="1"/>
    <s v="Paper"/>
    <s v="Xerox 1883"/>
    <x v="151"/>
    <n v="4"/>
    <n v="0"/>
    <n v="48.539199999999994"/>
    <s v="Anna Andreadi"/>
    <s v=""/>
    <n v="1"/>
    <n v="0"/>
  </r>
  <r>
    <n v="156"/>
    <x v="73"/>
    <x v="70"/>
    <d v="2017-06-02T00:00:00"/>
    <s v="First Class"/>
    <x v="70"/>
    <x v="70"/>
    <x v="1"/>
    <s v="United States"/>
    <s v="San Jose"/>
    <s v="California"/>
    <n v="95123"/>
    <x v="1"/>
    <s v="OFF-ST-10001590"/>
    <x v="1"/>
    <s v="Storage"/>
    <s v="Tenex Personal Project File with Scoop Front Design, Black"/>
    <x v="152"/>
    <n v="6"/>
    <n v="0"/>
    <n v="21.028799999999997"/>
    <s v="Anna Andreadi"/>
    <s v=""/>
    <n v="1"/>
    <n v="0"/>
  </r>
  <r>
    <n v="157"/>
    <x v="74"/>
    <x v="71"/>
    <d v="2017-06-03T00:00:00"/>
    <s v="Standard Class"/>
    <x v="71"/>
    <x v="71"/>
    <x v="2"/>
    <s v="United States"/>
    <s v="Seattle"/>
    <s v="Washington"/>
    <n v="98105"/>
    <x v="1"/>
    <s v="OFF-AR-10001547"/>
    <x v="1"/>
    <s v="Art"/>
    <s v="Newell 311"/>
    <x v="153"/>
    <n v="3"/>
    <n v="0"/>
    <n v="1.7901"/>
    <s v="Anna Andreadi"/>
    <s v=""/>
    <n v="1"/>
    <n v="1"/>
  </r>
  <r>
    <n v="158"/>
    <x v="75"/>
    <x v="72"/>
    <d v="2016-03-06T00:00:00"/>
    <s v="Second Class"/>
    <x v="72"/>
    <x v="72"/>
    <x v="0"/>
    <s v="United States"/>
    <s v="Seattle"/>
    <s v="Washington"/>
    <n v="98115"/>
    <x v="1"/>
    <s v="FUR-CH-10004063"/>
    <x v="0"/>
    <s v="Chairs"/>
    <s v="Global Deluxe High-Back Manager's Chair"/>
    <x v="154"/>
    <n v="2"/>
    <n v="0.2"/>
    <n v="51.476399999999941"/>
    <s v="Anna Andreadi"/>
    <s v=""/>
    <n v="1"/>
    <n v="1"/>
  </r>
  <r>
    <n v="159"/>
    <x v="76"/>
    <x v="73"/>
    <d v="2018-11-24T00:00:00"/>
    <s v="Standard Class"/>
    <x v="73"/>
    <x v="73"/>
    <x v="0"/>
    <s v="United States"/>
    <s v="Edmond"/>
    <s v="Oklahoma"/>
    <n v="73034"/>
    <x v="2"/>
    <s v="OFF-LA-10002475"/>
    <x v="1"/>
    <s v="Labels"/>
    <s v="Avery 519"/>
    <x v="2"/>
    <n v="2"/>
    <n v="0"/>
    <n v="6.8713999999999995"/>
    <s v="Kelly Williams"/>
    <s v=""/>
    <n v="1"/>
    <n v="1"/>
  </r>
  <r>
    <n v="160"/>
    <x v="76"/>
    <x v="73"/>
    <d v="2018-11-24T00:00:00"/>
    <s v="Standard Class"/>
    <x v="73"/>
    <x v="73"/>
    <x v="0"/>
    <s v="United States"/>
    <s v="Edmond"/>
    <s v="Oklahoma"/>
    <n v="73034"/>
    <x v="2"/>
    <s v="TEC-PH-10004536"/>
    <x v="2"/>
    <s v="Phones"/>
    <s v="Avaya 5420 Digital phone"/>
    <x v="155"/>
    <n v="7"/>
    <n v="0"/>
    <n v="236.23250000000002"/>
    <s v="Kelly Williams"/>
    <s v=""/>
    <n v="1"/>
    <n v="0"/>
  </r>
  <r>
    <n v="161"/>
    <x v="77"/>
    <x v="74"/>
    <d v="2018-05-12T00:00:00"/>
    <s v="First Class"/>
    <x v="74"/>
    <x v="74"/>
    <x v="0"/>
    <s v="United States"/>
    <s v="Los Angeles"/>
    <s v="California"/>
    <n v="90045"/>
    <x v="1"/>
    <s v="OFF-PA-10002751"/>
    <x v="1"/>
    <s v="Paper"/>
    <s v="Xerox 1920"/>
    <x v="156"/>
    <n v="1"/>
    <n v="0"/>
    <n v="2.6909999999999998"/>
    <s v="Anna Andreadi"/>
    <s v=""/>
    <n v="1"/>
    <n v="1"/>
  </r>
  <r>
    <n v="162"/>
    <x v="78"/>
    <x v="75"/>
    <d v="2017-12-31T00:00:00"/>
    <s v="Second Class"/>
    <x v="75"/>
    <x v="75"/>
    <x v="0"/>
    <s v="United States"/>
    <s v="Philadelphia"/>
    <s v="Pennsylvania"/>
    <n v="19134"/>
    <x v="3"/>
    <s v="TEC-AC-10003657"/>
    <x v="2"/>
    <s v="Accessories"/>
    <s v="Lenovo 17-Key USB Numeric Keypad"/>
    <x v="157"/>
    <n v="2"/>
    <n v="0.2"/>
    <n v="1.359599999999995"/>
    <s v="Chuck Magee"/>
    <s v=""/>
    <n v="1"/>
    <n v="1"/>
  </r>
  <r>
    <n v="163"/>
    <x v="79"/>
    <x v="76"/>
    <d v="2018-11-20T00:00:00"/>
    <s v="Standard Class"/>
    <x v="76"/>
    <x v="76"/>
    <x v="0"/>
    <s v="United States"/>
    <s v="Carlsbad"/>
    <s v="New Mexico"/>
    <n v="88220"/>
    <x v="1"/>
    <s v="OFF-EN-10001990"/>
    <x v="1"/>
    <s v="Envelopes"/>
    <s v="Staple envelope"/>
    <x v="158"/>
    <n v="5"/>
    <n v="0"/>
    <n v="13.347999999999997"/>
    <s v="Anna Andreadi"/>
    <s v=""/>
    <n v="1"/>
    <n v="1"/>
  </r>
  <r>
    <n v="164"/>
    <x v="80"/>
    <x v="77"/>
    <d v="2018-11-11T00:00:00"/>
    <s v="Standard Class"/>
    <x v="77"/>
    <x v="77"/>
    <x v="0"/>
    <s v="United States"/>
    <s v="Seattle"/>
    <s v="Washington"/>
    <n v="98115"/>
    <x v="1"/>
    <s v="OFF-BI-10004002"/>
    <x v="1"/>
    <s v="Binders"/>
    <s v="Wilson Jones International Size A4 Ring Binders"/>
    <x v="159"/>
    <n v="2"/>
    <n v="0.2"/>
    <n v="9.6879999999999988"/>
    <s v="Anna Andreadi"/>
    <s v=""/>
    <n v="1"/>
    <n v="1"/>
  </r>
  <r>
    <n v="165"/>
    <x v="81"/>
    <x v="78"/>
    <d v="2016-09-12T00:00:00"/>
    <s v="Standard Class"/>
    <x v="78"/>
    <x v="78"/>
    <x v="0"/>
    <s v="United States"/>
    <s v="San Antonio"/>
    <s v="Texas"/>
    <n v="78207"/>
    <x v="2"/>
    <s v="OFF-AR-10004441"/>
    <x v="1"/>
    <s v="Art"/>
    <s v="BIC Brite Liner Highlighters"/>
    <x v="160"/>
    <n v="3"/>
    <n v="0.2"/>
    <n v="2.7324000000000002"/>
    <s v="Kelly Williams"/>
    <s v=""/>
    <n v="1"/>
    <n v="1"/>
  </r>
  <r>
    <n v="166"/>
    <x v="81"/>
    <x v="78"/>
    <d v="2016-09-12T00:00:00"/>
    <s v="Standard Class"/>
    <x v="78"/>
    <x v="78"/>
    <x v="0"/>
    <s v="United States"/>
    <s v="San Antonio"/>
    <s v="Texas"/>
    <n v="78207"/>
    <x v="2"/>
    <s v="TEC-MA-10000822"/>
    <x v="2"/>
    <s v="Machines"/>
    <s v="Lexmark MX611dhe Monochrome Laser Printer"/>
    <x v="161"/>
    <n v="8"/>
    <n v="0.4"/>
    <n v="-1359.992000000002"/>
    <s v="Kelly Williams"/>
    <s v=""/>
    <n v="1"/>
    <n v="0"/>
  </r>
  <r>
    <n v="167"/>
    <x v="81"/>
    <x v="78"/>
    <d v="2016-09-12T00:00:00"/>
    <s v="Standard Class"/>
    <x v="78"/>
    <x v="78"/>
    <x v="0"/>
    <s v="United States"/>
    <s v="San Antonio"/>
    <s v="Texas"/>
    <n v="78207"/>
    <x v="2"/>
    <s v="OFF-ST-10000991"/>
    <x v="1"/>
    <s v="Storage"/>
    <s v="Space Solutions HD Industrial Steel Shelving."/>
    <x v="162"/>
    <n v="3"/>
    <n v="0.2"/>
    <n v="-58.634699999999995"/>
    <s v="Kelly Williams"/>
    <s v=""/>
    <n v="1"/>
    <n v="0"/>
  </r>
  <r>
    <n v="168"/>
    <x v="81"/>
    <x v="78"/>
    <d v="2016-09-12T00:00:00"/>
    <s v="Standard Class"/>
    <x v="78"/>
    <x v="78"/>
    <x v="0"/>
    <s v="United States"/>
    <s v="San Antonio"/>
    <s v="Texas"/>
    <n v="78207"/>
    <x v="2"/>
    <s v="FUR-CH-10004287"/>
    <x v="0"/>
    <s v="Chairs"/>
    <s v="SAFCO Arco Folding Chair"/>
    <x v="163"/>
    <n v="9"/>
    <n v="0.3"/>
    <n v="-24.858000000000175"/>
    <s v="Kelly Williams"/>
    <s v=""/>
    <n v="1"/>
    <n v="0"/>
  </r>
  <r>
    <n v="169"/>
    <x v="81"/>
    <x v="78"/>
    <d v="2016-09-12T00:00:00"/>
    <s v="Standard Class"/>
    <x v="78"/>
    <x v="78"/>
    <x v="0"/>
    <s v="United States"/>
    <s v="San Antonio"/>
    <s v="Texas"/>
    <n v="78207"/>
    <x v="2"/>
    <s v="OFF-AR-10002656"/>
    <x v="1"/>
    <s v="Art"/>
    <s v="Sanford Liquid Accent Highlighters"/>
    <x v="164"/>
    <n v="6"/>
    <n v="0.2"/>
    <n v="6.8135999999999974"/>
    <s v="Kelly Williams"/>
    <s v=""/>
    <n v="1"/>
    <n v="0"/>
  </r>
  <r>
    <n v="170"/>
    <x v="81"/>
    <x v="78"/>
    <d v="2016-09-12T00:00:00"/>
    <s v="Standard Class"/>
    <x v="78"/>
    <x v="78"/>
    <x v="0"/>
    <s v="United States"/>
    <s v="San Antonio"/>
    <s v="Texas"/>
    <n v="78207"/>
    <x v="2"/>
    <s v="OFF-AP-10002518"/>
    <x v="1"/>
    <s v="Appliances"/>
    <s v="Kensington 7 Outlet MasterPiece Power Center"/>
    <x v="165"/>
    <n v="5"/>
    <n v="0.8"/>
    <n v="-453.84900000000005"/>
    <s v="Kelly Williams"/>
    <s v=""/>
    <n v="1"/>
    <n v="0"/>
  </r>
  <r>
    <n v="171"/>
    <x v="81"/>
    <x v="78"/>
    <d v="2016-09-12T00:00:00"/>
    <s v="Standard Class"/>
    <x v="78"/>
    <x v="78"/>
    <x v="0"/>
    <s v="United States"/>
    <s v="San Antonio"/>
    <s v="Texas"/>
    <n v="78207"/>
    <x v="2"/>
    <s v="TEC-PH-10003931"/>
    <x v="2"/>
    <s v="Phones"/>
    <s v="JBL Micro Wireless Portable Bluetooth Speaker"/>
    <x v="166"/>
    <n v="3"/>
    <n v="0.2"/>
    <n v="8.998500000000007"/>
    <s v="Kelly Williams"/>
    <s v=""/>
    <n v="1"/>
    <n v="0"/>
  </r>
  <r>
    <n v="172"/>
    <x v="82"/>
    <x v="79"/>
    <d v="2016-08-09T00:00:00"/>
    <s v="Standard Class"/>
    <x v="79"/>
    <x v="79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x v="167"/>
    <n v="3"/>
    <n v="0"/>
    <n v="9.841800000000001"/>
    <s v="Anna Andreadi"/>
    <s v=""/>
    <n v="1"/>
    <n v="1"/>
  </r>
  <r>
    <n v="173"/>
    <x v="82"/>
    <x v="79"/>
    <d v="2016-08-09T00:00:00"/>
    <s v="Standard Class"/>
    <x v="79"/>
    <x v="79"/>
    <x v="0"/>
    <s v="United States"/>
    <s v="Los Angeles"/>
    <s v="California"/>
    <n v="90004"/>
    <x v="1"/>
    <s v="OFF-PA-10001144"/>
    <x v="1"/>
    <s v="Paper"/>
    <s v="Xerox 1913"/>
    <x v="168"/>
    <n v="2"/>
    <n v="0"/>
    <n v="53.260799999999996"/>
    <s v="Anna Andreadi"/>
    <s v=""/>
    <n v="1"/>
    <n v="0"/>
  </r>
  <r>
    <n v="174"/>
    <x v="82"/>
    <x v="79"/>
    <d v="2016-08-09T00:00:00"/>
    <s v="Standard Class"/>
    <x v="79"/>
    <x v="79"/>
    <x v="0"/>
    <s v="United States"/>
    <s v="Los Angeles"/>
    <s v="California"/>
    <n v="90004"/>
    <x v="1"/>
    <s v="FUR-CH-10003817"/>
    <x v="0"/>
    <s v="Chairs"/>
    <s v="Global Value Steno Chair, Gray"/>
    <x v="169"/>
    <n v="7"/>
    <n v="0.2"/>
    <n v="21.259"/>
    <s v="Anna Andreadi"/>
    <s v=""/>
    <n v="1"/>
    <n v="0"/>
  </r>
  <r>
    <n v="175"/>
    <x v="83"/>
    <x v="80"/>
    <d v="2016-09-19T00:00:00"/>
    <s v="Standard Class"/>
    <x v="80"/>
    <x v="80"/>
    <x v="1"/>
    <s v="United States"/>
    <s v="Chicago"/>
    <s v="Illinois"/>
    <n v="60623"/>
    <x v="2"/>
    <s v="OFF-AP-10000891"/>
    <x v="1"/>
    <s v="Appliances"/>
    <s v="Kensington 7 Outlet MasterPiece HOMEOFFICE Power Control Center"/>
    <x v="170"/>
    <n v="2"/>
    <n v="0.8"/>
    <n v="-131.12000000000003"/>
    <s v="Kelly Williams"/>
    <s v=""/>
    <n v="1"/>
    <n v="1"/>
  </r>
  <r>
    <n v="176"/>
    <x v="83"/>
    <x v="80"/>
    <d v="2016-09-19T00:00:00"/>
    <s v="Standard Class"/>
    <x v="80"/>
    <x v="80"/>
    <x v="1"/>
    <s v="United States"/>
    <s v="Chicago"/>
    <s v="Illinois"/>
    <n v="60623"/>
    <x v="2"/>
    <s v="OFF-LA-10003148"/>
    <x v="1"/>
    <s v="Labels"/>
    <s v="Avery 51"/>
    <x v="171"/>
    <n v="4"/>
    <n v="0.2"/>
    <n v="6.5519999999999987"/>
    <s v="Kelly Williams"/>
    <s v=""/>
    <n v="1"/>
    <n v="0"/>
  </r>
  <r>
    <n v="177"/>
    <x v="84"/>
    <x v="81"/>
    <d v="2019-04-25T00:00:00"/>
    <s v="Second Class"/>
    <x v="81"/>
    <x v="81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x v="172"/>
    <n v="4"/>
    <n v="0.8"/>
    <n v="-243.16000000000008"/>
    <s v="Kelly Williams"/>
    <s v=""/>
    <n v="1"/>
    <n v="1"/>
  </r>
  <r>
    <n v="178"/>
    <x v="85"/>
    <x v="82"/>
    <d v="2017-11-23T00:00:00"/>
    <s v="Second Class"/>
    <x v="32"/>
    <x v="32"/>
    <x v="0"/>
    <s v="United States"/>
    <s v="Newark"/>
    <s v="Ohio"/>
    <n v="43055"/>
    <x v="3"/>
    <s v="FUR-CH-10004698"/>
    <x v="0"/>
    <s v="Chairs"/>
    <s v="Padded Folding Chairs, Black, 4/Carton"/>
    <x v="173"/>
    <n v="7"/>
    <n v="0.3"/>
    <n v="-11.337199999999939"/>
    <s v="Chuck Magee"/>
    <s v=""/>
    <n v="1"/>
    <n v="0"/>
  </r>
  <r>
    <n v="179"/>
    <x v="85"/>
    <x v="82"/>
    <d v="2017-11-23T00:00:00"/>
    <s v="Second Class"/>
    <x v="32"/>
    <x v="32"/>
    <x v="0"/>
    <s v="United States"/>
    <s v="Newark"/>
    <s v="Ohio"/>
    <n v="43055"/>
    <x v="3"/>
    <s v="OFF-SU-10002189"/>
    <x v="1"/>
    <s v="Supplies"/>
    <s v="Acme Rosewood Handle Letter Opener"/>
    <x v="174"/>
    <n v="5"/>
    <n v="0.2"/>
    <n v="-3.771500000000001"/>
    <s v="Chuck Magee"/>
    <s v=""/>
    <n v="1"/>
    <n v="0"/>
  </r>
  <r>
    <n v="180"/>
    <x v="86"/>
    <x v="83"/>
    <d v="2017-12-19T00:00:00"/>
    <s v="Standard Class"/>
    <x v="82"/>
    <x v="82"/>
    <x v="2"/>
    <s v="United States"/>
    <s v="New York City"/>
    <s v="New York"/>
    <n v="10009"/>
    <x v="3"/>
    <s v="OFF-AR-10001940"/>
    <x v="1"/>
    <s v="Art"/>
    <s v="Sanford Colorific Eraseable Coloring Pencils, 12 Count"/>
    <x v="175"/>
    <n v="1"/>
    <n v="0"/>
    <n v="1.4104000000000001"/>
    <s v="Chuck Magee"/>
    <s v=""/>
    <n v="1"/>
    <n v="1"/>
  </r>
  <r>
    <n v="181"/>
    <x v="87"/>
    <x v="29"/>
    <d v="2016-12-09T00:00:00"/>
    <s v="Second Class"/>
    <x v="83"/>
    <x v="83"/>
    <x v="1"/>
    <s v="United States"/>
    <s v="Decatur"/>
    <s v="Illinois"/>
    <n v="62521"/>
    <x v="2"/>
    <s v="OFF-ST-10003455"/>
    <x v="1"/>
    <s v="Storage"/>
    <s v="Tenex File Box, Personal Filing Tote with Lid, Black"/>
    <x v="176"/>
    <n v="2"/>
    <n v="0.2"/>
    <n v="1.8612000000000002"/>
    <s v="Kelly Williams"/>
    <s v=""/>
    <n v="1"/>
    <n v="1"/>
  </r>
  <r>
    <n v="182"/>
    <x v="87"/>
    <x v="29"/>
    <d v="2016-12-09T00:00:00"/>
    <s v="Second Class"/>
    <x v="83"/>
    <x v="83"/>
    <x v="1"/>
    <s v="United States"/>
    <s v="Decatur"/>
    <s v="Illinois"/>
    <n v="62521"/>
    <x v="2"/>
    <s v="TEC-AC-10004659"/>
    <x v="2"/>
    <s v="Accessories"/>
    <s v="Imation Secure+ Hardware Encrypted USB 2.0 Flash Drive; 16GB"/>
    <x v="177"/>
    <n v="7"/>
    <n v="0.2"/>
    <n v="76.639499999999984"/>
    <s v="Kelly Williams"/>
    <s v=""/>
    <n v="1"/>
    <n v="0"/>
  </r>
  <r>
    <n v="183"/>
    <x v="88"/>
    <x v="84"/>
    <d v="2016-11-24T00:00:00"/>
    <s v="Second Class"/>
    <x v="84"/>
    <x v="84"/>
    <x v="2"/>
    <s v="United States"/>
    <s v="Monroe"/>
    <s v="Louisiana"/>
    <n v="71203"/>
    <x v="0"/>
    <s v="TEC-PH-10003273"/>
    <x v="2"/>
    <s v="Phones"/>
    <s v="AT&amp;T TR1909W"/>
    <x v="178"/>
    <n v="4"/>
    <n v="0"/>
    <n v="131.02960000000002"/>
    <s v="Cassandra Brandow"/>
    <s v=""/>
    <n v="1"/>
    <n v="1"/>
  </r>
  <r>
    <n v="184"/>
    <x v="88"/>
    <x v="84"/>
    <d v="2016-11-24T00:00:00"/>
    <s v="Second Class"/>
    <x v="84"/>
    <x v="84"/>
    <x v="2"/>
    <s v="United States"/>
    <s v="Monroe"/>
    <s v="Louisiana"/>
    <n v="71203"/>
    <x v="0"/>
    <s v="TEC-PH-10004896"/>
    <x v="2"/>
    <s v="Phones"/>
    <s v="Nokia Lumia 521 (T-Mobile)"/>
    <x v="179"/>
    <n v="5"/>
    <n v="0"/>
    <n v="41.986000000000004"/>
    <s v="Cassandra Brandow"/>
    <s v=""/>
    <n v="1"/>
    <n v="0"/>
  </r>
  <r>
    <n v="185"/>
    <x v="88"/>
    <x v="84"/>
    <d v="2016-11-24T00:00:00"/>
    <s v="Second Class"/>
    <x v="84"/>
    <x v="84"/>
    <x v="2"/>
    <s v="United States"/>
    <s v="Monroe"/>
    <s v="Louisiana"/>
    <n v="71203"/>
    <x v="0"/>
    <s v="TEC-AC-10002345"/>
    <x v="2"/>
    <s v="Accessories"/>
    <s v="HP Standard 104 key PS/2 Keyboard"/>
    <x v="180"/>
    <n v="2"/>
    <n v="0"/>
    <n v="7.25"/>
    <s v="Cassandra Brandow"/>
    <s v=""/>
    <n v="1"/>
    <n v="0"/>
  </r>
  <r>
    <n v="186"/>
    <x v="89"/>
    <x v="85"/>
    <d v="2018-12-02T00:00:00"/>
    <s v="Standard Class"/>
    <x v="85"/>
    <x v="85"/>
    <x v="0"/>
    <s v="United States"/>
    <s v="Fairfield"/>
    <s v="Connecticut"/>
    <n v="6824"/>
    <x v="3"/>
    <s v="OFF-BI-10001890"/>
    <x v="1"/>
    <s v="Binders"/>
    <s v="Avery Poly Binder Pockets"/>
    <x v="181"/>
    <n v="2"/>
    <n v="0"/>
    <n v="3.4367999999999999"/>
    <s v="Chuck Magee"/>
    <s v=""/>
    <n v="1"/>
    <n v="1"/>
  </r>
  <r>
    <n v="187"/>
    <x v="90"/>
    <x v="86"/>
    <d v="2016-08-30T00:00:00"/>
    <s v="Standard Class"/>
    <x v="86"/>
    <x v="86"/>
    <x v="2"/>
    <s v="United States"/>
    <s v="Los Angeles"/>
    <s v="California"/>
    <n v="90032"/>
    <x v="1"/>
    <s v="TEC-AC-10002323"/>
    <x v="2"/>
    <s v="Accessories"/>
    <s v="SanDisk Ultra 32 GB MicroSDHC Class 10 Memory Card"/>
    <x v="182"/>
    <n v="8"/>
    <n v="0"/>
    <n v="22.984000000000009"/>
    <s v="Anna Andreadi"/>
    <s v=""/>
    <n v="1"/>
    <n v="1"/>
  </r>
  <r>
    <n v="188"/>
    <x v="91"/>
    <x v="87"/>
    <d v="2018-07-22T00:00:00"/>
    <s v="Standard Class"/>
    <x v="87"/>
    <x v="87"/>
    <x v="1"/>
    <s v="United States"/>
    <s v="Grand Prairie"/>
    <s v="Texas"/>
    <n v="75051"/>
    <x v="2"/>
    <s v="OFF-ST-10001328"/>
    <x v="1"/>
    <s v="Storage"/>
    <s v="Personal Filing Tote with Lid, Black/Gray"/>
    <x v="183"/>
    <n v="3"/>
    <n v="0.2"/>
    <n v="3.7224000000000004"/>
    <s v="Kelly Williams"/>
    <s v=""/>
    <n v="1"/>
    <n v="1"/>
  </r>
  <r>
    <n v="189"/>
    <x v="91"/>
    <x v="87"/>
    <d v="2018-07-22T00:00:00"/>
    <s v="Standard Class"/>
    <x v="87"/>
    <x v="87"/>
    <x v="1"/>
    <s v="United States"/>
    <s v="Grand Prairie"/>
    <s v="Texas"/>
    <n v="75051"/>
    <x v="2"/>
    <s v="OFF-PA-10001950"/>
    <x v="1"/>
    <s v="Paper"/>
    <s v="Southworth 25% Cotton Antique Laid Paper &amp; Envelopes"/>
    <x v="184"/>
    <n v="3"/>
    <n v="0.2"/>
    <n v="6.2549999999999963"/>
    <s v="Kelly Williams"/>
    <s v=""/>
    <n v="1"/>
    <n v="0"/>
  </r>
  <r>
    <n v="190"/>
    <x v="92"/>
    <x v="88"/>
    <d v="2017-10-14T00:00:00"/>
    <s v="First Class"/>
    <x v="88"/>
    <x v="88"/>
    <x v="2"/>
    <s v="United States"/>
    <s v="New York City"/>
    <s v="New York"/>
    <n v="10035"/>
    <x v="3"/>
    <s v="FUR-BO-10002613"/>
    <x v="0"/>
    <s v="Bookcases"/>
    <s v="Atlantic Metals Mobile 4-Shelf Bookcases, Custom Colors"/>
    <x v="185"/>
    <n v="4"/>
    <n v="0.2"/>
    <n v="112.39199999999991"/>
    <s v="Chuck Magee"/>
    <s v=""/>
    <n v="1"/>
    <n v="1"/>
  </r>
  <r>
    <n v="191"/>
    <x v="92"/>
    <x v="88"/>
    <d v="2017-10-14T00:00:00"/>
    <s v="First Class"/>
    <x v="88"/>
    <x v="88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x v="186"/>
    <n v="6"/>
    <n v="0"/>
    <n v="20.092800000000004"/>
    <s v="Chuck Magee"/>
    <s v=""/>
    <n v="1"/>
    <n v="0"/>
  </r>
  <r>
    <n v="192"/>
    <x v="92"/>
    <x v="88"/>
    <d v="2017-10-14T00:00:00"/>
    <s v="First Class"/>
    <x v="88"/>
    <x v="88"/>
    <x v="2"/>
    <s v="United States"/>
    <s v="New York City"/>
    <s v="New York"/>
    <n v="10035"/>
    <x v="3"/>
    <s v="OFF-PA-10000061"/>
    <x v="1"/>
    <s v="Paper"/>
    <s v="Xerox 205"/>
    <x v="187"/>
    <n v="8"/>
    <n v="0"/>
    <n v="24.883200000000002"/>
    <s v="Chuck Magee"/>
    <s v=""/>
    <n v="1"/>
    <n v="0"/>
  </r>
  <r>
    <n v="193"/>
    <x v="92"/>
    <x v="88"/>
    <d v="2017-10-14T00:00:00"/>
    <s v="First Class"/>
    <x v="88"/>
    <x v="88"/>
    <x v="2"/>
    <s v="United States"/>
    <s v="New York City"/>
    <s v="New York"/>
    <n v="10035"/>
    <x v="3"/>
    <s v="FUR-BO-10002545"/>
    <x v="0"/>
    <s v="Bookcases"/>
    <s v="Atlantic Metals Mobile 3-Shelf Bookcases, Custom Colors"/>
    <x v="188"/>
    <n v="3"/>
    <n v="0.2"/>
    <n v="46.976400000000012"/>
    <s v="Chuck Magee"/>
    <s v=""/>
    <n v="1"/>
    <n v="0"/>
  </r>
  <r>
    <n v="194"/>
    <x v="92"/>
    <x v="88"/>
    <d v="2017-10-14T00:00:00"/>
    <s v="First Class"/>
    <x v="88"/>
    <x v="88"/>
    <x v="2"/>
    <s v="United States"/>
    <s v="New York City"/>
    <s v="New York"/>
    <n v="10035"/>
    <x v="3"/>
    <s v="OFF-AR-10003514"/>
    <x v="1"/>
    <s v="Art"/>
    <s v="4009 Highlighters by Sanford"/>
    <x v="189"/>
    <n v="5"/>
    <n v="0"/>
    <n v="6.5669999999999984"/>
    <s v="Chuck Magee"/>
    <s v=""/>
    <n v="1"/>
    <n v="0"/>
  </r>
  <r>
    <n v="195"/>
    <x v="93"/>
    <x v="89"/>
    <d v="2017-11-06T00:00:00"/>
    <s v="Standard Class"/>
    <x v="89"/>
    <x v="89"/>
    <x v="1"/>
    <s v="United States"/>
    <s v="Redlands"/>
    <s v="California"/>
    <n v="92374"/>
    <x v="1"/>
    <s v="OFF-EN-10001509"/>
    <x v="1"/>
    <s v="Envelopes"/>
    <s v="Poly String Tie Envelopes"/>
    <x v="190"/>
    <n v="7"/>
    <n v="0"/>
    <n v="6.7115999999999989"/>
    <s v="Anna Andreadi"/>
    <s v=""/>
    <n v="1"/>
    <n v="1"/>
  </r>
  <r>
    <n v="196"/>
    <x v="94"/>
    <x v="90"/>
    <d v="2016-03-25T00:00:00"/>
    <s v="Standard Class"/>
    <x v="90"/>
    <x v="90"/>
    <x v="0"/>
    <s v="United States"/>
    <s v="Hamilton"/>
    <s v="Ohio"/>
    <n v="45011"/>
    <x v="3"/>
    <s v="OFF-AR-10004685"/>
    <x v="1"/>
    <s v="Art"/>
    <s v="Binney &amp; Smith Crayola Metallic Colored Pencils, 8-Color Set"/>
    <x v="191"/>
    <n v="2"/>
    <n v="0.2"/>
    <n v="1.2037999999999995"/>
    <s v="Chuck Magee"/>
    <s v=""/>
    <n v="1"/>
    <n v="1"/>
  </r>
  <r>
    <n v="197"/>
    <x v="94"/>
    <x v="90"/>
    <d v="2016-03-25T00:00:00"/>
    <s v="Standard Class"/>
    <x v="90"/>
    <x v="90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x v="192"/>
    <n v="3"/>
    <n v="0.2"/>
    <n v="1.5876000000000006"/>
    <s v="Chuck Magee"/>
    <s v=""/>
    <n v="1"/>
    <n v="0"/>
  </r>
  <r>
    <n v="198"/>
    <x v="95"/>
    <x v="44"/>
    <d v="2019-11-13T00:00:00"/>
    <s v="Standard Class"/>
    <x v="91"/>
    <x v="91"/>
    <x v="2"/>
    <s v="United States"/>
    <s v="Westfield"/>
    <s v="New Jersey"/>
    <n v="7090"/>
    <x v="3"/>
    <s v="OFF-ST-10001414"/>
    <x v="1"/>
    <s v="Storage"/>
    <s v="Decoflex Hanging Personal Folder File"/>
    <x v="193"/>
    <n v="3"/>
    <n v="0"/>
    <n v="12.0276"/>
    <s v="Chuck Magee"/>
    <s v=""/>
    <n v="1"/>
    <n v="1"/>
  </r>
  <r>
    <n v="199"/>
    <x v="96"/>
    <x v="91"/>
    <d v="2019-07-13T00:00:00"/>
    <s v="Standard Class"/>
    <x v="92"/>
    <x v="92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x v="194"/>
    <n v="2"/>
    <n v="0.7"/>
    <n v="-2.2585999999999995"/>
    <s v="Chuck Magee"/>
    <s v=""/>
    <n v="1"/>
    <n v="1"/>
  </r>
  <r>
    <n v="200"/>
    <x v="96"/>
    <x v="91"/>
    <d v="2019-07-13T00:00:00"/>
    <s v="Standard Class"/>
    <x v="92"/>
    <x v="92"/>
    <x v="1"/>
    <s v="United States"/>
    <s v="Philadelphia"/>
    <s v="Pennsylvania"/>
    <n v="19120"/>
    <x v="3"/>
    <s v="OFF-PA-10002749"/>
    <x v="1"/>
    <s v="Paper"/>
    <s v="Wirebound Message Books, 5-1/2 x 4 Forms, 2 or 4 Forms per Page"/>
    <x v="195"/>
    <n v="3"/>
    <n v="0.2"/>
    <n v="5.8203000000000005"/>
    <s v="Chuck Magee"/>
    <s v=""/>
    <n v="1"/>
    <n v="0"/>
  </r>
  <r>
    <n v="201"/>
    <x v="97"/>
    <x v="92"/>
    <d v="2019-06-29T00:00:00"/>
    <s v="Standard Class"/>
    <x v="93"/>
    <x v="93"/>
    <x v="0"/>
    <s v="United States"/>
    <s v="Akron"/>
    <s v="Ohio"/>
    <n v="44312"/>
    <x v="3"/>
    <s v="OFF-PA-10002666"/>
    <x v="1"/>
    <s v="Paper"/>
    <s v="Southworth 25% Cotton Linen-Finish Paper &amp; Envelopes"/>
    <x v="196"/>
    <n v="3"/>
    <n v="0.2"/>
    <n v="6.794999999999999"/>
    <s v="Chuck Magee"/>
    <s v=""/>
    <n v="1"/>
    <n v="1"/>
  </r>
  <r>
    <n v="202"/>
    <x v="98"/>
    <x v="93"/>
    <d v="2016-08-05T00:00:00"/>
    <s v="First Class"/>
    <x v="94"/>
    <x v="94"/>
    <x v="0"/>
    <s v="United States"/>
    <s v="Denver"/>
    <s v="Colorado"/>
    <n v="80219"/>
    <x v="1"/>
    <s v="FUR-TA-10004289"/>
    <x v="0"/>
    <s v="Tables"/>
    <s v="BoxOffice By Design Rectangular and Half-Moon Meeting Room Tables"/>
    <x v="197"/>
    <n v="2"/>
    <n v="0.5"/>
    <n v="-161.875"/>
    <s v="Anna Andreadi"/>
    <n v="1"/>
    <n v="0"/>
    <n v="1"/>
  </r>
  <r>
    <n v="203"/>
    <x v="98"/>
    <x v="93"/>
    <d v="2016-08-05T00:00:00"/>
    <s v="First Class"/>
    <x v="94"/>
    <x v="94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x v="198"/>
    <n v="1"/>
    <n v="0.2"/>
    <n v="0.29249999999999987"/>
    <s v="Anna Andreadi"/>
    <n v="1"/>
    <n v="0"/>
    <n v="0"/>
  </r>
  <r>
    <n v="204"/>
    <x v="99"/>
    <x v="94"/>
    <d v="2019-12-21T00:00:00"/>
    <s v="Second Class"/>
    <x v="95"/>
    <x v="95"/>
    <x v="0"/>
    <s v="United States"/>
    <s v="Dallas"/>
    <s v="Texas"/>
    <n v="75220"/>
    <x v="2"/>
    <s v="OFF-AP-10003217"/>
    <x v="1"/>
    <s v="Appliances"/>
    <s v="Eureka Sanitaire  Commercial Upright"/>
    <x v="199"/>
    <n v="2"/>
    <n v="0.8"/>
    <n v="-178.96680000000001"/>
    <s v="Kelly Williams"/>
    <s v=""/>
    <n v="1"/>
    <n v="1"/>
  </r>
  <r>
    <n v="205"/>
    <x v="100"/>
    <x v="95"/>
    <d v="2019-06-07T00:00:00"/>
    <s v="Standard Class"/>
    <x v="96"/>
    <x v="96"/>
    <x v="1"/>
    <s v="United States"/>
    <s v="Franklin"/>
    <s v="Tennessee"/>
    <n v="37064"/>
    <x v="0"/>
    <s v="FUR-FU-10002960"/>
    <x v="0"/>
    <s v="Furnishings"/>
    <s v="Eldon 200 Class Desk Accessories, Burgundy"/>
    <x v="200"/>
    <n v="7"/>
    <n v="0.2"/>
    <n v="9.6712000000000025"/>
    <s v="Cassandra Brandow"/>
    <s v=""/>
    <n v="1"/>
    <n v="1"/>
  </r>
  <r>
    <n v="206"/>
    <x v="101"/>
    <x v="34"/>
    <d v="2019-12-14T00:00:00"/>
    <s v="Standard Class"/>
    <x v="97"/>
    <x v="97"/>
    <x v="0"/>
    <s v="United States"/>
    <s v="Whittier"/>
    <s v="California"/>
    <n v="90604"/>
    <x v="1"/>
    <s v="TEC-PH-10001918"/>
    <x v="2"/>
    <s v="Phones"/>
    <s v="Nortel Business Series Terminal T7208 Digital phone"/>
    <x v="201"/>
    <n v="4"/>
    <n v="0.2"/>
    <n v="44.476800000000026"/>
    <s v="Anna Andreadi"/>
    <s v=""/>
    <n v="1"/>
    <n v="1"/>
  </r>
  <r>
    <n v="207"/>
    <x v="102"/>
    <x v="96"/>
    <d v="2019-12-07T00:00:00"/>
    <s v="Standard Class"/>
    <x v="98"/>
    <x v="98"/>
    <x v="0"/>
    <s v="United States"/>
    <s v="Saginaw"/>
    <s v="Michigan"/>
    <n v="48601"/>
    <x v="2"/>
    <s v="OFF-ST-10000642"/>
    <x v="1"/>
    <s v="Storage"/>
    <s v="Tennsco Lockers, Gray"/>
    <x v="202"/>
    <n v="4"/>
    <n v="0"/>
    <n v="5.8743999999999943"/>
    <s v="Kelly Williams"/>
    <s v=""/>
    <n v="1"/>
    <n v="1"/>
  </r>
  <r>
    <n v="208"/>
    <x v="102"/>
    <x v="96"/>
    <d v="2019-12-07T00:00:00"/>
    <s v="Standard Class"/>
    <x v="98"/>
    <x v="98"/>
    <x v="0"/>
    <s v="United States"/>
    <s v="Saginaw"/>
    <s v="Michigan"/>
    <n v="48601"/>
    <x v="2"/>
    <s v="TEC-PH-10001700"/>
    <x v="2"/>
    <s v="Phones"/>
    <s v="Panasonic KX-TG6844B Expandable Digital Cordless Telephone"/>
    <x v="203"/>
    <n v="2"/>
    <n v="0"/>
    <n v="35.634600000000006"/>
    <s v="Kelly Williams"/>
    <s v=""/>
    <n v="1"/>
    <n v="0"/>
  </r>
  <r>
    <n v="209"/>
    <x v="102"/>
    <x v="96"/>
    <d v="2019-12-07T00:00:00"/>
    <s v="Standard Class"/>
    <x v="98"/>
    <x v="98"/>
    <x v="0"/>
    <s v="United States"/>
    <s v="Saginaw"/>
    <s v="Michigan"/>
    <n v="48601"/>
    <x v="2"/>
    <s v="OFF-BI-10003274"/>
    <x v="1"/>
    <s v="Binders"/>
    <s v="Avery Durable Slant Ring Binders, No Labels"/>
    <x v="204"/>
    <n v="4"/>
    <n v="0"/>
    <n v="7.4824000000000002"/>
    <s v="Kelly Williams"/>
    <s v=""/>
    <n v="1"/>
    <n v="0"/>
  </r>
  <r>
    <n v="210"/>
    <x v="102"/>
    <x v="96"/>
    <d v="2019-12-07T00:00:00"/>
    <s v="Standard Class"/>
    <x v="98"/>
    <x v="98"/>
    <x v="0"/>
    <s v="United States"/>
    <s v="Saginaw"/>
    <s v="Michigan"/>
    <n v="48601"/>
    <x v="2"/>
    <s v="OFF-FA-10000134"/>
    <x v="1"/>
    <s v="Fasteners"/>
    <s v="Advantus Push Pins, Aluminum Head"/>
    <x v="205"/>
    <n v="9"/>
    <n v="0"/>
    <n v="16.209899999999998"/>
    <s v="Kelly Williams"/>
    <s v=""/>
    <n v="1"/>
    <n v="0"/>
  </r>
  <r>
    <n v="211"/>
    <x v="102"/>
    <x v="96"/>
    <d v="2019-12-07T00:00:00"/>
    <s v="Standard Class"/>
    <x v="98"/>
    <x v="98"/>
    <x v="0"/>
    <s v="United States"/>
    <s v="Saginaw"/>
    <s v="Michigan"/>
    <n v="48601"/>
    <x v="2"/>
    <s v="OFF-ST-10001522"/>
    <x v="1"/>
    <s v="Storage"/>
    <s v="Gould Plastics 18-Pocket Panel Bin, 34w x 5-1/4d x 20-1/2h"/>
    <x v="206"/>
    <n v="1"/>
    <n v="0"/>
    <n v="3.6795999999999935"/>
    <s v="Kelly Williams"/>
    <s v=""/>
    <n v="1"/>
    <n v="0"/>
  </r>
  <r>
    <n v="212"/>
    <x v="103"/>
    <x v="97"/>
    <d v="2017-02-13T00:00:00"/>
    <s v="Second Class"/>
    <x v="99"/>
    <x v="99"/>
    <x v="1"/>
    <s v="United States"/>
    <s v="Dallas"/>
    <s v="Texas"/>
    <n v="75220"/>
    <x v="2"/>
    <s v="TEC-AC-10001266"/>
    <x v="2"/>
    <s v="Accessories"/>
    <s v="Memorex Micro Travel Drive 8 GB"/>
    <x v="207"/>
    <n v="2"/>
    <n v="0.2"/>
    <n v="6.4999999999999991"/>
    <s v="Kelly Williams"/>
    <s v=""/>
    <n v="1"/>
    <n v="1"/>
  </r>
  <r>
    <n v="213"/>
    <x v="104"/>
    <x v="98"/>
    <d v="2017-01-09T00:00:00"/>
    <s v="Standard Class"/>
    <x v="100"/>
    <x v="100"/>
    <x v="1"/>
    <s v="United States"/>
    <s v="Medina"/>
    <s v="Ohio"/>
    <n v="44256"/>
    <x v="3"/>
    <s v="OFF-LA-10004544"/>
    <x v="1"/>
    <s v="Labels"/>
    <s v="Avery 505"/>
    <x v="208"/>
    <n v="2"/>
    <n v="0.2"/>
    <n v="8.879999999999999"/>
    <s v="Chuck Magee"/>
    <n v="1"/>
    <n v="0"/>
    <n v="1"/>
  </r>
  <r>
    <n v="214"/>
    <x v="104"/>
    <x v="98"/>
    <d v="2017-01-09T00:00:00"/>
    <s v="Standard Class"/>
    <x v="100"/>
    <x v="100"/>
    <x v="1"/>
    <s v="United States"/>
    <s v="Medina"/>
    <s v="Ohio"/>
    <n v="44256"/>
    <x v="3"/>
    <s v="FUR-BO-10004695"/>
    <x v="0"/>
    <s v="Bookcases"/>
    <s v="O'Sullivan 2-Door Barrister Bookcase in Odessa Pine"/>
    <x v="209"/>
    <n v="5"/>
    <n v="0.5"/>
    <n v="-244.32300000000006"/>
    <s v="Chuck Magee"/>
    <n v="1"/>
    <n v="0"/>
    <n v="0"/>
  </r>
  <r>
    <n v="215"/>
    <x v="104"/>
    <x v="98"/>
    <d v="2017-01-09T00:00:00"/>
    <s v="Standard Class"/>
    <x v="100"/>
    <x v="100"/>
    <x v="1"/>
    <s v="United States"/>
    <s v="Medina"/>
    <s v="Ohio"/>
    <n v="44256"/>
    <x v="3"/>
    <s v="TEC-PH-10002844"/>
    <x v="2"/>
    <s v="Phones"/>
    <s v="Speck Products Candyshell Flip Case"/>
    <x v="210"/>
    <n v="3"/>
    <n v="0.4"/>
    <n v="-14.695800000000006"/>
    <s v="Chuck Magee"/>
    <n v="1"/>
    <n v="0"/>
    <n v="0"/>
  </r>
  <r>
    <n v="216"/>
    <x v="104"/>
    <x v="98"/>
    <d v="2017-01-09T00:00:00"/>
    <s v="Standard Class"/>
    <x v="100"/>
    <x v="100"/>
    <x v="1"/>
    <s v="United States"/>
    <s v="Medina"/>
    <s v="Ohio"/>
    <n v="44256"/>
    <x v="3"/>
    <s v="TEC-MA-10000864"/>
    <x v="2"/>
    <s v="Machines"/>
    <s v="Cisco 9971 IP Video Phone Charcoal"/>
    <x v="211"/>
    <n v="9"/>
    <n v="0.7"/>
    <n v="-950.40000000000009"/>
    <s v="Chuck Magee"/>
    <n v="1"/>
    <n v="0"/>
    <n v="0"/>
  </r>
  <r>
    <n v="217"/>
    <x v="104"/>
    <x v="98"/>
    <d v="2017-01-09T00:00:00"/>
    <s v="Standard Class"/>
    <x v="100"/>
    <x v="100"/>
    <x v="1"/>
    <s v="United States"/>
    <s v="Medina"/>
    <s v="Ohio"/>
    <n v="44256"/>
    <x v="3"/>
    <s v="TEC-AC-10000109"/>
    <x v="2"/>
    <s v="Accessories"/>
    <s v="Sony Micro Vault Click 16 GB USB 2.0 Flash Drive"/>
    <x v="212"/>
    <n v="2"/>
    <n v="0.2"/>
    <n v="4.4792000000000058"/>
    <s v="Chuck Magee"/>
    <n v="1"/>
    <n v="0"/>
    <n v="0"/>
  </r>
  <r>
    <n v="218"/>
    <x v="105"/>
    <x v="99"/>
    <d v="2018-11-01T00:00:00"/>
    <s v="Standard Class"/>
    <x v="101"/>
    <x v="101"/>
    <x v="0"/>
    <s v="United States"/>
    <s v="Los Angeles"/>
    <s v="California"/>
    <n v="90032"/>
    <x v="1"/>
    <s v="OFF-ST-10001328"/>
    <x v="1"/>
    <s v="Storage"/>
    <s v="Personal Filing Tote with Lid, Black/Gray"/>
    <x v="213"/>
    <n v="6"/>
    <n v="0"/>
    <n v="26.056800000000003"/>
    <s v="Anna Andreadi"/>
    <s v=""/>
    <n v="1"/>
    <n v="1"/>
  </r>
  <r>
    <n v="219"/>
    <x v="105"/>
    <x v="99"/>
    <d v="2018-11-01T00:00:00"/>
    <s v="Standard Class"/>
    <x v="101"/>
    <x v="101"/>
    <x v="0"/>
    <s v="United States"/>
    <s v="Los Angeles"/>
    <s v="California"/>
    <n v="90032"/>
    <x v="1"/>
    <s v="TEC-PH-10002563"/>
    <x v="2"/>
    <s v="Phones"/>
    <s v="Adtran 1202752G1"/>
    <x v="214"/>
    <n v="3"/>
    <n v="0.2"/>
    <n v="22.678200000000018"/>
    <s v="Anna Andreadi"/>
    <s v=""/>
    <n v="1"/>
    <n v="0"/>
  </r>
  <r>
    <n v="220"/>
    <x v="106"/>
    <x v="100"/>
    <d v="2017-12-27T00:00:00"/>
    <s v="First Class"/>
    <x v="102"/>
    <x v="102"/>
    <x v="0"/>
    <s v="United States"/>
    <s v="Dublin"/>
    <s v="Ohio"/>
    <n v="43017"/>
    <x v="3"/>
    <s v="OFF-FA-10000585"/>
    <x v="1"/>
    <s v="Fasteners"/>
    <s v="OIC Bulk Pack Metal Binder Clips"/>
    <x v="215"/>
    <n v="2"/>
    <n v="0.2"/>
    <n v="1.8147999999999997"/>
    <s v="Chuck Magee"/>
    <n v="1"/>
    <n v="0"/>
    <n v="1"/>
  </r>
  <r>
    <n v="221"/>
    <x v="106"/>
    <x v="100"/>
    <d v="2017-12-27T00:00:00"/>
    <s v="First Class"/>
    <x v="102"/>
    <x v="102"/>
    <x v="0"/>
    <s v="United States"/>
    <s v="Dublin"/>
    <s v="Ohio"/>
    <n v="43017"/>
    <x v="3"/>
    <s v="OFF-PA-10004000"/>
    <x v="1"/>
    <s v="Paper"/>
    <s v="While You Were Out Pads, 50 per Pad, 4 x 5 1/4, Green Cycle"/>
    <x v="216"/>
    <n v="6"/>
    <n v="0.2"/>
    <n v="8.2302"/>
    <s v="Chuck Magee"/>
    <n v="1"/>
    <n v="0"/>
    <n v="0"/>
  </r>
  <r>
    <n v="222"/>
    <x v="106"/>
    <x v="100"/>
    <d v="2017-12-27T00:00:00"/>
    <s v="First Class"/>
    <x v="102"/>
    <x v="102"/>
    <x v="0"/>
    <s v="United States"/>
    <s v="Dublin"/>
    <s v="Ohio"/>
    <n v="43017"/>
    <x v="3"/>
    <s v="OFF-BI-10002852"/>
    <x v="1"/>
    <s v="Binders"/>
    <s v="Ibico Standard Transparent Covers"/>
    <x v="217"/>
    <n v="4"/>
    <n v="0.7"/>
    <n v="-13.843199999999996"/>
    <s v="Chuck Magee"/>
    <n v="1"/>
    <n v="0"/>
    <n v="0"/>
  </r>
  <r>
    <n v="223"/>
    <x v="106"/>
    <x v="100"/>
    <d v="2017-12-27T00:00:00"/>
    <s v="First Class"/>
    <x v="102"/>
    <x v="102"/>
    <x v="0"/>
    <s v="United States"/>
    <s v="Dublin"/>
    <s v="Ohio"/>
    <n v="43017"/>
    <x v="3"/>
    <s v="FUR-FU-10000087"/>
    <x v="0"/>
    <s v="Furnishings"/>
    <s v="Executive Impressions 14&quot; Two-Color Numerals Wall Clock"/>
    <x v="218"/>
    <n v="4"/>
    <n v="0.2"/>
    <n v="19.084800000000005"/>
    <s v="Chuck Magee"/>
    <n v="1"/>
    <n v="0"/>
    <n v="0"/>
  </r>
  <r>
    <n v="224"/>
    <x v="106"/>
    <x v="100"/>
    <d v="2017-12-27T00:00:00"/>
    <s v="First Class"/>
    <x v="102"/>
    <x v="102"/>
    <x v="0"/>
    <s v="United States"/>
    <s v="Dublin"/>
    <s v="Ohio"/>
    <n v="43017"/>
    <x v="3"/>
    <s v="TEC-MA-10001148"/>
    <x v="2"/>
    <s v="Machines"/>
    <s v="Swingline SM12-08 MicroCut Jam Free Shredder"/>
    <x v="219"/>
    <n v="4"/>
    <n v="0.7"/>
    <n v="-383.99040000000002"/>
    <s v="Chuck Magee"/>
    <n v="1"/>
    <n v="0"/>
    <n v="0"/>
  </r>
  <r>
    <n v="225"/>
    <x v="106"/>
    <x v="100"/>
    <d v="2017-12-27T00:00:00"/>
    <s v="First Class"/>
    <x v="102"/>
    <x v="102"/>
    <x v="0"/>
    <s v="United States"/>
    <s v="Dublin"/>
    <s v="Ohio"/>
    <n v="43017"/>
    <x v="3"/>
    <s v="OFF-AR-10001958"/>
    <x v="1"/>
    <s v="Art"/>
    <s v="Stanley Bostitch Contemporary Electric Pencil Sharpeners"/>
    <x v="220"/>
    <n v="2"/>
    <n v="0.2"/>
    <n v="2.7168000000000001"/>
    <s v="Chuck Magee"/>
    <n v="1"/>
    <n v="0"/>
    <n v="0"/>
  </r>
  <r>
    <n v="226"/>
    <x v="107"/>
    <x v="101"/>
    <d v="2017-08-16T00:00:00"/>
    <s v="Standard Class"/>
    <x v="103"/>
    <x v="103"/>
    <x v="1"/>
    <s v="United States"/>
    <s v="Detroit"/>
    <s v="Michigan"/>
    <n v="48227"/>
    <x v="2"/>
    <s v="OFF-AR-10001026"/>
    <x v="1"/>
    <s v="Art"/>
    <s v="Sanford Uni-Blazer View Highlighters, Chisel Tip, Yellow"/>
    <x v="221"/>
    <n v="1"/>
    <n v="0"/>
    <n v="0.96800000000000019"/>
    <s v="Kelly Williams"/>
    <s v=""/>
    <n v="1"/>
    <n v="1"/>
  </r>
  <r>
    <n v="227"/>
    <x v="107"/>
    <x v="101"/>
    <d v="2017-08-16T00:00:00"/>
    <s v="Standard Class"/>
    <x v="103"/>
    <x v="103"/>
    <x v="1"/>
    <s v="United States"/>
    <s v="Detroit"/>
    <s v="Michigan"/>
    <n v="48227"/>
    <x v="2"/>
    <s v="FUR-TA-10003748"/>
    <x v="0"/>
    <s v="Tables"/>
    <s v="Bevis 36 x 72 Conference Tables"/>
    <x v="222"/>
    <n v="5"/>
    <n v="0"/>
    <n v="136.93899999999999"/>
    <s v="Kelly Williams"/>
    <s v=""/>
    <n v="1"/>
    <n v="0"/>
  </r>
  <r>
    <n v="228"/>
    <x v="107"/>
    <x v="101"/>
    <d v="2017-08-16T00:00:00"/>
    <s v="Standard Class"/>
    <x v="103"/>
    <x v="103"/>
    <x v="1"/>
    <s v="United States"/>
    <s v="Detroit"/>
    <s v="Michigan"/>
    <n v="48227"/>
    <x v="2"/>
    <s v="OFF-ST-10002485"/>
    <x v="1"/>
    <s v="Storage"/>
    <s v="Rogers Deluxe File Chest"/>
    <x v="223"/>
    <n v="1"/>
    <n v="0"/>
    <n v="0.21979999999999933"/>
    <s v="Kelly Williams"/>
    <s v=""/>
    <n v="1"/>
    <n v="0"/>
  </r>
  <r>
    <n v="229"/>
    <x v="108"/>
    <x v="102"/>
    <d v="2017-03-04T00:00:00"/>
    <s v="Standard Class"/>
    <x v="104"/>
    <x v="104"/>
    <x v="0"/>
    <s v="United States"/>
    <s v="Columbia"/>
    <s v="Tennessee"/>
    <n v="38401"/>
    <x v="0"/>
    <s v="FUR-CH-10004860"/>
    <x v="0"/>
    <s v="Chairs"/>
    <s v="Global Low Back Tilter Chair"/>
    <x v="224"/>
    <n v="2"/>
    <n v="0.2"/>
    <n v="-28.274400000000021"/>
    <s v="Cassandra Brandow"/>
    <s v=""/>
    <n v="1"/>
    <n v="1"/>
  </r>
  <r>
    <n v="230"/>
    <x v="108"/>
    <x v="102"/>
    <d v="2017-03-04T00:00:00"/>
    <s v="Standard Class"/>
    <x v="104"/>
    <x v="104"/>
    <x v="0"/>
    <s v="United States"/>
    <s v="Columbia"/>
    <s v="Tennessee"/>
    <n v="38401"/>
    <x v="0"/>
    <s v="FUR-CH-10004477"/>
    <x v="0"/>
    <s v="Chairs"/>
    <s v="Global Push Button Manager's Chair, Indigo"/>
    <x v="225"/>
    <n v="8"/>
    <n v="0.2"/>
    <n v="43.840799999999973"/>
    <s v="Cassandra Brandow"/>
    <s v=""/>
    <n v="1"/>
    <n v="0"/>
  </r>
  <r>
    <n v="231"/>
    <x v="109"/>
    <x v="103"/>
    <d v="2016-09-17T00:00:00"/>
    <s v="Standard Class"/>
    <x v="105"/>
    <x v="105"/>
    <x v="1"/>
    <s v="United States"/>
    <s v="Charlotte"/>
    <s v="North Carolina"/>
    <n v="28205"/>
    <x v="0"/>
    <s v="OFF-BI-10001679"/>
    <x v="1"/>
    <s v="Binders"/>
    <s v="GBC Instant Index System for Binding Systems"/>
    <x v="226"/>
    <n v="7"/>
    <n v="0.7"/>
    <n v="-12.431999999999999"/>
    <s v="Cassandra Brandow"/>
    <s v=""/>
    <n v="1"/>
    <n v="1"/>
  </r>
  <r>
    <n v="232"/>
    <x v="110"/>
    <x v="104"/>
    <d v="2019-04-12T00:00:00"/>
    <s v="Standard Class"/>
    <x v="37"/>
    <x v="37"/>
    <x v="2"/>
    <s v="United States"/>
    <s v="Tampa"/>
    <s v="Florida"/>
    <n v="33614"/>
    <x v="0"/>
    <s v="FUR-TA-10001705"/>
    <x v="0"/>
    <s v="Tables"/>
    <s v="Bush Advantage Collection Round Conference Table"/>
    <x v="227"/>
    <n v="2"/>
    <n v="0.45"/>
    <n v="-102.04800000000003"/>
    <s v="Cassandra Brandow"/>
    <s v=""/>
    <n v="1"/>
    <n v="0"/>
  </r>
  <r>
    <n v="233"/>
    <x v="110"/>
    <x v="104"/>
    <d v="2019-04-12T00:00:00"/>
    <s v="Standard Class"/>
    <x v="37"/>
    <x v="37"/>
    <x v="2"/>
    <s v="United States"/>
    <s v="Tampa"/>
    <s v="Florida"/>
    <n v="33614"/>
    <x v="0"/>
    <s v="FUR-TA-10003473"/>
    <x v="0"/>
    <s v="Tables"/>
    <s v="Bretford Rectangular Conference Table Tops"/>
    <x v="228"/>
    <n v="3"/>
    <n v="0.45"/>
    <n v="-248.24579999999992"/>
    <s v="Cassandra Brandow"/>
    <s v=""/>
    <n v="1"/>
    <n v="0"/>
  </r>
  <r>
    <n v="234"/>
    <x v="110"/>
    <x v="104"/>
    <d v="2019-04-12T00:00:00"/>
    <s v="Standard Class"/>
    <x v="37"/>
    <x v="37"/>
    <x v="2"/>
    <s v="United States"/>
    <s v="Tampa"/>
    <s v="Florida"/>
    <n v="33614"/>
    <x v="0"/>
    <s v="OFF-BI-10001679"/>
    <x v="1"/>
    <s v="Binders"/>
    <s v="GBC Instant Index System for Binding Systems"/>
    <x v="229"/>
    <n v="2"/>
    <n v="0.7"/>
    <n v="-3.5519999999999996"/>
    <s v="Cassandra Brandow"/>
    <s v=""/>
    <n v="1"/>
    <n v="0"/>
  </r>
  <r>
    <n v="235"/>
    <x v="110"/>
    <x v="104"/>
    <d v="2019-04-12T00:00:00"/>
    <s v="Standard Class"/>
    <x v="37"/>
    <x v="37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x v="230"/>
    <n v="3"/>
    <n v="0.2"/>
    <n v="0"/>
    <s v="Cassandra Brandow"/>
    <s v=""/>
    <n v="1"/>
    <n v="0"/>
  </r>
  <r>
    <n v="236"/>
    <x v="110"/>
    <x v="104"/>
    <d v="2019-04-12T00:00:00"/>
    <s v="Standard Class"/>
    <x v="37"/>
    <x v="37"/>
    <x v="2"/>
    <s v="United States"/>
    <s v="Tampa"/>
    <s v="Florida"/>
    <n v="33614"/>
    <x v="0"/>
    <s v="TEC-AC-10003832"/>
    <x v="2"/>
    <s v="Accessories"/>
    <s v="Logitech P710e Mobile Speakerphone"/>
    <x v="231"/>
    <n v="3"/>
    <n v="0.2"/>
    <n v="-7.724700000000098"/>
    <s v="Cassandra Brandow"/>
    <s v=""/>
    <n v="1"/>
    <n v="0"/>
  </r>
  <r>
    <n v="237"/>
    <x v="111"/>
    <x v="105"/>
    <d v="2019-11-16T00:00:00"/>
    <s v="Standard Class"/>
    <x v="106"/>
    <x v="106"/>
    <x v="1"/>
    <s v="United States"/>
    <s v="Santa Clara"/>
    <s v="California"/>
    <n v="95051"/>
    <x v="1"/>
    <s v="OFF-PA-10002479"/>
    <x v="1"/>
    <s v="Paper"/>
    <s v="Xerox 4200 Series MultiUse Premium Copy Paper (20Lb. and 84 Bright)"/>
    <x v="232"/>
    <n v="2"/>
    <n v="0"/>
    <n v="4.7519999999999998"/>
    <s v="Anna Andreadi"/>
    <s v=""/>
    <n v="1"/>
    <n v="1"/>
  </r>
  <r>
    <n v="238"/>
    <x v="112"/>
    <x v="30"/>
    <d v="2018-06-09T00:00:00"/>
    <s v="Second Class"/>
    <x v="107"/>
    <x v="107"/>
    <x v="0"/>
    <s v="United States"/>
    <s v="Chicago"/>
    <s v="Illinois"/>
    <n v="60610"/>
    <x v="2"/>
    <s v="OFF-PA-10003349"/>
    <x v="1"/>
    <s v="Paper"/>
    <s v="Xerox 1957"/>
    <x v="233"/>
    <n v="5"/>
    <n v="0.2"/>
    <n v="9.3960000000000008"/>
    <s v="Kelly Williams"/>
    <s v=""/>
    <n v="1"/>
    <n v="1"/>
  </r>
  <r>
    <n v="239"/>
    <x v="112"/>
    <x v="30"/>
    <d v="2018-06-09T00:00:00"/>
    <s v="Second Class"/>
    <x v="107"/>
    <x v="107"/>
    <x v="0"/>
    <s v="United States"/>
    <s v="Chicago"/>
    <s v="Illinois"/>
    <n v="60610"/>
    <x v="2"/>
    <s v="FUR-FU-10000576"/>
    <x v="0"/>
    <s v="Furnishings"/>
    <s v="Luxo Professional Fluorescent Magnifier Lamp with Clamp-Mount Base"/>
    <x v="234"/>
    <n v="5"/>
    <n v="0.6"/>
    <n v="-356.72799999999995"/>
    <s v="Kelly Williams"/>
    <s v=""/>
    <n v="1"/>
    <n v="0"/>
  </r>
  <r>
    <n v="240"/>
    <x v="112"/>
    <x v="30"/>
    <d v="2018-06-09T00:00:00"/>
    <s v="Second Class"/>
    <x v="107"/>
    <x v="107"/>
    <x v="0"/>
    <s v="United States"/>
    <s v="Chicago"/>
    <s v="Illinois"/>
    <n v="60610"/>
    <x v="2"/>
    <s v="FUR-FU-10004351"/>
    <x v="0"/>
    <s v="Furnishings"/>
    <s v="Staple-based wall hangings"/>
    <x v="235"/>
    <n v="3"/>
    <n v="0.6"/>
    <n v="-4.6751999999999985"/>
    <s v="Kelly Williams"/>
    <s v=""/>
    <n v="1"/>
    <n v="0"/>
  </r>
  <r>
    <n v="241"/>
    <x v="112"/>
    <x v="30"/>
    <d v="2018-06-09T00:00:00"/>
    <s v="Second Class"/>
    <x v="107"/>
    <x v="107"/>
    <x v="0"/>
    <s v="United States"/>
    <s v="Chicago"/>
    <s v="Illinois"/>
    <n v="60610"/>
    <x v="2"/>
    <s v="TEC-PH-10000011"/>
    <x v="2"/>
    <s v="Phones"/>
    <s v="PureGear Roll-On Screen Protector"/>
    <x v="236"/>
    <n v="2"/>
    <n v="0.2"/>
    <n v="11.194399999999998"/>
    <s v="Kelly Williams"/>
    <s v=""/>
    <n v="1"/>
    <n v="0"/>
  </r>
  <r>
    <n v="242"/>
    <x v="112"/>
    <x v="30"/>
    <d v="2018-06-09T00:00:00"/>
    <s v="Second Class"/>
    <x v="107"/>
    <x v="107"/>
    <x v="0"/>
    <s v="United States"/>
    <s v="Chicago"/>
    <s v="Illinois"/>
    <n v="60610"/>
    <x v="2"/>
    <s v="FUR-TA-10002607"/>
    <x v="0"/>
    <s v="Tables"/>
    <s v="KI Conference Tables"/>
    <x v="237"/>
    <n v="5"/>
    <n v="0.5"/>
    <n v="-120.51299999999998"/>
    <s v="Kelly Williams"/>
    <s v=""/>
    <n v="1"/>
    <n v="0"/>
  </r>
  <r>
    <n v="243"/>
    <x v="112"/>
    <x v="30"/>
    <d v="2018-06-09T00:00:00"/>
    <s v="Second Class"/>
    <x v="107"/>
    <x v="107"/>
    <x v="0"/>
    <s v="United States"/>
    <s v="Chicago"/>
    <s v="Illinois"/>
    <n v="60610"/>
    <x v="2"/>
    <s v="FUR-FU-10002505"/>
    <x v="0"/>
    <s v="Furnishings"/>
    <s v="Eldon 100 Class Desk Accessories"/>
    <x v="238"/>
    <n v="3"/>
    <n v="0.6"/>
    <n v="-2.8307999999999995"/>
    <s v="Kelly Williams"/>
    <s v=""/>
    <n v="1"/>
    <n v="0"/>
  </r>
  <r>
    <n v="244"/>
    <x v="112"/>
    <x v="30"/>
    <d v="2018-06-09T00:00:00"/>
    <s v="Second Class"/>
    <x v="107"/>
    <x v="107"/>
    <x v="0"/>
    <s v="United States"/>
    <s v="Chicago"/>
    <s v="Illinois"/>
    <n v="60610"/>
    <x v="2"/>
    <s v="OFF-AR-10004685"/>
    <x v="1"/>
    <s v="Art"/>
    <s v="Binney &amp; Smith Crayola Metallic Colored Pencils, 8-Color Set"/>
    <x v="191"/>
    <n v="2"/>
    <n v="0.2"/>
    <n v="1.2037999999999995"/>
    <s v="Kelly Williams"/>
    <s v=""/>
    <n v="1"/>
    <n v="0"/>
  </r>
  <r>
    <n v="245"/>
    <x v="113"/>
    <x v="106"/>
    <d v="2016-06-06T00:00:00"/>
    <s v="Second Class"/>
    <x v="108"/>
    <x v="108"/>
    <x v="2"/>
    <s v="United States"/>
    <s v="Lakeville"/>
    <s v="Minnesota"/>
    <n v="55044"/>
    <x v="2"/>
    <s v="FUR-CH-10004063"/>
    <x v="0"/>
    <s v="Chairs"/>
    <s v="Global Deluxe High-Back Manager's Chair"/>
    <x v="239"/>
    <n v="7"/>
    <n v="0"/>
    <n v="580.53939999999989"/>
    <s v="Kelly Williams"/>
    <s v=""/>
    <n v="1"/>
    <n v="1"/>
  </r>
  <r>
    <n v="246"/>
    <x v="113"/>
    <x v="106"/>
    <d v="2016-06-06T00:00:00"/>
    <s v="Second Class"/>
    <x v="108"/>
    <x v="108"/>
    <x v="2"/>
    <s v="United States"/>
    <s v="Lakeville"/>
    <s v="Minnesota"/>
    <n v="55044"/>
    <x v="2"/>
    <s v="OFF-ST-10002276"/>
    <x v="1"/>
    <s v="Storage"/>
    <s v="Safco Steel Mobile File Cart"/>
    <x v="240"/>
    <n v="2"/>
    <n v="0"/>
    <n v="41.680000000000007"/>
    <s v="Kelly Williams"/>
    <s v=""/>
    <n v="1"/>
    <n v="0"/>
  </r>
  <r>
    <n v="247"/>
    <x v="113"/>
    <x v="106"/>
    <d v="2016-06-06T00:00:00"/>
    <s v="Second Class"/>
    <x v="108"/>
    <x v="108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x v="241"/>
    <n v="6"/>
    <n v="0"/>
    <n v="23.94"/>
    <s v="Kelly Williams"/>
    <s v=""/>
    <n v="1"/>
    <n v="0"/>
  </r>
  <r>
    <n v="248"/>
    <x v="113"/>
    <x v="106"/>
    <d v="2016-06-06T00:00:00"/>
    <s v="Second Class"/>
    <x v="108"/>
    <x v="108"/>
    <x v="2"/>
    <s v="United States"/>
    <s v="Lakeville"/>
    <s v="Minnesota"/>
    <n v="55044"/>
    <x v="2"/>
    <s v="OFF-AP-10002945"/>
    <x v="1"/>
    <s v="Appliances"/>
    <s v="Honeywell Enviracaire Portable HEPA Air Cleaner for 17' x 22' Room"/>
    <x v="242"/>
    <n v="5"/>
    <n v="0"/>
    <n v="496.07249999999993"/>
    <s v="Kelly Williams"/>
    <s v=""/>
    <n v="1"/>
    <n v="0"/>
  </r>
  <r>
    <n v="249"/>
    <x v="113"/>
    <x v="106"/>
    <d v="2016-06-06T00:00:00"/>
    <s v="Second Class"/>
    <x v="108"/>
    <x v="108"/>
    <x v="2"/>
    <s v="United States"/>
    <s v="Lakeville"/>
    <s v="Minnesota"/>
    <n v="55044"/>
    <x v="2"/>
    <s v="OFF-PA-10000061"/>
    <x v="1"/>
    <s v="Paper"/>
    <s v="Xerox 205"/>
    <x v="243"/>
    <n v="4"/>
    <n v="0"/>
    <n v="12.441600000000001"/>
    <s v="Kelly Williams"/>
    <s v=""/>
    <n v="1"/>
    <n v="0"/>
  </r>
  <r>
    <n v="250"/>
    <x v="114"/>
    <x v="107"/>
    <d v="2018-12-15T00:00:00"/>
    <s v="Second Class"/>
    <x v="109"/>
    <x v="109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x v="244"/>
    <n v="2"/>
    <n v="0.2"/>
    <n v="28.137200000000007"/>
    <s v="Anna Andreadi"/>
    <s v=""/>
    <n v="1"/>
    <n v="1"/>
  </r>
  <r>
    <n v="251"/>
    <x v="115"/>
    <x v="108"/>
    <d v="2018-09-17T00:00:00"/>
    <s v="Standard Class"/>
    <x v="110"/>
    <x v="110"/>
    <x v="0"/>
    <s v="United States"/>
    <s v="San Diego"/>
    <s v="California"/>
    <n v="92037"/>
    <x v="1"/>
    <s v="OFF-PA-10004569"/>
    <x v="1"/>
    <s v="Paper"/>
    <s v="Wirebound Message Books, Two 4 1/4&quot; x 5&quot; Forms per Page"/>
    <x v="245"/>
    <n v="1"/>
    <n v="0"/>
    <n v="3.5766999999999998"/>
    <s v="Anna Andreadi"/>
    <s v=""/>
    <n v="1"/>
    <n v="1"/>
  </r>
  <r>
    <n v="252"/>
    <x v="115"/>
    <x v="108"/>
    <d v="2018-09-17T00:00:00"/>
    <s v="Standard Class"/>
    <x v="110"/>
    <x v="110"/>
    <x v="0"/>
    <s v="United States"/>
    <s v="San Diego"/>
    <s v="California"/>
    <n v="92037"/>
    <x v="1"/>
    <s v="TEC-AC-10003832"/>
    <x v="2"/>
    <s v="Accessories"/>
    <s v="Logitech P710e Mobile Speakerphone"/>
    <x v="246"/>
    <n v="13"/>
    <n v="0"/>
    <n v="636.0002999999997"/>
    <s v="Anna Andreadi"/>
    <s v=""/>
    <n v="1"/>
    <n v="0"/>
  </r>
  <r>
    <n v="253"/>
    <x v="116"/>
    <x v="107"/>
    <d v="2018-12-13T00:00:00"/>
    <s v="First Class"/>
    <x v="111"/>
    <x v="111"/>
    <x v="0"/>
    <s v="United States"/>
    <s v="New York City"/>
    <s v="New York"/>
    <n v="10024"/>
    <x v="3"/>
    <s v="OFF-ST-10001228"/>
    <x v="1"/>
    <s v="Storage"/>
    <s v="Fellowes Personal Hanging Folder Files, Navy"/>
    <x v="247"/>
    <n v="6"/>
    <n v="0"/>
    <n v="22.562400000000004"/>
    <s v="Chuck Magee"/>
    <s v=""/>
    <n v="1"/>
    <n v="1"/>
  </r>
  <r>
    <n v="254"/>
    <x v="116"/>
    <x v="107"/>
    <d v="2018-12-13T00:00:00"/>
    <s v="First Class"/>
    <x v="111"/>
    <x v="111"/>
    <x v="0"/>
    <s v="United States"/>
    <s v="New York City"/>
    <s v="New York"/>
    <n v="10024"/>
    <x v="3"/>
    <s v="OFF-EN-10003296"/>
    <x v="1"/>
    <s v="Envelopes"/>
    <s v="Tyvek Side-Opening Peel &amp; Seel Expanding Envelopes"/>
    <x v="248"/>
    <n v="4"/>
    <n v="0"/>
    <n v="162.864"/>
    <s v="Chuck Magee"/>
    <s v=""/>
    <n v="1"/>
    <n v="0"/>
  </r>
  <r>
    <n v="255"/>
    <x v="117"/>
    <x v="109"/>
    <d v="2017-12-04T00:00:00"/>
    <s v="Standard Class"/>
    <x v="112"/>
    <x v="112"/>
    <x v="1"/>
    <s v="United States"/>
    <s v="Chicago"/>
    <s v="Illinois"/>
    <n v="60623"/>
    <x v="2"/>
    <s v="FUR-FU-10002505"/>
    <x v="0"/>
    <s v="Furnishings"/>
    <s v="Eldon 100 Class Desk Accessories"/>
    <x v="249"/>
    <n v="9"/>
    <n v="0.6"/>
    <n v="-8.4923999999999982"/>
    <s v="Kelly Williams"/>
    <s v=""/>
    <n v="1"/>
    <n v="1"/>
  </r>
  <r>
    <n v="256"/>
    <x v="117"/>
    <x v="109"/>
    <d v="2017-12-04T00:00:00"/>
    <s v="Standard Class"/>
    <x v="112"/>
    <x v="112"/>
    <x v="1"/>
    <s v="United States"/>
    <s v="Chicago"/>
    <s v="Illinois"/>
    <n v="60623"/>
    <x v="2"/>
    <s v="OFF-ST-10004804"/>
    <x v="1"/>
    <s v="Storage"/>
    <s v="Belkin 19&quot; Vented Equipment Shelf, Black"/>
    <x v="250"/>
    <n v="2"/>
    <n v="0.2"/>
    <n v="-19.562399999999997"/>
    <s v="Kelly Williams"/>
    <s v=""/>
    <n v="1"/>
    <n v="0"/>
  </r>
  <r>
    <n v="257"/>
    <x v="117"/>
    <x v="109"/>
    <d v="2017-12-04T00:00:00"/>
    <s v="Standard Class"/>
    <x v="112"/>
    <x v="112"/>
    <x v="1"/>
    <s v="United States"/>
    <s v="Chicago"/>
    <s v="Illinois"/>
    <n v="60623"/>
    <x v="2"/>
    <s v="OFF-ST-10001590"/>
    <x v="1"/>
    <s v="Storage"/>
    <s v="Tenex Personal Project File with Scoop Front Design, Black"/>
    <x v="251"/>
    <n v="5"/>
    <n v="0.2"/>
    <n v="4.0439999999999969"/>
    <s v="Kelly Williams"/>
    <s v=""/>
    <n v="1"/>
    <n v="0"/>
  </r>
  <r>
    <n v="258"/>
    <x v="117"/>
    <x v="109"/>
    <d v="2017-12-04T00:00:00"/>
    <s v="Standard Class"/>
    <x v="112"/>
    <x v="112"/>
    <x v="1"/>
    <s v="United States"/>
    <s v="Chicago"/>
    <s v="Illinois"/>
    <n v="60623"/>
    <x v="2"/>
    <s v="TEC-PH-10001580"/>
    <x v="2"/>
    <s v="Phones"/>
    <s v="Logitech Mobile Speakerphone P710e - speaker phone"/>
    <x v="252"/>
    <n v="6"/>
    <n v="0.2"/>
    <n v="56.691599999999966"/>
    <s v="Kelly Williams"/>
    <s v=""/>
    <n v="1"/>
    <n v="0"/>
  </r>
  <r>
    <n v="259"/>
    <x v="118"/>
    <x v="96"/>
    <d v="2019-12-03T00:00:00"/>
    <s v="Second Class"/>
    <x v="113"/>
    <x v="113"/>
    <x v="0"/>
    <s v="United States"/>
    <s v="New York City"/>
    <s v="New York"/>
    <n v="10009"/>
    <x v="3"/>
    <s v="TEC-AC-10000290"/>
    <x v="2"/>
    <s v="Accessories"/>
    <s v="Sabrent 4-Port USB 2.0 Hub"/>
    <x v="253"/>
    <n v="3"/>
    <n v="0"/>
    <n v="6.9258000000000006"/>
    <s v="Chuck Magee"/>
    <s v=""/>
    <n v="1"/>
    <n v="1"/>
  </r>
  <r>
    <n v="260"/>
    <x v="118"/>
    <x v="96"/>
    <d v="2019-12-03T00:00:00"/>
    <s v="Second Class"/>
    <x v="113"/>
    <x v="113"/>
    <x v="0"/>
    <s v="United States"/>
    <s v="New York City"/>
    <s v="New York"/>
    <n v="10009"/>
    <x v="3"/>
    <s v="OFF-ST-10002790"/>
    <x v="1"/>
    <s v="Storage"/>
    <s v="Safco Industrial Shelving"/>
    <x v="254"/>
    <n v="3"/>
    <n v="0"/>
    <n v="6.6465000000000174"/>
    <s v="Chuck Magee"/>
    <s v=""/>
    <n v="1"/>
    <n v="0"/>
  </r>
  <r>
    <n v="261"/>
    <x v="118"/>
    <x v="96"/>
    <d v="2019-12-03T00:00:00"/>
    <s v="Second Class"/>
    <x v="113"/>
    <x v="113"/>
    <x v="0"/>
    <s v="United States"/>
    <s v="New York City"/>
    <s v="New York"/>
    <n v="10009"/>
    <x v="3"/>
    <s v="OFF-BI-10003460"/>
    <x v="1"/>
    <s v="Binders"/>
    <s v="Acco 3-Hole Punch"/>
    <x v="255"/>
    <n v="5"/>
    <n v="0.2"/>
    <n v="6.1319999999999988"/>
    <s v="Chuck Magee"/>
    <s v=""/>
    <n v="1"/>
    <n v="0"/>
  </r>
  <r>
    <n v="262"/>
    <x v="119"/>
    <x v="110"/>
    <d v="2019-06-12T00:00:00"/>
    <s v="Standard Class"/>
    <x v="114"/>
    <x v="114"/>
    <x v="1"/>
    <s v="United States"/>
    <s v="Pasadena"/>
    <s v="Texas"/>
    <n v="77506"/>
    <x v="2"/>
    <s v="OFF-AP-10002203"/>
    <x v="1"/>
    <s v="Appliances"/>
    <s v="Eureka Disposable Bags for Sanitaire Vibra Groomer I Upright Vac"/>
    <x v="256"/>
    <n v="2"/>
    <n v="0.8"/>
    <n v="-4.4660000000000002"/>
    <s v="Kelly Williams"/>
    <s v=""/>
    <n v="1"/>
    <n v="1"/>
  </r>
  <r>
    <n v="263"/>
    <x v="120"/>
    <x v="111"/>
    <d v="2016-09-21T00:00:00"/>
    <s v="Second Class"/>
    <x v="115"/>
    <x v="115"/>
    <x v="1"/>
    <s v="United States"/>
    <s v="Houston"/>
    <s v="Texas"/>
    <n v="77036"/>
    <x v="2"/>
    <s v="TEC-MA-10000822"/>
    <x v="2"/>
    <s v="Machines"/>
    <s v="Lexmark MX611dhe Monochrome Laser Printer"/>
    <x v="257"/>
    <n v="3"/>
    <n v="0.4"/>
    <n v="-509.99700000000075"/>
    <s v="Kelly Williams"/>
    <s v=""/>
    <n v="1"/>
    <n v="1"/>
  </r>
  <r>
    <n v="264"/>
    <x v="120"/>
    <x v="111"/>
    <d v="2016-09-21T00:00:00"/>
    <s v="Second Class"/>
    <x v="115"/>
    <x v="115"/>
    <x v="1"/>
    <s v="United States"/>
    <s v="Houston"/>
    <s v="Texas"/>
    <n v="77036"/>
    <x v="2"/>
    <s v="TEC-MA-10003353"/>
    <x v="2"/>
    <s v="Machines"/>
    <s v="Xerox WorkCentre 6505DN Laser Multifunction Printer"/>
    <x v="258"/>
    <n v="7"/>
    <n v="0.4"/>
    <n v="-251.99579999999992"/>
    <s v="Kelly Williams"/>
    <s v=""/>
    <n v="1"/>
    <n v="0"/>
  </r>
  <r>
    <n v="265"/>
    <x v="121"/>
    <x v="112"/>
    <d v="2018-06-13T00:00:00"/>
    <s v="Standard Class"/>
    <x v="116"/>
    <x v="116"/>
    <x v="0"/>
    <s v="United States"/>
    <s v="Chicago"/>
    <s v="Illinois"/>
    <n v="60610"/>
    <x v="2"/>
    <s v="TEC-PH-10001433"/>
    <x v="2"/>
    <s v="Phones"/>
    <s v="Cisco Small Business SPA 502G VoIP phone"/>
    <x v="259"/>
    <n v="4"/>
    <n v="0.2"/>
    <n v="28.7196"/>
    <s v="Kelly Williams"/>
    <s v=""/>
    <n v="1"/>
    <n v="1"/>
  </r>
  <r>
    <n v="266"/>
    <x v="122"/>
    <x v="113"/>
    <d v="2017-11-15T00:00:00"/>
    <s v="Standard Class"/>
    <x v="117"/>
    <x v="117"/>
    <x v="0"/>
    <s v="United States"/>
    <s v="Brentwood"/>
    <s v="California"/>
    <n v="94513"/>
    <x v="1"/>
    <s v="TEC-AC-10004469"/>
    <x v="2"/>
    <s v="Accessories"/>
    <s v="Microsoft Sculpt Comfort Mouse"/>
    <x v="260"/>
    <n v="2"/>
    <n v="0"/>
    <n v="35.156000000000006"/>
    <s v="Anna Andreadi"/>
    <s v=""/>
    <n v="1"/>
    <n v="1"/>
  </r>
  <r>
    <n v="267"/>
    <x v="123"/>
    <x v="114"/>
    <d v="2019-06-20T00:00:00"/>
    <s v="Standard Class"/>
    <x v="118"/>
    <x v="118"/>
    <x v="1"/>
    <s v="United States"/>
    <s v="Chapel Hill"/>
    <s v="North Carolina"/>
    <n v="27514"/>
    <x v="0"/>
    <s v="OFF-AR-10003602"/>
    <x v="1"/>
    <s v="Art"/>
    <s v="Quartet Omega Colored Chalk, 12/Pack"/>
    <x v="261"/>
    <n v="3"/>
    <n v="0.2"/>
    <n v="4.7303999999999995"/>
    <s v="Cassandra Brandow"/>
    <s v=""/>
    <n v="1"/>
    <n v="1"/>
  </r>
  <r>
    <n v="268"/>
    <x v="124"/>
    <x v="115"/>
    <d v="2018-01-28T00:00:00"/>
    <s v="Standard Class"/>
    <x v="38"/>
    <x v="38"/>
    <x v="0"/>
    <s v="United States"/>
    <s v="Morristown"/>
    <s v="New Jersey"/>
    <n v="7960"/>
    <x v="3"/>
    <s v="OFF-FA-10003472"/>
    <x v="1"/>
    <s v="Fasteners"/>
    <s v="Bagged Rubber Bands"/>
    <x v="262"/>
    <n v="6"/>
    <n v="0"/>
    <n v="0.3024"/>
    <s v="Chuck Magee"/>
    <s v=""/>
    <n v="1"/>
    <n v="0"/>
  </r>
  <r>
    <n v="269"/>
    <x v="125"/>
    <x v="34"/>
    <d v="2019-12-13T00:00:00"/>
    <s v="Standard Class"/>
    <x v="119"/>
    <x v="119"/>
    <x v="1"/>
    <s v="United States"/>
    <s v="Cincinnati"/>
    <s v="Ohio"/>
    <n v="45231"/>
    <x v="3"/>
    <s v="OFF-ST-10004180"/>
    <x v="1"/>
    <s v="Storage"/>
    <s v="Safco Commercial Shelving"/>
    <x v="263"/>
    <n v="1"/>
    <n v="0.2"/>
    <n v="-7.4416000000000011"/>
    <s v="Chuck Magee"/>
    <s v=""/>
    <n v="1"/>
    <n v="1"/>
  </r>
  <r>
    <n v="270"/>
    <x v="125"/>
    <x v="34"/>
    <d v="2019-12-13T00:00:00"/>
    <s v="Standard Class"/>
    <x v="119"/>
    <x v="119"/>
    <x v="1"/>
    <s v="United States"/>
    <s v="Cincinnati"/>
    <s v="Ohio"/>
    <n v="45231"/>
    <x v="3"/>
    <s v="OFF-EN-10004386"/>
    <x v="1"/>
    <s v="Envelopes"/>
    <s v="Recycled Interoffice Envelopes with String and Button Closure, 10 x 13"/>
    <x v="264"/>
    <n v="3"/>
    <n v="0.2"/>
    <n v="21.591000000000001"/>
    <s v="Chuck Magee"/>
    <s v=""/>
    <n v="1"/>
    <n v="0"/>
  </r>
  <r>
    <n v="271"/>
    <x v="126"/>
    <x v="116"/>
    <d v="2020-01-02T00:00:00"/>
    <s v="Second Class"/>
    <x v="120"/>
    <x v="120"/>
    <x v="1"/>
    <s v="United States"/>
    <s v="San Francisco"/>
    <s v="California"/>
    <n v="94110"/>
    <x v="1"/>
    <s v="OFF-ST-10003208"/>
    <x v="1"/>
    <s v="Storage"/>
    <s v="Adjustable Depth Letter/Legal Cart"/>
    <x v="265"/>
    <n v="4"/>
    <n v="0"/>
    <n v="210.4935999999999"/>
    <s v="Anna Andreadi"/>
    <s v=""/>
    <n v="1"/>
    <n v="1"/>
  </r>
  <r>
    <n v="272"/>
    <x v="127"/>
    <x v="117"/>
    <d v="2017-07-31T00:00:00"/>
    <s v="First Class"/>
    <x v="66"/>
    <x v="66"/>
    <x v="0"/>
    <s v="United States"/>
    <s v="San Francisco"/>
    <s v="California"/>
    <n v="94109"/>
    <x v="1"/>
    <s v="TEC-AC-10003628"/>
    <x v="2"/>
    <s v="Accessories"/>
    <s v="Logitech 910-002974 M325 Wireless Mouse for Web Scrolling"/>
    <x v="266"/>
    <n v="7"/>
    <n v="0"/>
    <n v="92.369200000000021"/>
    <s v="Anna Andreadi"/>
    <s v=""/>
    <n v="1"/>
    <n v="0"/>
  </r>
  <r>
    <n v="273"/>
    <x v="127"/>
    <x v="117"/>
    <d v="2017-07-31T00:00:00"/>
    <s v="First Class"/>
    <x v="66"/>
    <x v="66"/>
    <x v="0"/>
    <s v="United States"/>
    <s v="San Francisco"/>
    <s v="California"/>
    <n v="94109"/>
    <x v="1"/>
    <s v="FUR-FU-10003274"/>
    <x v="0"/>
    <s v="Furnishings"/>
    <s v="Regeneration Desk Collection"/>
    <x v="267"/>
    <n v="3"/>
    <n v="0"/>
    <n v="2.3232000000000004"/>
    <s v="Anna Andreadi"/>
    <s v=""/>
    <n v="1"/>
    <n v="0"/>
  </r>
  <r>
    <n v="274"/>
    <x v="127"/>
    <x v="117"/>
    <d v="2017-07-31T00:00:00"/>
    <s v="First Class"/>
    <x v="66"/>
    <x v="66"/>
    <x v="0"/>
    <s v="United States"/>
    <s v="San Francisco"/>
    <s v="California"/>
    <n v="94109"/>
    <x v="1"/>
    <s v="OFF-BI-10002557"/>
    <x v="1"/>
    <s v="Binders"/>
    <s v="Presstex Flexible Ring Binders"/>
    <x v="268"/>
    <n v="3"/>
    <n v="0.2"/>
    <n v="4.0949999999999989"/>
    <s v="Anna Andreadi"/>
    <s v=""/>
    <n v="1"/>
    <n v="0"/>
  </r>
  <r>
    <n v="275"/>
    <x v="128"/>
    <x v="118"/>
    <d v="2019-09-17T00:00:00"/>
    <s v="First Class"/>
    <x v="121"/>
    <x v="121"/>
    <x v="1"/>
    <s v="United States"/>
    <s v="Inglewood"/>
    <s v="California"/>
    <n v="90301"/>
    <x v="1"/>
    <s v="OFF-PA-10002615"/>
    <x v="1"/>
    <s v="Paper"/>
    <s v="Ampad Gold Fibre Wirebound Steno Books, 6&quot; x 9&quot;, Gregg Ruled"/>
    <x v="138"/>
    <n v="2"/>
    <n v="0"/>
    <n v="4.0571999999999999"/>
    <s v="Anna Andreadi"/>
    <s v=""/>
    <n v="1"/>
    <n v="1"/>
  </r>
  <r>
    <n v="276"/>
    <x v="128"/>
    <x v="118"/>
    <d v="2019-09-17T00:00:00"/>
    <s v="First Class"/>
    <x v="121"/>
    <x v="121"/>
    <x v="1"/>
    <s v="United States"/>
    <s v="Inglewood"/>
    <s v="California"/>
    <n v="90301"/>
    <x v="1"/>
    <s v="OFF-AR-10001427"/>
    <x v="1"/>
    <s v="Art"/>
    <s v="Newell 330"/>
    <x v="156"/>
    <n v="1"/>
    <n v="0"/>
    <n v="1.5548000000000002"/>
    <s v="Anna Andreadi"/>
    <s v=""/>
    <n v="1"/>
    <n v="0"/>
  </r>
  <r>
    <n v="277"/>
    <x v="129"/>
    <x v="119"/>
    <d v="2019-10-17T00:00:00"/>
    <s v="Standard Class"/>
    <x v="122"/>
    <x v="122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x v="25"/>
    <n v="2"/>
    <n v="0.2"/>
    <n v="4.0768000000000004"/>
    <s v="Chuck Magee"/>
    <s v=""/>
    <n v="1"/>
    <n v="1"/>
  </r>
  <r>
    <n v="278"/>
    <x v="129"/>
    <x v="119"/>
    <d v="2019-10-17T00:00:00"/>
    <s v="Standard Class"/>
    <x v="122"/>
    <x v="122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x v="269"/>
    <n v="4"/>
    <n v="0.2"/>
    <n v="5.9071999999999987"/>
    <s v="Chuck Magee"/>
    <s v=""/>
    <n v="1"/>
    <n v="0"/>
  </r>
  <r>
    <n v="279"/>
    <x v="129"/>
    <x v="119"/>
    <d v="2019-10-17T00:00:00"/>
    <s v="Standard Class"/>
    <x v="122"/>
    <x v="122"/>
    <x v="1"/>
    <s v="United States"/>
    <s v="Philadelphia"/>
    <s v="Pennsylvania"/>
    <n v="19140"/>
    <x v="3"/>
    <s v="OFF-ST-10000876"/>
    <x v="1"/>
    <s v="Storage"/>
    <s v="Eldon Simplefile Box Office"/>
    <x v="270"/>
    <n v="6"/>
    <n v="0.2"/>
    <n v="5.9711999999999996"/>
    <s v="Chuck Magee"/>
    <s v=""/>
    <n v="1"/>
    <n v="0"/>
  </r>
  <r>
    <n v="280"/>
    <x v="129"/>
    <x v="119"/>
    <d v="2019-10-17T00:00:00"/>
    <s v="Standard Class"/>
    <x v="122"/>
    <x v="122"/>
    <x v="1"/>
    <s v="United States"/>
    <s v="Philadelphia"/>
    <s v="Pennsylvania"/>
    <n v="19140"/>
    <x v="3"/>
    <s v="OFF-LA-10002043"/>
    <x v="1"/>
    <s v="Labels"/>
    <s v="Avery 489"/>
    <x v="271"/>
    <n v="3"/>
    <n v="0.2"/>
    <n v="8.6940000000000008"/>
    <s v="Chuck Magee"/>
    <s v=""/>
    <n v="1"/>
    <n v="0"/>
  </r>
  <r>
    <n v="281"/>
    <x v="130"/>
    <x v="120"/>
    <d v="2017-09-28T00:00:00"/>
    <s v="Second Class"/>
    <x v="56"/>
    <x v="56"/>
    <x v="0"/>
    <s v="United States"/>
    <s v="Houston"/>
    <s v="Texas"/>
    <n v="77070"/>
    <x v="2"/>
    <s v="OFF-BI-10004967"/>
    <x v="1"/>
    <s v="Binders"/>
    <s v="Round Ring Binders"/>
    <x v="272"/>
    <n v="5"/>
    <n v="0.8"/>
    <n v="-3.4320000000000004"/>
    <s v="Kelly Williams"/>
    <s v=""/>
    <n v="1"/>
    <n v="0"/>
  </r>
  <r>
    <n v="282"/>
    <x v="130"/>
    <x v="120"/>
    <d v="2017-09-28T00:00:00"/>
    <s v="Second Class"/>
    <x v="56"/>
    <x v="56"/>
    <x v="0"/>
    <s v="United States"/>
    <s v="Houston"/>
    <s v="Texas"/>
    <n v="77070"/>
    <x v="2"/>
    <s v="TEC-PH-10001760"/>
    <x v="2"/>
    <s v="Phones"/>
    <s v="Bose SoundLink Bluetooth Speaker"/>
    <x v="273"/>
    <n v="7"/>
    <n v="0.2"/>
    <n v="376.11"/>
    <s v="Kelly Williams"/>
    <s v=""/>
    <n v="1"/>
    <n v="0"/>
  </r>
  <r>
    <n v="283"/>
    <x v="131"/>
    <x v="121"/>
    <d v="2017-11-06T00:00:00"/>
    <s v="Standard Class"/>
    <x v="123"/>
    <x v="123"/>
    <x v="0"/>
    <s v="United States"/>
    <s v="Los Angeles"/>
    <s v="California"/>
    <n v="90004"/>
    <x v="1"/>
    <s v="FUR-TA-10002903"/>
    <x v="0"/>
    <s v="Tables"/>
    <s v="Bevis Round Bullnose 29&quot; High Table Top"/>
    <x v="274"/>
    <n v="5"/>
    <n v="0.2"/>
    <n v="51.942000000000007"/>
    <s v="Anna Andreadi"/>
    <s v=""/>
    <n v="1"/>
    <n v="1"/>
  </r>
  <r>
    <n v="284"/>
    <x v="132"/>
    <x v="120"/>
    <d v="2017-10-02T00:00:00"/>
    <s v="Standard Class"/>
    <x v="14"/>
    <x v="14"/>
    <x v="0"/>
    <s v="United States"/>
    <s v="Portland"/>
    <s v="Oregon"/>
    <n v="97206"/>
    <x v="1"/>
    <s v="OFF-PA-10000474"/>
    <x v="1"/>
    <s v="Paper"/>
    <s v="Easy-staple paper"/>
    <x v="275"/>
    <n v="5"/>
    <n v="0.2"/>
    <n v="47.843999999999994"/>
    <s v="Anna Andreadi"/>
    <s v=""/>
    <n v="1"/>
    <n v="0"/>
  </r>
  <r>
    <n v="285"/>
    <x v="132"/>
    <x v="120"/>
    <d v="2017-10-02T00:00:00"/>
    <s v="Standard Class"/>
    <x v="14"/>
    <x v="14"/>
    <x v="0"/>
    <s v="United States"/>
    <s v="Portland"/>
    <s v="Oregon"/>
    <n v="97206"/>
    <x v="1"/>
    <s v="TEC-AC-10001956"/>
    <x v="2"/>
    <s v="Accessories"/>
    <s v="Microsoft Arc Touch Mouse"/>
    <x v="276"/>
    <n v="5"/>
    <n v="0.2"/>
    <n v="47.959999999999987"/>
    <s v="Anna Andreadi"/>
    <s v=""/>
    <n v="1"/>
    <n v="0"/>
  </r>
  <r>
    <n v="286"/>
    <x v="132"/>
    <x v="120"/>
    <d v="2017-10-02T00:00:00"/>
    <s v="Standard Class"/>
    <x v="14"/>
    <x v="14"/>
    <x v="0"/>
    <s v="United States"/>
    <s v="Portland"/>
    <s v="Oregon"/>
    <n v="97206"/>
    <x v="1"/>
    <s v="OFF-PA-10004100"/>
    <x v="1"/>
    <s v="Paper"/>
    <s v="Xerox 216"/>
    <x v="277"/>
    <n v="6"/>
    <n v="0.2"/>
    <n v="10.8864"/>
    <s v="Anna Andreadi"/>
    <s v=""/>
    <n v="1"/>
    <n v="0"/>
  </r>
  <r>
    <n v="287"/>
    <x v="133"/>
    <x v="122"/>
    <d v="2018-12-20T00:00:00"/>
    <s v="Second Class"/>
    <x v="124"/>
    <x v="124"/>
    <x v="1"/>
    <s v="United States"/>
    <s v="Tamarac"/>
    <s v="Florida"/>
    <n v="33319"/>
    <x v="0"/>
    <s v="OFF-BI-10000778"/>
    <x v="1"/>
    <s v="Binders"/>
    <s v="GBC VeloBinder Electric Binding Machine"/>
    <x v="278"/>
    <n v="7"/>
    <n v="0.7"/>
    <n v="-169.3719999999999"/>
    <s v="Cassandra Brandow"/>
    <s v=""/>
    <n v="1"/>
    <n v="1"/>
  </r>
  <r>
    <n v="288"/>
    <x v="133"/>
    <x v="122"/>
    <d v="2018-12-20T00:00:00"/>
    <s v="Second Class"/>
    <x v="124"/>
    <x v="124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x v="279"/>
    <n v="2"/>
    <n v="0.2"/>
    <n v="24.315999999999974"/>
    <s v="Cassandra Brandow"/>
    <s v=""/>
    <n v="1"/>
    <n v="0"/>
  </r>
  <r>
    <n v="289"/>
    <x v="133"/>
    <x v="122"/>
    <d v="2018-12-20T00:00:00"/>
    <s v="Second Class"/>
    <x v="124"/>
    <x v="124"/>
    <x v="1"/>
    <s v="United States"/>
    <s v="Tamarac"/>
    <s v="Florida"/>
    <n v="33319"/>
    <x v="0"/>
    <s v="OFF-SU-10000646"/>
    <x v="1"/>
    <s v="Supplies"/>
    <s v="Premier Automatic Letter Opener"/>
    <x v="280"/>
    <n v="5"/>
    <n v="0.2"/>
    <n v="-204.31449999999995"/>
    <s v="Cassandra Brandow"/>
    <s v=""/>
    <n v="1"/>
    <n v="0"/>
  </r>
  <r>
    <n v="290"/>
    <x v="134"/>
    <x v="73"/>
    <d v="2018-11-24T00:00:00"/>
    <s v="Second Class"/>
    <x v="125"/>
    <x v="125"/>
    <x v="2"/>
    <s v="United States"/>
    <s v="Columbus"/>
    <s v="Ohio"/>
    <n v="43229"/>
    <x v="3"/>
    <s v="OFF-FA-10002983"/>
    <x v="1"/>
    <s v="Fasteners"/>
    <s v="Advantus SlideClip Paper Clips"/>
    <x v="281"/>
    <n v="7"/>
    <n v="0.2"/>
    <n v="6.6835999999999993"/>
    <s v="Chuck Magee"/>
    <s v=""/>
    <n v="1"/>
    <n v="1"/>
  </r>
  <r>
    <n v="291"/>
    <x v="134"/>
    <x v="73"/>
    <d v="2018-11-24T00:00:00"/>
    <s v="Second Class"/>
    <x v="125"/>
    <x v="125"/>
    <x v="2"/>
    <s v="United States"/>
    <s v="Columbus"/>
    <s v="Ohio"/>
    <n v="43229"/>
    <x v="3"/>
    <s v="OFF-LA-10004689"/>
    <x v="1"/>
    <s v="Labels"/>
    <s v="Avery 512"/>
    <x v="282"/>
    <n v="8"/>
    <n v="0.2"/>
    <n v="6.2423999999999999"/>
    <s v="Chuck Magee"/>
    <s v=""/>
    <n v="1"/>
    <n v="0"/>
  </r>
  <r>
    <n v="292"/>
    <x v="134"/>
    <x v="73"/>
    <d v="2018-11-24T00:00:00"/>
    <s v="Second Class"/>
    <x v="125"/>
    <x v="125"/>
    <x v="2"/>
    <s v="United States"/>
    <s v="Columbus"/>
    <s v="Ohio"/>
    <n v="43229"/>
    <x v="3"/>
    <s v="TEC-AC-10002001"/>
    <x v="2"/>
    <s v="Accessories"/>
    <s v="Logitech Wireless Gaming Headset G930"/>
    <x v="283"/>
    <n v="2"/>
    <n v="0.2"/>
    <n v="54.396600000000007"/>
    <s v="Chuck Magee"/>
    <s v=""/>
    <n v="1"/>
    <n v="0"/>
  </r>
  <r>
    <n v="293"/>
    <x v="134"/>
    <x v="73"/>
    <d v="2018-11-24T00:00:00"/>
    <s v="Second Class"/>
    <x v="125"/>
    <x v="125"/>
    <x v="2"/>
    <s v="United States"/>
    <s v="Columbus"/>
    <s v="Ohio"/>
    <n v="43229"/>
    <x v="3"/>
    <s v="FUR-BO-10004709"/>
    <x v="0"/>
    <s v="Bookcases"/>
    <s v="Bush Westfield Collection Bookcases, Medium Cherry Finish"/>
    <x v="284"/>
    <n v="3"/>
    <n v="0.5"/>
    <n v="-48.703199999999995"/>
    <s v="Chuck Magee"/>
    <s v=""/>
    <n v="1"/>
    <n v="0"/>
  </r>
  <r>
    <n v="294"/>
    <x v="135"/>
    <x v="58"/>
    <d v="2016-12-28T00:00:00"/>
    <s v="First Class"/>
    <x v="126"/>
    <x v="126"/>
    <x v="1"/>
    <s v="United States"/>
    <s v="Colorado Springs"/>
    <s v="Colorado"/>
    <n v="80906"/>
    <x v="1"/>
    <s v="FUR-FU-10004091"/>
    <x v="0"/>
    <s v="Furnishings"/>
    <s v="Howard Miller 13&quot; Diameter Goldtone Round Wall Clock"/>
    <x v="285"/>
    <n v="8"/>
    <n v="0.2"/>
    <n v="78.859200000000001"/>
    <s v="Anna Andreadi"/>
    <s v=""/>
    <n v="1"/>
    <n v="1"/>
  </r>
  <r>
    <n v="295"/>
    <x v="135"/>
    <x v="58"/>
    <d v="2016-12-28T00:00:00"/>
    <s v="First Class"/>
    <x v="126"/>
    <x v="126"/>
    <x v="1"/>
    <s v="United States"/>
    <s v="Colorado Springs"/>
    <s v="Colorado"/>
    <n v="80906"/>
    <x v="1"/>
    <s v="FUR-CH-10001891"/>
    <x v="0"/>
    <s v="Chairs"/>
    <s v="Global Deluxe Office Fabric Chairs"/>
    <x v="286"/>
    <n v="3"/>
    <n v="0.2"/>
    <n v="20.155800000000013"/>
    <s v="Anna Andreadi"/>
    <s v=""/>
    <n v="1"/>
    <n v="0"/>
  </r>
  <r>
    <n v="296"/>
    <x v="135"/>
    <x v="58"/>
    <d v="2016-12-28T00:00:00"/>
    <s v="First Class"/>
    <x v="126"/>
    <x v="126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x v="287"/>
    <n v="3"/>
    <n v="0.2"/>
    <n v="-24.564599999999999"/>
    <s v="Anna Andreadi"/>
    <s v=""/>
    <n v="1"/>
    <n v="0"/>
  </r>
  <r>
    <n v="297"/>
    <x v="135"/>
    <x v="58"/>
    <d v="2016-12-28T00:00:00"/>
    <s v="First Class"/>
    <x v="126"/>
    <x v="126"/>
    <x v="1"/>
    <s v="United States"/>
    <s v="Colorado Springs"/>
    <s v="Colorado"/>
    <n v="80906"/>
    <x v="1"/>
    <s v="OFF-BI-10004593"/>
    <x v="1"/>
    <s v="Binders"/>
    <s v="Ibico Laser Imprintable Binding System Covers"/>
    <x v="288"/>
    <n v="5"/>
    <n v="0.7"/>
    <n v="-62.88000000000001"/>
    <s v="Anna Andreadi"/>
    <s v=""/>
    <n v="1"/>
    <n v="0"/>
  </r>
  <r>
    <n v="298"/>
    <x v="135"/>
    <x v="58"/>
    <d v="2016-12-28T00:00:00"/>
    <s v="First Class"/>
    <x v="126"/>
    <x v="126"/>
    <x v="1"/>
    <s v="United States"/>
    <s v="Colorado Springs"/>
    <s v="Colorado"/>
    <n v="80906"/>
    <x v="1"/>
    <s v="OFF-FA-10004854"/>
    <x v="1"/>
    <s v="Fasteners"/>
    <s v="Vinyl Coated Wire Paper Clips in Organizer Box, 800/Box"/>
    <x v="289"/>
    <n v="3"/>
    <n v="0.2"/>
    <n v="9.2987999999999964"/>
    <s v="Anna Andreadi"/>
    <s v=""/>
    <n v="1"/>
    <n v="0"/>
  </r>
  <r>
    <n v="299"/>
    <x v="136"/>
    <x v="99"/>
    <d v="2018-11-03T00:00:00"/>
    <s v="Standard Class"/>
    <x v="63"/>
    <x v="63"/>
    <x v="1"/>
    <s v="United States"/>
    <s v="Belleville"/>
    <s v="New Jersey"/>
    <n v="7109"/>
    <x v="3"/>
    <s v="OFF-PA-10002105"/>
    <x v="1"/>
    <s v="Paper"/>
    <s v="Xerox 223"/>
    <x v="56"/>
    <n v="5"/>
    <n v="0"/>
    <n v="15.552000000000001"/>
    <s v="Chuck Magee"/>
    <s v=""/>
    <n v="1"/>
    <n v="0"/>
  </r>
  <r>
    <n v="300"/>
    <x v="136"/>
    <x v="99"/>
    <d v="2018-11-03T00:00:00"/>
    <s v="Standard Class"/>
    <x v="63"/>
    <x v="63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x v="290"/>
    <n v="8"/>
    <n v="0"/>
    <n v="10.824800000000096"/>
    <s v="Chuck Magee"/>
    <s v=""/>
    <n v="1"/>
    <n v="0"/>
  </r>
  <r>
    <n v="301"/>
    <x v="136"/>
    <x v="99"/>
    <d v="2018-11-03T00:00:00"/>
    <s v="Standard Class"/>
    <x v="63"/>
    <x v="63"/>
    <x v="1"/>
    <s v="United States"/>
    <s v="Belleville"/>
    <s v="New Jersey"/>
    <n v="7109"/>
    <x v="3"/>
    <s v="OFF-PA-10004243"/>
    <x v="1"/>
    <s v="Paper"/>
    <s v="Xerox 1939"/>
    <x v="291"/>
    <n v="3"/>
    <n v="0"/>
    <n v="27.316799999999997"/>
    <s v="Chuck Magee"/>
    <s v=""/>
    <n v="1"/>
    <n v="0"/>
  </r>
  <r>
    <n v="302"/>
    <x v="136"/>
    <x v="99"/>
    <d v="2018-11-03T00:00:00"/>
    <s v="Standard Class"/>
    <x v="63"/>
    <x v="63"/>
    <x v="1"/>
    <s v="United States"/>
    <s v="Belleville"/>
    <s v="New Jersey"/>
    <n v="7109"/>
    <x v="3"/>
    <s v="FUR-FU-10001861"/>
    <x v="0"/>
    <s v="Furnishings"/>
    <s v="Floodlight Indoor Halogen Bulbs, 1 Bulb per Pack, 60 Watts"/>
    <x v="292"/>
    <n v="4"/>
    <n v="0"/>
    <n v="38.023999999999994"/>
    <s v="Chuck Magee"/>
    <s v=""/>
    <n v="1"/>
    <n v="0"/>
  </r>
  <r>
    <n v="303"/>
    <x v="136"/>
    <x v="99"/>
    <d v="2018-11-03T00:00:00"/>
    <s v="Standard Class"/>
    <x v="63"/>
    <x v="63"/>
    <x v="1"/>
    <s v="United States"/>
    <s v="Belleville"/>
    <s v="New Jersey"/>
    <n v="7109"/>
    <x v="3"/>
    <s v="OFF-BI-10002706"/>
    <x v="1"/>
    <s v="Binders"/>
    <s v="Avery Premier Heavy-Duty Binder with Round Locking Rings"/>
    <x v="293"/>
    <n v="1"/>
    <n v="0"/>
    <n v="6.5687999999999995"/>
    <s v="Chuck Magee"/>
    <s v=""/>
    <n v="1"/>
    <n v="0"/>
  </r>
  <r>
    <n v="304"/>
    <x v="137"/>
    <x v="123"/>
    <d v="2019-11-23T00:00:00"/>
    <s v="Standard Class"/>
    <x v="101"/>
    <x v="101"/>
    <x v="0"/>
    <s v="United States"/>
    <s v="Chicago"/>
    <s v="Illinois"/>
    <n v="60623"/>
    <x v="2"/>
    <s v="FUR-TA-10002533"/>
    <x v="0"/>
    <s v="Tables"/>
    <s v="BPI Conference Tables"/>
    <x v="294"/>
    <n v="3"/>
    <n v="0.5"/>
    <n v="-131.44500000000005"/>
    <s v="Kelly Williams"/>
    <s v=""/>
    <n v="1"/>
    <n v="0"/>
  </r>
  <r>
    <n v="305"/>
    <x v="138"/>
    <x v="124"/>
    <d v="2017-05-09T00:00:00"/>
    <s v="Second Class"/>
    <x v="127"/>
    <x v="127"/>
    <x v="1"/>
    <s v="United States"/>
    <s v="New York City"/>
    <s v="New York"/>
    <n v="10024"/>
    <x v="3"/>
    <s v="FUR-FU-10002671"/>
    <x v="0"/>
    <s v="Furnishings"/>
    <s v="Electrix 20W Halogen Replacement Bulb for Zoom-In Desk Lamp"/>
    <x v="295"/>
    <n v="2"/>
    <n v="0"/>
    <n v="12.863999999999999"/>
    <s v="Chuck Magee"/>
    <s v=""/>
    <n v="1"/>
    <n v="1"/>
  </r>
  <r>
    <n v="306"/>
    <x v="139"/>
    <x v="125"/>
    <d v="2017-01-04T00:00:00"/>
    <s v="Standard Class"/>
    <x v="33"/>
    <x v="33"/>
    <x v="1"/>
    <s v="United States"/>
    <s v="Taylor"/>
    <s v="Michigan"/>
    <n v="48180"/>
    <x v="2"/>
    <s v="OFF-AR-10003651"/>
    <x v="1"/>
    <s v="Art"/>
    <s v="Newell 350"/>
    <x v="296"/>
    <n v="3"/>
    <n v="0"/>
    <n v="2.8535999999999988"/>
    <s v="Kelly Williams"/>
    <s v=""/>
    <n v="1"/>
    <n v="0"/>
  </r>
  <r>
    <n v="307"/>
    <x v="140"/>
    <x v="106"/>
    <d v="2016-06-06T00:00:00"/>
    <s v="Standard Class"/>
    <x v="128"/>
    <x v="128"/>
    <x v="2"/>
    <s v="United States"/>
    <s v="Lakewood"/>
    <s v="New Jersey"/>
    <n v="8701"/>
    <x v="3"/>
    <s v="OFF-BI-10001072"/>
    <x v="1"/>
    <s v="Binders"/>
    <s v="GBC Clear Cover, 8-1/2 x 11, unpunched, 25 covers per pack"/>
    <x v="297"/>
    <n v="3"/>
    <n v="0"/>
    <n v="20.9208"/>
    <s v="Chuck Magee"/>
    <s v=""/>
    <n v="1"/>
    <n v="1"/>
  </r>
  <r>
    <n v="308"/>
    <x v="140"/>
    <x v="106"/>
    <d v="2016-06-06T00:00:00"/>
    <s v="Standard Class"/>
    <x v="128"/>
    <x v="128"/>
    <x v="2"/>
    <s v="United States"/>
    <s v="Lakewood"/>
    <s v="New Jersey"/>
    <n v="8701"/>
    <x v="3"/>
    <s v="OFF-AR-10002135"/>
    <x v="1"/>
    <s v="Art"/>
    <s v="Boston Heavy-Duty Trimline Electric Pencil Sharpeners"/>
    <x v="298"/>
    <n v="6"/>
    <n v="0"/>
    <n v="83.867999999999967"/>
    <s v="Chuck Magee"/>
    <s v=""/>
    <n v="1"/>
    <n v="0"/>
  </r>
  <r>
    <n v="309"/>
    <x v="141"/>
    <x v="4"/>
    <d v="2019-04-17T00:00:00"/>
    <s v="First Class"/>
    <x v="129"/>
    <x v="129"/>
    <x v="0"/>
    <s v="United States"/>
    <s v="Arlington"/>
    <s v="Virginia"/>
    <n v="22204"/>
    <x v="0"/>
    <s v="OFF-AR-10002804"/>
    <x v="1"/>
    <s v="Art"/>
    <s v="Faber Castell Col-Erase Pencils"/>
    <x v="299"/>
    <n v="1"/>
    <n v="0"/>
    <n v="2.0049000000000001"/>
    <s v="Cassandra Brandow"/>
    <s v=""/>
    <n v="1"/>
    <n v="1"/>
  </r>
  <r>
    <n v="310"/>
    <x v="142"/>
    <x v="126"/>
    <d v="2018-09-14T00:00:00"/>
    <s v="Second Class"/>
    <x v="130"/>
    <x v="130"/>
    <x v="1"/>
    <s v="United States"/>
    <s v="Arvada"/>
    <s v="Colorado"/>
    <n v="80004"/>
    <x v="1"/>
    <s v="FUR-FU-10001918"/>
    <x v="0"/>
    <s v="Furnishings"/>
    <s v="C-Line Cubicle Keepers Polyproplyene Holder With Velcro Backings"/>
    <x v="300"/>
    <n v="4"/>
    <n v="0.2"/>
    <n v="3.5948000000000011"/>
    <s v="Anna Andreadi"/>
    <s v=""/>
    <n v="1"/>
    <n v="1"/>
  </r>
  <r>
    <n v="311"/>
    <x v="142"/>
    <x v="126"/>
    <d v="2018-09-14T00:00:00"/>
    <s v="Second Class"/>
    <x v="130"/>
    <x v="130"/>
    <x v="1"/>
    <s v="United States"/>
    <s v="Arvada"/>
    <s v="Colorado"/>
    <n v="80004"/>
    <x v="1"/>
    <s v="FUR-CH-10004086"/>
    <x v="0"/>
    <s v="Chairs"/>
    <s v="Hon 4070 Series Pagoda Armless Upholstered Stacking Chairs"/>
    <x v="301"/>
    <n v="2"/>
    <n v="0.2"/>
    <n v="52.511399999999981"/>
    <s v="Anna Andreadi"/>
    <s v=""/>
    <n v="1"/>
    <n v="0"/>
  </r>
  <r>
    <n v="312"/>
    <x v="142"/>
    <x v="126"/>
    <d v="2018-09-14T00:00:00"/>
    <s v="Second Class"/>
    <x v="130"/>
    <x v="130"/>
    <x v="1"/>
    <s v="United States"/>
    <s v="Arvada"/>
    <s v="Colorado"/>
    <n v="80004"/>
    <x v="1"/>
    <s v="FUR-FU-10001756"/>
    <x v="0"/>
    <s v="Furnishings"/>
    <s v="Eldon Expressions Desk Accessory, Wood Photo Frame, Mahogany"/>
    <x v="302"/>
    <n v="1"/>
    <n v="0.2"/>
    <n v="1.7135999999999978"/>
    <s v="Anna Andreadi"/>
    <s v=""/>
    <n v="1"/>
    <n v="0"/>
  </r>
  <r>
    <n v="313"/>
    <x v="142"/>
    <x v="126"/>
    <d v="2018-09-14T00:00:00"/>
    <s v="Second Class"/>
    <x v="130"/>
    <x v="130"/>
    <x v="1"/>
    <s v="United States"/>
    <s v="Arvada"/>
    <s v="Colorado"/>
    <n v="80004"/>
    <x v="1"/>
    <s v="OFF-LA-10000634"/>
    <x v="1"/>
    <s v="Labels"/>
    <s v="Avery 509"/>
    <x v="303"/>
    <n v="3"/>
    <n v="0.2"/>
    <n v="2.0358000000000001"/>
    <s v="Anna Andreadi"/>
    <s v=""/>
    <n v="1"/>
    <n v="0"/>
  </r>
  <r>
    <n v="314"/>
    <x v="143"/>
    <x v="127"/>
    <d v="2016-10-03T00:00:00"/>
    <s v="Standard Class"/>
    <x v="131"/>
    <x v="131"/>
    <x v="1"/>
    <s v="United States"/>
    <s v="Hackensack"/>
    <s v="New Jersey"/>
    <n v="7601"/>
    <x v="3"/>
    <s v="FUR-FU-10001588"/>
    <x v="0"/>
    <s v="Furnishings"/>
    <s v="Deflect-o SuperTray Unbreakable Stackable Tray, Letter, Black"/>
    <x v="304"/>
    <n v="3"/>
    <n v="0"/>
    <n v="37.642200000000003"/>
    <s v="Chuck Magee"/>
    <s v=""/>
    <n v="1"/>
    <n v="1"/>
  </r>
  <r>
    <n v="315"/>
    <x v="144"/>
    <x v="128"/>
    <d v="2016-08-16T00:00:00"/>
    <s v="Standard Class"/>
    <x v="132"/>
    <x v="132"/>
    <x v="1"/>
    <s v="United States"/>
    <s v="Saint Petersburg"/>
    <s v="Florida"/>
    <n v="33710"/>
    <x v="0"/>
    <s v="TEC-PH-10002398"/>
    <x v="2"/>
    <s v="Phones"/>
    <s v="AT&amp;T 1070 Corded Phone"/>
    <x v="305"/>
    <n v="2"/>
    <n v="0.2"/>
    <n v="22.297999999999973"/>
    <s v="Cassandra Brandow"/>
    <s v=""/>
    <n v="1"/>
    <n v="1"/>
  </r>
  <r>
    <n v="316"/>
    <x v="144"/>
    <x v="128"/>
    <d v="2016-08-16T00:00:00"/>
    <s v="Standard Class"/>
    <x v="132"/>
    <x v="132"/>
    <x v="1"/>
    <s v="United States"/>
    <s v="Saint Petersburg"/>
    <s v="Florida"/>
    <n v="33710"/>
    <x v="0"/>
    <s v="OFF-PA-10001937"/>
    <x v="1"/>
    <s v="Paper"/>
    <s v="Xerox 21"/>
    <x v="12"/>
    <n v="3"/>
    <n v="0.2"/>
    <n v="5.4432"/>
    <s v="Cassandra Brandow"/>
    <s v=""/>
    <n v="1"/>
    <n v="0"/>
  </r>
  <r>
    <n v="317"/>
    <x v="145"/>
    <x v="129"/>
    <d v="2016-12-30T00:00:00"/>
    <s v="First Class"/>
    <x v="133"/>
    <x v="133"/>
    <x v="1"/>
    <s v="United States"/>
    <s v="Philadelphia"/>
    <s v="Pennsylvania"/>
    <n v="19143"/>
    <x v="3"/>
    <s v="OFF-AR-10003373"/>
    <x v="1"/>
    <s v="Art"/>
    <s v="Boston School Pro Electric Pencil Sharpener, 1670"/>
    <x v="306"/>
    <n v="4"/>
    <n v="0.2"/>
    <n v="8.674399999999995"/>
    <s v="Chuck Magee"/>
    <s v=""/>
    <n v="1"/>
    <n v="1"/>
  </r>
  <r>
    <n v="318"/>
    <x v="146"/>
    <x v="130"/>
    <d v="2016-11-09T00:00:00"/>
    <s v="Standard Class"/>
    <x v="134"/>
    <x v="134"/>
    <x v="2"/>
    <s v="United States"/>
    <s v="New York City"/>
    <s v="New York"/>
    <n v="10024"/>
    <x v="3"/>
    <s v="FUR-CH-10002602"/>
    <x v="0"/>
    <s v="Chairs"/>
    <s v="DMI Arturo Collection Mission-style Design Wood Chair"/>
    <x v="307"/>
    <n v="1"/>
    <n v="0.1"/>
    <n v="24.156800000000004"/>
    <s v="Chuck Magee"/>
    <s v=""/>
    <n v="1"/>
    <n v="1"/>
  </r>
  <r>
    <n v="319"/>
    <x v="146"/>
    <x v="130"/>
    <d v="2016-11-09T00:00:00"/>
    <s v="Standard Class"/>
    <x v="134"/>
    <x v="134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x v="308"/>
    <n v="2"/>
    <n v="0"/>
    <n v="1995.99"/>
    <s v="Chuck Magee"/>
    <s v=""/>
    <n v="1"/>
    <n v="0"/>
  </r>
  <r>
    <n v="320"/>
    <x v="146"/>
    <x v="130"/>
    <d v="2016-11-09T00:00:00"/>
    <s v="Standard Class"/>
    <x v="134"/>
    <x v="134"/>
    <x v="2"/>
    <s v="United States"/>
    <s v="New York City"/>
    <s v="New York"/>
    <n v="10024"/>
    <x v="3"/>
    <s v="TEC-PH-10004093"/>
    <x v="2"/>
    <s v="Phones"/>
    <s v="Panasonic Kx-TS550"/>
    <x v="309"/>
    <n v="6"/>
    <n v="0"/>
    <n v="80.022599999999997"/>
    <s v="Chuck Magee"/>
    <s v=""/>
    <n v="1"/>
    <n v="0"/>
  </r>
  <r>
    <n v="321"/>
    <x v="146"/>
    <x v="130"/>
    <d v="2016-11-09T00:00:00"/>
    <s v="Standard Class"/>
    <x v="134"/>
    <x v="134"/>
    <x v="2"/>
    <s v="United States"/>
    <s v="New York City"/>
    <s v="New York"/>
    <n v="10024"/>
    <x v="3"/>
    <s v="TEC-AC-10000892"/>
    <x v="2"/>
    <s v="Accessories"/>
    <s v="NETGEAR N750 Dual Band Wi-Fi Gigabit Router"/>
    <x v="310"/>
    <n v="4"/>
    <n v="0"/>
    <n v="129.6"/>
    <s v="Chuck Magee"/>
    <s v=""/>
    <n v="1"/>
    <n v="0"/>
  </r>
  <r>
    <n v="322"/>
    <x v="146"/>
    <x v="130"/>
    <d v="2016-11-09T00:00:00"/>
    <s v="Standard Class"/>
    <x v="134"/>
    <x v="134"/>
    <x v="2"/>
    <s v="United States"/>
    <s v="New York City"/>
    <s v="New York"/>
    <n v="10024"/>
    <x v="3"/>
    <s v="OFF-ST-10002974"/>
    <x v="1"/>
    <s v="Storage"/>
    <s v="Trav-L-File Heavy-Duty Shuttle II, Black"/>
    <x v="311"/>
    <n v="1"/>
    <n v="0"/>
    <n v="13.070999999999998"/>
    <s v="Chuck Magee"/>
    <s v=""/>
    <n v="1"/>
    <n v="0"/>
  </r>
  <r>
    <n v="323"/>
    <x v="147"/>
    <x v="111"/>
    <d v="2016-09-24T00:00:00"/>
    <s v="Standard Class"/>
    <x v="135"/>
    <x v="135"/>
    <x v="1"/>
    <s v="United States"/>
    <s v="Long Beach"/>
    <s v="California"/>
    <n v="90805"/>
    <x v="1"/>
    <s v="OFF-FA-10000624"/>
    <x v="1"/>
    <s v="Fasteners"/>
    <s v="OIC Binder Clips"/>
    <x v="181"/>
    <n v="2"/>
    <n v="0"/>
    <n v="3.58"/>
    <s v="Anna Andreadi"/>
    <s v=""/>
    <n v="1"/>
    <n v="1"/>
  </r>
  <r>
    <n v="324"/>
    <x v="148"/>
    <x v="131"/>
    <d v="2018-04-27T00:00:00"/>
    <s v="Standard Class"/>
    <x v="136"/>
    <x v="136"/>
    <x v="1"/>
    <s v="United States"/>
    <s v="Hesperia"/>
    <s v="California"/>
    <n v="92345"/>
    <x v="1"/>
    <s v="OFF-BI-10004593"/>
    <x v="1"/>
    <s v="Binders"/>
    <s v="Ibico Laser Imprintable Binding System Covers"/>
    <x v="312"/>
    <n v="6"/>
    <n v="0.2"/>
    <n v="81.744"/>
    <s v="Anna Andreadi"/>
    <n v="1"/>
    <n v="0"/>
    <n v="1"/>
  </r>
  <r>
    <n v="325"/>
    <x v="148"/>
    <x v="131"/>
    <d v="2018-04-27T00:00:00"/>
    <s v="Standard Class"/>
    <x v="136"/>
    <x v="136"/>
    <x v="1"/>
    <s v="United States"/>
    <s v="Hesperia"/>
    <s v="California"/>
    <n v="92345"/>
    <x v="1"/>
    <s v="TEC-AC-10001908"/>
    <x v="2"/>
    <s v="Accessories"/>
    <s v="Logitech Wireless Headset h800"/>
    <x v="313"/>
    <n v="1"/>
    <n v="0"/>
    <n v="34.996499999999997"/>
    <s v="Anna Andreadi"/>
    <n v="1"/>
    <n v="0"/>
    <n v="0"/>
  </r>
  <r>
    <n v="326"/>
    <x v="149"/>
    <x v="132"/>
    <d v="2019-11-05T00:00:00"/>
    <s v="Second Class"/>
    <x v="137"/>
    <x v="137"/>
    <x v="1"/>
    <s v="United States"/>
    <s v="Murfreesboro"/>
    <s v="Tennessee"/>
    <n v="37130"/>
    <x v="0"/>
    <s v="FUR-FU-10001967"/>
    <x v="0"/>
    <s v="Furnishings"/>
    <s v="Telescoping Adjustable Floor Lamp"/>
    <x v="314"/>
    <n v="1"/>
    <n v="0.2"/>
    <n v="0.99949999999999894"/>
    <s v="Cassandra Brandow"/>
    <s v=""/>
    <n v="1"/>
    <n v="1"/>
  </r>
  <r>
    <n v="327"/>
    <x v="150"/>
    <x v="133"/>
    <d v="2018-09-01T00:00:00"/>
    <s v="First Class"/>
    <x v="138"/>
    <x v="138"/>
    <x v="0"/>
    <s v="United States"/>
    <s v="Philadelphia"/>
    <s v="Pennsylvania"/>
    <n v="19143"/>
    <x v="3"/>
    <s v="TEC-PH-10003645"/>
    <x v="2"/>
    <s v="Phones"/>
    <s v="Aastra 57i VoIP phone"/>
    <x v="315"/>
    <n v="3"/>
    <n v="0.4"/>
    <n v="-67.876199999999997"/>
    <s v="Chuck Magee"/>
    <s v=""/>
    <n v="1"/>
    <n v="1"/>
  </r>
  <r>
    <n v="328"/>
    <x v="150"/>
    <x v="133"/>
    <d v="2018-09-01T00:00:00"/>
    <s v="First Class"/>
    <x v="138"/>
    <x v="138"/>
    <x v="0"/>
    <s v="United States"/>
    <s v="Philadelphia"/>
    <s v="Pennsylvania"/>
    <n v="19143"/>
    <x v="3"/>
    <s v="OFF-ST-10000675"/>
    <x v="1"/>
    <s v="Storage"/>
    <s v="File Shuttle II and Handi-File, Black"/>
    <x v="316"/>
    <n v="2"/>
    <n v="0.2"/>
    <n v="3.3889999999999993"/>
    <s v="Chuck Magee"/>
    <s v=""/>
    <n v="1"/>
    <n v="0"/>
  </r>
  <r>
    <n v="329"/>
    <x v="150"/>
    <x v="133"/>
    <d v="2018-09-01T00:00:00"/>
    <s v="First Class"/>
    <x v="138"/>
    <x v="138"/>
    <x v="0"/>
    <s v="United States"/>
    <s v="Philadelphia"/>
    <s v="Pennsylvania"/>
    <n v="19143"/>
    <x v="3"/>
    <s v="FUR-CH-10003312"/>
    <x v="0"/>
    <s v="Chairs"/>
    <s v="Hon 2090 “Pillow Soft” Series Mid Back Swivel/Tilt Chairs"/>
    <x v="317"/>
    <n v="4"/>
    <n v="0.3"/>
    <n v="-258.50160000000011"/>
    <s v="Chuck Magee"/>
    <s v=""/>
    <n v="1"/>
    <n v="0"/>
  </r>
  <r>
    <n v="330"/>
    <x v="150"/>
    <x v="133"/>
    <d v="2018-09-01T00:00:00"/>
    <s v="First Class"/>
    <x v="138"/>
    <x v="138"/>
    <x v="0"/>
    <s v="United States"/>
    <s v="Philadelphia"/>
    <s v="Pennsylvania"/>
    <n v="19143"/>
    <x v="3"/>
    <s v="OFF-LA-10001074"/>
    <x v="1"/>
    <s v="Labels"/>
    <s v="Round Specialty Laser Printer Labels"/>
    <x v="318"/>
    <n v="10"/>
    <n v="0.2"/>
    <n v="33.830999999999989"/>
    <s v="Chuck Magee"/>
    <s v=""/>
    <n v="1"/>
    <n v="0"/>
  </r>
  <r>
    <n v="331"/>
    <x v="150"/>
    <x v="133"/>
    <d v="2018-09-01T00:00:00"/>
    <s v="First Class"/>
    <x v="138"/>
    <x v="138"/>
    <x v="0"/>
    <s v="United States"/>
    <s v="Philadelphia"/>
    <s v="Pennsylvania"/>
    <n v="19143"/>
    <x v="3"/>
    <s v="OFF-BI-10001524"/>
    <x v="1"/>
    <s v="Binders"/>
    <s v="GBC Premium Transparent Covers with Diagonal Lined Pattern"/>
    <x v="319"/>
    <n v="6"/>
    <n v="0.7"/>
    <n v="-27.693600000000004"/>
    <s v="Chuck Magee"/>
    <s v=""/>
    <n v="1"/>
    <n v="0"/>
  </r>
  <r>
    <n v="332"/>
    <x v="151"/>
    <x v="134"/>
    <d v="2018-04-29T00:00:00"/>
    <s v="Second Class"/>
    <x v="139"/>
    <x v="139"/>
    <x v="0"/>
    <s v="United States"/>
    <s v="Philadelphia"/>
    <s v="Pennsylvania"/>
    <n v="19134"/>
    <x v="3"/>
    <s v="TEC-PH-10004614"/>
    <x v="2"/>
    <s v="Phones"/>
    <s v="AT&amp;T 841000 Phone"/>
    <x v="320"/>
    <n v="2"/>
    <n v="0.4"/>
    <n v="-20.700000000000003"/>
    <s v="Chuck Magee"/>
    <s v=""/>
    <n v="1"/>
    <n v="1"/>
  </r>
  <r>
    <n v="333"/>
    <x v="151"/>
    <x v="134"/>
    <d v="2018-04-29T00:00:00"/>
    <s v="Second Class"/>
    <x v="139"/>
    <x v="139"/>
    <x v="0"/>
    <s v="United States"/>
    <s v="Philadelphia"/>
    <s v="Pennsylvania"/>
    <n v="19134"/>
    <x v="3"/>
    <s v="OFF-BI-10001153"/>
    <x v="1"/>
    <s v="Binders"/>
    <s v="Ibico Recycled Grain-Textured Covers"/>
    <x v="321"/>
    <n v="2"/>
    <n v="0.7"/>
    <n v="-13.815999999999995"/>
    <s v="Chuck Magee"/>
    <s v=""/>
    <n v="1"/>
    <n v="0"/>
  </r>
  <r>
    <n v="334"/>
    <x v="151"/>
    <x v="134"/>
    <d v="2018-04-29T00:00:00"/>
    <s v="Second Class"/>
    <x v="139"/>
    <x v="139"/>
    <x v="0"/>
    <s v="United States"/>
    <s v="Philadelphia"/>
    <s v="Pennsylvania"/>
    <n v="19134"/>
    <x v="3"/>
    <s v="OFF-BI-10001982"/>
    <x v="1"/>
    <s v="Binders"/>
    <s v="Wilson Jones Custom Binder Spines &amp; Labels"/>
    <x v="322"/>
    <n v="3"/>
    <n v="0.7"/>
    <n v="-3.4271999999999991"/>
    <s v="Chuck Magee"/>
    <s v=""/>
    <n v="1"/>
    <n v="0"/>
  </r>
  <r>
    <n v="335"/>
    <x v="152"/>
    <x v="135"/>
    <d v="2017-09-04T00:00:00"/>
    <s v="Second Class"/>
    <x v="140"/>
    <x v="140"/>
    <x v="0"/>
    <s v="United States"/>
    <s v="Los Angeles"/>
    <s v="California"/>
    <n v="90045"/>
    <x v="1"/>
    <s v="OFF-BI-10001922"/>
    <x v="1"/>
    <s v="Binders"/>
    <s v="Storex Dura Pro Binders"/>
    <x v="323"/>
    <n v="1"/>
    <n v="0.2"/>
    <n v="1.6037999999999997"/>
    <s v="Anna Andreadi"/>
    <s v=""/>
    <n v="1"/>
    <n v="1"/>
  </r>
  <r>
    <n v="336"/>
    <x v="152"/>
    <x v="135"/>
    <d v="2017-09-04T00:00:00"/>
    <s v="Second Class"/>
    <x v="140"/>
    <x v="140"/>
    <x v="0"/>
    <s v="United States"/>
    <s v="Los Angeles"/>
    <s v="California"/>
    <n v="90045"/>
    <x v="1"/>
    <s v="TEC-CO-10001449"/>
    <x v="2"/>
    <s v="Copiers"/>
    <s v="Hewlett Packard LaserJet 3310 Copier"/>
    <x v="324"/>
    <n v="2"/>
    <n v="0.2"/>
    <n v="335.99440000000004"/>
    <s v="Anna Andreadi"/>
    <s v=""/>
    <n v="1"/>
    <n v="0"/>
  </r>
  <r>
    <n v="337"/>
    <x v="152"/>
    <x v="135"/>
    <d v="2017-09-04T00:00:00"/>
    <s v="Second Class"/>
    <x v="140"/>
    <x v="140"/>
    <x v="0"/>
    <s v="United States"/>
    <s v="Los Angeles"/>
    <s v="California"/>
    <n v="90045"/>
    <x v="1"/>
    <s v="OFF-BI-10004140"/>
    <x v="1"/>
    <s v="Binders"/>
    <s v="Avery Non-Stick Binders"/>
    <x v="325"/>
    <n v="4"/>
    <n v="0.2"/>
    <n v="4.4899999999999984"/>
    <s v="Anna Andreadi"/>
    <s v=""/>
    <n v="1"/>
    <n v="0"/>
  </r>
  <r>
    <n v="338"/>
    <x v="153"/>
    <x v="136"/>
    <d v="2016-07-17T00:00:00"/>
    <s v="Standard Class"/>
    <x v="141"/>
    <x v="141"/>
    <x v="1"/>
    <s v="United States"/>
    <s v="San Francisco"/>
    <s v="California"/>
    <n v="94122"/>
    <x v="1"/>
    <s v="OFF-BI-10003314"/>
    <x v="1"/>
    <s v="Binders"/>
    <s v="Tuff Stuff Recycled Round Ring Binders"/>
    <x v="326"/>
    <n v="2"/>
    <n v="0.2"/>
    <n v="2.7956000000000003"/>
    <s v="Anna Andreadi"/>
    <s v=""/>
    <n v="1"/>
    <n v="1"/>
  </r>
  <r>
    <n v="339"/>
    <x v="153"/>
    <x v="136"/>
    <d v="2016-07-17T00:00:00"/>
    <s v="Standard Class"/>
    <x v="141"/>
    <x v="141"/>
    <x v="1"/>
    <s v="United States"/>
    <s v="San Francisco"/>
    <s v="California"/>
    <n v="94122"/>
    <x v="1"/>
    <s v="FUR-TA-10004575"/>
    <x v="0"/>
    <s v="Tables"/>
    <s v="Hon 5100 Series Wood Tables"/>
    <x v="327"/>
    <n v="3"/>
    <n v="0.2"/>
    <n v="-17.458800000000053"/>
    <s v="Anna Andreadi"/>
    <s v=""/>
    <n v="1"/>
    <n v="0"/>
  </r>
  <r>
    <n v="340"/>
    <x v="154"/>
    <x v="137"/>
    <d v="2017-06-26T00:00:00"/>
    <s v="Second Class"/>
    <x v="107"/>
    <x v="107"/>
    <x v="0"/>
    <s v="United States"/>
    <s v="Layton"/>
    <s v="Utah"/>
    <n v="84041"/>
    <x v="1"/>
    <s v="OFF-FA-10000490"/>
    <x v="1"/>
    <s v="Fasteners"/>
    <s v="OIC Binder Clips, Mini, 1/4&quot; Capacity, Black"/>
    <x v="328"/>
    <n v="4"/>
    <n v="0"/>
    <n v="2.3311999999999999"/>
    <s v="Anna Andreadi"/>
    <s v=""/>
    <n v="1"/>
    <n v="0"/>
  </r>
  <r>
    <n v="341"/>
    <x v="155"/>
    <x v="138"/>
    <d v="2016-04-17T00:00:00"/>
    <s v="Second Class"/>
    <x v="63"/>
    <x v="63"/>
    <x v="1"/>
    <s v="United States"/>
    <s v="Philadelphia"/>
    <s v="Pennsylvania"/>
    <n v="19140"/>
    <x v="3"/>
    <s v="OFF-AR-10000122"/>
    <x v="1"/>
    <s v="Art"/>
    <s v="Newell 314"/>
    <x v="329"/>
    <n v="4"/>
    <n v="0.2"/>
    <n v="1.1159999999999979"/>
    <s v="Chuck Magee"/>
    <s v=""/>
    <n v="1"/>
    <n v="0"/>
  </r>
  <r>
    <n v="342"/>
    <x v="155"/>
    <x v="138"/>
    <d v="2016-04-17T00:00:00"/>
    <s v="Second Class"/>
    <x v="63"/>
    <x v="63"/>
    <x v="1"/>
    <s v="United States"/>
    <s v="Philadelphia"/>
    <s v="Pennsylvania"/>
    <n v="19140"/>
    <x v="3"/>
    <s v="OFF-BI-10003656"/>
    <x v="1"/>
    <s v="Binders"/>
    <s v="Fellowes PB200 Plastic Comb Binding Machine"/>
    <x v="330"/>
    <n v="10"/>
    <n v="0.7"/>
    <n v="-407.97599999999989"/>
    <s v="Chuck Magee"/>
    <s v=""/>
    <n v="1"/>
    <n v="0"/>
  </r>
  <r>
    <n v="343"/>
    <x v="155"/>
    <x v="138"/>
    <d v="2016-04-17T00:00:00"/>
    <s v="Second Class"/>
    <x v="63"/>
    <x v="63"/>
    <x v="1"/>
    <s v="United States"/>
    <s v="Philadelphia"/>
    <s v="Pennsylvania"/>
    <n v="19140"/>
    <x v="3"/>
    <s v="OFF-FA-10002780"/>
    <x v="1"/>
    <s v="Fasteners"/>
    <s v="Staples"/>
    <x v="331"/>
    <n v="13"/>
    <n v="0.2"/>
    <n v="10.072399999999996"/>
    <s v="Chuck Magee"/>
    <s v=""/>
    <n v="1"/>
    <n v="0"/>
  </r>
  <r>
    <n v="344"/>
    <x v="155"/>
    <x v="138"/>
    <d v="2016-04-17T00:00:00"/>
    <s v="Second Class"/>
    <x v="63"/>
    <x v="63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x v="332"/>
    <n v="12"/>
    <n v="0.4"/>
    <n v="8.3915999999999897"/>
    <s v="Chuck Magee"/>
    <s v=""/>
    <n v="1"/>
    <n v="0"/>
  </r>
  <r>
    <n v="345"/>
    <x v="156"/>
    <x v="139"/>
    <d v="2017-12-24T00:00:00"/>
    <s v="Standard Class"/>
    <x v="79"/>
    <x v="79"/>
    <x v="0"/>
    <s v="United States"/>
    <s v="Austin"/>
    <s v="Texas"/>
    <n v="78745"/>
    <x v="2"/>
    <s v="OFF-ST-10000107"/>
    <x v="1"/>
    <s v="Storage"/>
    <s v="Fellowes Super Stor/Drawer"/>
    <x v="333"/>
    <n v="4"/>
    <n v="0.2"/>
    <n v="-2.2200000000000131"/>
    <s v="Kelly Williams"/>
    <s v=""/>
    <n v="1"/>
    <n v="0"/>
  </r>
  <r>
    <n v="346"/>
    <x v="157"/>
    <x v="140"/>
    <d v="2019-06-19T00:00:00"/>
    <s v="Standard Class"/>
    <x v="142"/>
    <x v="142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x v="334"/>
    <n v="3"/>
    <n v="0.2"/>
    <n v="4.7976000000000028"/>
    <s v="Anna Andreadi"/>
    <s v=""/>
    <n v="1"/>
    <n v="1"/>
  </r>
  <r>
    <n v="347"/>
    <x v="158"/>
    <x v="141"/>
    <d v="2019-07-12T00:00:00"/>
    <s v="Standard Class"/>
    <x v="143"/>
    <x v="143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x v="262"/>
    <n v="3"/>
    <n v="0"/>
    <n v="3.0996000000000006"/>
    <s v="Chuck Magee"/>
    <s v=""/>
    <n v="1"/>
    <n v="1"/>
  </r>
  <r>
    <n v="348"/>
    <x v="158"/>
    <x v="141"/>
    <d v="2019-07-12T00:00:00"/>
    <s v="Standard Class"/>
    <x v="143"/>
    <x v="143"/>
    <x v="0"/>
    <s v="United States"/>
    <s v="Lowell"/>
    <s v="Massachusetts"/>
    <n v="1852"/>
    <x v="3"/>
    <s v="OFF-PA-10000249"/>
    <x v="1"/>
    <s v="Paper"/>
    <s v="Easy-staple paper"/>
    <x v="335"/>
    <n v="2"/>
    <n v="0"/>
    <n v="11.543199999999999"/>
    <s v="Chuck Magee"/>
    <s v=""/>
    <n v="1"/>
    <n v="0"/>
  </r>
  <r>
    <n v="349"/>
    <x v="158"/>
    <x v="141"/>
    <d v="2019-07-12T00:00:00"/>
    <s v="Standard Class"/>
    <x v="143"/>
    <x v="143"/>
    <x v="0"/>
    <s v="United States"/>
    <s v="Lowell"/>
    <s v="Massachusetts"/>
    <n v="1852"/>
    <x v="3"/>
    <s v="OFF-AR-10001374"/>
    <x v="1"/>
    <s v="Art"/>
    <s v="BIC Brite Liner Highlighters, Chisel Tip"/>
    <x v="91"/>
    <n v="2"/>
    <n v="0"/>
    <n v="4.1471999999999998"/>
    <s v="Chuck Magee"/>
    <s v=""/>
    <n v="1"/>
    <n v="0"/>
  </r>
  <r>
    <n v="350"/>
    <x v="159"/>
    <x v="142"/>
    <d v="2018-09-03T00:00:00"/>
    <s v="First Class"/>
    <x v="144"/>
    <x v="144"/>
    <x v="2"/>
    <s v="United States"/>
    <s v="New York City"/>
    <s v="New York"/>
    <n v="10009"/>
    <x v="3"/>
    <s v="TEC-AC-10000290"/>
    <x v="2"/>
    <s v="Accessories"/>
    <s v="Sabrent 4-Port USB 2.0 Hub"/>
    <x v="336"/>
    <n v="1"/>
    <n v="0"/>
    <n v="2.3086000000000002"/>
    <s v="Chuck Magee"/>
    <s v=""/>
    <n v="1"/>
    <n v="1"/>
  </r>
  <r>
    <n v="351"/>
    <x v="159"/>
    <x v="142"/>
    <d v="2018-09-03T00:00:00"/>
    <s v="First Class"/>
    <x v="144"/>
    <x v="144"/>
    <x v="2"/>
    <s v="United States"/>
    <s v="New York City"/>
    <s v="New York"/>
    <n v="10009"/>
    <x v="3"/>
    <s v="OFF-PA-10001970"/>
    <x v="1"/>
    <s v="Paper"/>
    <s v="Xerox 1881"/>
    <x v="335"/>
    <n v="2"/>
    <n v="0"/>
    <n v="11.543199999999999"/>
    <s v="Chuck Magee"/>
    <s v=""/>
    <n v="1"/>
    <n v="0"/>
  </r>
  <r>
    <n v="352"/>
    <x v="159"/>
    <x v="142"/>
    <d v="2018-09-03T00:00:00"/>
    <s v="First Class"/>
    <x v="144"/>
    <x v="144"/>
    <x v="2"/>
    <s v="United States"/>
    <s v="New York City"/>
    <s v="New York"/>
    <n v="10009"/>
    <x v="3"/>
    <s v="OFF-BI-10002160"/>
    <x v="1"/>
    <s v="Binders"/>
    <s v="Acco Hanging Data Binders"/>
    <x v="337"/>
    <n v="1"/>
    <n v="0.2"/>
    <n v="1.0668"/>
    <s v="Chuck Magee"/>
    <s v=""/>
    <n v="1"/>
    <n v="0"/>
  </r>
  <r>
    <n v="353"/>
    <x v="159"/>
    <x v="142"/>
    <d v="2018-09-03T00:00:00"/>
    <s v="First Class"/>
    <x v="144"/>
    <x v="144"/>
    <x v="2"/>
    <s v="United States"/>
    <s v="New York City"/>
    <s v="New York"/>
    <n v="10009"/>
    <x v="3"/>
    <s v="OFF-PA-10001970"/>
    <x v="1"/>
    <s v="Paper"/>
    <s v="Xerox 1881"/>
    <x v="338"/>
    <n v="4"/>
    <n v="0"/>
    <n v="23.086399999999998"/>
    <s v="Chuck Magee"/>
    <s v=""/>
    <n v="1"/>
    <n v="0"/>
  </r>
  <r>
    <n v="354"/>
    <x v="159"/>
    <x v="142"/>
    <d v="2018-09-03T00:00:00"/>
    <s v="First Class"/>
    <x v="144"/>
    <x v="144"/>
    <x v="2"/>
    <s v="United States"/>
    <s v="New York City"/>
    <s v="New York"/>
    <n v="10009"/>
    <x v="3"/>
    <s v="OFF-BI-10004995"/>
    <x v="1"/>
    <s v="Binders"/>
    <s v="GBC DocuBind P400 Electric Binding System"/>
    <x v="339"/>
    <n v="4"/>
    <n v="0.2"/>
    <n v="1415.4295999999997"/>
    <s v="Chuck Magee"/>
    <s v=""/>
    <n v="1"/>
    <n v="0"/>
  </r>
  <r>
    <n v="355"/>
    <x v="160"/>
    <x v="143"/>
    <d v="2018-04-13T00:00:00"/>
    <s v="Standard Class"/>
    <x v="145"/>
    <x v="145"/>
    <x v="0"/>
    <s v="United States"/>
    <s v="New York City"/>
    <s v="New York"/>
    <n v="10035"/>
    <x v="3"/>
    <s v="FUR-BO-10002268"/>
    <x v="0"/>
    <s v="Bookcases"/>
    <s v="Sauder Barrister Bookcases"/>
    <x v="340"/>
    <n v="6"/>
    <n v="0.2"/>
    <n v="-4.8588000000000022"/>
    <s v="Chuck Magee"/>
    <s v=""/>
    <n v="1"/>
    <n v="1"/>
  </r>
  <r>
    <n v="356"/>
    <x v="160"/>
    <x v="143"/>
    <d v="2018-04-13T00:00:00"/>
    <s v="Standard Class"/>
    <x v="145"/>
    <x v="145"/>
    <x v="0"/>
    <s v="United States"/>
    <s v="New York City"/>
    <s v="New York"/>
    <n v="10035"/>
    <x v="3"/>
    <s v="OFF-EN-10001137"/>
    <x v="1"/>
    <s v="Envelopes"/>
    <s v="#10 Gummed Flap White Envelopes, 100/Box"/>
    <x v="341"/>
    <n v="2"/>
    <n v="0"/>
    <n v="3.7995999999999999"/>
    <s v="Chuck Magee"/>
    <s v=""/>
    <n v="1"/>
    <n v="0"/>
  </r>
  <r>
    <n v="357"/>
    <x v="160"/>
    <x v="143"/>
    <d v="2018-04-13T00:00:00"/>
    <s v="Standard Class"/>
    <x v="145"/>
    <x v="145"/>
    <x v="0"/>
    <s v="United States"/>
    <s v="New York City"/>
    <s v="New York"/>
    <n v="10035"/>
    <x v="3"/>
    <s v="OFF-AR-10002399"/>
    <x v="1"/>
    <s v="Art"/>
    <s v="Dixon Prang Watercolor Pencils, 10-Color Set with Brush"/>
    <x v="342"/>
    <n v="4"/>
    <n v="0"/>
    <n v="6.9863999999999997"/>
    <s v="Chuck Magee"/>
    <s v=""/>
    <n v="1"/>
    <n v="0"/>
  </r>
  <r>
    <n v="358"/>
    <x v="160"/>
    <x v="143"/>
    <d v="2018-04-13T00:00:00"/>
    <s v="Standard Class"/>
    <x v="145"/>
    <x v="145"/>
    <x v="0"/>
    <s v="United States"/>
    <s v="New York City"/>
    <s v="New York"/>
    <n v="10035"/>
    <x v="3"/>
    <s v="OFF-PA-10002713"/>
    <x v="1"/>
    <s v="Paper"/>
    <s v="Adams Phone Message Book, 200 Message Capacity, 8 1/16” x 11”"/>
    <x v="343"/>
    <n v="5"/>
    <n v="0"/>
    <n v="15.823999999999998"/>
    <s v="Chuck Magee"/>
    <s v=""/>
    <n v="1"/>
    <n v="0"/>
  </r>
  <r>
    <n v="359"/>
    <x v="161"/>
    <x v="131"/>
    <d v="2018-04-28T00:00:00"/>
    <s v="Standard Class"/>
    <x v="96"/>
    <x v="96"/>
    <x v="1"/>
    <s v="United States"/>
    <s v="Charlotte"/>
    <s v="North Carolina"/>
    <n v="28205"/>
    <x v="0"/>
    <s v="OFF-PA-10002666"/>
    <x v="1"/>
    <s v="Paper"/>
    <s v="Southworth 25% Cotton Linen-Finish Paper &amp; Envelopes"/>
    <x v="344"/>
    <n v="5"/>
    <n v="0.2"/>
    <n v="11.324999999999996"/>
    <s v="Cassandra Brandow"/>
    <s v=""/>
    <n v="1"/>
    <n v="0"/>
  </r>
  <r>
    <n v="360"/>
    <x v="162"/>
    <x v="144"/>
    <d v="2019-03-11T00:00:00"/>
    <s v="First Class"/>
    <x v="146"/>
    <x v="146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x v="345"/>
    <n v="8"/>
    <n v="0"/>
    <n v="168.4384"/>
    <s v="Cassandra Brandow"/>
    <s v=""/>
    <n v="1"/>
    <n v="1"/>
  </r>
  <r>
    <n v="361"/>
    <x v="162"/>
    <x v="144"/>
    <d v="2019-03-11T00:00:00"/>
    <s v="First Class"/>
    <x v="146"/>
    <x v="146"/>
    <x v="1"/>
    <s v="United States"/>
    <s v="Columbus"/>
    <s v="Georgia"/>
    <n v="31907"/>
    <x v="0"/>
    <s v="OFF-LA-10001158"/>
    <x v="1"/>
    <s v="Labels"/>
    <s v="Avery Address/Shipping Labels for Typewriters, 4&quot; x 2&quot;"/>
    <x v="346"/>
    <n v="2"/>
    <n v="0"/>
    <n v="9.9359999999999999"/>
    <s v="Cassandra Brandow"/>
    <s v=""/>
    <n v="1"/>
    <n v="0"/>
  </r>
  <r>
    <n v="362"/>
    <x v="163"/>
    <x v="145"/>
    <d v="2019-10-01T00:00:00"/>
    <s v="Standard Class"/>
    <x v="147"/>
    <x v="147"/>
    <x v="0"/>
    <s v="United States"/>
    <s v="New York City"/>
    <s v="New York"/>
    <n v="10009"/>
    <x v="3"/>
    <s v="OFF-LA-10001158"/>
    <x v="1"/>
    <s v="Labels"/>
    <s v="Avery Address/Shipping Labels for Typewriters, 4&quot; x 2&quot;"/>
    <x v="346"/>
    <n v="2"/>
    <n v="0"/>
    <n v="9.9359999999999999"/>
    <s v="Chuck Magee"/>
    <s v=""/>
    <n v="1"/>
    <n v="1"/>
  </r>
  <r>
    <n v="363"/>
    <x v="163"/>
    <x v="145"/>
    <d v="2019-10-01T00:00:00"/>
    <s v="Standard Class"/>
    <x v="147"/>
    <x v="147"/>
    <x v="0"/>
    <s v="United States"/>
    <s v="New York City"/>
    <s v="New York"/>
    <n v="10009"/>
    <x v="3"/>
    <s v="FUR-CH-10000785"/>
    <x v="0"/>
    <s v="Chairs"/>
    <s v="Global Ergonomic Managers Chair"/>
    <x v="347"/>
    <n v="3"/>
    <n v="0.1"/>
    <n v="86.870400000000004"/>
    <s v="Chuck Magee"/>
    <s v=""/>
    <n v="1"/>
    <n v="0"/>
  </r>
  <r>
    <n v="364"/>
    <x v="163"/>
    <x v="145"/>
    <d v="2019-10-01T00:00:00"/>
    <s v="Standard Class"/>
    <x v="147"/>
    <x v="147"/>
    <x v="0"/>
    <s v="United States"/>
    <s v="New York City"/>
    <s v="New York"/>
    <n v="10009"/>
    <x v="3"/>
    <s v="OFF-AR-10003732"/>
    <x v="1"/>
    <s v="Art"/>
    <s v="Newell 333"/>
    <x v="348"/>
    <n v="2"/>
    <n v="0"/>
    <n v="1.4455999999999998"/>
    <s v="Chuck Magee"/>
    <s v=""/>
    <n v="1"/>
    <n v="0"/>
  </r>
  <r>
    <n v="365"/>
    <x v="163"/>
    <x v="145"/>
    <d v="2019-10-01T00:00:00"/>
    <s v="Standard Class"/>
    <x v="147"/>
    <x v="147"/>
    <x v="0"/>
    <s v="United States"/>
    <s v="New York City"/>
    <s v="New York"/>
    <n v="10009"/>
    <x v="3"/>
    <s v="FUR-FU-10000023"/>
    <x v="0"/>
    <s v="Furnishings"/>
    <s v="Eldon Wave Desk Accessories"/>
    <x v="349"/>
    <n v="8"/>
    <n v="0"/>
    <n v="20.732800000000001"/>
    <s v="Chuck Magee"/>
    <s v=""/>
    <n v="1"/>
    <n v="0"/>
  </r>
  <r>
    <n v="366"/>
    <x v="164"/>
    <x v="146"/>
    <d v="2016-09-29T00:00:00"/>
    <s v="Standard Class"/>
    <x v="148"/>
    <x v="148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x v="46"/>
    <n v="4"/>
    <n v="0"/>
    <n v="8.4783999999999935"/>
    <s v="Anna Andreadi"/>
    <s v=""/>
    <n v="1"/>
    <n v="1"/>
  </r>
  <r>
    <n v="367"/>
    <x v="165"/>
    <x v="147"/>
    <d v="2018-10-21T00:00:00"/>
    <s v="Same Day"/>
    <x v="149"/>
    <x v="149"/>
    <x v="1"/>
    <s v="United States"/>
    <s v="Manchester"/>
    <s v="Connecticut"/>
    <n v="6040"/>
    <x v="3"/>
    <s v="OFF-BI-10002412"/>
    <x v="1"/>
    <s v="Binders"/>
    <s v="Wilson Jones “Snap” Scratch Pad Binder Tool for Ring Binders"/>
    <x v="350"/>
    <n v="4"/>
    <n v="0"/>
    <n v="10.44"/>
    <s v="Chuck Magee"/>
    <s v=""/>
    <n v="1"/>
    <n v="1"/>
  </r>
  <r>
    <n v="368"/>
    <x v="165"/>
    <x v="147"/>
    <d v="2018-10-21T00:00:00"/>
    <s v="Same Day"/>
    <x v="149"/>
    <x v="149"/>
    <x v="1"/>
    <s v="United States"/>
    <s v="Manchester"/>
    <s v="Connecticut"/>
    <n v="6040"/>
    <x v="3"/>
    <s v="OFF-SU-10001225"/>
    <x v="1"/>
    <s v="Supplies"/>
    <s v="Staple remover"/>
    <x v="351"/>
    <n v="2"/>
    <n v="0"/>
    <n v="0.14719999999999978"/>
    <s v="Chuck Magee"/>
    <s v=""/>
    <n v="1"/>
    <n v="0"/>
  </r>
  <r>
    <n v="369"/>
    <x v="165"/>
    <x v="147"/>
    <d v="2018-10-21T00:00:00"/>
    <s v="Same Day"/>
    <x v="149"/>
    <x v="149"/>
    <x v="1"/>
    <s v="United States"/>
    <s v="Manchester"/>
    <s v="Connecticut"/>
    <n v="6040"/>
    <x v="3"/>
    <s v="OFF-ST-10002406"/>
    <x v="1"/>
    <s v="Storage"/>
    <s v="Pizazz Global Quick File"/>
    <x v="352"/>
    <n v="7"/>
    <n v="0"/>
    <n v="29.341200000000008"/>
    <s v="Chuck Magee"/>
    <s v=""/>
    <n v="1"/>
    <n v="0"/>
  </r>
  <r>
    <n v="370"/>
    <x v="165"/>
    <x v="147"/>
    <d v="2018-10-21T00:00:00"/>
    <s v="Same Day"/>
    <x v="149"/>
    <x v="149"/>
    <x v="1"/>
    <s v="United States"/>
    <s v="Manchester"/>
    <s v="Connecticut"/>
    <n v="6040"/>
    <x v="3"/>
    <s v="FUR-BO-10002545"/>
    <x v="0"/>
    <s v="Bookcases"/>
    <s v="Atlantic Metals Mobile 3-Shelf Bookcases, Custom Colors"/>
    <x v="353"/>
    <n v="4"/>
    <n v="0"/>
    <n v="271.41920000000005"/>
    <s v="Chuck Magee"/>
    <s v=""/>
    <n v="1"/>
    <n v="0"/>
  </r>
  <r>
    <n v="371"/>
    <x v="166"/>
    <x v="148"/>
    <d v="2019-06-04T00:00:00"/>
    <s v="Standard Class"/>
    <x v="150"/>
    <x v="150"/>
    <x v="0"/>
    <s v="United States"/>
    <s v="Harlingen"/>
    <s v="Texas"/>
    <n v="78550"/>
    <x v="2"/>
    <s v="OFF-PA-10002036"/>
    <x v="1"/>
    <s v="Paper"/>
    <s v="Xerox 1930"/>
    <x v="233"/>
    <n v="5"/>
    <n v="0.2"/>
    <n v="9.3960000000000008"/>
    <s v="Kelly Williams"/>
    <s v=""/>
    <n v="1"/>
    <n v="1"/>
  </r>
  <r>
    <n v="372"/>
    <x v="166"/>
    <x v="148"/>
    <d v="2019-06-04T00:00:00"/>
    <s v="Standard Class"/>
    <x v="150"/>
    <x v="150"/>
    <x v="0"/>
    <s v="United States"/>
    <s v="Harlingen"/>
    <s v="Texas"/>
    <n v="78550"/>
    <x v="2"/>
    <s v="OFF-ST-10002205"/>
    <x v="1"/>
    <s v="Storage"/>
    <s v="File Shuttle I and Handi-File"/>
    <x v="354"/>
    <n v="3"/>
    <n v="0.2"/>
    <n v="4.6746000000000016"/>
    <s v="Kelly Williams"/>
    <s v=""/>
    <n v="1"/>
    <n v="0"/>
  </r>
  <r>
    <n v="373"/>
    <x v="167"/>
    <x v="149"/>
    <d v="2016-07-27T00:00:00"/>
    <s v="Standard Class"/>
    <x v="151"/>
    <x v="151"/>
    <x v="0"/>
    <s v="United States"/>
    <s v="Tucson"/>
    <s v="Arizona"/>
    <n v="85705"/>
    <x v="1"/>
    <s v="OFF-BI-10001982"/>
    <x v="1"/>
    <s v="Binders"/>
    <s v="Wilson Jones Custom Binder Spines &amp; Labels"/>
    <x v="355"/>
    <n v="5"/>
    <n v="0.7"/>
    <n v="-5.7119999999999997"/>
    <s v="Anna Andreadi"/>
    <s v=""/>
    <n v="1"/>
    <n v="1"/>
  </r>
  <r>
    <n v="374"/>
    <x v="167"/>
    <x v="149"/>
    <d v="2016-07-27T00:00:00"/>
    <s v="Standard Class"/>
    <x v="151"/>
    <x v="151"/>
    <x v="0"/>
    <s v="United States"/>
    <s v="Tucson"/>
    <s v="Arizona"/>
    <n v="85705"/>
    <x v="1"/>
    <s v="TEC-AC-10003911"/>
    <x v="2"/>
    <s v="Accessories"/>
    <s v="NETGEAR AC1750 Dual Band Gigabit Smart WiFi Router"/>
    <x v="356"/>
    <n v="8"/>
    <n v="0.2"/>
    <n v="179.1887999999999"/>
    <s v="Anna Andreadi"/>
    <s v=""/>
    <n v="1"/>
    <n v="0"/>
  </r>
  <r>
    <n v="375"/>
    <x v="167"/>
    <x v="149"/>
    <d v="2016-07-27T00:00:00"/>
    <s v="Standard Class"/>
    <x v="151"/>
    <x v="151"/>
    <x v="0"/>
    <s v="United States"/>
    <s v="Tucson"/>
    <s v="Arizona"/>
    <n v="85705"/>
    <x v="1"/>
    <s v="OFF-AR-10000658"/>
    <x v="1"/>
    <s v="Art"/>
    <s v="Newell 324"/>
    <x v="357"/>
    <n v="1"/>
    <n v="0.2"/>
    <n v="0.92399999999999993"/>
    <s v="Anna Andreadi"/>
    <s v=""/>
    <n v="1"/>
    <n v="0"/>
  </r>
  <r>
    <n v="376"/>
    <x v="167"/>
    <x v="149"/>
    <d v="2016-07-27T00:00:00"/>
    <s v="Standard Class"/>
    <x v="151"/>
    <x v="151"/>
    <x v="0"/>
    <s v="United States"/>
    <s v="Tucson"/>
    <s v="Arizona"/>
    <n v="85705"/>
    <x v="1"/>
    <s v="TEC-AC-10002076"/>
    <x v="2"/>
    <s v="Accessories"/>
    <s v="Microsoft Natural Keyboard Elite"/>
    <x v="358"/>
    <n v="10"/>
    <n v="0.2"/>
    <n v="-29.940000000000012"/>
    <s v="Anna Andreadi"/>
    <s v=""/>
    <n v="1"/>
    <n v="0"/>
  </r>
  <r>
    <n v="377"/>
    <x v="168"/>
    <x v="150"/>
    <d v="2018-10-01T00:00:00"/>
    <s v="First Class"/>
    <x v="152"/>
    <x v="152"/>
    <x v="1"/>
    <s v="United States"/>
    <s v="Quincy"/>
    <s v="Illinois"/>
    <n v="62301"/>
    <x v="2"/>
    <s v="OFF-PA-10003039"/>
    <x v="1"/>
    <s v="Paper"/>
    <s v="Xerox 1960"/>
    <x v="306"/>
    <n v="4"/>
    <n v="0.2"/>
    <n v="30.979999999999993"/>
    <s v="Kelly Williams"/>
    <s v=""/>
    <n v="1"/>
    <n v="1"/>
  </r>
  <r>
    <n v="378"/>
    <x v="169"/>
    <x v="151"/>
    <d v="2019-09-01T00:00:00"/>
    <s v="Standard Class"/>
    <x v="153"/>
    <x v="153"/>
    <x v="1"/>
    <s v="United States"/>
    <s v="Franklin"/>
    <s v="Massachusetts"/>
    <n v="2038"/>
    <x v="3"/>
    <s v="FUR-TA-10004915"/>
    <x v="0"/>
    <s v="Tables"/>
    <s v="Office Impressions End Table, 20-1/2&quot;H x 24&quot;W x 20&quot;D"/>
    <x v="359"/>
    <n v="7"/>
    <n v="0.3"/>
    <n v="-297.68479999999983"/>
    <s v="Chuck Magee"/>
    <s v=""/>
    <n v="1"/>
    <n v="1"/>
  </r>
  <r>
    <n v="379"/>
    <x v="170"/>
    <x v="152"/>
    <d v="2017-05-05T00:00:00"/>
    <s v="Standard Class"/>
    <x v="154"/>
    <x v="154"/>
    <x v="0"/>
    <s v="United States"/>
    <s v="Houston"/>
    <s v="Texas"/>
    <n v="77095"/>
    <x v="2"/>
    <s v="OFF-AP-10000696"/>
    <x v="1"/>
    <s v="Appliances"/>
    <s v="Holmes Odor Grabber"/>
    <x v="360"/>
    <n v="3"/>
    <n v="0.8"/>
    <n v="-20.332200000000007"/>
    <s v="Kelly Williams"/>
    <s v=""/>
    <n v="1"/>
    <n v="1"/>
  </r>
  <r>
    <n v="380"/>
    <x v="170"/>
    <x v="152"/>
    <d v="2017-05-05T00:00:00"/>
    <s v="Standard Class"/>
    <x v="154"/>
    <x v="154"/>
    <x v="0"/>
    <s v="United States"/>
    <s v="Houston"/>
    <s v="Texas"/>
    <n v="77095"/>
    <x v="2"/>
    <s v="OFF-ST-10003327"/>
    <x v="1"/>
    <s v="Storage"/>
    <s v="Akro-Mils 12-Gallon Tote"/>
    <x v="361"/>
    <n v="3"/>
    <n v="0.2"/>
    <n v="2.6810999999999954"/>
    <s v="Kelly Williams"/>
    <s v=""/>
    <n v="1"/>
    <n v="0"/>
  </r>
  <r>
    <n v="381"/>
    <x v="170"/>
    <x v="152"/>
    <d v="2017-05-05T00:00:00"/>
    <s v="Standard Class"/>
    <x v="154"/>
    <x v="154"/>
    <x v="0"/>
    <s v="United States"/>
    <s v="Houston"/>
    <s v="Texas"/>
    <n v="77095"/>
    <x v="2"/>
    <s v="OFF-BI-10000309"/>
    <x v="1"/>
    <s v="Binders"/>
    <s v="GBC Twin Loop Wire Binding Elements, 9/16&quot; Spine, Black"/>
    <x v="362"/>
    <n v="4"/>
    <n v="0.8"/>
    <n v="-18.872800000000009"/>
    <s v="Kelly Williams"/>
    <s v=""/>
    <n v="1"/>
    <n v="0"/>
  </r>
  <r>
    <n v="382"/>
    <x v="171"/>
    <x v="99"/>
    <d v="2018-10-29T00:00:00"/>
    <s v="First Class"/>
    <x v="155"/>
    <x v="155"/>
    <x v="1"/>
    <s v="United States"/>
    <s v="San Francisco"/>
    <s v="California"/>
    <n v="94109"/>
    <x v="1"/>
    <s v="OFF-PA-10004734"/>
    <x v="1"/>
    <s v="Paper"/>
    <s v="Southworth Structures Collection"/>
    <x v="363"/>
    <n v="7"/>
    <n v="0"/>
    <n v="25.48"/>
    <s v="Anna Andreadi"/>
    <n v="1"/>
    <n v="0"/>
    <n v="1"/>
  </r>
  <r>
    <n v="383"/>
    <x v="171"/>
    <x v="99"/>
    <d v="2018-10-29T00:00:00"/>
    <s v="First Class"/>
    <x v="155"/>
    <x v="155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x v="364"/>
    <n v="3"/>
    <n v="0.2"/>
    <n v="17.337599999999998"/>
    <s v="Anna Andreadi"/>
    <n v="1"/>
    <n v="0"/>
    <n v="0"/>
  </r>
  <r>
    <n v="384"/>
    <x v="172"/>
    <x v="153"/>
    <d v="2017-06-29T00:00:00"/>
    <s v="Second Class"/>
    <x v="156"/>
    <x v="156"/>
    <x v="1"/>
    <s v="United States"/>
    <s v="Taylor"/>
    <s v="Michigan"/>
    <n v="48180"/>
    <x v="2"/>
    <s v="TEC-AC-10004708"/>
    <x v="2"/>
    <s v="Accessories"/>
    <s v="Sony 32GB Class 10 Micro SDHC R40 Memory Card"/>
    <x v="365"/>
    <n v="2"/>
    <n v="0"/>
    <n v="8.7989999999999995"/>
    <s v="Kelly Williams"/>
    <s v=""/>
    <n v="1"/>
    <n v="1"/>
  </r>
  <r>
    <n v="385"/>
    <x v="173"/>
    <x v="154"/>
    <d v="2017-12-02T00:00:00"/>
    <s v="Standard Class"/>
    <x v="157"/>
    <x v="157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x v="366"/>
    <n v="3"/>
    <n v="0.45"/>
    <n v="-157.00949999999997"/>
    <s v="Cassandra Brandow"/>
    <s v=""/>
    <n v="1"/>
    <n v="1"/>
  </r>
  <r>
    <n v="386"/>
    <x v="173"/>
    <x v="154"/>
    <d v="2017-12-02T00:00:00"/>
    <s v="Standard Class"/>
    <x v="157"/>
    <x v="157"/>
    <x v="0"/>
    <s v="United States"/>
    <s v="Pembroke Pines"/>
    <s v="Florida"/>
    <n v="33024"/>
    <x v="0"/>
    <s v="TEC-AC-10002335"/>
    <x v="2"/>
    <s v="Accessories"/>
    <s v="Logitech Media Keyboard K200"/>
    <x v="367"/>
    <n v="3"/>
    <n v="0.2"/>
    <n v="-1.049700000000005"/>
    <s v="Cassandra Brandow"/>
    <s v=""/>
    <n v="1"/>
    <n v="0"/>
  </r>
  <r>
    <n v="387"/>
    <x v="174"/>
    <x v="155"/>
    <d v="2017-12-07T00:00:00"/>
    <s v="Standard Class"/>
    <x v="158"/>
    <x v="158"/>
    <x v="1"/>
    <s v="United States"/>
    <s v="Philadelphia"/>
    <s v="Pennsylvania"/>
    <n v="19140"/>
    <x v="3"/>
    <s v="TEC-MA-10001681"/>
    <x v="2"/>
    <s v="Machines"/>
    <s v="Lexmark MarkNet N8150 Wireless Print Server"/>
    <x v="368"/>
    <n v="4"/>
    <n v="0.7"/>
    <n v="-337.63799999999981"/>
    <s v="Chuck Magee"/>
    <s v=""/>
    <n v="1"/>
    <n v="1"/>
  </r>
  <r>
    <n v="388"/>
    <x v="174"/>
    <x v="155"/>
    <d v="2017-12-07T00:00:00"/>
    <s v="Standard Class"/>
    <x v="158"/>
    <x v="158"/>
    <x v="1"/>
    <s v="United States"/>
    <s v="Philadelphia"/>
    <s v="Pennsylvania"/>
    <n v="19140"/>
    <x v="3"/>
    <s v="FUR-FU-10001935"/>
    <x v="0"/>
    <s v="Furnishings"/>
    <s v="3M Hangers With Command Adhesive"/>
    <x v="369"/>
    <n v="1"/>
    <n v="0.2"/>
    <n v="0.77700000000000025"/>
    <s v="Chuck Magee"/>
    <s v=""/>
    <n v="1"/>
    <n v="0"/>
  </r>
  <r>
    <n v="389"/>
    <x v="175"/>
    <x v="156"/>
    <d v="2016-11-26T00:00:00"/>
    <s v="First Class"/>
    <x v="159"/>
    <x v="159"/>
    <x v="0"/>
    <s v="United States"/>
    <s v="Cincinnati"/>
    <s v="Ohio"/>
    <n v="45231"/>
    <x v="3"/>
    <s v="OFF-AR-10004757"/>
    <x v="1"/>
    <s v="Art"/>
    <s v="Crayola Colored Pencils"/>
    <x v="370"/>
    <n v="1"/>
    <n v="0.2"/>
    <n v="0.42639999999999978"/>
    <s v="Chuck Magee"/>
    <s v=""/>
    <n v="1"/>
    <n v="1"/>
  </r>
  <r>
    <n v="390"/>
    <x v="176"/>
    <x v="157"/>
    <d v="2019-12-15T00:00:00"/>
    <s v="Standard Class"/>
    <x v="160"/>
    <x v="160"/>
    <x v="0"/>
    <s v="United States"/>
    <s v="New York City"/>
    <s v="New York"/>
    <n v="10009"/>
    <x v="3"/>
    <s v="OFF-BI-10000050"/>
    <x v="1"/>
    <s v="Binders"/>
    <s v="Angle-D Binders with Locking Rings, Label Holders"/>
    <x v="371"/>
    <n v="4"/>
    <n v="0.2"/>
    <n v="7.8839999999999986"/>
    <s v="Chuck Magee"/>
    <s v=""/>
    <n v="1"/>
    <n v="1"/>
  </r>
  <r>
    <n v="391"/>
    <x v="176"/>
    <x v="157"/>
    <d v="2019-12-15T00:00:00"/>
    <s v="Standard Class"/>
    <x v="160"/>
    <x v="160"/>
    <x v="0"/>
    <s v="United States"/>
    <s v="New York City"/>
    <s v="New York"/>
    <n v="10009"/>
    <x v="3"/>
    <s v="TEC-AC-10001998"/>
    <x v="2"/>
    <s v="Accessories"/>
    <s v="Logitech LS21 Speaker System - PC Multimedia - 2.1-CH - Wired"/>
    <x v="372"/>
    <n v="2"/>
    <n v="0"/>
    <n v="13.593199999999996"/>
    <s v="Chuck Magee"/>
    <s v=""/>
    <n v="1"/>
    <n v="0"/>
  </r>
  <r>
    <n v="392"/>
    <x v="177"/>
    <x v="158"/>
    <d v="2016-09-23T00:00:00"/>
    <s v="Second Class"/>
    <x v="161"/>
    <x v="161"/>
    <x v="0"/>
    <s v="United States"/>
    <s v="Des Moines"/>
    <s v="Washington"/>
    <n v="98198"/>
    <x v="1"/>
    <s v="TEC-PH-10003012"/>
    <x v="2"/>
    <s v="Phones"/>
    <s v="Nortel Meridian M3904 Professional Digital phone"/>
    <x v="373"/>
    <n v="2"/>
    <n v="0.2"/>
    <n v="27.718199999999968"/>
    <s v="Anna Andreadi"/>
    <s v=""/>
    <n v="1"/>
    <n v="1"/>
  </r>
  <r>
    <n v="393"/>
    <x v="177"/>
    <x v="158"/>
    <d v="2016-09-23T00:00:00"/>
    <s v="Second Class"/>
    <x v="161"/>
    <x v="161"/>
    <x v="0"/>
    <s v="United States"/>
    <s v="Des Moines"/>
    <s v="Washington"/>
    <n v="98198"/>
    <x v="1"/>
    <s v="TEC-CO-10002313"/>
    <x v="2"/>
    <s v="Copiers"/>
    <s v="Canon PC1080F Personal Copier"/>
    <x v="374"/>
    <n v="3"/>
    <n v="0"/>
    <n v="701.98829999999998"/>
    <s v="Anna Andreadi"/>
    <s v=""/>
    <n v="1"/>
    <n v="0"/>
  </r>
  <r>
    <n v="394"/>
    <x v="178"/>
    <x v="159"/>
    <d v="2016-06-10T00:00:00"/>
    <s v="Second Class"/>
    <x v="162"/>
    <x v="162"/>
    <x v="1"/>
    <s v="United States"/>
    <s v="Peoria"/>
    <s v="Illinois"/>
    <n v="61604"/>
    <x v="2"/>
    <s v="OFF-BI-10003982"/>
    <x v="1"/>
    <s v="Binders"/>
    <s v="Wilson Jones Century Plastic Molded Ring Binders"/>
    <x v="375"/>
    <n v="3"/>
    <n v="0.8"/>
    <n v="-20.5623"/>
    <s v="Kelly Williams"/>
    <s v=""/>
    <n v="1"/>
    <n v="1"/>
  </r>
  <r>
    <n v="395"/>
    <x v="179"/>
    <x v="160"/>
    <d v="2019-07-05T00:00:00"/>
    <s v="Standard Class"/>
    <x v="163"/>
    <x v="163"/>
    <x v="2"/>
    <s v="United States"/>
    <s v="Las Vegas"/>
    <s v="Nevada"/>
    <n v="89115"/>
    <x v="1"/>
    <s v="OFF-BI-10004492"/>
    <x v="1"/>
    <s v="Binders"/>
    <s v="Tuf-Vin Binders"/>
    <x v="376"/>
    <n v="3"/>
    <n v="0.2"/>
    <n v="25.579799999999992"/>
    <s v="Anna Andreadi"/>
    <s v=""/>
    <n v="1"/>
    <n v="1"/>
  </r>
  <r>
    <n v="396"/>
    <x v="180"/>
    <x v="161"/>
    <d v="2019-10-19T00:00:00"/>
    <s v="Second Class"/>
    <x v="164"/>
    <x v="164"/>
    <x v="1"/>
    <s v="United States"/>
    <s v="Warwick"/>
    <s v="Rhode Island"/>
    <n v="2886"/>
    <x v="3"/>
    <s v="OFF-ST-10000798"/>
    <x v="1"/>
    <s v="Storage"/>
    <s v="2300 Heavy-Duty Transfer File Systems by Perma"/>
    <x v="377"/>
    <n v="2"/>
    <n v="0"/>
    <n v="9.4923999999999964"/>
    <s v="Chuck Magee"/>
    <s v=""/>
    <n v="1"/>
    <n v="1"/>
  </r>
  <r>
    <n v="397"/>
    <x v="180"/>
    <x v="161"/>
    <d v="2019-10-19T00:00:00"/>
    <s v="Second Class"/>
    <x v="164"/>
    <x v="164"/>
    <x v="1"/>
    <s v="United States"/>
    <s v="Warwick"/>
    <s v="Rhode Island"/>
    <n v="2886"/>
    <x v="3"/>
    <s v="OFF-PA-10002552"/>
    <x v="1"/>
    <s v="Paper"/>
    <s v="Xerox 1958"/>
    <x v="91"/>
    <n v="2"/>
    <n v="0"/>
    <n v="6.2208000000000006"/>
    <s v="Chuck Magee"/>
    <s v=""/>
    <n v="1"/>
    <n v="0"/>
  </r>
  <r>
    <n v="398"/>
    <x v="181"/>
    <x v="89"/>
    <d v="2017-11-04T00:00:00"/>
    <s v="Standard Class"/>
    <x v="6"/>
    <x v="6"/>
    <x v="2"/>
    <s v="United States"/>
    <s v="Jackson"/>
    <s v="Michigan"/>
    <n v="49201"/>
    <x v="2"/>
    <s v="OFF-SU-10002573"/>
    <x v="1"/>
    <s v="Supplies"/>
    <s v="Acme 10&quot; Easy Grip Assistive Scissors"/>
    <x v="378"/>
    <n v="4"/>
    <n v="0"/>
    <n v="21.035999999999994"/>
    <s v="Kelly Williams"/>
    <s v=""/>
    <n v="1"/>
    <n v="0"/>
  </r>
  <r>
    <n v="399"/>
    <x v="182"/>
    <x v="162"/>
    <d v="2018-09-10T00:00:00"/>
    <s v="Second Class"/>
    <x v="165"/>
    <x v="165"/>
    <x v="0"/>
    <s v="United States"/>
    <s v="Houston"/>
    <s v="Texas"/>
    <n v="77036"/>
    <x v="2"/>
    <s v="OFF-ST-10001580"/>
    <x v="1"/>
    <s v="Storage"/>
    <s v="Super Decoflex Portable Personal File"/>
    <x v="379"/>
    <n v="3"/>
    <n v="0.2"/>
    <n v="3.5951999999999984"/>
    <s v="Kelly Williams"/>
    <s v=""/>
    <n v="1"/>
    <n v="1"/>
  </r>
  <r>
    <n v="400"/>
    <x v="182"/>
    <x v="162"/>
    <d v="2018-09-10T00:00:00"/>
    <s v="Second Class"/>
    <x v="165"/>
    <x v="165"/>
    <x v="0"/>
    <s v="United States"/>
    <s v="Houston"/>
    <s v="Texas"/>
    <n v="77036"/>
    <x v="2"/>
    <s v="FUR-BO-10004834"/>
    <x v="0"/>
    <s v="Bookcases"/>
    <s v="Riverside Palais Royal Lawyers Bookcase, Royale Cherry Finish"/>
    <x v="380"/>
    <n v="4"/>
    <n v="0.32"/>
    <n v="-317.15280000000007"/>
    <s v="Kelly Williams"/>
    <s v=""/>
    <n v="1"/>
    <n v="0"/>
  </r>
  <r>
    <n v="401"/>
    <x v="182"/>
    <x v="162"/>
    <d v="2018-09-10T00:00:00"/>
    <s v="Second Class"/>
    <x v="165"/>
    <x v="165"/>
    <x v="0"/>
    <s v="United States"/>
    <s v="Houston"/>
    <s v="Texas"/>
    <n v="77036"/>
    <x v="2"/>
    <s v="OFF-ST-10000934"/>
    <x v="1"/>
    <s v="Storage"/>
    <s v="Contico 72&quot;H Heavy-Duty Storage System"/>
    <x v="381"/>
    <n v="4"/>
    <n v="0.2"/>
    <n v="-32.783999999999999"/>
    <s v="Kelly Williams"/>
    <s v=""/>
    <n v="1"/>
    <n v="0"/>
  </r>
  <r>
    <n v="402"/>
    <x v="182"/>
    <x v="162"/>
    <d v="2018-09-10T00:00:00"/>
    <s v="Second Class"/>
    <x v="165"/>
    <x v="165"/>
    <x v="0"/>
    <s v="United States"/>
    <s v="Houston"/>
    <s v="Texas"/>
    <n v="77036"/>
    <x v="2"/>
    <s v="TEC-AC-10000158"/>
    <x v="2"/>
    <s v="Accessories"/>
    <s v="Sony 64GB Class 10 Micro SDHC R40 Memory Card"/>
    <x v="382"/>
    <n v="2"/>
    <n v="0.2"/>
    <n v="0.71979999999999933"/>
    <s v="Kelly Williams"/>
    <s v=""/>
    <n v="1"/>
    <n v="0"/>
  </r>
  <r>
    <n v="403"/>
    <x v="183"/>
    <x v="163"/>
    <d v="2016-12-26T00:00:00"/>
    <s v="First Class"/>
    <x v="166"/>
    <x v="166"/>
    <x v="0"/>
    <s v="United States"/>
    <s v="Miami"/>
    <s v="Florida"/>
    <n v="33180"/>
    <x v="0"/>
    <s v="OFF-PA-10001947"/>
    <x v="1"/>
    <s v="Paper"/>
    <s v="Xerox 1974"/>
    <x v="383"/>
    <n v="2"/>
    <n v="0.2"/>
    <n v="3.4683999999999999"/>
    <s v="Cassandra Brandow"/>
    <s v=""/>
    <n v="1"/>
    <n v="1"/>
  </r>
  <r>
    <n v="404"/>
    <x v="184"/>
    <x v="164"/>
    <d v="2016-04-20T00:00:00"/>
    <s v="Standard Class"/>
    <x v="70"/>
    <x v="70"/>
    <x v="1"/>
    <s v="United States"/>
    <s v="Wilmington"/>
    <s v="North Carolina"/>
    <n v="28403"/>
    <x v="0"/>
    <s v="OFF-AR-10003478"/>
    <x v="1"/>
    <s v="Art"/>
    <s v="Avery Hi-Liter EverBold Pen Style Fluorescent Highlighters, 4/Pack"/>
    <x v="384"/>
    <n v="6"/>
    <n v="0.2"/>
    <n v="9.7680000000000007"/>
    <s v="Cassandra Brandow"/>
    <s v=""/>
    <n v="1"/>
    <n v="0"/>
  </r>
  <r>
    <n v="405"/>
    <x v="185"/>
    <x v="165"/>
    <d v="2019-12-29T00:00:00"/>
    <s v="Standard Class"/>
    <x v="167"/>
    <x v="167"/>
    <x v="0"/>
    <s v="United States"/>
    <s v="New York City"/>
    <s v="New York"/>
    <n v="10024"/>
    <x v="3"/>
    <s v="OFF-AP-10004249"/>
    <x v="1"/>
    <s v="Appliances"/>
    <s v="Staple holder"/>
    <x v="385"/>
    <n v="3"/>
    <n v="0"/>
    <n v="9.6956999999999987"/>
    <s v="Chuck Magee"/>
    <s v=""/>
    <n v="1"/>
    <n v="1"/>
  </r>
  <r>
    <n v="406"/>
    <x v="186"/>
    <x v="166"/>
    <d v="2019-12-12T00:00:00"/>
    <s v="Standard Class"/>
    <x v="168"/>
    <x v="168"/>
    <x v="0"/>
    <s v="United States"/>
    <s v="San Francisco"/>
    <s v="California"/>
    <n v="94110"/>
    <x v="1"/>
    <s v="TEC-AC-10000158"/>
    <x v="2"/>
    <s v="Accessories"/>
    <s v="Sony 64GB Class 10 Micro SDHC R40 Memory Card"/>
    <x v="386"/>
    <n v="5"/>
    <n v="0"/>
    <n v="37.789500000000004"/>
    <s v="Anna Andreadi"/>
    <s v=""/>
    <n v="1"/>
    <n v="1"/>
  </r>
  <r>
    <n v="407"/>
    <x v="186"/>
    <x v="166"/>
    <d v="2019-12-12T00:00:00"/>
    <s v="Standard Class"/>
    <x v="168"/>
    <x v="168"/>
    <x v="0"/>
    <s v="United States"/>
    <s v="San Francisco"/>
    <s v="California"/>
    <n v="94110"/>
    <x v="1"/>
    <s v="TEC-CO-10004115"/>
    <x v="2"/>
    <s v="Copiers"/>
    <s v="Sharp AL-1530CS Digital Copier"/>
    <x v="387"/>
    <n v="3"/>
    <n v="0.2"/>
    <n v="434.99130000000002"/>
    <s v="Anna Andreadi"/>
    <s v=""/>
    <n v="1"/>
    <n v="0"/>
  </r>
  <r>
    <n v="408"/>
    <x v="186"/>
    <x v="166"/>
    <d v="2019-12-12T00:00:00"/>
    <s v="Standard Class"/>
    <x v="168"/>
    <x v="168"/>
    <x v="0"/>
    <s v="United States"/>
    <s v="San Francisco"/>
    <s v="California"/>
    <n v="94110"/>
    <x v="1"/>
    <s v="OFF-PA-10003724"/>
    <x v="1"/>
    <s v="Paper"/>
    <s v="Wirebound Message Book, 4 per Page"/>
    <x v="388"/>
    <n v="5"/>
    <n v="0"/>
    <n v="13.3035"/>
    <s v="Anna Andreadi"/>
    <s v=""/>
    <n v="1"/>
    <n v="0"/>
  </r>
  <r>
    <n v="409"/>
    <x v="186"/>
    <x v="166"/>
    <d v="2019-12-12T00:00:00"/>
    <s v="Standard Class"/>
    <x v="168"/>
    <x v="168"/>
    <x v="0"/>
    <s v="United States"/>
    <s v="San Francisco"/>
    <s v="California"/>
    <n v="94110"/>
    <x v="1"/>
    <s v="FUR-TA-10002041"/>
    <x v="0"/>
    <s v="Tables"/>
    <s v="Bevis Round Conference Table Top, X-Base"/>
    <x v="389"/>
    <n v="7"/>
    <n v="0.2"/>
    <n v="-112.95269999999994"/>
    <s v="Anna Andreadi"/>
    <s v=""/>
    <n v="1"/>
    <n v="0"/>
  </r>
  <r>
    <n v="410"/>
    <x v="186"/>
    <x v="166"/>
    <d v="2019-12-12T00:00:00"/>
    <s v="Standard Class"/>
    <x v="168"/>
    <x v="168"/>
    <x v="0"/>
    <s v="United States"/>
    <s v="San Francisco"/>
    <s v="California"/>
    <n v="94110"/>
    <x v="1"/>
    <s v="OFF-PA-10002893"/>
    <x v="1"/>
    <s v="Paper"/>
    <s v="Wirebound Service Call Books, 5 1/2&quot; x 4&quot;"/>
    <x v="390"/>
    <n v="1"/>
    <n v="0"/>
    <n v="4.6463999999999999"/>
    <s v="Anna Andreadi"/>
    <s v=""/>
    <n v="1"/>
    <n v="0"/>
  </r>
  <r>
    <n v="411"/>
    <x v="186"/>
    <x v="166"/>
    <d v="2019-12-12T00:00:00"/>
    <s v="Standard Class"/>
    <x v="168"/>
    <x v="168"/>
    <x v="0"/>
    <s v="United States"/>
    <s v="San Francisco"/>
    <s v="California"/>
    <n v="94110"/>
    <x v="1"/>
    <s v="OFF-LA-10003766"/>
    <x v="1"/>
    <s v="Labels"/>
    <s v="Self-Adhesive Removable Labels"/>
    <x v="391"/>
    <n v="9"/>
    <n v="0"/>
    <n v="13.608000000000001"/>
    <s v="Anna Andreadi"/>
    <s v=""/>
    <n v="1"/>
    <n v="0"/>
  </r>
  <r>
    <n v="412"/>
    <x v="186"/>
    <x v="166"/>
    <d v="2019-12-12T00:00:00"/>
    <s v="Standard Class"/>
    <x v="168"/>
    <x v="168"/>
    <x v="0"/>
    <s v="United States"/>
    <s v="San Francisco"/>
    <s v="California"/>
    <n v="94110"/>
    <x v="1"/>
    <s v="OFF-PA-10001970"/>
    <x v="1"/>
    <s v="Paper"/>
    <s v="Xerox 1908"/>
    <x v="392"/>
    <n v="1"/>
    <n v="0"/>
    <n v="27.430199999999999"/>
    <s v="Anna Andreadi"/>
    <s v=""/>
    <n v="1"/>
    <n v="0"/>
  </r>
  <r>
    <n v="413"/>
    <x v="186"/>
    <x v="166"/>
    <d v="2019-12-12T00:00:00"/>
    <s v="Standard Class"/>
    <x v="168"/>
    <x v="168"/>
    <x v="0"/>
    <s v="United States"/>
    <s v="San Francisco"/>
    <s v="California"/>
    <n v="94110"/>
    <x v="1"/>
    <s v="FUR-BO-10001972"/>
    <x v="0"/>
    <s v="Bookcases"/>
    <s v="O'Sullivan 4-Shelf Bookcase in Odessa Pine"/>
    <x v="393"/>
    <n v="13"/>
    <n v="0.15"/>
    <n v="31.454799999999949"/>
    <s v="Anna Andreadi"/>
    <s v=""/>
    <n v="1"/>
    <n v="0"/>
  </r>
  <r>
    <n v="414"/>
    <x v="186"/>
    <x v="166"/>
    <d v="2019-12-12T00:00:00"/>
    <s v="Standard Class"/>
    <x v="168"/>
    <x v="168"/>
    <x v="0"/>
    <s v="United States"/>
    <s v="San Francisco"/>
    <s v="California"/>
    <n v="94110"/>
    <x v="1"/>
    <s v="FUR-CH-10003956"/>
    <x v="0"/>
    <s v="Chairs"/>
    <s v="Novimex High-Tech Fabric Mesh Task Chair"/>
    <x v="394"/>
    <n v="2"/>
    <n v="0.2"/>
    <n v="-18.454800000000013"/>
    <s v="Anna Andreadi"/>
    <s v=""/>
    <n v="1"/>
    <n v="0"/>
  </r>
  <r>
    <n v="415"/>
    <x v="187"/>
    <x v="132"/>
    <d v="2019-11-07T00:00:00"/>
    <s v="Standard Class"/>
    <x v="169"/>
    <x v="169"/>
    <x v="1"/>
    <s v="United States"/>
    <s v="Seattle"/>
    <s v="Washington"/>
    <n v="98105"/>
    <x v="1"/>
    <s v="OFF-PA-10000157"/>
    <x v="1"/>
    <s v="Paper"/>
    <s v="Xerox 191"/>
    <x v="395"/>
    <n v="7"/>
    <n v="0"/>
    <n v="65.734199999999987"/>
    <s v="Anna Andreadi"/>
    <s v=""/>
    <n v="1"/>
    <n v="1"/>
  </r>
  <r>
    <n v="416"/>
    <x v="187"/>
    <x v="132"/>
    <d v="2019-11-07T00:00:00"/>
    <s v="Standard Class"/>
    <x v="169"/>
    <x v="169"/>
    <x v="1"/>
    <s v="United States"/>
    <s v="Seattle"/>
    <s v="Washington"/>
    <n v="98105"/>
    <x v="1"/>
    <s v="FUR-CH-10001891"/>
    <x v="0"/>
    <s v="Chairs"/>
    <s v="Global Deluxe Office Fabric Chairs"/>
    <x v="396"/>
    <n v="4"/>
    <n v="0.2"/>
    <n v="26.874400000000023"/>
    <s v="Anna Andreadi"/>
    <s v=""/>
    <n v="1"/>
    <n v="0"/>
  </r>
  <r>
    <n v="417"/>
    <x v="188"/>
    <x v="92"/>
    <d v="2019-06-28T00:00:00"/>
    <s v="Standard Class"/>
    <x v="170"/>
    <x v="170"/>
    <x v="0"/>
    <s v="United States"/>
    <s v="Huntington Beach"/>
    <s v="California"/>
    <n v="92646"/>
    <x v="1"/>
    <s v="OFF-AR-10004344"/>
    <x v="1"/>
    <s v="Art"/>
    <s v="Bulldog Vacuum Base Pencil Sharpener"/>
    <x v="397"/>
    <n v="8"/>
    <n v="0"/>
    <n v="25.898399999999995"/>
    <s v="Anna Andreadi"/>
    <s v=""/>
    <n v="1"/>
    <n v="1"/>
  </r>
  <r>
    <n v="418"/>
    <x v="189"/>
    <x v="167"/>
    <d v="2018-04-18T00:00:00"/>
    <s v="Standard Class"/>
    <x v="171"/>
    <x v="171"/>
    <x v="0"/>
    <s v="United States"/>
    <s v="Los Angeles"/>
    <s v="California"/>
    <n v="90004"/>
    <x v="1"/>
    <s v="FUR-CH-10004886"/>
    <x v="0"/>
    <s v="Chairs"/>
    <s v="Bevis Steel Folding Chairs"/>
    <x v="398"/>
    <n v="5"/>
    <n v="0.2"/>
    <n v="38.379999999999981"/>
    <s v="Anna Andreadi"/>
    <n v="1"/>
    <n v="0"/>
    <n v="1"/>
  </r>
  <r>
    <n v="419"/>
    <x v="190"/>
    <x v="44"/>
    <d v="2019-11-10T00:00:00"/>
    <s v="Standard Class"/>
    <x v="146"/>
    <x v="146"/>
    <x v="1"/>
    <s v="United States"/>
    <s v="Richmond"/>
    <s v="Kentucky"/>
    <n v="40475"/>
    <x v="0"/>
    <s v="OFF-PA-10003845"/>
    <x v="1"/>
    <s v="Paper"/>
    <s v="Xerox 1987"/>
    <x v="399"/>
    <n v="1"/>
    <n v="0"/>
    <n v="2.8322000000000003"/>
    <s v="Cassandra Brandow"/>
    <s v=""/>
    <n v="1"/>
    <n v="0"/>
  </r>
  <r>
    <n v="420"/>
    <x v="191"/>
    <x v="168"/>
    <d v="2019-03-09T00:00:00"/>
    <s v="Standard Class"/>
    <x v="133"/>
    <x v="133"/>
    <x v="1"/>
    <s v="United States"/>
    <s v="Los Angeles"/>
    <s v="California"/>
    <n v="90045"/>
    <x v="1"/>
    <s v="OFF-AR-10001573"/>
    <x v="1"/>
    <s v="Art"/>
    <s v="American Pencil"/>
    <x v="400"/>
    <n v="4"/>
    <n v="0"/>
    <n v="2.702799999999999"/>
    <s v="Anna Andreadi"/>
    <s v=""/>
    <n v="1"/>
    <n v="0"/>
  </r>
  <r>
    <n v="421"/>
    <x v="191"/>
    <x v="168"/>
    <d v="2019-03-09T00:00:00"/>
    <s v="Standard Class"/>
    <x v="133"/>
    <x v="133"/>
    <x v="1"/>
    <s v="United States"/>
    <s v="Los Angeles"/>
    <s v="California"/>
    <n v="90045"/>
    <x v="1"/>
    <s v="OFF-EN-10000483"/>
    <x v="1"/>
    <s v="Envelopes"/>
    <s v="White Envelopes, White Envelopes with Clear Poly Window"/>
    <x v="401"/>
    <n v="1"/>
    <n v="0"/>
    <n v="7.0149999999999988"/>
    <s v="Anna Andreadi"/>
    <s v=""/>
    <n v="1"/>
    <n v="0"/>
  </r>
  <r>
    <n v="422"/>
    <x v="192"/>
    <x v="169"/>
    <d v="2016-06-25T00:00:00"/>
    <s v="First Class"/>
    <x v="32"/>
    <x v="32"/>
    <x v="0"/>
    <s v="United States"/>
    <s v="Louisville"/>
    <s v="Colorado"/>
    <n v="80027"/>
    <x v="1"/>
    <s v="TEC-AC-10004114"/>
    <x v="2"/>
    <s v="Accessories"/>
    <s v="KeyTronic 6101 Series - Keyboard - Black"/>
    <x v="402"/>
    <n v="6"/>
    <n v="0.2"/>
    <n v="56.566200000000009"/>
    <s v="Anna Andreadi"/>
    <s v=""/>
    <n v="1"/>
    <n v="0"/>
  </r>
  <r>
    <n v="423"/>
    <x v="193"/>
    <x v="15"/>
    <d v="2019-10-23T00:00:00"/>
    <s v="Standard Class"/>
    <x v="172"/>
    <x v="172"/>
    <x v="1"/>
    <s v="United States"/>
    <s v="Lawrence"/>
    <s v="Massachusetts"/>
    <n v="1841"/>
    <x v="3"/>
    <s v="FUR-FU-10004712"/>
    <x v="0"/>
    <s v="Furnishings"/>
    <s v="Westinghouse Mesh Shade Clip-On Gooseneck Lamp, Black"/>
    <x v="403"/>
    <n v="4"/>
    <n v="0"/>
    <n v="14.705600000000004"/>
    <s v="Chuck Magee"/>
    <s v=""/>
    <n v="1"/>
    <n v="1"/>
  </r>
  <r>
    <n v="424"/>
    <x v="193"/>
    <x v="15"/>
    <d v="2019-10-23T00:00:00"/>
    <s v="Standard Class"/>
    <x v="172"/>
    <x v="172"/>
    <x v="1"/>
    <s v="United States"/>
    <s v="Lawrence"/>
    <s v="Massachusetts"/>
    <n v="1841"/>
    <x v="3"/>
    <s v="OFF-ST-10000918"/>
    <x v="1"/>
    <s v="Storage"/>
    <s v="Crate-A-Files"/>
    <x v="404"/>
    <n v="3"/>
    <n v="0"/>
    <n v="8.5019999999999989"/>
    <s v="Chuck Magee"/>
    <s v=""/>
    <n v="1"/>
    <n v="0"/>
  </r>
  <r>
    <n v="425"/>
    <x v="194"/>
    <x v="170"/>
    <d v="2019-08-23T00:00:00"/>
    <s v="Second Class"/>
    <x v="173"/>
    <x v="173"/>
    <x v="0"/>
    <s v="United States"/>
    <s v="Jackson"/>
    <s v="Mississippi"/>
    <n v="39212"/>
    <x v="0"/>
    <s v="FUR-CH-10000015"/>
    <x v="0"/>
    <s v="Chairs"/>
    <s v="Hon Multipurpose Stacking Arm Chairs"/>
    <x v="405"/>
    <n v="4"/>
    <n v="0"/>
    <n v="225.26400000000001"/>
    <s v="Cassandra Brandow"/>
    <s v=""/>
    <n v="1"/>
    <n v="1"/>
  </r>
  <r>
    <n v="426"/>
    <x v="195"/>
    <x v="51"/>
    <d v="2019-11-26T00:00:00"/>
    <s v="Second Class"/>
    <x v="25"/>
    <x v="25"/>
    <x v="1"/>
    <s v="United States"/>
    <s v="Canton"/>
    <s v="Michigan"/>
    <n v="48187"/>
    <x v="2"/>
    <s v="FUR-FU-10003347"/>
    <x v="0"/>
    <s v="Furnishings"/>
    <s v="Coloredge Poster Frame"/>
    <x v="158"/>
    <n v="2"/>
    <n v="0"/>
    <n v="11.076000000000001"/>
    <s v="Kelly Williams"/>
    <s v=""/>
    <n v="1"/>
    <n v="0"/>
  </r>
  <r>
    <n v="427"/>
    <x v="195"/>
    <x v="51"/>
    <d v="2019-11-26T00:00:00"/>
    <s v="Second Class"/>
    <x v="25"/>
    <x v="25"/>
    <x v="1"/>
    <s v="United States"/>
    <s v="Canton"/>
    <s v="Michigan"/>
    <n v="48187"/>
    <x v="2"/>
    <s v="OFF-BI-10001543"/>
    <x v="1"/>
    <s v="Binders"/>
    <s v="GBC VeloBinder Manual Binding System"/>
    <x v="406"/>
    <n v="8"/>
    <n v="0"/>
    <n v="138.20160000000001"/>
    <s v="Kelly Williams"/>
    <s v=""/>
    <n v="1"/>
    <n v="0"/>
  </r>
  <r>
    <n v="428"/>
    <x v="196"/>
    <x v="171"/>
    <d v="2016-09-13T00:00:00"/>
    <s v="First Class"/>
    <x v="174"/>
    <x v="174"/>
    <x v="2"/>
    <s v="United States"/>
    <s v="New Rochelle"/>
    <s v="New York"/>
    <n v="10801"/>
    <x v="3"/>
    <s v="TEC-MA-10000029"/>
    <x v="2"/>
    <s v="Machines"/>
    <s v="Epson WorkForce WF-2530 All-in-One Printer, Copier Scanner"/>
    <x v="407"/>
    <n v="1"/>
    <n v="0"/>
    <n v="30.095700000000001"/>
    <s v="Chuck Magee"/>
    <s v=""/>
    <n v="1"/>
    <n v="1"/>
  </r>
  <r>
    <n v="429"/>
    <x v="197"/>
    <x v="172"/>
    <d v="2019-10-08T00:00:00"/>
    <s v="Standard Class"/>
    <x v="175"/>
    <x v="175"/>
    <x v="1"/>
    <s v="United States"/>
    <s v="San Antonio"/>
    <s v="Texas"/>
    <n v="78207"/>
    <x v="2"/>
    <s v="OFF-AR-10000369"/>
    <x v="1"/>
    <s v="Art"/>
    <s v="Design Ebony Sketching Pencil"/>
    <x v="408"/>
    <n v="6"/>
    <n v="0.2"/>
    <n v="0.50039999999999996"/>
    <s v="Kelly Williams"/>
    <s v=""/>
    <n v="1"/>
    <n v="1"/>
  </r>
  <r>
    <n v="430"/>
    <x v="198"/>
    <x v="173"/>
    <d v="2018-04-21T00:00:00"/>
    <s v="Standard Class"/>
    <x v="176"/>
    <x v="176"/>
    <x v="2"/>
    <s v="United States"/>
    <s v="Gastonia"/>
    <s v="North Carolina"/>
    <n v="28052"/>
    <x v="0"/>
    <s v="OFF-BI-10004584"/>
    <x v="1"/>
    <s v="Binders"/>
    <s v="GBC ProClick 150 Presentation Binding System"/>
    <x v="409"/>
    <n v="2"/>
    <n v="0.7"/>
    <n v="-145.35079999999999"/>
    <s v="Cassandra Brandow"/>
    <s v=""/>
    <n v="1"/>
    <n v="1"/>
  </r>
  <r>
    <n v="431"/>
    <x v="198"/>
    <x v="173"/>
    <d v="2018-04-21T00:00:00"/>
    <s v="Standard Class"/>
    <x v="176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x v="177"/>
    <n v="7"/>
    <n v="0.2"/>
    <n v="76.639499999999984"/>
    <s v="Cassandra Brandow"/>
    <s v=""/>
    <n v="1"/>
    <n v="0"/>
  </r>
  <r>
    <n v="432"/>
    <x v="198"/>
    <x v="173"/>
    <d v="2018-04-21T00:00:00"/>
    <s v="Standard Class"/>
    <x v="176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x v="410"/>
    <n v="5"/>
    <n v="0.2"/>
    <n v="54.742499999999978"/>
    <s v="Cassandra Brandow"/>
    <s v=""/>
    <n v="1"/>
    <n v="0"/>
  </r>
  <r>
    <n v="433"/>
    <x v="198"/>
    <x v="173"/>
    <d v="2018-04-21T00:00:00"/>
    <s v="Standard Class"/>
    <x v="176"/>
    <x v="176"/>
    <x v="2"/>
    <s v="United States"/>
    <s v="Gastonia"/>
    <s v="North Carolina"/>
    <n v="28052"/>
    <x v="0"/>
    <s v="OFF-ST-10000617"/>
    <x v="1"/>
    <s v="Storage"/>
    <s v="Woodgrain Magazine Files by Perma"/>
    <x v="411"/>
    <n v="2"/>
    <n v="0.2"/>
    <n v="-0.7748000000000006"/>
    <s v="Cassandra Brandow"/>
    <s v=""/>
    <n v="1"/>
    <n v="0"/>
  </r>
  <r>
    <n v="434"/>
    <x v="199"/>
    <x v="112"/>
    <d v="2018-06-07T00:00:00"/>
    <s v="First Class"/>
    <x v="72"/>
    <x v="72"/>
    <x v="0"/>
    <s v="United States"/>
    <s v="Lowell"/>
    <s v="Massachusetts"/>
    <n v="1852"/>
    <x v="3"/>
    <s v="OFF-ST-10003306"/>
    <x v="1"/>
    <s v="Storage"/>
    <s v="Letter Size Cart"/>
    <x v="412"/>
    <n v="5"/>
    <n v="0"/>
    <n v="207.14699999999993"/>
    <s v="Chuck Magee"/>
    <s v=""/>
    <n v="1"/>
    <n v="0"/>
  </r>
  <r>
    <n v="435"/>
    <x v="200"/>
    <x v="174"/>
    <d v="2016-12-25T00:00:00"/>
    <s v="Standard Class"/>
    <x v="177"/>
    <x v="177"/>
    <x v="0"/>
    <s v="United States"/>
    <s v="Jacksonville"/>
    <s v="Florida"/>
    <n v="32216"/>
    <x v="0"/>
    <s v="OFF-BI-10000773"/>
    <x v="1"/>
    <s v="Binders"/>
    <s v="Insertable Tab Post Binder Dividers"/>
    <x v="413"/>
    <n v="2"/>
    <n v="0.7"/>
    <n v="-3.6891999999999996"/>
    <s v="Cassandra Brandow"/>
    <n v="1"/>
    <n v="0"/>
    <n v="1"/>
  </r>
  <r>
    <n v="436"/>
    <x v="200"/>
    <x v="174"/>
    <d v="2016-12-25T00:00:00"/>
    <s v="Standard Class"/>
    <x v="177"/>
    <x v="177"/>
    <x v="0"/>
    <s v="United States"/>
    <s v="Jacksonville"/>
    <s v="Florida"/>
    <n v="32216"/>
    <x v="0"/>
    <s v="TEC-AC-10002600"/>
    <x v="2"/>
    <s v="Accessories"/>
    <s v="Belkin QODE FastFit Bluetooth Keyboard"/>
    <x v="414"/>
    <n v="5"/>
    <n v="0.2"/>
    <n v="-18.584999999999994"/>
    <s v="Cassandra Brandow"/>
    <n v="1"/>
    <n v="0"/>
    <n v="0"/>
  </r>
  <r>
    <n v="437"/>
    <x v="201"/>
    <x v="1"/>
    <d v="2018-06-14T00:00:00"/>
    <s v="Second Class"/>
    <x v="178"/>
    <x v="178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x v="415"/>
    <n v="3"/>
    <n v="0.3"/>
    <n v="43.199100000000044"/>
    <s v="Kelly Williams"/>
    <n v="1"/>
    <n v="0"/>
    <n v="1"/>
  </r>
  <r>
    <n v="438"/>
    <x v="201"/>
    <x v="1"/>
    <d v="2018-06-14T00:00:00"/>
    <s v="Second Class"/>
    <x v="178"/>
    <x v="178"/>
    <x v="2"/>
    <s v="United States"/>
    <s v="Chicago"/>
    <s v="Illinois"/>
    <n v="60623"/>
    <x v="2"/>
    <s v="OFF-PA-10001970"/>
    <x v="1"/>
    <s v="Paper"/>
    <s v="Xerox 1908"/>
    <x v="416"/>
    <n v="7"/>
    <n v="0.2"/>
    <n v="113.63939999999998"/>
    <s v="Kelly Williams"/>
    <n v="1"/>
    <n v="0"/>
    <n v="0"/>
  </r>
  <r>
    <n v="439"/>
    <x v="202"/>
    <x v="175"/>
    <d v="2019-09-19T00:00:00"/>
    <s v="Standard Class"/>
    <x v="179"/>
    <x v="179"/>
    <x v="1"/>
    <s v="United States"/>
    <s v="Houston"/>
    <s v="Texas"/>
    <n v="77070"/>
    <x v="2"/>
    <s v="OFF-PA-10002230"/>
    <x v="1"/>
    <s v="Paper"/>
    <s v="Xerox 1897"/>
    <x v="417"/>
    <n v="8"/>
    <n v="0.2"/>
    <n v="11.553600000000003"/>
    <s v="Kelly Williams"/>
    <s v=""/>
    <n v="1"/>
    <n v="1"/>
  </r>
  <r>
    <n v="440"/>
    <x v="203"/>
    <x v="176"/>
    <d v="2019-01-23T00:00:00"/>
    <s v="Second Class"/>
    <x v="51"/>
    <x v="51"/>
    <x v="1"/>
    <s v="United States"/>
    <s v="New York City"/>
    <s v="New York"/>
    <n v="10024"/>
    <x v="3"/>
    <s v="FUR-CH-10003396"/>
    <x v="0"/>
    <s v="Chairs"/>
    <s v="Global Deluxe Steno Chair"/>
    <x v="418"/>
    <n v="3"/>
    <n v="0.1"/>
    <n v="2.3093999999999895"/>
    <s v="Chuck Magee"/>
    <s v=""/>
    <n v="1"/>
    <n v="0"/>
  </r>
  <r>
    <n v="441"/>
    <x v="204"/>
    <x v="64"/>
    <d v="2018-09-07T00:00:00"/>
    <s v="Second Class"/>
    <x v="7"/>
    <x v="7"/>
    <x v="0"/>
    <s v="United States"/>
    <s v="Detroit"/>
    <s v="Michigan"/>
    <n v="48227"/>
    <x v="2"/>
    <s v="FUR-FU-10000246"/>
    <x v="0"/>
    <s v="Furnishings"/>
    <s v="Aluminum Document Frame"/>
    <x v="419"/>
    <n v="1"/>
    <n v="0"/>
    <n v="3.6659999999999986"/>
    <s v="Kelly Williams"/>
    <s v=""/>
    <n v="1"/>
    <n v="0"/>
  </r>
  <r>
    <n v="442"/>
    <x v="204"/>
    <x v="64"/>
    <d v="2018-09-07T00:00:00"/>
    <s v="Second Class"/>
    <x v="7"/>
    <x v="7"/>
    <x v="0"/>
    <s v="United States"/>
    <s v="Detroit"/>
    <s v="Michigan"/>
    <n v="48227"/>
    <x v="2"/>
    <s v="OFF-ST-10000060"/>
    <x v="1"/>
    <s v="Storage"/>
    <s v="Fellowes Bankers Box Staxonsteel Drawer File/Stacking System"/>
    <x v="420"/>
    <n v="3"/>
    <n v="0"/>
    <n v="23.392800000000008"/>
    <s v="Kelly Williams"/>
    <s v=""/>
    <n v="1"/>
    <n v="0"/>
  </r>
  <r>
    <n v="443"/>
    <x v="204"/>
    <x v="64"/>
    <d v="2018-09-07T00:00:00"/>
    <s v="Second Class"/>
    <x v="7"/>
    <x v="7"/>
    <x v="0"/>
    <s v="United States"/>
    <s v="Detroit"/>
    <s v="Michigan"/>
    <n v="48227"/>
    <x v="2"/>
    <s v="OFF-ST-10003058"/>
    <x v="1"/>
    <s v="Storage"/>
    <s v="Eldon Mobile Mega Data Cart  Mega Stackable  Add-On Trays"/>
    <x v="421"/>
    <n v="3"/>
    <n v="0"/>
    <n v="20.575499999999998"/>
    <s v="Kelly Williams"/>
    <s v=""/>
    <n v="1"/>
    <n v="0"/>
  </r>
  <r>
    <n v="444"/>
    <x v="204"/>
    <x v="64"/>
    <d v="2018-09-07T00:00:00"/>
    <s v="Second Class"/>
    <x v="7"/>
    <x v="7"/>
    <x v="0"/>
    <s v="United States"/>
    <s v="Detroit"/>
    <s v="Michigan"/>
    <n v="48227"/>
    <x v="2"/>
    <s v="OFF-PA-10002222"/>
    <x v="1"/>
    <s v="Paper"/>
    <s v="Xerox Color Copier Paper, 11&quot; x 17&quot;, Ream"/>
    <x v="422"/>
    <n v="4"/>
    <n v="0"/>
    <n v="42.025599999999997"/>
    <s v="Kelly Williams"/>
    <s v=""/>
    <n v="1"/>
    <n v="0"/>
  </r>
  <r>
    <n v="445"/>
    <x v="204"/>
    <x v="64"/>
    <d v="2018-09-07T00:00:00"/>
    <s v="Second Class"/>
    <x v="7"/>
    <x v="7"/>
    <x v="0"/>
    <s v="United States"/>
    <s v="Detroit"/>
    <s v="Michigan"/>
    <n v="48227"/>
    <x v="2"/>
    <s v="FUR-CH-10002372"/>
    <x v="0"/>
    <s v="Chairs"/>
    <s v="Office Star - Ergonomically Designed Knee Chair"/>
    <x v="423"/>
    <n v="3"/>
    <n v="0"/>
    <n v="29.152800000000013"/>
    <s v="Kelly Williams"/>
    <s v=""/>
    <n v="1"/>
    <n v="0"/>
  </r>
  <r>
    <n v="446"/>
    <x v="204"/>
    <x v="64"/>
    <d v="2018-09-07T00:00:00"/>
    <s v="Second Class"/>
    <x v="7"/>
    <x v="7"/>
    <x v="0"/>
    <s v="United States"/>
    <s v="Detroit"/>
    <s v="Michigan"/>
    <n v="48227"/>
    <x v="2"/>
    <s v="OFF-LA-10001317"/>
    <x v="1"/>
    <s v="Labels"/>
    <s v="Avery 520"/>
    <x v="424"/>
    <n v="7"/>
    <n v="0"/>
    <n v="10.584"/>
    <s v="Kelly Williams"/>
    <s v=""/>
    <n v="1"/>
    <n v="0"/>
  </r>
  <r>
    <n v="447"/>
    <x v="205"/>
    <x v="177"/>
    <d v="2019-03-25T00:00:00"/>
    <s v="Second Class"/>
    <x v="180"/>
    <x v="180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x v="425"/>
    <n v="1"/>
    <n v="0"/>
    <n v="1.3676999999999999"/>
    <s v="Kelly Williams"/>
    <n v="1"/>
    <n v="0"/>
    <n v="1"/>
  </r>
  <r>
    <n v="448"/>
    <x v="206"/>
    <x v="178"/>
    <d v="2018-04-03T00:00:00"/>
    <s v="Second Class"/>
    <x v="181"/>
    <x v="181"/>
    <x v="0"/>
    <s v="United States"/>
    <s v="Auburn"/>
    <s v="New York"/>
    <n v="13021"/>
    <x v="3"/>
    <s v="OFF-AR-10000588"/>
    <x v="1"/>
    <s v="Art"/>
    <s v="Newell 345"/>
    <x v="426"/>
    <n v="3"/>
    <n v="0"/>
    <n v="15.475200000000001"/>
    <s v="Chuck Magee"/>
    <s v=""/>
    <n v="1"/>
    <n v="1"/>
  </r>
  <r>
    <n v="449"/>
    <x v="206"/>
    <x v="178"/>
    <d v="2018-04-03T00:00:00"/>
    <s v="Second Class"/>
    <x v="181"/>
    <x v="181"/>
    <x v="0"/>
    <s v="United States"/>
    <s v="Auburn"/>
    <s v="New York"/>
    <n v="13021"/>
    <x v="3"/>
    <s v="OFF-ST-10001469"/>
    <x v="1"/>
    <s v="Storage"/>
    <s v="Fellowes Bankers Box Recycled Super Stor/Drawer"/>
    <x v="427"/>
    <n v="3"/>
    <n v="0"/>
    <n v="9.716399999999993"/>
    <s v="Chuck Magee"/>
    <s v=""/>
    <n v="1"/>
    <n v="0"/>
  </r>
  <r>
    <n v="450"/>
    <x v="206"/>
    <x v="178"/>
    <d v="2018-04-03T00:00:00"/>
    <s v="Second Class"/>
    <x v="181"/>
    <x v="181"/>
    <x v="0"/>
    <s v="United States"/>
    <s v="Auburn"/>
    <s v="New York"/>
    <n v="13021"/>
    <x v="3"/>
    <s v="OFF-AR-10001953"/>
    <x v="1"/>
    <s v="Art"/>
    <s v="Boston 1645 Deluxe Heavier-Duty Electric Pencil Sharpener"/>
    <x v="428"/>
    <n v="6"/>
    <n v="0"/>
    <n v="71.247600000000006"/>
    <s v="Chuck Magee"/>
    <s v=""/>
    <n v="1"/>
    <n v="0"/>
  </r>
  <r>
    <n v="451"/>
    <x v="206"/>
    <x v="178"/>
    <d v="2018-04-03T00:00:00"/>
    <s v="Second Class"/>
    <x v="181"/>
    <x v="181"/>
    <x v="0"/>
    <s v="United States"/>
    <s v="Auburn"/>
    <s v="New York"/>
    <n v="13021"/>
    <x v="3"/>
    <s v="OFF-AR-10003156"/>
    <x v="1"/>
    <s v="Art"/>
    <s v="50 Colored Long Pencils"/>
    <x v="429"/>
    <n v="3"/>
    <n v="0"/>
    <n v="7.9248000000000012"/>
    <s v="Chuck Magee"/>
    <s v=""/>
    <n v="1"/>
    <n v="0"/>
  </r>
  <r>
    <n v="452"/>
    <x v="206"/>
    <x v="178"/>
    <d v="2018-04-03T00:00:00"/>
    <s v="Second Class"/>
    <x v="181"/>
    <x v="181"/>
    <x v="0"/>
    <s v="United States"/>
    <s v="Auburn"/>
    <s v="New York"/>
    <n v="13021"/>
    <x v="3"/>
    <s v="OFF-AR-10004974"/>
    <x v="1"/>
    <s v="Art"/>
    <s v="Newell 342"/>
    <x v="296"/>
    <n v="3"/>
    <n v="0"/>
    <n v="2.8535999999999988"/>
    <s v="Chuck Magee"/>
    <s v=""/>
    <n v="1"/>
    <n v="0"/>
  </r>
  <r>
    <n v="453"/>
    <x v="206"/>
    <x v="178"/>
    <d v="2018-04-03T00:00:00"/>
    <s v="Second Class"/>
    <x v="181"/>
    <x v="181"/>
    <x v="0"/>
    <s v="United States"/>
    <s v="Auburn"/>
    <s v="New York"/>
    <n v="13021"/>
    <x v="3"/>
    <s v="TEC-PH-10002365"/>
    <x v="2"/>
    <s v="Phones"/>
    <s v="Belkin Grip Candy Sheer Case / Cover for iPhone 5 and 5S"/>
    <x v="430"/>
    <n v="4"/>
    <n v="0"/>
    <n v="9.1311999999999998"/>
    <s v="Chuck Magee"/>
    <s v=""/>
    <n v="1"/>
    <n v="0"/>
  </r>
  <r>
    <n v="454"/>
    <x v="207"/>
    <x v="179"/>
    <d v="2019-10-24T00:00:00"/>
    <s v="Standard Class"/>
    <x v="182"/>
    <x v="182"/>
    <x v="1"/>
    <s v="United States"/>
    <s v="Akron"/>
    <s v="Ohio"/>
    <n v="44312"/>
    <x v="3"/>
    <s v="FUR-TA-10001539"/>
    <x v="0"/>
    <s v="Tables"/>
    <s v="Chromcraft Rectangular Conference Tables"/>
    <x v="431"/>
    <n v="2"/>
    <n v="0.4"/>
    <n v="-75.830400000000054"/>
    <s v="Chuck Magee"/>
    <s v=""/>
    <n v="1"/>
    <n v="1"/>
  </r>
  <r>
    <n v="455"/>
    <x v="207"/>
    <x v="179"/>
    <d v="2019-10-24T00:00:00"/>
    <s v="Standard Class"/>
    <x v="182"/>
    <x v="182"/>
    <x v="1"/>
    <s v="United States"/>
    <s v="Akron"/>
    <s v="Ohio"/>
    <n v="44312"/>
    <x v="3"/>
    <s v="OFF-ST-10000142"/>
    <x v="1"/>
    <s v="Storage"/>
    <s v="Deluxe Rollaway Locking File with Drawer"/>
    <x v="432"/>
    <n v="2"/>
    <n v="0.2"/>
    <n v="66.540799999999962"/>
    <s v="Chuck Magee"/>
    <s v=""/>
    <n v="1"/>
    <n v="0"/>
  </r>
  <r>
    <n v="456"/>
    <x v="208"/>
    <x v="180"/>
    <d v="2018-12-17T00:00:00"/>
    <s v="Standard Class"/>
    <x v="175"/>
    <x v="175"/>
    <x v="1"/>
    <s v="United States"/>
    <s v="Norman"/>
    <s v="Oklahoma"/>
    <n v="73071"/>
    <x v="2"/>
    <s v="TEC-AC-10001772"/>
    <x v="2"/>
    <s v="Accessories"/>
    <s v="Memorex Mini Travel Drive 16 GB USB 2.0 Flash Drive"/>
    <x v="433"/>
    <n v="4"/>
    <n v="0"/>
    <n v="24.913200000000003"/>
    <s v="Kelly Williams"/>
    <s v=""/>
    <n v="1"/>
    <n v="0"/>
  </r>
  <r>
    <n v="457"/>
    <x v="209"/>
    <x v="181"/>
    <d v="2016-02-18T00:00:00"/>
    <s v="Standard Class"/>
    <x v="183"/>
    <x v="183"/>
    <x v="0"/>
    <s v="United States"/>
    <s v="Concord"/>
    <s v="California"/>
    <n v="94521"/>
    <x v="1"/>
    <s v="FUR-CH-10000225"/>
    <x v="0"/>
    <s v="Chairs"/>
    <s v="Global Geo Office Task Chair, Gray"/>
    <x v="434"/>
    <n v="2"/>
    <n v="0.2"/>
    <n v="-24.294000000000018"/>
    <s v="Anna Andreadi"/>
    <s v=""/>
    <n v="1"/>
    <n v="1"/>
  </r>
  <r>
    <n v="458"/>
    <x v="210"/>
    <x v="182"/>
    <d v="2018-10-01T00:00:00"/>
    <s v="Standard Class"/>
    <x v="173"/>
    <x v="173"/>
    <x v="0"/>
    <s v="United States"/>
    <s v="Decatur"/>
    <s v="Illinois"/>
    <n v="62521"/>
    <x v="2"/>
    <s v="FUR-CH-10002331"/>
    <x v="0"/>
    <s v="Chairs"/>
    <s v="Hon 4700 Series Mobuis Mid-Back Task Chairs with Adjustable Arms"/>
    <x v="435"/>
    <n v="3"/>
    <n v="0.3"/>
    <n v="-96.11460000000011"/>
    <s v="Kelly Williams"/>
    <s v=""/>
    <n v="1"/>
    <n v="0"/>
  </r>
  <r>
    <n v="459"/>
    <x v="210"/>
    <x v="182"/>
    <d v="2018-10-01T00:00:00"/>
    <s v="Standard Class"/>
    <x v="173"/>
    <x v="173"/>
    <x v="0"/>
    <s v="United States"/>
    <s v="Decatur"/>
    <s v="Illinois"/>
    <n v="62521"/>
    <x v="2"/>
    <s v="OFF-EN-10001415"/>
    <x v="1"/>
    <s v="Envelopes"/>
    <s v="Staple envelope"/>
    <x v="436"/>
    <n v="2"/>
    <n v="0.2"/>
    <n v="3.3479999999999999"/>
    <s v="Kelly Williams"/>
    <s v=""/>
    <n v="1"/>
    <n v="0"/>
  </r>
  <r>
    <n v="460"/>
    <x v="211"/>
    <x v="83"/>
    <d v="2017-12-22T00:00:00"/>
    <s v="Standard Class"/>
    <x v="98"/>
    <x v="98"/>
    <x v="0"/>
    <s v="United States"/>
    <s v="Seattle"/>
    <s v="Washington"/>
    <n v="98115"/>
    <x v="1"/>
    <s v="OFF-AP-10002472"/>
    <x v="1"/>
    <s v="Appliances"/>
    <s v="3M Office Air Cleaner"/>
    <x v="437"/>
    <n v="4"/>
    <n v="0"/>
    <n v="36.372"/>
    <s v="Anna Andreadi"/>
    <s v=""/>
    <n v="1"/>
    <n v="0"/>
  </r>
  <r>
    <n v="461"/>
    <x v="211"/>
    <x v="83"/>
    <d v="2017-12-22T00:00:00"/>
    <s v="Standard Class"/>
    <x v="98"/>
    <x v="98"/>
    <x v="0"/>
    <s v="United States"/>
    <s v="Seattle"/>
    <s v="Washington"/>
    <n v="98115"/>
    <x v="1"/>
    <s v="TEC-AC-10004571"/>
    <x v="2"/>
    <s v="Accessories"/>
    <s v="Logitech G700s Rechargeable Gaming Mouse"/>
    <x v="438"/>
    <n v="9"/>
    <n v="0"/>
    <n v="377.96220000000005"/>
    <s v="Anna Andreadi"/>
    <s v=""/>
    <n v="1"/>
    <n v="0"/>
  </r>
  <r>
    <n v="462"/>
    <x v="211"/>
    <x v="83"/>
    <d v="2017-12-22T00:00:00"/>
    <s v="Standard Class"/>
    <x v="98"/>
    <x v="98"/>
    <x v="0"/>
    <s v="United States"/>
    <s v="Seattle"/>
    <s v="Washington"/>
    <n v="98115"/>
    <x v="1"/>
    <s v="OFF-BI-10001098"/>
    <x v="1"/>
    <s v="Binders"/>
    <s v="Acco D-Ring Binder w/DublLock"/>
    <x v="96"/>
    <n v="3"/>
    <n v="0.2"/>
    <n v="18.600599999999996"/>
    <s v="Anna Andreadi"/>
    <s v=""/>
    <n v="1"/>
    <n v="0"/>
  </r>
  <r>
    <n v="463"/>
    <x v="212"/>
    <x v="183"/>
    <d v="2018-04-29T00:00:00"/>
    <s v="Standard Class"/>
    <x v="184"/>
    <x v="184"/>
    <x v="2"/>
    <s v="United States"/>
    <s v="Phoenix"/>
    <s v="Arizona"/>
    <n v="85023"/>
    <x v="1"/>
    <s v="FUR-FU-10000023"/>
    <x v="0"/>
    <s v="Furnishings"/>
    <s v="Eldon Wave Desk Accessories"/>
    <x v="439"/>
    <n v="5"/>
    <n v="0.2"/>
    <n v="7.0680000000000005"/>
    <s v="Anna Andreadi"/>
    <n v="1"/>
    <n v="0"/>
    <n v="1"/>
  </r>
  <r>
    <n v="464"/>
    <x v="212"/>
    <x v="183"/>
    <d v="2018-04-29T00:00:00"/>
    <s v="Standard Class"/>
    <x v="184"/>
    <x v="184"/>
    <x v="2"/>
    <s v="United States"/>
    <s v="Phoenix"/>
    <s v="Arizona"/>
    <n v="85023"/>
    <x v="1"/>
    <s v="FUR-TA-10001889"/>
    <x v="0"/>
    <s v="Tables"/>
    <s v="Bush Advantage Collection Racetrack Conference Table"/>
    <x v="440"/>
    <n v="6"/>
    <n v="0.5"/>
    <n v="-814.4831999999999"/>
    <s v="Anna Andreadi"/>
    <n v="1"/>
    <n v="0"/>
    <n v="0"/>
  </r>
  <r>
    <n v="465"/>
    <x v="212"/>
    <x v="183"/>
    <d v="2018-04-29T00:00:00"/>
    <s v="Standard Class"/>
    <x v="184"/>
    <x v="184"/>
    <x v="2"/>
    <s v="United States"/>
    <s v="Phoenix"/>
    <s v="Arizona"/>
    <n v="85023"/>
    <x v="1"/>
    <s v="OFF-BI-10000315"/>
    <x v="1"/>
    <s v="Binders"/>
    <s v="Poly Designer Cover &amp; Back"/>
    <x v="441"/>
    <n v="5"/>
    <n v="0.7"/>
    <n v="-20.888999999999989"/>
    <s v="Anna Andreadi"/>
    <n v="1"/>
    <n v="0"/>
    <n v="0"/>
  </r>
  <r>
    <n v="466"/>
    <x v="212"/>
    <x v="183"/>
    <d v="2018-04-29T00:00:00"/>
    <s v="Standard Class"/>
    <x v="184"/>
    <x v="184"/>
    <x v="2"/>
    <s v="United States"/>
    <s v="Phoenix"/>
    <s v="Arizona"/>
    <n v="85023"/>
    <x v="1"/>
    <s v="OFF-SU-10003505"/>
    <x v="1"/>
    <s v="Supplies"/>
    <s v="Premier Electric Letter Opener"/>
    <x v="442"/>
    <n v="2"/>
    <n v="0.2"/>
    <n v="-34.758000000000017"/>
    <s v="Anna Andreadi"/>
    <n v="1"/>
    <n v="0"/>
    <n v="0"/>
  </r>
  <r>
    <n v="467"/>
    <x v="212"/>
    <x v="183"/>
    <d v="2018-04-29T00:00:00"/>
    <s v="Standard Class"/>
    <x v="184"/>
    <x v="184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x v="443"/>
    <n v="2"/>
    <n v="0.2"/>
    <n v="5.8704000000000001"/>
    <s v="Anna Andreadi"/>
    <n v="1"/>
    <n v="0"/>
    <n v="0"/>
  </r>
  <r>
    <n v="468"/>
    <x v="213"/>
    <x v="184"/>
    <d v="2017-01-24T00:00:00"/>
    <s v="Standard Class"/>
    <x v="185"/>
    <x v="185"/>
    <x v="2"/>
    <s v="United States"/>
    <s v="Park Ridge"/>
    <s v="Illinois"/>
    <n v="60068"/>
    <x v="2"/>
    <s v="FUR-FU-10002918"/>
    <x v="0"/>
    <s v="Furnishings"/>
    <s v="Eldon ClusterMat Chair Mat with Cordless Antistatic Protection"/>
    <x v="444"/>
    <n v="7"/>
    <n v="0.6"/>
    <n v="-312.06139999999994"/>
    <s v="Kelly Williams"/>
    <s v=""/>
    <n v="1"/>
    <n v="1"/>
  </r>
  <r>
    <n v="469"/>
    <x v="214"/>
    <x v="185"/>
    <d v="2019-04-04T00:00:00"/>
    <s v="Standard Class"/>
    <x v="103"/>
    <x v="103"/>
    <x v="1"/>
    <s v="United States"/>
    <s v="Amarillo"/>
    <s v="Texas"/>
    <n v="79109"/>
    <x v="2"/>
    <s v="FUR-BO-10002824"/>
    <x v="0"/>
    <s v="Bookcases"/>
    <s v="Bush Mission Pointe Library"/>
    <x v="445"/>
    <n v="2"/>
    <n v="0.32"/>
    <n v="-36.235200000000006"/>
    <s v="Kelly Williams"/>
    <s v=""/>
    <n v="1"/>
    <n v="0"/>
  </r>
  <r>
    <n v="470"/>
    <x v="215"/>
    <x v="186"/>
    <d v="2018-12-20T00:00:00"/>
    <s v="Second Class"/>
    <x v="113"/>
    <x v="113"/>
    <x v="0"/>
    <s v="United States"/>
    <s v="Chicago"/>
    <s v="Illinois"/>
    <n v="60610"/>
    <x v="2"/>
    <s v="OFF-BI-10002194"/>
    <x v="1"/>
    <s v="Binders"/>
    <s v="Cardinal Hold-It CD Pocket"/>
    <x v="446"/>
    <n v="3"/>
    <n v="0.8"/>
    <n v="-7.9001999999999999"/>
    <s v="Kelly Williams"/>
    <s v=""/>
    <n v="1"/>
    <n v="0"/>
  </r>
  <r>
    <n v="471"/>
    <x v="216"/>
    <x v="139"/>
    <d v="2017-12-24T00:00:00"/>
    <s v="Standard Class"/>
    <x v="186"/>
    <x v="186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x v="447"/>
    <n v="1"/>
    <n v="0"/>
    <n v="26.630399999999998"/>
    <s v="Chuck Magee"/>
    <s v=""/>
    <n v="1"/>
    <n v="1"/>
  </r>
  <r>
    <n v="472"/>
    <x v="217"/>
    <x v="187"/>
    <d v="2016-11-11T00:00:00"/>
    <s v="Second Class"/>
    <x v="187"/>
    <x v="187"/>
    <x v="0"/>
    <s v="United States"/>
    <s v="San Francisco"/>
    <s v="California"/>
    <n v="94110"/>
    <x v="1"/>
    <s v="OFF-ST-10002743"/>
    <x v="1"/>
    <s v="Storage"/>
    <s v="SAFCO Boltless Steel Shelving"/>
    <x v="448"/>
    <n v="3"/>
    <n v="0"/>
    <n v="3.4091999999999842"/>
    <s v="Anna Andreadi"/>
    <s v=""/>
    <n v="1"/>
    <n v="1"/>
  </r>
  <r>
    <n v="473"/>
    <x v="217"/>
    <x v="187"/>
    <d v="2016-11-11T00:00:00"/>
    <s v="Second Class"/>
    <x v="187"/>
    <x v="187"/>
    <x v="0"/>
    <s v="United States"/>
    <s v="San Francisco"/>
    <s v="California"/>
    <n v="94110"/>
    <x v="1"/>
    <s v="FUR-BO-10001601"/>
    <x v="0"/>
    <s v="Bookcases"/>
    <s v="Sauder Mission Library with Doors, Fruitwood Finish"/>
    <x v="449"/>
    <n v="2"/>
    <n v="0.15"/>
    <n v="10.478399999999979"/>
    <s v="Anna Andreadi"/>
    <s v=""/>
    <n v="1"/>
    <n v="0"/>
  </r>
  <r>
    <n v="474"/>
    <x v="217"/>
    <x v="187"/>
    <d v="2016-11-11T00:00:00"/>
    <s v="Second Class"/>
    <x v="187"/>
    <x v="187"/>
    <x v="0"/>
    <s v="United States"/>
    <s v="San Francisco"/>
    <s v="California"/>
    <n v="94110"/>
    <x v="1"/>
    <s v="TEC-PH-10002680"/>
    <x v="2"/>
    <s v="Phones"/>
    <s v="Samsung Galaxy Note 3"/>
    <x v="450"/>
    <n v="4"/>
    <n v="0.2"/>
    <n v="87.995999999999924"/>
    <s v="Anna Andreadi"/>
    <s v=""/>
    <n v="1"/>
    <n v="0"/>
  </r>
  <r>
    <n v="475"/>
    <x v="217"/>
    <x v="187"/>
    <d v="2016-11-11T00:00:00"/>
    <s v="Second Class"/>
    <x v="187"/>
    <x v="187"/>
    <x v="0"/>
    <s v="United States"/>
    <s v="San Francisco"/>
    <s v="California"/>
    <n v="94110"/>
    <x v="1"/>
    <s v="OFF-ST-10001321"/>
    <x v="1"/>
    <s v="Storage"/>
    <s v="Decoflex Hanging Personal Folder File, Blue"/>
    <x v="451"/>
    <n v="6"/>
    <n v="0"/>
    <n v="24.980400000000007"/>
    <s v="Anna Andreadi"/>
    <s v=""/>
    <n v="1"/>
    <n v="0"/>
  </r>
  <r>
    <n v="476"/>
    <x v="217"/>
    <x v="187"/>
    <d v="2016-11-11T00:00:00"/>
    <s v="Second Class"/>
    <x v="187"/>
    <x v="187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x v="452"/>
    <n v="7"/>
    <n v="0"/>
    <n v="28.818999999999996"/>
    <s v="Anna Andreadi"/>
    <s v=""/>
    <n v="1"/>
    <n v="0"/>
  </r>
  <r>
    <n v="477"/>
    <x v="217"/>
    <x v="187"/>
    <d v="2016-11-11T00:00:00"/>
    <s v="Second Class"/>
    <x v="187"/>
    <x v="187"/>
    <x v="0"/>
    <s v="United States"/>
    <s v="San Francisco"/>
    <s v="California"/>
    <n v="94110"/>
    <x v="1"/>
    <s v="OFF-PA-10003465"/>
    <x v="1"/>
    <s v="Paper"/>
    <s v="Xerox 1912"/>
    <x v="453"/>
    <n v="5"/>
    <n v="0"/>
    <n v="45.527999999999992"/>
    <s v="Anna Andreadi"/>
    <s v=""/>
    <n v="1"/>
    <n v="0"/>
  </r>
  <r>
    <n v="478"/>
    <x v="218"/>
    <x v="188"/>
    <d v="2018-07-19T00:00:00"/>
    <s v="Standard Class"/>
    <x v="120"/>
    <x v="120"/>
    <x v="1"/>
    <s v="United States"/>
    <s v="Los Angeles"/>
    <s v="California"/>
    <n v="90008"/>
    <x v="1"/>
    <s v="TEC-PH-10000149"/>
    <x v="2"/>
    <s v="Phones"/>
    <s v="Cisco SPA525G2 IP Phone - Wireless"/>
    <x v="454"/>
    <n v="6"/>
    <n v="0.2"/>
    <n v="7.1819999999999951"/>
    <s v="Anna Andreadi"/>
    <s v=""/>
    <n v="1"/>
    <n v="0"/>
  </r>
  <r>
    <n v="479"/>
    <x v="219"/>
    <x v="189"/>
    <d v="2018-11-02T00:00:00"/>
    <s v="Standard Class"/>
    <x v="188"/>
    <x v="188"/>
    <x v="0"/>
    <s v="United States"/>
    <s v="Troy"/>
    <s v="New York"/>
    <n v="12180"/>
    <x v="3"/>
    <s v="FUR-FU-10002671"/>
    <x v="0"/>
    <s v="Furnishings"/>
    <s v="Electrix 20W Halogen Replacement Bulb for Zoom-In Desk Lamp"/>
    <x v="455"/>
    <n v="3"/>
    <n v="0"/>
    <n v="19.295999999999999"/>
    <s v="Chuck Magee"/>
    <s v=""/>
    <n v="1"/>
    <n v="1"/>
  </r>
  <r>
    <n v="480"/>
    <x v="220"/>
    <x v="190"/>
    <d v="2018-07-02T00:00:00"/>
    <s v="Standard Class"/>
    <x v="189"/>
    <x v="189"/>
    <x v="1"/>
    <s v="United States"/>
    <s v="New York City"/>
    <s v="New York"/>
    <n v="10024"/>
    <x v="3"/>
    <s v="OFF-AR-10003045"/>
    <x v="1"/>
    <s v="Art"/>
    <s v="Prang Colored Pencils"/>
    <x v="456"/>
    <n v="5"/>
    <n v="0"/>
    <n v="6.6150000000000002"/>
    <s v="Chuck Magee"/>
    <s v=""/>
    <n v="1"/>
    <n v="1"/>
  </r>
  <r>
    <n v="481"/>
    <x v="220"/>
    <x v="190"/>
    <d v="2018-07-02T00:00:00"/>
    <s v="Standard Class"/>
    <x v="189"/>
    <x v="189"/>
    <x v="1"/>
    <s v="United States"/>
    <s v="New York City"/>
    <s v="New York"/>
    <n v="10024"/>
    <x v="3"/>
    <s v="OFF-ST-10000689"/>
    <x v="1"/>
    <s v="Storage"/>
    <s v="Fellowes Strictly Business Drawer File, Letter/Legal Size"/>
    <x v="457"/>
    <n v="5"/>
    <n v="0"/>
    <n v="84.51"/>
    <s v="Chuck Magee"/>
    <s v=""/>
    <n v="1"/>
    <n v="0"/>
  </r>
  <r>
    <n v="482"/>
    <x v="221"/>
    <x v="191"/>
    <d v="2016-10-10T00:00:00"/>
    <s v="Standard Class"/>
    <x v="190"/>
    <x v="190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x v="458"/>
    <n v="3"/>
    <n v="0"/>
    <n v="1.9088999999999996"/>
    <s v="Anna Andreadi"/>
    <s v=""/>
    <n v="1"/>
    <n v="1"/>
  </r>
  <r>
    <n v="483"/>
    <x v="222"/>
    <x v="192"/>
    <d v="2016-07-27T00:00:00"/>
    <s v="Standard Class"/>
    <x v="191"/>
    <x v="191"/>
    <x v="0"/>
    <s v="United States"/>
    <s v="New York City"/>
    <s v="New York"/>
    <n v="10024"/>
    <x v="3"/>
    <s v="OFF-AR-10002053"/>
    <x v="1"/>
    <s v="Art"/>
    <s v="Premium Writing Pencils, Soft, #2 by Central Association for the Blind"/>
    <x v="459"/>
    <n v="2"/>
    <n v="0"/>
    <n v="1.6688000000000001"/>
    <s v="Chuck Magee"/>
    <s v=""/>
    <n v="1"/>
    <n v="1"/>
  </r>
  <r>
    <n v="484"/>
    <x v="222"/>
    <x v="192"/>
    <d v="2016-07-27T00:00:00"/>
    <s v="Standard Class"/>
    <x v="191"/>
    <x v="191"/>
    <x v="0"/>
    <s v="United States"/>
    <s v="New York City"/>
    <s v="New York"/>
    <n v="10024"/>
    <x v="3"/>
    <s v="TEC-AC-10002567"/>
    <x v="2"/>
    <s v="Accessories"/>
    <s v="Logitech G602 Wireless Gaming Mouse"/>
    <x v="460"/>
    <n v="2"/>
    <n v="0"/>
    <n v="57.592799999999997"/>
    <s v="Chuck Magee"/>
    <s v=""/>
    <n v="1"/>
    <n v="0"/>
  </r>
  <r>
    <n v="485"/>
    <x v="223"/>
    <x v="193"/>
    <d v="2019-06-13T00:00:00"/>
    <s v="First Class"/>
    <x v="192"/>
    <x v="192"/>
    <x v="2"/>
    <s v="United States"/>
    <s v="Los Angeles"/>
    <s v="California"/>
    <n v="90045"/>
    <x v="1"/>
    <s v="OFF-LA-10003923"/>
    <x v="1"/>
    <s v="Labels"/>
    <s v="Alphabetical Labels for Top Tab Filing"/>
    <x v="461"/>
    <n v="2"/>
    <n v="0"/>
    <n v="14.8"/>
    <s v="Anna Andreadi"/>
    <n v="1"/>
    <n v="0"/>
    <n v="1"/>
  </r>
  <r>
    <n v="486"/>
    <x v="223"/>
    <x v="193"/>
    <d v="2019-06-13T00:00:00"/>
    <s v="First Class"/>
    <x v="192"/>
    <x v="192"/>
    <x v="2"/>
    <s v="United States"/>
    <s v="Los Angeles"/>
    <s v="California"/>
    <n v="90045"/>
    <x v="1"/>
    <s v="FUR-BO-10001337"/>
    <x v="0"/>
    <s v="Bookcases"/>
    <s v="O'Sullivan Living Dimensions 2-Shelf Bookcases"/>
    <x v="462"/>
    <n v="5"/>
    <n v="0.15"/>
    <n v="-30.24499999999999"/>
    <s v="Anna Andreadi"/>
    <n v="1"/>
    <n v="0"/>
    <n v="0"/>
  </r>
  <r>
    <n v="487"/>
    <x v="223"/>
    <x v="193"/>
    <d v="2019-06-13T00:00:00"/>
    <s v="First Class"/>
    <x v="192"/>
    <x v="192"/>
    <x v="2"/>
    <s v="United States"/>
    <s v="Los Angeles"/>
    <s v="California"/>
    <n v="90045"/>
    <x v="1"/>
    <s v="TEC-PH-10001924"/>
    <x v="2"/>
    <s v="Phones"/>
    <s v="iHome FM Clock Radio with Lightning Dock"/>
    <x v="463"/>
    <n v="5"/>
    <n v="0.2"/>
    <n v="17.497500000000016"/>
    <s v="Anna Andreadi"/>
    <n v="1"/>
    <n v="0"/>
    <n v="0"/>
  </r>
  <r>
    <n v="488"/>
    <x v="224"/>
    <x v="194"/>
    <d v="2016-10-31T00:00:00"/>
    <s v="First Class"/>
    <x v="193"/>
    <x v="193"/>
    <x v="0"/>
    <s v="United States"/>
    <s v="Chicago"/>
    <s v="Illinois"/>
    <n v="60610"/>
    <x v="2"/>
    <s v="TEC-PH-10001363"/>
    <x v="2"/>
    <s v="Phones"/>
    <s v="Apple iPhone 5S"/>
    <x v="464"/>
    <n v="6"/>
    <n v="0.2"/>
    <n v="341.99399999999969"/>
    <s v="Kelly Williams"/>
    <s v=""/>
    <n v="1"/>
    <n v="1"/>
  </r>
  <r>
    <n v="489"/>
    <x v="225"/>
    <x v="3"/>
    <d v="2016-06-13T00:00:00"/>
    <s v="Second Class"/>
    <x v="194"/>
    <x v="194"/>
    <x v="2"/>
    <s v="United States"/>
    <s v="Huntsville"/>
    <s v="Texas"/>
    <n v="77340"/>
    <x v="2"/>
    <s v="TEC-PH-10000376"/>
    <x v="2"/>
    <s v="Phones"/>
    <s v="Square Credit Card Reader"/>
    <x v="465"/>
    <n v="1"/>
    <n v="0.2"/>
    <n v="0.59940000000000015"/>
    <s v="Kelly Williams"/>
    <s v=""/>
    <n v="1"/>
    <n v="1"/>
  </r>
  <r>
    <n v="490"/>
    <x v="225"/>
    <x v="3"/>
    <d v="2016-06-13T00:00:00"/>
    <s v="Second Class"/>
    <x v="194"/>
    <x v="194"/>
    <x v="2"/>
    <s v="United States"/>
    <s v="Huntsville"/>
    <s v="Texas"/>
    <n v="77340"/>
    <x v="2"/>
    <s v="TEC-AC-10000303"/>
    <x v="2"/>
    <s v="Accessories"/>
    <s v="Logitech M510 Wireless Mouse"/>
    <x v="466"/>
    <n v="2"/>
    <n v="0.2"/>
    <n v="10.397399999999998"/>
    <s v="Kelly Williams"/>
    <s v=""/>
    <n v="1"/>
    <n v="0"/>
  </r>
  <r>
    <n v="491"/>
    <x v="225"/>
    <x v="3"/>
    <d v="2016-06-13T00:00:00"/>
    <s v="Second Class"/>
    <x v="194"/>
    <x v="194"/>
    <x v="2"/>
    <s v="United States"/>
    <s v="Huntsville"/>
    <s v="Texas"/>
    <n v="77340"/>
    <x v="2"/>
    <s v="OFF-AR-10001953"/>
    <x v="1"/>
    <s v="Art"/>
    <s v="Boston 1645 Deluxe Heavier-Duty Electric Pencil Sharpener"/>
    <x v="467"/>
    <n v="2"/>
    <n v="0.2"/>
    <n v="6.1572000000000031"/>
    <s v="Kelly Williams"/>
    <s v=""/>
    <n v="1"/>
    <n v="0"/>
  </r>
  <r>
    <n v="492"/>
    <x v="226"/>
    <x v="80"/>
    <d v="2016-09-19T00:00:00"/>
    <s v="Standard Class"/>
    <x v="195"/>
    <x v="195"/>
    <x v="0"/>
    <s v="United States"/>
    <s v="Rochester"/>
    <s v="New York"/>
    <n v="14609"/>
    <x v="3"/>
    <s v="OFF-ST-10001809"/>
    <x v="1"/>
    <s v="Storage"/>
    <s v="Fellowes Officeware Wire Shelving"/>
    <x v="468"/>
    <n v="5"/>
    <n v="0"/>
    <n v="8.9829999999999899"/>
    <s v="Chuck Magee"/>
    <s v=""/>
    <n v="1"/>
    <n v="1"/>
  </r>
  <r>
    <n v="493"/>
    <x v="226"/>
    <x v="80"/>
    <d v="2016-09-19T00:00:00"/>
    <s v="Standard Class"/>
    <x v="195"/>
    <x v="195"/>
    <x v="0"/>
    <s v="United States"/>
    <s v="Rochester"/>
    <s v="New York"/>
    <n v="14609"/>
    <x v="3"/>
    <s v="OFF-EN-10003845"/>
    <x v="1"/>
    <s v="Envelopes"/>
    <s v="Colored Envelopes"/>
    <x v="469"/>
    <n v="3"/>
    <n v="0"/>
    <n v="5.0921999999999992"/>
    <s v="Chuck Magee"/>
    <s v=""/>
    <n v="1"/>
    <n v="0"/>
  </r>
  <r>
    <n v="494"/>
    <x v="227"/>
    <x v="195"/>
    <d v="2018-05-14T00:00:00"/>
    <s v="Standard Class"/>
    <x v="196"/>
    <x v="196"/>
    <x v="0"/>
    <s v="United States"/>
    <s v="Seattle"/>
    <s v="Washington"/>
    <n v="98115"/>
    <x v="1"/>
    <s v="TEC-AC-10000991"/>
    <x v="2"/>
    <s v="Accessories"/>
    <s v="Sony Micro Vault Click 8 GB USB 2.0 Flash Drive"/>
    <x v="470"/>
    <n v="2"/>
    <n v="0"/>
    <n v="13.157200000000003"/>
    <s v="Anna Andreadi"/>
    <s v=""/>
    <n v="1"/>
    <n v="1"/>
  </r>
  <r>
    <n v="495"/>
    <x v="228"/>
    <x v="196"/>
    <d v="2018-03-21T00:00:00"/>
    <s v="Second Class"/>
    <x v="197"/>
    <x v="197"/>
    <x v="0"/>
    <s v="United States"/>
    <s v="Memphis"/>
    <s v="Tennessee"/>
    <n v="38109"/>
    <x v="0"/>
    <s v="FUR-TA-10001857"/>
    <x v="0"/>
    <s v="Tables"/>
    <s v="Balt Solid Wood Rectangular Table"/>
    <x v="471"/>
    <n v="3"/>
    <n v="0.4"/>
    <n v="-94.941000000000017"/>
    <s v="Cassandra Brandow"/>
    <s v=""/>
    <n v="1"/>
    <n v="1"/>
  </r>
  <r>
    <n v="496"/>
    <x v="229"/>
    <x v="17"/>
    <d v="2017-12-31T00:00:00"/>
    <s v="Standard Class"/>
    <x v="198"/>
    <x v="198"/>
    <x v="0"/>
    <s v="United States"/>
    <s v="Fayetteville"/>
    <s v="Arkansas"/>
    <n v="72701"/>
    <x v="0"/>
    <s v="OFF-EN-10001434"/>
    <x v="1"/>
    <s v="Envelopes"/>
    <s v="Strathmore #10 Envelopes, Ultimate White"/>
    <x v="472"/>
    <n v="2"/>
    <n v="0"/>
    <n v="51.655799999999999"/>
    <s v="Cassandra Brandow"/>
    <s v=""/>
    <n v="1"/>
    <n v="1"/>
  </r>
  <r>
    <n v="497"/>
    <x v="230"/>
    <x v="197"/>
    <d v="2018-07-31T00:00:00"/>
    <s v="Standard Class"/>
    <x v="183"/>
    <x v="183"/>
    <x v="0"/>
    <s v="United States"/>
    <s v="Costa Mesa"/>
    <s v="California"/>
    <n v="92627"/>
    <x v="1"/>
    <s v="OFF-BI-10002498"/>
    <x v="1"/>
    <s v="Binders"/>
    <s v="Clear Mylar Reinforcing Strips"/>
    <x v="473"/>
    <n v="8"/>
    <n v="0.2"/>
    <n v="40.370399999999997"/>
    <s v="Anna Andreadi"/>
    <s v=""/>
    <n v="1"/>
    <n v="0"/>
  </r>
  <r>
    <n v="498"/>
    <x v="230"/>
    <x v="197"/>
    <d v="2018-07-31T00:00:00"/>
    <s v="Standard Class"/>
    <x v="183"/>
    <x v="183"/>
    <x v="0"/>
    <s v="United States"/>
    <s v="Costa Mesa"/>
    <s v="California"/>
    <n v="92627"/>
    <x v="1"/>
    <s v="FUR-FU-10004864"/>
    <x v="0"/>
    <s v="Furnishings"/>
    <s v="Howard Miller 14-1/2&quot; Diameter Chrome Round Wall Clock"/>
    <x v="474"/>
    <n v="4"/>
    <n v="0"/>
    <n v="81.843199999999996"/>
    <s v="Anna Andreadi"/>
    <s v=""/>
    <n v="1"/>
    <n v="0"/>
  </r>
  <r>
    <n v="499"/>
    <x v="230"/>
    <x v="197"/>
    <d v="2018-07-31T00:00:00"/>
    <s v="Standard Class"/>
    <x v="183"/>
    <x v="183"/>
    <x v="0"/>
    <s v="United States"/>
    <s v="Costa Mesa"/>
    <s v="California"/>
    <n v="92627"/>
    <x v="1"/>
    <s v="FUR-CH-10002602"/>
    <x v="0"/>
    <s v="Chairs"/>
    <s v="DMI Arturo Collection Mission-style Design Wood Chair"/>
    <x v="475"/>
    <n v="2"/>
    <n v="0.2"/>
    <n v="18.11760000000001"/>
    <s v="Anna Andreadi"/>
    <s v=""/>
    <n v="1"/>
    <n v="0"/>
  </r>
  <r>
    <n v="500"/>
    <x v="230"/>
    <x v="197"/>
    <d v="2018-07-31T00:00:00"/>
    <s v="Standard Class"/>
    <x v="183"/>
    <x v="183"/>
    <x v="0"/>
    <s v="United States"/>
    <s v="Costa Mesa"/>
    <s v="California"/>
    <n v="92627"/>
    <x v="1"/>
    <s v="FUR-FU-10000073"/>
    <x v="0"/>
    <s v="Furnishings"/>
    <s v="Deflect-O Glasstique Clear Desk Accessories"/>
    <x v="476"/>
    <n v="9"/>
    <n v="0"/>
    <n v="22.868999999999996"/>
    <s v="Anna Andreadi"/>
    <s v=""/>
    <n v="1"/>
    <n v="0"/>
  </r>
  <r>
    <n v="501"/>
    <x v="231"/>
    <x v="198"/>
    <d v="2018-06-04T00:00:00"/>
    <s v="Standard Class"/>
    <x v="199"/>
    <x v="199"/>
    <x v="1"/>
    <s v="United States"/>
    <s v="Parker"/>
    <s v="Colorado"/>
    <n v="80134"/>
    <x v="1"/>
    <s v="OFF-BI-10001670"/>
    <x v="1"/>
    <s v="Binders"/>
    <s v="Vinyl Sectional Post Binders"/>
    <x v="477"/>
    <n v="2"/>
    <n v="0.7"/>
    <n v="-15.079999999999998"/>
    <s v="Anna Andreadi"/>
    <n v="1"/>
    <n v="0"/>
    <n v="1"/>
  </r>
  <r>
    <n v="502"/>
    <x v="231"/>
    <x v="198"/>
    <d v="2018-06-04T00:00:00"/>
    <s v="Standard Class"/>
    <x v="199"/>
    <x v="199"/>
    <x v="1"/>
    <s v="United States"/>
    <s v="Parker"/>
    <s v="Colorado"/>
    <n v="80134"/>
    <x v="1"/>
    <s v="OFF-BI-10001658"/>
    <x v="1"/>
    <s v="Binders"/>
    <s v="GBC Standard Therm-A-Bind Covers"/>
    <x v="478"/>
    <n v="2"/>
    <n v="0.7"/>
    <n v="-11.961599999999997"/>
    <s v="Anna Andreadi"/>
    <n v="1"/>
    <n v="0"/>
    <n v="0"/>
  </r>
  <r>
    <n v="503"/>
    <x v="231"/>
    <x v="198"/>
    <d v="2018-06-04T00:00:00"/>
    <s v="Standard Class"/>
    <x v="199"/>
    <x v="199"/>
    <x v="1"/>
    <s v="United States"/>
    <s v="Parker"/>
    <s v="Colorado"/>
    <n v="80134"/>
    <x v="1"/>
    <s v="FUR-CH-10001215"/>
    <x v="0"/>
    <s v="Chairs"/>
    <s v="Global Troy Executive Leather Low-Back Tilter"/>
    <x v="479"/>
    <n v="2"/>
    <n v="0.2"/>
    <n v="50.097999999999985"/>
    <s v="Anna Andreadi"/>
    <n v="1"/>
    <n v="0"/>
    <n v="0"/>
  </r>
  <r>
    <n v="504"/>
    <x v="231"/>
    <x v="198"/>
    <d v="2018-06-04T00:00:00"/>
    <s v="Standard Class"/>
    <x v="199"/>
    <x v="199"/>
    <x v="1"/>
    <s v="United States"/>
    <s v="Parker"/>
    <s v="Colorado"/>
    <n v="80134"/>
    <x v="1"/>
    <s v="OFF-BI-10000831"/>
    <x v="1"/>
    <s v="Binders"/>
    <s v="Storex Flexible Poly Binders with Double Pockets"/>
    <x v="480"/>
    <n v="3"/>
    <n v="0.7"/>
    <n v="-1.9007999999999998"/>
    <s v="Anna Andreadi"/>
    <n v="1"/>
    <n v="0"/>
    <n v="0"/>
  </r>
  <r>
    <n v="505"/>
    <x v="231"/>
    <x v="198"/>
    <d v="2018-06-04T00:00:00"/>
    <s v="Standard Class"/>
    <x v="199"/>
    <x v="199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x v="481"/>
    <n v="1"/>
    <n v="0.2"/>
    <n v="11.8871"/>
    <s v="Anna Andreadi"/>
    <n v="1"/>
    <n v="0"/>
    <n v="0"/>
  </r>
  <r>
    <n v="506"/>
    <x v="232"/>
    <x v="105"/>
    <d v="2019-11-15T00:00:00"/>
    <s v="Second Class"/>
    <x v="182"/>
    <x v="182"/>
    <x v="1"/>
    <s v="United States"/>
    <s v="New York City"/>
    <s v="New York"/>
    <n v="10024"/>
    <x v="3"/>
    <s v="OFF-BI-10003274"/>
    <x v="1"/>
    <s v="Binders"/>
    <s v="Avery Durable Slant Ring Binders, No Labels"/>
    <x v="482"/>
    <n v="5"/>
    <n v="0.2"/>
    <n v="5.3729999999999993"/>
    <s v="Chuck Magee"/>
    <s v=""/>
    <n v="1"/>
    <n v="0"/>
  </r>
  <r>
    <n v="507"/>
    <x v="233"/>
    <x v="199"/>
    <d v="2017-03-22T00:00:00"/>
    <s v="Standard Class"/>
    <x v="200"/>
    <x v="200"/>
    <x v="0"/>
    <s v="United States"/>
    <s v="Atlanta"/>
    <s v="Georgia"/>
    <n v="30318"/>
    <x v="0"/>
    <s v="OFF-AR-10001662"/>
    <x v="1"/>
    <s v="Art"/>
    <s v="Rogers Handheld Barrel Pencil Sharpener"/>
    <x v="483"/>
    <n v="1"/>
    <n v="0"/>
    <n v="0.73980000000000024"/>
    <s v="Cassandra Brandow"/>
    <s v=""/>
    <n v="1"/>
    <n v="1"/>
  </r>
  <r>
    <n v="508"/>
    <x v="233"/>
    <x v="199"/>
    <d v="2017-03-22T00:00:00"/>
    <s v="Standard Class"/>
    <x v="200"/>
    <x v="200"/>
    <x v="0"/>
    <s v="United States"/>
    <s v="Atlanta"/>
    <s v="Georgia"/>
    <n v="30318"/>
    <x v="0"/>
    <s v="OFF-AR-10003856"/>
    <x v="1"/>
    <s v="Art"/>
    <s v="Newell 344"/>
    <x v="484"/>
    <n v="3"/>
    <n v="0"/>
    <n v="2.1683999999999997"/>
    <s v="Cassandra Brandow"/>
    <s v=""/>
    <n v="1"/>
    <n v="0"/>
  </r>
  <r>
    <n v="509"/>
    <x v="233"/>
    <x v="199"/>
    <d v="2017-03-22T00:00:00"/>
    <s v="Standard Class"/>
    <x v="200"/>
    <x v="200"/>
    <x v="0"/>
    <s v="United States"/>
    <s v="Atlanta"/>
    <s v="Georgia"/>
    <n v="30318"/>
    <x v="0"/>
    <s v="OFF-ST-10001228"/>
    <x v="1"/>
    <s v="Storage"/>
    <s v="Personal File Boxes with Fold-Down Carry Handle"/>
    <x v="485"/>
    <n v="3"/>
    <n v="0"/>
    <n v="11.684999999999999"/>
    <s v="Cassandra Brandow"/>
    <s v=""/>
    <n v="1"/>
    <n v="0"/>
  </r>
  <r>
    <n v="510"/>
    <x v="233"/>
    <x v="199"/>
    <d v="2017-03-22T00:00:00"/>
    <s v="Standard Class"/>
    <x v="200"/>
    <x v="200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x v="486"/>
    <n v="5"/>
    <n v="0"/>
    <n v="3177.4749999999999"/>
    <s v="Cassandra Brandow"/>
    <s v=""/>
    <n v="1"/>
    <n v="0"/>
  </r>
  <r>
    <n v="511"/>
    <x v="234"/>
    <x v="200"/>
    <d v="2019-11-27T00:00:00"/>
    <s v="First Class"/>
    <x v="201"/>
    <x v="201"/>
    <x v="0"/>
    <s v="United States"/>
    <s v="Gladstone"/>
    <s v="Missouri"/>
    <n v="64118"/>
    <x v="2"/>
    <s v="FUR-FU-10001290"/>
    <x v="0"/>
    <s v="Furnishings"/>
    <s v="Executive Impressions Supervisor Wall Clock"/>
    <x v="487"/>
    <n v="3"/>
    <n v="0"/>
    <n v="40.415999999999997"/>
    <s v="Kelly Williams"/>
    <s v=""/>
    <n v="1"/>
    <n v="1"/>
  </r>
  <r>
    <n v="512"/>
    <x v="234"/>
    <x v="200"/>
    <d v="2019-11-27T00:00:00"/>
    <s v="First Class"/>
    <x v="201"/>
    <x v="201"/>
    <x v="0"/>
    <s v="United States"/>
    <s v="Gladstone"/>
    <s v="Missouri"/>
    <n v="64118"/>
    <x v="2"/>
    <s v="TEC-AC-10002399"/>
    <x v="2"/>
    <s v="Accessories"/>
    <s v="SanDisk Cruzer 32 GB USB Flash Drive"/>
    <x v="488"/>
    <n v="2"/>
    <n v="0"/>
    <n v="12.172799999999999"/>
    <s v="Kelly Williams"/>
    <s v=""/>
    <n v="1"/>
    <n v="0"/>
  </r>
  <r>
    <n v="513"/>
    <x v="235"/>
    <x v="201"/>
    <d v="2018-10-23T00:00:00"/>
    <s v="First Class"/>
    <x v="166"/>
    <x v="166"/>
    <x v="0"/>
    <s v="United States"/>
    <s v="Newark"/>
    <s v="Ohio"/>
    <n v="43055"/>
    <x v="3"/>
    <s v="OFF-AR-10002053"/>
    <x v="1"/>
    <s v="Art"/>
    <s v="Premium Writing Pencils, Soft, #2 by Central Association for the Blind"/>
    <x v="489"/>
    <n v="3"/>
    <n v="0.2"/>
    <n v="0.71520000000000028"/>
    <s v="Chuck Magee"/>
    <s v=""/>
    <n v="1"/>
    <n v="0"/>
  </r>
  <r>
    <n v="514"/>
    <x v="236"/>
    <x v="202"/>
    <d v="2019-12-25T00:00:00"/>
    <s v="Standard Class"/>
    <x v="202"/>
    <x v="202"/>
    <x v="0"/>
    <s v="United States"/>
    <s v="Los Angeles"/>
    <s v="California"/>
    <n v="90049"/>
    <x v="1"/>
    <s v="OFF-AR-10003811"/>
    <x v="1"/>
    <s v="Art"/>
    <s v="Newell 327"/>
    <x v="153"/>
    <n v="3"/>
    <n v="0"/>
    <n v="1.7901"/>
    <s v="Anna Andreadi"/>
    <s v=""/>
    <n v="1"/>
    <n v="1"/>
  </r>
  <r>
    <n v="515"/>
    <x v="236"/>
    <x v="202"/>
    <d v="2019-12-25T00:00:00"/>
    <s v="Standard Class"/>
    <x v="202"/>
    <x v="202"/>
    <x v="0"/>
    <s v="United States"/>
    <s v="Los Angeles"/>
    <s v="California"/>
    <n v="90049"/>
    <x v="1"/>
    <s v="OFF-AR-10001246"/>
    <x v="1"/>
    <s v="Art"/>
    <s v="Newell 317"/>
    <x v="490"/>
    <n v="2"/>
    <n v="0"/>
    <n v="1.7051999999999996"/>
    <s v="Anna Andreadi"/>
    <s v=""/>
    <n v="1"/>
    <n v="0"/>
  </r>
  <r>
    <n v="516"/>
    <x v="237"/>
    <x v="203"/>
    <d v="2019-01-27T00:00:00"/>
    <s v="Standard Class"/>
    <x v="57"/>
    <x v="57"/>
    <x v="2"/>
    <s v="United States"/>
    <s v="Great Falls"/>
    <s v="Montana"/>
    <n v="59405"/>
    <x v="1"/>
    <s v="TEC-CO-10003236"/>
    <x v="2"/>
    <s v="Copiers"/>
    <s v="Canon Image Class D660 Copier"/>
    <x v="491"/>
    <n v="5"/>
    <n v="0"/>
    <n v="1379.9769999999999"/>
    <s v="Anna Andreadi"/>
    <s v=""/>
    <n v="1"/>
    <n v="0"/>
  </r>
  <r>
    <n v="517"/>
    <x v="237"/>
    <x v="203"/>
    <d v="2019-01-27T00:00:00"/>
    <s v="Standard Class"/>
    <x v="57"/>
    <x v="57"/>
    <x v="2"/>
    <s v="United States"/>
    <s v="Great Falls"/>
    <s v="Montana"/>
    <n v="59405"/>
    <x v="1"/>
    <s v="OFF-ST-10004507"/>
    <x v="1"/>
    <s v="Storage"/>
    <s v="Advantus Rolling Storage Box"/>
    <x v="492"/>
    <n v="3"/>
    <n v="0"/>
    <n v="13.891499999999999"/>
    <s v="Anna Andreadi"/>
    <s v=""/>
    <n v="1"/>
    <n v="0"/>
  </r>
  <r>
    <n v="518"/>
    <x v="237"/>
    <x v="203"/>
    <d v="2019-01-27T00:00:00"/>
    <s v="Standard Class"/>
    <x v="57"/>
    <x v="57"/>
    <x v="2"/>
    <s v="United States"/>
    <s v="Great Falls"/>
    <s v="Montana"/>
    <n v="59405"/>
    <x v="1"/>
    <s v="OFF-PA-10001667"/>
    <x v="1"/>
    <s v="Paper"/>
    <s v="Great White Multi-Use Recycled Paper (20Lb. and 84 Bright)"/>
    <x v="493"/>
    <n v="2"/>
    <n v="0"/>
    <n v="5.3819999999999997"/>
    <s v="Anna Andreadi"/>
    <s v=""/>
    <n v="1"/>
    <n v="0"/>
  </r>
  <r>
    <n v="519"/>
    <x v="237"/>
    <x v="203"/>
    <d v="2019-01-27T00:00:00"/>
    <s v="Standard Class"/>
    <x v="57"/>
    <x v="57"/>
    <x v="2"/>
    <s v="United States"/>
    <s v="Great Falls"/>
    <s v="Montana"/>
    <n v="59405"/>
    <x v="1"/>
    <s v="OFF-ST-10004459"/>
    <x v="1"/>
    <s v="Storage"/>
    <s v="Tennsco Single-Tier Lockers"/>
    <x v="494"/>
    <n v="3"/>
    <n v="0"/>
    <n v="56.300999999999988"/>
    <s v="Anna Andreadi"/>
    <s v=""/>
    <n v="1"/>
    <n v="0"/>
  </r>
  <r>
    <n v="520"/>
    <x v="238"/>
    <x v="204"/>
    <d v="2017-03-26T00:00:00"/>
    <s v="Standard Class"/>
    <x v="203"/>
    <x v="203"/>
    <x v="0"/>
    <s v="United States"/>
    <s v="Houston"/>
    <s v="Texas"/>
    <n v="77041"/>
    <x v="2"/>
    <s v="TEC-AC-10000171"/>
    <x v="2"/>
    <s v="Accessories"/>
    <s v="Verbatim 25 GB 6x Blu-ray Single Layer Recordable Disc, 25/Pack"/>
    <x v="495"/>
    <n v="1"/>
    <n v="0.2"/>
    <n v="5.2877000000000001"/>
    <s v="Kelly Williams"/>
    <n v="1"/>
    <n v="0"/>
    <n v="1"/>
  </r>
  <r>
    <n v="521"/>
    <x v="238"/>
    <x v="204"/>
    <d v="2017-03-26T00:00:00"/>
    <s v="Standard Class"/>
    <x v="203"/>
    <x v="203"/>
    <x v="0"/>
    <s v="United States"/>
    <s v="Houston"/>
    <s v="Texas"/>
    <n v="77041"/>
    <x v="2"/>
    <s v="OFF-ST-10000736"/>
    <x v="1"/>
    <s v="Storage"/>
    <s v="Carina Double Wide Media Storage Towers in Natural &amp; Black"/>
    <x v="434"/>
    <n v="2"/>
    <n v="0.2"/>
    <n v="-25.91360000000001"/>
    <s v="Kelly Williams"/>
    <n v="1"/>
    <n v="0"/>
    <n v="0"/>
  </r>
  <r>
    <n v="522"/>
    <x v="238"/>
    <x v="204"/>
    <d v="2017-03-26T00:00:00"/>
    <s v="Standard Class"/>
    <x v="203"/>
    <x v="203"/>
    <x v="0"/>
    <s v="United States"/>
    <s v="Houston"/>
    <s v="Texas"/>
    <n v="77041"/>
    <x v="2"/>
    <s v="OFF-BI-10000285"/>
    <x v="1"/>
    <s v="Binders"/>
    <s v="XtraLife ClearVue Slant-D Ring Binders by Cardinal"/>
    <x v="496"/>
    <n v="9"/>
    <n v="0.8"/>
    <n v="-21.167999999999999"/>
    <s v="Kelly Williams"/>
    <n v="1"/>
    <n v="0"/>
    <n v="0"/>
  </r>
  <r>
    <n v="523"/>
    <x v="239"/>
    <x v="205"/>
    <d v="2019-01-25T00:00:00"/>
    <s v="First Class"/>
    <x v="204"/>
    <x v="204"/>
    <x v="1"/>
    <s v="United States"/>
    <s v="Detroit"/>
    <s v="Michigan"/>
    <n v="48234"/>
    <x v="2"/>
    <s v="FUR-TA-10001857"/>
    <x v="0"/>
    <s v="Tables"/>
    <s v="Balt Solid Wood Rectangular Table"/>
    <x v="497"/>
    <n v="2"/>
    <n v="0"/>
    <n v="21.097999999999985"/>
    <s v="Kelly Williams"/>
    <s v=""/>
    <n v="1"/>
    <n v="1"/>
  </r>
  <r>
    <n v="524"/>
    <x v="240"/>
    <x v="206"/>
    <d v="2018-05-23T00:00:00"/>
    <s v="First Class"/>
    <x v="109"/>
    <x v="109"/>
    <x v="0"/>
    <s v="United States"/>
    <s v="Los Angeles"/>
    <s v="California"/>
    <n v="90032"/>
    <x v="1"/>
    <s v="TEC-PH-10003555"/>
    <x v="2"/>
    <s v="Phones"/>
    <s v="Motorola HK250 Universal Bluetooth Headset"/>
    <x v="498"/>
    <n v="3"/>
    <n v="0.2"/>
    <n v="-12.414599999999997"/>
    <s v="Anna Andreadi"/>
    <s v=""/>
    <n v="1"/>
    <n v="0"/>
  </r>
  <r>
    <n v="525"/>
    <x v="240"/>
    <x v="206"/>
    <d v="2018-05-23T00:00:00"/>
    <s v="First Class"/>
    <x v="109"/>
    <x v="109"/>
    <x v="0"/>
    <s v="United States"/>
    <s v="Los Angeles"/>
    <s v="California"/>
    <n v="90032"/>
    <x v="1"/>
    <s v="TEC-AC-10003832"/>
    <x v="2"/>
    <s v="Accessories"/>
    <s v="Imation 16GB Mini TravelDrive USB 2.0 Flash Drive"/>
    <x v="499"/>
    <n v="2"/>
    <n v="0"/>
    <n v="27.166600000000003"/>
    <s v="Anna Andreadi"/>
    <s v=""/>
    <n v="1"/>
    <n v="0"/>
  </r>
  <r>
    <n v="526"/>
    <x v="241"/>
    <x v="207"/>
    <d v="2018-01-02T00:00:00"/>
    <s v="Standard Class"/>
    <x v="205"/>
    <x v="205"/>
    <x v="0"/>
    <s v="United States"/>
    <s v="Lawrence"/>
    <s v="Massachusetts"/>
    <n v="1841"/>
    <x v="3"/>
    <s v="OFF-FA-10002815"/>
    <x v="1"/>
    <s v="Fasteners"/>
    <s v="Staples"/>
    <x v="500"/>
    <n v="5"/>
    <n v="0"/>
    <n v="10.434000000000001"/>
    <s v="Chuck Magee"/>
    <s v=""/>
    <n v="1"/>
    <n v="1"/>
  </r>
  <r>
    <n v="527"/>
    <x v="242"/>
    <x v="208"/>
    <d v="2019-10-26T00:00:00"/>
    <s v="Standard Class"/>
    <x v="206"/>
    <x v="206"/>
    <x v="2"/>
    <s v="United States"/>
    <s v="Lakeland"/>
    <s v="Florida"/>
    <n v="33801"/>
    <x v="0"/>
    <s v="FUR-CH-10003379"/>
    <x v="0"/>
    <s v="Chairs"/>
    <s v="Global Commerce Series High-Back Swivel/Tilt Chairs"/>
    <x v="501"/>
    <n v="3"/>
    <n v="0.2"/>
    <n v="42.746999999999986"/>
    <s v="Cassandra Brandow"/>
    <s v=""/>
    <n v="1"/>
    <n v="1"/>
  </r>
  <r>
    <n v="528"/>
    <x v="242"/>
    <x v="208"/>
    <d v="2019-10-26T00:00:00"/>
    <s v="Standard Class"/>
    <x v="206"/>
    <x v="206"/>
    <x v="2"/>
    <s v="United States"/>
    <s v="Lakeland"/>
    <s v="Florida"/>
    <n v="33801"/>
    <x v="0"/>
    <s v="FUR-FU-10001756"/>
    <x v="0"/>
    <s v="Furnishings"/>
    <s v="Eldon Expressions Desk Accessory, Wood Photo Frame, Mahogany"/>
    <x v="502"/>
    <n v="3"/>
    <n v="0.2"/>
    <n v="5.1407999999999916"/>
    <s v="Cassandra Brandow"/>
    <s v=""/>
    <n v="1"/>
    <n v="0"/>
  </r>
  <r>
    <n v="529"/>
    <x v="243"/>
    <x v="37"/>
    <d v="2017-09-07T00:00:00"/>
    <s v="Standard Class"/>
    <x v="207"/>
    <x v="207"/>
    <x v="0"/>
    <s v="United States"/>
    <s v="Philadelphia"/>
    <s v="Pennsylvania"/>
    <n v="19134"/>
    <x v="3"/>
    <s v="OFF-ST-10004963"/>
    <x v="1"/>
    <s v="Storage"/>
    <s v="Eldon Gobal File Keepers"/>
    <x v="503"/>
    <n v="3"/>
    <n v="0.2"/>
    <n v="-7.2672000000000043"/>
    <s v="Chuck Magee"/>
    <s v=""/>
    <n v="1"/>
    <n v="1"/>
  </r>
  <r>
    <n v="530"/>
    <x v="243"/>
    <x v="37"/>
    <d v="2017-09-07T00:00:00"/>
    <s v="Standard Class"/>
    <x v="207"/>
    <x v="207"/>
    <x v="0"/>
    <s v="United States"/>
    <s v="Philadelphia"/>
    <s v="Pennsylvania"/>
    <n v="19134"/>
    <x v="3"/>
    <s v="OFF-SU-10002881"/>
    <x v="1"/>
    <s v="Supplies"/>
    <s v="Martin Yale Chadless Opener Electric Letter Opener"/>
    <x v="504"/>
    <n v="1"/>
    <n v="0.2"/>
    <n v="-149.9058"/>
    <s v="Chuck Magee"/>
    <s v=""/>
    <n v="1"/>
    <n v="0"/>
  </r>
  <r>
    <n v="531"/>
    <x v="243"/>
    <x v="37"/>
    <d v="2017-09-07T00:00:00"/>
    <s v="Standard Class"/>
    <x v="207"/>
    <x v="207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505"/>
    <n v="6"/>
    <n v="0.2"/>
    <n v="19.692"/>
    <s v="Chuck Magee"/>
    <s v=""/>
    <n v="1"/>
    <n v="0"/>
  </r>
  <r>
    <n v="532"/>
    <x v="244"/>
    <x v="209"/>
    <d v="2017-11-09T00:00:00"/>
    <s v="Second Class"/>
    <x v="208"/>
    <x v="208"/>
    <x v="1"/>
    <s v="United States"/>
    <s v="Los Angeles"/>
    <s v="California"/>
    <n v="90036"/>
    <x v="1"/>
    <s v="FUR-CH-10000595"/>
    <x v="0"/>
    <s v="Chairs"/>
    <s v="Safco Contoured Stacking Chairs"/>
    <x v="506"/>
    <n v="1"/>
    <n v="0.2"/>
    <n v="11.919999999999987"/>
    <s v="Anna Andreadi"/>
    <s v=""/>
    <n v="1"/>
    <n v="1"/>
  </r>
  <r>
    <n v="533"/>
    <x v="245"/>
    <x v="210"/>
    <d v="2019-09-11T00:00:00"/>
    <s v="Standard Class"/>
    <x v="209"/>
    <x v="209"/>
    <x v="0"/>
    <s v="United States"/>
    <s v="Los Angeles"/>
    <s v="California"/>
    <n v="90032"/>
    <x v="1"/>
    <s v="FUR-FU-10000448"/>
    <x v="0"/>
    <s v="Furnishings"/>
    <s v="Tenex Chairmats For Use With Carpeted Floors"/>
    <x v="507"/>
    <n v="3"/>
    <n v="0"/>
    <n v="2.3969999999999985"/>
    <s v="Anna Andreadi"/>
    <s v=""/>
    <n v="1"/>
    <n v="1"/>
  </r>
  <r>
    <n v="534"/>
    <x v="246"/>
    <x v="211"/>
    <d v="2018-06-01T00:00:00"/>
    <s v="Second Class"/>
    <x v="210"/>
    <x v="210"/>
    <x v="0"/>
    <s v="United States"/>
    <s v="Montgomery"/>
    <s v="Alabama"/>
    <n v="36116"/>
    <x v="0"/>
    <s v="TEC-PH-10000984"/>
    <x v="2"/>
    <s v="Phones"/>
    <s v="Panasonic KX-TG9471B"/>
    <x v="508"/>
    <n v="5"/>
    <n v="0"/>
    <n v="274.38600000000008"/>
    <s v="Cassandra Brandow"/>
    <s v=""/>
    <n v="1"/>
    <n v="1"/>
  </r>
  <r>
    <n v="535"/>
    <x v="246"/>
    <x v="211"/>
    <d v="2018-06-01T00:00:00"/>
    <s v="Second Class"/>
    <x v="210"/>
    <x v="210"/>
    <x v="0"/>
    <s v="United States"/>
    <s v="Montgomery"/>
    <s v="Alabama"/>
    <n v="36116"/>
    <x v="0"/>
    <s v="OFF-BI-10002557"/>
    <x v="1"/>
    <s v="Binders"/>
    <s v="Presstex Flexible Ring Binders"/>
    <x v="509"/>
    <n v="5"/>
    <n v="0"/>
    <n v="11.375"/>
    <s v="Cassandra Brandow"/>
    <s v=""/>
    <n v="1"/>
    <n v="0"/>
  </r>
  <r>
    <n v="536"/>
    <x v="247"/>
    <x v="212"/>
    <d v="2018-07-16T00:00:00"/>
    <s v="Standard Class"/>
    <x v="211"/>
    <x v="211"/>
    <x v="0"/>
    <s v="United States"/>
    <s v="Mesa"/>
    <s v="Arizona"/>
    <n v="85204"/>
    <x v="1"/>
    <s v="OFF-ST-10001325"/>
    <x v="1"/>
    <s v="Storage"/>
    <s v="Sterilite Officeware Hinged File Box"/>
    <x v="510"/>
    <n v="2"/>
    <n v="0.2"/>
    <n v="1.4672000000000001"/>
    <s v="Anna Andreadi"/>
    <s v=""/>
    <n v="1"/>
    <n v="1"/>
  </r>
  <r>
    <n v="537"/>
    <x v="248"/>
    <x v="213"/>
    <d v="2019-09-08T00:00:00"/>
    <s v="Second Class"/>
    <x v="212"/>
    <x v="212"/>
    <x v="0"/>
    <s v="United States"/>
    <s v="Chicago"/>
    <s v="Illinois"/>
    <n v="60653"/>
    <x v="2"/>
    <s v="OFF-BI-10002429"/>
    <x v="1"/>
    <s v="Binders"/>
    <s v="Premier Elliptical Ring Binder, Black"/>
    <x v="511"/>
    <n v="7"/>
    <n v="0.8"/>
    <n v="-68.185600000000022"/>
    <s v="Kelly Williams"/>
    <s v=""/>
    <n v="1"/>
    <n v="1"/>
  </r>
  <r>
    <n v="538"/>
    <x v="249"/>
    <x v="155"/>
    <d v="2017-12-08T00:00:00"/>
    <s v="Standard Class"/>
    <x v="88"/>
    <x v="88"/>
    <x v="2"/>
    <s v="United States"/>
    <s v="New York City"/>
    <s v="New York"/>
    <n v="10009"/>
    <x v="3"/>
    <s v="OFF-BI-10004528"/>
    <x v="1"/>
    <s v="Binders"/>
    <s v="Cardinal Poly Pocket Divider Pockets for Ring Binders"/>
    <x v="512"/>
    <n v="4"/>
    <n v="0.2"/>
    <n v="3.359999999999999"/>
    <s v="Chuck Magee"/>
    <s v=""/>
    <n v="1"/>
    <n v="0"/>
  </r>
  <r>
    <n v="539"/>
    <x v="250"/>
    <x v="214"/>
    <d v="2017-12-11T00:00:00"/>
    <s v="Standard Class"/>
    <x v="213"/>
    <x v="213"/>
    <x v="0"/>
    <s v="United States"/>
    <s v="Henderson"/>
    <s v="Kentucky"/>
    <n v="42420"/>
    <x v="0"/>
    <s v="OFF-AP-10001271"/>
    <x v="1"/>
    <s v="Appliances"/>
    <s v="Eureka The Boss Cordless Rechargeable Stick Vac"/>
    <x v="513"/>
    <n v="3"/>
    <n v="0"/>
    <n v="41.293800000000005"/>
    <s v="Cassandra Brandow"/>
    <s v=""/>
    <n v="1"/>
    <n v="1"/>
  </r>
  <r>
    <n v="540"/>
    <x v="250"/>
    <x v="214"/>
    <d v="2017-12-11T00:00:00"/>
    <s v="Standard Class"/>
    <x v="213"/>
    <x v="213"/>
    <x v="0"/>
    <s v="United States"/>
    <s v="Henderson"/>
    <s v="Kentucky"/>
    <n v="42420"/>
    <x v="0"/>
    <s v="FUR-CH-10002647"/>
    <x v="0"/>
    <s v="Chairs"/>
    <s v="Situations Contoured Folding Chairs, 4/Set"/>
    <x v="514"/>
    <n v="4"/>
    <n v="0"/>
    <n v="70.980000000000018"/>
    <s v="Cassandra Brandow"/>
    <s v=""/>
    <n v="1"/>
    <n v="0"/>
  </r>
  <r>
    <n v="541"/>
    <x v="251"/>
    <x v="215"/>
    <d v="2016-02-03T00:00:00"/>
    <s v="First Class"/>
    <x v="214"/>
    <x v="214"/>
    <x v="0"/>
    <s v="United States"/>
    <s v="Green Bay"/>
    <s v="Wisconsin"/>
    <n v="54302"/>
    <x v="2"/>
    <s v="TEC-AC-10001432"/>
    <x v="2"/>
    <s v="Accessories"/>
    <s v="Enermax Aurora Lite Keyboard"/>
    <x v="515"/>
    <n v="6"/>
    <n v="0"/>
    <n v="206.31600000000006"/>
    <s v="Kelly Williams"/>
    <s v=""/>
    <n v="1"/>
    <n v="1"/>
  </r>
  <r>
    <n v="542"/>
    <x v="252"/>
    <x v="216"/>
    <d v="2018-07-17T00:00:00"/>
    <s v="First Class"/>
    <x v="20"/>
    <x v="20"/>
    <x v="1"/>
    <s v="United States"/>
    <s v="Tucson"/>
    <s v="Arizona"/>
    <n v="85705"/>
    <x v="1"/>
    <s v="TEC-PH-10002262"/>
    <x v="2"/>
    <s v="Phones"/>
    <s v="LG Electronics Tone+ HBS-730 Bluetooth Headset"/>
    <x v="516"/>
    <n v="8"/>
    <n v="0.2"/>
    <n v="38.086400000000026"/>
    <s v="Anna Andreadi"/>
    <n v="1"/>
    <n v="0"/>
    <n v="0"/>
  </r>
  <r>
    <n v="543"/>
    <x v="253"/>
    <x v="217"/>
    <d v="2017-12-23T00:00:00"/>
    <s v="Standard Class"/>
    <x v="215"/>
    <x v="215"/>
    <x v="0"/>
    <s v="United States"/>
    <s v="Springfield"/>
    <s v="Ohio"/>
    <n v="45503"/>
    <x v="3"/>
    <s v="OFF-ST-10001809"/>
    <x v="1"/>
    <s v="Storage"/>
    <s v="Fellowes Officeware Wire Shelving"/>
    <x v="517"/>
    <n v="9"/>
    <n v="0.2"/>
    <n v="-145.52460000000002"/>
    <s v="Chuck Magee"/>
    <s v=""/>
    <n v="1"/>
    <n v="1"/>
  </r>
  <r>
    <n v="544"/>
    <x v="254"/>
    <x v="218"/>
    <d v="2016-05-16T00:00:00"/>
    <s v="Standard Class"/>
    <x v="38"/>
    <x v="38"/>
    <x v="0"/>
    <s v="United States"/>
    <s v="Fort Worth"/>
    <s v="Texas"/>
    <n v="76106"/>
    <x v="2"/>
    <s v="TEC-AC-10001465"/>
    <x v="2"/>
    <s v="Accessories"/>
    <s v="SanDisk Cruzer 64 GB USB Flash Drive"/>
    <x v="518"/>
    <n v="2"/>
    <n v="0.2"/>
    <n v="7.263999999999994"/>
    <s v="Kelly Williams"/>
    <s v=""/>
    <n v="1"/>
    <n v="0"/>
  </r>
  <r>
    <n v="545"/>
    <x v="254"/>
    <x v="218"/>
    <d v="2016-05-16T00:00:00"/>
    <s v="Standard Class"/>
    <x v="38"/>
    <x v="38"/>
    <x v="0"/>
    <s v="United States"/>
    <s v="Fort Worth"/>
    <s v="Texas"/>
    <n v="76106"/>
    <x v="2"/>
    <s v="TEC-PH-10002597"/>
    <x v="2"/>
    <s v="Phones"/>
    <s v="Xblue XB-1670-86 X16 Small Office Telephone - Titanium"/>
    <x v="519"/>
    <n v="1"/>
    <n v="0.2"/>
    <n v="6.2995000000000019"/>
    <s v="Kelly Williams"/>
    <s v=""/>
    <n v="1"/>
    <n v="0"/>
  </r>
  <r>
    <n v="546"/>
    <x v="254"/>
    <x v="218"/>
    <d v="2016-05-16T00:00:00"/>
    <s v="Standard Class"/>
    <x v="38"/>
    <x v="38"/>
    <x v="0"/>
    <s v="United States"/>
    <s v="Fort Worth"/>
    <s v="Texas"/>
    <n v="76106"/>
    <x v="2"/>
    <s v="FUR-FU-10000723"/>
    <x v="0"/>
    <s v="Furnishings"/>
    <s v="Deflect-o EconoMat Studded, No Bevel Mat for Low Pile Carpeting"/>
    <x v="520"/>
    <n v="4"/>
    <n v="0.6"/>
    <n v="-84.292799999999986"/>
    <s v="Kelly Williams"/>
    <s v=""/>
    <n v="1"/>
    <n v="0"/>
  </r>
  <r>
    <n v="547"/>
    <x v="255"/>
    <x v="123"/>
    <d v="2019-11-22T00:00:00"/>
    <s v="First Class"/>
    <x v="216"/>
    <x v="216"/>
    <x v="2"/>
    <s v="United States"/>
    <s v="New York City"/>
    <s v="New York"/>
    <n v="10035"/>
    <x v="3"/>
    <s v="OFF-BI-10000404"/>
    <x v="1"/>
    <s v="Binders"/>
    <s v="Avery Printable Repositionable Plastic Tabs"/>
    <x v="521"/>
    <n v="6"/>
    <n v="0.2"/>
    <n v="13.931999999999999"/>
    <s v="Chuck Magee"/>
    <s v=""/>
    <n v="1"/>
    <n v="1"/>
  </r>
  <r>
    <n v="548"/>
    <x v="255"/>
    <x v="123"/>
    <d v="2019-11-22T00:00:00"/>
    <s v="First Class"/>
    <x v="216"/>
    <x v="216"/>
    <x v="2"/>
    <s v="United States"/>
    <s v="New York City"/>
    <s v="New York"/>
    <n v="10035"/>
    <x v="3"/>
    <s v="OFF-PA-10002986"/>
    <x v="1"/>
    <s v="Paper"/>
    <s v="Xerox 1898"/>
    <x v="522"/>
    <n v="2"/>
    <n v="0"/>
    <n v="6.4127999999999998"/>
    <s v="Chuck Magee"/>
    <s v=""/>
    <n v="1"/>
    <n v="0"/>
  </r>
  <r>
    <n v="549"/>
    <x v="256"/>
    <x v="219"/>
    <d v="2017-11-17T00:00:00"/>
    <s v="Second Class"/>
    <x v="158"/>
    <x v="158"/>
    <x v="1"/>
    <s v="United States"/>
    <s v="Chicago"/>
    <s v="Illinois"/>
    <n v="60653"/>
    <x v="2"/>
    <s v="OFF-ST-10000604"/>
    <x v="1"/>
    <s v="Storage"/>
    <s v="Home/Office Personal File Carts"/>
    <x v="523"/>
    <n v="9"/>
    <n v="0.2"/>
    <n v="15.641999999999982"/>
    <s v="Kelly Williams"/>
    <s v=""/>
    <n v="1"/>
    <n v="0"/>
  </r>
  <r>
    <n v="550"/>
    <x v="256"/>
    <x v="219"/>
    <d v="2017-11-17T00:00:00"/>
    <s v="Second Class"/>
    <x v="158"/>
    <x v="158"/>
    <x v="1"/>
    <s v="United States"/>
    <s v="Chicago"/>
    <s v="Illinois"/>
    <n v="60653"/>
    <x v="2"/>
    <s v="OFF-BI-10004738"/>
    <x v="1"/>
    <s v="Binders"/>
    <s v="Flexible Leather- Look Classic Collection Ring Binder"/>
    <x v="524"/>
    <n v="3"/>
    <n v="0.8"/>
    <n v="-17.045999999999999"/>
    <s v="Kelly Williams"/>
    <s v=""/>
    <n v="1"/>
    <n v="0"/>
  </r>
  <r>
    <n v="551"/>
    <x v="256"/>
    <x v="219"/>
    <d v="2017-11-17T00:00:00"/>
    <s v="Second Class"/>
    <x v="158"/>
    <x v="158"/>
    <x v="1"/>
    <s v="United States"/>
    <s v="Chicago"/>
    <s v="Illinois"/>
    <n v="60653"/>
    <x v="2"/>
    <s v="OFF-SU-10001935"/>
    <x v="1"/>
    <s v="Supplies"/>
    <s v="Staple remover"/>
    <x v="525"/>
    <n v="5"/>
    <n v="0.2"/>
    <n v="-1.7440000000000015"/>
    <s v="Kelly Williams"/>
    <s v=""/>
    <n v="1"/>
    <n v="0"/>
  </r>
  <r>
    <n v="552"/>
    <x v="257"/>
    <x v="173"/>
    <d v="2018-04-17T00:00:00"/>
    <s v="Second Class"/>
    <x v="217"/>
    <x v="217"/>
    <x v="0"/>
    <s v="United States"/>
    <s v="San Francisco"/>
    <s v="California"/>
    <n v="94110"/>
    <x v="1"/>
    <s v="FUR-CH-10002024"/>
    <x v="0"/>
    <s v="Chairs"/>
    <s v="HON 5400 Series Task Chairs for Big and Tall"/>
    <x v="526"/>
    <n v="2"/>
    <n v="0.2"/>
    <n v="0"/>
    <s v="Anna Andreadi"/>
    <s v=""/>
    <n v="1"/>
    <n v="1"/>
  </r>
  <r>
    <n v="553"/>
    <x v="258"/>
    <x v="220"/>
    <d v="2019-09-12T00:00:00"/>
    <s v="First Class"/>
    <x v="53"/>
    <x v="53"/>
    <x v="0"/>
    <s v="United States"/>
    <s v="Jacksonville"/>
    <s v="Florida"/>
    <n v="32216"/>
    <x v="0"/>
    <s v="FUR-FU-10003039"/>
    <x v="0"/>
    <s v="Furnishings"/>
    <s v="Howard Miller 11-1/2&quot; Diameter Grantwood Wall Clock"/>
    <x v="527"/>
    <n v="1"/>
    <n v="0.2"/>
    <n v="6.0381999999999998"/>
    <s v="Cassandra Brandow"/>
    <s v=""/>
    <n v="1"/>
    <n v="0"/>
  </r>
  <r>
    <n v="554"/>
    <x v="259"/>
    <x v="221"/>
    <d v="2019-11-28T00:00:00"/>
    <s v="Standard Class"/>
    <x v="218"/>
    <x v="218"/>
    <x v="0"/>
    <s v="United States"/>
    <s v="Houston"/>
    <s v="Texas"/>
    <n v="77070"/>
    <x v="2"/>
    <s v="OFF-FA-10004248"/>
    <x v="1"/>
    <s v="Fasteners"/>
    <s v="Advantus T-Pin Paper Clips"/>
    <x v="528"/>
    <n v="3"/>
    <n v="0.2"/>
    <n v="2.5707"/>
    <s v="Kelly Williams"/>
    <s v=""/>
    <n v="1"/>
    <n v="1"/>
  </r>
  <r>
    <n v="555"/>
    <x v="260"/>
    <x v="222"/>
    <d v="2019-07-03T00:00:00"/>
    <s v="Second Class"/>
    <x v="158"/>
    <x v="158"/>
    <x v="1"/>
    <s v="United States"/>
    <s v="Anaheim"/>
    <s v="California"/>
    <n v="92804"/>
    <x v="1"/>
    <s v="OFF-ST-10001780"/>
    <x v="1"/>
    <s v="Storage"/>
    <s v="Tennsco 16-Compartment Lockers with Coat Rack"/>
    <x v="529"/>
    <n v="2"/>
    <n v="0"/>
    <n v="310.98720000000003"/>
    <s v="Anna Andreadi"/>
    <s v=""/>
    <n v="1"/>
    <n v="0"/>
  </r>
  <r>
    <n v="556"/>
    <x v="261"/>
    <x v="223"/>
    <d v="2016-03-07T00:00:00"/>
    <s v="Second Class"/>
    <x v="219"/>
    <x v="219"/>
    <x v="0"/>
    <s v="United States"/>
    <s v="Wilmington"/>
    <s v="North Carolina"/>
    <n v="28403"/>
    <x v="0"/>
    <s v="OFF-AR-10003560"/>
    <x v="1"/>
    <s v="Art"/>
    <s v="Zebra Zazzle Fluorescent Highlighters"/>
    <x v="530"/>
    <n v="4"/>
    <n v="0.2"/>
    <n v="3.4047999999999981"/>
    <s v="Cassandra Brandow"/>
    <s v=""/>
    <n v="1"/>
    <n v="1"/>
  </r>
  <r>
    <n v="557"/>
    <x v="262"/>
    <x v="224"/>
    <d v="2018-06-15T00:00:00"/>
    <s v="Standard Class"/>
    <x v="220"/>
    <x v="220"/>
    <x v="0"/>
    <s v="United States"/>
    <s v="Los Angeles"/>
    <s v="California"/>
    <n v="90045"/>
    <x v="1"/>
    <s v="OFF-LA-10001297"/>
    <x v="1"/>
    <s v="Labels"/>
    <s v="Avery 473"/>
    <x v="346"/>
    <n v="2"/>
    <n v="0"/>
    <n v="9.9359999999999999"/>
    <s v="Anna Andreadi"/>
    <s v=""/>
    <n v="1"/>
    <n v="1"/>
  </r>
  <r>
    <n v="558"/>
    <x v="262"/>
    <x v="224"/>
    <d v="2018-06-15T00:00:00"/>
    <s v="Standard Class"/>
    <x v="220"/>
    <x v="220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x v="531"/>
    <n v="4"/>
    <n v="0.2"/>
    <n v="-217.04800000000017"/>
    <s v="Anna Andreadi"/>
    <s v=""/>
    <n v="1"/>
    <n v="0"/>
  </r>
  <r>
    <n v="559"/>
    <x v="262"/>
    <x v="224"/>
    <d v="2018-06-15T00:00:00"/>
    <s v="Standard Class"/>
    <x v="220"/>
    <x v="220"/>
    <x v="0"/>
    <s v="United States"/>
    <s v="Los Angeles"/>
    <s v="California"/>
    <n v="90045"/>
    <x v="1"/>
    <s v="OFF-PA-10003441"/>
    <x v="1"/>
    <s v="Paper"/>
    <s v="Xerox 226"/>
    <x v="56"/>
    <n v="5"/>
    <n v="0"/>
    <n v="15.552000000000001"/>
    <s v="Anna Andreadi"/>
    <s v=""/>
    <n v="1"/>
    <n v="0"/>
  </r>
  <r>
    <n v="560"/>
    <x v="263"/>
    <x v="225"/>
    <d v="2019-11-22T00:00:00"/>
    <s v="Second Class"/>
    <x v="221"/>
    <x v="221"/>
    <x v="0"/>
    <s v="United States"/>
    <s v="San Francisco"/>
    <s v="California"/>
    <n v="94110"/>
    <x v="1"/>
    <s v="FUR-FU-10003347"/>
    <x v="0"/>
    <s v="Furnishings"/>
    <s v="Coloredge Poster Frame"/>
    <x v="532"/>
    <n v="3"/>
    <n v="0"/>
    <n v="16.614000000000001"/>
    <s v="Anna Andreadi"/>
    <s v=""/>
    <n v="1"/>
    <n v="1"/>
  </r>
  <r>
    <n v="561"/>
    <x v="263"/>
    <x v="225"/>
    <d v="2019-11-22T00:00:00"/>
    <s v="Second Class"/>
    <x v="221"/>
    <x v="221"/>
    <x v="0"/>
    <s v="United States"/>
    <s v="San Francisco"/>
    <s v="California"/>
    <n v="94110"/>
    <x v="1"/>
    <s v="OFF-BI-10000069"/>
    <x v="1"/>
    <s v="Binders"/>
    <s v="GBC Prepunched Paper, 19-Hole, for Binding Systems, 24-lb"/>
    <x v="533"/>
    <n v="7"/>
    <n v="0.2"/>
    <n v="27.318199999999983"/>
    <s v="Anna Andreadi"/>
    <s v=""/>
    <n v="1"/>
    <n v="0"/>
  </r>
  <r>
    <n v="562"/>
    <x v="264"/>
    <x v="80"/>
    <d v="2016-09-18T00:00:00"/>
    <s v="Second Class"/>
    <x v="222"/>
    <x v="222"/>
    <x v="0"/>
    <s v="United States"/>
    <s v="Tampa"/>
    <s v="Florida"/>
    <n v="33614"/>
    <x v="0"/>
    <s v="OFF-AP-10003914"/>
    <x v="1"/>
    <s v="Appliances"/>
    <s v="Sanitaire Vibra Groomer IR Commercial Upright Vacuum, Replacement Belts"/>
    <x v="534"/>
    <n v="5"/>
    <n v="0.2"/>
    <n v="1.3000000000000007"/>
    <s v="Cassandra Brandow"/>
    <s v=""/>
    <n v="1"/>
    <n v="1"/>
  </r>
  <r>
    <n v="563"/>
    <x v="264"/>
    <x v="80"/>
    <d v="2016-09-18T00:00:00"/>
    <s v="Second Class"/>
    <x v="222"/>
    <x v="222"/>
    <x v="0"/>
    <s v="United States"/>
    <s v="Tampa"/>
    <s v="Florida"/>
    <n v="33614"/>
    <x v="0"/>
    <s v="FUR-FU-10004020"/>
    <x v="0"/>
    <s v="Furnishings"/>
    <s v="Advantus Panel Wall Acrylic Frame"/>
    <x v="535"/>
    <n v="3"/>
    <n v="0.2"/>
    <n v="3.7743000000000002"/>
    <s v="Cassandra Brandow"/>
    <s v=""/>
    <n v="1"/>
    <n v="0"/>
  </r>
  <r>
    <n v="564"/>
    <x v="265"/>
    <x v="214"/>
    <d v="2017-12-09T00:00:00"/>
    <s v="First Class"/>
    <x v="223"/>
    <x v="223"/>
    <x v="0"/>
    <s v="United States"/>
    <s v="Seattle"/>
    <s v="Washington"/>
    <n v="98105"/>
    <x v="1"/>
    <s v="OFF-FA-10003467"/>
    <x v="1"/>
    <s v="Fasteners"/>
    <s v="Alliance Big Bands Rubber Bands, 12/Pack"/>
    <x v="536"/>
    <n v="2"/>
    <n v="0"/>
    <n v="0"/>
    <s v="Anna Andreadi"/>
    <s v=""/>
    <n v="1"/>
    <n v="1"/>
  </r>
  <r>
    <n v="565"/>
    <x v="265"/>
    <x v="214"/>
    <d v="2017-12-09T00:00:00"/>
    <s v="First Class"/>
    <x v="223"/>
    <x v="223"/>
    <x v="0"/>
    <s v="United States"/>
    <s v="Seattle"/>
    <s v="Washington"/>
    <n v="98105"/>
    <x v="1"/>
    <s v="OFF-LA-10000634"/>
    <x v="1"/>
    <s v="Labels"/>
    <s v="Avery 509"/>
    <x v="537"/>
    <n v="1"/>
    <n v="0"/>
    <n v="1.2005999999999999"/>
    <s v="Anna Andreadi"/>
    <s v=""/>
    <n v="1"/>
    <n v="0"/>
  </r>
  <r>
    <n v="566"/>
    <x v="266"/>
    <x v="226"/>
    <d v="2019-12-10T00:00:00"/>
    <s v="First Class"/>
    <x v="224"/>
    <x v="224"/>
    <x v="0"/>
    <s v="United States"/>
    <s v="Los Angeles"/>
    <s v="California"/>
    <n v="90008"/>
    <x v="1"/>
    <s v="TEC-PH-10002496"/>
    <x v="2"/>
    <s v="Phones"/>
    <s v="Cisco SPA301"/>
    <x v="538"/>
    <n v="3"/>
    <n v="0.2"/>
    <n v="46.796999999999983"/>
    <s v="Anna Andreadi"/>
    <n v="1"/>
    <n v="0"/>
    <n v="1"/>
  </r>
  <r>
    <n v="567"/>
    <x v="267"/>
    <x v="172"/>
    <d v="2019-10-08T00:00:00"/>
    <s v="Standard Class"/>
    <x v="225"/>
    <x v="225"/>
    <x v="1"/>
    <s v="United States"/>
    <s v="Seattle"/>
    <s v="Washington"/>
    <n v="98105"/>
    <x v="1"/>
    <s v="OFF-PA-10004530"/>
    <x v="1"/>
    <s v="Paper"/>
    <s v="Personal Creations Ink Jet Cards and Labels"/>
    <x v="539"/>
    <n v="8"/>
    <n v="0"/>
    <n v="45.001600000000003"/>
    <s v="Anna Andreadi"/>
    <s v=""/>
    <n v="1"/>
    <n v="1"/>
  </r>
  <r>
    <n v="568"/>
    <x v="267"/>
    <x v="172"/>
    <d v="2019-10-08T00:00:00"/>
    <s v="Standard Class"/>
    <x v="225"/>
    <x v="225"/>
    <x v="1"/>
    <s v="United States"/>
    <s v="Seattle"/>
    <s v="Washington"/>
    <n v="98105"/>
    <x v="1"/>
    <s v="OFF-BI-10001107"/>
    <x v="1"/>
    <s v="Binders"/>
    <s v="GBC White Gloss Covers, Plain Front"/>
    <x v="540"/>
    <n v="7"/>
    <n v="0.2"/>
    <n v="27.3672"/>
    <s v="Anna Andreadi"/>
    <s v=""/>
    <n v="1"/>
    <n v="0"/>
  </r>
  <r>
    <n v="569"/>
    <x v="267"/>
    <x v="172"/>
    <d v="2019-10-08T00:00:00"/>
    <s v="Standard Class"/>
    <x v="225"/>
    <x v="225"/>
    <x v="1"/>
    <s v="United States"/>
    <s v="Seattle"/>
    <s v="Washington"/>
    <n v="98105"/>
    <x v="1"/>
    <s v="OFF-PA-10004451"/>
    <x v="1"/>
    <s v="Paper"/>
    <s v="Xerox 222"/>
    <x v="541"/>
    <n v="3"/>
    <n v="0"/>
    <n v="9.3312000000000008"/>
    <s v="Anna Andreadi"/>
    <s v=""/>
    <n v="1"/>
    <n v="0"/>
  </r>
  <r>
    <n v="570"/>
    <x v="267"/>
    <x v="172"/>
    <d v="2019-10-08T00:00:00"/>
    <s v="Standard Class"/>
    <x v="225"/>
    <x v="225"/>
    <x v="1"/>
    <s v="United States"/>
    <s v="Seattle"/>
    <s v="Washington"/>
    <n v="98105"/>
    <x v="1"/>
    <s v="FUR-CH-10004997"/>
    <x v="0"/>
    <s v="Chairs"/>
    <s v="Hon Every-Day Series Multi-Task Chairs"/>
    <x v="542"/>
    <n v="3"/>
    <n v="0.2"/>
    <n v="0"/>
    <s v="Anna Andreadi"/>
    <s v=""/>
    <n v="1"/>
    <n v="0"/>
  </r>
  <r>
    <n v="571"/>
    <x v="268"/>
    <x v="116"/>
    <d v="2020-01-04T00:00:00"/>
    <s v="Standard Class"/>
    <x v="226"/>
    <x v="226"/>
    <x v="0"/>
    <s v="United States"/>
    <s v="New York City"/>
    <s v="New York"/>
    <n v="10024"/>
    <x v="3"/>
    <s v="OFF-LA-10001297"/>
    <x v="1"/>
    <s v="Labels"/>
    <s v="Avery 473"/>
    <x v="543"/>
    <n v="7"/>
    <n v="0"/>
    <n v="34.775999999999996"/>
    <s v="Chuck Magee"/>
    <s v=""/>
    <n v="1"/>
    <n v="1"/>
  </r>
  <r>
    <n v="572"/>
    <x v="268"/>
    <x v="116"/>
    <d v="2020-01-04T00:00:00"/>
    <s v="Standard Class"/>
    <x v="226"/>
    <x v="226"/>
    <x v="0"/>
    <s v="United States"/>
    <s v="New York City"/>
    <s v="New York"/>
    <n v="10024"/>
    <x v="3"/>
    <s v="OFF-FA-10000585"/>
    <x v="1"/>
    <s v="Fasteners"/>
    <s v="OIC Bulk Pack Metal Binder Clips"/>
    <x v="544"/>
    <n v="4"/>
    <n v="0"/>
    <n v="6.4215999999999998"/>
    <s v="Chuck Magee"/>
    <s v=""/>
    <n v="1"/>
    <n v="0"/>
  </r>
  <r>
    <n v="573"/>
    <x v="268"/>
    <x v="116"/>
    <d v="2020-01-04T00:00:00"/>
    <s v="Standard Class"/>
    <x v="226"/>
    <x v="226"/>
    <x v="0"/>
    <s v="United States"/>
    <s v="New York City"/>
    <s v="New York"/>
    <n v="10024"/>
    <x v="3"/>
    <s v="OFF-BI-10001922"/>
    <x v="1"/>
    <s v="Binders"/>
    <s v="Storex Dura Pro Binders"/>
    <x v="545"/>
    <n v="7"/>
    <n v="0.2"/>
    <n v="11.226599999999999"/>
    <s v="Chuck Magee"/>
    <s v=""/>
    <n v="1"/>
    <n v="0"/>
  </r>
  <r>
    <n v="574"/>
    <x v="268"/>
    <x v="116"/>
    <d v="2020-01-04T00:00:00"/>
    <s v="Standard Class"/>
    <x v="226"/>
    <x v="226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x v="546"/>
    <n v="3"/>
    <n v="0"/>
    <n v="4.0095000000000001"/>
    <s v="Chuck Magee"/>
    <s v=""/>
    <n v="1"/>
    <n v="0"/>
  </r>
  <r>
    <n v="575"/>
    <x v="269"/>
    <x v="54"/>
    <d v="2018-11-07T00:00:00"/>
    <s v="Standard Class"/>
    <x v="227"/>
    <x v="227"/>
    <x v="0"/>
    <s v="United States"/>
    <s v="Marysville"/>
    <s v="Washington"/>
    <n v="98270"/>
    <x v="1"/>
    <s v="OFF-AR-10003394"/>
    <x v="1"/>
    <s v="Art"/>
    <s v="Newell 332"/>
    <x v="138"/>
    <n v="3"/>
    <n v="0"/>
    <n v="2.3814000000000002"/>
    <s v="Anna Andreadi"/>
    <s v=""/>
    <n v="1"/>
    <n v="1"/>
  </r>
  <r>
    <n v="576"/>
    <x v="270"/>
    <x v="227"/>
    <d v="2017-09-22T00:00:00"/>
    <s v="Second Class"/>
    <x v="228"/>
    <x v="228"/>
    <x v="0"/>
    <s v="United States"/>
    <s v="Long Beach"/>
    <s v="California"/>
    <n v="90805"/>
    <x v="1"/>
    <s v="OFF-PA-10004530"/>
    <x v="1"/>
    <s v="Paper"/>
    <s v="Personal Creations Ink Jet Cards and Labels"/>
    <x v="547"/>
    <n v="14"/>
    <n v="0"/>
    <n v="78.752800000000008"/>
    <s v="Anna Andreadi"/>
    <s v=""/>
    <n v="1"/>
    <n v="1"/>
  </r>
  <r>
    <n v="577"/>
    <x v="270"/>
    <x v="227"/>
    <d v="2017-09-22T00:00:00"/>
    <s v="Second Class"/>
    <x v="228"/>
    <x v="228"/>
    <x v="0"/>
    <s v="United States"/>
    <s v="Long Beach"/>
    <s v="California"/>
    <n v="90805"/>
    <x v="1"/>
    <s v="OFF-PA-10001450"/>
    <x v="1"/>
    <s v="Paper"/>
    <s v="Rediform S.O.S. Phone Message Books"/>
    <x v="548"/>
    <n v="4"/>
    <n v="0"/>
    <n v="9.7608000000000015"/>
    <s v="Anna Andreadi"/>
    <s v=""/>
    <n v="1"/>
    <n v="0"/>
  </r>
  <r>
    <n v="578"/>
    <x v="270"/>
    <x v="227"/>
    <d v="2017-09-22T00:00:00"/>
    <s v="Second Class"/>
    <x v="228"/>
    <x v="228"/>
    <x v="0"/>
    <s v="United States"/>
    <s v="Long Beach"/>
    <s v="California"/>
    <n v="90805"/>
    <x v="1"/>
    <s v="OFF-SU-10001574"/>
    <x v="1"/>
    <s v="Supplies"/>
    <s v="Acme Value Line Scissors"/>
    <x v="549"/>
    <n v="2"/>
    <n v="0"/>
    <n v="2.1899999999999995"/>
    <s v="Anna Andreadi"/>
    <s v=""/>
    <n v="1"/>
    <n v="0"/>
  </r>
  <r>
    <n v="579"/>
    <x v="271"/>
    <x v="228"/>
    <d v="2019-07-26T00:00:00"/>
    <s v="Standard Class"/>
    <x v="229"/>
    <x v="229"/>
    <x v="0"/>
    <s v="United States"/>
    <s v="Chicago"/>
    <s v="Illinois"/>
    <n v="60610"/>
    <x v="2"/>
    <s v="OFF-ST-10002974"/>
    <x v="1"/>
    <s v="Storage"/>
    <s v="Trav-L-File Heavy-Duty Shuttle II, Black"/>
    <x v="550"/>
    <n v="2"/>
    <n v="0.2"/>
    <n v="8.7139999999999951"/>
    <s v="Kelly Williams"/>
    <s v=""/>
    <n v="1"/>
    <n v="1"/>
  </r>
  <r>
    <n v="580"/>
    <x v="271"/>
    <x v="228"/>
    <d v="2019-07-26T00:00:00"/>
    <s v="Standard Class"/>
    <x v="229"/>
    <x v="229"/>
    <x v="0"/>
    <s v="United States"/>
    <s v="Chicago"/>
    <s v="Illinois"/>
    <n v="60610"/>
    <x v="2"/>
    <s v="FUR-FU-10001475"/>
    <x v="0"/>
    <s v="Furnishings"/>
    <s v="Contract Clock, 14&quot;, Brown"/>
    <x v="551"/>
    <n v="1"/>
    <n v="0.6"/>
    <n v="-5.7148000000000003"/>
    <s v="Kelly Williams"/>
    <s v=""/>
    <n v="1"/>
    <n v="0"/>
  </r>
  <r>
    <n v="581"/>
    <x v="272"/>
    <x v="229"/>
    <d v="2017-09-14T00:00:00"/>
    <s v="Standard Class"/>
    <x v="230"/>
    <x v="230"/>
    <x v="0"/>
    <s v="United States"/>
    <s v="Los Angeles"/>
    <s v="California"/>
    <n v="90004"/>
    <x v="1"/>
    <s v="OFF-SU-10004498"/>
    <x v="1"/>
    <s v="Supplies"/>
    <s v="Martin-Yale Premier Letter Opener"/>
    <x v="552"/>
    <n v="4"/>
    <n v="0"/>
    <n v="1.5456000000000003"/>
    <s v="Anna Andreadi"/>
    <s v=""/>
    <n v="1"/>
    <n v="1"/>
  </r>
  <r>
    <n v="582"/>
    <x v="273"/>
    <x v="96"/>
    <d v="2019-12-05T00:00:00"/>
    <s v="Standard Class"/>
    <x v="231"/>
    <x v="231"/>
    <x v="0"/>
    <s v="United States"/>
    <s v="Denver"/>
    <s v="Colorado"/>
    <n v="80219"/>
    <x v="1"/>
    <s v="TEC-PH-10004977"/>
    <x v="2"/>
    <s v="Phones"/>
    <s v="GE 30524EE4"/>
    <x v="553"/>
    <n v="3"/>
    <n v="0.2"/>
    <n v="52.917299999999955"/>
    <s v="Anna Andreadi"/>
    <s v=""/>
    <n v="1"/>
    <n v="1"/>
  </r>
  <r>
    <n v="583"/>
    <x v="273"/>
    <x v="96"/>
    <d v="2019-12-05T00:00:00"/>
    <s v="Standard Class"/>
    <x v="231"/>
    <x v="231"/>
    <x v="0"/>
    <s v="United States"/>
    <s v="Denver"/>
    <s v="Colorado"/>
    <n v="80219"/>
    <x v="1"/>
    <s v="TEC-PH-10000586"/>
    <x v="2"/>
    <s v="Phones"/>
    <s v="AT&amp;T SB67148 SynJ"/>
    <x v="554"/>
    <n v="2"/>
    <n v="0.2"/>
    <n v="9.2386000000000053"/>
    <s v="Anna Andreadi"/>
    <s v=""/>
    <n v="1"/>
    <n v="0"/>
  </r>
  <r>
    <n v="584"/>
    <x v="273"/>
    <x v="96"/>
    <d v="2019-12-05T00:00:00"/>
    <s v="Standard Class"/>
    <x v="231"/>
    <x v="231"/>
    <x v="0"/>
    <s v="United States"/>
    <s v="Denver"/>
    <s v="Colorado"/>
    <n v="80219"/>
    <x v="1"/>
    <s v="OFF-AP-10000358"/>
    <x v="1"/>
    <s v="Appliances"/>
    <s v="Fellowes Basic Home/Office Series Surge Protectors"/>
    <x v="555"/>
    <n v="3"/>
    <n v="0.2"/>
    <n v="3.5045999999999964"/>
    <s v="Anna Andreadi"/>
    <s v=""/>
    <n v="1"/>
    <n v="0"/>
  </r>
  <r>
    <n v="585"/>
    <x v="273"/>
    <x v="96"/>
    <d v="2019-12-05T00:00:00"/>
    <s v="Standard Class"/>
    <x v="231"/>
    <x v="231"/>
    <x v="0"/>
    <s v="United States"/>
    <s v="Denver"/>
    <s v="Colorado"/>
    <n v="80219"/>
    <x v="1"/>
    <s v="OFF-BI-10002764"/>
    <x v="1"/>
    <s v="Binders"/>
    <s v="Recycled Pressboard Report Cover with Reinforced Top Hinge"/>
    <x v="556"/>
    <n v="7"/>
    <n v="0.7"/>
    <n v="-4.7480999999999973"/>
    <s v="Anna Andreadi"/>
    <s v=""/>
    <n v="1"/>
    <n v="0"/>
  </r>
  <r>
    <n v="586"/>
    <x v="273"/>
    <x v="96"/>
    <d v="2019-12-05T00:00:00"/>
    <s v="Standard Class"/>
    <x v="231"/>
    <x v="231"/>
    <x v="0"/>
    <s v="United States"/>
    <s v="Denver"/>
    <s v="Colorado"/>
    <n v="80219"/>
    <x v="1"/>
    <s v="TEC-PH-10001254"/>
    <x v="2"/>
    <s v="Phones"/>
    <s v="Jabra BIZ 2300 Duo QD Duo Corded Headset"/>
    <x v="557"/>
    <n v="4"/>
    <n v="0.2"/>
    <n v="30.477599999999981"/>
    <s v="Anna Andreadi"/>
    <s v=""/>
    <n v="1"/>
    <n v="0"/>
  </r>
  <r>
    <n v="587"/>
    <x v="274"/>
    <x v="230"/>
    <d v="2017-07-09T00:00:00"/>
    <s v="Standard Class"/>
    <x v="232"/>
    <x v="232"/>
    <x v="0"/>
    <s v="United States"/>
    <s v="Richmond"/>
    <s v="Kentucky"/>
    <n v="40475"/>
    <x v="0"/>
    <s v="FUR-CH-10003956"/>
    <x v="0"/>
    <s v="Chairs"/>
    <s v="Novimex High-Tech Fabric Mesh Task Chair"/>
    <x v="558"/>
    <n v="1"/>
    <n v="0"/>
    <n v="4.968599999999995"/>
    <s v="Cassandra Brandow"/>
    <s v=""/>
    <n v="1"/>
    <n v="1"/>
  </r>
  <r>
    <n v="588"/>
    <x v="274"/>
    <x v="230"/>
    <d v="2017-07-09T00:00:00"/>
    <s v="Standard Class"/>
    <x v="232"/>
    <x v="232"/>
    <x v="0"/>
    <s v="United States"/>
    <s v="Richmond"/>
    <s v="Kentucky"/>
    <n v="40475"/>
    <x v="0"/>
    <s v="OFF-LA-10003930"/>
    <x v="1"/>
    <s v="Labels"/>
    <s v="Dot Matrix Printer Tape Reel Labels, White, 5000/Box"/>
    <x v="559"/>
    <n v="3"/>
    <n v="0"/>
    <n v="144.51570000000001"/>
    <s v="Cassandra Brandow"/>
    <s v=""/>
    <n v="1"/>
    <n v="0"/>
  </r>
  <r>
    <n v="589"/>
    <x v="275"/>
    <x v="231"/>
    <d v="2018-03-24T00:00:00"/>
    <s v="Standard Class"/>
    <x v="233"/>
    <x v="233"/>
    <x v="0"/>
    <s v="United States"/>
    <s v="Salem"/>
    <s v="Oregon"/>
    <n v="97301"/>
    <x v="1"/>
    <s v="TEC-PH-10003800"/>
    <x v="2"/>
    <s v="Phones"/>
    <s v="i.Sound Portable Power - 8000 mAh"/>
    <x v="560"/>
    <n v="2"/>
    <n v="0.2"/>
    <n v="-20.136200000000006"/>
    <s v="Anna Andreadi"/>
    <n v="1"/>
    <n v="0"/>
    <n v="1"/>
  </r>
  <r>
    <n v="590"/>
    <x v="275"/>
    <x v="231"/>
    <d v="2018-03-24T00:00:00"/>
    <s v="Standard Class"/>
    <x v="233"/>
    <x v="233"/>
    <x v="0"/>
    <s v="United States"/>
    <s v="Salem"/>
    <s v="Oregon"/>
    <n v="97301"/>
    <x v="1"/>
    <s v="OFF-PA-10002005"/>
    <x v="1"/>
    <s v="Paper"/>
    <s v="Xerox 225"/>
    <x v="561"/>
    <n v="4"/>
    <n v="0.2"/>
    <n v="7.2576000000000001"/>
    <s v="Anna Andreadi"/>
    <n v="1"/>
    <n v="0"/>
    <n v="0"/>
  </r>
  <r>
    <n v="591"/>
    <x v="275"/>
    <x v="231"/>
    <d v="2018-03-24T00:00:00"/>
    <s v="Standard Class"/>
    <x v="233"/>
    <x v="233"/>
    <x v="0"/>
    <s v="United States"/>
    <s v="Salem"/>
    <s v="Oregon"/>
    <n v="97301"/>
    <x v="1"/>
    <s v="OFF-BI-10002498"/>
    <x v="1"/>
    <s v="Binders"/>
    <s v="Clear Mylar Reinforcing Strips"/>
    <x v="562"/>
    <n v="3"/>
    <n v="0.7"/>
    <n v="-12.896100000000004"/>
    <s v="Anna Andreadi"/>
    <n v="1"/>
    <n v="0"/>
    <n v="0"/>
  </r>
  <r>
    <n v="592"/>
    <x v="275"/>
    <x v="231"/>
    <d v="2018-03-24T00:00:00"/>
    <s v="Standard Class"/>
    <x v="233"/>
    <x v="233"/>
    <x v="0"/>
    <s v="United States"/>
    <s v="Salem"/>
    <s v="Oregon"/>
    <n v="97301"/>
    <x v="1"/>
    <s v="OFF-PA-10004101"/>
    <x v="1"/>
    <s v="Paper"/>
    <s v="Xerox 1894"/>
    <x v="563"/>
    <n v="2"/>
    <n v="0.2"/>
    <n v="3.6288"/>
    <s v="Anna Andreadi"/>
    <n v="1"/>
    <n v="0"/>
    <n v="0"/>
  </r>
  <r>
    <n v="593"/>
    <x v="276"/>
    <x v="232"/>
    <d v="2016-01-13T00:00:00"/>
    <s v="Standard Class"/>
    <x v="234"/>
    <x v="234"/>
    <x v="0"/>
    <s v="United States"/>
    <s v="Laredo"/>
    <s v="Texas"/>
    <n v="78041"/>
    <x v="2"/>
    <s v="OFF-AR-10004078"/>
    <x v="1"/>
    <s v="Art"/>
    <s v="Newell 312"/>
    <x v="564"/>
    <n v="2"/>
    <n v="0.2"/>
    <n v="1.1679999999999997"/>
    <s v="Kelly Williams"/>
    <s v=""/>
    <n v="1"/>
    <n v="1"/>
  </r>
  <r>
    <n v="594"/>
    <x v="276"/>
    <x v="232"/>
    <d v="2016-01-13T00:00:00"/>
    <s v="Standard Class"/>
    <x v="234"/>
    <x v="234"/>
    <x v="0"/>
    <s v="United States"/>
    <s v="Laredo"/>
    <s v="Texas"/>
    <n v="78041"/>
    <x v="2"/>
    <s v="TEC-AC-10001266"/>
    <x v="2"/>
    <s v="Accessories"/>
    <s v="Memorex Micro Travel Drive 8 GB"/>
    <x v="565"/>
    <n v="3"/>
    <n v="0.2"/>
    <n v="9.7499999999999964"/>
    <s v="Kelly Williams"/>
    <s v=""/>
    <n v="1"/>
    <n v="0"/>
  </r>
  <r>
    <n v="595"/>
    <x v="277"/>
    <x v="233"/>
    <d v="2016-08-15T00:00:00"/>
    <s v="Standard Class"/>
    <x v="235"/>
    <x v="235"/>
    <x v="0"/>
    <s v="United States"/>
    <s v="San Diego"/>
    <s v="California"/>
    <n v="92024"/>
    <x v="1"/>
    <s v="OFF-AP-10004708"/>
    <x v="1"/>
    <s v="Appliances"/>
    <s v="Fellowes Superior 10 Outlet Split Surge Protector"/>
    <x v="566"/>
    <n v="2"/>
    <n v="0"/>
    <n v="22.074799999999996"/>
    <s v="Anna Andreadi"/>
    <s v=""/>
    <n v="1"/>
    <n v="1"/>
  </r>
  <r>
    <n v="596"/>
    <x v="277"/>
    <x v="233"/>
    <d v="2016-08-15T00:00:00"/>
    <s v="Standard Class"/>
    <x v="235"/>
    <x v="235"/>
    <x v="0"/>
    <s v="United States"/>
    <s v="San Diego"/>
    <s v="California"/>
    <n v="92024"/>
    <x v="1"/>
    <s v="TEC-CO-10004115"/>
    <x v="2"/>
    <s v="Copiers"/>
    <s v="Sharp AL-1530CS Digital Copier"/>
    <x v="387"/>
    <n v="3"/>
    <n v="0.2"/>
    <n v="434.99130000000002"/>
    <s v="Anna Andreadi"/>
    <s v=""/>
    <n v="1"/>
    <n v="0"/>
  </r>
  <r>
    <n v="597"/>
    <x v="277"/>
    <x v="233"/>
    <d v="2016-08-15T00:00:00"/>
    <s v="Standard Class"/>
    <x v="235"/>
    <x v="235"/>
    <x v="0"/>
    <s v="United States"/>
    <s v="San Diego"/>
    <s v="California"/>
    <n v="92024"/>
    <x v="1"/>
    <s v="TEC-PH-10002398"/>
    <x v="2"/>
    <s v="Phones"/>
    <s v="AT&amp;T 1070 Corded Phone"/>
    <x v="567"/>
    <n v="5"/>
    <n v="0.2"/>
    <n v="55.744999999999948"/>
    <s v="Anna Andreadi"/>
    <s v=""/>
    <n v="1"/>
    <n v="0"/>
  </r>
  <r>
    <n v="598"/>
    <x v="277"/>
    <x v="233"/>
    <d v="2016-08-15T00:00:00"/>
    <s v="Standard Class"/>
    <x v="235"/>
    <x v="235"/>
    <x v="0"/>
    <s v="United States"/>
    <s v="San Diego"/>
    <s v="California"/>
    <n v="92024"/>
    <x v="1"/>
    <s v="FUR-FU-10001979"/>
    <x v="0"/>
    <s v="Furnishings"/>
    <s v="Dana Halogen Swing-Arm Architect Lamp"/>
    <x v="568"/>
    <n v="8"/>
    <n v="0"/>
    <n v="91.772800000000018"/>
    <s v="Anna Andreadi"/>
    <s v=""/>
    <n v="1"/>
    <n v="0"/>
  </r>
  <r>
    <n v="599"/>
    <x v="278"/>
    <x v="216"/>
    <d v="2018-07-16T00:00:00"/>
    <s v="First Class"/>
    <x v="236"/>
    <x v="236"/>
    <x v="0"/>
    <s v="United States"/>
    <s v="Philadelphia"/>
    <s v="Pennsylvania"/>
    <n v="19134"/>
    <x v="3"/>
    <s v="OFF-SU-10004115"/>
    <x v="1"/>
    <s v="Supplies"/>
    <s v="Acme Stainless Steel Office Snips"/>
    <x v="569"/>
    <n v="2"/>
    <n v="0.2"/>
    <n v="1.0178000000000007"/>
    <s v="Chuck Magee"/>
    <s v=""/>
    <n v="1"/>
    <n v="1"/>
  </r>
  <r>
    <n v="600"/>
    <x v="279"/>
    <x v="87"/>
    <d v="2018-07-21T00:00:00"/>
    <s v="Standard Class"/>
    <x v="237"/>
    <x v="237"/>
    <x v="0"/>
    <s v="United States"/>
    <s v="Philadelphia"/>
    <s v="Pennsylvania"/>
    <n v="19120"/>
    <x v="3"/>
    <s v="TEC-PH-10001425"/>
    <x v="2"/>
    <s v="Phones"/>
    <s v="Mophie Juice Pack Helium for iPhone"/>
    <x v="570"/>
    <n v="3"/>
    <n v="0.4"/>
    <n v="-28.796400000000006"/>
    <s v="Chuck Magee"/>
    <s v=""/>
    <n v="1"/>
    <n v="1"/>
  </r>
  <r>
    <n v="601"/>
    <x v="279"/>
    <x v="87"/>
    <d v="2018-07-21T00:00:00"/>
    <s v="Standard Class"/>
    <x v="237"/>
    <x v="237"/>
    <x v="0"/>
    <s v="United States"/>
    <s v="Philadelphia"/>
    <s v="Pennsylvania"/>
    <n v="19120"/>
    <x v="3"/>
    <s v="TEC-PH-10003963"/>
    <x v="2"/>
    <s v="Phones"/>
    <s v="GE 2-Jack Phone Line Splitter"/>
    <x v="571"/>
    <n v="4"/>
    <n v="0.4"/>
    <n v="-115.35440000000006"/>
    <s v="Chuck Magee"/>
    <s v=""/>
    <n v="1"/>
    <n v="0"/>
  </r>
  <r>
    <n v="602"/>
    <x v="279"/>
    <x v="87"/>
    <d v="2018-07-21T00:00:00"/>
    <s v="Standard Class"/>
    <x v="237"/>
    <x v="237"/>
    <x v="0"/>
    <s v="United States"/>
    <s v="Philadelphia"/>
    <s v="Pennsylvania"/>
    <n v="19120"/>
    <x v="3"/>
    <s v="OFF-SU-10001574"/>
    <x v="1"/>
    <s v="Supplies"/>
    <s v="Acme Value Line Scissors"/>
    <x v="572"/>
    <n v="2"/>
    <n v="0.2"/>
    <n v="0.72999999999999954"/>
    <s v="Chuck Magee"/>
    <s v=""/>
    <n v="1"/>
    <n v="0"/>
  </r>
  <r>
    <n v="603"/>
    <x v="280"/>
    <x v="234"/>
    <d v="2016-03-19T00:00:00"/>
    <s v="Standard Class"/>
    <x v="238"/>
    <x v="238"/>
    <x v="0"/>
    <s v="United States"/>
    <s v="Tampa"/>
    <s v="Florida"/>
    <n v="33614"/>
    <x v="0"/>
    <s v="OFF-ST-10001490"/>
    <x v="1"/>
    <s v="Storage"/>
    <s v="Hot File 7-Pocket, Floor Stand"/>
    <x v="573"/>
    <n v="1"/>
    <n v="0.2"/>
    <n v="17.84699999999998"/>
    <s v="Cassandra Brandow"/>
    <s v=""/>
    <n v="1"/>
    <n v="1"/>
  </r>
  <r>
    <n v="604"/>
    <x v="280"/>
    <x v="234"/>
    <d v="2016-03-19T00:00:00"/>
    <s v="Standard Class"/>
    <x v="238"/>
    <x v="238"/>
    <x v="0"/>
    <s v="United States"/>
    <s v="Tampa"/>
    <s v="Florida"/>
    <n v="33614"/>
    <x v="0"/>
    <s v="FUR-FU-10001756"/>
    <x v="0"/>
    <s v="Furnishings"/>
    <s v="Eldon Expressions Desk Accessory, Wood Photo Frame, Mahogany"/>
    <x v="502"/>
    <n v="3"/>
    <n v="0.2"/>
    <n v="5.1407999999999916"/>
    <s v="Cassandra Brandow"/>
    <s v=""/>
    <n v="1"/>
    <n v="0"/>
  </r>
  <r>
    <n v="605"/>
    <x v="280"/>
    <x v="234"/>
    <d v="2016-03-19T00:00:00"/>
    <s v="Standard Class"/>
    <x v="238"/>
    <x v="238"/>
    <x v="0"/>
    <s v="United States"/>
    <s v="Tampa"/>
    <s v="Florida"/>
    <n v="33614"/>
    <x v="0"/>
    <s v="OFF-BI-10000773"/>
    <x v="1"/>
    <s v="Binders"/>
    <s v="Insertable Tab Post Binder Dividers"/>
    <x v="574"/>
    <n v="3"/>
    <n v="0.7"/>
    <n v="-5.5338000000000012"/>
    <s v="Cassandra Brandow"/>
    <s v=""/>
    <n v="1"/>
    <n v="0"/>
  </r>
  <r>
    <n v="606"/>
    <x v="280"/>
    <x v="234"/>
    <d v="2016-03-19T00:00:00"/>
    <s v="Standard Class"/>
    <x v="238"/>
    <x v="238"/>
    <x v="0"/>
    <s v="United States"/>
    <s v="Tampa"/>
    <s v="Florida"/>
    <n v="33614"/>
    <x v="0"/>
    <s v="OFF-BI-10001543"/>
    <x v="1"/>
    <s v="Binders"/>
    <s v="GBC VeloBinder Manual Binding System"/>
    <x v="575"/>
    <n v="4"/>
    <n v="0.7"/>
    <n v="-31.671199999999999"/>
    <s v="Cassandra Brandow"/>
    <s v=""/>
    <n v="1"/>
    <n v="0"/>
  </r>
  <r>
    <n v="607"/>
    <x v="280"/>
    <x v="234"/>
    <d v="2016-03-19T00:00:00"/>
    <s v="Standard Class"/>
    <x v="238"/>
    <x v="238"/>
    <x v="0"/>
    <s v="United States"/>
    <s v="Tampa"/>
    <s v="Florida"/>
    <n v="33614"/>
    <x v="0"/>
    <s v="OFF-PA-10002120"/>
    <x v="1"/>
    <s v="Paper"/>
    <s v="Xerox 1889"/>
    <x v="576"/>
    <n v="3"/>
    <n v="0.2"/>
    <n v="47.815200000000004"/>
    <s v="Cassandra Brandow"/>
    <s v=""/>
    <n v="1"/>
    <n v="0"/>
  </r>
  <r>
    <n v="608"/>
    <x v="281"/>
    <x v="235"/>
    <d v="2016-05-27T00:00:00"/>
    <s v="Standard Class"/>
    <x v="239"/>
    <x v="239"/>
    <x v="0"/>
    <s v="United States"/>
    <s v="Philadelphia"/>
    <s v="Pennsylvania"/>
    <n v="19134"/>
    <x v="3"/>
    <s v="OFF-BI-10000848"/>
    <x v="1"/>
    <s v="Binders"/>
    <s v="Angle-D Ring Binders"/>
    <x v="577"/>
    <n v="2"/>
    <n v="0.7"/>
    <n v="-2.6256000000000004"/>
    <s v="Chuck Magee"/>
    <s v=""/>
    <n v="1"/>
    <n v="1"/>
  </r>
  <r>
    <n v="609"/>
    <x v="281"/>
    <x v="235"/>
    <d v="2016-05-27T00:00:00"/>
    <s v="Standard Class"/>
    <x v="239"/>
    <x v="239"/>
    <x v="0"/>
    <s v="United States"/>
    <s v="Philadelphia"/>
    <s v="Pennsylvania"/>
    <n v="19134"/>
    <x v="3"/>
    <s v="OFF-AR-10001246"/>
    <x v="1"/>
    <s v="Art"/>
    <s v="Newell 317"/>
    <x v="578"/>
    <n v="9"/>
    <n v="0.2"/>
    <n v="2.3813999999999984"/>
    <s v="Chuck Magee"/>
    <s v=""/>
    <n v="1"/>
    <n v="0"/>
  </r>
  <r>
    <n v="610"/>
    <x v="281"/>
    <x v="235"/>
    <d v="2016-05-27T00:00:00"/>
    <s v="Standard Class"/>
    <x v="239"/>
    <x v="239"/>
    <x v="0"/>
    <s v="United States"/>
    <s v="Philadelphia"/>
    <s v="Pennsylvania"/>
    <n v="19134"/>
    <x v="3"/>
    <s v="TEC-PH-10003092"/>
    <x v="2"/>
    <s v="Phones"/>
    <s v="Motorola L804"/>
    <x v="579"/>
    <n v="2"/>
    <n v="0.4"/>
    <n v="-10.117800000000003"/>
    <s v="Chuck Magee"/>
    <s v=""/>
    <n v="1"/>
    <n v="0"/>
  </r>
  <r>
    <n v="611"/>
    <x v="282"/>
    <x v="236"/>
    <d v="2018-05-01T00:00:00"/>
    <s v="First Class"/>
    <x v="240"/>
    <x v="240"/>
    <x v="1"/>
    <s v="United States"/>
    <s v="Dallas"/>
    <s v="Texas"/>
    <n v="75217"/>
    <x v="2"/>
    <s v="TEC-PH-10003012"/>
    <x v="2"/>
    <s v="Phones"/>
    <s v="Nortel Meridian M3904 Professional Digital phone"/>
    <x v="580"/>
    <n v="3"/>
    <n v="0.2"/>
    <n v="41.577299999999951"/>
    <s v="Kelly Williams"/>
    <s v=""/>
    <n v="1"/>
    <n v="1"/>
  </r>
  <r>
    <n v="612"/>
    <x v="282"/>
    <x v="236"/>
    <d v="2018-05-01T00:00:00"/>
    <s v="First Class"/>
    <x v="240"/>
    <x v="240"/>
    <x v="1"/>
    <s v="United States"/>
    <s v="Dallas"/>
    <s v="Texas"/>
    <n v="75217"/>
    <x v="2"/>
    <s v="OFF-LA-10004345"/>
    <x v="1"/>
    <s v="Labels"/>
    <s v="Avery 493"/>
    <x v="581"/>
    <n v="4"/>
    <n v="0.2"/>
    <n v="5.6955999999999989"/>
    <s v="Kelly Williams"/>
    <s v=""/>
    <n v="1"/>
    <n v="0"/>
  </r>
  <r>
    <n v="613"/>
    <x v="283"/>
    <x v="108"/>
    <d v="2018-09-13T00:00:00"/>
    <s v="Second Class"/>
    <x v="241"/>
    <x v="241"/>
    <x v="1"/>
    <s v="United States"/>
    <s v="Philadelphia"/>
    <s v="Pennsylvania"/>
    <n v="19143"/>
    <x v="3"/>
    <s v="OFF-PA-10001204"/>
    <x v="1"/>
    <s v="Paper"/>
    <s v="Xerox 1972"/>
    <x v="582"/>
    <n v="2"/>
    <n v="0.2"/>
    <n v="2.6399999999999997"/>
    <s v="Chuck Magee"/>
    <s v=""/>
    <n v="1"/>
    <n v="1"/>
  </r>
  <r>
    <n v="614"/>
    <x v="283"/>
    <x v="108"/>
    <d v="2018-09-13T00:00:00"/>
    <s v="Second Class"/>
    <x v="241"/>
    <x v="241"/>
    <x v="1"/>
    <s v="United States"/>
    <s v="Philadelphia"/>
    <s v="Pennsylvania"/>
    <n v="19143"/>
    <x v="3"/>
    <s v="TEC-PH-10004667"/>
    <x v="2"/>
    <s v="Phones"/>
    <s v="Cisco 8x8 Inc. 6753i IP Business Phone System"/>
    <x v="583"/>
    <n v="9"/>
    <n v="0.4"/>
    <n v="-157.93830000000008"/>
    <s v="Chuck Magee"/>
    <s v=""/>
    <n v="1"/>
    <n v="0"/>
  </r>
  <r>
    <n v="615"/>
    <x v="284"/>
    <x v="237"/>
    <d v="2019-11-17T00:00:00"/>
    <s v="Second Class"/>
    <x v="242"/>
    <x v="242"/>
    <x v="0"/>
    <s v="United States"/>
    <s v="Grove City"/>
    <s v="Ohio"/>
    <n v="43123"/>
    <x v="3"/>
    <s v="TEC-PH-10000011"/>
    <x v="2"/>
    <s v="Phones"/>
    <s v="PureGear Roll-On Screen Protector"/>
    <x v="584"/>
    <n v="10"/>
    <n v="0.4"/>
    <n v="15.99199999999999"/>
    <s v="Chuck Magee"/>
    <s v=""/>
    <n v="1"/>
    <n v="1"/>
  </r>
  <r>
    <n v="616"/>
    <x v="284"/>
    <x v="237"/>
    <d v="2019-11-17T00:00:00"/>
    <s v="Second Class"/>
    <x v="242"/>
    <x v="242"/>
    <x v="0"/>
    <s v="United States"/>
    <s v="Grove City"/>
    <s v="Ohio"/>
    <n v="43123"/>
    <x v="3"/>
    <s v="OFF-BI-10002949"/>
    <x v="1"/>
    <s v="Binders"/>
    <s v="Prestige Round Ring Binders"/>
    <x v="585"/>
    <n v="2"/>
    <n v="0.7"/>
    <n v="-2.7967999999999993"/>
    <s v="Chuck Magee"/>
    <s v=""/>
    <n v="1"/>
    <n v="0"/>
  </r>
  <r>
    <n v="617"/>
    <x v="285"/>
    <x v="238"/>
    <d v="2019-08-23T00:00:00"/>
    <s v="Second Class"/>
    <x v="243"/>
    <x v="243"/>
    <x v="1"/>
    <s v="United States"/>
    <s v="New York City"/>
    <s v="New York"/>
    <n v="10011"/>
    <x v="3"/>
    <s v="FUR-FU-10003849"/>
    <x v="0"/>
    <s v="Furnishings"/>
    <s v="DAX Metal Frame, Desktop, Stepped-Edge"/>
    <x v="586"/>
    <n v="2"/>
    <n v="0"/>
    <n v="15.787199999999999"/>
    <s v="Chuck Magee"/>
    <s v=""/>
    <n v="1"/>
    <n v="1"/>
  </r>
  <r>
    <n v="618"/>
    <x v="285"/>
    <x v="238"/>
    <d v="2019-08-23T00:00:00"/>
    <s v="Second Class"/>
    <x v="243"/>
    <x v="243"/>
    <x v="1"/>
    <s v="United States"/>
    <s v="New York City"/>
    <s v="New York"/>
    <n v="10011"/>
    <x v="3"/>
    <s v="FUR-FU-10000010"/>
    <x v="0"/>
    <s v="Furnishings"/>
    <s v="DAX Value U-Channel Document Frames, Easel Back"/>
    <x v="587"/>
    <n v="2"/>
    <n v="0"/>
    <n v="3.0813999999999995"/>
    <s v="Chuck Magee"/>
    <s v=""/>
    <n v="1"/>
    <n v="0"/>
  </r>
  <r>
    <n v="619"/>
    <x v="285"/>
    <x v="238"/>
    <d v="2019-08-23T00:00:00"/>
    <s v="Second Class"/>
    <x v="243"/>
    <x v="243"/>
    <x v="1"/>
    <s v="United States"/>
    <s v="New York City"/>
    <s v="New York"/>
    <n v="10011"/>
    <x v="3"/>
    <s v="OFF-BI-10002824"/>
    <x v="1"/>
    <s v="Binders"/>
    <s v="Recycled Easel Ring Binders"/>
    <x v="588"/>
    <n v="9"/>
    <n v="0.2"/>
    <n v="33.569999999999986"/>
    <s v="Chuck Magee"/>
    <s v=""/>
    <n v="1"/>
    <n v="0"/>
  </r>
  <r>
    <n v="620"/>
    <x v="285"/>
    <x v="238"/>
    <d v="2019-08-23T00:00:00"/>
    <s v="Second Class"/>
    <x v="243"/>
    <x v="243"/>
    <x v="1"/>
    <s v="United States"/>
    <s v="New York City"/>
    <s v="New York"/>
    <n v="10011"/>
    <x v="3"/>
    <s v="TEC-PH-10002538"/>
    <x v="2"/>
    <s v="Phones"/>
    <s v="Grandstream GXP1160 VoIP phone"/>
    <x v="589"/>
    <n v="1"/>
    <n v="0"/>
    <n v="10.993899999999996"/>
    <s v="Chuck Magee"/>
    <s v=""/>
    <n v="1"/>
    <n v="0"/>
  </r>
  <r>
    <n v="621"/>
    <x v="285"/>
    <x v="238"/>
    <d v="2019-08-23T00:00:00"/>
    <s v="Second Class"/>
    <x v="243"/>
    <x v="243"/>
    <x v="1"/>
    <s v="United States"/>
    <s v="New York City"/>
    <s v="New York"/>
    <n v="10011"/>
    <x v="3"/>
    <s v="FUR-FU-10000521"/>
    <x v="0"/>
    <s v="Furnishings"/>
    <s v="Seth Thomas 14&quot; Putty-Colored Wall Clock"/>
    <x v="590"/>
    <n v="3"/>
    <n v="0"/>
    <n v="27.286199999999994"/>
    <s v="Chuck Magee"/>
    <s v=""/>
    <n v="1"/>
    <n v="0"/>
  </r>
  <r>
    <n v="622"/>
    <x v="286"/>
    <x v="58"/>
    <d v="2016-12-31T00:00:00"/>
    <s v="Standard Class"/>
    <x v="244"/>
    <x v="244"/>
    <x v="0"/>
    <s v="United States"/>
    <s v="Chicago"/>
    <s v="Illinois"/>
    <n v="60610"/>
    <x v="2"/>
    <s v="OFF-BI-10002103"/>
    <x v="1"/>
    <s v="Binders"/>
    <s v="Cardinal Slant-D Ring Binder, Heavy Gauge Vinyl"/>
    <x v="591"/>
    <n v="5"/>
    <n v="0.8"/>
    <n v="-14.773"/>
    <s v="Kelly Williams"/>
    <s v=""/>
    <n v="1"/>
    <n v="1"/>
  </r>
  <r>
    <n v="623"/>
    <x v="287"/>
    <x v="239"/>
    <d v="2017-12-03T00:00:00"/>
    <s v="Standard Class"/>
    <x v="245"/>
    <x v="245"/>
    <x v="1"/>
    <s v="United States"/>
    <s v="Dearborn"/>
    <s v="Michigan"/>
    <n v="48126"/>
    <x v="2"/>
    <s v="FUR-CH-10004853"/>
    <x v="0"/>
    <s v="Chairs"/>
    <s v="Global Manager's Adjustable Task Chair, Storm"/>
    <x v="85"/>
    <n v="2"/>
    <n v="0"/>
    <n v="87.568399999999968"/>
    <s v="Kelly Williams"/>
    <s v=""/>
    <n v="1"/>
    <n v="1"/>
  </r>
  <r>
    <n v="624"/>
    <x v="287"/>
    <x v="239"/>
    <d v="2017-12-03T00:00:00"/>
    <s v="Standard Class"/>
    <x v="245"/>
    <x v="245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x v="592"/>
    <n v="5"/>
    <n v="0.1"/>
    <n v="178.90100000000001"/>
    <s v="Kelly Williams"/>
    <s v=""/>
    <n v="1"/>
    <n v="0"/>
  </r>
  <r>
    <n v="625"/>
    <x v="287"/>
    <x v="239"/>
    <d v="2017-12-03T00:00:00"/>
    <s v="Standard Class"/>
    <x v="245"/>
    <x v="245"/>
    <x v="1"/>
    <s v="United States"/>
    <s v="Dearborn"/>
    <s v="Michigan"/>
    <n v="48126"/>
    <x v="2"/>
    <s v="OFF-ST-10001272"/>
    <x v="1"/>
    <s v="Storage"/>
    <s v="Mini 13-1/2 Capacity Data Binder Rack, Pearl"/>
    <x v="593"/>
    <n v="4"/>
    <n v="0"/>
    <n v="130.87"/>
    <s v="Kelly Williams"/>
    <s v=""/>
    <n v="1"/>
    <n v="0"/>
  </r>
  <r>
    <n v="626"/>
    <x v="287"/>
    <x v="239"/>
    <d v="2017-12-03T00:00:00"/>
    <s v="Standard Class"/>
    <x v="245"/>
    <x v="245"/>
    <x v="1"/>
    <s v="United States"/>
    <s v="Dearborn"/>
    <s v="Michigan"/>
    <n v="48126"/>
    <x v="2"/>
    <s v="OFF-AR-10004042"/>
    <x v="1"/>
    <s v="Art"/>
    <s v="BOSTON Model 1800 Electric Pencil Sharpeners, Putty/Woodgrain"/>
    <x v="594"/>
    <n v="9"/>
    <n v="0"/>
    <n v="46.927799999999984"/>
    <s v="Kelly Williams"/>
    <s v=""/>
    <n v="1"/>
    <n v="0"/>
  </r>
  <r>
    <n v="627"/>
    <x v="288"/>
    <x v="175"/>
    <d v="2019-09-19T00:00:00"/>
    <s v="Standard Class"/>
    <x v="246"/>
    <x v="246"/>
    <x v="2"/>
    <s v="United States"/>
    <s v="New York City"/>
    <s v="New York"/>
    <n v="10009"/>
    <x v="3"/>
    <s v="FUR-FU-10000221"/>
    <x v="0"/>
    <s v="Furnishings"/>
    <s v="Master Caster Door Stop, Brown"/>
    <x v="595"/>
    <n v="7"/>
    <n v="0"/>
    <n v="12.090399999999999"/>
    <s v="Chuck Magee"/>
    <s v=""/>
    <n v="1"/>
    <n v="1"/>
  </r>
  <r>
    <n v="628"/>
    <x v="289"/>
    <x v="240"/>
    <d v="2019-05-23T00:00:00"/>
    <s v="Standard Class"/>
    <x v="247"/>
    <x v="247"/>
    <x v="0"/>
    <s v="United States"/>
    <s v="Seattle"/>
    <s v="Washington"/>
    <n v="98115"/>
    <x v="1"/>
    <s v="OFF-AP-10001563"/>
    <x v="1"/>
    <s v="Appliances"/>
    <s v="Belkin Premiere Surge Master II 8-outlet surge protector"/>
    <x v="596"/>
    <n v="2"/>
    <n v="0"/>
    <n v="28.176399999999987"/>
    <s v="Anna Andreadi"/>
    <s v=""/>
    <n v="1"/>
    <n v="1"/>
  </r>
  <r>
    <n v="629"/>
    <x v="290"/>
    <x v="94"/>
    <d v="2019-12-21T00:00:00"/>
    <s v="Standard Class"/>
    <x v="95"/>
    <x v="95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x v="597"/>
    <n v="5"/>
    <n v="0.2"/>
    <n v="5.1434999999999977"/>
    <s v="Anna Andreadi"/>
    <s v=""/>
    <n v="1"/>
    <n v="0"/>
  </r>
  <r>
    <n v="630"/>
    <x v="290"/>
    <x v="94"/>
    <d v="2019-12-21T00:00:00"/>
    <s v="Standard Class"/>
    <x v="95"/>
    <x v="95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x v="598"/>
    <n v="3"/>
    <n v="0"/>
    <n v="6.0857999999999999"/>
    <s v="Anna Andreadi"/>
    <s v=""/>
    <n v="1"/>
    <n v="0"/>
  </r>
  <r>
    <n v="631"/>
    <x v="291"/>
    <x v="25"/>
    <d v="2018-12-13T00:00:00"/>
    <s v="Second Class"/>
    <x v="248"/>
    <x v="248"/>
    <x v="0"/>
    <s v="United States"/>
    <s v="Aurora"/>
    <s v="Colorado"/>
    <n v="80013"/>
    <x v="1"/>
    <s v="OFF-ST-10001963"/>
    <x v="1"/>
    <s v="Storage"/>
    <s v="Tennsco Regal Shelving Units"/>
    <x v="599"/>
    <n v="3"/>
    <n v="0.2"/>
    <n v="-51.719100000000012"/>
    <s v="Anna Andreadi"/>
    <n v="1"/>
    <n v="0"/>
    <n v="1"/>
  </r>
  <r>
    <n v="632"/>
    <x v="291"/>
    <x v="25"/>
    <d v="2018-12-13T00:00:00"/>
    <s v="Second Class"/>
    <x v="248"/>
    <x v="248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x v="600"/>
    <n v="5"/>
    <n v="0.2"/>
    <n v="29.950000000000003"/>
    <s v="Anna Andreadi"/>
    <n v="1"/>
    <n v="0"/>
    <n v="0"/>
  </r>
  <r>
    <n v="633"/>
    <x v="291"/>
    <x v="25"/>
    <d v="2018-12-13T00:00:00"/>
    <s v="Second Class"/>
    <x v="248"/>
    <x v="248"/>
    <x v="0"/>
    <s v="United States"/>
    <s v="Aurora"/>
    <s v="Colorado"/>
    <n v="80013"/>
    <x v="1"/>
    <s v="TEC-PH-10002103"/>
    <x v="2"/>
    <s v="Phones"/>
    <s v="Jabra SPEAK 410"/>
    <x v="601"/>
    <n v="4"/>
    <n v="0.2"/>
    <n v="30.076800000000006"/>
    <s v="Anna Andreadi"/>
    <n v="1"/>
    <n v="0"/>
    <n v="0"/>
  </r>
  <r>
    <n v="634"/>
    <x v="292"/>
    <x v="241"/>
    <d v="2019-09-26T00:00:00"/>
    <s v="Second Class"/>
    <x v="205"/>
    <x v="205"/>
    <x v="0"/>
    <s v="United States"/>
    <s v="Miami"/>
    <s v="Florida"/>
    <n v="33180"/>
    <x v="0"/>
    <s v="TEC-AC-10002857"/>
    <x v="2"/>
    <s v="Accessories"/>
    <s v="Verbatim 25 GB 6x Blu-ray Single Layer Recordable Disc, 1/Pack"/>
    <x v="602"/>
    <n v="3"/>
    <n v="0.2"/>
    <n v="2.458499999999999"/>
    <s v="Cassandra Brandow"/>
    <s v=""/>
    <n v="1"/>
    <n v="0"/>
  </r>
  <r>
    <n v="635"/>
    <x v="292"/>
    <x v="241"/>
    <d v="2019-09-26T00:00:00"/>
    <s v="Second Class"/>
    <x v="205"/>
    <x v="205"/>
    <x v="0"/>
    <s v="United States"/>
    <s v="Miami"/>
    <s v="Florida"/>
    <n v="33180"/>
    <x v="0"/>
    <s v="OFF-LA-10003930"/>
    <x v="1"/>
    <s v="Labels"/>
    <s v="Dot Matrix Printer Tape Reel Labels, White, 5000/Box"/>
    <x v="603"/>
    <n v="3"/>
    <n v="0.2"/>
    <n v="85.529700000000005"/>
    <s v="Cassandra Brandow"/>
    <s v=""/>
    <n v="1"/>
    <n v="0"/>
  </r>
  <r>
    <n v="636"/>
    <x v="293"/>
    <x v="242"/>
    <d v="2017-10-09T00:00:00"/>
    <s v="Second Class"/>
    <x v="249"/>
    <x v="249"/>
    <x v="1"/>
    <s v="United States"/>
    <s v="Warner Robins"/>
    <s v="Georgia"/>
    <n v="31088"/>
    <x v="0"/>
    <s v="FUR-CH-10001482"/>
    <x v="0"/>
    <s v="Chairs"/>
    <s v="Office Star - Mesh Screen back chair with Vinyl seat"/>
    <x v="604"/>
    <n v="3"/>
    <n v="0"/>
    <n v="43.223399999999984"/>
    <s v="Cassandra Brandow"/>
    <s v=""/>
    <n v="1"/>
    <n v="1"/>
  </r>
  <r>
    <n v="637"/>
    <x v="294"/>
    <x v="243"/>
    <d v="2018-08-21T00:00:00"/>
    <s v="Standard Class"/>
    <x v="250"/>
    <x v="250"/>
    <x v="0"/>
    <s v="United States"/>
    <s v="Aurora"/>
    <s v="Colorado"/>
    <n v="80013"/>
    <x v="1"/>
    <s v="OFF-BI-10001989"/>
    <x v="1"/>
    <s v="Binders"/>
    <s v="Premium Transparent Presentation Covers by GBC"/>
    <x v="605"/>
    <n v="3"/>
    <n v="0.7"/>
    <n v="-13.846800000000002"/>
    <s v="Anna Andreadi"/>
    <s v=""/>
    <n v="1"/>
    <n v="1"/>
  </r>
  <r>
    <n v="638"/>
    <x v="294"/>
    <x v="243"/>
    <d v="2018-08-21T00:00:00"/>
    <s v="Standard Class"/>
    <x v="250"/>
    <x v="250"/>
    <x v="0"/>
    <s v="United States"/>
    <s v="Aurora"/>
    <s v="Colorado"/>
    <n v="80013"/>
    <x v="1"/>
    <s v="OFF-AP-10003287"/>
    <x v="1"/>
    <s v="Appliances"/>
    <s v="Tripp Lite TLP810NET Broadband Surge for Modem/Fax"/>
    <x v="606"/>
    <n v="3"/>
    <n v="0.2"/>
    <n v="12.232799999999997"/>
    <s v="Anna Andreadi"/>
    <s v=""/>
    <n v="1"/>
    <n v="0"/>
  </r>
  <r>
    <n v="639"/>
    <x v="295"/>
    <x v="244"/>
    <d v="2018-05-25T00:00:00"/>
    <s v="Standard Class"/>
    <x v="46"/>
    <x v="46"/>
    <x v="2"/>
    <s v="United States"/>
    <s v="Vallejo"/>
    <s v="California"/>
    <n v="94591"/>
    <x v="1"/>
    <s v="FUR-FU-10000576"/>
    <x v="0"/>
    <s v="Furnishings"/>
    <s v="Luxo Professional Fluorescent Magnifier Lamp with Clamp-Mount Base"/>
    <x v="607"/>
    <n v="5"/>
    <n v="0"/>
    <n v="272.79200000000003"/>
    <s v="Anna Andreadi"/>
    <n v="1"/>
    <n v="0"/>
    <n v="0"/>
  </r>
  <r>
    <n v="640"/>
    <x v="295"/>
    <x v="244"/>
    <d v="2018-05-25T00:00:00"/>
    <s v="Standard Class"/>
    <x v="46"/>
    <x v="46"/>
    <x v="2"/>
    <s v="United States"/>
    <s v="Vallejo"/>
    <s v="California"/>
    <n v="94591"/>
    <x v="1"/>
    <s v="OFF-BI-10004728"/>
    <x v="1"/>
    <s v="Binders"/>
    <s v="Wilson Jones Turn Tabs Binder Tool for Ring Binders"/>
    <x v="608"/>
    <n v="4"/>
    <n v="0.2"/>
    <n v="5.0128000000000004"/>
    <s v="Anna Andreadi"/>
    <n v="1"/>
    <n v="0"/>
    <n v="0"/>
  </r>
  <r>
    <n v="641"/>
    <x v="296"/>
    <x v="122"/>
    <d v="2018-12-22T00:00:00"/>
    <s v="Standard Class"/>
    <x v="251"/>
    <x v="251"/>
    <x v="1"/>
    <s v="United States"/>
    <s v="Minneapolis"/>
    <s v="Minnesota"/>
    <n v="55407"/>
    <x v="2"/>
    <s v="FUR-FU-10000732"/>
    <x v="0"/>
    <s v="Furnishings"/>
    <s v="Eldon 200 Class Desk Accessories"/>
    <x v="609"/>
    <n v="3"/>
    <n v="0"/>
    <n v="6.0287999999999995"/>
    <s v="Kelly Williams"/>
    <s v=""/>
    <n v="1"/>
    <n v="1"/>
  </r>
  <r>
    <n v="642"/>
    <x v="297"/>
    <x v="245"/>
    <d v="2019-08-03T00:00:00"/>
    <s v="Second Class"/>
    <x v="252"/>
    <x v="252"/>
    <x v="0"/>
    <s v="United States"/>
    <s v="Mission Viejo"/>
    <s v="California"/>
    <n v="92691"/>
    <x v="1"/>
    <s v="OFF-ST-10000585"/>
    <x v="1"/>
    <s v="Storage"/>
    <s v="Economy Rollaway Files"/>
    <x v="610"/>
    <n v="2"/>
    <n v="0"/>
    <n v="85.903999999999996"/>
    <s v="Anna Andreadi"/>
    <s v=""/>
    <n v="1"/>
    <n v="1"/>
  </r>
  <r>
    <n v="643"/>
    <x v="297"/>
    <x v="245"/>
    <d v="2019-08-03T00:00:00"/>
    <s v="Second Class"/>
    <x v="252"/>
    <x v="252"/>
    <x v="0"/>
    <s v="United States"/>
    <s v="Mission Viejo"/>
    <s v="California"/>
    <n v="92691"/>
    <x v="1"/>
    <s v="OFF-LA-10002787"/>
    <x v="1"/>
    <s v="Labels"/>
    <s v="Avery 480"/>
    <x v="611"/>
    <n v="7"/>
    <n v="0"/>
    <n v="12.599999999999998"/>
    <s v="Anna Andreadi"/>
    <s v=""/>
    <n v="1"/>
    <n v="0"/>
  </r>
  <r>
    <n v="644"/>
    <x v="298"/>
    <x v="193"/>
    <d v="2019-06-15T00:00:00"/>
    <s v="Standard Class"/>
    <x v="253"/>
    <x v="253"/>
    <x v="0"/>
    <s v="United States"/>
    <s v="Rochester Hills"/>
    <s v="Michigan"/>
    <n v="48307"/>
    <x v="2"/>
    <s v="TEC-AC-10003832"/>
    <x v="2"/>
    <s v="Accessories"/>
    <s v="Imation 16GB Mini TravelDrive USB 2.0 Flash Drive"/>
    <x v="612"/>
    <n v="4"/>
    <n v="0"/>
    <n v="54.333200000000005"/>
    <s v="Kelly Williams"/>
    <s v=""/>
    <n v="1"/>
    <n v="1"/>
  </r>
  <r>
    <n v="645"/>
    <x v="299"/>
    <x v="246"/>
    <d v="2019-07-25T00:00:00"/>
    <s v="Standard Class"/>
    <x v="69"/>
    <x v="69"/>
    <x v="2"/>
    <s v="United States"/>
    <s v="Plainfield"/>
    <s v="New Jersey"/>
    <n v="7060"/>
    <x v="3"/>
    <s v="OFF-PA-10001934"/>
    <x v="1"/>
    <s v="Paper"/>
    <s v="Xerox 1993"/>
    <x v="90"/>
    <n v="1"/>
    <n v="0"/>
    <n v="3.1752000000000002"/>
    <s v="Chuck Magee"/>
    <s v=""/>
    <n v="1"/>
    <n v="0"/>
  </r>
  <r>
    <n v="646"/>
    <x v="300"/>
    <x v="247"/>
    <d v="2020-01-05T00:00:00"/>
    <s v="Standard Class"/>
    <x v="254"/>
    <x v="254"/>
    <x v="2"/>
    <s v="United States"/>
    <s v="Columbus"/>
    <s v="Indiana"/>
    <n v="47201"/>
    <x v="2"/>
    <s v="OFF-AP-10002457"/>
    <x v="1"/>
    <s v="Appliances"/>
    <s v="Eureka The Boss Plus 12-Amp Hard Box Upright Vacuum, Red"/>
    <x v="613"/>
    <n v="2"/>
    <n v="0"/>
    <n v="56.510999999999996"/>
    <s v="Kelly Williams"/>
    <s v=""/>
    <n v="1"/>
    <n v="1"/>
  </r>
  <r>
    <n v="647"/>
    <x v="301"/>
    <x v="178"/>
    <d v="2018-04-08T00:00:00"/>
    <s v="Standard Class"/>
    <x v="121"/>
    <x v="121"/>
    <x v="1"/>
    <s v="United States"/>
    <s v="Sierra Vista"/>
    <s v="Arizona"/>
    <n v="85635"/>
    <x v="1"/>
    <s v="OFF-FA-10003112"/>
    <x v="1"/>
    <s v="Fasteners"/>
    <s v="Staples"/>
    <x v="614"/>
    <n v="5"/>
    <n v="0.2"/>
    <n v="9.8624999999999972"/>
    <s v="Anna Andreadi"/>
    <s v=""/>
    <n v="1"/>
    <n v="0"/>
  </r>
  <r>
    <n v="648"/>
    <x v="301"/>
    <x v="178"/>
    <d v="2018-04-08T00:00:00"/>
    <s v="Standard Class"/>
    <x v="121"/>
    <x v="121"/>
    <x v="1"/>
    <s v="United States"/>
    <s v="Sierra Vista"/>
    <s v="Arizona"/>
    <n v="85635"/>
    <x v="1"/>
    <s v="OFF-AP-10002350"/>
    <x v="1"/>
    <s v="Appliances"/>
    <s v="Belkin F9H710-06 7 Outlet SurgeMaster Surge Protector"/>
    <x v="615"/>
    <n v="2"/>
    <n v="0.2"/>
    <n v="3.0143999999999993"/>
    <s v="Anna Andreadi"/>
    <s v=""/>
    <n v="1"/>
    <n v="0"/>
  </r>
  <r>
    <n v="649"/>
    <x v="302"/>
    <x v="25"/>
    <d v="2018-12-16T00:00:00"/>
    <s v="Second Class"/>
    <x v="255"/>
    <x v="255"/>
    <x v="1"/>
    <s v="United States"/>
    <s v="Vancouver"/>
    <s v="Washington"/>
    <n v="98661"/>
    <x v="1"/>
    <s v="FUR-FU-10001935"/>
    <x v="0"/>
    <s v="Furnishings"/>
    <s v="3M Hangers With Command Adhesive"/>
    <x v="616"/>
    <n v="4"/>
    <n v="0"/>
    <n v="6.0680000000000014"/>
    <s v="Anna Andreadi"/>
    <s v=""/>
    <n v="1"/>
    <n v="1"/>
  </r>
  <r>
    <n v="650"/>
    <x v="302"/>
    <x v="25"/>
    <d v="2018-12-16T00:00:00"/>
    <s v="Second Class"/>
    <x v="255"/>
    <x v="255"/>
    <x v="1"/>
    <s v="United States"/>
    <s v="Vancouver"/>
    <s v="Washington"/>
    <n v="98661"/>
    <x v="1"/>
    <s v="TEC-PH-10003273"/>
    <x v="2"/>
    <s v="Phones"/>
    <s v="AT&amp;T TR1909W"/>
    <x v="214"/>
    <n v="3"/>
    <n v="0.2"/>
    <n v="22.678200000000018"/>
    <s v="Anna Andreadi"/>
    <s v=""/>
    <n v="1"/>
    <n v="0"/>
  </r>
  <r>
    <n v="651"/>
    <x v="302"/>
    <x v="25"/>
    <d v="2018-12-16T00:00:00"/>
    <s v="Second Class"/>
    <x v="255"/>
    <x v="255"/>
    <x v="1"/>
    <s v="United States"/>
    <s v="Vancouver"/>
    <s v="Washington"/>
    <n v="98661"/>
    <x v="1"/>
    <s v="TEC-AC-10001142"/>
    <x v="2"/>
    <s v="Accessories"/>
    <s v="First Data FD10 PIN Pad"/>
    <x v="617"/>
    <n v="4"/>
    <n v="0"/>
    <n v="31.599999999999966"/>
    <s v="Anna Andreadi"/>
    <s v=""/>
    <n v="1"/>
    <n v="0"/>
  </r>
  <r>
    <n v="652"/>
    <x v="303"/>
    <x v="248"/>
    <d v="2018-10-29T00:00:00"/>
    <s v="Standard Class"/>
    <x v="256"/>
    <x v="256"/>
    <x v="2"/>
    <s v="United States"/>
    <s v="New York City"/>
    <s v="New York"/>
    <n v="10024"/>
    <x v="3"/>
    <s v="OFF-PA-10000482"/>
    <x v="1"/>
    <s v="Paper"/>
    <s v="Snap-A-Way Black Print Carbonless Ruled Speed Letter, Triplicate"/>
    <x v="618"/>
    <n v="10"/>
    <n v="0"/>
    <n v="178.31799999999998"/>
    <s v="Chuck Magee"/>
    <s v=""/>
    <n v="1"/>
    <n v="1"/>
  </r>
  <r>
    <n v="653"/>
    <x v="304"/>
    <x v="249"/>
    <d v="2019-06-23T00:00:00"/>
    <s v="Standard Class"/>
    <x v="153"/>
    <x v="153"/>
    <x v="1"/>
    <s v="United States"/>
    <s v="New York City"/>
    <s v="New York"/>
    <n v="10035"/>
    <x v="3"/>
    <s v="OFF-PA-10003892"/>
    <x v="1"/>
    <s v="Paper"/>
    <s v="Xerox 1943"/>
    <x v="619"/>
    <n v="2"/>
    <n v="0"/>
    <n v="45.975399999999993"/>
    <s v="Chuck Magee"/>
    <s v=""/>
    <n v="1"/>
    <n v="0"/>
  </r>
  <r>
    <n v="654"/>
    <x v="304"/>
    <x v="249"/>
    <d v="2019-06-23T00:00:00"/>
    <s v="Standard Class"/>
    <x v="153"/>
    <x v="153"/>
    <x v="1"/>
    <s v="United States"/>
    <s v="New York City"/>
    <s v="New York"/>
    <n v="10035"/>
    <x v="3"/>
    <s v="TEC-AC-10001101"/>
    <x v="2"/>
    <s v="Accessories"/>
    <s v="Sony 16GB Class 10 Micro SDHC R40 Memory Card"/>
    <x v="620"/>
    <n v="8"/>
    <n v="0"/>
    <n v="10.311999999999998"/>
    <s v="Chuck Magee"/>
    <s v=""/>
    <n v="1"/>
    <n v="0"/>
  </r>
  <r>
    <n v="655"/>
    <x v="305"/>
    <x v="250"/>
    <d v="2018-08-28T00:00:00"/>
    <s v="Standard Class"/>
    <x v="257"/>
    <x v="257"/>
    <x v="0"/>
    <s v="United States"/>
    <s v="Columbus"/>
    <s v="Ohio"/>
    <n v="43229"/>
    <x v="3"/>
    <s v="OFF-AP-10002439"/>
    <x v="1"/>
    <s v="Appliances"/>
    <s v="Tripp Lite Isotel 8 Ultra 8 Outlet Metal Surge"/>
    <x v="621"/>
    <n v="2"/>
    <n v="0.2"/>
    <n v="8.5163999999999938"/>
    <s v="Chuck Magee"/>
    <s v=""/>
    <n v="1"/>
    <n v="1"/>
  </r>
  <r>
    <n v="656"/>
    <x v="305"/>
    <x v="250"/>
    <d v="2018-08-28T00:00:00"/>
    <s v="Standard Class"/>
    <x v="257"/>
    <x v="257"/>
    <x v="0"/>
    <s v="United States"/>
    <s v="Columbus"/>
    <s v="Ohio"/>
    <n v="43229"/>
    <x v="3"/>
    <s v="OFF-BI-10002827"/>
    <x v="1"/>
    <s v="Binders"/>
    <s v="Avery Durable Poly Binders"/>
    <x v="622"/>
    <n v="2"/>
    <n v="0.7"/>
    <n v="-2.6543999999999999"/>
    <s v="Chuck Magee"/>
    <s v=""/>
    <n v="1"/>
    <n v="0"/>
  </r>
  <r>
    <n v="657"/>
    <x v="305"/>
    <x v="250"/>
    <d v="2018-08-28T00:00:00"/>
    <s v="Standard Class"/>
    <x v="257"/>
    <x v="257"/>
    <x v="0"/>
    <s v="United States"/>
    <s v="Columbus"/>
    <s v="Ohio"/>
    <n v="43229"/>
    <x v="3"/>
    <s v="OFF-EN-10002230"/>
    <x v="1"/>
    <s v="Envelopes"/>
    <s v="Airmail Envelopes"/>
    <x v="623"/>
    <n v="2"/>
    <n v="0.2"/>
    <n v="45.322199999999995"/>
    <s v="Chuck Magee"/>
    <s v=""/>
    <n v="1"/>
    <n v="0"/>
  </r>
  <r>
    <n v="658"/>
    <x v="306"/>
    <x v="251"/>
    <d v="2018-09-19T00:00:00"/>
    <s v="Same Day"/>
    <x v="258"/>
    <x v="258"/>
    <x v="2"/>
    <s v="United States"/>
    <s v="Aurora"/>
    <s v="Illinois"/>
    <n v="60505"/>
    <x v="2"/>
    <s v="FUR-CH-10001215"/>
    <x v="0"/>
    <s v="Chairs"/>
    <s v="Global Troy Executive Leather Low-Back Tilter"/>
    <x v="624"/>
    <n v="2"/>
    <n v="0.3"/>
    <n v="-50.098000000000013"/>
    <s v="Kelly Williams"/>
    <s v=""/>
    <n v="1"/>
    <n v="1"/>
  </r>
  <r>
    <n v="659"/>
    <x v="306"/>
    <x v="251"/>
    <d v="2018-09-19T00:00:00"/>
    <s v="Same Day"/>
    <x v="258"/>
    <x v="258"/>
    <x v="2"/>
    <s v="United States"/>
    <s v="Aurora"/>
    <s v="Illinois"/>
    <n v="60505"/>
    <x v="2"/>
    <s v="OFF-BI-10004654"/>
    <x v="1"/>
    <s v="Binders"/>
    <s v="Avery Binding System Hidden Tab Executive Style Index Sets"/>
    <x v="625"/>
    <n v="2"/>
    <n v="0.8"/>
    <n v="-3.4619999999999997"/>
    <s v="Kelly Williams"/>
    <s v=""/>
    <n v="1"/>
    <n v="0"/>
  </r>
  <r>
    <n v="660"/>
    <x v="307"/>
    <x v="252"/>
    <d v="2017-08-28T00:00:00"/>
    <s v="Standard Class"/>
    <x v="90"/>
    <x v="90"/>
    <x v="0"/>
    <s v="United States"/>
    <s v="Arlington"/>
    <s v="Texas"/>
    <n v="76017"/>
    <x v="2"/>
    <s v="OFF-ST-10001490"/>
    <x v="1"/>
    <s v="Storage"/>
    <s v="Hot File 7-Pocket, Floor Stand"/>
    <x v="626"/>
    <n v="7"/>
    <n v="0.2"/>
    <n v="124.92899999999986"/>
    <s v="Kelly Williams"/>
    <s v=""/>
    <n v="1"/>
    <n v="0"/>
  </r>
  <r>
    <n v="661"/>
    <x v="307"/>
    <x v="252"/>
    <d v="2017-08-28T00:00:00"/>
    <s v="Standard Class"/>
    <x v="90"/>
    <x v="90"/>
    <x v="0"/>
    <s v="United States"/>
    <s v="Arlington"/>
    <s v="Texas"/>
    <n v="76017"/>
    <x v="2"/>
    <s v="OFF-ST-10001511"/>
    <x v="1"/>
    <s v="Storage"/>
    <s v="Space Solutions Commercial Steel Shelving"/>
    <x v="627"/>
    <n v="14"/>
    <n v="0.2"/>
    <n v="-135.7650000000001"/>
    <s v="Kelly Williams"/>
    <s v=""/>
    <n v="1"/>
    <n v="0"/>
  </r>
  <r>
    <n v="662"/>
    <x v="307"/>
    <x v="252"/>
    <d v="2017-08-28T00:00:00"/>
    <s v="Standard Class"/>
    <x v="90"/>
    <x v="90"/>
    <x v="0"/>
    <s v="United States"/>
    <s v="Arlington"/>
    <s v="Texas"/>
    <n v="76017"/>
    <x v="2"/>
    <s v="FUR-TA-10001768"/>
    <x v="0"/>
    <s v="Tables"/>
    <s v="Hon Racetrack Conference Tables"/>
    <x v="628"/>
    <n v="5"/>
    <n v="0.3"/>
    <n v="-118.12950000000006"/>
    <s v="Kelly Williams"/>
    <s v=""/>
    <n v="1"/>
    <n v="0"/>
  </r>
  <r>
    <n v="663"/>
    <x v="307"/>
    <x v="252"/>
    <d v="2017-08-28T00:00:00"/>
    <s v="Standard Class"/>
    <x v="90"/>
    <x v="90"/>
    <x v="0"/>
    <s v="United States"/>
    <s v="Arlington"/>
    <s v="Texas"/>
    <n v="76017"/>
    <x v="2"/>
    <s v="OFF-BI-10003981"/>
    <x v="1"/>
    <s v="Binders"/>
    <s v="Avery Durable Plastic 1&quot; Binders"/>
    <x v="629"/>
    <n v="3"/>
    <n v="0.8"/>
    <n v="-4.2222000000000008"/>
    <s v="Kelly Williams"/>
    <s v=""/>
    <n v="1"/>
    <n v="0"/>
  </r>
  <r>
    <n v="664"/>
    <x v="308"/>
    <x v="253"/>
    <d v="2018-03-30T00:00:00"/>
    <s v="Standard Class"/>
    <x v="259"/>
    <x v="259"/>
    <x v="1"/>
    <s v="United States"/>
    <s v="New York City"/>
    <s v="New York"/>
    <n v="10011"/>
    <x v="3"/>
    <s v="OFF-ST-10001522"/>
    <x v="1"/>
    <s v="Storage"/>
    <s v="Gould Plastics 18-Pocket Panel Bin, 34w x 5-1/4d x 20-1/2h"/>
    <x v="630"/>
    <n v="5"/>
    <n v="0"/>
    <n v="18.397999999999968"/>
    <s v="Chuck Magee"/>
    <s v=""/>
    <n v="1"/>
    <n v="1"/>
  </r>
  <r>
    <n v="665"/>
    <x v="309"/>
    <x v="254"/>
    <d v="2018-11-04T00:00:00"/>
    <s v="Same Day"/>
    <x v="116"/>
    <x v="116"/>
    <x v="0"/>
    <s v="United States"/>
    <s v="Louisville"/>
    <s v="Kentucky"/>
    <n v="40214"/>
    <x v="0"/>
    <s v="OFF-FA-10000621"/>
    <x v="1"/>
    <s v="Fasteners"/>
    <s v="OIC Colored Binder Clips, Assorted Sizes"/>
    <x v="631"/>
    <n v="3"/>
    <n v="0"/>
    <n v="5.2625999999999999"/>
    <s v="Cassandra Brandow"/>
    <s v=""/>
    <n v="1"/>
    <n v="0"/>
  </r>
  <r>
    <n v="666"/>
    <x v="310"/>
    <x v="110"/>
    <d v="2019-06-10T00:00:00"/>
    <s v="Second Class"/>
    <x v="260"/>
    <x v="260"/>
    <x v="1"/>
    <s v="United States"/>
    <s v="Dallas"/>
    <s v="Texas"/>
    <n v="75081"/>
    <x v="2"/>
    <s v="OFF-SU-10004231"/>
    <x v="1"/>
    <s v="Supplies"/>
    <s v="Acme Tagit Stainless Steel Antibacterial Scissors"/>
    <x v="632"/>
    <n v="3"/>
    <n v="0.2"/>
    <n v="2.0789999999999997"/>
    <s v="Kelly Williams"/>
    <s v=""/>
    <n v="1"/>
    <n v="1"/>
  </r>
  <r>
    <n v="667"/>
    <x v="310"/>
    <x v="110"/>
    <d v="2019-06-10T00:00:00"/>
    <s v="Second Class"/>
    <x v="260"/>
    <x v="260"/>
    <x v="1"/>
    <s v="United States"/>
    <s v="Dallas"/>
    <s v="Texas"/>
    <n v="75081"/>
    <x v="2"/>
    <s v="OFF-PA-10000474"/>
    <x v="1"/>
    <s v="Paper"/>
    <s v="Easy-staple paper"/>
    <x v="633"/>
    <n v="3"/>
    <n v="0.2"/>
    <n v="28.706399999999991"/>
    <s v="Kelly Williams"/>
    <s v=""/>
    <n v="1"/>
    <n v="0"/>
  </r>
  <r>
    <n v="668"/>
    <x v="310"/>
    <x v="110"/>
    <d v="2019-06-10T00:00:00"/>
    <s v="Second Class"/>
    <x v="260"/>
    <x v="260"/>
    <x v="1"/>
    <s v="United States"/>
    <s v="Dallas"/>
    <s v="Texas"/>
    <n v="75081"/>
    <x v="2"/>
    <s v="TEC-PH-10004042"/>
    <x v="2"/>
    <s v="Phones"/>
    <s v="ClearOne Communications CHAT 70 OC Speaker Phone"/>
    <x v="634"/>
    <n v="3"/>
    <n v="0.2"/>
    <n v="28.618200000000002"/>
    <s v="Kelly Williams"/>
    <s v=""/>
    <n v="1"/>
    <n v="0"/>
  </r>
  <r>
    <n v="669"/>
    <x v="311"/>
    <x v="163"/>
    <d v="2016-12-26T00:00:00"/>
    <s v="First Class"/>
    <x v="261"/>
    <x v="261"/>
    <x v="0"/>
    <s v="United States"/>
    <s v="Cleveland"/>
    <s v="Ohio"/>
    <n v="44105"/>
    <x v="3"/>
    <s v="FUR-FU-10003096"/>
    <x v="0"/>
    <s v="Furnishings"/>
    <s v="Master Giant Foot Doorstop, Safety Yellow"/>
    <x v="635"/>
    <n v="5"/>
    <n v="0.2"/>
    <n v="8.7285000000000004"/>
    <s v="Chuck Magee"/>
    <s v=""/>
    <n v="1"/>
    <n v="1"/>
  </r>
  <r>
    <n v="670"/>
    <x v="312"/>
    <x v="255"/>
    <d v="2019-06-13T00:00:00"/>
    <s v="Standard Class"/>
    <x v="246"/>
    <x v="246"/>
    <x v="2"/>
    <s v="United States"/>
    <s v="Chicago"/>
    <s v="Illinois"/>
    <n v="60653"/>
    <x v="2"/>
    <s v="FUR-FU-10002759"/>
    <x v="0"/>
    <s v="Furnishings"/>
    <s v="12-1/2 Diameter Round Wall Clock"/>
    <x v="112"/>
    <n v="3"/>
    <n v="0.6"/>
    <n v="-14.385599999999997"/>
    <s v="Kelly Williams"/>
    <s v=""/>
    <n v="1"/>
    <n v="0"/>
  </r>
  <r>
    <n v="671"/>
    <x v="312"/>
    <x v="255"/>
    <d v="2019-06-13T00:00:00"/>
    <s v="Standard Class"/>
    <x v="246"/>
    <x v="246"/>
    <x v="2"/>
    <s v="United States"/>
    <s v="Chicago"/>
    <s v="Illinois"/>
    <n v="60653"/>
    <x v="2"/>
    <s v="FUR-TA-10000688"/>
    <x v="0"/>
    <s v="Tables"/>
    <s v="Chromcraft Bull-Nose Wood Round Conference Table Top, Wood Base"/>
    <x v="636"/>
    <n v="1"/>
    <n v="0.5"/>
    <n v="-71.890500000000017"/>
    <s v="Kelly Williams"/>
    <s v=""/>
    <n v="1"/>
    <n v="0"/>
  </r>
  <r>
    <n v="672"/>
    <x v="312"/>
    <x v="255"/>
    <d v="2019-06-13T00:00:00"/>
    <s v="Standard Class"/>
    <x v="246"/>
    <x v="246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x v="637"/>
    <n v="8"/>
    <n v="0.2"/>
    <n v="11.359999999999998"/>
    <s v="Kelly Williams"/>
    <s v=""/>
    <n v="1"/>
    <n v="0"/>
  </r>
  <r>
    <n v="673"/>
    <x v="313"/>
    <x v="140"/>
    <d v="2019-06-22T00:00:00"/>
    <s v="Standard Class"/>
    <x v="143"/>
    <x v="143"/>
    <x v="0"/>
    <s v="United States"/>
    <s v="Quincy"/>
    <s v="Illinois"/>
    <n v="62301"/>
    <x v="2"/>
    <s v="OFF-AR-10001954"/>
    <x v="1"/>
    <s v="Art"/>
    <s v="Newell 331"/>
    <x v="638"/>
    <n v="5"/>
    <n v="0.2"/>
    <n v="1.7115"/>
    <s v="Kelly Williams"/>
    <s v=""/>
    <n v="1"/>
    <n v="0"/>
  </r>
  <r>
    <n v="674"/>
    <x v="314"/>
    <x v="256"/>
    <d v="2019-12-08T00:00:00"/>
    <s v="First Class"/>
    <x v="262"/>
    <x v="262"/>
    <x v="0"/>
    <s v="United States"/>
    <s v="Columbus"/>
    <s v="Indiana"/>
    <n v="47201"/>
    <x v="2"/>
    <s v="OFF-AP-10004532"/>
    <x v="1"/>
    <s v="Appliances"/>
    <s v="Kensington 6 Outlet Guardian Standard Surge Protector"/>
    <x v="639"/>
    <n v="3"/>
    <n v="0"/>
    <n v="16.588799999999999"/>
    <s v="Kelly Williams"/>
    <s v=""/>
    <n v="1"/>
    <n v="1"/>
  </r>
  <r>
    <n v="675"/>
    <x v="314"/>
    <x v="256"/>
    <d v="2019-12-08T00:00:00"/>
    <s v="First Class"/>
    <x v="262"/>
    <x v="262"/>
    <x v="0"/>
    <s v="United States"/>
    <s v="Columbus"/>
    <s v="Indiana"/>
    <n v="47201"/>
    <x v="2"/>
    <s v="OFF-PA-10002137"/>
    <x v="1"/>
    <s v="Paper"/>
    <s v="Southworth 100% Résumé Paper, 24lb."/>
    <x v="640"/>
    <n v="5"/>
    <n v="0"/>
    <n v="17.504999999999995"/>
    <s v="Kelly Williams"/>
    <s v=""/>
    <n v="1"/>
    <n v="0"/>
  </r>
  <r>
    <n v="676"/>
    <x v="314"/>
    <x v="256"/>
    <d v="2019-12-08T00:00:00"/>
    <s v="First Class"/>
    <x v="262"/>
    <x v="262"/>
    <x v="0"/>
    <s v="United States"/>
    <s v="Columbus"/>
    <s v="Indiana"/>
    <n v="47201"/>
    <x v="2"/>
    <s v="TEC-AC-10003832"/>
    <x v="2"/>
    <s v="Accessories"/>
    <s v="Imation 16GB Mini TravelDrive USB 2.0 Flash Drive"/>
    <x v="641"/>
    <n v="3"/>
    <n v="0"/>
    <n v="40.749900000000004"/>
    <s v="Kelly Williams"/>
    <s v=""/>
    <n v="1"/>
    <n v="0"/>
  </r>
  <r>
    <n v="677"/>
    <x v="315"/>
    <x v="257"/>
    <d v="2019-03-23T00:00:00"/>
    <s v="Standard Class"/>
    <x v="263"/>
    <x v="263"/>
    <x v="0"/>
    <s v="United States"/>
    <s v="Tyler"/>
    <s v="Texas"/>
    <n v="75701"/>
    <x v="2"/>
    <s v="OFF-AP-10000804"/>
    <x v="1"/>
    <s v="Appliances"/>
    <s v="Hoover Portapower Portable Vacuum"/>
    <x v="642"/>
    <n v="3"/>
    <n v="0.8"/>
    <n v="-7.3920000000000021"/>
    <s v="Kelly Williams"/>
    <s v=""/>
    <n v="1"/>
    <n v="1"/>
  </r>
  <r>
    <n v="678"/>
    <x v="315"/>
    <x v="257"/>
    <d v="2019-03-23T00:00:00"/>
    <s v="Standard Class"/>
    <x v="263"/>
    <x v="263"/>
    <x v="0"/>
    <s v="United States"/>
    <s v="Tyler"/>
    <s v="Texas"/>
    <n v="75701"/>
    <x v="2"/>
    <s v="TEC-AC-10003614"/>
    <x v="2"/>
    <s v="Accessories"/>
    <s v="Verbatim 25 GB 6x Blu-ray Single Layer Recordable Disc, 10/Pack"/>
    <x v="643"/>
    <n v="3"/>
    <n v="0.2"/>
    <n v="4.5200999999999958"/>
    <s v="Kelly Williams"/>
    <s v=""/>
    <n v="1"/>
    <n v="0"/>
  </r>
  <r>
    <n v="679"/>
    <x v="315"/>
    <x v="257"/>
    <d v="2019-03-23T00:00:00"/>
    <s v="Standard Class"/>
    <x v="263"/>
    <x v="263"/>
    <x v="0"/>
    <s v="United States"/>
    <s v="Tyler"/>
    <s v="Texas"/>
    <n v="75701"/>
    <x v="2"/>
    <s v="FUR-FU-10003553"/>
    <x v="0"/>
    <s v="Furnishings"/>
    <s v="Howard Miller 13-1/2&quot; Diameter Rosebrook Wall Clock"/>
    <x v="644"/>
    <n v="3"/>
    <n v="0.6"/>
    <n v="-41.261999999999972"/>
    <s v="Kelly Williams"/>
    <s v=""/>
    <n v="1"/>
    <n v="0"/>
  </r>
  <r>
    <n v="680"/>
    <x v="315"/>
    <x v="257"/>
    <d v="2019-03-23T00:00:00"/>
    <s v="Standard Class"/>
    <x v="263"/>
    <x v="263"/>
    <x v="0"/>
    <s v="United States"/>
    <s v="Tyler"/>
    <s v="Texas"/>
    <n v="75701"/>
    <x v="2"/>
    <s v="OFF-BI-10004632"/>
    <x v="1"/>
    <s v="Binders"/>
    <s v="Ibico Hi-Tech Manual Binding System"/>
    <x v="645"/>
    <n v="3"/>
    <n v="0.8"/>
    <n v="-320.23950000000013"/>
    <s v="Kelly Williams"/>
    <s v=""/>
    <n v="1"/>
    <n v="0"/>
  </r>
  <r>
    <n v="681"/>
    <x v="316"/>
    <x v="258"/>
    <d v="2018-11-24T00:00:00"/>
    <s v="Standard Class"/>
    <x v="264"/>
    <x v="264"/>
    <x v="0"/>
    <s v="United States"/>
    <s v="New York City"/>
    <s v="New York"/>
    <n v="10024"/>
    <x v="3"/>
    <s v="OFF-BI-10003305"/>
    <x v="1"/>
    <s v="Binders"/>
    <s v="Avery Hanging File Binders"/>
    <x v="646"/>
    <n v="3"/>
    <n v="0.2"/>
    <n v="4.6643999999999988"/>
    <s v="Chuck Magee"/>
    <s v=""/>
    <n v="1"/>
    <n v="1"/>
  </r>
  <r>
    <n v="682"/>
    <x v="316"/>
    <x v="258"/>
    <d v="2018-11-24T00:00:00"/>
    <s v="Standard Class"/>
    <x v="264"/>
    <x v="264"/>
    <x v="0"/>
    <s v="United States"/>
    <s v="New York City"/>
    <s v="New York"/>
    <n v="10024"/>
    <x v="3"/>
    <s v="OFF-ST-10002583"/>
    <x v="1"/>
    <s v="Storage"/>
    <s v="Fellowes Neat Ideas Storage Cubes"/>
    <x v="647"/>
    <n v="2"/>
    <n v="0"/>
    <n v="2.598399999999998"/>
    <s v="Chuck Magee"/>
    <s v=""/>
    <n v="1"/>
    <n v="0"/>
  </r>
  <r>
    <n v="683"/>
    <x v="316"/>
    <x v="258"/>
    <d v="2018-11-24T00:00:00"/>
    <s v="Standard Class"/>
    <x v="264"/>
    <x v="264"/>
    <x v="0"/>
    <s v="United States"/>
    <s v="New York City"/>
    <s v="New York"/>
    <n v="10024"/>
    <x v="3"/>
    <s v="OFF-ST-10004507"/>
    <x v="1"/>
    <s v="Storage"/>
    <s v="Advantus Rolling Storage Box"/>
    <x v="648"/>
    <n v="4"/>
    <n v="0"/>
    <n v="18.521999999999998"/>
    <s v="Chuck Magee"/>
    <s v=""/>
    <n v="1"/>
    <n v="0"/>
  </r>
  <r>
    <n v="684"/>
    <x v="317"/>
    <x v="259"/>
    <d v="2019-11-04T00:00:00"/>
    <s v="Same Day"/>
    <x v="265"/>
    <x v="265"/>
    <x v="1"/>
    <s v="United States"/>
    <s v="Burlington"/>
    <s v="North Carolina"/>
    <n v="27217"/>
    <x v="0"/>
    <s v="TEC-MA-10004125"/>
    <x v="2"/>
    <s v="Machines"/>
    <s v="Cubify CubeX 3D Printer Triple Head Print"/>
    <x v="649"/>
    <n v="4"/>
    <n v="0.5"/>
    <n v="-3839.9903999999988"/>
    <s v="Cassandra Brandow"/>
    <s v=""/>
    <n v="1"/>
    <n v="1"/>
  </r>
  <r>
    <n v="685"/>
    <x v="317"/>
    <x v="259"/>
    <d v="2019-11-04T00:00:00"/>
    <s v="Same Day"/>
    <x v="265"/>
    <x v="265"/>
    <x v="1"/>
    <s v="United States"/>
    <s v="Burlington"/>
    <s v="North Carolina"/>
    <n v="27217"/>
    <x v="0"/>
    <s v="OFF-AP-10002457"/>
    <x v="1"/>
    <s v="Appliances"/>
    <s v="Eureka The Boss Plus 12-Amp Hard Box Upright Vacuum, Red"/>
    <x v="650"/>
    <n v="2"/>
    <n v="0.2"/>
    <n v="14.650999999999989"/>
    <s v="Cassandra Brandow"/>
    <s v=""/>
    <n v="1"/>
    <n v="0"/>
  </r>
  <r>
    <n v="686"/>
    <x v="318"/>
    <x v="260"/>
    <d v="2016-07-08T00:00:00"/>
    <s v="First Class"/>
    <x v="266"/>
    <x v="266"/>
    <x v="0"/>
    <s v="United States"/>
    <s v="Jackson"/>
    <s v="Mississippi"/>
    <n v="39212"/>
    <x v="0"/>
    <s v="TEC-AC-10003911"/>
    <x v="2"/>
    <s v="Accessories"/>
    <s v="NETGEAR AC1750 Dual Band Gigabit Smart WiFi Router"/>
    <x v="651"/>
    <n v="3"/>
    <n v="0"/>
    <n v="163.18979999999999"/>
    <s v="Cassandra Brandow"/>
    <s v=""/>
    <n v="1"/>
    <n v="1"/>
  </r>
  <r>
    <n v="687"/>
    <x v="318"/>
    <x v="260"/>
    <d v="2016-07-08T00:00:00"/>
    <s v="First Class"/>
    <x v="266"/>
    <x v="266"/>
    <x v="0"/>
    <s v="United States"/>
    <s v="Jackson"/>
    <s v="Mississippi"/>
    <n v="39212"/>
    <x v="0"/>
    <s v="OFF-LA-10001934"/>
    <x v="1"/>
    <s v="Labels"/>
    <s v="Avery 516"/>
    <x v="2"/>
    <n v="2"/>
    <n v="0"/>
    <n v="6.8713999999999995"/>
    <s v="Cassandra Brandow"/>
    <s v=""/>
    <n v="1"/>
    <n v="0"/>
  </r>
  <r>
    <n v="688"/>
    <x v="318"/>
    <x v="260"/>
    <d v="2016-07-08T00:00:00"/>
    <s v="First Class"/>
    <x v="266"/>
    <x v="266"/>
    <x v="0"/>
    <s v="United States"/>
    <s v="Jackson"/>
    <s v="Mississippi"/>
    <n v="39212"/>
    <x v="0"/>
    <s v="OFF-PA-10000304"/>
    <x v="1"/>
    <s v="Paper"/>
    <s v="Xerox 1995"/>
    <x v="541"/>
    <n v="3"/>
    <n v="0"/>
    <n v="9.3312000000000008"/>
    <s v="Cassandra Brandow"/>
    <s v=""/>
    <n v="1"/>
    <n v="0"/>
  </r>
  <r>
    <n v="689"/>
    <x v="319"/>
    <x v="53"/>
    <d v="2019-12-29T00:00:00"/>
    <s v="Standard Class"/>
    <x v="267"/>
    <x v="267"/>
    <x v="0"/>
    <s v="United States"/>
    <s v="New York City"/>
    <s v="New York"/>
    <n v="10035"/>
    <x v="3"/>
    <s v="FUR-BO-10004015"/>
    <x v="0"/>
    <s v="Bookcases"/>
    <s v="Bush Andora Bookcase, Maple/Graphite Gray Finish"/>
    <x v="652"/>
    <n v="2"/>
    <n v="0.2"/>
    <n v="4.7995999999999768"/>
    <s v="Chuck Magee"/>
    <s v=""/>
    <n v="1"/>
    <n v="1"/>
  </r>
  <r>
    <n v="690"/>
    <x v="320"/>
    <x v="261"/>
    <d v="2016-06-23T00:00:00"/>
    <s v="Second Class"/>
    <x v="268"/>
    <x v="268"/>
    <x v="0"/>
    <s v="United States"/>
    <s v="Waynesboro"/>
    <s v="Virginia"/>
    <n v="22980"/>
    <x v="0"/>
    <s v="FUR-FU-10004071"/>
    <x v="0"/>
    <s v="Furnishings"/>
    <s v="Luxo Professional Magnifying Clamp-On Fluorescent Lamps"/>
    <x v="653"/>
    <n v="1"/>
    <n v="0"/>
    <n v="14.561400000000006"/>
    <s v="Cassandra Brandow"/>
    <s v=""/>
    <n v="1"/>
    <n v="1"/>
  </r>
  <r>
    <n v="691"/>
    <x v="320"/>
    <x v="261"/>
    <d v="2016-06-23T00:00:00"/>
    <s v="Second Class"/>
    <x v="268"/>
    <x v="268"/>
    <x v="0"/>
    <s v="United States"/>
    <s v="Waynesboro"/>
    <s v="Virginia"/>
    <n v="22980"/>
    <x v="0"/>
    <s v="TEC-PH-10002033"/>
    <x v="2"/>
    <s v="Phones"/>
    <s v="Konftel 250 Conference phone - Charcoal black"/>
    <x v="654"/>
    <n v="1"/>
    <n v="0"/>
    <n v="74.053200000000004"/>
    <s v="Cassandra Brandow"/>
    <s v=""/>
    <n v="1"/>
    <n v="0"/>
  </r>
  <r>
    <n v="692"/>
    <x v="320"/>
    <x v="261"/>
    <d v="2016-06-23T00:00:00"/>
    <s v="Second Class"/>
    <x v="268"/>
    <x v="268"/>
    <x v="0"/>
    <s v="United States"/>
    <s v="Waynesboro"/>
    <s v="Virginia"/>
    <n v="22980"/>
    <x v="0"/>
    <s v="OFF-ST-10002444"/>
    <x v="1"/>
    <s v="Storage"/>
    <s v="Recycled Eldon Regeneration Jumbo File"/>
    <x v="655"/>
    <n v="3"/>
    <n v="0"/>
    <n v="10.315199999999999"/>
    <s v="Cassandra Brandow"/>
    <s v=""/>
    <n v="1"/>
    <n v="0"/>
  </r>
  <r>
    <n v="693"/>
    <x v="321"/>
    <x v="262"/>
    <d v="2017-04-02T00:00:00"/>
    <s v="Standard Class"/>
    <x v="269"/>
    <x v="269"/>
    <x v="0"/>
    <s v="United States"/>
    <s v="Los Angeles"/>
    <s v="California"/>
    <n v="90036"/>
    <x v="1"/>
    <s v="TEC-AC-10002253"/>
    <x v="2"/>
    <s v="Accessories"/>
    <s v="Imation Bio 8GB USB Flash Drive Imation Corp"/>
    <x v="656"/>
    <n v="1"/>
    <n v="0"/>
    <n v="24.936000000000007"/>
    <s v="Anna Andreadi"/>
    <s v=""/>
    <n v="1"/>
    <n v="1"/>
  </r>
  <r>
    <n v="694"/>
    <x v="321"/>
    <x v="262"/>
    <d v="2017-04-02T00:00:00"/>
    <s v="Standard Class"/>
    <x v="269"/>
    <x v="269"/>
    <x v="0"/>
    <s v="United States"/>
    <s v="Los Angeles"/>
    <s v="California"/>
    <n v="90036"/>
    <x v="1"/>
    <s v="OFF-PA-10000743"/>
    <x v="1"/>
    <s v="Paper"/>
    <s v="Xerox 1977"/>
    <x v="657"/>
    <n v="5"/>
    <n v="0"/>
    <n v="16.032"/>
    <s v="Anna Andreadi"/>
    <s v=""/>
    <n v="1"/>
    <n v="0"/>
  </r>
  <r>
    <n v="695"/>
    <x v="322"/>
    <x v="263"/>
    <d v="2017-05-17T00:00:00"/>
    <s v="First Class"/>
    <x v="270"/>
    <x v="270"/>
    <x v="2"/>
    <s v="United States"/>
    <s v="Chester"/>
    <s v="Pennsylvania"/>
    <n v="19013"/>
    <x v="3"/>
    <s v="OFF-AR-10003373"/>
    <x v="1"/>
    <s v="Art"/>
    <s v="Boston School Pro Electric Pencil Sharpener, 1670"/>
    <x v="658"/>
    <n v="8"/>
    <n v="0.2"/>
    <n v="17.34879999999999"/>
    <s v="Chuck Magee"/>
    <s v=""/>
    <n v="1"/>
    <n v="1"/>
  </r>
  <r>
    <n v="696"/>
    <x v="322"/>
    <x v="263"/>
    <d v="2017-05-17T00:00:00"/>
    <s v="First Class"/>
    <x v="270"/>
    <x v="270"/>
    <x v="2"/>
    <s v="United States"/>
    <s v="Chester"/>
    <s v="Pennsylvania"/>
    <n v="19013"/>
    <x v="3"/>
    <s v="OFF-LA-10002312"/>
    <x v="1"/>
    <s v="Labels"/>
    <s v="Avery 490"/>
    <x v="659"/>
    <n v="4"/>
    <n v="0.2"/>
    <n v="17.759999999999998"/>
    <s v="Chuck Magee"/>
    <s v=""/>
    <n v="1"/>
    <n v="0"/>
  </r>
  <r>
    <n v="697"/>
    <x v="322"/>
    <x v="263"/>
    <d v="2017-05-17T00:00:00"/>
    <s v="First Class"/>
    <x v="270"/>
    <x v="270"/>
    <x v="2"/>
    <s v="United States"/>
    <s v="Chester"/>
    <s v="Pennsylvania"/>
    <n v="19013"/>
    <x v="3"/>
    <s v="OFF-EN-10000927"/>
    <x v="1"/>
    <s v="Envelopes"/>
    <s v="Jet-Pak Recycled Peel 'N' Seal Padded Mailers"/>
    <x v="83"/>
    <n v="7"/>
    <n v="0.2"/>
    <n v="62.807499999999976"/>
    <s v="Chuck Magee"/>
    <s v=""/>
    <n v="1"/>
    <n v="0"/>
  </r>
  <r>
    <n v="698"/>
    <x v="322"/>
    <x v="263"/>
    <d v="2017-05-17T00:00:00"/>
    <s v="First Class"/>
    <x v="270"/>
    <x v="270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x v="660"/>
    <n v="4"/>
    <n v="0.2"/>
    <n v="31.751200000000001"/>
    <s v="Chuck Magee"/>
    <s v=""/>
    <n v="1"/>
    <n v="0"/>
  </r>
  <r>
    <n v="699"/>
    <x v="322"/>
    <x v="263"/>
    <d v="2017-05-17T00:00:00"/>
    <s v="First Class"/>
    <x v="270"/>
    <x v="270"/>
    <x v="2"/>
    <s v="United States"/>
    <s v="Chester"/>
    <s v="Pennsylvania"/>
    <n v="19013"/>
    <x v="3"/>
    <s v="OFF-AR-10001118"/>
    <x v="1"/>
    <s v="Art"/>
    <s v="Binney &amp; Smith Crayola Metallic Crayons, 16-Color Pack"/>
    <x v="661"/>
    <n v="1"/>
    <n v="0.2"/>
    <n v="0.8088000000000003"/>
    <s v="Chuck Magee"/>
    <s v=""/>
    <n v="1"/>
    <n v="0"/>
  </r>
  <r>
    <n v="700"/>
    <x v="322"/>
    <x v="263"/>
    <d v="2017-05-17T00:00:00"/>
    <s v="First Class"/>
    <x v="270"/>
    <x v="270"/>
    <x v="2"/>
    <s v="United States"/>
    <s v="Chester"/>
    <s v="Pennsylvania"/>
    <n v="19013"/>
    <x v="3"/>
    <s v="OFF-BI-10001575"/>
    <x v="1"/>
    <s v="Binders"/>
    <s v="GBC Linen Binding Covers"/>
    <x v="662"/>
    <n v="2"/>
    <n v="0.7"/>
    <n v="-13.6312"/>
    <s v="Chuck Magee"/>
    <s v=""/>
    <n v="1"/>
    <n v="0"/>
  </r>
  <r>
    <n v="701"/>
    <x v="322"/>
    <x v="263"/>
    <d v="2017-05-17T00:00:00"/>
    <s v="First Class"/>
    <x v="270"/>
    <x v="270"/>
    <x v="2"/>
    <s v="United States"/>
    <s v="Chester"/>
    <s v="Pennsylvania"/>
    <n v="19013"/>
    <x v="3"/>
    <s v="OFF-BI-10001982"/>
    <x v="1"/>
    <s v="Binders"/>
    <s v="Wilson Jones Custom Binder Spines &amp; Labels"/>
    <x v="322"/>
    <n v="3"/>
    <n v="0.7"/>
    <n v="-3.4271999999999991"/>
    <s v="Chuck Magee"/>
    <s v=""/>
    <n v="1"/>
    <n v="0"/>
  </r>
  <r>
    <n v="702"/>
    <x v="323"/>
    <x v="264"/>
    <d v="2019-09-08T00:00:00"/>
    <s v="Standard Class"/>
    <x v="114"/>
    <x v="114"/>
    <x v="1"/>
    <s v="United States"/>
    <s v="Cleveland"/>
    <s v="Ohio"/>
    <n v="44105"/>
    <x v="3"/>
    <s v="FUR-FU-10002960"/>
    <x v="0"/>
    <s v="Furnishings"/>
    <s v="Eldon 200 Class Desk Accessories, Burgundy"/>
    <x v="663"/>
    <n v="3"/>
    <n v="0.2"/>
    <n v="4.1448"/>
    <s v="Chuck Magee"/>
    <s v=""/>
    <n v="1"/>
    <n v="0"/>
  </r>
  <r>
    <n v="703"/>
    <x v="324"/>
    <x v="254"/>
    <d v="2018-11-08T00:00:00"/>
    <s v="Second Class"/>
    <x v="155"/>
    <x v="155"/>
    <x v="1"/>
    <s v="United States"/>
    <s v="Seattle"/>
    <s v="Washington"/>
    <n v="98103"/>
    <x v="1"/>
    <s v="FUR-FU-10003394"/>
    <x v="0"/>
    <s v="Furnishings"/>
    <s v="Tenex &quot;The Solids&quot; Textured Chair Mats"/>
    <x v="664"/>
    <n v="3"/>
    <n v="0"/>
    <n v="35.679599999999979"/>
    <s v="Anna Andreadi"/>
    <s v=""/>
    <n v="1"/>
    <n v="0"/>
  </r>
  <r>
    <n v="704"/>
    <x v="325"/>
    <x v="265"/>
    <d v="2017-04-14T00:00:00"/>
    <s v="Standard Class"/>
    <x v="271"/>
    <x v="271"/>
    <x v="0"/>
    <s v="United States"/>
    <s v="Long Beach"/>
    <s v="California"/>
    <n v="90805"/>
    <x v="1"/>
    <s v="FUR-TA-10002774"/>
    <x v="0"/>
    <s v="Tables"/>
    <s v="Laminate Occasional Tables"/>
    <x v="665"/>
    <n v="3"/>
    <n v="0.2"/>
    <n v="-13.871700000000047"/>
    <s v="Anna Andreadi"/>
    <s v=""/>
    <n v="1"/>
    <n v="1"/>
  </r>
  <r>
    <n v="705"/>
    <x v="326"/>
    <x v="171"/>
    <d v="2016-09-17T00:00:00"/>
    <s v="Standard Class"/>
    <x v="272"/>
    <x v="272"/>
    <x v="1"/>
    <s v="United States"/>
    <s v="Cary"/>
    <s v="North Carolina"/>
    <n v="27511"/>
    <x v="0"/>
    <s v="OFF-PA-10001800"/>
    <x v="1"/>
    <s v="Paper"/>
    <s v="Xerox 220"/>
    <x v="563"/>
    <n v="2"/>
    <n v="0.2"/>
    <n v="3.6288"/>
    <s v="Cassandra Brandow"/>
    <s v=""/>
    <n v="1"/>
    <n v="1"/>
  </r>
  <r>
    <n v="706"/>
    <x v="326"/>
    <x v="171"/>
    <d v="2016-09-17T00:00:00"/>
    <s v="Standard Class"/>
    <x v="272"/>
    <x v="272"/>
    <x v="1"/>
    <s v="United States"/>
    <s v="Cary"/>
    <s v="North Carolina"/>
    <n v="27511"/>
    <x v="0"/>
    <s v="OFF-AP-10001469"/>
    <x v="1"/>
    <s v="Appliances"/>
    <s v="Fellowes 8 Outlet Superior Workstation Surge Protector"/>
    <x v="666"/>
    <n v="5"/>
    <n v="0.2"/>
    <n v="18.769499999999987"/>
    <s v="Cassandra Brandow"/>
    <s v=""/>
    <n v="1"/>
    <n v="0"/>
  </r>
  <r>
    <n v="707"/>
    <x v="326"/>
    <x v="171"/>
    <d v="2016-09-17T00:00:00"/>
    <s v="Standard Class"/>
    <x v="272"/>
    <x v="272"/>
    <x v="1"/>
    <s v="United States"/>
    <s v="Cary"/>
    <s v="North Carolina"/>
    <n v="27511"/>
    <x v="0"/>
    <s v="TEC-AC-10002399"/>
    <x v="2"/>
    <s v="Accessories"/>
    <s v="SanDisk Cruzer 32 GB USB Flash Drive"/>
    <x v="667"/>
    <n v="1"/>
    <n v="0.2"/>
    <n v="2.2823999999999991"/>
    <s v="Cassandra Brandow"/>
    <s v=""/>
    <n v="1"/>
    <n v="0"/>
  </r>
  <r>
    <n v="708"/>
    <x v="327"/>
    <x v="266"/>
    <d v="2016-12-04T00:00:00"/>
    <s v="First Class"/>
    <x v="273"/>
    <x v="273"/>
    <x v="0"/>
    <s v="United States"/>
    <s v="New York City"/>
    <s v="New York"/>
    <n v="10035"/>
    <x v="3"/>
    <s v="TEC-AC-10003628"/>
    <x v="2"/>
    <s v="Accessories"/>
    <s v="Logitech 910-002974 M325 Wireless Mouse for Web Scrolling"/>
    <x v="668"/>
    <n v="4"/>
    <n v="0"/>
    <n v="52.78240000000001"/>
    <s v="Chuck Magee"/>
    <s v=""/>
    <n v="1"/>
    <n v="1"/>
  </r>
  <r>
    <n v="709"/>
    <x v="327"/>
    <x v="266"/>
    <d v="2016-12-04T00:00:00"/>
    <s v="First Class"/>
    <x v="273"/>
    <x v="273"/>
    <x v="0"/>
    <s v="United States"/>
    <s v="New York City"/>
    <s v="New York"/>
    <n v="10035"/>
    <x v="3"/>
    <s v="FUR-BO-10003272"/>
    <x v="0"/>
    <s v="Bookcases"/>
    <s v="O'Sullivan Living Dimensions 5-Shelf Bookcases"/>
    <x v="669"/>
    <n v="5"/>
    <n v="0.2"/>
    <n v="-110.49000000000007"/>
    <s v="Chuck Magee"/>
    <s v=""/>
    <n v="1"/>
    <n v="0"/>
  </r>
  <r>
    <n v="710"/>
    <x v="327"/>
    <x v="266"/>
    <d v="2016-12-04T00:00:00"/>
    <s v="First Class"/>
    <x v="273"/>
    <x v="273"/>
    <x v="0"/>
    <s v="United States"/>
    <s v="New York City"/>
    <s v="New York"/>
    <n v="10035"/>
    <x v="3"/>
    <s v="OFF-BI-10000050"/>
    <x v="1"/>
    <s v="Binders"/>
    <s v="Angle-D Binders with Locking Rings, Label Holders"/>
    <x v="670"/>
    <n v="8"/>
    <n v="0.2"/>
    <n v="15.767999999999997"/>
    <s v="Chuck Magee"/>
    <s v=""/>
    <n v="1"/>
    <n v="0"/>
  </r>
  <r>
    <n v="711"/>
    <x v="328"/>
    <x v="267"/>
    <d v="2016-04-07T00:00:00"/>
    <s v="First Class"/>
    <x v="274"/>
    <x v="274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447"/>
    <n v="1"/>
    <n v="0"/>
    <n v="26.630399999999998"/>
    <s v="Chuck Magee"/>
    <s v=""/>
    <n v="1"/>
    <n v="1"/>
  </r>
  <r>
    <n v="712"/>
    <x v="329"/>
    <x v="213"/>
    <d v="2019-09-07T00:00:00"/>
    <s v="Standard Class"/>
    <x v="275"/>
    <x v="275"/>
    <x v="0"/>
    <s v="United States"/>
    <s v="Palm Coast"/>
    <s v="Florida"/>
    <n v="32137"/>
    <x v="0"/>
    <s v="OFF-EN-10001219"/>
    <x v="1"/>
    <s v="Envelopes"/>
    <s v="#10- 4 1/8&quot; x 9 1/2&quot; Security-Tint Envelopes"/>
    <x v="671"/>
    <n v="4"/>
    <n v="0.2"/>
    <n v="8.8623999999999992"/>
    <s v="Cassandra Brandow"/>
    <s v=""/>
    <n v="1"/>
    <n v="1"/>
  </r>
  <r>
    <n v="713"/>
    <x v="330"/>
    <x v="240"/>
    <d v="2019-05-24T00:00:00"/>
    <s v="Standard Class"/>
    <x v="276"/>
    <x v="276"/>
    <x v="1"/>
    <s v="United States"/>
    <s v="Mount Vernon"/>
    <s v="New York"/>
    <n v="10550"/>
    <x v="3"/>
    <s v="OFF-AP-10001154"/>
    <x v="1"/>
    <s v="Appliances"/>
    <s v="Bionaire Personal Warm Mist Humidifier/Vaporizer"/>
    <x v="672"/>
    <n v="6"/>
    <n v="0"/>
    <n v="109.72260000000001"/>
    <s v="Chuck Magee"/>
    <s v=""/>
    <n v="1"/>
    <n v="1"/>
  </r>
  <r>
    <n v="714"/>
    <x v="330"/>
    <x v="240"/>
    <d v="2019-05-24T00:00:00"/>
    <s v="Standard Class"/>
    <x v="276"/>
    <x v="276"/>
    <x v="1"/>
    <s v="United States"/>
    <s v="Mount Vernon"/>
    <s v="New York"/>
    <n v="10550"/>
    <x v="3"/>
    <s v="TEC-PH-10003012"/>
    <x v="2"/>
    <s v="Phones"/>
    <s v="Nortel Meridian M3904 Professional Digital phone"/>
    <x v="673"/>
    <n v="2"/>
    <n v="0"/>
    <n v="89.314199999999971"/>
    <s v="Chuck Magee"/>
    <s v=""/>
    <n v="1"/>
    <n v="0"/>
  </r>
  <r>
    <n v="715"/>
    <x v="330"/>
    <x v="240"/>
    <d v="2019-05-24T00:00:00"/>
    <s v="Standard Class"/>
    <x v="276"/>
    <x v="276"/>
    <x v="1"/>
    <s v="United States"/>
    <s v="Mount Vernon"/>
    <s v="New York"/>
    <n v="10550"/>
    <x v="3"/>
    <s v="TEC-AC-10001606"/>
    <x v="2"/>
    <s v="Accessories"/>
    <s v="Logitech Wireless Performance Mouse MX for PC and Mac"/>
    <x v="674"/>
    <n v="3"/>
    <n v="0"/>
    <n v="113.98860000000001"/>
    <s v="Chuck Magee"/>
    <s v=""/>
    <n v="1"/>
    <n v="0"/>
  </r>
  <r>
    <n v="716"/>
    <x v="331"/>
    <x v="268"/>
    <d v="2016-07-06T00:00:00"/>
    <s v="Second Class"/>
    <x v="114"/>
    <x v="114"/>
    <x v="1"/>
    <s v="United States"/>
    <s v="Seattle"/>
    <s v="Washington"/>
    <n v="98105"/>
    <x v="1"/>
    <s v="OFF-BI-10003355"/>
    <x v="1"/>
    <s v="Binders"/>
    <s v="Cardinal Holdit Business Card Pockets"/>
    <x v="548"/>
    <n v="5"/>
    <n v="0.2"/>
    <n v="6.9719999999999995"/>
    <s v="Anna Andreadi"/>
    <n v="1"/>
    <n v="0"/>
    <n v="0"/>
  </r>
  <r>
    <n v="717"/>
    <x v="332"/>
    <x v="269"/>
    <d v="2016-01-14T00:00:00"/>
    <s v="First Class"/>
    <x v="277"/>
    <x v="277"/>
    <x v="0"/>
    <s v="United States"/>
    <s v="Dover"/>
    <s v="Delaware"/>
    <n v="19901"/>
    <x v="3"/>
    <s v="FUR-FU-10000010"/>
    <x v="0"/>
    <s v="Furnishings"/>
    <s v="DAX Value U-Channel Document Frames, Easel Back"/>
    <x v="587"/>
    <n v="2"/>
    <n v="0"/>
    <n v="3.0813999999999995"/>
    <s v="Chuck Magee"/>
    <s v=""/>
    <n v="1"/>
    <n v="1"/>
  </r>
  <r>
    <n v="718"/>
    <x v="333"/>
    <x v="241"/>
    <d v="2019-09-29T00:00:00"/>
    <s v="Standard Class"/>
    <x v="110"/>
    <x v="110"/>
    <x v="0"/>
    <s v="United States"/>
    <s v="Newark"/>
    <s v="Ohio"/>
    <n v="43055"/>
    <x v="3"/>
    <s v="FUR-FU-10002253"/>
    <x v="0"/>
    <s v="Furnishings"/>
    <s v="Howard Miller 13&quot; Diameter Pewter Finish Round Wall Clock"/>
    <x v="675"/>
    <n v="3"/>
    <n v="0.2"/>
    <n v="24.475800000000007"/>
    <s v="Chuck Magee"/>
    <s v=""/>
    <n v="1"/>
    <n v="0"/>
  </r>
  <r>
    <n v="719"/>
    <x v="334"/>
    <x v="270"/>
    <d v="2016-06-07T00:00:00"/>
    <s v="Standard Class"/>
    <x v="278"/>
    <x v="278"/>
    <x v="2"/>
    <s v="United States"/>
    <s v="Orem"/>
    <s v="Utah"/>
    <n v="84057"/>
    <x v="1"/>
    <s v="OFF-BI-10001658"/>
    <x v="1"/>
    <s v="Binders"/>
    <s v="GBC Standard Therm-A-Bind Covers"/>
    <x v="676"/>
    <n v="3"/>
    <n v="0.2"/>
    <n v="19.4376"/>
    <s v="Anna Andreadi"/>
    <s v=""/>
    <n v="1"/>
    <n v="1"/>
  </r>
  <r>
    <n v="720"/>
    <x v="334"/>
    <x v="270"/>
    <d v="2016-06-07T00:00:00"/>
    <s v="Standard Class"/>
    <x v="278"/>
    <x v="278"/>
    <x v="2"/>
    <s v="United States"/>
    <s v="Orem"/>
    <s v="Utah"/>
    <n v="84057"/>
    <x v="1"/>
    <s v="FUR-FU-10000246"/>
    <x v="0"/>
    <s v="Furnishings"/>
    <s v="Aluminum Document Frame"/>
    <x v="677"/>
    <n v="6"/>
    <n v="0"/>
    <n v="21.995999999999992"/>
    <s v="Anna Andreadi"/>
    <s v=""/>
    <n v="1"/>
    <n v="0"/>
  </r>
  <r>
    <n v="721"/>
    <x v="335"/>
    <x v="271"/>
    <d v="2018-02-18T00:00:00"/>
    <s v="Standard Class"/>
    <x v="279"/>
    <x v="279"/>
    <x v="2"/>
    <s v="United States"/>
    <s v="Los Angeles"/>
    <s v="California"/>
    <n v="90045"/>
    <x v="1"/>
    <s v="OFF-PA-10004092"/>
    <x v="1"/>
    <s v="Paper"/>
    <s v="Tops Green Bar Computer Printout Paper"/>
    <x v="678"/>
    <n v="3"/>
    <n v="0"/>
    <n v="73.41"/>
    <s v="Anna Andreadi"/>
    <s v=""/>
    <n v="1"/>
    <n v="1"/>
  </r>
  <r>
    <n v="722"/>
    <x v="336"/>
    <x v="272"/>
    <d v="2018-12-19T00:00:00"/>
    <s v="Standard Class"/>
    <x v="172"/>
    <x v="172"/>
    <x v="1"/>
    <s v="United States"/>
    <s v="Detroit"/>
    <s v="Michigan"/>
    <n v="48205"/>
    <x v="2"/>
    <s v="FUR-TA-10000198"/>
    <x v="0"/>
    <s v="Tables"/>
    <s v="Chromcraft Bull-Nose Wood Oval Conference Tables &amp; Bases"/>
    <x v="679"/>
    <n v="3"/>
    <n v="0"/>
    <n v="231.41160000000002"/>
    <s v="Kelly Williams"/>
    <s v=""/>
    <n v="1"/>
    <n v="0"/>
  </r>
  <r>
    <n v="723"/>
    <x v="336"/>
    <x v="272"/>
    <d v="2018-12-19T00:00:00"/>
    <s v="Standard Class"/>
    <x v="172"/>
    <x v="172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x v="680"/>
    <n v="3"/>
    <n v="0"/>
    <n v="80.019899999999993"/>
    <s v="Kelly Williams"/>
    <s v=""/>
    <n v="1"/>
    <n v="0"/>
  </r>
  <r>
    <n v="724"/>
    <x v="337"/>
    <x v="273"/>
    <d v="2016-10-13T00:00:00"/>
    <s v="Standard Class"/>
    <x v="280"/>
    <x v="280"/>
    <x v="2"/>
    <s v="United States"/>
    <s v="Philadelphia"/>
    <s v="Pennsylvania"/>
    <n v="19140"/>
    <x v="3"/>
    <s v="FUR-FU-10000222"/>
    <x v="0"/>
    <s v="Furnishings"/>
    <s v="Seth Thomas 16&quot; Steel Case Clock"/>
    <x v="681"/>
    <n v="5"/>
    <n v="0.2"/>
    <n v="21.112000000000002"/>
    <s v="Chuck Magee"/>
    <s v=""/>
    <n v="1"/>
    <n v="1"/>
  </r>
  <r>
    <n v="725"/>
    <x v="338"/>
    <x v="274"/>
    <d v="2018-07-12T00:00:00"/>
    <s v="Standard Class"/>
    <x v="281"/>
    <x v="281"/>
    <x v="1"/>
    <s v="United States"/>
    <s v="Hialeah"/>
    <s v="Florida"/>
    <n v="33012"/>
    <x v="0"/>
    <s v="OFF-SU-10004664"/>
    <x v="1"/>
    <s v="Supplies"/>
    <s v="Acme Softgrip Scissors"/>
    <x v="682"/>
    <n v="7"/>
    <n v="0.2"/>
    <n v="5.1281999999999996"/>
    <s v="Cassandra Brandow"/>
    <s v=""/>
    <n v="1"/>
    <n v="1"/>
  </r>
  <r>
    <n v="726"/>
    <x v="339"/>
    <x v="118"/>
    <d v="2019-09-20T00:00:00"/>
    <s v="Standard Class"/>
    <x v="282"/>
    <x v="282"/>
    <x v="0"/>
    <s v="United States"/>
    <s v="Austin"/>
    <s v="Texas"/>
    <n v="78745"/>
    <x v="2"/>
    <s v="OFF-EN-10001141"/>
    <x v="1"/>
    <s v="Envelopes"/>
    <s v="Manila Recycled Extra-Heavyweight Clasp Envelopes, 6&quot; x 9&quot;"/>
    <x v="683"/>
    <n v="2"/>
    <n v="0.2"/>
    <n v="6.3684000000000003"/>
    <s v="Kelly Williams"/>
    <s v=""/>
    <n v="1"/>
    <n v="1"/>
  </r>
  <r>
    <n v="727"/>
    <x v="339"/>
    <x v="118"/>
    <d v="2019-09-20T00:00:00"/>
    <s v="Standard Class"/>
    <x v="282"/>
    <x v="282"/>
    <x v="0"/>
    <s v="United States"/>
    <s v="Austin"/>
    <s v="Texas"/>
    <n v="78745"/>
    <x v="2"/>
    <s v="TEC-PH-10002170"/>
    <x v="2"/>
    <s v="Phones"/>
    <s v="ClearSounds CSC500 Amplified Spirit Phone Corded phone"/>
    <x v="684"/>
    <n v="1"/>
    <n v="0.2"/>
    <n v="5.5992000000000015"/>
    <s v="Kelly Williams"/>
    <s v=""/>
    <n v="1"/>
    <n v="0"/>
  </r>
  <r>
    <n v="728"/>
    <x v="340"/>
    <x v="275"/>
    <d v="2018-12-06T00:00:00"/>
    <s v="First Class"/>
    <x v="283"/>
    <x v="283"/>
    <x v="0"/>
    <s v="United States"/>
    <s v="Oceanside"/>
    <s v="New York"/>
    <n v="11572"/>
    <x v="3"/>
    <s v="OFF-PA-10001954"/>
    <x v="1"/>
    <s v="Paper"/>
    <s v="Xerox 1964"/>
    <x v="685"/>
    <n v="8"/>
    <n v="0"/>
    <n v="84.051199999999994"/>
    <s v="Chuck Magee"/>
    <s v=""/>
    <n v="1"/>
    <n v="1"/>
  </r>
  <r>
    <n v="729"/>
    <x v="340"/>
    <x v="275"/>
    <d v="2018-12-06T00:00:00"/>
    <s v="First Class"/>
    <x v="283"/>
    <x v="283"/>
    <x v="0"/>
    <s v="United States"/>
    <s v="Oceanside"/>
    <s v="New York"/>
    <n v="11572"/>
    <x v="3"/>
    <s v="FUR-TA-10002228"/>
    <x v="0"/>
    <s v="Tables"/>
    <s v="Bevis Traditional Conference Table Top, Plinth Base"/>
    <x v="686"/>
    <n v="2"/>
    <n v="0.4"/>
    <n v="-153.34560000000005"/>
    <s v="Chuck Magee"/>
    <s v=""/>
    <n v="1"/>
    <n v="0"/>
  </r>
  <r>
    <n v="730"/>
    <x v="340"/>
    <x v="275"/>
    <d v="2018-12-06T00:00:00"/>
    <s v="First Class"/>
    <x v="283"/>
    <x v="283"/>
    <x v="0"/>
    <s v="United States"/>
    <s v="Oceanside"/>
    <s v="New York"/>
    <n v="11572"/>
    <x v="3"/>
    <s v="OFF-ST-10004634"/>
    <x v="1"/>
    <s v="Storage"/>
    <s v="Personal Folder Holder, Ebony"/>
    <x v="687"/>
    <n v="3"/>
    <n v="0"/>
    <n v="10.088999999999999"/>
    <s v="Chuck Magee"/>
    <s v=""/>
    <n v="1"/>
    <n v="0"/>
  </r>
  <r>
    <n v="731"/>
    <x v="340"/>
    <x v="275"/>
    <d v="2018-12-06T00:00:00"/>
    <s v="First Class"/>
    <x v="283"/>
    <x v="283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x v="688"/>
    <n v="3"/>
    <n v="0.1"/>
    <n v="102.49980000000001"/>
    <s v="Chuck Magee"/>
    <s v=""/>
    <n v="1"/>
    <n v="0"/>
  </r>
  <r>
    <n v="732"/>
    <x v="340"/>
    <x v="275"/>
    <d v="2018-12-06T00:00:00"/>
    <s v="First Class"/>
    <x v="283"/>
    <x v="283"/>
    <x v="0"/>
    <s v="United States"/>
    <s v="Oceanside"/>
    <s v="New York"/>
    <n v="11572"/>
    <x v="3"/>
    <s v="OFF-LA-10001317"/>
    <x v="1"/>
    <s v="Labels"/>
    <s v="Avery 520"/>
    <x v="689"/>
    <n v="2"/>
    <n v="0"/>
    <n v="3.024"/>
    <s v="Chuck Magee"/>
    <s v=""/>
    <n v="1"/>
    <n v="0"/>
  </r>
  <r>
    <n v="733"/>
    <x v="341"/>
    <x v="276"/>
    <d v="2019-01-25T00:00:00"/>
    <s v="Standard Class"/>
    <x v="284"/>
    <x v="284"/>
    <x v="2"/>
    <s v="United States"/>
    <s v="Seattle"/>
    <s v="Washington"/>
    <n v="98115"/>
    <x v="1"/>
    <s v="OFF-ST-10000736"/>
    <x v="1"/>
    <s v="Storage"/>
    <s v="Carina Double Wide Media Storage Towers in Natural &amp; Black"/>
    <x v="423"/>
    <n v="3"/>
    <n v="0"/>
    <n v="9.7175999999999902"/>
    <s v="Anna Andreadi"/>
    <s v=""/>
    <n v="1"/>
    <n v="1"/>
  </r>
  <r>
    <n v="734"/>
    <x v="341"/>
    <x v="276"/>
    <d v="2019-01-25T00:00:00"/>
    <s v="Standard Class"/>
    <x v="284"/>
    <x v="284"/>
    <x v="2"/>
    <s v="United States"/>
    <s v="Seattle"/>
    <s v="Washington"/>
    <n v="98115"/>
    <x v="1"/>
    <s v="TEC-AC-10003610"/>
    <x v="2"/>
    <s v="Accessories"/>
    <s v="Logitech Illuminated - Keyboard"/>
    <x v="690"/>
    <n v="3"/>
    <n v="0"/>
    <n v="86.385600000000011"/>
    <s v="Anna Andreadi"/>
    <s v=""/>
    <n v="1"/>
    <n v="0"/>
  </r>
  <r>
    <n v="735"/>
    <x v="341"/>
    <x v="276"/>
    <d v="2019-01-25T00:00:00"/>
    <s v="Standard Class"/>
    <x v="284"/>
    <x v="284"/>
    <x v="2"/>
    <s v="United States"/>
    <s v="Seattle"/>
    <s v="Washington"/>
    <n v="98115"/>
    <x v="1"/>
    <s v="OFF-BI-10003982"/>
    <x v="1"/>
    <s v="Binders"/>
    <s v="Wilson Jones Century Plastic Molded Ring Binders"/>
    <x v="691"/>
    <n v="6"/>
    <n v="0.2"/>
    <n v="33.647399999999998"/>
    <s v="Anna Andreadi"/>
    <s v=""/>
    <n v="1"/>
    <n v="0"/>
  </r>
  <r>
    <n v="736"/>
    <x v="341"/>
    <x v="276"/>
    <d v="2019-01-25T00:00:00"/>
    <s v="Standard Class"/>
    <x v="284"/>
    <x v="284"/>
    <x v="2"/>
    <s v="United States"/>
    <s v="Seattle"/>
    <s v="Washington"/>
    <n v="98115"/>
    <x v="1"/>
    <s v="OFF-BI-10003291"/>
    <x v="1"/>
    <s v="Binders"/>
    <s v="Wilson Jones Leather-Like Binders with DublLock Round Rings"/>
    <x v="692"/>
    <n v="4"/>
    <n v="0.2"/>
    <n v="9.4283999999999963"/>
    <s v="Anna Andreadi"/>
    <s v=""/>
    <n v="1"/>
    <n v="0"/>
  </r>
  <r>
    <n v="737"/>
    <x v="341"/>
    <x v="276"/>
    <d v="2019-01-25T00:00:00"/>
    <s v="Standard Class"/>
    <x v="284"/>
    <x v="284"/>
    <x v="2"/>
    <s v="United States"/>
    <s v="Seattle"/>
    <s v="Washington"/>
    <n v="98115"/>
    <x v="1"/>
    <s v="FUR-BO-10001619"/>
    <x v="0"/>
    <s v="Bookcases"/>
    <s v="O'Sullivan Cherrywood Estates Traditional Bookcase"/>
    <x v="693"/>
    <n v="1"/>
    <n v="0"/>
    <n v="18.695599999999999"/>
    <s v="Anna Andreadi"/>
    <s v=""/>
    <n v="1"/>
    <n v="0"/>
  </r>
  <r>
    <n v="738"/>
    <x v="341"/>
    <x v="276"/>
    <d v="2019-01-25T00:00:00"/>
    <s v="Standard Class"/>
    <x v="284"/>
    <x v="284"/>
    <x v="2"/>
    <s v="United States"/>
    <s v="Seattle"/>
    <s v="Washington"/>
    <n v="98115"/>
    <x v="1"/>
    <s v="OFF-BI-10000138"/>
    <x v="1"/>
    <s v="Binders"/>
    <s v="Acco Translucent Poly Ring Binders"/>
    <x v="694"/>
    <n v="5"/>
    <n v="0.2"/>
    <n v="6.5519999999999996"/>
    <s v="Anna Andreadi"/>
    <s v=""/>
    <n v="1"/>
    <n v="0"/>
  </r>
  <r>
    <n v="739"/>
    <x v="342"/>
    <x v="78"/>
    <d v="2016-09-12T00:00:00"/>
    <s v="Standard Class"/>
    <x v="47"/>
    <x v="47"/>
    <x v="0"/>
    <s v="United States"/>
    <s v="San Francisco"/>
    <s v="California"/>
    <n v="94110"/>
    <x v="1"/>
    <s v="TEC-AC-10001383"/>
    <x v="2"/>
    <s v="Accessories"/>
    <s v="Logitech Wireless Touch Keyboard K400"/>
    <x v="695"/>
    <n v="2"/>
    <n v="0"/>
    <n v="8.4965999999999937"/>
    <s v="Anna Andreadi"/>
    <s v=""/>
    <n v="1"/>
    <n v="0"/>
  </r>
  <r>
    <n v="740"/>
    <x v="343"/>
    <x v="277"/>
    <d v="2016-01-08T00:00:00"/>
    <s v="Standard Class"/>
    <x v="285"/>
    <x v="285"/>
    <x v="2"/>
    <s v="United States"/>
    <s v="Naperville"/>
    <s v="Illinois"/>
    <n v="60540"/>
    <x v="2"/>
    <s v="OFF-LA-10003223"/>
    <x v="1"/>
    <s v="Labels"/>
    <s v="Avery 508"/>
    <x v="696"/>
    <n v="3"/>
    <n v="0.2"/>
    <n v="4.2716999999999992"/>
    <s v="Kelly Williams"/>
    <s v=""/>
    <n v="1"/>
    <n v="1"/>
  </r>
  <r>
    <n v="741"/>
    <x v="343"/>
    <x v="277"/>
    <d v="2016-01-08T00:00:00"/>
    <s v="Standard Class"/>
    <x v="285"/>
    <x v="285"/>
    <x v="2"/>
    <s v="United States"/>
    <s v="Naperville"/>
    <s v="Illinois"/>
    <n v="60540"/>
    <x v="2"/>
    <s v="OFF-ST-10002743"/>
    <x v="1"/>
    <s v="Storage"/>
    <s v="SAFCO Boltless Steel Shelving"/>
    <x v="697"/>
    <n v="3"/>
    <n v="0.2"/>
    <n v="-64.774800000000013"/>
    <s v="Kelly Williams"/>
    <s v=""/>
    <n v="1"/>
    <n v="0"/>
  </r>
  <r>
    <n v="742"/>
    <x v="343"/>
    <x v="277"/>
    <d v="2016-01-08T00:00:00"/>
    <s v="Standard Class"/>
    <x v="285"/>
    <x v="285"/>
    <x v="2"/>
    <s v="United States"/>
    <s v="Naperville"/>
    <s v="Illinois"/>
    <n v="60540"/>
    <x v="2"/>
    <s v="OFF-BI-10004094"/>
    <x v="1"/>
    <s v="Binders"/>
    <s v="GBC Standard Plastic Binding Systems Combs"/>
    <x v="698"/>
    <n v="2"/>
    <n v="0.8"/>
    <n v="-5.4870000000000001"/>
    <s v="Kelly Williams"/>
    <s v=""/>
    <n v="1"/>
    <n v="0"/>
  </r>
  <r>
    <n v="743"/>
    <x v="344"/>
    <x v="278"/>
    <d v="2018-09-01T00:00:00"/>
    <s v="Standard Class"/>
    <x v="286"/>
    <x v="286"/>
    <x v="0"/>
    <s v="United States"/>
    <s v="Dallas"/>
    <s v="Texas"/>
    <n v="75220"/>
    <x v="2"/>
    <s v="OFF-SU-10004498"/>
    <x v="1"/>
    <s v="Supplies"/>
    <s v="Martin-Yale Premier Letter Opener"/>
    <x v="699"/>
    <n v="5"/>
    <n v="0.2"/>
    <n v="-10.948000000000002"/>
    <s v="Kelly Williams"/>
    <s v=""/>
    <n v="1"/>
    <n v="1"/>
  </r>
  <r>
    <n v="744"/>
    <x v="344"/>
    <x v="278"/>
    <d v="2018-09-01T00:00:00"/>
    <s v="Standard Class"/>
    <x v="286"/>
    <x v="286"/>
    <x v="0"/>
    <s v="United States"/>
    <s v="Dallas"/>
    <s v="Texas"/>
    <n v="75220"/>
    <x v="2"/>
    <s v="OFF-PA-10002615"/>
    <x v="1"/>
    <s v="Paper"/>
    <s v="Ampad Gold Fibre Wirebound Steno Books, 6&quot; x 9&quot;, Gregg Ruled"/>
    <x v="700"/>
    <n v="1"/>
    <n v="0.2"/>
    <n v="1.1465999999999998"/>
    <s v="Kelly Williams"/>
    <s v=""/>
    <n v="1"/>
    <n v="0"/>
  </r>
  <r>
    <n v="745"/>
    <x v="344"/>
    <x v="278"/>
    <d v="2018-09-01T00:00:00"/>
    <s v="Standard Class"/>
    <x v="286"/>
    <x v="286"/>
    <x v="0"/>
    <s v="United States"/>
    <s v="Dallas"/>
    <s v="Texas"/>
    <n v="75220"/>
    <x v="2"/>
    <s v="OFF-PA-10004971"/>
    <x v="1"/>
    <s v="Paper"/>
    <s v="Xerox 196"/>
    <x v="701"/>
    <n v="1"/>
    <n v="0.2"/>
    <n v="1.6762000000000001"/>
    <s v="Kelly Williams"/>
    <s v=""/>
    <n v="1"/>
    <n v="0"/>
  </r>
  <r>
    <n v="746"/>
    <x v="344"/>
    <x v="278"/>
    <d v="2018-09-01T00:00:00"/>
    <s v="Standard Class"/>
    <x v="286"/>
    <x v="286"/>
    <x v="0"/>
    <s v="United States"/>
    <s v="Dallas"/>
    <s v="Texas"/>
    <n v="75220"/>
    <x v="2"/>
    <s v="OFF-SU-10004261"/>
    <x v="1"/>
    <s v="Supplies"/>
    <s v="Fiskars 8&quot; Scissors, 2/Pack"/>
    <x v="702"/>
    <n v="4"/>
    <n v="0.2"/>
    <n v="6.2063999999999897"/>
    <s v="Kelly Williams"/>
    <s v=""/>
    <n v="1"/>
    <n v="0"/>
  </r>
  <r>
    <n v="747"/>
    <x v="345"/>
    <x v="279"/>
    <d v="2016-05-27T00:00:00"/>
    <s v="Same Day"/>
    <x v="186"/>
    <x v="186"/>
    <x v="1"/>
    <s v="United States"/>
    <s v="San Diego"/>
    <s v="California"/>
    <n v="92105"/>
    <x v="1"/>
    <s v="FUR-TA-10002607"/>
    <x v="0"/>
    <s v="Tables"/>
    <s v="KI Conference Tables"/>
    <x v="703"/>
    <n v="10"/>
    <n v="0.2"/>
    <n v="-28.355999999999952"/>
    <s v="Anna Andreadi"/>
    <s v=""/>
    <n v="1"/>
    <n v="0"/>
  </r>
  <r>
    <n v="748"/>
    <x v="345"/>
    <x v="279"/>
    <d v="2016-05-27T00:00:00"/>
    <s v="Same Day"/>
    <x v="186"/>
    <x v="186"/>
    <x v="1"/>
    <s v="United States"/>
    <s v="San Diego"/>
    <s v="California"/>
    <n v="92105"/>
    <x v="1"/>
    <s v="OFF-ST-10001809"/>
    <x v="1"/>
    <s v="Storage"/>
    <s v="Fellowes Officeware Wire Shelving"/>
    <x v="704"/>
    <n v="4"/>
    <n v="0"/>
    <n v="7.1863999999999919"/>
    <s v="Anna Andreadi"/>
    <s v=""/>
    <n v="1"/>
    <n v="0"/>
  </r>
  <r>
    <n v="749"/>
    <x v="346"/>
    <x v="231"/>
    <d v="2018-03-22T00:00:00"/>
    <s v="Second Class"/>
    <x v="287"/>
    <x v="287"/>
    <x v="0"/>
    <s v="United States"/>
    <s v="Evanston"/>
    <s v="Illinois"/>
    <n v="60201"/>
    <x v="2"/>
    <s v="TEC-PH-10000004"/>
    <x v="2"/>
    <s v="Phones"/>
    <s v="Belkin iPhone and iPad Lightning Cable"/>
    <x v="705"/>
    <n v="1"/>
    <n v="0.2"/>
    <n v="0.89939999999999909"/>
    <s v="Kelly Williams"/>
    <s v=""/>
    <n v="1"/>
    <n v="1"/>
  </r>
  <r>
    <n v="750"/>
    <x v="347"/>
    <x v="280"/>
    <d v="2019-10-06T00:00:00"/>
    <s v="Standard Class"/>
    <x v="288"/>
    <x v="288"/>
    <x v="0"/>
    <s v="United States"/>
    <s v="Trenton"/>
    <s v="Michigan"/>
    <n v="48183"/>
    <x v="2"/>
    <s v="OFF-BI-10003638"/>
    <x v="1"/>
    <s v="Binders"/>
    <s v="GBC Durable Plastic Covers"/>
    <x v="706"/>
    <n v="3"/>
    <n v="0"/>
    <n v="26.702999999999999"/>
    <s v="Kelly Williams"/>
    <s v=""/>
    <n v="1"/>
    <n v="1"/>
  </r>
  <r>
    <n v="751"/>
    <x v="347"/>
    <x v="280"/>
    <d v="2019-10-06T00:00:00"/>
    <s v="Standard Class"/>
    <x v="288"/>
    <x v="288"/>
    <x v="0"/>
    <s v="United States"/>
    <s v="Trenton"/>
    <s v="Michigan"/>
    <n v="48183"/>
    <x v="2"/>
    <s v="FUR-FU-10003577"/>
    <x v="0"/>
    <s v="Furnishings"/>
    <s v="Nu-Dell Leatherette Frames"/>
    <x v="707"/>
    <n v="11"/>
    <n v="0"/>
    <n v="56.7864"/>
    <s v="Kelly Williams"/>
    <s v=""/>
    <n v="1"/>
    <n v="0"/>
  </r>
  <r>
    <n v="752"/>
    <x v="347"/>
    <x v="280"/>
    <d v="2019-10-06T00:00:00"/>
    <s v="Standard Class"/>
    <x v="288"/>
    <x v="288"/>
    <x v="0"/>
    <s v="United States"/>
    <s v="Trenton"/>
    <s v="Michigan"/>
    <n v="48183"/>
    <x v="2"/>
    <s v="OFF-AR-10003478"/>
    <x v="1"/>
    <s v="Art"/>
    <s v="Avery Hi-Liter EverBold Pen Style Fluorescent Highlighters, 4/Pack"/>
    <x v="708"/>
    <n v="7"/>
    <n v="0"/>
    <n v="22.792000000000002"/>
    <s v="Kelly Williams"/>
    <s v=""/>
    <n v="1"/>
    <n v="0"/>
  </r>
  <r>
    <n v="753"/>
    <x v="347"/>
    <x v="280"/>
    <d v="2019-10-06T00:00:00"/>
    <s v="Standard Class"/>
    <x v="288"/>
    <x v="288"/>
    <x v="0"/>
    <s v="United States"/>
    <s v="Trenton"/>
    <s v="Michigan"/>
    <n v="48183"/>
    <x v="2"/>
    <s v="OFF-BI-10000546"/>
    <x v="1"/>
    <s v="Binders"/>
    <s v="Avery Durable Binders"/>
    <x v="709"/>
    <n v="1"/>
    <n v="0"/>
    <n v="1.4112"/>
    <s v="Kelly Williams"/>
    <s v=""/>
    <n v="1"/>
    <n v="0"/>
  </r>
  <r>
    <n v="754"/>
    <x v="348"/>
    <x v="281"/>
    <d v="2018-04-09T00:00:00"/>
    <s v="First Class"/>
    <x v="289"/>
    <x v="289"/>
    <x v="1"/>
    <s v="United States"/>
    <s v="San Francisco"/>
    <s v="California"/>
    <n v="94110"/>
    <x v="1"/>
    <s v="TEC-CO-10002095"/>
    <x v="2"/>
    <s v="Copiers"/>
    <s v="Hewlett Packard 610 Color Digital Copier / Printer"/>
    <x v="387"/>
    <n v="3"/>
    <n v="0.2"/>
    <n v="374.99249999999995"/>
    <s v="Anna Andreadi"/>
    <s v=""/>
    <n v="1"/>
    <n v="1"/>
  </r>
  <r>
    <n v="755"/>
    <x v="349"/>
    <x v="214"/>
    <d v="2017-12-12T00:00:00"/>
    <s v="Standard Class"/>
    <x v="234"/>
    <x v="234"/>
    <x v="0"/>
    <s v="United States"/>
    <s v="Los Angeles"/>
    <s v="California"/>
    <n v="90036"/>
    <x v="1"/>
    <s v="FUR-FU-10002759"/>
    <x v="0"/>
    <s v="Furnishings"/>
    <s v="12-1/2 Diameter Round Wall Clock"/>
    <x v="710"/>
    <n v="4"/>
    <n v="0"/>
    <n v="28.7712"/>
    <s v="Anna Andreadi"/>
    <s v=""/>
    <n v="1"/>
    <n v="0"/>
  </r>
  <r>
    <n v="756"/>
    <x v="350"/>
    <x v="31"/>
    <d v="2018-09-22T00:00:00"/>
    <s v="Standard Class"/>
    <x v="240"/>
    <x v="240"/>
    <x v="1"/>
    <s v="United States"/>
    <s v="Jacksonville"/>
    <s v="Florida"/>
    <n v="32216"/>
    <x v="0"/>
    <s v="FUR-TA-10001095"/>
    <x v="0"/>
    <s v="Tables"/>
    <s v="Chromcraft Round Conference Tables"/>
    <x v="711"/>
    <n v="4"/>
    <n v="0.45"/>
    <n v="-167.3184"/>
    <s v="Cassandra Brandow"/>
    <s v=""/>
    <n v="1"/>
    <n v="0"/>
  </r>
  <r>
    <n v="757"/>
    <x v="351"/>
    <x v="282"/>
    <d v="2017-01-02T00:00:00"/>
    <s v="Standard Class"/>
    <x v="290"/>
    <x v="290"/>
    <x v="0"/>
    <s v="United States"/>
    <s v="Cottage Grove"/>
    <s v="Minnesota"/>
    <n v="55016"/>
    <x v="2"/>
    <s v="OFF-ST-10002444"/>
    <x v="1"/>
    <s v="Storage"/>
    <s v="Recycled Eldon Regeneration Jumbo File"/>
    <x v="335"/>
    <n v="2"/>
    <n v="0"/>
    <n v="6.8767999999999994"/>
    <s v="Kelly Williams"/>
    <s v=""/>
    <n v="1"/>
    <n v="1"/>
  </r>
  <r>
    <n v="758"/>
    <x v="351"/>
    <x v="282"/>
    <d v="2017-01-02T00:00:00"/>
    <s v="Standard Class"/>
    <x v="290"/>
    <x v="290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x v="712"/>
    <n v="4"/>
    <n v="0"/>
    <n v="47.92"/>
    <s v="Kelly Williams"/>
    <s v=""/>
    <n v="1"/>
    <n v="0"/>
  </r>
  <r>
    <n v="759"/>
    <x v="352"/>
    <x v="283"/>
    <d v="2019-07-28T00:00:00"/>
    <s v="Standard Class"/>
    <x v="291"/>
    <x v="291"/>
    <x v="1"/>
    <s v="United States"/>
    <s v="New York City"/>
    <s v="New York"/>
    <n v="10009"/>
    <x v="3"/>
    <s v="OFF-BI-10000848"/>
    <x v="1"/>
    <s v="Binders"/>
    <s v="Angle-D Ring Binders"/>
    <x v="535"/>
    <n v="3"/>
    <n v="0.2"/>
    <n v="4.2665999999999986"/>
    <s v="Chuck Magee"/>
    <s v=""/>
    <n v="1"/>
    <n v="1"/>
  </r>
  <r>
    <n v="760"/>
    <x v="353"/>
    <x v="65"/>
    <d v="2019-09-22T00:00:00"/>
    <s v="Standard Class"/>
    <x v="292"/>
    <x v="292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x v="20"/>
    <n v="4"/>
    <n v="0"/>
    <n v="10.223999999999998"/>
    <s v="Kelly Williams"/>
    <s v=""/>
    <n v="1"/>
    <n v="1"/>
  </r>
  <r>
    <n v="761"/>
    <x v="354"/>
    <x v="284"/>
    <d v="2017-09-05T00:00:00"/>
    <s v="Standard Class"/>
    <x v="239"/>
    <x v="239"/>
    <x v="0"/>
    <s v="United States"/>
    <s v="Los Angeles"/>
    <s v="California"/>
    <n v="90004"/>
    <x v="1"/>
    <s v="OFF-PA-10003441"/>
    <x v="1"/>
    <s v="Paper"/>
    <s v="Xerox 226"/>
    <x v="713"/>
    <n v="9"/>
    <n v="0"/>
    <n v="27.993600000000001"/>
    <s v="Anna Andreadi"/>
    <s v=""/>
    <n v="1"/>
    <n v="0"/>
  </r>
  <r>
    <n v="762"/>
    <x v="355"/>
    <x v="132"/>
    <d v="2019-11-07T00:00:00"/>
    <s v="Standard Class"/>
    <x v="36"/>
    <x v="36"/>
    <x v="1"/>
    <s v="United States"/>
    <s v="Atlanta"/>
    <s v="Georgia"/>
    <n v="30318"/>
    <x v="0"/>
    <s v="OFF-LA-10004484"/>
    <x v="1"/>
    <s v="Labels"/>
    <s v="Avery 476"/>
    <x v="714"/>
    <n v="3"/>
    <n v="0"/>
    <n v="5.6993999999999998"/>
    <s v="Cassandra Brandow"/>
    <s v=""/>
    <n v="1"/>
    <n v="0"/>
  </r>
  <r>
    <n v="763"/>
    <x v="356"/>
    <x v="285"/>
    <d v="2017-02-13T00:00:00"/>
    <s v="Standard Class"/>
    <x v="293"/>
    <x v="293"/>
    <x v="0"/>
    <s v="United States"/>
    <s v="Columbus"/>
    <s v="Ohio"/>
    <n v="43229"/>
    <x v="3"/>
    <s v="TEC-PH-10003931"/>
    <x v="2"/>
    <s v="Phones"/>
    <s v="JBL Micro Wireless Portable Bluetooth Speaker"/>
    <x v="715"/>
    <n v="3"/>
    <n v="0.4"/>
    <n v="-26.995499999999993"/>
    <s v="Chuck Magee"/>
    <s v=""/>
    <n v="1"/>
    <n v="1"/>
  </r>
  <r>
    <n v="764"/>
    <x v="357"/>
    <x v="286"/>
    <d v="2016-01-15T00:00:00"/>
    <s v="Second Class"/>
    <x v="294"/>
    <x v="294"/>
    <x v="1"/>
    <s v="United States"/>
    <s v="Bossier City"/>
    <s v="Louisiana"/>
    <n v="71111"/>
    <x v="0"/>
    <s v="OFF-EN-10001990"/>
    <x v="1"/>
    <s v="Envelopes"/>
    <s v="Staple envelope"/>
    <x v="716"/>
    <n v="2"/>
    <n v="0"/>
    <n v="5.3391999999999991"/>
    <s v="Cassandra Brandow"/>
    <s v=""/>
    <n v="1"/>
    <n v="1"/>
  </r>
  <r>
    <n v="765"/>
    <x v="357"/>
    <x v="286"/>
    <d v="2016-01-15T00:00:00"/>
    <s v="Second Class"/>
    <x v="294"/>
    <x v="294"/>
    <x v="1"/>
    <s v="United States"/>
    <s v="Bossier City"/>
    <s v="Louisiana"/>
    <n v="71111"/>
    <x v="0"/>
    <s v="OFF-EN-10001532"/>
    <x v="1"/>
    <s v="Envelopes"/>
    <s v="Brown Kraft Recycled Envelopes"/>
    <x v="717"/>
    <n v="3"/>
    <n v="0"/>
    <n v="25.47"/>
    <s v="Cassandra Brandow"/>
    <s v=""/>
    <n v="1"/>
    <n v="0"/>
  </r>
  <r>
    <n v="766"/>
    <x v="357"/>
    <x v="286"/>
    <d v="2016-01-15T00:00:00"/>
    <s v="Second Class"/>
    <x v="294"/>
    <x v="294"/>
    <x v="1"/>
    <s v="United States"/>
    <s v="Bossier City"/>
    <s v="Louisiana"/>
    <n v="71111"/>
    <x v="0"/>
    <s v="TEC-AC-10003174"/>
    <x v="2"/>
    <s v="Accessories"/>
    <s v="Plantronics S12 Corded Telephone Headset System"/>
    <x v="718"/>
    <n v="6"/>
    <n v="0"/>
    <n v="258.69600000000003"/>
    <s v="Cassandra Brandow"/>
    <s v=""/>
    <n v="1"/>
    <n v="0"/>
  </r>
  <r>
    <n v="767"/>
    <x v="357"/>
    <x v="286"/>
    <d v="2016-01-15T00:00:00"/>
    <s v="Second Class"/>
    <x v="294"/>
    <x v="294"/>
    <x v="1"/>
    <s v="United States"/>
    <s v="Bossier City"/>
    <s v="Louisiana"/>
    <n v="71111"/>
    <x v="0"/>
    <s v="OFF-BI-10004187"/>
    <x v="1"/>
    <s v="Binders"/>
    <s v="3-ring staple pack"/>
    <x v="719"/>
    <n v="3"/>
    <n v="0"/>
    <n v="2.7071999999999994"/>
    <s v="Cassandra Brandow"/>
    <s v=""/>
    <n v="1"/>
    <n v="0"/>
  </r>
  <r>
    <n v="768"/>
    <x v="357"/>
    <x v="286"/>
    <d v="2016-01-15T00:00:00"/>
    <s v="Second Class"/>
    <x v="294"/>
    <x v="294"/>
    <x v="1"/>
    <s v="United States"/>
    <s v="Bossier City"/>
    <s v="Louisiana"/>
    <n v="71111"/>
    <x v="0"/>
    <s v="OFF-ST-10000025"/>
    <x v="1"/>
    <s v="Storage"/>
    <s v="Fellowes Stor/Drawer Steel Plus Storage Drawers"/>
    <x v="720"/>
    <n v="6"/>
    <n v="0"/>
    <n v="34.354799999999955"/>
    <s v="Cassandra Brandow"/>
    <s v=""/>
    <n v="1"/>
    <n v="0"/>
  </r>
  <r>
    <n v="769"/>
    <x v="358"/>
    <x v="287"/>
    <d v="2016-05-20T00:00:00"/>
    <s v="Standard Class"/>
    <x v="295"/>
    <x v="295"/>
    <x v="1"/>
    <s v="United States"/>
    <s v="Saint Petersburg"/>
    <s v="Florida"/>
    <n v="33710"/>
    <x v="0"/>
    <s v="FUR-FU-10004306"/>
    <x v="0"/>
    <s v="Furnishings"/>
    <s v="Electrix Halogen Magnifier Lamp"/>
    <x v="721"/>
    <n v="2"/>
    <n v="0.2"/>
    <n v="23.315999999999988"/>
    <s v="Cassandra Brandow"/>
    <s v=""/>
    <n v="1"/>
    <n v="1"/>
  </r>
  <r>
    <n v="770"/>
    <x v="359"/>
    <x v="288"/>
    <d v="2018-05-24T00:00:00"/>
    <s v="Standard Class"/>
    <x v="97"/>
    <x v="97"/>
    <x v="0"/>
    <s v="United States"/>
    <s v="Arlington"/>
    <s v="Virginia"/>
    <n v="22204"/>
    <x v="0"/>
    <s v="FUR-CH-10003746"/>
    <x v="0"/>
    <s v="Chairs"/>
    <s v="Hon 4070 Series Pagoda Round Back Stacking Chairs"/>
    <x v="722"/>
    <n v="2"/>
    <n v="0"/>
    <n v="179.74880000000002"/>
    <s v="Cassandra Brandow"/>
    <s v=""/>
    <n v="1"/>
    <n v="0"/>
  </r>
  <r>
    <n v="771"/>
    <x v="360"/>
    <x v="289"/>
    <d v="2019-02-05T00:00:00"/>
    <s v="Standard Class"/>
    <x v="296"/>
    <x v="296"/>
    <x v="1"/>
    <s v="United States"/>
    <s v="Des Moines"/>
    <s v="Iowa"/>
    <n v="50315"/>
    <x v="2"/>
    <s v="OFF-BI-10001036"/>
    <x v="1"/>
    <s v="Binders"/>
    <s v="Cardinal EasyOpen D-Ring Binders"/>
    <x v="723"/>
    <n v="2"/>
    <n v="0"/>
    <n v="9.14"/>
    <s v="Kelly Williams"/>
    <s v=""/>
    <n v="1"/>
    <n v="1"/>
  </r>
  <r>
    <n v="772"/>
    <x v="360"/>
    <x v="289"/>
    <d v="2019-02-05T00:00:00"/>
    <s v="Standard Class"/>
    <x v="296"/>
    <x v="296"/>
    <x v="1"/>
    <s v="United States"/>
    <s v="Des Moines"/>
    <s v="Iowa"/>
    <n v="50315"/>
    <x v="2"/>
    <s v="TEC-PH-10004614"/>
    <x v="2"/>
    <s v="Phones"/>
    <s v="AT&amp;T 841000 Phone"/>
    <x v="724"/>
    <n v="3"/>
    <n v="0"/>
    <n v="51.75"/>
    <s v="Kelly Williams"/>
    <s v=""/>
    <n v="1"/>
    <n v="0"/>
  </r>
  <r>
    <n v="773"/>
    <x v="360"/>
    <x v="289"/>
    <d v="2019-02-05T00:00:00"/>
    <s v="Standard Class"/>
    <x v="296"/>
    <x v="296"/>
    <x v="1"/>
    <s v="United States"/>
    <s v="Des Moines"/>
    <s v="Iowa"/>
    <n v="50315"/>
    <x v="2"/>
    <s v="OFF-BI-10000301"/>
    <x v="1"/>
    <s v="Binders"/>
    <s v="GBC Instant Report Kit"/>
    <x v="725"/>
    <n v="5"/>
    <n v="0"/>
    <n v="16.175000000000001"/>
    <s v="Kelly Williams"/>
    <s v=""/>
    <n v="1"/>
    <n v="0"/>
  </r>
  <r>
    <n v="774"/>
    <x v="360"/>
    <x v="289"/>
    <d v="2019-02-05T00:00:00"/>
    <s v="Standard Class"/>
    <x v="296"/>
    <x v="296"/>
    <x v="1"/>
    <s v="United States"/>
    <s v="Des Moines"/>
    <s v="Iowa"/>
    <n v="50315"/>
    <x v="2"/>
    <s v="OFF-BI-10003910"/>
    <x v="1"/>
    <s v="Binders"/>
    <s v="DXL Angle-View Binders with Locking Rings by Samsill"/>
    <x v="726"/>
    <n v="1"/>
    <n v="0"/>
    <n v="3.4695"/>
    <s v="Kelly Williams"/>
    <s v=""/>
    <n v="1"/>
    <n v="0"/>
  </r>
  <r>
    <n v="775"/>
    <x v="360"/>
    <x v="289"/>
    <d v="2019-02-05T00:00:00"/>
    <s v="Standard Class"/>
    <x v="296"/>
    <x v="296"/>
    <x v="1"/>
    <s v="United States"/>
    <s v="Des Moines"/>
    <s v="Iowa"/>
    <n v="50315"/>
    <x v="2"/>
    <s v="OFF-AR-10004648"/>
    <x v="1"/>
    <s v="Art"/>
    <s v="Boston 19500 Mighty Mite Electric Pencil Sharpener"/>
    <x v="727"/>
    <n v="2"/>
    <n v="0"/>
    <n v="10.881"/>
    <s v="Kelly Williams"/>
    <s v=""/>
    <n v="1"/>
    <n v="0"/>
  </r>
  <r>
    <n v="776"/>
    <x v="360"/>
    <x v="289"/>
    <d v="2019-02-05T00:00:00"/>
    <s v="Standard Class"/>
    <x v="296"/>
    <x v="296"/>
    <x v="1"/>
    <s v="United States"/>
    <s v="Des Moines"/>
    <s v="Iowa"/>
    <n v="50315"/>
    <x v="2"/>
    <s v="FUR-FU-10002597"/>
    <x v="0"/>
    <s v="Furnishings"/>
    <s v="C-Line Magnetic Cubicle Keepers, Clear Polypropylene"/>
    <x v="728"/>
    <n v="7"/>
    <n v="0"/>
    <n v="14.523600000000002"/>
    <s v="Kelly Williams"/>
    <s v=""/>
    <n v="1"/>
    <n v="0"/>
  </r>
  <r>
    <n v="777"/>
    <x v="361"/>
    <x v="290"/>
    <d v="2016-07-06T00:00:00"/>
    <s v="Standard Class"/>
    <x v="297"/>
    <x v="297"/>
    <x v="0"/>
    <s v="United States"/>
    <s v="Cincinnati"/>
    <s v="Ohio"/>
    <n v="45231"/>
    <x v="3"/>
    <s v="OFF-AR-10003405"/>
    <x v="1"/>
    <s v="Art"/>
    <s v="Dixon My First Ticonderoga Pencil, #2"/>
    <x v="729"/>
    <n v="7"/>
    <n v="0.2"/>
    <n v="3.6854999999999958"/>
    <s v="Chuck Magee"/>
    <s v=""/>
    <n v="1"/>
    <n v="1"/>
  </r>
  <r>
    <n v="778"/>
    <x v="362"/>
    <x v="291"/>
    <d v="2017-08-23T00:00:00"/>
    <s v="First Class"/>
    <x v="125"/>
    <x v="125"/>
    <x v="2"/>
    <s v="United States"/>
    <s v="San Francisco"/>
    <s v="California"/>
    <n v="94110"/>
    <x v="1"/>
    <s v="FUR-CH-10002335"/>
    <x v="0"/>
    <s v="Chairs"/>
    <s v="Hon GuestStacker Chair"/>
    <x v="730"/>
    <n v="3"/>
    <n v="0.2"/>
    <n v="40.800600000000003"/>
    <s v="Anna Andreadi"/>
    <n v="1"/>
    <n v="0"/>
    <n v="0"/>
  </r>
  <r>
    <n v="779"/>
    <x v="362"/>
    <x v="291"/>
    <d v="2017-08-23T00:00:00"/>
    <s v="First Class"/>
    <x v="125"/>
    <x v="125"/>
    <x v="2"/>
    <s v="United States"/>
    <s v="San Francisco"/>
    <s v="California"/>
    <n v="94110"/>
    <x v="1"/>
    <s v="OFF-PA-10000157"/>
    <x v="1"/>
    <s v="Paper"/>
    <s v="Xerox 191"/>
    <x v="731"/>
    <n v="3"/>
    <n v="0"/>
    <n v="28.171799999999998"/>
    <s v="Anna Andreadi"/>
    <n v="1"/>
    <n v="0"/>
    <n v="0"/>
  </r>
  <r>
    <n v="780"/>
    <x v="362"/>
    <x v="291"/>
    <d v="2017-08-23T00:00:00"/>
    <s v="First Class"/>
    <x v="125"/>
    <x v="125"/>
    <x v="2"/>
    <s v="United States"/>
    <s v="San Francisco"/>
    <s v="California"/>
    <n v="94110"/>
    <x v="1"/>
    <s v="OFF-PA-10001947"/>
    <x v="1"/>
    <s v="Paper"/>
    <s v="Xerox 1974"/>
    <x v="100"/>
    <n v="4"/>
    <n v="0"/>
    <n v="11.720800000000001"/>
    <s v="Anna Andreadi"/>
    <n v="1"/>
    <n v="0"/>
    <n v="0"/>
  </r>
  <r>
    <n v="781"/>
    <x v="362"/>
    <x v="291"/>
    <d v="2017-08-23T00:00:00"/>
    <s v="First Class"/>
    <x v="125"/>
    <x v="125"/>
    <x v="2"/>
    <s v="United States"/>
    <s v="San Francisco"/>
    <s v="California"/>
    <n v="94110"/>
    <x v="1"/>
    <s v="OFF-PA-10003657"/>
    <x v="1"/>
    <s v="Paper"/>
    <s v="Xerox 1927"/>
    <x v="732"/>
    <n v="1"/>
    <n v="0"/>
    <n v="1.9259999999999997"/>
    <s v="Anna Andreadi"/>
    <n v="1"/>
    <n v="0"/>
    <n v="0"/>
  </r>
  <r>
    <n v="782"/>
    <x v="363"/>
    <x v="292"/>
    <d v="2017-10-06T00:00:00"/>
    <s v="Second Class"/>
    <x v="298"/>
    <x v="298"/>
    <x v="0"/>
    <s v="United States"/>
    <s v="Columbus"/>
    <s v="Ohio"/>
    <n v="43229"/>
    <x v="3"/>
    <s v="OFF-BI-10001098"/>
    <x v="1"/>
    <s v="Binders"/>
    <s v="Acco D-Ring Binder w/DublLock"/>
    <x v="733"/>
    <n v="5"/>
    <n v="0.7"/>
    <n v="-22.448999999999991"/>
    <s v="Chuck Magee"/>
    <s v=""/>
    <n v="1"/>
    <n v="1"/>
  </r>
  <r>
    <n v="783"/>
    <x v="363"/>
    <x v="292"/>
    <d v="2017-10-06T00:00:00"/>
    <s v="Second Class"/>
    <x v="298"/>
    <x v="298"/>
    <x v="0"/>
    <s v="United States"/>
    <s v="Columbus"/>
    <s v="Ohio"/>
    <n v="43229"/>
    <x v="3"/>
    <s v="TEC-AC-10002167"/>
    <x v="2"/>
    <s v="Accessories"/>
    <s v="Imation 8gb Micro Traveldrive Usb 2.0 Flash Drive"/>
    <x v="734"/>
    <n v="2"/>
    <n v="0.2"/>
    <n v="-2.6999999999999993"/>
    <s v="Chuck Magee"/>
    <s v=""/>
    <n v="1"/>
    <n v="0"/>
  </r>
  <r>
    <n v="784"/>
    <x v="363"/>
    <x v="292"/>
    <d v="2017-10-06T00:00:00"/>
    <s v="Second Class"/>
    <x v="298"/>
    <x v="298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x v="735"/>
    <n v="1"/>
    <n v="0.5"/>
    <n v="-15.615600000000001"/>
    <s v="Chuck Magee"/>
    <s v=""/>
    <n v="1"/>
    <n v="0"/>
  </r>
  <r>
    <n v="785"/>
    <x v="363"/>
    <x v="292"/>
    <d v="2017-10-06T00:00:00"/>
    <s v="Second Class"/>
    <x v="298"/>
    <x v="298"/>
    <x v="0"/>
    <s v="United States"/>
    <s v="Columbus"/>
    <s v="Ohio"/>
    <n v="43229"/>
    <x v="3"/>
    <s v="TEC-AC-10000057"/>
    <x v="2"/>
    <s v="Accessories"/>
    <s v="Microsoft Natural Ergonomic Keyboard 4000"/>
    <x v="736"/>
    <n v="2"/>
    <n v="0.2"/>
    <n v="0.59979999999999656"/>
    <s v="Chuck Magee"/>
    <s v=""/>
    <n v="1"/>
    <n v="0"/>
  </r>
  <r>
    <n v="786"/>
    <x v="364"/>
    <x v="293"/>
    <d v="2017-05-28T00:00:00"/>
    <s v="Standard Class"/>
    <x v="105"/>
    <x v="105"/>
    <x v="1"/>
    <s v="United States"/>
    <s v="Columbia"/>
    <s v="South Carolina"/>
    <n v="29203"/>
    <x v="0"/>
    <s v="OFF-EN-10000056"/>
    <x v="1"/>
    <s v="Envelopes"/>
    <s v="Cameo Buff Policy Envelopes"/>
    <x v="737"/>
    <n v="3"/>
    <n v="0"/>
    <n v="87.744299999999981"/>
    <s v="Cassandra Brandow"/>
    <s v=""/>
    <n v="1"/>
    <n v="0"/>
  </r>
  <r>
    <n v="787"/>
    <x v="365"/>
    <x v="294"/>
    <d v="2019-03-21T00:00:00"/>
    <s v="Second Class"/>
    <x v="52"/>
    <x v="52"/>
    <x v="0"/>
    <s v="United States"/>
    <s v="Lancaster"/>
    <s v="California"/>
    <n v="93534"/>
    <x v="1"/>
    <s v="OFF-BI-10000014"/>
    <x v="1"/>
    <s v="Binders"/>
    <s v="Heavy-Duty E-Z-D Binders"/>
    <x v="738"/>
    <n v="2"/>
    <n v="0.2"/>
    <n v="5.8914"/>
    <s v="Anna Andreadi"/>
    <s v=""/>
    <n v="1"/>
    <n v="0"/>
  </r>
  <r>
    <n v="788"/>
    <x v="366"/>
    <x v="295"/>
    <d v="2017-12-16T00:00:00"/>
    <s v="Standard Class"/>
    <x v="299"/>
    <x v="299"/>
    <x v="0"/>
    <s v="United States"/>
    <s v="Lancaster"/>
    <s v="California"/>
    <n v="93534"/>
    <x v="1"/>
    <s v="FUR-CH-10004675"/>
    <x v="0"/>
    <s v="Chairs"/>
    <s v="Lifetime Advantage Folding Chairs, 4/Carton"/>
    <x v="739"/>
    <n v="2"/>
    <n v="0.2"/>
    <n v="34.89279999999998"/>
    <s v="Anna Andreadi"/>
    <s v=""/>
    <n v="1"/>
    <n v="1"/>
  </r>
  <r>
    <n v="789"/>
    <x v="367"/>
    <x v="153"/>
    <d v="2017-06-30T00:00:00"/>
    <s v="Standard Class"/>
    <x v="193"/>
    <x v="193"/>
    <x v="0"/>
    <s v="United States"/>
    <s v="Richmond"/>
    <s v="Virginia"/>
    <n v="23223"/>
    <x v="0"/>
    <s v="OFF-BI-10001543"/>
    <x v="1"/>
    <s v="Binders"/>
    <s v="GBC VeloBinder Manual Binding System"/>
    <x v="740"/>
    <n v="4"/>
    <n v="0"/>
    <n v="69.100800000000007"/>
    <s v="Cassandra Brandow"/>
    <s v=""/>
    <n v="1"/>
    <n v="0"/>
  </r>
  <r>
    <n v="790"/>
    <x v="367"/>
    <x v="153"/>
    <d v="2017-06-30T00:00:00"/>
    <s v="Standard Class"/>
    <x v="193"/>
    <x v="193"/>
    <x v="0"/>
    <s v="United States"/>
    <s v="Richmond"/>
    <s v="Virginia"/>
    <n v="23223"/>
    <x v="0"/>
    <s v="OFF-ST-10001321"/>
    <x v="1"/>
    <s v="Storage"/>
    <s v="Decoflex Hanging Personal Folder File, Blue"/>
    <x v="741"/>
    <n v="1"/>
    <n v="0"/>
    <n v="4.1634000000000011"/>
    <s v="Cassandra Brandow"/>
    <s v=""/>
    <n v="1"/>
    <n v="0"/>
  </r>
  <r>
    <n v="791"/>
    <x v="367"/>
    <x v="153"/>
    <d v="2017-06-30T00:00:00"/>
    <s v="Standard Class"/>
    <x v="193"/>
    <x v="193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x v="742"/>
    <n v="8"/>
    <n v="0"/>
    <n v="21.089600000000001"/>
    <s v="Cassandra Brandow"/>
    <s v=""/>
    <n v="1"/>
    <n v="0"/>
  </r>
  <r>
    <n v="792"/>
    <x v="367"/>
    <x v="153"/>
    <d v="2017-06-30T00:00:00"/>
    <s v="Standard Class"/>
    <x v="193"/>
    <x v="193"/>
    <x v="0"/>
    <s v="United States"/>
    <s v="Richmond"/>
    <s v="Virginia"/>
    <n v="23223"/>
    <x v="0"/>
    <s v="FUR-CH-10003199"/>
    <x v="0"/>
    <s v="Chairs"/>
    <s v="Office Star - Contemporary Task Swivel Chair"/>
    <x v="743"/>
    <n v="3"/>
    <n v="0"/>
    <n v="79.905599999999993"/>
    <s v="Cassandra Brandow"/>
    <s v=""/>
    <n v="1"/>
    <n v="0"/>
  </r>
  <r>
    <n v="793"/>
    <x v="368"/>
    <x v="244"/>
    <d v="2018-05-20T00:00:00"/>
    <s v="Same Day"/>
    <x v="300"/>
    <x v="300"/>
    <x v="0"/>
    <s v="United States"/>
    <s v="Asheville"/>
    <s v="North Carolina"/>
    <n v="28806"/>
    <x v="0"/>
    <s v="TEC-PH-10001530"/>
    <x v="2"/>
    <s v="Phones"/>
    <s v="Cisco Unified IP Phone 7945G VoIP phone"/>
    <x v="744"/>
    <n v="5"/>
    <n v="0.2"/>
    <n v="85.247500000000002"/>
    <s v="Cassandra Brandow"/>
    <s v=""/>
    <n v="1"/>
    <n v="1"/>
  </r>
  <r>
    <n v="794"/>
    <x v="369"/>
    <x v="59"/>
    <d v="2016-09-26T00:00:00"/>
    <s v="Standard Class"/>
    <x v="301"/>
    <x v="301"/>
    <x v="0"/>
    <s v="United States"/>
    <s v="San Francisco"/>
    <s v="California"/>
    <n v="94110"/>
    <x v="1"/>
    <s v="OFF-LA-10001569"/>
    <x v="1"/>
    <s v="Labels"/>
    <s v="Avery 499"/>
    <x v="745"/>
    <n v="2"/>
    <n v="0"/>
    <n v="4.5815999999999999"/>
    <s v="Anna Andreadi"/>
    <s v=""/>
    <n v="1"/>
    <n v="1"/>
  </r>
  <r>
    <n v="795"/>
    <x v="369"/>
    <x v="59"/>
    <d v="2016-09-26T00:00:00"/>
    <s v="Standard Class"/>
    <x v="301"/>
    <x v="301"/>
    <x v="0"/>
    <s v="United States"/>
    <s v="San Francisco"/>
    <s v="California"/>
    <n v="94110"/>
    <x v="1"/>
    <s v="OFF-PA-10003724"/>
    <x v="1"/>
    <s v="Paper"/>
    <s v="Wirebound Message Book, 4 per Page"/>
    <x v="746"/>
    <n v="4"/>
    <n v="0"/>
    <n v="10.642799999999999"/>
    <s v="Anna Andreadi"/>
    <s v=""/>
    <n v="1"/>
    <n v="0"/>
  </r>
  <r>
    <n v="796"/>
    <x v="370"/>
    <x v="296"/>
    <d v="2019-09-26T00:00:00"/>
    <s v="Standard Class"/>
    <x v="302"/>
    <x v="302"/>
    <x v="0"/>
    <s v="United States"/>
    <s v="Rochester"/>
    <s v="Minnesota"/>
    <n v="55901"/>
    <x v="2"/>
    <s v="OFF-BI-10000546"/>
    <x v="1"/>
    <s v="Binders"/>
    <s v="Avery Durable Binders"/>
    <x v="171"/>
    <n v="7"/>
    <n v="0"/>
    <n v="9.8783999999999992"/>
    <s v="Kelly Williams"/>
    <s v=""/>
    <n v="1"/>
    <n v="1"/>
  </r>
  <r>
    <n v="797"/>
    <x v="371"/>
    <x v="100"/>
    <d v="2017-12-26T00:00:00"/>
    <s v="First Class"/>
    <x v="106"/>
    <x v="106"/>
    <x v="1"/>
    <s v="United States"/>
    <s v="Rochester"/>
    <s v="New York"/>
    <n v="14609"/>
    <x v="3"/>
    <s v="OFF-PA-10000176"/>
    <x v="1"/>
    <s v="Paper"/>
    <s v="Xerox 1887"/>
    <x v="747"/>
    <n v="7"/>
    <n v="0"/>
    <n v="63.739199999999997"/>
    <s v="Chuck Magee"/>
    <s v=""/>
    <n v="1"/>
    <n v="0"/>
  </r>
  <r>
    <n v="798"/>
    <x v="371"/>
    <x v="100"/>
    <d v="2017-12-26T00:00:00"/>
    <s v="First Class"/>
    <x v="106"/>
    <x v="106"/>
    <x v="1"/>
    <s v="United States"/>
    <s v="Rochester"/>
    <s v="New York"/>
    <n v="14609"/>
    <x v="3"/>
    <s v="OFF-PA-10002365"/>
    <x v="1"/>
    <s v="Paper"/>
    <s v="Xerox 1967"/>
    <x v="91"/>
    <n v="2"/>
    <n v="0"/>
    <n v="6.2208000000000006"/>
    <s v="Chuck Magee"/>
    <s v=""/>
    <n v="1"/>
    <n v="0"/>
  </r>
  <r>
    <n v="799"/>
    <x v="371"/>
    <x v="100"/>
    <d v="2017-12-26T00:00:00"/>
    <s v="First Class"/>
    <x v="106"/>
    <x v="106"/>
    <x v="1"/>
    <s v="United States"/>
    <s v="Rochester"/>
    <s v="New York"/>
    <n v="14609"/>
    <x v="3"/>
    <s v="OFF-LA-10002271"/>
    <x v="1"/>
    <s v="Labels"/>
    <s v="Smead Alpha-Z Color-Coded Second Alphabetical Labels and Starter Set"/>
    <x v="748"/>
    <n v="7"/>
    <n v="0"/>
    <n v="10.348799999999999"/>
    <s v="Chuck Magee"/>
    <s v=""/>
    <n v="1"/>
    <n v="0"/>
  </r>
  <r>
    <n v="800"/>
    <x v="372"/>
    <x v="154"/>
    <d v="2017-12-03T00:00:00"/>
    <s v="Standard Class"/>
    <x v="303"/>
    <x v="303"/>
    <x v="0"/>
    <s v="United States"/>
    <s v="Lake Elsinore"/>
    <s v="California"/>
    <n v="92530"/>
    <x v="1"/>
    <s v="FUR-CH-10002647"/>
    <x v="0"/>
    <s v="Chairs"/>
    <s v="Situations Contoured Folding Chairs, 4/Set"/>
    <x v="514"/>
    <n v="5"/>
    <n v="0.2"/>
    <n v="17.745000000000019"/>
    <s v="Anna Andreadi"/>
    <n v="1"/>
    <n v="0"/>
    <n v="1"/>
  </r>
  <r>
    <n v="801"/>
    <x v="373"/>
    <x v="297"/>
    <d v="2019-02-23T00:00:00"/>
    <s v="First Class"/>
    <x v="304"/>
    <x v="304"/>
    <x v="1"/>
    <s v="United States"/>
    <s v="San Diego"/>
    <s v="California"/>
    <n v="92105"/>
    <x v="1"/>
    <s v="FUR-FU-10004090"/>
    <x v="0"/>
    <s v="Furnishings"/>
    <s v="Executive Impressions 14&quot; Contract Wall Clock"/>
    <x v="749"/>
    <n v="1"/>
    <n v="0"/>
    <n v="7.3358999999999988"/>
    <s v="Anna Andreadi"/>
    <s v=""/>
    <n v="1"/>
    <n v="1"/>
  </r>
  <r>
    <n v="802"/>
    <x v="373"/>
    <x v="297"/>
    <d v="2019-02-23T00:00:00"/>
    <s v="First Class"/>
    <x v="304"/>
    <x v="304"/>
    <x v="1"/>
    <s v="United States"/>
    <s v="San Diego"/>
    <s v="California"/>
    <n v="92105"/>
    <x v="1"/>
    <s v="TEC-PH-10001580"/>
    <x v="2"/>
    <s v="Phones"/>
    <s v="Logitech Mobile Speakerphone P710e - speaker phone"/>
    <x v="750"/>
    <n v="2"/>
    <n v="0.2"/>
    <n v="18.897199999999991"/>
    <s v="Anna Andreadi"/>
    <s v=""/>
    <n v="1"/>
    <n v="0"/>
  </r>
  <r>
    <n v="803"/>
    <x v="374"/>
    <x v="298"/>
    <d v="2018-08-23T00:00:00"/>
    <s v="Second Class"/>
    <x v="304"/>
    <x v="304"/>
    <x v="1"/>
    <s v="United States"/>
    <s v="New York City"/>
    <s v="New York"/>
    <n v="10024"/>
    <x v="3"/>
    <s v="OFF-AP-10000576"/>
    <x v="1"/>
    <s v="Appliances"/>
    <s v="Belkin 7 Outlet SurgeMaster II"/>
    <x v="751"/>
    <n v="9"/>
    <n v="0"/>
    <n v="99.48960000000001"/>
    <s v="Chuck Magee"/>
    <s v=""/>
    <n v="1"/>
    <n v="0"/>
  </r>
  <r>
    <n v="804"/>
    <x v="375"/>
    <x v="299"/>
    <d v="2018-03-17T00:00:00"/>
    <s v="Standard Class"/>
    <x v="305"/>
    <x v="305"/>
    <x v="1"/>
    <s v="United States"/>
    <s v="Monroe"/>
    <s v="Louisiana"/>
    <n v="71203"/>
    <x v="0"/>
    <s v="OFF-PA-10003953"/>
    <x v="1"/>
    <s v="Paper"/>
    <s v="Xerox 218"/>
    <x v="91"/>
    <n v="2"/>
    <n v="0"/>
    <n v="6.2208000000000006"/>
    <s v="Cassandra Brandow"/>
    <s v=""/>
    <n v="1"/>
    <n v="1"/>
  </r>
  <r>
    <n v="805"/>
    <x v="376"/>
    <x v="300"/>
    <d v="2019-04-24T00:00:00"/>
    <s v="First Class"/>
    <x v="306"/>
    <x v="306"/>
    <x v="0"/>
    <s v="United States"/>
    <s v="San Francisco"/>
    <s v="California"/>
    <n v="94122"/>
    <x v="1"/>
    <s v="FUR-FU-10000794"/>
    <x v="0"/>
    <s v="Furnishings"/>
    <s v="Eldon Stackable Tray, Side-Load, Legal, Smoke"/>
    <x v="723"/>
    <n v="2"/>
    <n v="0"/>
    <n v="6.2151999999999994"/>
    <s v="Anna Andreadi"/>
    <s v=""/>
    <n v="1"/>
    <n v="1"/>
  </r>
  <r>
    <n v="806"/>
    <x v="377"/>
    <x v="301"/>
    <d v="2016-11-07T00:00:00"/>
    <s v="Standard Class"/>
    <x v="154"/>
    <x v="154"/>
    <x v="0"/>
    <s v="United States"/>
    <s v="Denver"/>
    <s v="Colorado"/>
    <n v="80219"/>
    <x v="1"/>
    <s v="OFF-AR-10001897"/>
    <x v="1"/>
    <s v="Art"/>
    <s v="Model L Table or Wall-Mount Pencil Sharpener"/>
    <x v="752"/>
    <n v="3"/>
    <n v="0.2"/>
    <n v="4.3176000000000005"/>
    <s v="Anna Andreadi"/>
    <s v=""/>
    <n v="1"/>
    <n v="0"/>
  </r>
  <r>
    <n v="807"/>
    <x v="377"/>
    <x v="301"/>
    <d v="2016-11-07T00:00:00"/>
    <s v="Standard Class"/>
    <x v="154"/>
    <x v="154"/>
    <x v="0"/>
    <s v="United States"/>
    <s v="Denver"/>
    <s v="Colorado"/>
    <n v="80219"/>
    <x v="1"/>
    <s v="TEC-PH-10001795"/>
    <x v="2"/>
    <s v="Phones"/>
    <s v="ClearOne CHATAttach 160 - speaker phone"/>
    <x v="753"/>
    <n v="4"/>
    <n v="0.2"/>
    <n v="247.99599999999981"/>
    <s v="Anna Andreadi"/>
    <s v=""/>
    <n v="1"/>
    <n v="0"/>
  </r>
  <r>
    <n v="808"/>
    <x v="378"/>
    <x v="302"/>
    <d v="2017-02-05T00:00:00"/>
    <s v="First Class"/>
    <x v="211"/>
    <x v="211"/>
    <x v="0"/>
    <s v="United States"/>
    <s v="Omaha"/>
    <s v="Nebraska"/>
    <n v="68104"/>
    <x v="2"/>
    <s v="FUR-FU-10003347"/>
    <x v="0"/>
    <s v="Furnishings"/>
    <s v="Coloredge Poster Frame"/>
    <x v="158"/>
    <n v="2"/>
    <n v="0"/>
    <n v="11.076000000000001"/>
    <s v="Kelly Williams"/>
    <s v=""/>
    <n v="1"/>
    <n v="0"/>
  </r>
  <r>
    <n v="809"/>
    <x v="378"/>
    <x v="302"/>
    <d v="2017-02-05T00:00:00"/>
    <s v="First Class"/>
    <x v="211"/>
    <x v="211"/>
    <x v="0"/>
    <s v="United States"/>
    <s v="Omaha"/>
    <s v="Nebraska"/>
    <n v="68104"/>
    <x v="2"/>
    <s v="TEC-AC-10004901"/>
    <x v="2"/>
    <s v="Accessories"/>
    <s v="Kensington SlimBlade Notebook Wireless Mouse with Nano Receiver"/>
    <x v="145"/>
    <n v="3"/>
    <n v="0"/>
    <n v="50.989800000000002"/>
    <s v="Kelly Williams"/>
    <s v=""/>
    <n v="1"/>
    <n v="0"/>
  </r>
  <r>
    <n v="810"/>
    <x v="379"/>
    <x v="303"/>
    <d v="2016-10-15T00:00:00"/>
    <s v="First Class"/>
    <x v="233"/>
    <x v="233"/>
    <x v="0"/>
    <s v="United States"/>
    <s v="Edmonds"/>
    <s v="Washington"/>
    <n v="98026"/>
    <x v="1"/>
    <s v="OFF-AR-10003190"/>
    <x v="1"/>
    <s v="Art"/>
    <s v="Newell 32"/>
    <x v="132"/>
    <n v="4"/>
    <n v="0"/>
    <n v="3.2256"/>
    <s v="Anna Andreadi"/>
    <s v=""/>
    <n v="1"/>
    <n v="0"/>
  </r>
  <r>
    <n v="811"/>
    <x v="379"/>
    <x v="303"/>
    <d v="2016-10-15T00:00:00"/>
    <s v="First Class"/>
    <x v="233"/>
    <x v="233"/>
    <x v="0"/>
    <s v="United States"/>
    <s v="Edmonds"/>
    <s v="Washington"/>
    <n v="98026"/>
    <x v="1"/>
    <s v="FUR-TA-10002903"/>
    <x v="0"/>
    <s v="Tables"/>
    <s v="Bevis Round Bullnose 29&quot; High Table Top"/>
    <x v="754"/>
    <n v="5"/>
    <n v="0"/>
    <n v="311.65199999999999"/>
    <s v="Anna Andreadi"/>
    <s v=""/>
    <n v="1"/>
    <n v="0"/>
  </r>
  <r>
    <n v="812"/>
    <x v="379"/>
    <x v="303"/>
    <d v="2016-10-15T00:00:00"/>
    <s v="First Class"/>
    <x v="233"/>
    <x v="233"/>
    <x v="0"/>
    <s v="United States"/>
    <s v="Edmonds"/>
    <s v="Washington"/>
    <n v="98026"/>
    <x v="1"/>
    <s v="OFF-AP-10000240"/>
    <x v="1"/>
    <s v="Appliances"/>
    <s v="Belkin F9G930V10-GRY 9 Outlet Surge"/>
    <x v="755"/>
    <n v="4"/>
    <n v="0"/>
    <n v="62.036799999999971"/>
    <s v="Anna Andreadi"/>
    <s v=""/>
    <n v="1"/>
    <n v="0"/>
  </r>
  <r>
    <n v="813"/>
    <x v="379"/>
    <x v="303"/>
    <d v="2016-10-15T00:00:00"/>
    <s v="First Class"/>
    <x v="233"/>
    <x v="233"/>
    <x v="0"/>
    <s v="United States"/>
    <s v="Edmonds"/>
    <s v="Washington"/>
    <n v="98026"/>
    <x v="1"/>
    <s v="TEC-AC-10001101"/>
    <x v="2"/>
    <s v="Accessories"/>
    <s v="Sony 16GB Class 10 Micro SDHC R40 Memory Card"/>
    <x v="756"/>
    <n v="2"/>
    <n v="0"/>
    <n v="2.5779999999999994"/>
    <s v="Anna Andreadi"/>
    <s v=""/>
    <n v="1"/>
    <n v="0"/>
  </r>
  <r>
    <n v="814"/>
    <x v="380"/>
    <x v="304"/>
    <d v="2019-05-14T00:00:00"/>
    <s v="Same Day"/>
    <x v="307"/>
    <x v="307"/>
    <x v="0"/>
    <s v="United States"/>
    <s v="Santa Ana"/>
    <s v="California"/>
    <n v="92704"/>
    <x v="1"/>
    <s v="FUR-FU-10000794"/>
    <x v="0"/>
    <s v="Furnishings"/>
    <s v="Eldon Stackable Tray, Side-Load, Legal, Smoke"/>
    <x v="723"/>
    <n v="2"/>
    <n v="0"/>
    <n v="6.2151999999999994"/>
    <s v="Anna Andreadi"/>
    <s v=""/>
    <n v="1"/>
    <n v="1"/>
  </r>
  <r>
    <n v="815"/>
    <x v="380"/>
    <x v="304"/>
    <d v="2019-05-14T00:00:00"/>
    <s v="Same Day"/>
    <x v="307"/>
    <x v="307"/>
    <x v="0"/>
    <s v="United States"/>
    <s v="Santa Ana"/>
    <s v="California"/>
    <n v="92704"/>
    <x v="1"/>
    <s v="TEC-AC-10001838"/>
    <x v="2"/>
    <s v="Accessories"/>
    <s v="Razer Tiamat Over Ear 7.1 Surround Sound PC Gaming Headset"/>
    <x v="757"/>
    <n v="7"/>
    <n v="0"/>
    <n v="601.96990000000005"/>
    <s v="Anna Andreadi"/>
    <s v=""/>
    <n v="1"/>
    <n v="0"/>
  </r>
  <r>
    <n v="816"/>
    <x v="381"/>
    <x v="305"/>
    <d v="2017-03-23T00:00:00"/>
    <s v="First Class"/>
    <x v="308"/>
    <x v="308"/>
    <x v="1"/>
    <s v="United States"/>
    <s v="Milwaukee"/>
    <s v="Wisconsin"/>
    <n v="53209"/>
    <x v="2"/>
    <s v="OFF-PA-10000061"/>
    <x v="1"/>
    <s v="Paper"/>
    <s v="Xerox 205"/>
    <x v="187"/>
    <n v="8"/>
    <n v="0"/>
    <n v="24.883200000000002"/>
    <s v="Kelly Williams"/>
    <s v=""/>
    <n v="1"/>
    <n v="1"/>
  </r>
  <r>
    <n v="817"/>
    <x v="382"/>
    <x v="306"/>
    <d v="2018-09-19T00:00:00"/>
    <s v="Standard Class"/>
    <x v="203"/>
    <x v="203"/>
    <x v="0"/>
    <s v="United States"/>
    <s v="Philadelphia"/>
    <s v="Pennsylvania"/>
    <n v="19140"/>
    <x v="3"/>
    <s v="OFF-PA-10003651"/>
    <x v="1"/>
    <s v="Paper"/>
    <s v="Xerox 1968"/>
    <x v="758"/>
    <n v="1"/>
    <n v="0.2"/>
    <n v="1.8703999999999998"/>
    <s v="Chuck Magee"/>
    <s v=""/>
    <n v="1"/>
    <n v="0"/>
  </r>
  <r>
    <n v="818"/>
    <x v="383"/>
    <x v="307"/>
    <d v="2016-07-02T00:00:00"/>
    <s v="Standard Class"/>
    <x v="222"/>
    <x v="222"/>
    <x v="0"/>
    <s v="United States"/>
    <s v="Philadelphia"/>
    <s v="Pennsylvania"/>
    <n v="19140"/>
    <x v="3"/>
    <s v="OFF-PA-10000304"/>
    <x v="1"/>
    <s v="Paper"/>
    <s v="Xerox 1995"/>
    <x v="759"/>
    <n v="8"/>
    <n v="0.2"/>
    <n v="14.5152"/>
    <s v="Chuck Magee"/>
    <s v=""/>
    <n v="1"/>
    <n v="0"/>
  </r>
  <r>
    <n v="819"/>
    <x v="383"/>
    <x v="307"/>
    <d v="2016-07-02T00:00:00"/>
    <s v="Standard Class"/>
    <x v="222"/>
    <x v="222"/>
    <x v="0"/>
    <s v="United States"/>
    <s v="Philadelphia"/>
    <s v="Pennsylvania"/>
    <n v="19140"/>
    <x v="3"/>
    <s v="OFF-BI-10003094"/>
    <x v="1"/>
    <s v="Binders"/>
    <s v="Self-Adhesive Ring Binder Labels"/>
    <x v="760"/>
    <n v="3"/>
    <n v="0.7"/>
    <n v="-2.4287999999999998"/>
    <s v="Chuck Magee"/>
    <s v=""/>
    <n v="1"/>
    <n v="0"/>
  </r>
  <r>
    <n v="820"/>
    <x v="383"/>
    <x v="307"/>
    <d v="2016-07-02T00:00:00"/>
    <s v="Standard Class"/>
    <x v="222"/>
    <x v="222"/>
    <x v="0"/>
    <s v="United States"/>
    <s v="Philadelphia"/>
    <s v="Pennsylvania"/>
    <n v="19140"/>
    <x v="3"/>
    <s v="FUR-CH-10001394"/>
    <x v="0"/>
    <s v="Chairs"/>
    <s v="Global Leather Executive Chair"/>
    <x v="761"/>
    <n v="5"/>
    <n v="0.3"/>
    <n v="0"/>
    <s v="Chuck Magee"/>
    <s v=""/>
    <n v="1"/>
    <n v="0"/>
  </r>
  <r>
    <n v="821"/>
    <x v="383"/>
    <x v="307"/>
    <d v="2016-07-02T00:00:00"/>
    <s v="Standard Class"/>
    <x v="222"/>
    <x v="222"/>
    <x v="0"/>
    <s v="United States"/>
    <s v="Philadelphia"/>
    <s v="Pennsylvania"/>
    <n v="19140"/>
    <x v="3"/>
    <s v="OFF-BI-10004230"/>
    <x v="1"/>
    <s v="Binders"/>
    <s v="GBC Recycled Grain Textured Covers"/>
    <x v="762"/>
    <n v="3"/>
    <n v="0.7"/>
    <n v="-22.796399999999991"/>
    <s v="Chuck Magee"/>
    <s v=""/>
    <n v="1"/>
    <n v="0"/>
  </r>
  <r>
    <n v="822"/>
    <x v="383"/>
    <x v="307"/>
    <d v="2016-07-02T00:00:00"/>
    <s v="Standard Class"/>
    <x v="222"/>
    <x v="222"/>
    <x v="0"/>
    <s v="United States"/>
    <s v="Philadelphia"/>
    <s v="Pennsylvania"/>
    <n v="19140"/>
    <x v="3"/>
    <s v="OFF-PA-10003395"/>
    <x v="1"/>
    <s v="Paper"/>
    <s v="Xerox 1941"/>
    <x v="763"/>
    <n v="4"/>
    <n v="0.2"/>
    <n v="117.43199999999999"/>
    <s v="Chuck Magee"/>
    <s v=""/>
    <n v="1"/>
    <n v="0"/>
  </r>
  <r>
    <n v="823"/>
    <x v="384"/>
    <x v="308"/>
    <d v="2019-06-27T00:00:00"/>
    <s v="Standard Class"/>
    <x v="309"/>
    <x v="309"/>
    <x v="0"/>
    <s v="United States"/>
    <s v="Belleville"/>
    <s v="New Jersey"/>
    <n v="7109"/>
    <x v="3"/>
    <s v="TEC-AC-10002402"/>
    <x v="2"/>
    <s v="Accessories"/>
    <s v="Razer Kraken PRO Over Ear PC and Music Headset"/>
    <x v="764"/>
    <n v="3"/>
    <n v="0"/>
    <n v="71.990999999999985"/>
    <s v="Chuck Magee"/>
    <s v=""/>
    <n v="1"/>
    <n v="1"/>
  </r>
  <r>
    <n v="824"/>
    <x v="384"/>
    <x v="308"/>
    <d v="2019-06-27T00:00:00"/>
    <s v="Standard Class"/>
    <x v="309"/>
    <x v="309"/>
    <x v="0"/>
    <s v="United States"/>
    <s v="Belleville"/>
    <s v="New Jersey"/>
    <n v="7109"/>
    <x v="3"/>
    <s v="OFF-LA-10003223"/>
    <x v="1"/>
    <s v="Labels"/>
    <s v="Avery 508"/>
    <x v="765"/>
    <n v="2"/>
    <n v="0"/>
    <n v="4.8117999999999999"/>
    <s v="Chuck Magee"/>
    <s v=""/>
    <n v="1"/>
    <n v="0"/>
  </r>
  <r>
    <n v="825"/>
    <x v="385"/>
    <x v="309"/>
    <d v="2016-05-15T00:00:00"/>
    <s v="Standard Class"/>
    <x v="310"/>
    <x v="310"/>
    <x v="0"/>
    <s v="United States"/>
    <s v="San Francisco"/>
    <s v="California"/>
    <n v="94110"/>
    <x v="1"/>
    <s v="TEC-AC-10003441"/>
    <x v="2"/>
    <s v="Accessories"/>
    <s v="Kingston Digital DataTraveler 32GB USB 2.0"/>
    <x v="766"/>
    <n v="4"/>
    <n v="0"/>
    <n v="4.0679999999999978"/>
    <s v="Anna Andreadi"/>
    <s v=""/>
    <n v="1"/>
    <n v="1"/>
  </r>
  <r>
    <n v="826"/>
    <x v="385"/>
    <x v="309"/>
    <d v="2016-05-15T00:00:00"/>
    <s v="Standard Class"/>
    <x v="310"/>
    <x v="310"/>
    <x v="0"/>
    <s v="United States"/>
    <s v="San Francisco"/>
    <s v="California"/>
    <n v="94110"/>
    <x v="1"/>
    <s v="TEC-AC-10000109"/>
    <x v="2"/>
    <s v="Accessories"/>
    <s v="Sony Micro Vault Click 16 GB USB 2.0 Flash Drive"/>
    <x v="767"/>
    <n v="3"/>
    <n v="0"/>
    <n v="40.31280000000001"/>
    <s v="Anna Andreadi"/>
    <s v=""/>
    <n v="1"/>
    <n v="0"/>
  </r>
  <r>
    <n v="827"/>
    <x v="386"/>
    <x v="170"/>
    <d v="2019-08-28T00:00:00"/>
    <s v="Standard Class"/>
    <x v="218"/>
    <x v="218"/>
    <x v="0"/>
    <s v="United States"/>
    <s v="Lakeville"/>
    <s v="Minnesota"/>
    <n v="55044"/>
    <x v="2"/>
    <s v="OFF-FA-10002280"/>
    <x v="1"/>
    <s v="Fasteners"/>
    <s v="Advantus Plastic Paper Clips"/>
    <x v="768"/>
    <n v="7"/>
    <n v="0"/>
    <n v="16.8"/>
    <s v="Kelly Williams"/>
    <s v=""/>
    <n v="1"/>
    <n v="0"/>
  </r>
  <r>
    <n v="828"/>
    <x v="386"/>
    <x v="170"/>
    <d v="2019-08-28T00:00:00"/>
    <s v="Standard Class"/>
    <x v="218"/>
    <x v="218"/>
    <x v="0"/>
    <s v="United States"/>
    <s v="Lakeville"/>
    <s v="Minnesota"/>
    <n v="55044"/>
    <x v="2"/>
    <s v="OFF-SU-10000381"/>
    <x v="1"/>
    <s v="Supplies"/>
    <s v="Acme Forged Steel Scissors with Black Enamel Handles"/>
    <x v="769"/>
    <n v="4"/>
    <n v="0"/>
    <n v="10.799599999999998"/>
    <s v="Kelly Williams"/>
    <s v=""/>
    <n v="1"/>
    <n v="0"/>
  </r>
  <r>
    <n v="829"/>
    <x v="386"/>
    <x v="170"/>
    <d v="2019-08-28T00:00:00"/>
    <s v="Standard Class"/>
    <x v="218"/>
    <x v="218"/>
    <x v="0"/>
    <s v="United States"/>
    <s v="Lakeville"/>
    <s v="Minnesota"/>
    <n v="55044"/>
    <x v="2"/>
    <s v="OFF-EN-10004459"/>
    <x v="1"/>
    <s v="Envelopes"/>
    <s v="Security-Tint Envelopes"/>
    <x v="770"/>
    <n v="2"/>
    <n v="0"/>
    <n v="7.4871999999999996"/>
    <s v="Kelly Williams"/>
    <s v=""/>
    <n v="1"/>
    <n v="0"/>
  </r>
  <r>
    <n v="830"/>
    <x v="387"/>
    <x v="114"/>
    <d v="2019-06-21T00:00:00"/>
    <s v="Second Class"/>
    <x v="32"/>
    <x v="32"/>
    <x v="0"/>
    <s v="United States"/>
    <s v="Florence"/>
    <s v="Kentucky"/>
    <n v="41042"/>
    <x v="0"/>
    <s v="FUR-CH-10000665"/>
    <x v="0"/>
    <s v="Chairs"/>
    <s v="Global Airflow Leather Mesh Back Chair, Black"/>
    <x v="85"/>
    <n v="2"/>
    <n v="0"/>
    <n v="90.587999999999965"/>
    <s v="Cassandra Brandow"/>
    <s v=""/>
    <n v="1"/>
    <n v="0"/>
  </r>
  <r>
    <n v="831"/>
    <x v="387"/>
    <x v="114"/>
    <d v="2019-06-21T00:00:00"/>
    <s v="Second Class"/>
    <x v="32"/>
    <x v="32"/>
    <x v="0"/>
    <s v="United States"/>
    <s v="Florence"/>
    <s v="Kentucky"/>
    <n v="41042"/>
    <x v="0"/>
    <s v="OFF-AP-10003884"/>
    <x v="1"/>
    <s v="Appliances"/>
    <s v="Fellowes Smart Surge Ten-Outlet Protector, Platinum"/>
    <x v="771"/>
    <n v="3"/>
    <n v="0"/>
    <n v="50.584800000000008"/>
    <s v="Cassandra Brandow"/>
    <s v=""/>
    <n v="1"/>
    <n v="0"/>
  </r>
  <r>
    <n v="832"/>
    <x v="387"/>
    <x v="114"/>
    <d v="2019-06-21T00:00:00"/>
    <s v="Second Class"/>
    <x v="32"/>
    <x v="32"/>
    <x v="0"/>
    <s v="United States"/>
    <s v="Florence"/>
    <s v="Kentucky"/>
    <n v="41042"/>
    <x v="0"/>
    <s v="TEC-PH-10001557"/>
    <x v="2"/>
    <s v="Phones"/>
    <s v="Pyle PMP37LED"/>
    <x v="772"/>
    <n v="2"/>
    <n v="0"/>
    <n v="51.834599999999995"/>
    <s v="Cassandra Brandow"/>
    <s v=""/>
    <n v="1"/>
    <n v="0"/>
  </r>
  <r>
    <n v="833"/>
    <x v="387"/>
    <x v="114"/>
    <d v="2019-06-21T00:00:00"/>
    <s v="Second Class"/>
    <x v="32"/>
    <x v="32"/>
    <x v="0"/>
    <s v="United States"/>
    <s v="Florence"/>
    <s v="Kentucky"/>
    <n v="41042"/>
    <x v="0"/>
    <s v="TEC-PH-10002085"/>
    <x v="2"/>
    <s v="Phones"/>
    <s v="Clarity 53712"/>
    <x v="773"/>
    <n v="1"/>
    <n v="0"/>
    <n v="17.157400000000003"/>
    <s v="Cassandra Brandow"/>
    <s v=""/>
    <n v="1"/>
    <n v="0"/>
  </r>
  <r>
    <n v="834"/>
    <x v="388"/>
    <x v="310"/>
    <d v="2018-07-27T00:00:00"/>
    <s v="Standard Class"/>
    <x v="80"/>
    <x v="80"/>
    <x v="1"/>
    <s v="United States"/>
    <s v="Tampa"/>
    <s v="Florida"/>
    <n v="33614"/>
    <x v="0"/>
    <s v="OFF-AR-10002956"/>
    <x v="1"/>
    <s v="Art"/>
    <s v="Boston 16801 Nautilus Battery Pencil Sharpener"/>
    <x v="774"/>
    <n v="2"/>
    <n v="0.2"/>
    <n v="2.6411999999999995"/>
    <s v="Cassandra Brandow"/>
    <s v=""/>
    <n v="1"/>
    <n v="0"/>
  </r>
  <r>
    <n v="835"/>
    <x v="388"/>
    <x v="310"/>
    <d v="2018-07-27T00:00:00"/>
    <s v="Standard Class"/>
    <x v="80"/>
    <x v="80"/>
    <x v="1"/>
    <s v="United States"/>
    <s v="Tampa"/>
    <s v="Florida"/>
    <n v="33614"/>
    <x v="0"/>
    <s v="OFF-AP-10003266"/>
    <x v="1"/>
    <s v="Appliances"/>
    <s v="Holmes Replacement Filter for HEPA Air Cleaner, Large Room"/>
    <x v="775"/>
    <n v="2"/>
    <n v="0.2"/>
    <n v="6.5164"/>
    <s v="Cassandra Brandow"/>
    <s v=""/>
    <n v="1"/>
    <n v="0"/>
  </r>
  <r>
    <n v="836"/>
    <x v="388"/>
    <x v="310"/>
    <d v="2018-07-27T00:00:00"/>
    <s v="Standard Class"/>
    <x v="80"/>
    <x v="80"/>
    <x v="1"/>
    <s v="United States"/>
    <s v="Tampa"/>
    <s v="Florida"/>
    <n v="33614"/>
    <x v="0"/>
    <s v="TEC-MA-10004002"/>
    <x v="2"/>
    <s v="Machines"/>
    <s v="Zebra GX420t Direct Thermal/Thermal Transfer Printer"/>
    <x v="776"/>
    <n v="1"/>
    <n v="0.5"/>
    <n v="-111.49950000000007"/>
    <s v="Cassandra Brandow"/>
    <s v=""/>
    <n v="1"/>
    <n v="0"/>
  </r>
  <r>
    <n v="837"/>
    <x v="389"/>
    <x v="78"/>
    <d v="2016-09-13T00:00:00"/>
    <s v="Second Class"/>
    <x v="293"/>
    <x v="293"/>
    <x v="0"/>
    <s v="United States"/>
    <s v="Tyler"/>
    <s v="Texas"/>
    <n v="75701"/>
    <x v="2"/>
    <s v="OFF-BI-10001071"/>
    <x v="1"/>
    <s v="Binders"/>
    <s v="GBC ProClick Punch Binding System"/>
    <x v="777"/>
    <n v="4"/>
    <n v="0.8"/>
    <n v="-79.335199999999986"/>
    <s v="Kelly Williams"/>
    <s v=""/>
    <n v="1"/>
    <n v="0"/>
  </r>
  <r>
    <n v="838"/>
    <x v="390"/>
    <x v="259"/>
    <d v="2019-11-11T00:00:00"/>
    <s v="Standard Class"/>
    <x v="311"/>
    <x v="311"/>
    <x v="2"/>
    <s v="United States"/>
    <s v="Columbia"/>
    <s v="Tennessee"/>
    <n v="38401"/>
    <x v="0"/>
    <s v="OFF-PA-10001560"/>
    <x v="1"/>
    <s v="Paper"/>
    <s v="Adams Telephone Message Books, 5 1/4” x 11”"/>
    <x v="778"/>
    <n v="2"/>
    <n v="0.2"/>
    <n v="3.2615999999999996"/>
    <s v="Cassandra Brandow"/>
    <s v=""/>
    <n v="1"/>
    <n v="1"/>
  </r>
  <r>
    <n v="839"/>
    <x v="391"/>
    <x v="311"/>
    <d v="2018-03-12T00:00:00"/>
    <s v="Standard Class"/>
    <x v="182"/>
    <x v="182"/>
    <x v="1"/>
    <s v="United States"/>
    <s v="Fort Worth"/>
    <s v="Texas"/>
    <n v="76106"/>
    <x v="2"/>
    <s v="TEC-PH-10002365"/>
    <x v="2"/>
    <s v="Phones"/>
    <s v="Belkin Grip Candy Sheer Case / Cover for iPhone 5 and 5S"/>
    <x v="779"/>
    <n v="3"/>
    <n v="0.2"/>
    <n v="1.5804"/>
    <s v="Kelly Williams"/>
    <s v=""/>
    <n v="1"/>
    <n v="0"/>
  </r>
  <r>
    <n v="840"/>
    <x v="392"/>
    <x v="312"/>
    <d v="2017-11-25T00:00:00"/>
    <s v="Standard Class"/>
    <x v="312"/>
    <x v="312"/>
    <x v="1"/>
    <s v="United States"/>
    <s v="New York City"/>
    <s v="New York"/>
    <n v="10035"/>
    <x v="3"/>
    <s v="OFF-AR-10004648"/>
    <x v="1"/>
    <s v="Art"/>
    <s v="Boston 19500 Mighty Mite Electric Pencil Sharpener"/>
    <x v="780"/>
    <n v="3"/>
    <n v="0"/>
    <n v="16.3215"/>
    <s v="Chuck Magee"/>
    <s v=""/>
    <n v="1"/>
    <n v="1"/>
  </r>
  <r>
    <n v="841"/>
    <x v="392"/>
    <x v="312"/>
    <d v="2017-11-25T00:00:00"/>
    <s v="Standard Class"/>
    <x v="312"/>
    <x v="312"/>
    <x v="1"/>
    <s v="United States"/>
    <s v="New York City"/>
    <s v="New York"/>
    <n v="10035"/>
    <x v="3"/>
    <s v="OFF-AR-10002578"/>
    <x v="1"/>
    <s v="Art"/>
    <s v="Newell 335"/>
    <x v="132"/>
    <n v="4"/>
    <n v="0"/>
    <n v="3.3407999999999998"/>
    <s v="Chuck Magee"/>
    <s v=""/>
    <n v="1"/>
    <n v="0"/>
  </r>
  <r>
    <n v="842"/>
    <x v="392"/>
    <x v="312"/>
    <d v="2017-11-25T00:00:00"/>
    <s v="Standard Class"/>
    <x v="312"/>
    <x v="312"/>
    <x v="1"/>
    <s v="United States"/>
    <s v="New York City"/>
    <s v="New York"/>
    <n v="10035"/>
    <x v="3"/>
    <s v="FUR-BO-10001519"/>
    <x v="0"/>
    <s v="Bookcases"/>
    <s v="O'Sullivan 3-Shelf Heavy-Duty Bookcases"/>
    <x v="781"/>
    <n v="4"/>
    <n v="0.2"/>
    <n v="9.3024000000000058"/>
    <s v="Chuck Magee"/>
    <s v=""/>
    <n v="1"/>
    <n v="0"/>
  </r>
  <r>
    <n v="843"/>
    <x v="393"/>
    <x v="77"/>
    <d v="2018-11-09T00:00:00"/>
    <s v="First Class"/>
    <x v="313"/>
    <x v="313"/>
    <x v="1"/>
    <s v="United States"/>
    <s v="Los Angeles"/>
    <s v="California"/>
    <n v="90036"/>
    <x v="1"/>
    <s v="OFF-BI-10001294"/>
    <x v="1"/>
    <s v="Binders"/>
    <s v="Fellowes Binding Cases"/>
    <x v="782"/>
    <n v="4"/>
    <n v="0.2"/>
    <n v="11.699999999999996"/>
    <s v="Anna Andreadi"/>
    <s v=""/>
    <n v="1"/>
    <n v="1"/>
  </r>
  <r>
    <n v="844"/>
    <x v="393"/>
    <x v="77"/>
    <d v="2018-11-09T00:00:00"/>
    <s v="First Class"/>
    <x v="313"/>
    <x v="313"/>
    <x v="1"/>
    <s v="United States"/>
    <s v="Los Angeles"/>
    <s v="California"/>
    <n v="90036"/>
    <x v="1"/>
    <s v="OFF-BI-10001636"/>
    <x v="1"/>
    <s v="Binders"/>
    <s v="Ibico Plastic and Wire Spiral Binding Combs"/>
    <x v="783"/>
    <n v="4"/>
    <n v="0.2"/>
    <n v="8.767199999999999"/>
    <s v="Anna Andreadi"/>
    <s v=""/>
    <n v="1"/>
    <n v="0"/>
  </r>
  <r>
    <n v="845"/>
    <x v="393"/>
    <x v="77"/>
    <d v="2018-11-09T00:00:00"/>
    <s v="First Class"/>
    <x v="313"/>
    <x v="313"/>
    <x v="1"/>
    <s v="United States"/>
    <s v="Los Angeles"/>
    <s v="California"/>
    <n v="90036"/>
    <x v="1"/>
    <s v="OFF-SU-10002503"/>
    <x v="1"/>
    <s v="Supplies"/>
    <s v="Acme Preferred Stainless Steel Scissors"/>
    <x v="716"/>
    <n v="2"/>
    <n v="0"/>
    <n v="3.2943999999999996"/>
    <s v="Anna Andreadi"/>
    <s v=""/>
    <n v="1"/>
    <n v="0"/>
  </r>
  <r>
    <n v="846"/>
    <x v="393"/>
    <x v="77"/>
    <d v="2018-11-09T00:00:00"/>
    <s v="First Class"/>
    <x v="313"/>
    <x v="313"/>
    <x v="1"/>
    <s v="United States"/>
    <s v="Los Angeles"/>
    <s v="California"/>
    <n v="90036"/>
    <x v="1"/>
    <s v="OFF-LA-10004093"/>
    <x v="1"/>
    <s v="Labels"/>
    <s v="Avery 486"/>
    <x v="2"/>
    <n v="2"/>
    <n v="0"/>
    <n v="6.8713999999999995"/>
    <s v="Anna Andreadi"/>
    <s v=""/>
    <n v="1"/>
    <n v="0"/>
  </r>
  <r>
    <n v="847"/>
    <x v="394"/>
    <x v="313"/>
    <d v="2017-10-17T00:00:00"/>
    <s v="Standard Class"/>
    <x v="314"/>
    <x v="314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x v="784"/>
    <n v="7"/>
    <n v="0"/>
    <n v="23.441600000000005"/>
    <s v="Cassandra Brandow"/>
    <s v=""/>
    <n v="1"/>
    <n v="1"/>
  </r>
  <r>
    <n v="848"/>
    <x v="394"/>
    <x v="313"/>
    <d v="2017-10-17T00:00:00"/>
    <s v="Standard Class"/>
    <x v="314"/>
    <x v="314"/>
    <x v="0"/>
    <s v="United States"/>
    <s v="Louisville"/>
    <s v="Kentucky"/>
    <n v="40214"/>
    <x v="0"/>
    <s v="FUR-CH-10001891"/>
    <x v="0"/>
    <s v="Chairs"/>
    <s v="Global Deluxe Office Fabric Chairs"/>
    <x v="785"/>
    <n v="3"/>
    <n v="0"/>
    <n v="77.743800000000022"/>
    <s v="Cassandra Brandow"/>
    <s v=""/>
    <n v="1"/>
    <n v="0"/>
  </r>
  <r>
    <n v="849"/>
    <x v="395"/>
    <x v="314"/>
    <d v="2019-01-06T00:00:00"/>
    <s v="Standard Class"/>
    <x v="315"/>
    <x v="315"/>
    <x v="0"/>
    <s v="United States"/>
    <s v="Lorain"/>
    <s v="Ohio"/>
    <n v="44052"/>
    <x v="3"/>
    <s v="FUR-FU-10003878"/>
    <x v="0"/>
    <s v="Furnishings"/>
    <s v="Linden 10&quot; Round Wall Clock, Black"/>
    <x v="786"/>
    <n v="4"/>
    <n v="0.2"/>
    <n v="8.5567999999999991"/>
    <s v="Chuck Magee"/>
    <s v=""/>
    <n v="1"/>
    <n v="1"/>
  </r>
  <r>
    <n v="850"/>
    <x v="396"/>
    <x v="315"/>
    <d v="2016-02-12T00:00:00"/>
    <s v="Standard Class"/>
    <x v="316"/>
    <x v="316"/>
    <x v="1"/>
    <s v="United States"/>
    <s v="Linden"/>
    <s v="New Jersey"/>
    <n v="7036"/>
    <x v="3"/>
    <s v="TEC-AC-10000710"/>
    <x v="2"/>
    <s v="Accessories"/>
    <s v="Maxell DVD-RAM Discs"/>
    <x v="787"/>
    <n v="7"/>
    <n v="0"/>
    <n v="49.604800000000012"/>
    <s v="Chuck Magee"/>
    <s v=""/>
    <n v="1"/>
    <n v="1"/>
  </r>
  <r>
    <n v="851"/>
    <x v="397"/>
    <x v="23"/>
    <d v="2018-06-25T00:00:00"/>
    <s v="Second Class"/>
    <x v="317"/>
    <x v="317"/>
    <x v="1"/>
    <s v="United States"/>
    <s v="Salinas"/>
    <s v="California"/>
    <n v="93905"/>
    <x v="1"/>
    <s v="OFF-AR-10002335"/>
    <x v="1"/>
    <s v="Art"/>
    <s v="DIXON Oriole Pencils"/>
    <x v="788"/>
    <n v="2"/>
    <n v="0"/>
    <n v="1.3416000000000001"/>
    <s v="Anna Andreadi"/>
    <s v=""/>
    <n v="1"/>
    <n v="1"/>
  </r>
  <r>
    <n v="852"/>
    <x v="397"/>
    <x v="23"/>
    <d v="2018-06-25T00:00:00"/>
    <s v="Second Class"/>
    <x v="317"/>
    <x v="317"/>
    <x v="1"/>
    <s v="United States"/>
    <s v="Salinas"/>
    <s v="California"/>
    <n v="93905"/>
    <x v="1"/>
    <s v="OFF-PA-10001870"/>
    <x v="1"/>
    <s v="Paper"/>
    <s v="Xerox 202"/>
    <x v="789"/>
    <n v="6"/>
    <n v="0"/>
    <n v="18.662400000000002"/>
    <s v="Anna Andreadi"/>
    <s v=""/>
    <n v="1"/>
    <n v="0"/>
  </r>
  <r>
    <n v="853"/>
    <x v="398"/>
    <x v="316"/>
    <d v="2018-06-04T00:00:00"/>
    <s v="Standard Class"/>
    <x v="104"/>
    <x v="104"/>
    <x v="0"/>
    <s v="United States"/>
    <s v="Jackson"/>
    <s v="Mississippi"/>
    <n v="39212"/>
    <x v="0"/>
    <s v="OFF-AR-10003373"/>
    <x v="1"/>
    <s v="Art"/>
    <s v="Boston School Pro Electric Pencil Sharpener, 1670"/>
    <x v="790"/>
    <n v="6"/>
    <n v="0"/>
    <n v="50.187599999999996"/>
    <s v="Cassandra Brandow"/>
    <s v=""/>
    <n v="1"/>
    <n v="0"/>
  </r>
  <r>
    <n v="854"/>
    <x v="399"/>
    <x v="317"/>
    <d v="2018-02-24T00:00:00"/>
    <s v="Standard Class"/>
    <x v="218"/>
    <x v="218"/>
    <x v="0"/>
    <s v="United States"/>
    <s v="New York City"/>
    <s v="New York"/>
    <n v="10035"/>
    <x v="3"/>
    <s v="FUR-FU-10004090"/>
    <x v="0"/>
    <s v="Furnishings"/>
    <s v="Executive Impressions 14&quot; Contract Wall Clock"/>
    <x v="791"/>
    <n v="2"/>
    <n v="0"/>
    <n v="14.671799999999998"/>
    <s v="Chuck Magee"/>
    <s v=""/>
    <n v="1"/>
    <n v="0"/>
  </r>
  <r>
    <n v="855"/>
    <x v="399"/>
    <x v="317"/>
    <d v="2018-02-24T00:00:00"/>
    <s v="Standard Class"/>
    <x v="218"/>
    <x v="218"/>
    <x v="0"/>
    <s v="United States"/>
    <s v="New York City"/>
    <s v="New York"/>
    <n v="10035"/>
    <x v="3"/>
    <s v="OFF-ST-10000736"/>
    <x v="1"/>
    <s v="Storage"/>
    <s v="Carina Double Wide Media Storage Towers in Natural &amp; Black"/>
    <x v="423"/>
    <n v="3"/>
    <n v="0"/>
    <n v="9.7175999999999902"/>
    <s v="Chuck Magee"/>
    <s v=""/>
    <n v="1"/>
    <n v="0"/>
  </r>
  <r>
    <n v="856"/>
    <x v="400"/>
    <x v="93"/>
    <d v="2016-08-08T00:00:00"/>
    <s v="Standard Class"/>
    <x v="318"/>
    <x v="318"/>
    <x v="0"/>
    <s v="United States"/>
    <s v="New York City"/>
    <s v="New York"/>
    <n v="10035"/>
    <x v="3"/>
    <s v="OFF-PA-10001019"/>
    <x v="1"/>
    <s v="Paper"/>
    <s v="Xerox 1884"/>
    <x v="792"/>
    <n v="2"/>
    <n v="0"/>
    <n v="18.781199999999998"/>
    <s v="Chuck Magee"/>
    <s v=""/>
    <n v="1"/>
    <n v="1"/>
  </r>
  <r>
    <n v="857"/>
    <x v="400"/>
    <x v="93"/>
    <d v="2016-08-08T00:00:00"/>
    <s v="Standard Class"/>
    <x v="318"/>
    <x v="318"/>
    <x v="0"/>
    <s v="United States"/>
    <s v="New York City"/>
    <s v="New York"/>
    <n v="10035"/>
    <x v="3"/>
    <s v="OFF-SU-10002537"/>
    <x v="1"/>
    <s v="Supplies"/>
    <s v="Acme Box Cutter Scissors"/>
    <x v="793"/>
    <n v="10"/>
    <n v="0"/>
    <n v="26.598000000000006"/>
    <s v="Chuck Magee"/>
    <s v=""/>
    <n v="1"/>
    <n v="0"/>
  </r>
  <r>
    <n v="858"/>
    <x v="400"/>
    <x v="93"/>
    <d v="2016-08-08T00:00:00"/>
    <s v="Standard Class"/>
    <x v="318"/>
    <x v="318"/>
    <x v="0"/>
    <s v="United States"/>
    <s v="New York City"/>
    <s v="New York"/>
    <n v="10035"/>
    <x v="3"/>
    <s v="OFF-ST-10003221"/>
    <x v="1"/>
    <s v="Storage"/>
    <s v="Staple magnet"/>
    <x v="794"/>
    <n v="2"/>
    <n v="0"/>
    <n v="5.7672000000000008"/>
    <s v="Chuck Magee"/>
    <s v=""/>
    <n v="1"/>
    <n v="0"/>
  </r>
  <r>
    <n v="859"/>
    <x v="401"/>
    <x v="318"/>
    <d v="2019-04-15T00:00:00"/>
    <s v="Standard Class"/>
    <x v="319"/>
    <x v="319"/>
    <x v="2"/>
    <s v="United States"/>
    <s v="New Brunswick"/>
    <s v="New Jersey"/>
    <n v="8901"/>
    <x v="3"/>
    <s v="OFF-PA-10004569"/>
    <x v="1"/>
    <s v="Paper"/>
    <s v="Wirebound Message Books, Two 4 1/4&quot; x 5&quot; Forms per Page"/>
    <x v="245"/>
    <n v="1"/>
    <n v="0"/>
    <n v="3.5766999999999998"/>
    <s v="Chuck Magee"/>
    <s v=""/>
    <n v="1"/>
    <n v="1"/>
  </r>
  <r>
    <n v="860"/>
    <x v="401"/>
    <x v="318"/>
    <d v="2019-04-15T00:00:00"/>
    <s v="Standard Class"/>
    <x v="319"/>
    <x v="319"/>
    <x v="2"/>
    <s v="United States"/>
    <s v="New Brunswick"/>
    <s v="New Jersey"/>
    <n v="8901"/>
    <x v="3"/>
    <s v="OFF-FA-10000624"/>
    <x v="1"/>
    <s v="Fasteners"/>
    <s v="OIC Binder Clips"/>
    <x v="181"/>
    <n v="2"/>
    <n v="0"/>
    <n v="3.58"/>
    <s v="Chuck Magee"/>
    <s v=""/>
    <n v="1"/>
    <n v="0"/>
  </r>
  <r>
    <n v="861"/>
    <x v="402"/>
    <x v="3"/>
    <d v="2016-06-16T00:00:00"/>
    <s v="Standard Class"/>
    <x v="320"/>
    <x v="320"/>
    <x v="0"/>
    <s v="United States"/>
    <s v="San Francisco"/>
    <s v="California"/>
    <n v="94122"/>
    <x v="1"/>
    <s v="OFF-SU-10001225"/>
    <x v="1"/>
    <s v="Supplies"/>
    <s v="Staple remover"/>
    <x v="351"/>
    <n v="2"/>
    <n v="0"/>
    <n v="0.14719999999999978"/>
    <s v="Anna Andreadi"/>
    <s v=""/>
    <n v="1"/>
    <n v="1"/>
  </r>
  <r>
    <n v="862"/>
    <x v="402"/>
    <x v="3"/>
    <d v="2016-06-16T00:00:00"/>
    <s v="Standard Class"/>
    <x v="320"/>
    <x v="320"/>
    <x v="0"/>
    <s v="United States"/>
    <s v="San Francisco"/>
    <s v="California"/>
    <n v="94122"/>
    <x v="1"/>
    <s v="OFF-AR-10003752"/>
    <x v="1"/>
    <s v="Art"/>
    <s v="Deluxe Chalkboard Eraser Cleaner"/>
    <x v="795"/>
    <n v="2"/>
    <n v="0"/>
    <n v="10.625999999999999"/>
    <s v="Anna Andreadi"/>
    <s v=""/>
    <n v="1"/>
    <n v="0"/>
  </r>
  <r>
    <n v="863"/>
    <x v="403"/>
    <x v="319"/>
    <d v="2018-01-07T00:00:00"/>
    <s v="Second Class"/>
    <x v="295"/>
    <x v="295"/>
    <x v="1"/>
    <s v="United States"/>
    <s v="Jacksonville"/>
    <s v="Florida"/>
    <n v="32216"/>
    <x v="0"/>
    <s v="TEC-AC-10001714"/>
    <x v="2"/>
    <s v="Accessories"/>
    <s v="Logitech MX Performance Wireless Mouse"/>
    <x v="796"/>
    <n v="6"/>
    <n v="0.2"/>
    <n v="40.687800000000003"/>
    <s v="Cassandra Brandow"/>
    <s v=""/>
    <n v="1"/>
    <n v="0"/>
  </r>
  <r>
    <n v="864"/>
    <x v="403"/>
    <x v="319"/>
    <d v="2018-01-07T00:00:00"/>
    <s v="Second Class"/>
    <x v="295"/>
    <x v="295"/>
    <x v="1"/>
    <s v="United States"/>
    <s v="Jacksonville"/>
    <s v="Florida"/>
    <n v="32216"/>
    <x v="0"/>
    <s v="OFF-AR-10003958"/>
    <x v="1"/>
    <s v="Art"/>
    <s v="Newell 337"/>
    <x v="797"/>
    <n v="2"/>
    <n v="0.2"/>
    <n v="0.59039999999999915"/>
    <s v="Cassandra Brandow"/>
    <s v=""/>
    <n v="1"/>
    <n v="0"/>
  </r>
  <r>
    <n v="865"/>
    <x v="403"/>
    <x v="319"/>
    <d v="2018-01-07T00:00:00"/>
    <s v="Second Class"/>
    <x v="295"/>
    <x v="295"/>
    <x v="1"/>
    <s v="United States"/>
    <s v="Jacksonville"/>
    <s v="Florida"/>
    <n v="32216"/>
    <x v="0"/>
    <s v="TEC-PH-10002923"/>
    <x v="2"/>
    <s v="Phones"/>
    <s v="Logitech B530 USB Headset - headset - Full size, Binaural"/>
    <x v="798"/>
    <n v="2"/>
    <n v="0.2"/>
    <n v="5.1786000000000012"/>
    <s v="Cassandra Brandow"/>
    <s v=""/>
    <n v="1"/>
    <n v="0"/>
  </r>
  <r>
    <n v="866"/>
    <x v="404"/>
    <x v="320"/>
    <d v="2016-01-15T00:00:00"/>
    <s v="Standard Class"/>
    <x v="321"/>
    <x v="321"/>
    <x v="1"/>
    <s v="United States"/>
    <s v="Springfield"/>
    <s v="Virginia"/>
    <n v="22153"/>
    <x v="0"/>
    <s v="OFF-LA-10004272"/>
    <x v="1"/>
    <s v="Labels"/>
    <s v="Avery 482"/>
    <x v="799"/>
    <n v="1"/>
    <n v="0"/>
    <n v="1.3583000000000001"/>
    <s v="Cassandra Brandow"/>
    <s v=""/>
    <n v="1"/>
    <n v="1"/>
  </r>
  <r>
    <n v="867"/>
    <x v="404"/>
    <x v="320"/>
    <d v="2016-01-15T00:00:00"/>
    <s v="Standard Class"/>
    <x v="321"/>
    <x v="321"/>
    <x v="1"/>
    <s v="United States"/>
    <s v="Springfield"/>
    <s v="Virginia"/>
    <n v="22153"/>
    <x v="0"/>
    <s v="FUR-FU-10000965"/>
    <x v="0"/>
    <s v="Furnishings"/>
    <s v="Howard Miller 11-1/2&quot; Diameter Ridgewood Wall Clock"/>
    <x v="800"/>
    <n v="1"/>
    <n v="0"/>
    <n v="21.295400000000001"/>
    <s v="Cassandra Brandow"/>
    <s v=""/>
    <n v="1"/>
    <n v="0"/>
  </r>
  <r>
    <n v="868"/>
    <x v="405"/>
    <x v="321"/>
    <d v="2018-10-02T00:00:00"/>
    <s v="First Class"/>
    <x v="322"/>
    <x v="322"/>
    <x v="1"/>
    <s v="United States"/>
    <s v="Philadelphia"/>
    <s v="Pennsylvania"/>
    <n v="19140"/>
    <x v="3"/>
    <s v="OFF-LA-10004853"/>
    <x v="1"/>
    <s v="Labels"/>
    <s v="Avery 483"/>
    <x v="801"/>
    <n v="4"/>
    <n v="0.2"/>
    <n v="5.1791999999999998"/>
    <s v="Chuck Magee"/>
    <s v=""/>
    <n v="1"/>
    <n v="1"/>
  </r>
  <r>
    <n v="869"/>
    <x v="406"/>
    <x v="322"/>
    <d v="2016-04-10T00:00:00"/>
    <s v="Standard Class"/>
    <x v="323"/>
    <x v="323"/>
    <x v="1"/>
    <s v="United States"/>
    <s v="Lancaster"/>
    <s v="Pennsylvania"/>
    <n v="17602"/>
    <x v="3"/>
    <s v="OFF-BI-10003719"/>
    <x v="1"/>
    <s v="Binders"/>
    <s v="Large Capacity Hanging Post Binders"/>
    <x v="802"/>
    <n v="6"/>
    <n v="0.7"/>
    <n v="-35.927999999999997"/>
    <s v="Chuck Magee"/>
    <s v=""/>
    <n v="1"/>
    <n v="1"/>
  </r>
  <r>
    <n v="870"/>
    <x v="407"/>
    <x v="323"/>
    <d v="2018-09-05T00:00:00"/>
    <s v="First Class"/>
    <x v="324"/>
    <x v="324"/>
    <x v="2"/>
    <s v="United States"/>
    <s v="Philadelphia"/>
    <s v="Pennsylvania"/>
    <n v="19143"/>
    <x v="3"/>
    <s v="OFF-BI-10000545"/>
    <x v="1"/>
    <s v="Binders"/>
    <s v="GBC Ibimaster 500 Manual ProClick Binding System"/>
    <x v="803"/>
    <n v="5"/>
    <n v="0.7"/>
    <n v="-760.98000000000025"/>
    <s v="Chuck Magee"/>
    <s v=""/>
    <n v="1"/>
    <n v="1"/>
  </r>
  <r>
    <n v="871"/>
    <x v="407"/>
    <x v="323"/>
    <d v="2018-09-05T00:00:00"/>
    <s v="First Class"/>
    <x v="324"/>
    <x v="324"/>
    <x v="2"/>
    <s v="United States"/>
    <s v="Philadelphia"/>
    <s v="Pennsylvania"/>
    <n v="19143"/>
    <x v="3"/>
    <s v="TEC-PH-10002496"/>
    <x v="2"/>
    <s v="Phones"/>
    <s v="Cisco SPA301"/>
    <x v="804"/>
    <n v="3"/>
    <n v="0.4"/>
    <n v="-46.797000000000025"/>
    <s v="Chuck Magee"/>
    <s v=""/>
    <n v="1"/>
    <n v="0"/>
  </r>
  <r>
    <n v="872"/>
    <x v="408"/>
    <x v="324"/>
    <d v="2017-10-20T00:00:00"/>
    <s v="First Class"/>
    <x v="14"/>
    <x v="14"/>
    <x v="0"/>
    <s v="United States"/>
    <s v="Concord"/>
    <s v="New Hampshire"/>
    <n v="3301"/>
    <x v="3"/>
    <s v="OFF-PA-10003591"/>
    <x v="1"/>
    <s v="Paper"/>
    <s v="Southworth 100% Cotton The Best Paper"/>
    <x v="805"/>
    <n v="3"/>
    <n v="0"/>
    <n v="17.22"/>
    <s v="Chuck Magee"/>
    <s v=""/>
    <n v="1"/>
    <n v="0"/>
  </r>
  <r>
    <n v="873"/>
    <x v="409"/>
    <x v="325"/>
    <d v="2016-12-15T00:00:00"/>
    <s v="Standard Class"/>
    <x v="325"/>
    <x v="325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x v="716"/>
    <n v="2"/>
    <n v="0"/>
    <n v="5.2255999999999991"/>
    <s v="Chuck Magee"/>
    <s v=""/>
    <n v="1"/>
    <n v="1"/>
  </r>
  <r>
    <n v="874"/>
    <x v="409"/>
    <x v="325"/>
    <d v="2016-12-15T00:00:00"/>
    <s v="Standard Class"/>
    <x v="325"/>
    <x v="325"/>
    <x v="0"/>
    <s v="United States"/>
    <s v="New York City"/>
    <s v="New York"/>
    <n v="10009"/>
    <x v="3"/>
    <s v="OFF-BI-10000315"/>
    <x v="1"/>
    <s v="Binders"/>
    <s v="Poly Designer Cover &amp; Back"/>
    <x v="806"/>
    <n v="7"/>
    <n v="0.2"/>
    <n v="37.220399999999998"/>
    <s v="Chuck Magee"/>
    <s v=""/>
    <n v="1"/>
    <n v="0"/>
  </r>
  <r>
    <n v="875"/>
    <x v="410"/>
    <x v="326"/>
    <d v="2019-08-29T00:00:00"/>
    <s v="Standard Class"/>
    <x v="315"/>
    <x v="315"/>
    <x v="0"/>
    <s v="United States"/>
    <s v="Charlotte"/>
    <s v="North Carolina"/>
    <n v="28205"/>
    <x v="0"/>
    <s v="OFF-PA-10001790"/>
    <x v="1"/>
    <s v="Paper"/>
    <s v="Xerox 1910"/>
    <x v="807"/>
    <n v="5"/>
    <n v="0.2"/>
    <n v="67.255999999999986"/>
    <s v="Cassandra Brandow"/>
    <s v=""/>
    <n v="1"/>
    <n v="0"/>
  </r>
  <r>
    <n v="876"/>
    <x v="411"/>
    <x v="327"/>
    <d v="2018-01-21T00:00:00"/>
    <s v="Standard Class"/>
    <x v="254"/>
    <x v="254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x v="808"/>
    <n v="3"/>
    <n v="0"/>
    <n v="64.518000000000001"/>
    <s v="Chuck Magee"/>
    <n v="1"/>
    <n v="0"/>
    <n v="0"/>
  </r>
  <r>
    <n v="877"/>
    <x v="411"/>
    <x v="327"/>
    <d v="2018-01-21T00:00:00"/>
    <s v="Standard Class"/>
    <x v="254"/>
    <x v="254"/>
    <x v="2"/>
    <s v="United States"/>
    <s v="Concord"/>
    <s v="New Hampshire"/>
    <n v="3301"/>
    <x v="3"/>
    <s v="TEC-AC-10003628"/>
    <x v="2"/>
    <s v="Accessories"/>
    <s v="Logitech 910-002974 M325 Wireless Mouse for Web Scrolling"/>
    <x v="809"/>
    <n v="1"/>
    <n v="0"/>
    <n v="13.195600000000002"/>
    <s v="Chuck Magee"/>
    <n v="1"/>
    <n v="0"/>
    <n v="0"/>
  </r>
  <r>
    <n v="878"/>
    <x v="411"/>
    <x v="327"/>
    <d v="2018-01-21T00:00:00"/>
    <s v="Standard Class"/>
    <x v="254"/>
    <x v="254"/>
    <x v="2"/>
    <s v="United States"/>
    <s v="Concord"/>
    <s v="New Hampshire"/>
    <n v="3301"/>
    <x v="3"/>
    <s v="TEC-AC-10002049"/>
    <x v="2"/>
    <s v="Accessories"/>
    <s v="Logitech G19 Programmable Gaming Keyboard"/>
    <x v="810"/>
    <n v="3"/>
    <n v="0"/>
    <n v="66.954599999999971"/>
    <s v="Chuck Magee"/>
    <n v="1"/>
    <n v="0"/>
    <n v="0"/>
  </r>
  <r>
    <n v="879"/>
    <x v="412"/>
    <x v="328"/>
    <d v="2016-09-21T00:00:00"/>
    <s v="Standard Class"/>
    <x v="326"/>
    <x v="326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x v="811"/>
    <n v="4"/>
    <n v="0.7"/>
    <n v="-4.1243999999999996"/>
    <s v="Chuck Magee"/>
    <s v=""/>
    <n v="1"/>
    <n v="1"/>
  </r>
  <r>
    <n v="880"/>
    <x v="413"/>
    <x v="329"/>
    <d v="2019-12-02T00:00:00"/>
    <s v="Second Class"/>
    <x v="6"/>
    <x v="6"/>
    <x v="2"/>
    <s v="United States"/>
    <s v="New York City"/>
    <s v="New York"/>
    <n v="10024"/>
    <x v="3"/>
    <s v="OFF-BI-10003984"/>
    <x v="1"/>
    <s v="Binders"/>
    <s v="Lock-Up Easel 'Spel-Binder'"/>
    <x v="812"/>
    <n v="3"/>
    <n v="0.2"/>
    <n v="23.109299999999998"/>
    <s v="Chuck Magee"/>
    <s v=""/>
    <n v="1"/>
    <n v="0"/>
  </r>
  <r>
    <n v="881"/>
    <x v="413"/>
    <x v="329"/>
    <d v="2019-12-02T00:00:00"/>
    <s v="Second Class"/>
    <x v="6"/>
    <x v="6"/>
    <x v="2"/>
    <s v="United States"/>
    <s v="New York City"/>
    <s v="New York"/>
    <n v="10024"/>
    <x v="3"/>
    <s v="FUR-CH-10004287"/>
    <x v="0"/>
    <s v="Chairs"/>
    <s v="SAFCO Arco Folding Chair"/>
    <x v="813"/>
    <n v="5"/>
    <n v="0.1"/>
    <n v="262.38999999999987"/>
    <s v="Chuck Magee"/>
    <s v=""/>
    <n v="1"/>
    <n v="0"/>
  </r>
  <r>
    <n v="882"/>
    <x v="414"/>
    <x v="330"/>
    <d v="2017-10-13T00:00:00"/>
    <s v="Standard Class"/>
    <x v="54"/>
    <x v="54"/>
    <x v="0"/>
    <s v="United States"/>
    <s v="Springfield"/>
    <s v="Virginia"/>
    <n v="22153"/>
    <x v="0"/>
    <s v="OFF-ST-10001321"/>
    <x v="1"/>
    <s v="Storage"/>
    <s v="Decoflex Hanging Personal Folder File, Blue"/>
    <x v="117"/>
    <n v="2"/>
    <n v="0"/>
    <n v="8.3268000000000022"/>
    <s v="Cassandra Brandow"/>
    <s v=""/>
    <n v="1"/>
    <n v="0"/>
  </r>
  <r>
    <n v="883"/>
    <x v="415"/>
    <x v="331"/>
    <d v="2019-12-23T00:00:00"/>
    <s v="Same Day"/>
    <x v="47"/>
    <x v="47"/>
    <x v="0"/>
    <s v="United States"/>
    <s v="San Francisco"/>
    <s v="California"/>
    <n v="94109"/>
    <x v="1"/>
    <s v="OFF-AR-10001118"/>
    <x v="1"/>
    <s v="Art"/>
    <s v="Binney &amp; Smith Crayola Metallic Crayons, 16-Color Pack"/>
    <x v="814"/>
    <n v="4"/>
    <n v="0"/>
    <n v="5.9312000000000014"/>
    <s v="Anna Andreadi"/>
    <s v=""/>
    <n v="1"/>
    <n v="0"/>
  </r>
  <r>
    <n v="884"/>
    <x v="416"/>
    <x v="332"/>
    <d v="2018-10-24T00:00:00"/>
    <s v="First Class"/>
    <x v="327"/>
    <x v="327"/>
    <x v="2"/>
    <s v="United States"/>
    <s v="Detroit"/>
    <s v="Michigan"/>
    <n v="48227"/>
    <x v="2"/>
    <s v="FUR-FU-10000732"/>
    <x v="0"/>
    <s v="Furnishings"/>
    <s v="Eldon 200 Class Desk Accessories"/>
    <x v="815"/>
    <n v="5"/>
    <n v="0"/>
    <n v="10.047999999999998"/>
    <s v="Kelly Williams"/>
    <s v=""/>
    <n v="1"/>
    <n v="1"/>
  </r>
  <r>
    <n v="885"/>
    <x v="417"/>
    <x v="333"/>
    <d v="2016-05-04T00:00:00"/>
    <s v="Standard Class"/>
    <x v="328"/>
    <x v="328"/>
    <x v="0"/>
    <s v="United States"/>
    <s v="Rochester"/>
    <s v="New York"/>
    <n v="14609"/>
    <x v="3"/>
    <s v="FUR-FU-10001424"/>
    <x v="0"/>
    <s v="Furnishings"/>
    <s v="Dax Clear Box Frame"/>
    <x v="45"/>
    <n v="2"/>
    <n v="0"/>
    <n v="5.936399999999999"/>
    <s v="Chuck Magee"/>
    <s v=""/>
    <n v="1"/>
    <n v="1"/>
  </r>
  <r>
    <n v="886"/>
    <x v="418"/>
    <x v="334"/>
    <d v="2017-04-28T00:00:00"/>
    <s v="Second Class"/>
    <x v="329"/>
    <x v="329"/>
    <x v="1"/>
    <s v="United States"/>
    <s v="Los Angeles"/>
    <s v="California"/>
    <n v="90045"/>
    <x v="1"/>
    <s v="OFF-BI-10002071"/>
    <x v="1"/>
    <s v="Binders"/>
    <s v="Fellowes Black Plastic Comb Bindings"/>
    <x v="816"/>
    <n v="3"/>
    <n v="0.2"/>
    <n v="4.5317999999999996"/>
    <s v="Anna Andreadi"/>
    <n v="1"/>
    <n v="0"/>
    <n v="1"/>
  </r>
  <r>
    <n v="887"/>
    <x v="419"/>
    <x v="335"/>
    <d v="2019-07-02T00:00:00"/>
    <s v="Standard Class"/>
    <x v="220"/>
    <x v="220"/>
    <x v="0"/>
    <s v="United States"/>
    <s v="San Diego"/>
    <s v="California"/>
    <n v="92105"/>
    <x v="1"/>
    <s v="OFF-ST-10002486"/>
    <x v="1"/>
    <s v="Storage"/>
    <s v="Eldon Shelf Savers Cubes and Bins"/>
    <x v="817"/>
    <n v="12"/>
    <n v="0"/>
    <n v="1.6751999999999967"/>
    <s v="Anna Andreadi"/>
    <s v=""/>
    <n v="1"/>
    <n v="0"/>
  </r>
  <r>
    <n v="888"/>
    <x v="420"/>
    <x v="336"/>
    <d v="2019-10-19T00:00:00"/>
    <s v="Standard Class"/>
    <x v="330"/>
    <x v="330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x v="818"/>
    <n v="7"/>
    <n v="0"/>
    <n v="18.453400000000002"/>
    <s v="Chuck Magee"/>
    <s v=""/>
    <n v="1"/>
    <n v="1"/>
  </r>
  <r>
    <n v="889"/>
    <x v="421"/>
    <x v="337"/>
    <d v="2016-12-16T00:00:00"/>
    <s v="Standard Class"/>
    <x v="316"/>
    <x v="316"/>
    <x v="1"/>
    <s v="United States"/>
    <s v="San Francisco"/>
    <s v="California"/>
    <n v="94122"/>
    <x v="1"/>
    <s v="OFF-PA-10003845"/>
    <x v="1"/>
    <s v="Paper"/>
    <s v="Xerox 1987"/>
    <x v="819"/>
    <n v="6"/>
    <n v="0"/>
    <n v="16.993200000000002"/>
    <s v="Anna Andreadi"/>
    <s v=""/>
    <n v="1"/>
    <n v="0"/>
  </r>
  <r>
    <n v="890"/>
    <x v="422"/>
    <x v="308"/>
    <d v="2019-06-26T00:00:00"/>
    <s v="Standard Class"/>
    <x v="188"/>
    <x v="188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x v="179"/>
    <n v="5"/>
    <n v="0"/>
    <n v="14.994999999999994"/>
    <s v="Chuck Magee"/>
    <s v=""/>
    <n v="1"/>
    <n v="0"/>
  </r>
  <r>
    <n v="891"/>
    <x v="422"/>
    <x v="308"/>
    <d v="2019-06-26T00:00:00"/>
    <s v="Standard Class"/>
    <x v="188"/>
    <x v="188"/>
    <x v="0"/>
    <s v="United States"/>
    <s v="New Rochelle"/>
    <s v="New York"/>
    <n v="10801"/>
    <x v="3"/>
    <s v="OFF-BI-10001098"/>
    <x v="1"/>
    <s v="Binders"/>
    <s v="Acco D-Ring Binder w/DublLock"/>
    <x v="96"/>
    <n v="3"/>
    <n v="0.2"/>
    <n v="18.600599999999996"/>
    <s v="Chuck Magee"/>
    <s v=""/>
    <n v="1"/>
    <n v="0"/>
  </r>
  <r>
    <n v="892"/>
    <x v="423"/>
    <x v="335"/>
    <d v="2019-06-27T00:00:00"/>
    <s v="First Class"/>
    <x v="274"/>
    <x v="274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x v="820"/>
    <n v="1"/>
    <n v="0"/>
    <n v="2.0429999999999997"/>
    <s v="Kelly Williams"/>
    <s v=""/>
    <n v="1"/>
    <n v="0"/>
  </r>
  <r>
    <n v="893"/>
    <x v="423"/>
    <x v="335"/>
    <d v="2019-06-27T00:00:00"/>
    <s v="First Class"/>
    <x v="274"/>
    <x v="274"/>
    <x v="2"/>
    <s v="United States"/>
    <s v="Detroit"/>
    <s v="Michigan"/>
    <n v="48227"/>
    <x v="2"/>
    <s v="OFF-AR-10003158"/>
    <x v="1"/>
    <s v="Art"/>
    <s v="Fluorescent Highlighters by Dixon"/>
    <x v="204"/>
    <n v="4"/>
    <n v="0"/>
    <n v="5.4127999999999989"/>
    <s v="Kelly Williams"/>
    <s v=""/>
    <n v="1"/>
    <n v="0"/>
  </r>
  <r>
    <n v="894"/>
    <x v="423"/>
    <x v="335"/>
    <d v="2019-06-27T00:00:00"/>
    <s v="First Class"/>
    <x v="274"/>
    <x v="274"/>
    <x v="2"/>
    <s v="United States"/>
    <s v="Detroit"/>
    <s v="Michigan"/>
    <n v="48227"/>
    <x v="2"/>
    <s v="TEC-PH-10002660"/>
    <x v="2"/>
    <s v="Phones"/>
    <s v="Nortel Networks T7316 E Nt8 B27"/>
    <x v="821"/>
    <n v="8"/>
    <n v="0"/>
    <n v="135.98000000000002"/>
    <s v="Kelly Williams"/>
    <s v=""/>
    <n v="1"/>
    <n v="0"/>
  </r>
  <r>
    <n v="895"/>
    <x v="424"/>
    <x v="338"/>
    <d v="2018-11-12T00:00:00"/>
    <s v="First Class"/>
    <x v="331"/>
    <x v="331"/>
    <x v="1"/>
    <s v="United States"/>
    <s v="San Francisco"/>
    <s v="California"/>
    <n v="94122"/>
    <x v="1"/>
    <s v="OFF-ST-10002205"/>
    <x v="1"/>
    <s v="Storage"/>
    <s v="File Shuttle I and Handi-File"/>
    <x v="822"/>
    <n v="7"/>
    <n v="0"/>
    <n v="42.071400000000011"/>
    <s v="Anna Andreadi"/>
    <s v=""/>
    <n v="1"/>
    <n v="1"/>
  </r>
  <r>
    <n v="896"/>
    <x v="424"/>
    <x v="338"/>
    <d v="2018-11-12T00:00:00"/>
    <s v="First Class"/>
    <x v="331"/>
    <x v="331"/>
    <x v="1"/>
    <s v="United States"/>
    <s v="San Francisco"/>
    <s v="California"/>
    <n v="94122"/>
    <x v="1"/>
    <s v="OFF-BI-10003364"/>
    <x v="1"/>
    <s v="Binders"/>
    <s v="Binding Machine Supplies"/>
    <x v="823"/>
    <n v="3"/>
    <n v="0.2"/>
    <n v="24.502800000000001"/>
    <s v="Anna Andreadi"/>
    <s v=""/>
    <n v="1"/>
    <n v="0"/>
  </r>
  <r>
    <n v="897"/>
    <x v="425"/>
    <x v="339"/>
    <d v="2018-10-06T00:00:00"/>
    <s v="Second Class"/>
    <x v="332"/>
    <x v="332"/>
    <x v="0"/>
    <s v="United States"/>
    <s v="Houston"/>
    <s v="Texas"/>
    <n v="77095"/>
    <x v="2"/>
    <s v="OFF-EN-10001099"/>
    <x v="1"/>
    <s v="Envelopes"/>
    <s v="Staple envelope"/>
    <x v="824"/>
    <n v="2"/>
    <n v="0.2"/>
    <n v="5.0855999999999986"/>
    <s v="Kelly Williams"/>
    <s v=""/>
    <n v="1"/>
    <n v="1"/>
  </r>
  <r>
    <n v="898"/>
    <x v="426"/>
    <x v="340"/>
    <d v="2016-09-15T00:00:00"/>
    <s v="Standard Class"/>
    <x v="333"/>
    <x v="333"/>
    <x v="0"/>
    <s v="United States"/>
    <s v="Detroit"/>
    <s v="Michigan"/>
    <n v="48227"/>
    <x v="2"/>
    <s v="OFF-LA-10003923"/>
    <x v="1"/>
    <s v="Labels"/>
    <s v="Alphabetical Labels for Top Tab Filing"/>
    <x v="825"/>
    <n v="7"/>
    <n v="0"/>
    <n v="51.800000000000004"/>
    <s v="Kelly Williams"/>
    <s v=""/>
    <n v="1"/>
    <n v="1"/>
  </r>
  <r>
    <n v="899"/>
    <x v="427"/>
    <x v="341"/>
    <d v="2019-10-31T00:00:00"/>
    <s v="Second Class"/>
    <x v="334"/>
    <x v="334"/>
    <x v="1"/>
    <s v="United States"/>
    <s v="Auburn"/>
    <s v="New York"/>
    <n v="13021"/>
    <x v="3"/>
    <s v="OFF-PA-10002250"/>
    <x v="1"/>
    <s v="Paper"/>
    <s v="Things To Do Today Pad"/>
    <x v="826"/>
    <n v="8"/>
    <n v="0"/>
    <n v="22.540800000000001"/>
    <s v="Chuck Magee"/>
    <s v=""/>
    <n v="1"/>
    <n v="1"/>
  </r>
  <r>
    <n v="900"/>
    <x v="428"/>
    <x v="342"/>
    <d v="2018-04-12T00:00:00"/>
    <s v="First Class"/>
    <x v="335"/>
    <x v="335"/>
    <x v="1"/>
    <s v="United States"/>
    <s v="Springfield"/>
    <s v="Ohio"/>
    <n v="45503"/>
    <x v="3"/>
    <s v="OFF-BI-10004716"/>
    <x v="1"/>
    <s v="Binders"/>
    <s v="Wilson Jones Hanging Recycled Pressboard Data Binders"/>
    <x v="827"/>
    <n v="2"/>
    <n v="0.7"/>
    <n v="-6.5296000000000003"/>
    <s v="Chuck Magee"/>
    <s v=""/>
    <n v="1"/>
    <n v="1"/>
  </r>
  <r>
    <n v="901"/>
    <x v="429"/>
    <x v="343"/>
    <d v="2019-11-13T00:00:00"/>
    <s v="First Class"/>
    <x v="143"/>
    <x v="143"/>
    <x v="0"/>
    <s v="United States"/>
    <s v="Garland"/>
    <s v="Texas"/>
    <n v="75043"/>
    <x v="2"/>
    <s v="OFF-LA-10001045"/>
    <x v="1"/>
    <s v="Labels"/>
    <s v="Permanent Self-Adhesive File Folder Labels for Typewriters by Universal"/>
    <x v="828"/>
    <n v="5"/>
    <n v="0.2"/>
    <n v="3.3929999999999989"/>
    <s v="Kelly Williams"/>
    <s v=""/>
    <n v="1"/>
    <n v="0"/>
  </r>
  <r>
    <n v="902"/>
    <x v="429"/>
    <x v="343"/>
    <d v="2019-11-13T00:00:00"/>
    <s v="First Class"/>
    <x v="143"/>
    <x v="143"/>
    <x v="0"/>
    <s v="United States"/>
    <s v="Garland"/>
    <s v="Texas"/>
    <n v="75043"/>
    <x v="2"/>
    <s v="OFF-BI-10001510"/>
    <x v="1"/>
    <s v="Binders"/>
    <s v="Deluxe Heavy-Duty Vinyl Round Ring Binder"/>
    <x v="829"/>
    <n v="4"/>
    <n v="0.8"/>
    <n v="-32.088000000000008"/>
    <s v="Kelly Williams"/>
    <s v=""/>
    <n v="1"/>
    <n v="0"/>
  </r>
  <r>
    <n v="903"/>
    <x v="430"/>
    <x v="175"/>
    <d v="2019-09-17T00:00:00"/>
    <s v="First Class"/>
    <x v="72"/>
    <x v="72"/>
    <x v="0"/>
    <s v="United States"/>
    <s v="Chicago"/>
    <s v="Illinois"/>
    <n v="60653"/>
    <x v="2"/>
    <s v="TEC-PH-10004536"/>
    <x v="2"/>
    <s v="Phones"/>
    <s v="Avaya 5420 Digital phone"/>
    <x v="830"/>
    <n v="3"/>
    <n v="0.2"/>
    <n v="20.248499999999993"/>
    <s v="Kelly Williams"/>
    <s v=""/>
    <n v="1"/>
    <n v="0"/>
  </r>
  <r>
    <n v="904"/>
    <x v="431"/>
    <x v="143"/>
    <d v="2018-04-12T00:00:00"/>
    <s v="Standard Class"/>
    <x v="95"/>
    <x v="95"/>
    <x v="0"/>
    <s v="United States"/>
    <s v="Los Angeles"/>
    <s v="California"/>
    <n v="90032"/>
    <x v="1"/>
    <s v="OFF-PA-10002947"/>
    <x v="1"/>
    <s v="Paper"/>
    <s v="Xerox 1923"/>
    <x v="130"/>
    <n v="3"/>
    <n v="0"/>
    <n v="9.6191999999999993"/>
    <s v="Anna Andreadi"/>
    <n v="1"/>
    <n v="0"/>
    <n v="0"/>
  </r>
  <r>
    <n v="905"/>
    <x v="431"/>
    <x v="143"/>
    <d v="2018-04-12T00:00:00"/>
    <s v="Standard Class"/>
    <x v="95"/>
    <x v="95"/>
    <x v="0"/>
    <s v="United States"/>
    <s v="Los Angeles"/>
    <s v="California"/>
    <n v="90032"/>
    <x v="1"/>
    <s v="OFF-ST-10002583"/>
    <x v="1"/>
    <s v="Storage"/>
    <s v="Fellowes Neat Ideas Storage Cubes"/>
    <x v="647"/>
    <n v="2"/>
    <n v="0"/>
    <n v="2.598399999999998"/>
    <s v="Anna Andreadi"/>
    <n v="1"/>
    <n v="0"/>
    <n v="0"/>
  </r>
  <r>
    <n v="906"/>
    <x v="431"/>
    <x v="143"/>
    <d v="2018-04-12T00:00:00"/>
    <s v="Standard Class"/>
    <x v="95"/>
    <x v="95"/>
    <x v="0"/>
    <s v="United States"/>
    <s v="Los Angeles"/>
    <s v="California"/>
    <n v="90032"/>
    <x v="1"/>
    <s v="OFF-PA-10000019"/>
    <x v="1"/>
    <s v="Paper"/>
    <s v="Xerox 1931"/>
    <x v="91"/>
    <n v="2"/>
    <n v="0"/>
    <n v="6.2208000000000006"/>
    <s v="Anna Andreadi"/>
    <n v="1"/>
    <n v="0"/>
    <n v="0"/>
  </r>
  <r>
    <n v="907"/>
    <x v="432"/>
    <x v="247"/>
    <d v="2020-01-03T00:00:00"/>
    <s v="Standard Class"/>
    <x v="22"/>
    <x v="22"/>
    <x v="0"/>
    <s v="United States"/>
    <s v="New York City"/>
    <s v="New York"/>
    <n v="10009"/>
    <x v="3"/>
    <s v="FUR-BO-10003441"/>
    <x v="0"/>
    <s v="Bookcases"/>
    <s v="Bush Westfield Collection Bookcases, Fully Assembled"/>
    <x v="831"/>
    <n v="4"/>
    <n v="0.2"/>
    <n v="12.117599999999968"/>
    <s v="Chuck Magee"/>
    <s v=""/>
    <n v="1"/>
    <n v="0"/>
  </r>
  <r>
    <n v="908"/>
    <x v="432"/>
    <x v="247"/>
    <d v="2020-01-03T00:00:00"/>
    <s v="Standard Class"/>
    <x v="22"/>
    <x v="22"/>
    <x v="0"/>
    <s v="United States"/>
    <s v="New York City"/>
    <s v="New York"/>
    <n v="10009"/>
    <x v="3"/>
    <s v="TEC-PH-10004774"/>
    <x v="2"/>
    <s v="Phones"/>
    <s v="Gear Head AU3700S Headset"/>
    <x v="832"/>
    <n v="7"/>
    <n v="0"/>
    <n v="2.7278999999999964"/>
    <s v="Chuck Magee"/>
    <s v=""/>
    <n v="1"/>
    <n v="0"/>
  </r>
  <r>
    <n v="909"/>
    <x v="432"/>
    <x v="247"/>
    <d v="2020-01-03T00:00:00"/>
    <s v="Standard Class"/>
    <x v="22"/>
    <x v="22"/>
    <x v="0"/>
    <s v="United States"/>
    <s v="New York City"/>
    <s v="New York"/>
    <n v="10009"/>
    <x v="3"/>
    <s v="OFF-BI-10003684"/>
    <x v="1"/>
    <s v="Binders"/>
    <s v="Wilson Jones Legal Size Ring Binders"/>
    <x v="833"/>
    <n v="3"/>
    <n v="0.2"/>
    <n v="19.791"/>
    <s v="Chuck Magee"/>
    <s v=""/>
    <n v="1"/>
    <n v="0"/>
  </r>
  <r>
    <n v="910"/>
    <x v="433"/>
    <x v="264"/>
    <d v="2019-09-07T00:00:00"/>
    <s v="Standard Class"/>
    <x v="336"/>
    <x v="336"/>
    <x v="2"/>
    <s v="United States"/>
    <s v="Jackson"/>
    <s v="Michigan"/>
    <n v="49201"/>
    <x v="2"/>
    <s v="TEC-PH-10001494"/>
    <x v="2"/>
    <s v="Phones"/>
    <s v="Polycom CX600 IP Phone VoIP phone"/>
    <x v="834"/>
    <n v="4"/>
    <n v="0"/>
    <n v="323.94600000000003"/>
    <s v="Kelly Williams"/>
    <s v=""/>
    <n v="1"/>
    <n v="1"/>
  </r>
  <r>
    <n v="911"/>
    <x v="433"/>
    <x v="264"/>
    <d v="2019-09-07T00:00:00"/>
    <s v="Standard Class"/>
    <x v="336"/>
    <x v="336"/>
    <x v="2"/>
    <s v="United States"/>
    <s v="Jackson"/>
    <s v="Michigan"/>
    <n v="49201"/>
    <x v="2"/>
    <s v="TEC-AC-10004666"/>
    <x v="2"/>
    <s v="Accessories"/>
    <s v="Maxell iVDR EX 500GB Cartridge"/>
    <x v="835"/>
    <n v="7"/>
    <n v="0"/>
    <n v="829.37540000000024"/>
    <s v="Kelly Williams"/>
    <s v=""/>
    <n v="1"/>
    <n v="0"/>
  </r>
  <r>
    <n v="912"/>
    <x v="433"/>
    <x v="264"/>
    <d v="2019-09-07T00:00:00"/>
    <s v="Standard Class"/>
    <x v="336"/>
    <x v="336"/>
    <x v="2"/>
    <s v="United States"/>
    <s v="Jackson"/>
    <s v="Michigan"/>
    <n v="49201"/>
    <x v="2"/>
    <s v="OFF-ST-10003816"/>
    <x v="1"/>
    <s v="Storage"/>
    <s v="Fellowes High-Stak Drawer Files"/>
    <x v="836"/>
    <n v="2"/>
    <n v="0"/>
    <n v="81.047399999999982"/>
    <s v="Kelly Williams"/>
    <s v=""/>
    <n v="1"/>
    <n v="0"/>
  </r>
  <r>
    <n v="913"/>
    <x v="434"/>
    <x v="70"/>
    <d v="2017-06-07T00:00:00"/>
    <s v="Standard Class"/>
    <x v="337"/>
    <x v="337"/>
    <x v="2"/>
    <s v="United States"/>
    <s v="Norwich"/>
    <s v="Connecticut"/>
    <n v="6360"/>
    <x v="3"/>
    <s v="FUR-FU-10001935"/>
    <x v="0"/>
    <s v="Furnishings"/>
    <s v="3M Hangers With Command Adhesive"/>
    <x v="500"/>
    <n v="6"/>
    <n v="0"/>
    <n v="9.1020000000000021"/>
    <s v="Chuck Magee"/>
    <s v=""/>
    <n v="1"/>
    <n v="1"/>
  </r>
  <r>
    <n v="914"/>
    <x v="435"/>
    <x v="344"/>
    <d v="2019-11-29T00:00:00"/>
    <s v="First Class"/>
    <x v="312"/>
    <x v="312"/>
    <x v="1"/>
    <s v="United States"/>
    <s v="Milwaukee"/>
    <s v="Wisconsin"/>
    <n v="53209"/>
    <x v="2"/>
    <s v="FUR-FU-10004091"/>
    <x v="0"/>
    <s v="Furnishings"/>
    <s v="Howard Miller 13&quot; Diameter Goldtone Round Wall Clock"/>
    <x v="837"/>
    <n v="1"/>
    <n v="0"/>
    <n v="19.2454"/>
    <s v="Kelly Williams"/>
    <n v="1"/>
    <n v="0"/>
    <n v="0"/>
  </r>
  <r>
    <n v="915"/>
    <x v="435"/>
    <x v="344"/>
    <d v="2019-11-29T00:00:00"/>
    <s v="First Class"/>
    <x v="312"/>
    <x v="312"/>
    <x v="1"/>
    <s v="United States"/>
    <s v="Milwaukee"/>
    <s v="Wisconsin"/>
    <n v="53209"/>
    <x v="2"/>
    <s v="TEC-AC-10001772"/>
    <x v="2"/>
    <s v="Accessories"/>
    <s v="Memorex Mini Travel Drive 16 GB USB 2.0 Flash Drive"/>
    <x v="838"/>
    <n v="9"/>
    <n v="0"/>
    <n v="56.054700000000011"/>
    <s v="Kelly Williams"/>
    <n v="1"/>
    <n v="0"/>
    <n v="0"/>
  </r>
  <r>
    <n v="916"/>
    <x v="436"/>
    <x v="345"/>
    <d v="2016-06-21T00:00:00"/>
    <s v="Standard Class"/>
    <x v="126"/>
    <x v="126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x v="839"/>
    <n v="2"/>
    <n v="0.3"/>
    <n v="-18.556200000000018"/>
    <s v="Kelly Williams"/>
    <s v=""/>
    <n v="1"/>
    <n v="0"/>
  </r>
  <r>
    <n v="917"/>
    <x v="436"/>
    <x v="345"/>
    <d v="2016-06-21T00:00:00"/>
    <s v="Standard Class"/>
    <x v="126"/>
    <x v="126"/>
    <x v="1"/>
    <s v="United States"/>
    <s v="San Antonio"/>
    <s v="Texas"/>
    <n v="78207"/>
    <x v="2"/>
    <s v="FUR-CH-10003379"/>
    <x v="0"/>
    <s v="Chairs"/>
    <s v="Global Commerce Series High-Back Swivel/Tilt Chairs"/>
    <x v="840"/>
    <n v="4"/>
    <n v="0.3"/>
    <n v="-56.995999999999981"/>
    <s v="Kelly Williams"/>
    <s v=""/>
    <n v="1"/>
    <n v="0"/>
  </r>
  <r>
    <n v="918"/>
    <x v="436"/>
    <x v="345"/>
    <d v="2016-06-21T00:00:00"/>
    <s v="Standard Class"/>
    <x v="126"/>
    <x v="126"/>
    <x v="1"/>
    <s v="United States"/>
    <s v="San Antonio"/>
    <s v="Texas"/>
    <n v="78207"/>
    <x v="2"/>
    <s v="OFF-BI-10002706"/>
    <x v="1"/>
    <s v="Binders"/>
    <s v="Avery Premier Heavy-Duty Binder with Round Locking Rings"/>
    <x v="841"/>
    <n v="3"/>
    <n v="0.8"/>
    <n v="-14.5656"/>
    <s v="Kelly Williams"/>
    <s v=""/>
    <n v="1"/>
    <n v="0"/>
  </r>
  <r>
    <n v="919"/>
    <x v="437"/>
    <x v="346"/>
    <d v="2018-03-11T00:00:00"/>
    <s v="Standard Class"/>
    <x v="338"/>
    <x v="338"/>
    <x v="1"/>
    <s v="United States"/>
    <s v="Dallas"/>
    <s v="Texas"/>
    <n v="75220"/>
    <x v="2"/>
    <s v="OFF-EN-10000056"/>
    <x v="1"/>
    <s v="Envelopes"/>
    <s v="Cameo Buff Policy Envelopes"/>
    <x v="842"/>
    <n v="3"/>
    <n v="0.2"/>
    <n v="50.40629999999998"/>
    <s v="Kelly Williams"/>
    <s v=""/>
    <n v="1"/>
    <n v="1"/>
  </r>
  <r>
    <n v="920"/>
    <x v="437"/>
    <x v="346"/>
    <d v="2018-03-11T00:00:00"/>
    <s v="Standard Class"/>
    <x v="338"/>
    <x v="338"/>
    <x v="1"/>
    <s v="United States"/>
    <s v="Dallas"/>
    <s v="Texas"/>
    <n v="75220"/>
    <x v="2"/>
    <s v="OFF-ST-10001558"/>
    <x v="1"/>
    <s v="Storage"/>
    <s v="Acco Perma 4000 Stacking Storage Drawers"/>
    <x v="843"/>
    <n v="1"/>
    <n v="0.2"/>
    <n v="-0.81199999999999983"/>
    <s v="Kelly Williams"/>
    <s v=""/>
    <n v="1"/>
    <n v="0"/>
  </r>
  <r>
    <n v="921"/>
    <x v="438"/>
    <x v="29"/>
    <d v="2016-12-12T00:00:00"/>
    <s v="Standard Class"/>
    <x v="116"/>
    <x v="116"/>
    <x v="0"/>
    <s v="United States"/>
    <s v="Alexandria"/>
    <s v="Virginia"/>
    <n v="22304"/>
    <x v="0"/>
    <s v="OFF-ST-10002444"/>
    <x v="1"/>
    <s v="Storage"/>
    <s v="Recycled Eldon Regeneration Jumbo File"/>
    <x v="335"/>
    <n v="2"/>
    <n v="0"/>
    <n v="6.8767999999999994"/>
    <s v="Cassandra Brandow"/>
    <s v=""/>
    <n v="1"/>
    <n v="0"/>
  </r>
  <r>
    <n v="922"/>
    <x v="439"/>
    <x v="347"/>
    <d v="2017-04-15T00:00:00"/>
    <s v="Standard Class"/>
    <x v="339"/>
    <x v="339"/>
    <x v="0"/>
    <s v="United States"/>
    <s v="New York City"/>
    <s v="New York"/>
    <n v="10009"/>
    <x v="3"/>
    <s v="TEC-AC-10002473"/>
    <x v="2"/>
    <s v="Accessories"/>
    <s v="Maxell 4.7GB DVD-R"/>
    <x v="844"/>
    <n v="3"/>
    <n v="0"/>
    <n v="34.907399999999996"/>
    <s v="Chuck Magee"/>
    <s v=""/>
    <n v="1"/>
    <n v="1"/>
  </r>
  <r>
    <n v="923"/>
    <x v="439"/>
    <x v="347"/>
    <d v="2017-04-15T00:00:00"/>
    <s v="Standard Class"/>
    <x v="339"/>
    <x v="339"/>
    <x v="0"/>
    <s v="United States"/>
    <s v="New York City"/>
    <s v="New York"/>
    <n v="10009"/>
    <x v="3"/>
    <s v="TEC-PH-10004531"/>
    <x v="2"/>
    <s v="Phones"/>
    <s v="OtterBox Commuter Series Case - iPhone 5 &amp; 5s"/>
    <x v="845"/>
    <n v="1"/>
    <n v="0"/>
    <n v="10.555199999999999"/>
    <s v="Chuck Magee"/>
    <s v=""/>
    <n v="1"/>
    <n v="0"/>
  </r>
  <r>
    <n v="924"/>
    <x v="439"/>
    <x v="347"/>
    <d v="2017-04-15T00:00:00"/>
    <s v="Standard Class"/>
    <x v="339"/>
    <x v="339"/>
    <x v="0"/>
    <s v="United States"/>
    <s v="New York City"/>
    <s v="New York"/>
    <n v="10009"/>
    <x v="3"/>
    <s v="OFF-AP-10004487"/>
    <x v="1"/>
    <s v="Appliances"/>
    <s v="Kensington 4 Outlet MasterPiece Compact Power Control Center"/>
    <x v="846"/>
    <n v="5"/>
    <n v="0"/>
    <n v="113.84799999999998"/>
    <s v="Chuck Magee"/>
    <s v=""/>
    <n v="1"/>
    <n v="0"/>
  </r>
  <r>
    <n v="925"/>
    <x v="440"/>
    <x v="306"/>
    <d v="2018-09-20T00:00:00"/>
    <s v="Standard Class"/>
    <x v="340"/>
    <x v="340"/>
    <x v="1"/>
    <s v="United States"/>
    <s v="New York City"/>
    <s v="New York"/>
    <n v="10011"/>
    <x v="3"/>
    <s v="OFF-BI-10003650"/>
    <x v="1"/>
    <s v="Binders"/>
    <s v="GBC DocuBind 300 Electric Binding Machine"/>
    <x v="847"/>
    <n v="2"/>
    <n v="0.2"/>
    <n v="294.54879999999991"/>
    <s v="Chuck Magee"/>
    <s v=""/>
    <n v="1"/>
    <n v="1"/>
  </r>
  <r>
    <n v="926"/>
    <x v="441"/>
    <x v="103"/>
    <d v="2016-09-16T00:00:00"/>
    <s v="First Class"/>
    <x v="341"/>
    <x v="341"/>
    <x v="0"/>
    <s v="United States"/>
    <s v="Philadelphia"/>
    <s v="Pennsylvania"/>
    <n v="19143"/>
    <x v="3"/>
    <s v="OFF-PA-10003543"/>
    <x v="1"/>
    <s v="Paper"/>
    <s v="Xerox 1985"/>
    <x v="12"/>
    <n v="3"/>
    <n v="0.2"/>
    <n v="5.4432"/>
    <s v="Chuck Magee"/>
    <s v=""/>
    <n v="1"/>
    <n v="1"/>
  </r>
  <r>
    <n v="927"/>
    <x v="441"/>
    <x v="103"/>
    <d v="2016-09-16T00:00:00"/>
    <s v="First Class"/>
    <x v="341"/>
    <x v="341"/>
    <x v="0"/>
    <s v="United States"/>
    <s v="Philadelphia"/>
    <s v="Pennsylvania"/>
    <n v="19143"/>
    <x v="3"/>
    <s v="TEC-AC-10004353"/>
    <x v="2"/>
    <s v="Accessories"/>
    <s v="Hypercom P1300 Pinpad"/>
    <x v="848"/>
    <n v="5"/>
    <n v="0.2"/>
    <n v="53.550000000000004"/>
    <s v="Chuck Magee"/>
    <s v=""/>
    <n v="1"/>
    <n v="0"/>
  </r>
  <r>
    <n v="928"/>
    <x v="442"/>
    <x v="348"/>
    <d v="2017-10-09T00:00:00"/>
    <s v="Standard Class"/>
    <x v="342"/>
    <x v="342"/>
    <x v="2"/>
    <s v="United States"/>
    <s v="Springfield"/>
    <s v="Virginia"/>
    <n v="22153"/>
    <x v="0"/>
    <s v="OFF-AR-10000658"/>
    <x v="1"/>
    <s v="Art"/>
    <s v="Newell 324"/>
    <x v="849"/>
    <n v="4"/>
    <n v="0"/>
    <n v="12.936"/>
    <s v="Cassandra Brandow"/>
    <s v=""/>
    <n v="1"/>
    <n v="1"/>
  </r>
  <r>
    <n v="929"/>
    <x v="442"/>
    <x v="348"/>
    <d v="2017-10-09T00:00:00"/>
    <s v="Standard Class"/>
    <x v="342"/>
    <x v="342"/>
    <x v="2"/>
    <s v="United States"/>
    <s v="Springfield"/>
    <s v="Virginia"/>
    <n v="22153"/>
    <x v="0"/>
    <s v="OFF-AP-10000696"/>
    <x v="1"/>
    <s v="Appliances"/>
    <s v="Holmes Odor Grabber"/>
    <x v="850"/>
    <n v="2"/>
    <n v="0"/>
    <n v="9.517199999999999"/>
    <s v="Cassandra Brandow"/>
    <s v=""/>
    <n v="1"/>
    <n v="0"/>
  </r>
  <r>
    <n v="930"/>
    <x v="443"/>
    <x v="349"/>
    <d v="2019-04-17T00:00:00"/>
    <s v="First Class"/>
    <x v="269"/>
    <x v="269"/>
    <x v="0"/>
    <s v="United States"/>
    <s v="Toledo"/>
    <s v="Ohio"/>
    <n v="43615"/>
    <x v="3"/>
    <s v="OFF-AR-10003560"/>
    <x v="1"/>
    <s v="Art"/>
    <s v="Zebra Zazzle Fluorescent Highlighters"/>
    <x v="851"/>
    <n v="3"/>
    <n v="0.2"/>
    <n v="2.5535999999999985"/>
    <s v="Chuck Magee"/>
    <s v=""/>
    <n v="1"/>
    <n v="0"/>
  </r>
  <r>
    <n v="931"/>
    <x v="443"/>
    <x v="349"/>
    <d v="2019-04-17T00:00:00"/>
    <s v="First Class"/>
    <x v="269"/>
    <x v="269"/>
    <x v="0"/>
    <s v="United States"/>
    <s v="Toledo"/>
    <s v="Ohio"/>
    <n v="43615"/>
    <x v="3"/>
    <s v="OFF-AR-10001468"/>
    <x v="1"/>
    <s v="Art"/>
    <s v="Sanford Prismacolor Professional Thick Lead Art Pencils, 36-Color Set"/>
    <x v="852"/>
    <n v="3"/>
    <n v="0.2"/>
    <n v="21.340800000000002"/>
    <s v="Chuck Magee"/>
    <s v=""/>
    <n v="1"/>
    <n v="0"/>
  </r>
  <r>
    <n v="932"/>
    <x v="443"/>
    <x v="349"/>
    <d v="2019-04-17T00:00:00"/>
    <s v="First Class"/>
    <x v="269"/>
    <x v="269"/>
    <x v="0"/>
    <s v="United States"/>
    <s v="Toledo"/>
    <s v="Ohio"/>
    <n v="43615"/>
    <x v="3"/>
    <s v="OFF-PA-10004971"/>
    <x v="1"/>
    <s v="Paper"/>
    <s v="Xerox 196"/>
    <x v="853"/>
    <n v="3"/>
    <n v="0.2"/>
    <n v="5.0286000000000008"/>
    <s v="Chuck Magee"/>
    <s v=""/>
    <n v="1"/>
    <n v="0"/>
  </r>
  <r>
    <n v="933"/>
    <x v="444"/>
    <x v="264"/>
    <d v="2019-09-06T00:00:00"/>
    <s v="Standard Class"/>
    <x v="343"/>
    <x v="343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x v="854"/>
    <n v="3"/>
    <n v="0.2"/>
    <n v="4.1147999999999998"/>
    <s v="Chuck Magee"/>
    <s v=""/>
    <n v="1"/>
    <n v="1"/>
  </r>
  <r>
    <n v="934"/>
    <x v="445"/>
    <x v="23"/>
    <d v="2018-06-24T00:00:00"/>
    <s v="Standard Class"/>
    <x v="344"/>
    <x v="344"/>
    <x v="2"/>
    <s v="United States"/>
    <s v="Philadelphia"/>
    <s v="Pennsylvania"/>
    <n v="19120"/>
    <x v="3"/>
    <s v="OFF-PA-10001745"/>
    <x v="1"/>
    <s v="Paper"/>
    <s v="Wirebound Message Books, 2 7/8&quot; x 5&quot;, 3 Forms per Page"/>
    <x v="855"/>
    <n v="8"/>
    <n v="0.2"/>
    <n v="15.206399999999997"/>
    <s v="Chuck Magee"/>
    <s v=""/>
    <n v="1"/>
    <n v="1"/>
  </r>
  <r>
    <n v="935"/>
    <x v="445"/>
    <x v="23"/>
    <d v="2018-06-24T00:00:00"/>
    <s v="Standard Class"/>
    <x v="344"/>
    <x v="344"/>
    <x v="2"/>
    <s v="United States"/>
    <s v="Philadelphia"/>
    <s v="Pennsylvania"/>
    <n v="19120"/>
    <x v="3"/>
    <s v="OFF-BI-10004826"/>
    <x v="1"/>
    <s v="Binders"/>
    <s v="JM Magazine Binder"/>
    <x v="856"/>
    <n v="6"/>
    <n v="0.7"/>
    <n v="-21.793199999999992"/>
    <s v="Chuck Magee"/>
    <s v=""/>
    <n v="1"/>
    <n v="0"/>
  </r>
  <r>
    <n v="936"/>
    <x v="445"/>
    <x v="23"/>
    <d v="2018-06-24T00:00:00"/>
    <s v="Standard Class"/>
    <x v="344"/>
    <x v="344"/>
    <x v="2"/>
    <s v="United States"/>
    <s v="Philadelphia"/>
    <s v="Pennsylvania"/>
    <n v="19120"/>
    <x v="3"/>
    <s v="OFF-PA-10001870"/>
    <x v="1"/>
    <s v="Paper"/>
    <s v="Xerox 202"/>
    <x v="12"/>
    <n v="3"/>
    <n v="0.2"/>
    <n v="5.4432"/>
    <s v="Chuck Magee"/>
    <s v=""/>
    <n v="1"/>
    <n v="0"/>
  </r>
  <r>
    <n v="937"/>
    <x v="445"/>
    <x v="23"/>
    <d v="2018-06-24T00:00:00"/>
    <s v="Standard Class"/>
    <x v="344"/>
    <x v="344"/>
    <x v="2"/>
    <s v="United States"/>
    <s v="Philadelphia"/>
    <s v="Pennsylvania"/>
    <n v="19120"/>
    <x v="3"/>
    <s v="OFF-AP-10001058"/>
    <x v="1"/>
    <s v="Appliances"/>
    <s v="Sanyo 2.5 Cubic Foot Mid-Size Office Refrigerators"/>
    <x v="857"/>
    <n v="2"/>
    <n v="0.2"/>
    <n v="33.577199999999976"/>
    <s v="Chuck Magee"/>
    <s v=""/>
    <n v="1"/>
    <n v="0"/>
  </r>
  <r>
    <n v="938"/>
    <x v="446"/>
    <x v="60"/>
    <d v="2019-11-06T00:00:00"/>
    <s v="First Class"/>
    <x v="19"/>
    <x v="19"/>
    <x v="1"/>
    <s v="United States"/>
    <s v="Farmington"/>
    <s v="New Mexico"/>
    <n v="87401"/>
    <x v="1"/>
    <s v="TEC-AC-10003911"/>
    <x v="2"/>
    <s v="Accessories"/>
    <s v="NETGEAR AC1750 Dual Band Gigabit Smart WiFi Router"/>
    <x v="858"/>
    <n v="1"/>
    <n v="0"/>
    <n v="54.396599999999992"/>
    <s v="Anna Andreadi"/>
    <s v=""/>
    <n v="1"/>
    <n v="0"/>
  </r>
  <r>
    <n v="939"/>
    <x v="447"/>
    <x v="350"/>
    <d v="2017-12-17T00:00:00"/>
    <s v="Standard Class"/>
    <x v="345"/>
    <x v="345"/>
    <x v="1"/>
    <s v="United States"/>
    <s v="Riverside"/>
    <s v="California"/>
    <n v="92503"/>
    <x v="1"/>
    <s v="OFF-PA-10000289"/>
    <x v="1"/>
    <s v="Paper"/>
    <s v="Xerox 213"/>
    <x v="91"/>
    <n v="2"/>
    <n v="0"/>
    <n v="6.2208000000000006"/>
    <s v="Anna Andreadi"/>
    <s v=""/>
    <n v="1"/>
    <n v="1"/>
  </r>
  <r>
    <n v="940"/>
    <x v="447"/>
    <x v="350"/>
    <d v="2017-12-17T00:00:00"/>
    <s v="Standard Class"/>
    <x v="345"/>
    <x v="345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x v="859"/>
    <n v="4"/>
    <n v="0"/>
    <n v="34.964799999999997"/>
    <s v="Anna Andreadi"/>
    <s v=""/>
    <n v="1"/>
    <n v="0"/>
  </r>
  <r>
    <n v="941"/>
    <x v="448"/>
    <x v="351"/>
    <d v="2018-06-20T00:00:00"/>
    <s v="First Class"/>
    <x v="346"/>
    <x v="346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x v="860"/>
    <n v="2"/>
    <n v="0"/>
    <n v="8.0464000000000002"/>
    <s v="Anna Andreadi"/>
    <s v=""/>
    <n v="1"/>
    <n v="1"/>
  </r>
  <r>
    <n v="942"/>
    <x v="449"/>
    <x v="180"/>
    <d v="2018-12-20T00:00:00"/>
    <s v="Standard Class"/>
    <x v="338"/>
    <x v="338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x v="861"/>
    <n v="2"/>
    <n v="0.2"/>
    <n v="2.2098"/>
    <s v="Anna Andreadi"/>
    <s v=""/>
    <n v="1"/>
    <n v="0"/>
  </r>
  <r>
    <n v="943"/>
    <x v="449"/>
    <x v="180"/>
    <d v="2018-12-20T00:00:00"/>
    <s v="Standard Class"/>
    <x v="338"/>
    <x v="338"/>
    <x v="1"/>
    <s v="United States"/>
    <s v="Torrance"/>
    <s v="California"/>
    <n v="90503"/>
    <x v="1"/>
    <s v="FUR-TA-10000577"/>
    <x v="0"/>
    <s v="Tables"/>
    <s v="Bretford CR4500 Series Slim Rectangular Table"/>
    <x v="862"/>
    <n v="4"/>
    <n v="0.2"/>
    <n v="41.785200000000032"/>
    <s v="Anna Andreadi"/>
    <s v=""/>
    <n v="1"/>
    <n v="0"/>
  </r>
  <r>
    <n v="944"/>
    <x v="450"/>
    <x v="352"/>
    <d v="2017-06-03T00:00:00"/>
    <s v="Standard Class"/>
    <x v="139"/>
    <x v="139"/>
    <x v="0"/>
    <s v="United States"/>
    <s v="Seattle"/>
    <s v="Washington"/>
    <n v="98105"/>
    <x v="1"/>
    <s v="OFF-PA-10004101"/>
    <x v="1"/>
    <s v="Paper"/>
    <s v="Xerox 1894"/>
    <x v="56"/>
    <n v="5"/>
    <n v="0"/>
    <n v="15.552000000000001"/>
    <s v="Anna Andreadi"/>
    <s v=""/>
    <n v="1"/>
    <n v="0"/>
  </r>
  <r>
    <n v="945"/>
    <x v="450"/>
    <x v="352"/>
    <d v="2017-06-03T00:00:00"/>
    <s v="Standard Class"/>
    <x v="139"/>
    <x v="139"/>
    <x v="0"/>
    <s v="United States"/>
    <s v="Seattle"/>
    <s v="Washington"/>
    <n v="98105"/>
    <x v="1"/>
    <s v="OFF-ST-10001496"/>
    <x v="1"/>
    <s v="Storage"/>
    <s v="Standard Rollaway File with Lock"/>
    <x v="863"/>
    <n v="3"/>
    <n v="0"/>
    <n v="140.54820000000001"/>
    <s v="Anna Andreadi"/>
    <s v=""/>
    <n v="1"/>
    <n v="0"/>
  </r>
  <r>
    <n v="946"/>
    <x v="450"/>
    <x v="352"/>
    <d v="2017-06-03T00:00:00"/>
    <s v="Standard Class"/>
    <x v="139"/>
    <x v="139"/>
    <x v="0"/>
    <s v="United States"/>
    <s v="Seattle"/>
    <s v="Washington"/>
    <n v="98105"/>
    <x v="1"/>
    <s v="OFF-BI-10002931"/>
    <x v="1"/>
    <s v="Binders"/>
    <s v="Avery Trapezoid Extra Heavy Duty 4&quot; Binders"/>
    <x v="864"/>
    <n v="5"/>
    <n v="0.2"/>
    <n v="62.91"/>
    <s v="Anna Andreadi"/>
    <s v=""/>
    <n v="1"/>
    <n v="0"/>
  </r>
  <r>
    <n v="947"/>
    <x v="451"/>
    <x v="353"/>
    <d v="2017-07-28T00:00:00"/>
    <s v="First Class"/>
    <x v="222"/>
    <x v="222"/>
    <x v="0"/>
    <s v="United States"/>
    <s v="Mesa"/>
    <s v="Arizona"/>
    <n v="85204"/>
    <x v="1"/>
    <s v="FUR-TA-10002356"/>
    <x v="0"/>
    <s v="Tables"/>
    <s v="Bevis Boat-Shaped Conference Table"/>
    <x v="865"/>
    <n v="3"/>
    <n v="0.5"/>
    <n v="-204.44580000000005"/>
    <s v="Anna Andreadi"/>
    <s v=""/>
    <n v="1"/>
    <n v="0"/>
  </r>
  <r>
    <n v="948"/>
    <x v="452"/>
    <x v="354"/>
    <d v="2019-12-02T00:00:00"/>
    <s v="Standard Class"/>
    <x v="176"/>
    <x v="176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x v="866"/>
    <n v="7"/>
    <n v="0.2"/>
    <n v="-12.912200000000027"/>
    <s v="Chuck Magee"/>
    <s v=""/>
    <n v="1"/>
    <n v="0"/>
  </r>
  <r>
    <n v="949"/>
    <x v="452"/>
    <x v="354"/>
    <d v="2019-12-02T00:00:00"/>
    <s v="Standard Class"/>
    <x v="176"/>
    <x v="176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x v="867"/>
    <n v="6"/>
    <n v="0.2"/>
    <n v="75.542400000000015"/>
    <s v="Chuck Magee"/>
    <s v=""/>
    <n v="1"/>
    <n v="0"/>
  </r>
  <r>
    <n v="950"/>
    <x v="452"/>
    <x v="354"/>
    <d v="2019-12-02T00:00:00"/>
    <s v="Standard Class"/>
    <x v="176"/>
    <x v="176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x v="868"/>
    <n v="12"/>
    <n v="0.4"/>
    <n v="-619.59600000000012"/>
    <s v="Chuck Magee"/>
    <s v=""/>
    <n v="1"/>
    <n v="0"/>
  </r>
  <r>
    <n v="951"/>
    <x v="452"/>
    <x v="354"/>
    <d v="2019-12-02T00:00:00"/>
    <s v="Standard Class"/>
    <x v="176"/>
    <x v="176"/>
    <x v="2"/>
    <s v="United States"/>
    <s v="Philadelphia"/>
    <s v="Pennsylvania"/>
    <n v="19120"/>
    <x v="3"/>
    <s v="OFF-PA-10000788"/>
    <x v="1"/>
    <s v="Paper"/>
    <s v="Xerox 210"/>
    <x v="12"/>
    <n v="3"/>
    <n v="0.2"/>
    <n v="5.4432"/>
    <s v="Chuck Magee"/>
    <s v=""/>
    <n v="1"/>
    <n v="0"/>
  </r>
  <r>
    <n v="952"/>
    <x v="452"/>
    <x v="354"/>
    <d v="2019-12-02T00:00:00"/>
    <s v="Standard Class"/>
    <x v="176"/>
    <x v="176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x v="869"/>
    <n v="6"/>
    <n v="0.2"/>
    <n v="7.92"/>
    <s v="Chuck Magee"/>
    <s v=""/>
    <n v="1"/>
    <n v="0"/>
  </r>
  <r>
    <n v="953"/>
    <x v="453"/>
    <x v="355"/>
    <d v="2019-04-07T00:00:00"/>
    <s v="Standard Class"/>
    <x v="347"/>
    <x v="347"/>
    <x v="0"/>
    <s v="United States"/>
    <s v="Philadelphia"/>
    <s v="Pennsylvania"/>
    <n v="19143"/>
    <x v="3"/>
    <s v="FUR-FU-10001940"/>
    <x v="0"/>
    <s v="Furnishings"/>
    <s v="Staple-based wall hangings"/>
    <x v="870"/>
    <n v="4"/>
    <n v="0.2"/>
    <n v="7.6416000000000022"/>
    <s v="Chuck Magee"/>
    <s v=""/>
    <n v="1"/>
    <n v="1"/>
  </r>
  <r>
    <n v="954"/>
    <x v="454"/>
    <x v="116"/>
    <d v="2020-01-01T00:00:00"/>
    <s v="Standard Class"/>
    <x v="348"/>
    <x v="348"/>
    <x v="0"/>
    <s v="United States"/>
    <s v="Round Rock"/>
    <s v="Texas"/>
    <n v="78664"/>
    <x v="2"/>
    <s v="OFF-AR-10001958"/>
    <x v="1"/>
    <s v="Art"/>
    <s v="Stanley Bostitch Contemporary Electric Pencil Sharpeners"/>
    <x v="220"/>
    <n v="2"/>
    <n v="0.2"/>
    <n v="2.7168000000000001"/>
    <s v="Kelly Williams"/>
    <n v="1"/>
    <n v="0"/>
    <n v="1"/>
  </r>
  <r>
    <n v="955"/>
    <x v="454"/>
    <x v="116"/>
    <d v="2020-01-01T00:00:00"/>
    <s v="Standard Class"/>
    <x v="348"/>
    <x v="348"/>
    <x v="0"/>
    <s v="United States"/>
    <s v="Round Rock"/>
    <s v="Texas"/>
    <n v="78664"/>
    <x v="2"/>
    <s v="FUR-BO-10004709"/>
    <x v="0"/>
    <s v="Bookcases"/>
    <s v="Bush Westfield Collection Bookcases, Medium Cherry Finish"/>
    <x v="871"/>
    <n v="2"/>
    <n v="0.32"/>
    <n v="-11.595999999999997"/>
    <s v="Kelly Williams"/>
    <n v="1"/>
    <n v="0"/>
    <n v="0"/>
  </r>
  <r>
    <n v="956"/>
    <x v="455"/>
    <x v="329"/>
    <d v="2019-12-04T00:00:00"/>
    <s v="Standard Class"/>
    <x v="349"/>
    <x v="349"/>
    <x v="0"/>
    <s v="United States"/>
    <s v="Jackson"/>
    <s v="Mississippi"/>
    <n v="39212"/>
    <x v="0"/>
    <s v="OFF-ST-10000604"/>
    <x v="1"/>
    <s v="Storage"/>
    <s v="Home/Office Personal File Carts"/>
    <x v="872"/>
    <n v="5"/>
    <n v="0"/>
    <n v="43.449999999999989"/>
    <s v="Cassandra Brandow"/>
    <s v=""/>
    <n v="1"/>
    <n v="1"/>
  </r>
  <r>
    <n v="957"/>
    <x v="456"/>
    <x v="356"/>
    <d v="2019-05-18T00:00:00"/>
    <s v="Second Class"/>
    <x v="350"/>
    <x v="350"/>
    <x v="0"/>
    <s v="United States"/>
    <s v="Phoenix"/>
    <s v="Arizona"/>
    <n v="85023"/>
    <x v="1"/>
    <s v="TEC-PH-10002923"/>
    <x v="2"/>
    <s v="Phones"/>
    <s v="Logitech B530 USB Headset - headset - Full size, Binaural"/>
    <x v="873"/>
    <n v="1"/>
    <n v="0.2"/>
    <n v="2.5893000000000006"/>
    <s v="Anna Andreadi"/>
    <s v=""/>
    <n v="1"/>
    <n v="1"/>
  </r>
  <r>
    <n v="958"/>
    <x v="456"/>
    <x v="356"/>
    <d v="2019-05-18T00:00:00"/>
    <s v="Second Class"/>
    <x v="350"/>
    <x v="350"/>
    <x v="0"/>
    <s v="United States"/>
    <s v="Phoenix"/>
    <s v="Arizona"/>
    <n v="85023"/>
    <x v="1"/>
    <s v="OFF-BI-10004465"/>
    <x v="1"/>
    <s v="Binders"/>
    <s v="Avery Durable Slant Ring Binders"/>
    <x v="323"/>
    <n v="2"/>
    <n v="0.7"/>
    <n v="-3.1679999999999993"/>
    <s v="Anna Andreadi"/>
    <s v=""/>
    <n v="1"/>
    <n v="0"/>
  </r>
  <r>
    <n v="959"/>
    <x v="456"/>
    <x v="356"/>
    <d v="2019-05-18T00:00:00"/>
    <s v="Second Class"/>
    <x v="350"/>
    <x v="350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x v="12"/>
    <n v="3"/>
    <n v="0.2"/>
    <n v="5.6375999999999999"/>
    <s v="Anna Andreadi"/>
    <s v=""/>
    <n v="1"/>
    <n v="0"/>
  </r>
  <r>
    <n v="960"/>
    <x v="457"/>
    <x v="357"/>
    <d v="2017-09-22T00:00:00"/>
    <s v="Same Day"/>
    <x v="351"/>
    <x v="351"/>
    <x v="0"/>
    <s v="United States"/>
    <s v="Oceanside"/>
    <s v="California"/>
    <n v="92054"/>
    <x v="1"/>
    <s v="FUR-FU-10004188"/>
    <x v="0"/>
    <s v="Furnishings"/>
    <s v="Luxo Professional Combination Clamp-On Lamps"/>
    <x v="874"/>
    <n v="2"/>
    <n v="0"/>
    <n v="53.195999999999998"/>
    <s v="Anna Andreadi"/>
    <s v=""/>
    <n v="1"/>
    <n v="1"/>
  </r>
  <r>
    <n v="961"/>
    <x v="458"/>
    <x v="237"/>
    <d v="2019-11-19T00:00:00"/>
    <s v="Standard Class"/>
    <x v="352"/>
    <x v="352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x v="244"/>
    <n v="2"/>
    <n v="0.2"/>
    <n v="28.137200000000007"/>
    <s v="Anna Andreadi"/>
    <s v=""/>
    <n v="1"/>
    <n v="1"/>
  </r>
  <r>
    <n v="962"/>
    <x v="459"/>
    <x v="154"/>
    <d v="2017-12-01T00:00:00"/>
    <s v="Standard Class"/>
    <x v="353"/>
    <x v="353"/>
    <x v="2"/>
    <s v="United States"/>
    <s v="Fayetteville"/>
    <s v="Arkansas"/>
    <n v="72701"/>
    <x v="0"/>
    <s v="OFF-BI-10000145"/>
    <x v="1"/>
    <s v="Binders"/>
    <s v="Zipper Ring Binder Pockets"/>
    <x v="875"/>
    <n v="2"/>
    <n v="0"/>
    <n v="3.0575999999999999"/>
    <s v="Cassandra Brandow"/>
    <s v=""/>
    <n v="1"/>
    <n v="1"/>
  </r>
  <r>
    <n v="963"/>
    <x v="460"/>
    <x v="142"/>
    <d v="2018-09-04T00:00:00"/>
    <s v="First Class"/>
    <x v="51"/>
    <x v="51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x v="876"/>
    <n v="2"/>
    <n v="0"/>
    <n v="10.94"/>
    <s v="Anna Andreadi"/>
    <s v=""/>
    <n v="1"/>
    <n v="0"/>
  </r>
  <r>
    <n v="964"/>
    <x v="461"/>
    <x v="358"/>
    <d v="2016-09-24T00:00:00"/>
    <s v="Second Class"/>
    <x v="333"/>
    <x v="333"/>
    <x v="0"/>
    <s v="United States"/>
    <s v="Boca Raton"/>
    <s v="Florida"/>
    <n v="33433"/>
    <x v="0"/>
    <s v="OFF-LA-10001613"/>
    <x v="1"/>
    <s v="Labels"/>
    <s v="Avery File Folder Labels"/>
    <x v="877"/>
    <n v="2"/>
    <n v="0.2"/>
    <n v="1.6704000000000001"/>
    <s v="Cassandra Brandow"/>
    <s v=""/>
    <n v="1"/>
    <n v="0"/>
  </r>
  <r>
    <n v="965"/>
    <x v="462"/>
    <x v="359"/>
    <d v="2019-04-11T00:00:00"/>
    <s v="First Class"/>
    <x v="354"/>
    <x v="354"/>
    <x v="2"/>
    <s v="United States"/>
    <s v="New York City"/>
    <s v="New York"/>
    <n v="10011"/>
    <x v="3"/>
    <s v="OFF-LA-10004055"/>
    <x v="1"/>
    <s v="Labels"/>
    <s v="Color-Coded Legal Exhibit Labels"/>
    <x v="765"/>
    <n v="2"/>
    <n v="0"/>
    <n v="4.8117999999999999"/>
    <s v="Chuck Magee"/>
    <s v=""/>
    <n v="1"/>
    <n v="1"/>
  </r>
  <r>
    <n v="966"/>
    <x v="462"/>
    <x v="359"/>
    <d v="2019-04-11T00:00:00"/>
    <s v="First Class"/>
    <x v="354"/>
    <x v="354"/>
    <x v="2"/>
    <s v="United States"/>
    <s v="New York City"/>
    <s v="New York"/>
    <n v="10011"/>
    <x v="3"/>
    <s v="OFF-AR-10004344"/>
    <x v="1"/>
    <s v="Art"/>
    <s v="Bulldog Vacuum Base Pencil Sharpener"/>
    <x v="878"/>
    <n v="3"/>
    <n v="0"/>
    <n v="9.7118999999999982"/>
    <s v="Chuck Magee"/>
    <s v=""/>
    <n v="1"/>
    <n v="0"/>
  </r>
  <r>
    <n v="967"/>
    <x v="462"/>
    <x v="359"/>
    <d v="2019-04-11T00:00:00"/>
    <s v="First Class"/>
    <x v="354"/>
    <x v="354"/>
    <x v="2"/>
    <s v="United States"/>
    <s v="New York City"/>
    <s v="New York"/>
    <n v="10011"/>
    <x v="3"/>
    <s v="OFF-PA-10004621"/>
    <x v="1"/>
    <s v="Paper"/>
    <s v="Xerox 212"/>
    <x v="91"/>
    <n v="2"/>
    <n v="0"/>
    <n v="6.2208000000000006"/>
    <s v="Chuck Magee"/>
    <s v=""/>
    <n v="1"/>
    <n v="0"/>
  </r>
  <r>
    <n v="968"/>
    <x v="462"/>
    <x v="359"/>
    <d v="2019-04-11T00:00:00"/>
    <s v="First Class"/>
    <x v="354"/>
    <x v="354"/>
    <x v="2"/>
    <s v="United States"/>
    <s v="New York City"/>
    <s v="New York"/>
    <n v="10011"/>
    <x v="3"/>
    <s v="OFF-PA-10001281"/>
    <x v="1"/>
    <s v="Paper"/>
    <s v="Computer Printout Paper with Letter-Trim Fine Perforations"/>
    <x v="879"/>
    <n v="4"/>
    <n v="0"/>
    <n v="91.967999999999989"/>
    <s v="Chuck Magee"/>
    <s v=""/>
    <n v="1"/>
    <n v="0"/>
  </r>
  <r>
    <n v="969"/>
    <x v="462"/>
    <x v="359"/>
    <d v="2019-04-11T00:00:00"/>
    <s v="First Class"/>
    <x v="354"/>
    <x v="354"/>
    <x v="2"/>
    <s v="United States"/>
    <s v="New York City"/>
    <s v="New York"/>
    <n v="10011"/>
    <x v="3"/>
    <s v="OFF-LA-10001613"/>
    <x v="1"/>
    <s v="Labels"/>
    <s v="Avery File Folder Labels"/>
    <x v="880"/>
    <n v="3"/>
    <n v="0"/>
    <n v="4.2336"/>
    <s v="Chuck Magee"/>
    <s v=""/>
    <n v="1"/>
    <n v="0"/>
  </r>
  <r>
    <n v="970"/>
    <x v="462"/>
    <x v="359"/>
    <d v="2019-04-11T00:00:00"/>
    <s v="First Class"/>
    <x v="354"/>
    <x v="354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x v="881"/>
    <n v="3"/>
    <n v="0"/>
    <n v="0"/>
    <s v="Chuck Magee"/>
    <s v=""/>
    <n v="1"/>
    <n v="0"/>
  </r>
  <r>
    <n v="971"/>
    <x v="463"/>
    <x v="360"/>
    <d v="2016-01-18T00:00:00"/>
    <s v="Second Class"/>
    <x v="111"/>
    <x v="111"/>
    <x v="0"/>
    <s v="United States"/>
    <s v="Philadelphia"/>
    <s v="Pennsylvania"/>
    <n v="19134"/>
    <x v="3"/>
    <s v="FUR-FU-10001095"/>
    <x v="0"/>
    <s v="Furnishings"/>
    <s v="DAX Black Cherry Wood-Tone Poster Frame"/>
    <x v="882"/>
    <n v="6"/>
    <n v="0.2"/>
    <n v="28.598399999999998"/>
    <s v="Chuck Magee"/>
    <s v=""/>
    <n v="1"/>
    <n v="0"/>
  </r>
  <r>
    <n v="972"/>
    <x v="463"/>
    <x v="360"/>
    <d v="2016-01-18T00:00:00"/>
    <s v="Second Class"/>
    <x v="111"/>
    <x v="111"/>
    <x v="0"/>
    <s v="United States"/>
    <s v="Philadelphia"/>
    <s v="Pennsylvania"/>
    <n v="19134"/>
    <x v="3"/>
    <s v="TEC-PH-10004614"/>
    <x v="2"/>
    <s v="Phones"/>
    <s v="AT&amp;T 841000 Phone"/>
    <x v="883"/>
    <n v="3"/>
    <n v="0.4"/>
    <n v="-31.050000000000011"/>
    <s v="Chuck Magee"/>
    <s v=""/>
    <n v="1"/>
    <n v="0"/>
  </r>
  <r>
    <n v="973"/>
    <x v="463"/>
    <x v="360"/>
    <d v="2016-01-18T00:00:00"/>
    <s v="Second Class"/>
    <x v="111"/>
    <x v="111"/>
    <x v="0"/>
    <s v="United States"/>
    <s v="Philadelphia"/>
    <s v="Pennsylvania"/>
    <n v="19134"/>
    <x v="3"/>
    <s v="OFF-BI-10001575"/>
    <x v="1"/>
    <s v="Binders"/>
    <s v="GBC Linen Binding Covers"/>
    <x v="662"/>
    <n v="2"/>
    <n v="0.7"/>
    <n v="-13.6312"/>
    <s v="Chuck Magee"/>
    <s v=""/>
    <n v="1"/>
    <n v="0"/>
  </r>
  <r>
    <n v="974"/>
    <x v="463"/>
    <x v="360"/>
    <d v="2016-01-18T00:00:00"/>
    <s v="Second Class"/>
    <x v="111"/>
    <x v="111"/>
    <x v="0"/>
    <s v="United States"/>
    <s v="Philadelphia"/>
    <s v="Pennsylvania"/>
    <n v="19134"/>
    <x v="3"/>
    <s v="OFF-LA-10001074"/>
    <x v="1"/>
    <s v="Labels"/>
    <s v="Round Specialty Laser Printer Labels"/>
    <x v="884"/>
    <n v="3"/>
    <n v="0.2"/>
    <n v="10.149299999999997"/>
    <s v="Chuck Magee"/>
    <s v=""/>
    <n v="1"/>
    <n v="0"/>
  </r>
  <r>
    <n v="975"/>
    <x v="464"/>
    <x v="361"/>
    <d v="2019-10-08T00:00:00"/>
    <s v="Second Class"/>
    <x v="285"/>
    <x v="285"/>
    <x v="2"/>
    <s v="United States"/>
    <s v="New York City"/>
    <s v="New York"/>
    <n v="10011"/>
    <x v="3"/>
    <s v="TEC-PH-10003555"/>
    <x v="2"/>
    <s v="Phones"/>
    <s v="Motorola HK250 Universal Bluetooth Headset"/>
    <x v="885"/>
    <n v="7"/>
    <n v="0"/>
    <n v="3.2186000000000092"/>
    <s v="Chuck Magee"/>
    <n v="1"/>
    <n v="0"/>
    <n v="0"/>
  </r>
  <r>
    <n v="976"/>
    <x v="464"/>
    <x v="361"/>
    <d v="2019-10-08T00:00:00"/>
    <s v="Second Class"/>
    <x v="285"/>
    <x v="285"/>
    <x v="2"/>
    <s v="United States"/>
    <s v="New York City"/>
    <s v="New York"/>
    <n v="10011"/>
    <x v="3"/>
    <s v="OFF-BI-10004492"/>
    <x v="1"/>
    <s v="Binders"/>
    <s v="Tuf-Vin Binders"/>
    <x v="376"/>
    <n v="3"/>
    <n v="0.2"/>
    <n v="25.579799999999992"/>
    <s v="Chuck Magee"/>
    <n v="1"/>
    <n v="0"/>
    <n v="0"/>
  </r>
  <r>
    <n v="977"/>
    <x v="465"/>
    <x v="362"/>
    <d v="2019-07-15T00:00:00"/>
    <s v="Standard Class"/>
    <x v="143"/>
    <x v="143"/>
    <x v="0"/>
    <s v="United States"/>
    <s v="Portland"/>
    <s v="Oregon"/>
    <n v="97206"/>
    <x v="1"/>
    <s v="OFF-BI-10002012"/>
    <x v="1"/>
    <s v="Binders"/>
    <s v="Wilson Jones Easy Flow II Sheet Lifters"/>
    <x v="886"/>
    <n v="2"/>
    <n v="0.7"/>
    <n v="-0.79200000000000004"/>
    <s v="Anna Andreadi"/>
    <s v=""/>
    <n v="1"/>
    <n v="0"/>
  </r>
  <r>
    <n v="978"/>
    <x v="466"/>
    <x v="363"/>
    <d v="2019-01-10T00:00:00"/>
    <s v="First Class"/>
    <x v="308"/>
    <x v="308"/>
    <x v="1"/>
    <s v="United States"/>
    <s v="Detroit"/>
    <s v="Michigan"/>
    <n v="48205"/>
    <x v="2"/>
    <s v="TEC-MA-10000822"/>
    <x v="2"/>
    <s v="Machines"/>
    <s v="Lexmark MX611dhe Monochrome Laser Printer"/>
    <x v="257"/>
    <n v="2"/>
    <n v="0.1"/>
    <n v="679.99599999999964"/>
    <s v="Kelly Williams"/>
    <s v=""/>
    <n v="1"/>
    <n v="0"/>
  </r>
  <r>
    <n v="979"/>
    <x v="467"/>
    <x v="198"/>
    <d v="2018-05-31T00:00:00"/>
    <s v="First Class"/>
    <x v="355"/>
    <x v="355"/>
    <x v="0"/>
    <s v="United States"/>
    <s v="Wilmington"/>
    <s v="North Carolina"/>
    <n v="28403"/>
    <x v="0"/>
    <s v="OFF-BI-10000848"/>
    <x v="1"/>
    <s v="Binders"/>
    <s v="Angle-D Ring Binders"/>
    <x v="577"/>
    <n v="2"/>
    <n v="0.7"/>
    <n v="-2.6256000000000004"/>
    <s v="Cassandra Brandow"/>
    <s v=""/>
    <n v="1"/>
    <n v="1"/>
  </r>
  <r>
    <n v="980"/>
    <x v="468"/>
    <x v="364"/>
    <d v="2017-12-12T00:00:00"/>
    <s v="First Class"/>
    <x v="33"/>
    <x v="33"/>
    <x v="1"/>
    <s v="United States"/>
    <s v="Columbus"/>
    <s v="Indiana"/>
    <n v="47201"/>
    <x v="2"/>
    <s v="OFF-PA-10004156"/>
    <x v="1"/>
    <s v="Paper"/>
    <s v="Xerox 188"/>
    <x v="887"/>
    <n v="3"/>
    <n v="0"/>
    <n v="16.669799999999999"/>
    <s v="Kelly Williams"/>
    <s v=""/>
    <n v="1"/>
    <n v="0"/>
  </r>
  <r>
    <n v="981"/>
    <x v="469"/>
    <x v="339"/>
    <d v="2018-10-08T00:00:00"/>
    <s v="Standard Class"/>
    <x v="12"/>
    <x v="12"/>
    <x v="0"/>
    <s v="United States"/>
    <s v="New York City"/>
    <s v="New York"/>
    <n v="10035"/>
    <x v="3"/>
    <s v="FUR-CH-10003199"/>
    <x v="0"/>
    <s v="Chairs"/>
    <s v="Office Star - Contemporary Task Swivel Chair"/>
    <x v="888"/>
    <n v="6"/>
    <n v="0.1"/>
    <n v="93.223199999999977"/>
    <s v="Chuck Magee"/>
    <s v=""/>
    <n v="1"/>
    <n v="0"/>
  </r>
  <r>
    <n v="982"/>
    <x v="470"/>
    <x v="7"/>
    <d v="2016-11-14T00:00:00"/>
    <s v="Second Class"/>
    <x v="356"/>
    <x v="356"/>
    <x v="0"/>
    <s v="United States"/>
    <s v="Louisville"/>
    <s v="Colorado"/>
    <n v="80027"/>
    <x v="1"/>
    <s v="OFF-AR-10000034"/>
    <x v="1"/>
    <s v="Art"/>
    <s v="BIC Brite Liner Grip Highlighters, Assorted, 5/Pack"/>
    <x v="889"/>
    <n v="1"/>
    <n v="0.2"/>
    <n v="0.80559999999999987"/>
    <s v="Anna Andreadi"/>
    <s v=""/>
    <n v="1"/>
    <n v="1"/>
  </r>
  <r>
    <n v="983"/>
    <x v="470"/>
    <x v="7"/>
    <d v="2016-11-14T00:00:00"/>
    <s v="Second Class"/>
    <x v="356"/>
    <x v="356"/>
    <x v="0"/>
    <s v="United States"/>
    <s v="Louisville"/>
    <s v="Colorado"/>
    <n v="80027"/>
    <x v="1"/>
    <s v="TEC-PH-10000560"/>
    <x v="2"/>
    <s v="Phones"/>
    <s v="Samsung Galaxy S III - 16GB - pebble blue (T-Mobile)"/>
    <x v="890"/>
    <n v="2"/>
    <n v="0.2"/>
    <n v="55.998400000000032"/>
    <s v="Anna Andreadi"/>
    <s v=""/>
    <n v="1"/>
    <n v="0"/>
  </r>
  <r>
    <n v="984"/>
    <x v="470"/>
    <x v="7"/>
    <d v="2016-11-14T00:00:00"/>
    <s v="Second Class"/>
    <x v="356"/>
    <x v="356"/>
    <x v="0"/>
    <s v="United States"/>
    <s v="Louisville"/>
    <s v="Colorado"/>
    <n v="80027"/>
    <x v="1"/>
    <s v="FUR-CH-10000665"/>
    <x v="0"/>
    <s v="Chairs"/>
    <s v="Global Airflow Leather Mesh Back Chair, Black"/>
    <x v="891"/>
    <n v="5"/>
    <n v="0.2"/>
    <n v="75.489999999999924"/>
    <s v="Anna Andreadi"/>
    <s v=""/>
    <n v="1"/>
    <n v="0"/>
  </r>
  <r>
    <n v="985"/>
    <x v="471"/>
    <x v="365"/>
    <d v="2019-10-05T00:00:00"/>
    <s v="Standard Class"/>
    <x v="357"/>
    <x v="357"/>
    <x v="2"/>
    <s v="United States"/>
    <s v="Pasadena"/>
    <s v="Texas"/>
    <n v="77506"/>
    <x v="2"/>
    <s v="OFF-LA-10001569"/>
    <x v="1"/>
    <s v="Labels"/>
    <s v="Avery 499"/>
    <x v="892"/>
    <n v="2"/>
    <n v="0.2"/>
    <n v="2.5895999999999999"/>
    <s v="Kelly Williams"/>
    <s v=""/>
    <n v="1"/>
    <n v="1"/>
  </r>
  <r>
    <n v="986"/>
    <x v="471"/>
    <x v="365"/>
    <d v="2019-10-05T00:00:00"/>
    <s v="Standard Class"/>
    <x v="357"/>
    <x v="357"/>
    <x v="2"/>
    <s v="United States"/>
    <s v="Pasadena"/>
    <s v="Texas"/>
    <n v="77506"/>
    <x v="2"/>
    <s v="OFF-EN-10000461"/>
    <x v="1"/>
    <s v="Envelopes"/>
    <s v="#10- 4 1/8&quot; x 9 1/2&quot; Recycled Envelopes"/>
    <x v="893"/>
    <n v="4"/>
    <n v="0.2"/>
    <n v="9.4391999999999996"/>
    <s v="Kelly Williams"/>
    <s v=""/>
    <n v="1"/>
    <n v="0"/>
  </r>
  <r>
    <n v="987"/>
    <x v="471"/>
    <x v="365"/>
    <d v="2019-10-05T00:00:00"/>
    <s v="Standard Class"/>
    <x v="357"/>
    <x v="357"/>
    <x v="2"/>
    <s v="United States"/>
    <s v="Pasadena"/>
    <s v="Texas"/>
    <n v="77506"/>
    <x v="2"/>
    <s v="TEC-MA-10003066"/>
    <x v="2"/>
    <s v="Machines"/>
    <s v="Wasp CCD Handheld Bar Code Reader"/>
    <x v="894"/>
    <n v="3"/>
    <n v="0.4"/>
    <n v="44.867999999999967"/>
    <s v="Kelly Williams"/>
    <s v=""/>
    <n v="1"/>
    <n v="0"/>
  </r>
  <r>
    <n v="988"/>
    <x v="472"/>
    <x v="366"/>
    <d v="2017-03-10T00:00:00"/>
    <s v="Same Day"/>
    <x v="358"/>
    <x v="358"/>
    <x v="0"/>
    <s v="United States"/>
    <s v="Houston"/>
    <s v="Texas"/>
    <n v="77041"/>
    <x v="2"/>
    <s v="OFF-BI-10004022"/>
    <x v="1"/>
    <s v="Binders"/>
    <s v="Acco Suede Grain Vinyl Round Ring Binder"/>
    <x v="895"/>
    <n v="2"/>
    <n v="0.8"/>
    <n v="-1.8904000000000001"/>
    <s v="Kelly Williams"/>
    <s v=""/>
    <n v="1"/>
    <n v="1"/>
  </r>
  <r>
    <n v="989"/>
    <x v="473"/>
    <x v="367"/>
    <d v="2019-05-26T00:00:00"/>
    <s v="Standard Class"/>
    <x v="189"/>
    <x v="189"/>
    <x v="1"/>
    <s v="United States"/>
    <s v="Auburn"/>
    <s v="New York"/>
    <n v="13021"/>
    <x v="3"/>
    <s v="FUR-FU-10004071"/>
    <x v="0"/>
    <s v="Furnishings"/>
    <s v="Luxo Professional Magnifying Clamp-On Fluorescent Lamps"/>
    <x v="896"/>
    <n v="5"/>
    <n v="0"/>
    <n v="72.807000000000031"/>
    <s v="Chuck Magee"/>
    <s v=""/>
    <n v="1"/>
    <n v="0"/>
  </r>
  <r>
    <n v="990"/>
    <x v="473"/>
    <x v="367"/>
    <d v="2019-05-26T00:00:00"/>
    <s v="Standard Class"/>
    <x v="189"/>
    <x v="189"/>
    <x v="1"/>
    <s v="United States"/>
    <s v="Auburn"/>
    <s v="New York"/>
    <n v="13021"/>
    <x v="3"/>
    <s v="OFF-AR-10001988"/>
    <x v="1"/>
    <s v="Art"/>
    <s v="Bulldog Table or Wall-Mount Pencil Sharpener"/>
    <x v="897"/>
    <n v="3"/>
    <n v="0"/>
    <n v="5.2112999999999996"/>
    <s v="Chuck Magee"/>
    <s v=""/>
    <n v="1"/>
    <n v="0"/>
  </r>
  <r>
    <n v="991"/>
    <x v="474"/>
    <x v="368"/>
    <d v="2017-03-31T00:00:00"/>
    <s v="Second Class"/>
    <x v="359"/>
    <x v="359"/>
    <x v="2"/>
    <s v="United States"/>
    <s v="Jacksonville"/>
    <s v="Florida"/>
    <n v="32216"/>
    <x v="0"/>
    <s v="FUR-CH-10004086"/>
    <x v="0"/>
    <s v="Chairs"/>
    <s v="Hon 4070 Series Pagoda Armless Upholstered Stacking Chairs"/>
    <x v="898"/>
    <n v="5"/>
    <n v="0.2"/>
    <n v="131.27849999999995"/>
    <s v="Cassandra Brandow"/>
    <s v=""/>
    <n v="1"/>
    <n v="1"/>
  </r>
  <r>
    <n v="992"/>
    <x v="475"/>
    <x v="369"/>
    <d v="2018-09-11T00:00:00"/>
    <s v="First Class"/>
    <x v="59"/>
    <x v="59"/>
    <x v="0"/>
    <s v="United States"/>
    <s v="New York City"/>
    <s v="New York"/>
    <n v="10024"/>
    <x v="3"/>
    <s v="OFF-BI-10001036"/>
    <x v="1"/>
    <s v="Binders"/>
    <s v="Cardinal EasyOpen D-Ring Binders"/>
    <x v="899"/>
    <n v="2"/>
    <n v="0.2"/>
    <n v="5.484"/>
    <s v="Chuck Magee"/>
    <s v=""/>
    <n v="1"/>
    <n v="0"/>
  </r>
  <r>
    <n v="993"/>
    <x v="476"/>
    <x v="370"/>
    <d v="2018-08-27T00:00:00"/>
    <s v="First Class"/>
    <x v="288"/>
    <x v="288"/>
    <x v="0"/>
    <s v="United States"/>
    <s v="San Jose"/>
    <s v="California"/>
    <n v="95123"/>
    <x v="1"/>
    <s v="OFF-FA-10002983"/>
    <x v="1"/>
    <s v="Fasteners"/>
    <s v="Advantus SlideClip Paper Clips"/>
    <x v="900"/>
    <n v="3"/>
    <n v="0"/>
    <n v="4.9104000000000001"/>
    <s v="Anna Andreadi"/>
    <n v="1"/>
    <n v="0"/>
    <n v="0"/>
  </r>
  <r>
    <n v="994"/>
    <x v="476"/>
    <x v="370"/>
    <d v="2018-08-27T00:00:00"/>
    <s v="First Class"/>
    <x v="288"/>
    <x v="288"/>
    <x v="0"/>
    <s v="United States"/>
    <s v="San Jose"/>
    <s v="California"/>
    <n v="95123"/>
    <x v="1"/>
    <s v="OFF-PA-10003625"/>
    <x v="1"/>
    <s v="Paper"/>
    <s v="Xerox 1979"/>
    <x v="901"/>
    <n v="5"/>
    <n v="0"/>
    <n v="69.704999999999998"/>
    <s v="Anna Andreadi"/>
    <n v="1"/>
    <n v="0"/>
    <n v="0"/>
  </r>
  <r>
    <n v="995"/>
    <x v="477"/>
    <x v="371"/>
    <d v="2016-05-25T00:00:00"/>
    <s v="Standard Class"/>
    <x v="360"/>
    <x v="360"/>
    <x v="1"/>
    <s v="United States"/>
    <s v="Virginia Beach"/>
    <s v="Virginia"/>
    <n v="23464"/>
    <x v="0"/>
    <s v="OFF-BI-10003925"/>
    <x v="1"/>
    <s v="Binders"/>
    <s v="Fellowes PB300 Plastic Comb Binding Machine"/>
    <x v="902"/>
    <n v="7"/>
    <n v="0"/>
    <n v="1276.4871000000001"/>
    <s v="Cassandra Brandow"/>
    <s v=""/>
    <n v="1"/>
    <n v="1"/>
  </r>
  <r>
    <n v="996"/>
    <x v="477"/>
    <x v="371"/>
    <d v="2016-05-25T00:00:00"/>
    <s v="Standard Class"/>
    <x v="360"/>
    <x v="360"/>
    <x v="1"/>
    <s v="United States"/>
    <s v="Virginia Beach"/>
    <s v="Virginia"/>
    <n v="23464"/>
    <x v="0"/>
    <s v="TEC-PH-10001530"/>
    <x v="2"/>
    <s v="Phones"/>
    <s v="Plantronics Voyager Pro Legend"/>
    <x v="903"/>
    <n v="3"/>
    <n v="0"/>
    <n v="173.0316"/>
    <s v="Cassandra Brandow"/>
    <s v=""/>
    <n v="1"/>
    <n v="0"/>
  </r>
  <r>
    <n v="997"/>
    <x v="478"/>
    <x v="372"/>
    <d v="2017-11-03T00:00:00"/>
    <s v="Standard Class"/>
    <x v="361"/>
    <x v="361"/>
    <x v="0"/>
    <s v="United States"/>
    <s v="Henderson"/>
    <s v="Kentucky"/>
    <n v="42420"/>
    <x v="0"/>
    <s v="OFF-EN-10003862"/>
    <x v="1"/>
    <s v="Envelopes"/>
    <s v="Laser &amp; Ink Jet Business Envelopes"/>
    <x v="904"/>
    <n v="1"/>
    <n v="0"/>
    <n v="4.9081999999999999"/>
    <s v="Cassandra Brandow"/>
    <s v=""/>
    <n v="1"/>
    <n v="1"/>
  </r>
  <r>
    <n v="998"/>
    <x v="478"/>
    <x v="372"/>
    <d v="2017-11-03T00:00:00"/>
    <s v="Standard Class"/>
    <x v="361"/>
    <x v="361"/>
    <x v="0"/>
    <s v="United States"/>
    <s v="Henderson"/>
    <s v="Kentucky"/>
    <n v="42420"/>
    <x v="0"/>
    <s v="OFF-ST-10004258"/>
    <x v="1"/>
    <s v="Storage"/>
    <s v="Portable Personal File Box"/>
    <x v="905"/>
    <n v="3"/>
    <n v="0"/>
    <n v="9.8901000000000039"/>
    <s v="Cassandra Brandow"/>
    <s v=""/>
    <n v="1"/>
    <n v="0"/>
  </r>
  <r>
    <n v="999"/>
    <x v="478"/>
    <x v="372"/>
    <d v="2017-11-03T00:00:00"/>
    <s v="Standard Class"/>
    <x v="361"/>
    <x v="361"/>
    <x v="0"/>
    <s v="United States"/>
    <s v="Henderson"/>
    <s v="Kentucky"/>
    <n v="42420"/>
    <x v="0"/>
    <s v="FUR-FU-10002885"/>
    <x v="0"/>
    <s v="Furnishings"/>
    <s v="Magna Visual Magnetic Picture Hangers"/>
    <x v="906"/>
    <n v="5"/>
    <n v="0"/>
    <n v="9.1580000000000013"/>
    <s v="Cassandra Brandow"/>
    <s v=""/>
    <n v="1"/>
    <n v="0"/>
  </r>
  <r>
    <n v="1000"/>
    <x v="478"/>
    <x v="372"/>
    <d v="2017-11-03T00:00:00"/>
    <s v="Standard Class"/>
    <x v="361"/>
    <x v="361"/>
    <x v="0"/>
    <s v="United States"/>
    <s v="Henderson"/>
    <s v="Kentucky"/>
    <n v="42420"/>
    <x v="0"/>
    <s v="FUR-FU-10001918"/>
    <x v="0"/>
    <s v="Furnishings"/>
    <s v="C-Line Cubicle Keepers Polyproplyene Holder With Velcro Backings"/>
    <x v="907"/>
    <n v="7"/>
    <n v="0"/>
    <n v="12.912900000000004"/>
    <s v="Cassandra Brandow"/>
    <s v=""/>
    <n v="1"/>
    <n v="0"/>
  </r>
  <r>
    <n v="1001"/>
    <x v="479"/>
    <x v="373"/>
    <d v="2018-11-17T00:00:00"/>
    <s v="Standard Class"/>
    <x v="86"/>
    <x v="86"/>
    <x v="2"/>
    <s v="United States"/>
    <s v="Vancouver"/>
    <s v="Washington"/>
    <n v="98661"/>
    <x v="1"/>
    <s v="OFF-AR-10002956"/>
    <x v="1"/>
    <s v="Art"/>
    <s v="Boston 16801 Nautilus Battery Pencil Sharpener"/>
    <x v="908"/>
    <n v="2"/>
    <n v="0"/>
    <n v="11.4452"/>
    <s v="Anna Andreadi"/>
    <s v=""/>
    <n v="1"/>
    <n v="0"/>
  </r>
  <r>
    <n v="1002"/>
    <x v="480"/>
    <x v="374"/>
    <d v="2017-07-31T00:00:00"/>
    <s v="Same Day"/>
    <x v="302"/>
    <x v="302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x v="909"/>
    <n v="7"/>
    <n v="0"/>
    <n v="762.18449999999984"/>
    <s v="Chuck Magee"/>
    <s v=""/>
    <n v="1"/>
    <n v="0"/>
  </r>
  <r>
    <n v="1003"/>
    <x v="480"/>
    <x v="374"/>
    <d v="2017-07-31T00:00:00"/>
    <s v="Same Day"/>
    <x v="302"/>
    <x v="302"/>
    <x v="0"/>
    <s v="United States"/>
    <s v="New York City"/>
    <s v="New York"/>
    <n v="10024"/>
    <x v="3"/>
    <s v="FUR-TA-10002903"/>
    <x v="0"/>
    <s v="Tables"/>
    <s v="Bevis Round Bullnose 29&quot; High Table Top"/>
    <x v="910"/>
    <n v="7"/>
    <n v="0.4"/>
    <n v="-290.87520000000001"/>
    <s v="Chuck Magee"/>
    <s v=""/>
    <n v="1"/>
    <n v="0"/>
  </r>
  <r>
    <n v="1004"/>
    <x v="480"/>
    <x v="374"/>
    <d v="2017-07-31T00:00:00"/>
    <s v="Same Day"/>
    <x v="302"/>
    <x v="302"/>
    <x v="0"/>
    <s v="United States"/>
    <s v="New York City"/>
    <s v="New York"/>
    <n v="10024"/>
    <x v="3"/>
    <s v="OFF-PA-10004621"/>
    <x v="1"/>
    <s v="Paper"/>
    <s v="Xerox 212"/>
    <x v="541"/>
    <n v="3"/>
    <n v="0"/>
    <n v="9.3312000000000008"/>
    <s v="Chuck Magee"/>
    <s v=""/>
    <n v="1"/>
    <n v="0"/>
  </r>
  <r>
    <n v="1005"/>
    <x v="481"/>
    <x v="375"/>
    <d v="2017-08-31T00:00:00"/>
    <s v="Standard Class"/>
    <x v="362"/>
    <x v="362"/>
    <x v="0"/>
    <s v="United States"/>
    <s v="Murrieta"/>
    <s v="California"/>
    <n v="92563"/>
    <x v="1"/>
    <s v="OFF-ST-10000046"/>
    <x v="1"/>
    <s v="Storage"/>
    <s v="Fellowes Super Stor/Drawer Files"/>
    <x v="911"/>
    <n v="3"/>
    <n v="0"/>
    <n v="92.083500000000015"/>
    <s v="Anna Andreadi"/>
    <s v=""/>
    <n v="1"/>
    <n v="1"/>
  </r>
  <r>
    <n v="1006"/>
    <x v="482"/>
    <x v="50"/>
    <d v="2017-11-17T00:00:00"/>
    <s v="Standard Class"/>
    <x v="300"/>
    <x v="300"/>
    <x v="0"/>
    <s v="United States"/>
    <s v="Jacksonville"/>
    <s v="North Carolina"/>
    <n v="28540"/>
    <x v="0"/>
    <s v="OFF-PA-10001790"/>
    <x v="1"/>
    <s v="Paper"/>
    <s v="Xerox 1910"/>
    <x v="912"/>
    <n v="3"/>
    <n v="0.2"/>
    <n v="40.353599999999986"/>
    <s v="Cassandra Brandow"/>
    <s v=""/>
    <n v="1"/>
    <n v="0"/>
  </r>
  <r>
    <n v="1007"/>
    <x v="483"/>
    <x v="376"/>
    <d v="2017-11-09T00:00:00"/>
    <s v="First Class"/>
    <x v="363"/>
    <x v="363"/>
    <x v="0"/>
    <s v="United States"/>
    <s v="Scottsdale"/>
    <s v="Arizona"/>
    <n v="85254"/>
    <x v="1"/>
    <s v="OFF-EN-10002600"/>
    <x v="1"/>
    <s v="Envelopes"/>
    <s v="Redi-Strip #10 Envelopes, 4 1/8 x 9 1/2"/>
    <x v="913"/>
    <n v="3"/>
    <n v="0.2"/>
    <n v="2.4779999999999989"/>
    <s v="Anna Andreadi"/>
    <s v=""/>
    <n v="1"/>
    <n v="1"/>
  </r>
  <r>
    <n v="1008"/>
    <x v="483"/>
    <x v="376"/>
    <d v="2017-11-09T00:00:00"/>
    <s v="First Class"/>
    <x v="363"/>
    <x v="363"/>
    <x v="0"/>
    <s v="United States"/>
    <s v="Scottsdale"/>
    <s v="Arizona"/>
    <n v="85254"/>
    <x v="1"/>
    <s v="OFF-BI-10002049"/>
    <x v="1"/>
    <s v="Binders"/>
    <s v="UniKeep View Case Binders"/>
    <x v="914"/>
    <n v="3"/>
    <n v="0.7"/>
    <n v="-3.5207999999999995"/>
    <s v="Anna Andreadi"/>
    <s v=""/>
    <n v="1"/>
    <n v="0"/>
  </r>
  <r>
    <n v="1009"/>
    <x v="484"/>
    <x v="377"/>
    <d v="2020-01-01T00:00:00"/>
    <s v="Standard Class"/>
    <x v="138"/>
    <x v="138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x v="915"/>
    <n v="5"/>
    <n v="0"/>
    <n v="20.584999999999994"/>
    <s v="Kelly Williams"/>
    <s v=""/>
    <n v="1"/>
    <n v="0"/>
  </r>
  <r>
    <n v="1010"/>
    <x v="485"/>
    <x v="378"/>
    <d v="2019-08-03T00:00:00"/>
    <s v="First Class"/>
    <x v="247"/>
    <x v="247"/>
    <x v="0"/>
    <s v="United States"/>
    <s v="Chicago"/>
    <s v="Illinois"/>
    <n v="60653"/>
    <x v="2"/>
    <s v="TEC-PH-10003931"/>
    <x v="2"/>
    <s v="Phones"/>
    <s v="JBL Micro Wireless Portable Bluetooth Speaker"/>
    <x v="916"/>
    <n v="2"/>
    <n v="0.2"/>
    <n v="5.9990000000000023"/>
    <s v="Kelly Williams"/>
    <s v=""/>
    <n v="1"/>
    <n v="0"/>
  </r>
  <r>
    <n v="1011"/>
    <x v="486"/>
    <x v="156"/>
    <d v="2016-11-26T00:00:00"/>
    <s v="First Class"/>
    <x v="364"/>
    <x v="364"/>
    <x v="0"/>
    <s v="United States"/>
    <s v="San Diego"/>
    <s v="California"/>
    <n v="92037"/>
    <x v="1"/>
    <s v="FUR-FU-10001602"/>
    <x v="0"/>
    <s v="Furnishings"/>
    <s v="Eldon Delta Triangular Chair Mat, 52&quot; x 58&quot;, Clear"/>
    <x v="917"/>
    <n v="4"/>
    <n v="0"/>
    <n v="27.309599999999989"/>
    <s v="Anna Andreadi"/>
    <s v=""/>
    <n v="1"/>
    <n v="1"/>
  </r>
  <r>
    <n v="1012"/>
    <x v="487"/>
    <x v="46"/>
    <d v="2019-06-21T00:00:00"/>
    <s v="Second Class"/>
    <x v="58"/>
    <x v="58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x v="918"/>
    <n v="3"/>
    <n v="0"/>
    <n v="46.574999999999996"/>
    <s v="Anna Andreadi"/>
    <s v=""/>
    <n v="1"/>
    <n v="0"/>
  </r>
  <r>
    <n v="1013"/>
    <x v="487"/>
    <x v="46"/>
    <d v="2019-06-21T00:00:00"/>
    <s v="Second Class"/>
    <x v="58"/>
    <x v="58"/>
    <x v="0"/>
    <s v="United States"/>
    <s v="Olympia"/>
    <s v="Washington"/>
    <n v="98502"/>
    <x v="1"/>
    <s v="OFF-ST-10003722"/>
    <x v="1"/>
    <s v="Storage"/>
    <s v="Project Tote Personal File"/>
    <x v="919"/>
    <n v="1"/>
    <n v="0"/>
    <n v="4.068699999999998"/>
    <s v="Anna Andreadi"/>
    <s v=""/>
    <n v="1"/>
    <n v="0"/>
  </r>
  <r>
    <n v="1014"/>
    <x v="488"/>
    <x v="379"/>
    <d v="2017-12-24T00:00:00"/>
    <s v="Second Class"/>
    <x v="365"/>
    <x v="365"/>
    <x v="0"/>
    <s v="United States"/>
    <s v="Seattle"/>
    <s v="Washington"/>
    <n v="98103"/>
    <x v="1"/>
    <s v="FUR-TA-10003748"/>
    <x v="0"/>
    <s v="Tables"/>
    <s v="Bevis 36 x 72 Conference Tables"/>
    <x v="920"/>
    <n v="13"/>
    <n v="0"/>
    <n v="356.04139999999995"/>
    <s v="Anna Andreadi"/>
    <n v="1"/>
    <n v="0"/>
    <n v="1"/>
  </r>
  <r>
    <n v="1015"/>
    <x v="488"/>
    <x v="379"/>
    <d v="2017-12-24T00:00:00"/>
    <s v="Second Class"/>
    <x v="365"/>
    <x v="365"/>
    <x v="0"/>
    <s v="United States"/>
    <s v="Seattle"/>
    <s v="Washington"/>
    <n v="98103"/>
    <x v="1"/>
    <s v="TEC-AC-10003198"/>
    <x v="2"/>
    <s v="Accessories"/>
    <s v="Enermax Acrylux Wireless Keyboard"/>
    <x v="921"/>
    <n v="1"/>
    <n v="0"/>
    <n v="36.851999999999997"/>
    <s v="Anna Andreadi"/>
    <n v="1"/>
    <n v="0"/>
    <n v="0"/>
  </r>
  <r>
    <n v="1016"/>
    <x v="489"/>
    <x v="14"/>
    <d v="2017-09-19T00:00:00"/>
    <s v="Second Class"/>
    <x v="246"/>
    <x v="246"/>
    <x v="2"/>
    <s v="United States"/>
    <s v="Los Angeles"/>
    <s v="California"/>
    <n v="90036"/>
    <x v="1"/>
    <s v="OFF-PA-10004100"/>
    <x v="1"/>
    <s v="Paper"/>
    <s v="Xerox 216"/>
    <x v="56"/>
    <n v="5"/>
    <n v="0"/>
    <n v="15.552000000000001"/>
    <s v="Anna Andreadi"/>
    <s v=""/>
    <n v="1"/>
    <n v="0"/>
  </r>
  <r>
    <n v="1017"/>
    <x v="490"/>
    <x v="380"/>
    <d v="2017-07-10T00:00:00"/>
    <s v="Standard Class"/>
    <x v="366"/>
    <x v="366"/>
    <x v="1"/>
    <s v="United States"/>
    <s v="New York City"/>
    <s v="New York"/>
    <n v="10011"/>
    <x v="3"/>
    <s v="FUR-FU-10002191"/>
    <x v="0"/>
    <s v="Furnishings"/>
    <s v="G.E. Halogen Desk Lamp Bulbs"/>
    <x v="544"/>
    <n v="2"/>
    <n v="0"/>
    <n v="6.7008000000000001"/>
    <s v="Chuck Magee"/>
    <s v=""/>
    <n v="1"/>
    <n v="1"/>
  </r>
  <r>
    <n v="1018"/>
    <x v="490"/>
    <x v="380"/>
    <d v="2017-07-10T00:00:00"/>
    <s v="Standard Class"/>
    <x v="366"/>
    <x v="366"/>
    <x v="1"/>
    <s v="United States"/>
    <s v="New York City"/>
    <s v="New York"/>
    <n v="10011"/>
    <x v="3"/>
    <s v="FUR-FU-10000965"/>
    <x v="0"/>
    <s v="Furnishings"/>
    <s v="Howard Miller 11-1/2&quot; Diameter Ridgewood Wall Clock"/>
    <x v="922"/>
    <n v="3"/>
    <n v="0"/>
    <n v="63.886200000000002"/>
    <s v="Chuck Magee"/>
    <s v=""/>
    <n v="1"/>
    <n v="0"/>
  </r>
  <r>
    <n v="1019"/>
    <x v="490"/>
    <x v="380"/>
    <d v="2017-07-10T00:00:00"/>
    <s v="Standard Class"/>
    <x v="366"/>
    <x v="366"/>
    <x v="1"/>
    <s v="United States"/>
    <s v="New York City"/>
    <s v="New York"/>
    <n v="10011"/>
    <x v="3"/>
    <s v="TEC-PH-10004188"/>
    <x v="2"/>
    <s v="Phones"/>
    <s v="OtterBox Commuter Series Case - Samsung Galaxy S4"/>
    <x v="923"/>
    <n v="5"/>
    <n v="0"/>
    <n v="2.4990000000000023"/>
    <s v="Chuck Magee"/>
    <s v=""/>
    <n v="1"/>
    <n v="0"/>
  </r>
  <r>
    <n v="1020"/>
    <x v="490"/>
    <x v="380"/>
    <d v="2017-07-10T00:00:00"/>
    <s v="Standard Class"/>
    <x v="366"/>
    <x v="366"/>
    <x v="1"/>
    <s v="United States"/>
    <s v="New York City"/>
    <s v="New York"/>
    <n v="10011"/>
    <x v="3"/>
    <s v="OFF-ST-10001526"/>
    <x v="1"/>
    <s v="Storage"/>
    <s v="Iceberg Mobile Mega Data/Printer Cart"/>
    <x v="924"/>
    <n v="5"/>
    <n v="0"/>
    <n v="156.42899999999997"/>
    <s v="Chuck Magee"/>
    <s v=""/>
    <n v="1"/>
    <n v="0"/>
  </r>
  <r>
    <n v="1021"/>
    <x v="491"/>
    <x v="381"/>
    <d v="2017-05-03T00:00:00"/>
    <s v="Standard Class"/>
    <x v="218"/>
    <x v="218"/>
    <x v="0"/>
    <s v="United States"/>
    <s v="Washington"/>
    <s v="District of Columbia"/>
    <n v="20016"/>
    <x v="3"/>
    <s v="OFF-AR-10001166"/>
    <x v="1"/>
    <s v="Art"/>
    <s v="Staples in misc. colors"/>
    <x v="925"/>
    <n v="3"/>
    <n v="0"/>
    <n v="8.8686000000000007"/>
    <s v="Chuck Magee"/>
    <s v=""/>
    <n v="1"/>
    <n v="0"/>
  </r>
  <r>
    <n v="1022"/>
    <x v="491"/>
    <x v="381"/>
    <d v="2017-05-03T00:00:00"/>
    <s v="Standard Class"/>
    <x v="218"/>
    <x v="218"/>
    <x v="0"/>
    <s v="United States"/>
    <s v="Washington"/>
    <s v="District of Columbia"/>
    <n v="20016"/>
    <x v="3"/>
    <s v="FUR-CH-10000309"/>
    <x v="0"/>
    <s v="Chairs"/>
    <s v="Global Comet Stacking Arm Chair"/>
    <x v="926"/>
    <n v="3"/>
    <n v="0"/>
    <n v="316.88249999999999"/>
    <s v="Chuck Magee"/>
    <s v=""/>
    <n v="1"/>
    <n v="0"/>
  </r>
  <r>
    <n v="1023"/>
    <x v="491"/>
    <x v="381"/>
    <d v="2017-05-03T00:00:00"/>
    <s v="Standard Class"/>
    <x v="218"/>
    <x v="218"/>
    <x v="0"/>
    <s v="United States"/>
    <s v="Washington"/>
    <s v="District of Columbia"/>
    <n v="20016"/>
    <x v="3"/>
    <s v="TEC-MA-10004212"/>
    <x v="2"/>
    <s v="Machines"/>
    <s v="Cisco SPA525G2 5-Line IP Phone"/>
    <x v="927"/>
    <n v="8"/>
    <n v="0"/>
    <n v="648.56240000000003"/>
    <s v="Chuck Magee"/>
    <s v=""/>
    <n v="1"/>
    <n v="0"/>
  </r>
  <r>
    <n v="1024"/>
    <x v="492"/>
    <x v="382"/>
    <d v="2017-06-20T00:00:00"/>
    <s v="Standard Class"/>
    <x v="171"/>
    <x v="171"/>
    <x v="0"/>
    <s v="United States"/>
    <s v="Philadelphia"/>
    <s v="Pennsylvania"/>
    <n v="19134"/>
    <x v="3"/>
    <s v="OFF-EN-10003072"/>
    <x v="1"/>
    <s v="Envelopes"/>
    <s v="Peel &amp; Seel Envelopes"/>
    <x v="928"/>
    <n v="2"/>
    <n v="0.2"/>
    <n v="2.1728000000000001"/>
    <s v="Chuck Magee"/>
    <s v=""/>
    <n v="1"/>
    <n v="0"/>
  </r>
  <r>
    <n v="1025"/>
    <x v="493"/>
    <x v="94"/>
    <d v="2019-12-20T00:00:00"/>
    <s v="First Class"/>
    <x v="367"/>
    <x v="367"/>
    <x v="2"/>
    <s v="United States"/>
    <s v="Los Angeles"/>
    <s v="California"/>
    <n v="90045"/>
    <x v="1"/>
    <s v="OFF-BI-10000320"/>
    <x v="1"/>
    <s v="Binders"/>
    <s v="GBC Plastic Binding Combs"/>
    <x v="929"/>
    <n v="2"/>
    <n v="0.2"/>
    <n v="4.2804000000000002"/>
    <s v="Anna Andreadi"/>
    <s v=""/>
    <n v="1"/>
    <n v="1"/>
  </r>
  <r>
    <n v="1026"/>
    <x v="494"/>
    <x v="383"/>
    <d v="2018-01-13T00:00:00"/>
    <s v="Second Class"/>
    <x v="368"/>
    <x v="368"/>
    <x v="2"/>
    <s v="United States"/>
    <s v="Springfield"/>
    <s v="Ohio"/>
    <n v="45503"/>
    <x v="3"/>
    <s v="OFF-PA-10001166"/>
    <x v="1"/>
    <s v="Paper"/>
    <s v="Xerox 2"/>
    <x v="12"/>
    <n v="3"/>
    <n v="0.2"/>
    <n v="5.4432"/>
    <s v="Chuck Magee"/>
    <n v="1"/>
    <n v="0"/>
    <n v="1"/>
  </r>
  <r>
    <n v="1027"/>
    <x v="494"/>
    <x v="383"/>
    <d v="2018-01-13T00:00:00"/>
    <s v="Second Class"/>
    <x v="368"/>
    <x v="368"/>
    <x v="2"/>
    <s v="United States"/>
    <s v="Springfield"/>
    <s v="Ohio"/>
    <n v="45503"/>
    <x v="3"/>
    <s v="OFF-PA-10003656"/>
    <x v="1"/>
    <s v="Paper"/>
    <s v="Xerox 1935"/>
    <x v="930"/>
    <n v="3"/>
    <n v="0.2"/>
    <n v="20.576399999999996"/>
    <s v="Chuck Magee"/>
    <n v="1"/>
    <n v="0"/>
    <n v="0"/>
  </r>
  <r>
    <n v="1028"/>
    <x v="494"/>
    <x v="383"/>
    <d v="2018-01-13T00:00:00"/>
    <s v="Second Class"/>
    <x v="368"/>
    <x v="368"/>
    <x v="2"/>
    <s v="United States"/>
    <s v="Springfield"/>
    <s v="Ohio"/>
    <n v="45503"/>
    <x v="3"/>
    <s v="TEC-PH-10000148"/>
    <x v="2"/>
    <s v="Phones"/>
    <s v="Cyber Acoustics AC-202b Speech Recognition Stereo Headset"/>
    <x v="931"/>
    <n v="2"/>
    <n v="0.4"/>
    <n v="-9.8724000000000007"/>
    <s v="Chuck Magee"/>
    <n v="1"/>
    <n v="0"/>
    <n v="0"/>
  </r>
  <r>
    <n v="1029"/>
    <x v="495"/>
    <x v="384"/>
    <d v="2016-07-15T00:00:00"/>
    <s v="Standard Class"/>
    <x v="156"/>
    <x v="156"/>
    <x v="1"/>
    <s v="United States"/>
    <s v="Hackensack"/>
    <s v="New Jersey"/>
    <n v="7601"/>
    <x v="3"/>
    <s v="OFF-PA-10000474"/>
    <x v="1"/>
    <s v="Paper"/>
    <s v="Easy-staple paper"/>
    <x v="932"/>
    <n v="5"/>
    <n v="0"/>
    <n v="83.283999999999992"/>
    <s v="Chuck Magee"/>
    <s v=""/>
    <n v="1"/>
    <n v="0"/>
  </r>
  <r>
    <n v="1030"/>
    <x v="495"/>
    <x v="384"/>
    <d v="2016-07-15T00:00:00"/>
    <s v="Standard Class"/>
    <x v="156"/>
    <x v="156"/>
    <x v="1"/>
    <s v="United States"/>
    <s v="Hackensack"/>
    <s v="New Jersey"/>
    <n v="7601"/>
    <x v="3"/>
    <s v="TEC-PH-10003885"/>
    <x v="2"/>
    <s v="Phones"/>
    <s v="Cisco SPA508G"/>
    <x v="933"/>
    <n v="3"/>
    <n v="0"/>
    <n v="57.41129999999999"/>
    <s v="Chuck Magee"/>
    <s v=""/>
    <n v="1"/>
    <n v="0"/>
  </r>
  <r>
    <n v="1031"/>
    <x v="495"/>
    <x v="384"/>
    <d v="2016-07-15T00:00:00"/>
    <s v="Standard Class"/>
    <x v="156"/>
    <x v="156"/>
    <x v="1"/>
    <s v="United States"/>
    <s v="Hackensack"/>
    <s v="New Jersey"/>
    <n v="7601"/>
    <x v="3"/>
    <s v="FUR-CH-10003379"/>
    <x v="0"/>
    <s v="Chairs"/>
    <s v="Global Commerce Series High-Back Swivel/Tilt Chairs"/>
    <x v="934"/>
    <n v="3"/>
    <n v="0"/>
    <n v="213.73500000000001"/>
    <s v="Chuck Magee"/>
    <s v=""/>
    <n v="1"/>
    <n v="0"/>
  </r>
  <r>
    <n v="1032"/>
    <x v="495"/>
    <x v="384"/>
    <d v="2016-07-15T00:00:00"/>
    <s v="Standard Class"/>
    <x v="156"/>
    <x v="156"/>
    <x v="1"/>
    <s v="United States"/>
    <s v="Hackensack"/>
    <s v="New Jersey"/>
    <n v="7601"/>
    <x v="3"/>
    <s v="FUR-FU-10000629"/>
    <x v="0"/>
    <s v="Furnishings"/>
    <s v="9-3/4 Diameter Round Wall Clock"/>
    <x v="935"/>
    <n v="9"/>
    <n v="0"/>
    <n v="52.126200000000004"/>
    <s v="Chuck Magee"/>
    <s v=""/>
    <n v="1"/>
    <n v="0"/>
  </r>
  <r>
    <n v="1033"/>
    <x v="495"/>
    <x v="384"/>
    <d v="2016-07-15T00:00:00"/>
    <s v="Standard Class"/>
    <x v="156"/>
    <x v="156"/>
    <x v="1"/>
    <s v="United States"/>
    <s v="Hackensack"/>
    <s v="New Jersey"/>
    <n v="7601"/>
    <x v="3"/>
    <s v="OFF-LA-10001175"/>
    <x v="1"/>
    <s v="Labels"/>
    <s v="Avery 514"/>
    <x v="936"/>
    <n v="5"/>
    <n v="0"/>
    <n v="7.056"/>
    <s v="Chuck Magee"/>
    <s v=""/>
    <n v="1"/>
    <n v="0"/>
  </r>
  <r>
    <n v="1034"/>
    <x v="496"/>
    <x v="73"/>
    <d v="2018-11-22T00:00:00"/>
    <s v="First Class"/>
    <x v="369"/>
    <x v="369"/>
    <x v="0"/>
    <s v="United States"/>
    <s v="Cincinnati"/>
    <s v="Ohio"/>
    <n v="45231"/>
    <x v="3"/>
    <s v="OFF-PA-10000955"/>
    <x v="1"/>
    <s v="Paper"/>
    <s v="Southworth 25% Cotton Granite Paper &amp; Envelopes"/>
    <x v="937"/>
    <n v="3"/>
    <n v="0.2"/>
    <n v="5.1011999999999995"/>
    <s v="Chuck Magee"/>
    <s v=""/>
    <n v="1"/>
    <n v="1"/>
  </r>
  <r>
    <n v="1035"/>
    <x v="496"/>
    <x v="73"/>
    <d v="2018-11-22T00:00:00"/>
    <s v="First Class"/>
    <x v="369"/>
    <x v="369"/>
    <x v="0"/>
    <s v="United States"/>
    <s v="Cincinnati"/>
    <s v="Ohio"/>
    <n v="45231"/>
    <x v="3"/>
    <s v="OFF-BI-10003460"/>
    <x v="1"/>
    <s v="Binders"/>
    <s v="Acco 3-Hole Punch"/>
    <x v="938"/>
    <n v="2"/>
    <n v="0.7"/>
    <n v="-1.9272"/>
    <s v="Chuck Magee"/>
    <s v=""/>
    <n v="1"/>
    <n v="0"/>
  </r>
  <r>
    <n v="1036"/>
    <x v="496"/>
    <x v="73"/>
    <d v="2018-11-22T00:00:00"/>
    <s v="First Class"/>
    <x v="369"/>
    <x v="369"/>
    <x v="0"/>
    <s v="United States"/>
    <s v="Cincinnati"/>
    <s v="Ohio"/>
    <n v="45231"/>
    <x v="3"/>
    <s v="OFF-BI-10000474"/>
    <x v="1"/>
    <s v="Binders"/>
    <s v="Avery Recycled Flexi-View Covers for Binding Systems"/>
    <x v="939"/>
    <n v="3"/>
    <n v="0.7"/>
    <n v="-10.579799999999999"/>
    <s v="Chuck Magee"/>
    <s v=""/>
    <n v="1"/>
    <n v="0"/>
  </r>
  <r>
    <n v="1037"/>
    <x v="497"/>
    <x v="183"/>
    <d v="2018-04-26T00:00:00"/>
    <s v="Standard Class"/>
    <x v="330"/>
    <x v="330"/>
    <x v="2"/>
    <s v="United States"/>
    <s v="Jefferson City"/>
    <s v="Missouri"/>
    <n v="65109"/>
    <x v="2"/>
    <s v="FUR-FU-10003975"/>
    <x v="0"/>
    <s v="Furnishings"/>
    <s v="Eldon Advantage Chair Mats for Low to Medium Pile Carpets"/>
    <x v="940"/>
    <n v="2"/>
    <n v="0"/>
    <n v="8.6619999999999919"/>
    <s v="Kelly Williams"/>
    <s v=""/>
    <n v="1"/>
    <n v="0"/>
  </r>
  <r>
    <n v="1038"/>
    <x v="498"/>
    <x v="385"/>
    <d v="2017-06-14T00:00:00"/>
    <s v="First Class"/>
    <x v="370"/>
    <x v="370"/>
    <x v="0"/>
    <s v="United States"/>
    <s v="Los Angeles"/>
    <s v="California"/>
    <n v="90004"/>
    <x v="1"/>
    <s v="OFF-BI-10003707"/>
    <x v="1"/>
    <s v="Binders"/>
    <s v="Aluminum Screw Posts"/>
    <x v="941"/>
    <n v="3"/>
    <n v="0.2"/>
    <n v="13.734"/>
    <s v="Anna Andreadi"/>
    <s v=""/>
    <n v="1"/>
    <n v="1"/>
  </r>
  <r>
    <n v="1039"/>
    <x v="499"/>
    <x v="225"/>
    <d v="2019-11-21T00:00:00"/>
    <s v="First Class"/>
    <x v="371"/>
    <x v="371"/>
    <x v="0"/>
    <s v="United States"/>
    <s v="Burlington"/>
    <s v="North Carolina"/>
    <n v="27217"/>
    <x v="0"/>
    <s v="OFF-AR-10000203"/>
    <x v="1"/>
    <s v="Art"/>
    <s v="Newell 336"/>
    <x v="942"/>
    <n v="7"/>
    <n v="0.2"/>
    <n v="2.696399999999997"/>
    <s v="Cassandra Brandow"/>
    <s v=""/>
    <n v="1"/>
    <n v="1"/>
  </r>
  <r>
    <n v="1040"/>
    <x v="499"/>
    <x v="225"/>
    <d v="2019-11-21T00:00:00"/>
    <s v="First Class"/>
    <x v="371"/>
    <x v="371"/>
    <x v="0"/>
    <s v="United States"/>
    <s v="Burlington"/>
    <s v="North Carolina"/>
    <n v="27217"/>
    <x v="0"/>
    <s v="OFF-AR-10004790"/>
    <x v="1"/>
    <s v="Art"/>
    <s v="Staples in misc. colors"/>
    <x v="943"/>
    <n v="3"/>
    <n v="0.2"/>
    <n v="1.7954999999999988"/>
    <s v="Cassandra Brandow"/>
    <s v=""/>
    <n v="1"/>
    <n v="0"/>
  </r>
  <r>
    <n v="1041"/>
    <x v="500"/>
    <x v="231"/>
    <d v="2018-03-24T00:00:00"/>
    <s v="Standard Class"/>
    <x v="372"/>
    <x v="372"/>
    <x v="2"/>
    <s v="United States"/>
    <s v="Saint Peters"/>
    <s v="Missouri"/>
    <n v="63376"/>
    <x v="2"/>
    <s v="FUR-TA-10001095"/>
    <x v="0"/>
    <s v="Tables"/>
    <s v="Chromcraft Round Conference Tables"/>
    <x v="944"/>
    <n v="4"/>
    <n v="0"/>
    <n v="146.40359999999998"/>
    <s v="Kelly Williams"/>
    <s v=""/>
    <n v="1"/>
    <n v="1"/>
  </r>
  <r>
    <n v="1042"/>
    <x v="501"/>
    <x v="47"/>
    <d v="2018-09-09T00:00:00"/>
    <s v="Second Class"/>
    <x v="373"/>
    <x v="373"/>
    <x v="0"/>
    <s v="United States"/>
    <s v="New York City"/>
    <s v="New York"/>
    <n v="10035"/>
    <x v="3"/>
    <s v="TEC-AC-10004761"/>
    <x v="2"/>
    <s v="Accessories"/>
    <s v="Maxell 4.7GB DVD+RW 3/Pack"/>
    <x v="945"/>
    <n v="2"/>
    <n v="0"/>
    <n v="11.151"/>
    <s v="Chuck Magee"/>
    <s v=""/>
    <n v="1"/>
    <n v="1"/>
  </r>
  <r>
    <n v="1043"/>
    <x v="501"/>
    <x v="47"/>
    <d v="2018-09-09T00:00:00"/>
    <s v="Second Class"/>
    <x v="373"/>
    <x v="373"/>
    <x v="0"/>
    <s v="United States"/>
    <s v="New York City"/>
    <s v="New York"/>
    <n v="10035"/>
    <x v="3"/>
    <s v="FUR-BO-10001811"/>
    <x v="0"/>
    <s v="Bookcases"/>
    <s v="Atlantic Metals Mobile 5-Shelf Bookcases, Custom Colors"/>
    <x v="946"/>
    <n v="3"/>
    <n v="0.2"/>
    <n v="90.293999999999926"/>
    <s v="Chuck Magee"/>
    <s v=""/>
    <n v="1"/>
    <n v="0"/>
  </r>
  <r>
    <n v="1044"/>
    <x v="502"/>
    <x v="362"/>
    <d v="2019-07-12T00:00:00"/>
    <s v="First Class"/>
    <x v="374"/>
    <x v="374"/>
    <x v="1"/>
    <s v="United States"/>
    <s v="Chicago"/>
    <s v="Illinois"/>
    <n v="60610"/>
    <x v="2"/>
    <s v="OFF-AR-10001130"/>
    <x v="1"/>
    <s v="Art"/>
    <s v="Quartet Alpha White Chalk, 12/Pack"/>
    <x v="947"/>
    <n v="5"/>
    <n v="0.2"/>
    <n v="2.9835000000000003"/>
    <s v="Kelly Williams"/>
    <s v=""/>
    <n v="1"/>
    <n v="1"/>
  </r>
  <r>
    <n v="1045"/>
    <x v="502"/>
    <x v="362"/>
    <d v="2019-07-12T00:00:00"/>
    <s v="First Class"/>
    <x v="374"/>
    <x v="374"/>
    <x v="1"/>
    <s v="United States"/>
    <s v="Chicago"/>
    <s v="Illinois"/>
    <n v="60610"/>
    <x v="2"/>
    <s v="OFF-AP-10000055"/>
    <x v="1"/>
    <s v="Appliances"/>
    <s v="Belkin F9S820V06 8 Outlet Surge"/>
    <x v="948"/>
    <n v="9"/>
    <n v="0.8"/>
    <n v="-146.16000000000003"/>
    <s v="Kelly Williams"/>
    <s v=""/>
    <n v="1"/>
    <n v="0"/>
  </r>
  <r>
    <n v="1046"/>
    <x v="503"/>
    <x v="386"/>
    <d v="2019-10-16T00:00:00"/>
    <s v="Standard Class"/>
    <x v="17"/>
    <x v="17"/>
    <x v="2"/>
    <s v="United States"/>
    <s v="Rockford"/>
    <s v="Illinois"/>
    <n v="61107"/>
    <x v="2"/>
    <s v="FUR-CH-10002304"/>
    <x v="0"/>
    <s v="Chairs"/>
    <s v="Global Stack Chair without Arms, Black"/>
    <x v="949"/>
    <n v="14"/>
    <n v="0.3"/>
    <n v="-18.185999999999993"/>
    <s v="Kelly Williams"/>
    <s v=""/>
    <n v="1"/>
    <n v="0"/>
  </r>
  <r>
    <n v="1047"/>
    <x v="504"/>
    <x v="387"/>
    <d v="2018-03-13T00:00:00"/>
    <s v="Standard Class"/>
    <x v="233"/>
    <x v="233"/>
    <x v="0"/>
    <s v="United States"/>
    <s v="Miami"/>
    <s v="Florida"/>
    <n v="33142"/>
    <x v="0"/>
    <s v="TEC-PH-10001530"/>
    <x v="2"/>
    <s v="Phones"/>
    <s v="Cisco Unified IP Phone 7945G VoIP phone"/>
    <x v="744"/>
    <n v="5"/>
    <n v="0.2"/>
    <n v="85.247500000000002"/>
    <s v="Cassandra Brandow"/>
    <s v=""/>
    <n v="1"/>
    <n v="0"/>
  </r>
  <r>
    <n v="1048"/>
    <x v="504"/>
    <x v="387"/>
    <d v="2018-03-13T00:00:00"/>
    <s v="Standard Class"/>
    <x v="233"/>
    <x v="233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x v="102"/>
    <n v="3"/>
    <n v="0.2"/>
    <n v="-3.8385000000000105"/>
    <s v="Cassandra Brandow"/>
    <s v=""/>
    <n v="1"/>
    <n v="0"/>
  </r>
  <r>
    <n v="1049"/>
    <x v="505"/>
    <x v="279"/>
    <d v="2016-06-01T00:00:00"/>
    <s v="Second Class"/>
    <x v="62"/>
    <x v="62"/>
    <x v="0"/>
    <s v="United States"/>
    <s v="San Francisco"/>
    <s v="California"/>
    <n v="94109"/>
    <x v="1"/>
    <s v="TEC-PH-10000486"/>
    <x v="2"/>
    <s v="Phones"/>
    <s v="Plantronics HL10 Handset Lifter"/>
    <x v="950"/>
    <n v="12"/>
    <n v="0.2"/>
    <n v="125.2691999999999"/>
    <s v="Anna Andreadi"/>
    <s v=""/>
    <n v="1"/>
    <n v="0"/>
  </r>
  <r>
    <n v="1050"/>
    <x v="505"/>
    <x v="279"/>
    <d v="2016-06-01T00:00:00"/>
    <s v="Second Class"/>
    <x v="62"/>
    <x v="62"/>
    <x v="0"/>
    <s v="United States"/>
    <s v="San Francisco"/>
    <s v="California"/>
    <n v="94109"/>
    <x v="1"/>
    <s v="TEC-AC-10001606"/>
    <x v="2"/>
    <s v="Accessories"/>
    <s v="Logitech Wireless Performance Mouse MX for PC and Mac"/>
    <x v="313"/>
    <n v="1"/>
    <n v="0"/>
    <n v="37.996200000000002"/>
    <s v="Anna Andreadi"/>
    <s v=""/>
    <n v="1"/>
    <n v="0"/>
  </r>
  <r>
    <n v="1051"/>
    <x v="506"/>
    <x v="230"/>
    <d v="2017-07-05T00:00:00"/>
    <s v="First Class"/>
    <x v="375"/>
    <x v="375"/>
    <x v="1"/>
    <s v="United States"/>
    <s v="Philadelphia"/>
    <s v="Pennsylvania"/>
    <n v="19134"/>
    <x v="3"/>
    <s v="FUR-FU-10000293"/>
    <x v="0"/>
    <s v="Furnishings"/>
    <s v="Eldon Antistatic Chair Mats for Low to Medium Pile Carpets"/>
    <x v="951"/>
    <n v="2"/>
    <n v="0.2"/>
    <n v="-29.481200000000022"/>
    <s v="Chuck Magee"/>
    <s v=""/>
    <n v="1"/>
    <n v="1"/>
  </r>
  <r>
    <n v="1052"/>
    <x v="506"/>
    <x v="230"/>
    <d v="2017-07-05T00:00:00"/>
    <s v="First Class"/>
    <x v="375"/>
    <x v="375"/>
    <x v="1"/>
    <s v="United States"/>
    <s v="Philadelphia"/>
    <s v="Pennsylvania"/>
    <n v="19134"/>
    <x v="3"/>
    <s v="OFF-PA-10001307"/>
    <x v="1"/>
    <s v="Paper"/>
    <s v="Important Message Pads, 50 4-1/4 x 5-1/2 Forms per Pad"/>
    <x v="952"/>
    <n v="2"/>
    <n v="0.2"/>
    <n v="2.4359999999999995"/>
    <s v="Chuck Magee"/>
    <s v=""/>
    <n v="1"/>
    <n v="0"/>
  </r>
  <r>
    <n v="1053"/>
    <x v="506"/>
    <x v="230"/>
    <d v="2017-07-05T00:00:00"/>
    <s v="First Class"/>
    <x v="375"/>
    <x v="375"/>
    <x v="1"/>
    <s v="United States"/>
    <s v="Philadelphia"/>
    <s v="Pennsylvania"/>
    <n v="19134"/>
    <x v="3"/>
    <s v="FUR-FU-10004460"/>
    <x v="0"/>
    <s v="Furnishings"/>
    <s v="Howard Miller 12&quot; Round Wall Clock"/>
    <x v="953"/>
    <n v="9"/>
    <n v="0.2"/>
    <n v="56.577599999999961"/>
    <s v="Chuck Magee"/>
    <s v=""/>
    <n v="1"/>
    <n v="0"/>
  </r>
  <r>
    <n v="1054"/>
    <x v="507"/>
    <x v="388"/>
    <d v="2017-04-08T00:00:00"/>
    <s v="Standard Class"/>
    <x v="376"/>
    <x v="376"/>
    <x v="2"/>
    <s v="United States"/>
    <s v="New York City"/>
    <s v="New York"/>
    <n v="10009"/>
    <x v="3"/>
    <s v="OFF-AR-10000716"/>
    <x v="1"/>
    <s v="Art"/>
    <s v="DIXON Ticonderoga Erasable Checking Pencils"/>
    <x v="954"/>
    <n v="2"/>
    <n v="0"/>
    <n v="4.3524000000000003"/>
    <s v="Chuck Magee"/>
    <s v=""/>
    <n v="1"/>
    <n v="1"/>
  </r>
  <r>
    <n v="1055"/>
    <x v="507"/>
    <x v="388"/>
    <d v="2017-04-08T00:00:00"/>
    <s v="Standard Class"/>
    <x v="376"/>
    <x v="376"/>
    <x v="2"/>
    <s v="United States"/>
    <s v="New York City"/>
    <s v="New York"/>
    <n v="10009"/>
    <x v="3"/>
    <s v="FUR-FU-10004622"/>
    <x v="0"/>
    <s v="Furnishings"/>
    <s v="Eldon Advantage Foldable Chair Mats for Low Pile Carpets"/>
    <x v="955"/>
    <n v="2"/>
    <n v="0"/>
    <n v="22.763999999999996"/>
    <s v="Chuck Magee"/>
    <s v=""/>
    <n v="1"/>
    <n v="0"/>
  </r>
  <r>
    <n v="1056"/>
    <x v="507"/>
    <x v="388"/>
    <d v="2017-04-08T00:00:00"/>
    <s v="Standard Class"/>
    <x v="376"/>
    <x v="376"/>
    <x v="2"/>
    <s v="United States"/>
    <s v="New York City"/>
    <s v="New York"/>
    <n v="10009"/>
    <x v="3"/>
    <s v="OFF-BI-10002735"/>
    <x v="1"/>
    <s v="Binders"/>
    <s v="GBC Prestige Therm-A-Bind Covers"/>
    <x v="956"/>
    <n v="3"/>
    <n v="0.2"/>
    <n v="27.791100000000004"/>
    <s v="Chuck Magee"/>
    <s v=""/>
    <n v="1"/>
    <n v="0"/>
  </r>
  <r>
    <n v="1057"/>
    <x v="507"/>
    <x v="388"/>
    <d v="2017-04-08T00:00:00"/>
    <s v="Standard Class"/>
    <x v="376"/>
    <x v="376"/>
    <x v="2"/>
    <s v="United States"/>
    <s v="New York City"/>
    <s v="New York"/>
    <n v="10009"/>
    <x v="3"/>
    <s v="OFF-BI-10003529"/>
    <x v="1"/>
    <s v="Binders"/>
    <s v="Avery Round Ring Poly Binders"/>
    <x v="957"/>
    <n v="4"/>
    <n v="0.2"/>
    <n v="3.2944"/>
    <s v="Chuck Magee"/>
    <s v=""/>
    <n v="1"/>
    <n v="0"/>
  </r>
  <r>
    <n v="1058"/>
    <x v="508"/>
    <x v="389"/>
    <d v="2019-12-17T00:00:00"/>
    <s v="Standard Class"/>
    <x v="130"/>
    <x v="130"/>
    <x v="1"/>
    <s v="United States"/>
    <s v="San Diego"/>
    <s v="California"/>
    <n v="92037"/>
    <x v="1"/>
    <s v="OFF-BI-10001097"/>
    <x v="1"/>
    <s v="Binders"/>
    <s v="Avery Hole Reinforcements"/>
    <x v="958"/>
    <n v="4"/>
    <n v="0.2"/>
    <n v="7.2267999999999999"/>
    <s v="Anna Andreadi"/>
    <s v=""/>
    <n v="1"/>
    <n v="0"/>
  </r>
  <r>
    <n v="1059"/>
    <x v="508"/>
    <x v="389"/>
    <d v="2019-12-17T00:00:00"/>
    <s v="Standard Class"/>
    <x v="130"/>
    <x v="130"/>
    <x v="1"/>
    <s v="United States"/>
    <s v="San Diego"/>
    <s v="California"/>
    <n v="92037"/>
    <x v="1"/>
    <s v="OFF-BI-10001597"/>
    <x v="1"/>
    <s v="Binders"/>
    <s v="Wilson Jones Ledger-Size, Piano-Hinge Binder, 2&quot;, Blue"/>
    <x v="959"/>
    <n v="2"/>
    <n v="0.2"/>
    <n v="22.948799999999995"/>
    <s v="Anna Andreadi"/>
    <s v=""/>
    <n v="1"/>
    <n v="0"/>
  </r>
  <r>
    <n v="1060"/>
    <x v="509"/>
    <x v="390"/>
    <d v="2018-12-01T00:00:00"/>
    <s v="Standard Class"/>
    <x v="377"/>
    <x v="377"/>
    <x v="2"/>
    <s v="United States"/>
    <s v="Philadelphia"/>
    <s v="Pennsylvania"/>
    <n v="19143"/>
    <x v="3"/>
    <s v="OFF-FA-10001754"/>
    <x v="1"/>
    <s v="Fasteners"/>
    <s v="Stockwell Gold Paper Clips"/>
    <x v="960"/>
    <n v="3"/>
    <n v="0.2"/>
    <n v="1.6008"/>
    <s v="Chuck Magee"/>
    <s v=""/>
    <n v="1"/>
    <n v="1"/>
  </r>
  <r>
    <n v="1061"/>
    <x v="510"/>
    <x v="391"/>
    <d v="2017-03-29T00:00:00"/>
    <s v="Standard Class"/>
    <x v="148"/>
    <x v="148"/>
    <x v="0"/>
    <s v="United States"/>
    <s v="Houston"/>
    <s v="Texas"/>
    <n v="77095"/>
    <x v="2"/>
    <s v="FUR-CH-10003396"/>
    <x v="0"/>
    <s v="Chairs"/>
    <s v="Global Deluxe Steno Chair"/>
    <x v="961"/>
    <n v="2"/>
    <n v="0.3"/>
    <n v="-29.252400000000009"/>
    <s v="Kelly Williams"/>
    <s v=""/>
    <n v="1"/>
    <n v="0"/>
  </r>
  <r>
    <n v="1062"/>
    <x v="511"/>
    <x v="392"/>
    <d v="2017-04-21T00:00:00"/>
    <s v="Standard Class"/>
    <x v="378"/>
    <x v="378"/>
    <x v="1"/>
    <s v="United States"/>
    <s v="Toledo"/>
    <s v="Ohio"/>
    <n v="43615"/>
    <x v="3"/>
    <s v="OFF-AP-10002350"/>
    <x v="1"/>
    <s v="Appliances"/>
    <s v="Belkin F9H710-06 7 Outlet SurgeMaster Surge Protector"/>
    <x v="962"/>
    <n v="3"/>
    <n v="0.2"/>
    <n v="4.5215999999999994"/>
    <s v="Chuck Magee"/>
    <s v=""/>
    <n v="1"/>
    <n v="1"/>
  </r>
  <r>
    <n v="1063"/>
    <x v="511"/>
    <x v="392"/>
    <d v="2017-04-21T00:00:00"/>
    <s v="Standard Class"/>
    <x v="378"/>
    <x v="378"/>
    <x v="1"/>
    <s v="United States"/>
    <s v="Toledo"/>
    <s v="Ohio"/>
    <n v="43615"/>
    <x v="3"/>
    <s v="OFF-FA-10004838"/>
    <x v="1"/>
    <s v="Fasteners"/>
    <s v="Super Bands, 12/Pack"/>
    <x v="963"/>
    <n v="7"/>
    <n v="0.2"/>
    <n v="-2.2134"/>
    <s v="Chuck Magee"/>
    <s v=""/>
    <n v="1"/>
    <n v="0"/>
  </r>
  <r>
    <n v="1064"/>
    <x v="511"/>
    <x v="392"/>
    <d v="2017-04-21T00:00:00"/>
    <s v="Standard Class"/>
    <x v="378"/>
    <x v="378"/>
    <x v="1"/>
    <s v="United States"/>
    <s v="Toledo"/>
    <s v="Ohio"/>
    <n v="43615"/>
    <x v="3"/>
    <s v="OFF-AR-10004757"/>
    <x v="1"/>
    <s v="Art"/>
    <s v="Crayola Colored Pencils"/>
    <x v="964"/>
    <n v="3"/>
    <n v="0.2"/>
    <n v="1.2791999999999994"/>
    <s v="Chuck Magee"/>
    <s v=""/>
    <n v="1"/>
    <n v="0"/>
  </r>
  <r>
    <n v="1065"/>
    <x v="511"/>
    <x v="392"/>
    <d v="2017-04-21T00:00:00"/>
    <s v="Standard Class"/>
    <x v="378"/>
    <x v="378"/>
    <x v="1"/>
    <s v="United States"/>
    <s v="Toledo"/>
    <s v="Ohio"/>
    <n v="43615"/>
    <x v="3"/>
    <s v="TEC-PH-10002115"/>
    <x v="2"/>
    <s v="Phones"/>
    <s v="Plantronics 81402"/>
    <x v="965"/>
    <n v="3"/>
    <n v="0.4"/>
    <n v="-27.715799999999994"/>
    <s v="Chuck Magee"/>
    <s v=""/>
    <n v="1"/>
    <n v="0"/>
  </r>
  <r>
    <n v="1066"/>
    <x v="511"/>
    <x v="392"/>
    <d v="2017-04-21T00:00:00"/>
    <s v="Standard Class"/>
    <x v="378"/>
    <x v="378"/>
    <x v="1"/>
    <s v="United States"/>
    <s v="Toledo"/>
    <s v="Ohio"/>
    <n v="43615"/>
    <x v="3"/>
    <s v="OFF-FA-10003059"/>
    <x v="1"/>
    <s v="Fasteners"/>
    <s v="Assorted Color Push Pins"/>
    <x v="966"/>
    <n v="1"/>
    <n v="0.2"/>
    <n v="0.2352999999999999"/>
    <s v="Chuck Magee"/>
    <s v=""/>
    <n v="1"/>
    <n v="0"/>
  </r>
  <r>
    <n v="1067"/>
    <x v="511"/>
    <x v="392"/>
    <d v="2017-04-21T00:00:00"/>
    <s v="Standard Class"/>
    <x v="378"/>
    <x v="378"/>
    <x v="1"/>
    <s v="United States"/>
    <s v="Toledo"/>
    <s v="Ohio"/>
    <n v="43615"/>
    <x v="3"/>
    <s v="OFF-BI-10004330"/>
    <x v="1"/>
    <s v="Binders"/>
    <s v="GBC Velobind Prepunched Cover Sets, Regency Series"/>
    <x v="967"/>
    <n v="5"/>
    <n v="0.7"/>
    <n v="-46.224999999999994"/>
    <s v="Chuck Magee"/>
    <s v=""/>
    <n v="1"/>
    <n v="0"/>
  </r>
  <r>
    <n v="1068"/>
    <x v="512"/>
    <x v="393"/>
    <d v="2018-10-02T00:00:00"/>
    <s v="First Class"/>
    <x v="379"/>
    <x v="379"/>
    <x v="0"/>
    <s v="United States"/>
    <s v="San Francisco"/>
    <s v="California"/>
    <n v="94122"/>
    <x v="1"/>
    <s v="FUR-CH-10001146"/>
    <x v="0"/>
    <s v="Chairs"/>
    <s v="Global Value Mid-Back Manager's Chair, Gray"/>
    <x v="968"/>
    <n v="4"/>
    <n v="0.2"/>
    <n v="12.177999999999983"/>
    <s v="Anna Andreadi"/>
    <s v=""/>
    <n v="1"/>
    <n v="1"/>
  </r>
  <r>
    <n v="1069"/>
    <x v="513"/>
    <x v="394"/>
    <d v="2019-09-30T00:00:00"/>
    <s v="Second Class"/>
    <x v="380"/>
    <x v="380"/>
    <x v="0"/>
    <s v="United States"/>
    <s v="Brownsville"/>
    <s v="Texas"/>
    <n v="78521"/>
    <x v="2"/>
    <s v="OFF-SU-10001935"/>
    <x v="1"/>
    <s v="Supplies"/>
    <s v="Staple remover"/>
    <x v="969"/>
    <n v="1"/>
    <n v="0.2"/>
    <n v="-0.34880000000000033"/>
    <s v="Kelly Williams"/>
    <s v=""/>
    <n v="1"/>
    <n v="1"/>
  </r>
  <r>
    <n v="1070"/>
    <x v="514"/>
    <x v="395"/>
    <d v="2017-07-29T00:00:00"/>
    <s v="Standard Class"/>
    <x v="176"/>
    <x v="176"/>
    <x v="2"/>
    <s v="United States"/>
    <s v="Philadelphia"/>
    <s v="Pennsylvania"/>
    <n v="19143"/>
    <x v="3"/>
    <s v="OFF-BI-10001524"/>
    <x v="1"/>
    <s v="Binders"/>
    <s v="GBC Premium Transparent Covers with Diagonal Lined Pattern"/>
    <x v="970"/>
    <n v="4"/>
    <n v="0.7"/>
    <n v="-18.462400000000002"/>
    <s v="Chuck Magee"/>
    <s v=""/>
    <n v="1"/>
    <n v="0"/>
  </r>
  <r>
    <n v="1071"/>
    <x v="515"/>
    <x v="312"/>
    <d v="2017-11-26T00:00:00"/>
    <s v="Standard Class"/>
    <x v="381"/>
    <x v="381"/>
    <x v="2"/>
    <s v="United States"/>
    <s v="Los Angeles"/>
    <s v="California"/>
    <n v="90008"/>
    <x v="1"/>
    <s v="OFF-AR-10003732"/>
    <x v="1"/>
    <s v="Art"/>
    <s v="Newell 333"/>
    <x v="21"/>
    <n v="7"/>
    <n v="0"/>
    <n v="5.0595999999999997"/>
    <s v="Anna Andreadi"/>
    <s v=""/>
    <n v="1"/>
    <n v="1"/>
  </r>
  <r>
    <n v="1072"/>
    <x v="516"/>
    <x v="236"/>
    <d v="2018-05-02T00:00:00"/>
    <s v="Standard Class"/>
    <x v="382"/>
    <x v="382"/>
    <x v="2"/>
    <s v="United States"/>
    <s v="Denver"/>
    <s v="Colorado"/>
    <n v="80219"/>
    <x v="1"/>
    <s v="OFF-PA-10001970"/>
    <x v="1"/>
    <s v="Paper"/>
    <s v="Xerox 1881"/>
    <x v="34"/>
    <n v="3"/>
    <n v="0.2"/>
    <n v="9.9467999999999979"/>
    <s v="Anna Andreadi"/>
    <n v="1"/>
    <n v="0"/>
    <n v="1"/>
  </r>
  <r>
    <n v="1073"/>
    <x v="517"/>
    <x v="237"/>
    <d v="2019-11-19T00:00:00"/>
    <s v="Standard Class"/>
    <x v="383"/>
    <x v="383"/>
    <x v="0"/>
    <s v="United States"/>
    <s v="New York City"/>
    <s v="New York"/>
    <n v="10035"/>
    <x v="3"/>
    <s v="OFF-BI-10003669"/>
    <x v="1"/>
    <s v="Binders"/>
    <s v="3M Organizer Strips"/>
    <x v="880"/>
    <n v="2"/>
    <n v="0.2"/>
    <n v="3.024"/>
    <s v="Chuck Magee"/>
    <s v=""/>
    <n v="1"/>
    <n v="1"/>
  </r>
  <r>
    <n v="1074"/>
    <x v="518"/>
    <x v="396"/>
    <d v="2018-11-19T00:00:00"/>
    <s v="Standard Class"/>
    <x v="384"/>
    <x v="384"/>
    <x v="0"/>
    <s v="United States"/>
    <s v="Mesa"/>
    <s v="Arizona"/>
    <n v="85204"/>
    <x v="1"/>
    <s v="OFF-BI-10003727"/>
    <x v="1"/>
    <s v="Binders"/>
    <s v="Avery Durable Slant Ring Binders With Label Holder"/>
    <x v="971"/>
    <n v="5"/>
    <n v="0.7"/>
    <n v="-4.5980000000000008"/>
    <s v="Anna Andreadi"/>
    <s v=""/>
    <n v="1"/>
    <n v="1"/>
  </r>
  <r>
    <n v="1075"/>
    <x v="518"/>
    <x v="396"/>
    <d v="2018-11-19T00:00:00"/>
    <s v="Standard Class"/>
    <x v="384"/>
    <x v="384"/>
    <x v="0"/>
    <s v="United States"/>
    <s v="Mesa"/>
    <s v="Arizona"/>
    <n v="85204"/>
    <x v="1"/>
    <s v="OFF-BI-10004967"/>
    <x v="1"/>
    <s v="Binders"/>
    <s v="Round Ring Binders"/>
    <x v="972"/>
    <n v="7"/>
    <n v="0.7"/>
    <n v="-3.3487999999999998"/>
    <s v="Anna Andreadi"/>
    <s v=""/>
    <n v="1"/>
    <n v="0"/>
  </r>
  <r>
    <n v="1076"/>
    <x v="518"/>
    <x v="396"/>
    <d v="2018-11-19T00:00:00"/>
    <s v="Standard Class"/>
    <x v="384"/>
    <x v="384"/>
    <x v="0"/>
    <s v="United States"/>
    <s v="Mesa"/>
    <s v="Arizona"/>
    <n v="85204"/>
    <x v="1"/>
    <s v="TEC-AC-10003447"/>
    <x v="2"/>
    <s v="Accessories"/>
    <s v="Micropad Numeric Keypads"/>
    <x v="236"/>
    <n v="2"/>
    <n v="0.2"/>
    <n v="1.9989999999999979"/>
    <s v="Anna Andreadi"/>
    <s v=""/>
    <n v="1"/>
    <n v="0"/>
  </r>
  <r>
    <n v="1077"/>
    <x v="519"/>
    <x v="321"/>
    <d v="2018-09-30T00:00:00"/>
    <s v="First Class"/>
    <x v="385"/>
    <x v="385"/>
    <x v="2"/>
    <s v="United States"/>
    <s v="Columbus"/>
    <s v="Indiana"/>
    <n v="47201"/>
    <x v="2"/>
    <s v="OFF-AR-10000255"/>
    <x v="1"/>
    <s v="Art"/>
    <s v="Newell 328"/>
    <x v="973"/>
    <n v="7"/>
    <n v="0"/>
    <n v="10.628799999999998"/>
    <s v="Kelly Williams"/>
    <s v=""/>
    <n v="1"/>
    <n v="1"/>
  </r>
  <r>
    <n v="1078"/>
    <x v="520"/>
    <x v="397"/>
    <d v="2019-09-25T00:00:00"/>
    <s v="Second Class"/>
    <x v="386"/>
    <x v="386"/>
    <x v="0"/>
    <s v="United States"/>
    <s v="Seattle"/>
    <s v="Washington"/>
    <n v="98105"/>
    <x v="1"/>
    <s v="OFF-AP-10002191"/>
    <x v="1"/>
    <s v="Appliances"/>
    <s v="Belkin 8 Outlet SurgeMaster II Gold Surge Protector"/>
    <x v="668"/>
    <n v="2"/>
    <n v="0"/>
    <n v="33.588800000000006"/>
    <s v="Anna Andreadi"/>
    <s v=""/>
    <n v="1"/>
    <n v="1"/>
  </r>
  <r>
    <n v="1079"/>
    <x v="520"/>
    <x v="397"/>
    <d v="2019-09-25T00:00:00"/>
    <s v="Second Class"/>
    <x v="386"/>
    <x v="386"/>
    <x v="0"/>
    <s v="United States"/>
    <s v="Seattle"/>
    <s v="Washington"/>
    <n v="98105"/>
    <x v="1"/>
    <s v="OFF-ST-10001325"/>
    <x v="1"/>
    <s v="Storage"/>
    <s v="Sterilite Officeware Hinged File Box"/>
    <x v="974"/>
    <n v="3"/>
    <n v="0"/>
    <n v="8.4888000000000012"/>
    <s v="Anna Andreadi"/>
    <s v=""/>
    <n v="1"/>
    <n v="0"/>
  </r>
  <r>
    <n v="1080"/>
    <x v="520"/>
    <x v="397"/>
    <d v="2019-09-25T00:00:00"/>
    <s v="Second Class"/>
    <x v="386"/>
    <x v="386"/>
    <x v="0"/>
    <s v="United States"/>
    <s v="Seattle"/>
    <s v="Washington"/>
    <n v="98105"/>
    <x v="1"/>
    <s v="OFF-BI-10000404"/>
    <x v="1"/>
    <s v="Binders"/>
    <s v="Avery Printable Repositionable Plastic Tabs"/>
    <x v="975"/>
    <n v="1"/>
    <n v="0.2"/>
    <n v="2.3220000000000001"/>
    <s v="Anna Andreadi"/>
    <s v=""/>
    <n v="1"/>
    <n v="0"/>
  </r>
  <r>
    <n v="1081"/>
    <x v="521"/>
    <x v="239"/>
    <d v="2017-12-04T00:00:00"/>
    <s v="Standard Class"/>
    <x v="387"/>
    <x v="387"/>
    <x v="1"/>
    <s v="United States"/>
    <s v="Detroit"/>
    <s v="Michigan"/>
    <n v="48227"/>
    <x v="2"/>
    <s v="OFF-PA-10000349"/>
    <x v="1"/>
    <s v="Paper"/>
    <s v="Easy-staple paper"/>
    <x v="548"/>
    <n v="4"/>
    <n v="0"/>
    <n v="9.3624000000000009"/>
    <s v="Kelly Williams"/>
    <s v=""/>
    <n v="1"/>
    <n v="1"/>
  </r>
  <r>
    <n v="1082"/>
    <x v="521"/>
    <x v="239"/>
    <d v="2017-12-04T00:00:00"/>
    <s v="Standard Class"/>
    <x v="387"/>
    <x v="387"/>
    <x v="1"/>
    <s v="United States"/>
    <s v="Detroit"/>
    <s v="Michigan"/>
    <n v="48227"/>
    <x v="2"/>
    <s v="FUR-CH-10002880"/>
    <x v="0"/>
    <s v="Chairs"/>
    <s v="Global High-Back Leather Tilter, Burgundy"/>
    <x v="976"/>
    <n v="9"/>
    <n v="0"/>
    <n v="121.76009999999994"/>
    <s v="Kelly Williams"/>
    <s v=""/>
    <n v="1"/>
    <n v="0"/>
  </r>
  <r>
    <n v="1083"/>
    <x v="522"/>
    <x v="398"/>
    <d v="2018-03-05T00:00:00"/>
    <s v="Standard Class"/>
    <x v="30"/>
    <x v="30"/>
    <x v="0"/>
    <s v="United States"/>
    <s v="Yonkers"/>
    <s v="New York"/>
    <n v="10701"/>
    <x v="3"/>
    <s v="FUR-TA-10001095"/>
    <x v="0"/>
    <s v="Tables"/>
    <s v="Chromcraft Round Conference Tables"/>
    <x v="977"/>
    <n v="8"/>
    <n v="0.4"/>
    <n v="-264.92079999999999"/>
    <s v="Chuck Magee"/>
    <s v=""/>
    <n v="1"/>
    <n v="0"/>
  </r>
  <r>
    <n v="1084"/>
    <x v="522"/>
    <x v="398"/>
    <d v="2018-03-05T00:00:00"/>
    <s v="Standard Class"/>
    <x v="30"/>
    <x v="30"/>
    <x v="0"/>
    <s v="United States"/>
    <s v="Yonkers"/>
    <s v="New York"/>
    <n v="10701"/>
    <x v="3"/>
    <s v="OFF-PA-10003127"/>
    <x v="1"/>
    <s v="Paper"/>
    <s v="Easy-staple paper"/>
    <x v="978"/>
    <n v="1"/>
    <n v="0"/>
    <n v="12.134799999999998"/>
    <s v="Chuck Magee"/>
    <s v=""/>
    <n v="1"/>
    <n v="0"/>
  </r>
  <r>
    <n v="1085"/>
    <x v="522"/>
    <x v="398"/>
    <d v="2018-03-05T00:00:00"/>
    <s v="Standard Class"/>
    <x v="30"/>
    <x v="30"/>
    <x v="0"/>
    <s v="United States"/>
    <s v="Yonkers"/>
    <s v="New York"/>
    <n v="10701"/>
    <x v="3"/>
    <s v="OFF-ST-10003208"/>
    <x v="1"/>
    <s v="Storage"/>
    <s v="Adjustable Depth Letter/Legal Cart"/>
    <x v="979"/>
    <n v="2"/>
    <n v="0"/>
    <n v="105.24679999999995"/>
    <s v="Chuck Magee"/>
    <s v=""/>
    <n v="1"/>
    <n v="0"/>
  </r>
  <r>
    <n v="1086"/>
    <x v="522"/>
    <x v="398"/>
    <d v="2018-03-05T00:00:00"/>
    <s v="Standard Class"/>
    <x v="30"/>
    <x v="30"/>
    <x v="0"/>
    <s v="United States"/>
    <s v="Yonkers"/>
    <s v="New York"/>
    <n v="10701"/>
    <x v="3"/>
    <s v="TEC-MA-10003979"/>
    <x v="2"/>
    <s v="Machines"/>
    <s v="Ativa V4110MDD Micro-Cut Shredder"/>
    <x v="980"/>
    <n v="7"/>
    <n v="0"/>
    <n v="2400.9656999999997"/>
    <s v="Chuck Magee"/>
    <s v=""/>
    <n v="1"/>
    <n v="0"/>
  </r>
  <r>
    <n v="1087"/>
    <x v="523"/>
    <x v="399"/>
    <d v="2018-08-12T00:00:00"/>
    <s v="Same Day"/>
    <x v="48"/>
    <x v="48"/>
    <x v="0"/>
    <s v="United States"/>
    <s v="Des Moines"/>
    <s v="Iowa"/>
    <n v="50315"/>
    <x v="2"/>
    <s v="OFF-PA-10000029"/>
    <x v="1"/>
    <s v="Paper"/>
    <s v="Xerox 224"/>
    <x v="90"/>
    <n v="1"/>
    <n v="0"/>
    <n v="3.1104000000000003"/>
    <s v="Kelly Williams"/>
    <s v=""/>
    <n v="1"/>
    <n v="0"/>
  </r>
  <r>
    <n v="1088"/>
    <x v="524"/>
    <x v="243"/>
    <d v="2018-08-20T00:00:00"/>
    <s v="Second Class"/>
    <x v="388"/>
    <x v="388"/>
    <x v="1"/>
    <s v="United States"/>
    <s v="Oakland"/>
    <s v="California"/>
    <n v="94601"/>
    <x v="1"/>
    <s v="TEC-PH-10004896"/>
    <x v="2"/>
    <s v="Phones"/>
    <s v="Nokia Lumia 521 (T-Mobile)"/>
    <x v="981"/>
    <n v="3"/>
    <n v="0.2"/>
    <n v="7.1976000000000049"/>
    <s v="Anna Andreadi"/>
    <s v=""/>
    <n v="1"/>
    <n v="1"/>
  </r>
  <r>
    <n v="1089"/>
    <x v="524"/>
    <x v="243"/>
    <d v="2018-08-20T00:00:00"/>
    <s v="Second Class"/>
    <x v="388"/>
    <x v="388"/>
    <x v="1"/>
    <s v="United States"/>
    <s v="Oakland"/>
    <s v="California"/>
    <n v="94601"/>
    <x v="1"/>
    <s v="OFF-LA-10000452"/>
    <x v="1"/>
    <s v="Labels"/>
    <s v="Avery 488"/>
    <x v="982"/>
    <n v="1"/>
    <n v="0"/>
    <n v="1.512"/>
    <s v="Anna Andreadi"/>
    <s v=""/>
    <n v="1"/>
    <n v="0"/>
  </r>
  <r>
    <n v="1090"/>
    <x v="525"/>
    <x v="400"/>
    <d v="2019-06-10T00:00:00"/>
    <s v="Standard Class"/>
    <x v="352"/>
    <x v="352"/>
    <x v="1"/>
    <s v="United States"/>
    <s v="Monroe"/>
    <s v="North Carolina"/>
    <n v="28110"/>
    <x v="0"/>
    <s v="FUR-FU-10001967"/>
    <x v="0"/>
    <s v="Furnishings"/>
    <s v="Telescoping Adjustable Floor Lamp"/>
    <x v="236"/>
    <n v="2"/>
    <n v="0.2"/>
    <n v="1.9989999999999979"/>
    <s v="Cassandra Brandow"/>
    <s v=""/>
    <n v="1"/>
    <n v="0"/>
  </r>
  <r>
    <n v="1091"/>
    <x v="525"/>
    <x v="400"/>
    <d v="2019-06-10T00:00:00"/>
    <s v="Standard Class"/>
    <x v="352"/>
    <x v="352"/>
    <x v="1"/>
    <s v="United States"/>
    <s v="Monroe"/>
    <s v="North Carolina"/>
    <n v="28110"/>
    <x v="0"/>
    <s v="TEC-PH-10001819"/>
    <x v="2"/>
    <s v="Phones"/>
    <s v="Innergie mMini Combo Duo USB Travel Charging Kit"/>
    <x v="983"/>
    <n v="2"/>
    <n v="0.2"/>
    <n v="25.194399999999995"/>
    <s v="Cassandra Brandow"/>
    <s v=""/>
    <n v="1"/>
    <n v="0"/>
  </r>
  <r>
    <n v="1092"/>
    <x v="526"/>
    <x v="401"/>
    <d v="2017-12-13T00:00:00"/>
    <s v="Standard Class"/>
    <x v="268"/>
    <x v="268"/>
    <x v="0"/>
    <s v="United States"/>
    <s v="San Diego"/>
    <s v="California"/>
    <n v="92105"/>
    <x v="1"/>
    <s v="OFF-AR-10002952"/>
    <x v="1"/>
    <s v="Art"/>
    <s v="Stanley Contemporary Battery Pencil Sharpeners"/>
    <x v="984"/>
    <n v="9"/>
    <n v="0"/>
    <n v="33.641999999999996"/>
    <s v="Anna Andreadi"/>
    <n v="1"/>
    <n v="0"/>
    <n v="0"/>
  </r>
  <r>
    <n v="1093"/>
    <x v="526"/>
    <x v="401"/>
    <d v="2017-12-13T00:00:00"/>
    <s v="Standard Class"/>
    <x v="268"/>
    <x v="268"/>
    <x v="0"/>
    <s v="United States"/>
    <s v="San Diego"/>
    <s v="California"/>
    <n v="92105"/>
    <x v="1"/>
    <s v="TEC-PH-10000576"/>
    <x v="2"/>
    <s v="Phones"/>
    <s v="AT&amp;T 1080 Corded phone"/>
    <x v="985"/>
    <n v="2"/>
    <n v="0.2"/>
    <n v="19.178600000000003"/>
    <s v="Anna Andreadi"/>
    <n v="1"/>
    <n v="0"/>
    <n v="0"/>
  </r>
  <r>
    <n v="1094"/>
    <x v="527"/>
    <x v="17"/>
    <d v="2017-12-31T00:00:00"/>
    <s v="Standard Class"/>
    <x v="389"/>
    <x v="389"/>
    <x v="2"/>
    <s v="United States"/>
    <s v="Clinton"/>
    <s v="Maryland"/>
    <n v="20735"/>
    <x v="3"/>
    <s v="OFF-PA-10000605"/>
    <x v="1"/>
    <s v="Paper"/>
    <s v="Xerox 1950"/>
    <x v="986"/>
    <n v="5"/>
    <n v="0"/>
    <n v="14.161000000000001"/>
    <s v="Chuck Magee"/>
    <s v=""/>
    <n v="1"/>
    <n v="1"/>
  </r>
  <r>
    <n v="1095"/>
    <x v="527"/>
    <x v="17"/>
    <d v="2017-12-31T00:00:00"/>
    <s v="Standard Class"/>
    <x v="389"/>
    <x v="389"/>
    <x v="2"/>
    <s v="United States"/>
    <s v="Clinton"/>
    <s v="Maryland"/>
    <n v="20735"/>
    <x v="3"/>
    <s v="OFF-AP-10002518"/>
    <x v="1"/>
    <s v="Appliances"/>
    <s v="Kensington 7 Outlet MasterPiece Power Center"/>
    <x v="987"/>
    <n v="2"/>
    <n v="0"/>
    <n v="103.22839999999997"/>
    <s v="Chuck Magee"/>
    <s v=""/>
    <n v="1"/>
    <n v="0"/>
  </r>
  <r>
    <n v="1096"/>
    <x v="528"/>
    <x v="276"/>
    <d v="2019-01-26T00:00:00"/>
    <s v="Standard Class"/>
    <x v="390"/>
    <x v="390"/>
    <x v="2"/>
    <s v="United States"/>
    <s v="Charlotte"/>
    <s v="North Carolina"/>
    <n v="28205"/>
    <x v="0"/>
    <s v="OFF-ST-10004340"/>
    <x v="1"/>
    <s v="Storage"/>
    <s v="Fellowes Mobile File Cart, Black"/>
    <x v="988"/>
    <n v="7"/>
    <n v="0.2"/>
    <n v="30.468200000000024"/>
    <s v="Cassandra Brandow"/>
    <s v=""/>
    <n v="1"/>
    <n v="1"/>
  </r>
  <r>
    <n v="1097"/>
    <x v="528"/>
    <x v="276"/>
    <d v="2019-01-26T00:00:00"/>
    <s v="Standard Class"/>
    <x v="390"/>
    <x v="390"/>
    <x v="2"/>
    <s v="United States"/>
    <s v="Charlotte"/>
    <s v="North Carolina"/>
    <n v="28205"/>
    <x v="0"/>
    <s v="OFF-BI-10004001"/>
    <x v="1"/>
    <s v="Binders"/>
    <s v="GBC Recycled VeloBinder Covers"/>
    <x v="989"/>
    <n v="7"/>
    <n v="0.7"/>
    <n v="-28.627200000000009"/>
    <s v="Cassandra Brandow"/>
    <s v=""/>
    <n v="1"/>
    <n v="0"/>
  </r>
  <r>
    <n v="1098"/>
    <x v="529"/>
    <x v="402"/>
    <d v="2016-06-28T00:00:00"/>
    <s v="First Class"/>
    <x v="374"/>
    <x v="374"/>
    <x v="1"/>
    <s v="United States"/>
    <s v="Los Angeles"/>
    <s v="California"/>
    <n v="90049"/>
    <x v="1"/>
    <s v="FUR-TA-10004147"/>
    <x v="0"/>
    <s v="Tables"/>
    <s v="Hon 4060 Series Tables"/>
    <x v="990"/>
    <n v="5"/>
    <n v="0.2"/>
    <n v="11.19599999999997"/>
    <s v="Anna Andreadi"/>
    <n v="1"/>
    <n v="0"/>
    <n v="0"/>
  </r>
  <r>
    <n v="1099"/>
    <x v="530"/>
    <x v="403"/>
    <d v="2018-06-17T00:00:00"/>
    <s v="First Class"/>
    <x v="391"/>
    <x v="391"/>
    <x v="2"/>
    <s v="United States"/>
    <s v="San Francisco"/>
    <s v="California"/>
    <n v="94122"/>
    <x v="1"/>
    <s v="OFF-AR-10001545"/>
    <x v="1"/>
    <s v="Art"/>
    <s v="Newell 326"/>
    <x v="991"/>
    <n v="4"/>
    <n v="0"/>
    <n v="2.0415999999999999"/>
    <s v="Anna Andreadi"/>
    <s v=""/>
    <n v="1"/>
    <n v="1"/>
  </r>
  <r>
    <n v="1100"/>
    <x v="530"/>
    <x v="403"/>
    <d v="2018-06-17T00:00:00"/>
    <s v="First Class"/>
    <x v="391"/>
    <x v="391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x v="992"/>
    <n v="3"/>
    <n v="0"/>
    <n v="4.1030999999999995"/>
    <s v="Anna Andreadi"/>
    <s v=""/>
    <n v="1"/>
    <n v="0"/>
  </r>
  <r>
    <n v="1101"/>
    <x v="530"/>
    <x v="403"/>
    <d v="2018-06-17T00:00:00"/>
    <s v="First Class"/>
    <x v="391"/>
    <x v="391"/>
    <x v="2"/>
    <s v="United States"/>
    <s v="San Francisco"/>
    <s v="California"/>
    <n v="94122"/>
    <x v="1"/>
    <s v="TEC-AC-10001013"/>
    <x v="2"/>
    <s v="Accessories"/>
    <s v="Logitech ClearChat Comfort/USB Headset H390"/>
    <x v="993"/>
    <n v="1"/>
    <n v="0"/>
    <n v="9.6656999999999975"/>
    <s v="Anna Andreadi"/>
    <s v=""/>
    <n v="1"/>
    <n v="0"/>
  </r>
  <r>
    <n v="1102"/>
    <x v="530"/>
    <x v="403"/>
    <d v="2018-06-17T00:00:00"/>
    <s v="First Class"/>
    <x v="391"/>
    <x v="391"/>
    <x v="2"/>
    <s v="United States"/>
    <s v="San Francisco"/>
    <s v="California"/>
    <n v="94122"/>
    <x v="1"/>
    <s v="OFF-AR-10002255"/>
    <x v="1"/>
    <s v="Art"/>
    <s v="Newell 346"/>
    <x v="880"/>
    <n v="3"/>
    <n v="0"/>
    <n v="2.5055999999999998"/>
    <s v="Anna Andreadi"/>
    <s v=""/>
    <n v="1"/>
    <n v="0"/>
  </r>
  <r>
    <n v="1103"/>
    <x v="531"/>
    <x v="81"/>
    <d v="2019-04-27T00:00:00"/>
    <s v="Standard Class"/>
    <x v="261"/>
    <x v="261"/>
    <x v="0"/>
    <s v="United States"/>
    <s v="Houston"/>
    <s v="Texas"/>
    <n v="77041"/>
    <x v="2"/>
    <s v="OFF-BI-10004140"/>
    <x v="1"/>
    <s v="Binders"/>
    <s v="Avery Non-Stick Binders"/>
    <x v="994"/>
    <n v="3"/>
    <n v="0.8"/>
    <n v="-4.7145000000000028"/>
    <s v="Kelly Williams"/>
    <s v=""/>
    <n v="1"/>
    <n v="0"/>
  </r>
  <r>
    <n v="1104"/>
    <x v="531"/>
    <x v="81"/>
    <d v="2019-04-27T00:00:00"/>
    <s v="Standard Class"/>
    <x v="261"/>
    <x v="261"/>
    <x v="0"/>
    <s v="United States"/>
    <s v="Houston"/>
    <s v="Texas"/>
    <n v="77041"/>
    <x v="2"/>
    <s v="OFF-BI-10002049"/>
    <x v="1"/>
    <s v="Binders"/>
    <s v="UniKeep View Case Binders"/>
    <x v="995"/>
    <n v="3"/>
    <n v="0.8"/>
    <n v="-4.9878000000000018"/>
    <s v="Kelly Williams"/>
    <s v=""/>
    <n v="1"/>
    <n v="0"/>
  </r>
  <r>
    <n v="1105"/>
    <x v="532"/>
    <x v="147"/>
    <d v="2018-10-27T00:00:00"/>
    <s v="Standard Class"/>
    <x v="392"/>
    <x v="392"/>
    <x v="0"/>
    <s v="United States"/>
    <s v="Riverside"/>
    <s v="California"/>
    <n v="92503"/>
    <x v="1"/>
    <s v="OFF-PA-10001892"/>
    <x v="1"/>
    <s v="Paper"/>
    <s v="Rediform Wirebound &quot;Phone Memo&quot; Message Book, 11 x 5-3/4"/>
    <x v="996"/>
    <n v="3"/>
    <n v="0"/>
    <n v="11.230799999999999"/>
    <s v="Anna Andreadi"/>
    <n v="1"/>
    <n v="0"/>
    <n v="1"/>
  </r>
  <r>
    <n v="1106"/>
    <x v="533"/>
    <x v="258"/>
    <d v="2018-11-24T00:00:00"/>
    <s v="Standard Class"/>
    <x v="13"/>
    <x v="13"/>
    <x v="0"/>
    <s v="United States"/>
    <s v="Houston"/>
    <s v="Texas"/>
    <n v="77041"/>
    <x v="2"/>
    <s v="OFF-ST-10000642"/>
    <x v="1"/>
    <s v="Storage"/>
    <s v="Tennsco Lockers, Gray"/>
    <x v="997"/>
    <n v="6"/>
    <n v="0.2"/>
    <n v="-16.36440000000001"/>
    <s v="Kelly Williams"/>
    <s v=""/>
    <n v="1"/>
    <n v="0"/>
  </r>
  <r>
    <n v="1107"/>
    <x v="533"/>
    <x v="258"/>
    <d v="2018-11-24T00:00:00"/>
    <s v="Standard Class"/>
    <x v="13"/>
    <x v="13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x v="998"/>
    <n v="2"/>
    <n v="0.6"/>
    <n v="-0.75660000000000016"/>
    <s v="Kelly Williams"/>
    <s v=""/>
    <n v="1"/>
    <n v="0"/>
  </r>
  <r>
    <n v="1108"/>
    <x v="533"/>
    <x v="258"/>
    <d v="2018-11-24T00:00:00"/>
    <s v="Standard Class"/>
    <x v="13"/>
    <x v="13"/>
    <x v="0"/>
    <s v="United States"/>
    <s v="Houston"/>
    <s v="Texas"/>
    <n v="77041"/>
    <x v="2"/>
    <s v="OFF-BI-10003676"/>
    <x v="1"/>
    <s v="Binders"/>
    <s v="GBC Standard Recycled Report Covers, Clear Plastic Sheets"/>
    <x v="999"/>
    <n v="5"/>
    <n v="0.8"/>
    <n v="-17.248000000000008"/>
    <s v="Kelly Williams"/>
    <s v=""/>
    <n v="1"/>
    <n v="0"/>
  </r>
  <r>
    <n v="1109"/>
    <x v="533"/>
    <x v="258"/>
    <d v="2018-11-24T00:00:00"/>
    <s v="Standard Class"/>
    <x v="13"/>
    <x v="13"/>
    <x v="0"/>
    <s v="United States"/>
    <s v="Houston"/>
    <s v="Texas"/>
    <n v="77041"/>
    <x v="2"/>
    <s v="OFF-FA-10003495"/>
    <x v="1"/>
    <s v="Fasteners"/>
    <s v="Staples"/>
    <x v="1000"/>
    <n v="12"/>
    <n v="0.2"/>
    <n v="21.888000000000002"/>
    <s v="Kelly Williams"/>
    <s v=""/>
    <n v="1"/>
    <n v="0"/>
  </r>
  <r>
    <n v="1110"/>
    <x v="533"/>
    <x v="258"/>
    <d v="2018-11-24T00:00:00"/>
    <s v="Standard Class"/>
    <x v="13"/>
    <x v="13"/>
    <x v="0"/>
    <s v="United States"/>
    <s v="Houston"/>
    <s v="Texas"/>
    <n v="77041"/>
    <x v="2"/>
    <s v="OFF-EN-10003798"/>
    <x v="1"/>
    <s v="Envelopes"/>
    <s v="Recycled Interoffice Envelopes with Re-Use-A-Seal Closure, 10 x 13"/>
    <x v="1001"/>
    <n v="3"/>
    <n v="0.2"/>
    <n v="13.826699999999999"/>
    <s v="Kelly Williams"/>
    <s v=""/>
    <n v="1"/>
    <n v="0"/>
  </r>
  <r>
    <n v="1111"/>
    <x v="533"/>
    <x v="258"/>
    <d v="2018-11-24T00:00:00"/>
    <s v="Standard Class"/>
    <x v="13"/>
    <x v="13"/>
    <x v="0"/>
    <s v="United States"/>
    <s v="Houston"/>
    <s v="Texas"/>
    <n v="77041"/>
    <x v="2"/>
    <s v="TEC-PH-10003589"/>
    <x v="2"/>
    <s v="Phones"/>
    <s v="invisibleSHIELD by ZAGG Smudge-Free Screen Protector"/>
    <x v="1002"/>
    <n v="5"/>
    <n v="0.2"/>
    <n v="25.185999999999996"/>
    <s v="Kelly Williams"/>
    <s v=""/>
    <n v="1"/>
    <n v="0"/>
  </r>
  <r>
    <n v="1112"/>
    <x v="533"/>
    <x v="258"/>
    <d v="2018-11-24T00:00:00"/>
    <s v="Standard Class"/>
    <x v="13"/>
    <x v="13"/>
    <x v="0"/>
    <s v="United States"/>
    <s v="Houston"/>
    <s v="Texas"/>
    <n v="77041"/>
    <x v="2"/>
    <s v="OFF-PA-10004735"/>
    <x v="1"/>
    <s v="Paper"/>
    <s v="Xerox 1905"/>
    <x v="563"/>
    <n v="2"/>
    <n v="0.2"/>
    <n v="3.6288"/>
    <s v="Kelly Williams"/>
    <s v=""/>
    <n v="1"/>
    <n v="0"/>
  </r>
  <r>
    <n v="1113"/>
    <x v="533"/>
    <x v="258"/>
    <d v="2018-11-24T00:00:00"/>
    <s v="Standard Class"/>
    <x v="13"/>
    <x v="13"/>
    <x v="0"/>
    <s v="United States"/>
    <s v="Houston"/>
    <s v="Texas"/>
    <n v="77041"/>
    <x v="2"/>
    <s v="OFF-BI-10002609"/>
    <x v="1"/>
    <s v="Binders"/>
    <s v="Avery Hidden Tab Dividers for Binding Systems"/>
    <x v="1003"/>
    <n v="2"/>
    <n v="0.8"/>
    <n v="-2.0264000000000002"/>
    <s v="Kelly Williams"/>
    <s v=""/>
    <n v="1"/>
    <n v="0"/>
  </r>
  <r>
    <n v="1114"/>
    <x v="534"/>
    <x v="404"/>
    <d v="2019-12-23T00:00:00"/>
    <s v="Second Class"/>
    <x v="154"/>
    <x v="154"/>
    <x v="0"/>
    <s v="United States"/>
    <s v="Encinitas"/>
    <s v="California"/>
    <n v="92024"/>
    <x v="1"/>
    <s v="OFF-BI-10003364"/>
    <x v="1"/>
    <s v="Binders"/>
    <s v="Binding Machine Supplies"/>
    <x v="1004"/>
    <n v="2"/>
    <n v="0.2"/>
    <n v="16.3352"/>
    <s v="Anna Andreadi"/>
    <n v="1"/>
    <n v="0"/>
    <n v="0"/>
  </r>
  <r>
    <n v="1115"/>
    <x v="534"/>
    <x v="404"/>
    <d v="2019-12-23T00:00:00"/>
    <s v="Second Class"/>
    <x v="154"/>
    <x v="154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x v="1005"/>
    <n v="1"/>
    <n v="0.15"/>
    <n v="-12.688200000000002"/>
    <s v="Anna Andreadi"/>
    <n v="1"/>
    <n v="0"/>
    <n v="0"/>
  </r>
  <r>
    <n v="1116"/>
    <x v="534"/>
    <x v="404"/>
    <d v="2019-12-23T00:00:00"/>
    <s v="Second Class"/>
    <x v="154"/>
    <x v="154"/>
    <x v="0"/>
    <s v="United States"/>
    <s v="Encinitas"/>
    <s v="California"/>
    <n v="92024"/>
    <x v="1"/>
    <s v="TEC-AC-10003610"/>
    <x v="2"/>
    <s v="Accessories"/>
    <s v="Logitech Illuminated - Keyboard"/>
    <x v="1006"/>
    <n v="2"/>
    <n v="0"/>
    <n v="57.590400000000002"/>
    <s v="Anna Andreadi"/>
    <n v="1"/>
    <n v="0"/>
    <n v="0"/>
  </r>
  <r>
    <n v="1117"/>
    <x v="535"/>
    <x v="405"/>
    <d v="2018-07-24T00:00:00"/>
    <s v="Second Class"/>
    <x v="393"/>
    <x v="393"/>
    <x v="1"/>
    <s v="United States"/>
    <s v="San Francisco"/>
    <s v="California"/>
    <n v="94110"/>
    <x v="1"/>
    <s v="OFF-LA-10003766"/>
    <x v="1"/>
    <s v="Labels"/>
    <s v="Self-Adhesive Removable Labels"/>
    <x v="689"/>
    <n v="2"/>
    <n v="0"/>
    <n v="3.024"/>
    <s v="Anna Andreadi"/>
    <s v=""/>
    <n v="1"/>
    <n v="1"/>
  </r>
  <r>
    <n v="1118"/>
    <x v="536"/>
    <x v="406"/>
    <d v="2017-09-08T00:00:00"/>
    <s v="Standard Class"/>
    <x v="394"/>
    <x v="394"/>
    <x v="0"/>
    <s v="United States"/>
    <s v="Roswell"/>
    <s v="Georgia"/>
    <n v="30076"/>
    <x v="0"/>
    <s v="OFF-PA-10001970"/>
    <x v="1"/>
    <s v="Paper"/>
    <s v="Xerox 1908"/>
    <x v="1007"/>
    <n v="5"/>
    <n v="0"/>
    <n v="137.15100000000001"/>
    <s v="Cassandra Brandow"/>
    <s v=""/>
    <n v="1"/>
    <n v="1"/>
  </r>
  <r>
    <n v="1119"/>
    <x v="536"/>
    <x v="406"/>
    <d v="2017-09-08T00:00:00"/>
    <s v="Standard Class"/>
    <x v="394"/>
    <x v="394"/>
    <x v="0"/>
    <s v="United States"/>
    <s v="Roswell"/>
    <s v="Georgia"/>
    <n v="30076"/>
    <x v="0"/>
    <s v="TEC-AC-10002049"/>
    <x v="2"/>
    <s v="Accessories"/>
    <s v="Logitech G19 Programmable Gaming Keyboard"/>
    <x v="1008"/>
    <n v="5"/>
    <n v="0"/>
    <n v="111.59099999999995"/>
    <s v="Cassandra Brandow"/>
    <s v=""/>
    <n v="1"/>
    <n v="0"/>
  </r>
  <r>
    <n v="1120"/>
    <x v="536"/>
    <x v="406"/>
    <d v="2017-09-08T00:00:00"/>
    <s v="Standard Class"/>
    <x v="394"/>
    <x v="394"/>
    <x v="0"/>
    <s v="United States"/>
    <s v="Roswell"/>
    <s v="Georgia"/>
    <n v="30076"/>
    <x v="0"/>
    <s v="OFF-PA-10000141"/>
    <x v="1"/>
    <s v="Paper"/>
    <s v="Ampad Evidence Wirebond Steno Books, 6&quot; x 9&quot;"/>
    <x v="1009"/>
    <n v="2"/>
    <n v="0"/>
    <n v="2.0491999999999999"/>
    <s v="Cassandra Brandow"/>
    <s v=""/>
    <n v="1"/>
    <n v="0"/>
  </r>
  <r>
    <n v="1121"/>
    <x v="536"/>
    <x v="406"/>
    <d v="2017-09-08T00:00:00"/>
    <s v="Standard Class"/>
    <x v="394"/>
    <x v="394"/>
    <x v="0"/>
    <s v="United States"/>
    <s v="Roswell"/>
    <s v="Georgia"/>
    <n v="30076"/>
    <x v="0"/>
    <s v="OFF-EN-10004459"/>
    <x v="1"/>
    <s v="Envelopes"/>
    <s v="Security-Tint Envelopes"/>
    <x v="770"/>
    <n v="2"/>
    <n v="0"/>
    <n v="7.4871999999999996"/>
    <s v="Cassandra Brandow"/>
    <s v=""/>
    <n v="1"/>
    <n v="0"/>
  </r>
  <r>
    <n v="1122"/>
    <x v="537"/>
    <x v="407"/>
    <d v="2016-01-26T00:00:00"/>
    <s v="Standard Class"/>
    <x v="332"/>
    <x v="332"/>
    <x v="0"/>
    <s v="United States"/>
    <s v="Jonesboro"/>
    <s v="Arkansas"/>
    <n v="72401"/>
    <x v="0"/>
    <s v="TEC-PH-10001061"/>
    <x v="2"/>
    <s v="Phones"/>
    <s v="Apple iPhone 5C"/>
    <x v="1010"/>
    <n v="7"/>
    <n v="0"/>
    <n v="181.98179999999999"/>
    <s v="Cassandra Brandow"/>
    <s v=""/>
    <n v="1"/>
    <n v="0"/>
  </r>
  <r>
    <n v="1123"/>
    <x v="537"/>
    <x v="407"/>
    <d v="2016-01-26T00:00:00"/>
    <s v="Standard Class"/>
    <x v="332"/>
    <x v="332"/>
    <x v="0"/>
    <s v="United States"/>
    <s v="Jonesboro"/>
    <s v="Arkansas"/>
    <n v="72401"/>
    <x v="0"/>
    <s v="OFF-AR-10002375"/>
    <x v="1"/>
    <s v="Art"/>
    <s v="Newell 351"/>
    <x v="1011"/>
    <n v="7"/>
    <n v="0"/>
    <n v="6.6583999999999968"/>
    <s v="Cassandra Brandow"/>
    <s v=""/>
    <n v="1"/>
    <n v="0"/>
  </r>
  <r>
    <n v="1124"/>
    <x v="537"/>
    <x v="407"/>
    <d v="2016-01-26T00:00:00"/>
    <s v="Standard Class"/>
    <x v="332"/>
    <x v="332"/>
    <x v="0"/>
    <s v="United States"/>
    <s v="Jonesboro"/>
    <s v="Arkansas"/>
    <n v="72401"/>
    <x v="0"/>
    <s v="FUR-FU-10003194"/>
    <x v="0"/>
    <s v="Furnishings"/>
    <s v="Eldon Expressions Desk Accessory, Wood Pencil Holder, Oak"/>
    <x v="1012"/>
    <n v="4"/>
    <n v="0"/>
    <n v="11.579999999999998"/>
    <s v="Cassandra Brandow"/>
    <s v=""/>
    <n v="1"/>
    <n v="0"/>
  </r>
  <r>
    <n v="1125"/>
    <x v="537"/>
    <x v="407"/>
    <d v="2016-01-26T00:00:00"/>
    <s v="Standard Class"/>
    <x v="332"/>
    <x v="332"/>
    <x v="0"/>
    <s v="United States"/>
    <s v="Jonesboro"/>
    <s v="Arkansas"/>
    <n v="72401"/>
    <x v="0"/>
    <s v="OFF-AR-10003811"/>
    <x v="1"/>
    <s v="Art"/>
    <s v="Newell 327"/>
    <x v="153"/>
    <n v="3"/>
    <n v="0"/>
    <n v="1.7901"/>
    <s v="Cassandra Brandow"/>
    <s v=""/>
    <n v="1"/>
    <n v="0"/>
  </r>
  <r>
    <n v="1126"/>
    <x v="537"/>
    <x v="407"/>
    <d v="2016-01-26T00:00:00"/>
    <s v="Standard Class"/>
    <x v="332"/>
    <x v="332"/>
    <x v="0"/>
    <s v="United States"/>
    <s v="Jonesboro"/>
    <s v="Arkansas"/>
    <n v="72401"/>
    <x v="0"/>
    <s v="OFF-EN-10001539"/>
    <x v="1"/>
    <s v="Envelopes"/>
    <s v="Staple envelope"/>
    <x v="1013"/>
    <n v="3"/>
    <n v="0"/>
    <n v="10.969799999999999"/>
    <s v="Cassandra Brandow"/>
    <s v=""/>
    <n v="1"/>
    <n v="0"/>
  </r>
  <r>
    <n v="1127"/>
    <x v="537"/>
    <x v="407"/>
    <d v="2016-01-26T00:00:00"/>
    <s v="Standard Class"/>
    <x v="332"/>
    <x v="332"/>
    <x v="0"/>
    <s v="United States"/>
    <s v="Jonesboro"/>
    <s v="Arkansas"/>
    <n v="72401"/>
    <x v="0"/>
    <s v="FUR-CH-10002331"/>
    <x v="0"/>
    <s v="Chairs"/>
    <s v="Hon 4700 Series Mobuis Mid-Back Task Chairs with Adjustable Arms"/>
    <x v="1014"/>
    <n v="3"/>
    <n v="0"/>
    <n v="224.2673999999999"/>
    <s v="Cassandra Brandow"/>
    <s v=""/>
    <n v="1"/>
    <n v="0"/>
  </r>
  <r>
    <n v="1128"/>
    <x v="538"/>
    <x v="56"/>
    <d v="2017-03-07T00:00:00"/>
    <s v="Standard Class"/>
    <x v="50"/>
    <x v="50"/>
    <x v="2"/>
    <s v="United States"/>
    <s v="Richmond"/>
    <s v="Indiana"/>
    <n v="47374"/>
    <x v="2"/>
    <s v="OFF-AR-10003156"/>
    <x v="1"/>
    <s v="Art"/>
    <s v="50 Colored Long Pencils"/>
    <x v="1015"/>
    <n v="1"/>
    <n v="0"/>
    <n v="2.6416000000000004"/>
    <s v="Kelly Williams"/>
    <s v=""/>
    <n v="1"/>
    <n v="0"/>
  </r>
  <r>
    <n v="1129"/>
    <x v="538"/>
    <x v="56"/>
    <d v="2017-03-07T00:00:00"/>
    <s v="Standard Class"/>
    <x v="50"/>
    <x v="50"/>
    <x v="2"/>
    <s v="United States"/>
    <s v="Richmond"/>
    <s v="Indiana"/>
    <n v="47374"/>
    <x v="2"/>
    <s v="OFF-EN-10001532"/>
    <x v="1"/>
    <s v="Envelopes"/>
    <s v="Brown Kraft Recycled Envelopes"/>
    <x v="1016"/>
    <n v="6"/>
    <n v="0"/>
    <n v="50.94"/>
    <s v="Kelly Williams"/>
    <s v=""/>
    <n v="1"/>
    <n v="0"/>
  </r>
  <r>
    <n v="1130"/>
    <x v="539"/>
    <x v="408"/>
    <d v="2018-04-16T00:00:00"/>
    <s v="Standard Class"/>
    <x v="205"/>
    <x v="205"/>
    <x v="0"/>
    <s v="United States"/>
    <s v="Springfield"/>
    <s v="Virginia"/>
    <n v="22153"/>
    <x v="0"/>
    <s v="FUR-TA-10004086"/>
    <x v="0"/>
    <s v="Tables"/>
    <s v="KI Adjustable-Height Table"/>
    <x v="1017"/>
    <n v="4"/>
    <n v="0"/>
    <n v="75.662399999999991"/>
    <s v="Cassandra Brandow"/>
    <s v=""/>
    <n v="1"/>
    <n v="0"/>
  </r>
  <r>
    <n v="1131"/>
    <x v="539"/>
    <x v="408"/>
    <d v="2018-04-16T00:00:00"/>
    <s v="Standard Class"/>
    <x v="205"/>
    <x v="205"/>
    <x v="0"/>
    <s v="United States"/>
    <s v="Springfield"/>
    <s v="Virginia"/>
    <n v="22153"/>
    <x v="0"/>
    <s v="OFF-PA-10000100"/>
    <x v="1"/>
    <s v="Paper"/>
    <s v="Xerox 1945"/>
    <x v="1018"/>
    <n v="1"/>
    <n v="0"/>
    <n v="20.085100000000001"/>
    <s v="Cassandra Brandow"/>
    <s v=""/>
    <n v="1"/>
    <n v="0"/>
  </r>
  <r>
    <n v="1132"/>
    <x v="539"/>
    <x v="408"/>
    <d v="2018-04-16T00:00:00"/>
    <s v="Standard Class"/>
    <x v="205"/>
    <x v="205"/>
    <x v="0"/>
    <s v="United States"/>
    <s v="Springfield"/>
    <s v="Virginia"/>
    <n v="22153"/>
    <x v="0"/>
    <s v="OFF-EN-10002500"/>
    <x v="1"/>
    <s v="Envelopes"/>
    <s v="Globe Weis Peel &amp; Seel First Class Envelopes"/>
    <x v="1019"/>
    <n v="5"/>
    <n v="0"/>
    <n v="28.754999999999995"/>
    <s v="Cassandra Brandow"/>
    <s v=""/>
    <n v="1"/>
    <n v="0"/>
  </r>
  <r>
    <n v="1133"/>
    <x v="540"/>
    <x v="409"/>
    <d v="2018-12-07T00:00:00"/>
    <s v="First Class"/>
    <x v="55"/>
    <x v="55"/>
    <x v="1"/>
    <s v="United States"/>
    <s v="Antioch"/>
    <s v="California"/>
    <n v="94509"/>
    <x v="1"/>
    <s v="OFF-PA-10004100"/>
    <x v="1"/>
    <s v="Paper"/>
    <s v="Xerox 216"/>
    <x v="541"/>
    <n v="3"/>
    <n v="0"/>
    <n v="9.3312000000000008"/>
    <s v="Anna Andreadi"/>
    <s v=""/>
    <n v="1"/>
    <n v="0"/>
  </r>
  <r>
    <n v="1134"/>
    <x v="541"/>
    <x v="410"/>
    <d v="2018-06-09T00:00:00"/>
    <s v="Standard Class"/>
    <x v="185"/>
    <x v="185"/>
    <x v="2"/>
    <s v="United States"/>
    <s v="Philadelphia"/>
    <s v="Pennsylvania"/>
    <n v="19134"/>
    <x v="3"/>
    <s v="OFF-ST-10003479"/>
    <x v="1"/>
    <s v="Storage"/>
    <s v="Eldon Base for stackable storage shelf, platinum"/>
    <x v="1020"/>
    <n v="4"/>
    <n v="0.2"/>
    <n v="-23.364000000000019"/>
    <s v="Chuck Magee"/>
    <s v=""/>
    <n v="1"/>
    <n v="0"/>
  </r>
  <r>
    <n v="1135"/>
    <x v="541"/>
    <x v="410"/>
    <d v="2018-06-09T00:00:00"/>
    <s v="Standard Class"/>
    <x v="185"/>
    <x v="185"/>
    <x v="2"/>
    <s v="United States"/>
    <s v="Philadelphia"/>
    <s v="Pennsylvania"/>
    <n v="19134"/>
    <x v="3"/>
    <s v="OFF-LA-10000973"/>
    <x v="1"/>
    <s v="Labels"/>
    <s v="Avery 502"/>
    <x v="262"/>
    <n v="3"/>
    <n v="0.2"/>
    <n v="2.6459999999999995"/>
    <s v="Chuck Magee"/>
    <s v=""/>
    <n v="1"/>
    <n v="0"/>
  </r>
  <r>
    <n v="1136"/>
    <x v="542"/>
    <x v="25"/>
    <d v="2018-12-11T00:00:00"/>
    <s v="Same Day"/>
    <x v="235"/>
    <x v="235"/>
    <x v="0"/>
    <s v="United States"/>
    <s v="Homestead"/>
    <s v="Florida"/>
    <n v="33030"/>
    <x v="0"/>
    <s v="OFF-ST-10001476"/>
    <x v="1"/>
    <s v="Storage"/>
    <s v="Steel Personal Filing/Posting Tote"/>
    <x v="1021"/>
    <n v="3"/>
    <n v="0.2"/>
    <n v="7.4571000000000041"/>
    <s v="Cassandra Brandow"/>
    <s v=""/>
    <n v="1"/>
    <n v="0"/>
  </r>
  <r>
    <n v="1137"/>
    <x v="543"/>
    <x v="396"/>
    <d v="2018-11-15T00:00:00"/>
    <s v="Second Class"/>
    <x v="395"/>
    <x v="395"/>
    <x v="1"/>
    <s v="United States"/>
    <s v="La Porte"/>
    <s v="Indiana"/>
    <n v="46350"/>
    <x v="2"/>
    <s v="OFF-EN-10002831"/>
    <x v="1"/>
    <s v="Envelopes"/>
    <s v="Tyvek  Top-Opening Peel &amp; Seel  Envelopes, Gray"/>
    <x v="1022"/>
    <n v="8"/>
    <n v="0"/>
    <n v="129.38399999999999"/>
    <s v="Kelly Williams"/>
    <s v=""/>
    <n v="1"/>
    <n v="1"/>
  </r>
  <r>
    <n v="1138"/>
    <x v="543"/>
    <x v="396"/>
    <d v="2018-11-15T00:00:00"/>
    <s v="Second Class"/>
    <x v="395"/>
    <x v="395"/>
    <x v="1"/>
    <s v="United States"/>
    <s v="La Porte"/>
    <s v="Indiana"/>
    <n v="46350"/>
    <x v="2"/>
    <s v="OFF-AP-10002350"/>
    <x v="1"/>
    <s v="Appliances"/>
    <s v="Belkin F9H710-06 7 Outlet SurgeMaster Surge Protector"/>
    <x v="1023"/>
    <n v="2"/>
    <n v="0"/>
    <n v="10.5504"/>
    <s v="Kelly Williams"/>
    <s v=""/>
    <n v="1"/>
    <n v="0"/>
  </r>
  <r>
    <n v="1139"/>
    <x v="543"/>
    <x v="396"/>
    <d v="2018-11-15T00:00:00"/>
    <s v="Second Class"/>
    <x v="395"/>
    <x v="395"/>
    <x v="1"/>
    <s v="United States"/>
    <s v="La Porte"/>
    <s v="Indiana"/>
    <n v="46350"/>
    <x v="2"/>
    <s v="OFF-PA-10001763"/>
    <x v="1"/>
    <s v="Paper"/>
    <s v="Xerox 1896"/>
    <x v="1024"/>
    <n v="2"/>
    <n v="0"/>
    <n v="8.9909999999999997"/>
    <s v="Kelly Williams"/>
    <s v=""/>
    <n v="1"/>
    <n v="0"/>
  </r>
  <r>
    <n v="1140"/>
    <x v="543"/>
    <x v="396"/>
    <d v="2018-11-15T00:00:00"/>
    <s v="Second Class"/>
    <x v="395"/>
    <x v="395"/>
    <x v="1"/>
    <s v="United States"/>
    <s v="La Porte"/>
    <s v="Indiana"/>
    <n v="46350"/>
    <x v="2"/>
    <s v="OFF-AR-10003394"/>
    <x v="1"/>
    <s v="Art"/>
    <s v="Newell 332"/>
    <x v="1025"/>
    <n v="7"/>
    <n v="0"/>
    <n v="5.5566000000000004"/>
    <s v="Kelly Williams"/>
    <s v=""/>
    <n v="1"/>
    <n v="0"/>
  </r>
  <r>
    <n v="1141"/>
    <x v="543"/>
    <x v="396"/>
    <d v="2018-11-15T00:00:00"/>
    <s v="Second Class"/>
    <x v="395"/>
    <x v="395"/>
    <x v="1"/>
    <s v="United States"/>
    <s v="La Porte"/>
    <s v="Indiana"/>
    <n v="46350"/>
    <x v="2"/>
    <s v="OFF-BI-10002072"/>
    <x v="1"/>
    <s v="Binders"/>
    <s v="Cardinal Slant-D Ring Binders"/>
    <x v="1026"/>
    <n v="2"/>
    <n v="0"/>
    <n v="8.69"/>
    <s v="Kelly Williams"/>
    <s v=""/>
    <n v="1"/>
    <n v="0"/>
  </r>
  <r>
    <n v="1142"/>
    <x v="544"/>
    <x v="411"/>
    <d v="2016-10-03T00:00:00"/>
    <s v="Standard Class"/>
    <x v="275"/>
    <x v="275"/>
    <x v="0"/>
    <s v="United States"/>
    <s v="Los Angeles"/>
    <s v="California"/>
    <n v="90045"/>
    <x v="1"/>
    <s v="FUR-FU-10004188"/>
    <x v="0"/>
    <s v="Furnishings"/>
    <s v="Luxo Professional Combination Clamp-On Lamps"/>
    <x v="874"/>
    <n v="2"/>
    <n v="0"/>
    <n v="53.195999999999998"/>
    <s v="Anna Andreadi"/>
    <s v=""/>
    <n v="1"/>
    <n v="0"/>
  </r>
  <r>
    <n v="1143"/>
    <x v="544"/>
    <x v="411"/>
    <d v="2016-10-03T00:00:00"/>
    <s v="Standard Class"/>
    <x v="275"/>
    <x v="275"/>
    <x v="0"/>
    <s v="United States"/>
    <s v="Los Angeles"/>
    <s v="California"/>
    <n v="90045"/>
    <x v="1"/>
    <s v="OFF-FA-10001561"/>
    <x v="1"/>
    <s v="Fasteners"/>
    <s v="Stockwell Push Pins"/>
    <x v="525"/>
    <n v="4"/>
    <n v="0"/>
    <n v="2.8776000000000002"/>
    <s v="Anna Andreadi"/>
    <s v=""/>
    <n v="1"/>
    <n v="0"/>
  </r>
  <r>
    <n v="1144"/>
    <x v="544"/>
    <x v="411"/>
    <d v="2016-10-03T00:00:00"/>
    <s v="Standard Class"/>
    <x v="275"/>
    <x v="275"/>
    <x v="0"/>
    <s v="United States"/>
    <s v="Los Angeles"/>
    <s v="California"/>
    <n v="90045"/>
    <x v="1"/>
    <s v="OFF-PA-10002105"/>
    <x v="1"/>
    <s v="Paper"/>
    <s v="Xerox 223"/>
    <x v="90"/>
    <n v="1"/>
    <n v="0"/>
    <n v="3.1104000000000003"/>
    <s v="Anna Andreadi"/>
    <s v=""/>
    <n v="1"/>
    <n v="0"/>
  </r>
  <r>
    <n v="1145"/>
    <x v="544"/>
    <x v="411"/>
    <d v="2016-10-03T00:00:00"/>
    <s v="Standard Class"/>
    <x v="275"/>
    <x v="275"/>
    <x v="0"/>
    <s v="United States"/>
    <s v="Los Angeles"/>
    <s v="California"/>
    <n v="90045"/>
    <x v="1"/>
    <s v="TEC-MA-10004241"/>
    <x v="2"/>
    <s v="Machines"/>
    <s v="Star Micronics TSP800 TSP847IIU Receipt Printer"/>
    <x v="1027"/>
    <n v="2"/>
    <n v="0.2"/>
    <n v="223.05399999999995"/>
    <s v="Anna Andreadi"/>
    <s v=""/>
    <n v="1"/>
    <n v="0"/>
  </r>
  <r>
    <n v="1146"/>
    <x v="544"/>
    <x v="411"/>
    <d v="2016-10-03T00:00:00"/>
    <s v="Standard Class"/>
    <x v="275"/>
    <x v="275"/>
    <x v="0"/>
    <s v="United States"/>
    <s v="Los Angeles"/>
    <s v="California"/>
    <n v="90045"/>
    <x v="1"/>
    <s v="OFF-ST-10004340"/>
    <x v="1"/>
    <s v="Storage"/>
    <s v="Fellowes Mobile File Cart, Black"/>
    <x v="1028"/>
    <n v="1"/>
    <n v="0"/>
    <n v="16.788600000000002"/>
    <s v="Anna Andreadi"/>
    <s v=""/>
    <n v="1"/>
    <n v="0"/>
  </r>
  <r>
    <n v="1147"/>
    <x v="545"/>
    <x v="388"/>
    <d v="2017-04-04T00:00:00"/>
    <s v="Same Day"/>
    <x v="396"/>
    <x v="396"/>
    <x v="0"/>
    <s v="United States"/>
    <s v="Lansing"/>
    <s v="Michigan"/>
    <n v="48911"/>
    <x v="2"/>
    <s v="OFF-AP-10003849"/>
    <x v="1"/>
    <s v="Appliances"/>
    <s v="Hoover Shoulder Vac Commercial Portable Vacuum"/>
    <x v="1029"/>
    <n v="2"/>
    <n v="0.1"/>
    <n v="107.34599999999996"/>
    <s v="Kelly Williams"/>
    <s v=""/>
    <n v="1"/>
    <n v="1"/>
  </r>
  <r>
    <n v="1148"/>
    <x v="545"/>
    <x v="388"/>
    <d v="2017-04-04T00:00:00"/>
    <s v="Same Day"/>
    <x v="396"/>
    <x v="396"/>
    <x v="0"/>
    <s v="United States"/>
    <s v="Lansing"/>
    <s v="Michigan"/>
    <n v="48911"/>
    <x v="2"/>
    <s v="OFF-FA-10000735"/>
    <x v="1"/>
    <s v="Fasteners"/>
    <s v="Staples"/>
    <x v="572"/>
    <n v="2"/>
    <n v="0"/>
    <n v="2.6279999999999997"/>
    <s v="Kelly Williams"/>
    <s v=""/>
    <n v="1"/>
    <n v="0"/>
  </r>
  <r>
    <n v="1149"/>
    <x v="545"/>
    <x v="388"/>
    <d v="2017-04-04T00:00:00"/>
    <s v="Same Day"/>
    <x v="396"/>
    <x v="396"/>
    <x v="0"/>
    <s v="United States"/>
    <s v="Lansing"/>
    <s v="Michigan"/>
    <n v="48911"/>
    <x v="2"/>
    <s v="OFF-BI-10003350"/>
    <x v="1"/>
    <s v="Binders"/>
    <s v="Acco Expandable Hanging Binders"/>
    <x v="1030"/>
    <n v="2"/>
    <n v="0"/>
    <n v="5.8695999999999993"/>
    <s v="Kelly Williams"/>
    <s v=""/>
    <n v="1"/>
    <n v="0"/>
  </r>
  <r>
    <n v="1150"/>
    <x v="545"/>
    <x v="388"/>
    <d v="2017-04-04T00:00:00"/>
    <s v="Same Day"/>
    <x v="396"/>
    <x v="396"/>
    <x v="0"/>
    <s v="United States"/>
    <s v="Lansing"/>
    <s v="Michigan"/>
    <n v="48911"/>
    <x v="2"/>
    <s v="TEC-PH-10000307"/>
    <x v="2"/>
    <s v="Phones"/>
    <s v="Shocksock Galaxy S4 Armband"/>
    <x v="1031"/>
    <n v="1"/>
    <n v="0"/>
    <n v="0.43799999999999883"/>
    <s v="Kelly Williams"/>
    <s v=""/>
    <n v="1"/>
    <n v="0"/>
  </r>
  <r>
    <n v="1151"/>
    <x v="545"/>
    <x v="388"/>
    <d v="2017-04-04T00:00:00"/>
    <s v="Same Day"/>
    <x v="396"/>
    <x v="396"/>
    <x v="0"/>
    <s v="United States"/>
    <s v="Lansing"/>
    <s v="Michigan"/>
    <n v="48911"/>
    <x v="2"/>
    <s v="TEC-CO-10004202"/>
    <x v="2"/>
    <s v="Copiers"/>
    <s v="Brother DCP1000 Digital 3 in 1 Multifunction Machine"/>
    <x v="1032"/>
    <n v="2"/>
    <n v="0"/>
    <n v="209.99299999999999"/>
    <s v="Kelly Williams"/>
    <s v=""/>
    <n v="1"/>
    <n v="0"/>
  </r>
  <r>
    <n v="1152"/>
    <x v="546"/>
    <x v="412"/>
    <d v="2017-05-14T00:00:00"/>
    <s v="Standard Class"/>
    <x v="118"/>
    <x v="118"/>
    <x v="1"/>
    <s v="United States"/>
    <s v="Cuyahoga Falls"/>
    <s v="Ohio"/>
    <n v="44221"/>
    <x v="3"/>
    <s v="FUR-FU-10001852"/>
    <x v="0"/>
    <s v="Furnishings"/>
    <s v="Eldon Regeneration Recycled Desk Accessories, Smoke"/>
    <x v="1033"/>
    <n v="6"/>
    <n v="0.2"/>
    <n v="1.2527999999999997"/>
    <s v="Chuck Magee"/>
    <s v=""/>
    <n v="1"/>
    <n v="0"/>
  </r>
  <r>
    <n v="1153"/>
    <x v="547"/>
    <x v="413"/>
    <d v="2019-01-06T00:00:00"/>
    <s v="Standard Class"/>
    <x v="126"/>
    <x v="126"/>
    <x v="1"/>
    <s v="United States"/>
    <s v="Reno"/>
    <s v="Nevada"/>
    <n v="89502"/>
    <x v="1"/>
    <s v="OFF-AR-10003759"/>
    <x v="1"/>
    <s v="Art"/>
    <s v="Crayola Anti Dust Chalk, 12/Pack"/>
    <x v="1034"/>
    <n v="2"/>
    <n v="0"/>
    <n v="1.6379999999999999"/>
    <s v="Anna Andreadi"/>
    <s v=""/>
    <n v="1"/>
    <n v="0"/>
  </r>
  <r>
    <n v="1154"/>
    <x v="547"/>
    <x v="413"/>
    <d v="2019-01-06T00:00:00"/>
    <s v="Standard Class"/>
    <x v="126"/>
    <x v="126"/>
    <x v="1"/>
    <s v="United States"/>
    <s v="Reno"/>
    <s v="Nevada"/>
    <n v="89502"/>
    <x v="1"/>
    <s v="OFF-BI-10003984"/>
    <x v="1"/>
    <s v="Binders"/>
    <s v="Lock-Up Easel 'Spel-Binder'"/>
    <x v="1035"/>
    <n v="7"/>
    <n v="0.2"/>
    <n v="53.921700000000008"/>
    <s v="Anna Andreadi"/>
    <s v=""/>
    <n v="1"/>
    <n v="0"/>
  </r>
  <r>
    <n v="1155"/>
    <x v="548"/>
    <x v="414"/>
    <d v="2016-12-21T00:00:00"/>
    <s v="First Class"/>
    <x v="390"/>
    <x v="390"/>
    <x v="2"/>
    <s v="United States"/>
    <s v="Harrisonburg"/>
    <s v="Virginia"/>
    <n v="22801"/>
    <x v="0"/>
    <s v="OFF-ST-10004337"/>
    <x v="1"/>
    <s v="Storage"/>
    <s v="SAFCO Commercial Wire Shelving, 72h"/>
    <x v="1036"/>
    <n v="2"/>
    <n v="0"/>
    <n v="0"/>
    <s v="Cassandra Brandow"/>
    <s v=""/>
    <n v="1"/>
    <n v="0"/>
  </r>
  <r>
    <n v="1156"/>
    <x v="548"/>
    <x v="414"/>
    <d v="2016-12-21T00:00:00"/>
    <s v="First Class"/>
    <x v="390"/>
    <x v="390"/>
    <x v="2"/>
    <s v="United States"/>
    <s v="Harrisonburg"/>
    <s v="Virginia"/>
    <n v="22801"/>
    <x v="0"/>
    <s v="FUR-TA-10001932"/>
    <x v="0"/>
    <s v="Tables"/>
    <s v="Chromcraft 48&quot; x 96&quot; Racetrack Double Pedestal Table"/>
    <x v="1037"/>
    <n v="7"/>
    <n v="0"/>
    <n v="493.78559999999993"/>
    <s v="Cassandra Brandow"/>
    <s v=""/>
    <n v="1"/>
    <n v="0"/>
  </r>
  <r>
    <n v="1157"/>
    <x v="548"/>
    <x v="414"/>
    <d v="2016-12-21T00:00:00"/>
    <s v="First Class"/>
    <x v="390"/>
    <x v="390"/>
    <x v="2"/>
    <s v="United States"/>
    <s v="Harrisonburg"/>
    <s v="Virginia"/>
    <n v="22801"/>
    <x v="0"/>
    <s v="OFF-BI-10003982"/>
    <x v="1"/>
    <s v="Binders"/>
    <s v="Wilson Jones Century Plastic Molded Ring Binders"/>
    <x v="1038"/>
    <n v="3"/>
    <n v="0"/>
    <n v="29.285699999999999"/>
    <s v="Cassandra Brandow"/>
    <s v=""/>
    <n v="1"/>
    <n v="0"/>
  </r>
  <r>
    <n v="1158"/>
    <x v="548"/>
    <x v="414"/>
    <d v="2016-12-21T00:00:00"/>
    <s v="First Class"/>
    <x v="390"/>
    <x v="390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x v="1039"/>
    <n v="2"/>
    <n v="0"/>
    <n v="100.12200000000001"/>
    <s v="Cassandra Brandow"/>
    <s v=""/>
    <n v="1"/>
    <n v="0"/>
  </r>
  <r>
    <n v="1159"/>
    <x v="549"/>
    <x v="415"/>
    <d v="2018-07-07T00:00:00"/>
    <s v="Second Class"/>
    <x v="334"/>
    <x v="334"/>
    <x v="1"/>
    <s v="United States"/>
    <s v="Los Angeles"/>
    <s v="California"/>
    <n v="90004"/>
    <x v="1"/>
    <s v="FUR-CH-10002126"/>
    <x v="0"/>
    <s v="Chairs"/>
    <s v="Hon Deluxe Fabric Upholstered Stacking Chairs"/>
    <x v="1040"/>
    <n v="1"/>
    <n v="0.2"/>
    <n v="19.518400000000007"/>
    <s v="Anna Andreadi"/>
    <s v=""/>
    <n v="1"/>
    <n v="0"/>
  </r>
  <r>
    <n v="1160"/>
    <x v="550"/>
    <x v="222"/>
    <d v="2019-07-04T00:00:00"/>
    <s v="Standard Class"/>
    <x v="397"/>
    <x v="397"/>
    <x v="0"/>
    <s v="United States"/>
    <s v="Minneapolis"/>
    <s v="Minnesota"/>
    <n v="55407"/>
    <x v="2"/>
    <s v="OFF-AP-10000576"/>
    <x v="1"/>
    <s v="Appliances"/>
    <s v="Belkin 325VA UPS Surge Protector, 6'"/>
    <x v="1041"/>
    <n v="3"/>
    <n v="0"/>
    <n v="90.735000000000014"/>
    <s v="Kelly Williams"/>
    <s v=""/>
    <n v="1"/>
    <n v="1"/>
  </r>
  <r>
    <n v="1161"/>
    <x v="550"/>
    <x v="222"/>
    <d v="2019-07-04T00:00:00"/>
    <s v="Standard Class"/>
    <x v="397"/>
    <x v="397"/>
    <x v="0"/>
    <s v="United States"/>
    <s v="Minneapolis"/>
    <s v="Minnesota"/>
    <n v="55407"/>
    <x v="2"/>
    <s v="OFF-BI-10004654"/>
    <x v="1"/>
    <s v="Binders"/>
    <s v="Avery Binding System Hidden Tab Executive Style Index Sets"/>
    <x v="1042"/>
    <n v="2"/>
    <n v="0"/>
    <n v="5.77"/>
    <s v="Kelly Williams"/>
    <s v=""/>
    <n v="1"/>
    <n v="0"/>
  </r>
  <r>
    <n v="1162"/>
    <x v="551"/>
    <x v="416"/>
    <d v="2016-09-05T00:00:00"/>
    <s v="Second Class"/>
    <x v="398"/>
    <x v="398"/>
    <x v="0"/>
    <s v="United States"/>
    <s v="Escondido"/>
    <s v="California"/>
    <n v="92025"/>
    <x v="1"/>
    <s v="OFF-AR-10004042"/>
    <x v="1"/>
    <s v="Art"/>
    <s v="BOSTON Model 1800 Electric Pencil Sharpeners, Putty/Woodgrain"/>
    <x v="1043"/>
    <n v="3"/>
    <n v="0"/>
    <n v="15.642599999999995"/>
    <s v="Anna Andreadi"/>
    <n v="1"/>
    <n v="0"/>
    <n v="1"/>
  </r>
  <r>
    <n v="1163"/>
    <x v="552"/>
    <x v="223"/>
    <d v="2016-03-08T00:00:00"/>
    <s v="Standard Class"/>
    <x v="399"/>
    <x v="399"/>
    <x v="2"/>
    <s v="United States"/>
    <s v="New York City"/>
    <s v="New York"/>
    <n v="10035"/>
    <x v="3"/>
    <s v="TEC-PH-10004700"/>
    <x v="2"/>
    <s v="Phones"/>
    <s v="PowerGen Dual USB Car Charger"/>
    <x v="1044"/>
    <n v="1"/>
    <n v="0"/>
    <n v="4.5953999999999997"/>
    <s v="Chuck Magee"/>
    <s v=""/>
    <n v="1"/>
    <n v="1"/>
  </r>
  <r>
    <n v="1164"/>
    <x v="552"/>
    <x v="223"/>
    <d v="2016-03-08T00:00:00"/>
    <s v="Standard Class"/>
    <x v="399"/>
    <x v="399"/>
    <x v="2"/>
    <s v="United States"/>
    <s v="New York City"/>
    <s v="New York"/>
    <n v="10035"/>
    <x v="3"/>
    <s v="OFF-BI-10004593"/>
    <x v="1"/>
    <s v="Binders"/>
    <s v="Ibico Laser Imprintable Binding System Covers"/>
    <x v="1045"/>
    <n v="3"/>
    <n v="0.2"/>
    <n v="40.872"/>
    <s v="Chuck Magee"/>
    <s v=""/>
    <n v="1"/>
    <n v="0"/>
  </r>
  <r>
    <n v="1165"/>
    <x v="552"/>
    <x v="223"/>
    <d v="2016-03-08T00:00:00"/>
    <s v="Standard Class"/>
    <x v="399"/>
    <x v="399"/>
    <x v="2"/>
    <s v="United States"/>
    <s v="New York City"/>
    <s v="New York"/>
    <n v="10035"/>
    <x v="3"/>
    <s v="OFF-BI-10003429"/>
    <x v="1"/>
    <s v="Binders"/>
    <s v="Cardinal HOLDit! Binder Insert Strips,Extra Strips"/>
    <x v="1046"/>
    <n v="5"/>
    <n v="0.2"/>
    <n v="9.1785000000000014"/>
    <s v="Chuck Magee"/>
    <s v=""/>
    <n v="1"/>
    <n v="0"/>
  </r>
  <r>
    <n v="1166"/>
    <x v="553"/>
    <x v="417"/>
    <d v="2016-05-08T00:00:00"/>
    <s v="Standard Class"/>
    <x v="400"/>
    <x v="400"/>
    <x v="0"/>
    <s v="United States"/>
    <s v="Jackson"/>
    <s v="Michigan"/>
    <n v="49201"/>
    <x v="2"/>
    <s v="OFF-BI-10001294"/>
    <x v="1"/>
    <s v="Binders"/>
    <s v="Fellowes Binding Cases"/>
    <x v="1047"/>
    <n v="4"/>
    <n v="0"/>
    <n v="21.059999999999995"/>
    <s v="Kelly Williams"/>
    <s v=""/>
    <n v="1"/>
    <n v="1"/>
  </r>
  <r>
    <n v="1167"/>
    <x v="554"/>
    <x v="121"/>
    <d v="2017-11-02T00:00:00"/>
    <s v="Same Day"/>
    <x v="110"/>
    <x v="110"/>
    <x v="0"/>
    <s v="United States"/>
    <s v="Seattle"/>
    <s v="Washington"/>
    <n v="98115"/>
    <x v="1"/>
    <s v="TEC-AC-10001552"/>
    <x v="2"/>
    <s v="Accessories"/>
    <s v="Logitech K350 2.4Ghz Wireless Keyboard"/>
    <x v="1048"/>
    <n v="9"/>
    <n v="0"/>
    <n v="49.272299999999987"/>
    <s v="Anna Andreadi"/>
    <s v=""/>
    <n v="1"/>
    <n v="0"/>
  </r>
  <r>
    <n v="1168"/>
    <x v="555"/>
    <x v="166"/>
    <d v="2019-12-10T00:00:00"/>
    <s v="Second Class"/>
    <x v="111"/>
    <x v="111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x v="1049"/>
    <n v="2"/>
    <n v="0"/>
    <n v="33.938800000000001"/>
    <s v="Chuck Magee"/>
    <s v=""/>
    <n v="1"/>
    <n v="0"/>
  </r>
  <r>
    <n v="1169"/>
    <x v="555"/>
    <x v="166"/>
    <d v="2019-12-10T00:00:00"/>
    <s v="Second Class"/>
    <x v="111"/>
    <x v="111"/>
    <x v="0"/>
    <s v="United States"/>
    <s v="New York City"/>
    <s v="New York"/>
    <n v="10035"/>
    <x v="3"/>
    <s v="OFF-ST-10004123"/>
    <x v="1"/>
    <s v="Storage"/>
    <s v="Safco Industrial Wire Shelving System"/>
    <x v="1050"/>
    <n v="3"/>
    <n v="0"/>
    <n v="0"/>
    <s v="Chuck Magee"/>
    <s v=""/>
    <n v="1"/>
    <n v="0"/>
  </r>
  <r>
    <n v="1170"/>
    <x v="555"/>
    <x v="166"/>
    <d v="2019-12-10T00:00:00"/>
    <s v="Second Class"/>
    <x v="111"/>
    <x v="111"/>
    <x v="0"/>
    <s v="United States"/>
    <s v="New York City"/>
    <s v="New York"/>
    <n v="10035"/>
    <x v="3"/>
    <s v="OFF-PA-10003172"/>
    <x v="1"/>
    <s v="Paper"/>
    <s v="Xerox 1996"/>
    <x v="541"/>
    <n v="3"/>
    <n v="0"/>
    <n v="9.3312000000000008"/>
    <s v="Chuck Magee"/>
    <s v=""/>
    <n v="1"/>
    <n v="0"/>
  </r>
  <r>
    <n v="1171"/>
    <x v="555"/>
    <x v="166"/>
    <d v="2019-12-10T00:00:00"/>
    <s v="Second Class"/>
    <x v="111"/>
    <x v="111"/>
    <x v="0"/>
    <s v="United States"/>
    <s v="New York City"/>
    <s v="New York"/>
    <n v="10035"/>
    <x v="3"/>
    <s v="OFF-ST-10002352"/>
    <x v="1"/>
    <s v="Storage"/>
    <s v="Iris Project Case"/>
    <x v="1051"/>
    <n v="4"/>
    <n v="0"/>
    <n v="8.299199999999999"/>
    <s v="Chuck Magee"/>
    <s v=""/>
    <n v="1"/>
    <n v="0"/>
  </r>
  <r>
    <n v="1172"/>
    <x v="556"/>
    <x v="418"/>
    <d v="2016-03-14T00:00:00"/>
    <s v="Standard Class"/>
    <x v="349"/>
    <x v="349"/>
    <x v="0"/>
    <s v="United States"/>
    <s v="Royal Oak"/>
    <s v="Michigan"/>
    <n v="48073"/>
    <x v="2"/>
    <s v="OFF-PA-10002259"/>
    <x v="1"/>
    <s v="Paper"/>
    <s v="Geographics Note Cards, Blank, White, 8 1/2&quot; x 11&quot;"/>
    <x v="1052"/>
    <n v="2"/>
    <n v="0"/>
    <n v="10.7424"/>
    <s v="Kelly Williams"/>
    <s v=""/>
    <n v="1"/>
    <n v="0"/>
  </r>
  <r>
    <n v="1173"/>
    <x v="557"/>
    <x v="419"/>
    <d v="2016-04-25T00:00:00"/>
    <s v="Standard Class"/>
    <x v="211"/>
    <x v="211"/>
    <x v="0"/>
    <s v="United States"/>
    <s v="Los Angeles"/>
    <s v="California"/>
    <n v="90008"/>
    <x v="1"/>
    <s v="OFF-BI-10002976"/>
    <x v="1"/>
    <s v="Binders"/>
    <s v="ACCOHIDE Binder by Acco"/>
    <x v="1053"/>
    <n v="5"/>
    <n v="0.2"/>
    <n v="5.5754999999999999"/>
    <s v="Anna Andreadi"/>
    <s v=""/>
    <n v="1"/>
    <n v="0"/>
  </r>
  <r>
    <n v="1174"/>
    <x v="558"/>
    <x v="420"/>
    <d v="2017-10-26T00:00:00"/>
    <s v="Standard Class"/>
    <x v="299"/>
    <x v="299"/>
    <x v="0"/>
    <s v="United States"/>
    <s v="Bloomington"/>
    <s v="Illinois"/>
    <n v="61701"/>
    <x v="2"/>
    <s v="OFF-BI-10000301"/>
    <x v="1"/>
    <s v="Binders"/>
    <s v="GBC Instant Report Kit"/>
    <x v="1054"/>
    <n v="4"/>
    <n v="0.8"/>
    <n v="-7.7640000000000011"/>
    <s v="Kelly Williams"/>
    <s v=""/>
    <n v="1"/>
    <n v="0"/>
  </r>
  <r>
    <n v="1175"/>
    <x v="559"/>
    <x v="421"/>
    <d v="2017-08-25T00:00:00"/>
    <s v="First Class"/>
    <x v="317"/>
    <x v="317"/>
    <x v="1"/>
    <s v="United States"/>
    <s v="New York City"/>
    <s v="New York"/>
    <n v="10035"/>
    <x v="3"/>
    <s v="OFF-BI-10003694"/>
    <x v="1"/>
    <s v="Binders"/>
    <s v="Avery 3 1/2&quot; Diskette Storage Pages, 10/Pack"/>
    <x v="1055"/>
    <n v="6"/>
    <n v="0.2"/>
    <n v="16.2864"/>
    <s v="Chuck Magee"/>
    <s v=""/>
    <n v="1"/>
    <n v="0"/>
  </r>
  <r>
    <n v="1176"/>
    <x v="560"/>
    <x v="48"/>
    <d v="2018-09-03T00:00:00"/>
    <s v="Standard Class"/>
    <x v="144"/>
    <x v="144"/>
    <x v="2"/>
    <s v="United States"/>
    <s v="Concord"/>
    <s v="New Hampshire"/>
    <n v="3301"/>
    <x v="3"/>
    <s v="OFF-SU-10000381"/>
    <x v="1"/>
    <s v="Supplies"/>
    <s v="Acme Forged Steel Scissors with Black Enamel Handles"/>
    <x v="1056"/>
    <n v="3"/>
    <n v="0"/>
    <n v="8.0996999999999986"/>
    <s v="Chuck Magee"/>
    <s v=""/>
    <n v="1"/>
    <n v="0"/>
  </r>
  <r>
    <n v="1177"/>
    <x v="561"/>
    <x v="422"/>
    <d v="2016-12-30T00:00:00"/>
    <s v="Second Class"/>
    <x v="401"/>
    <x v="401"/>
    <x v="2"/>
    <s v="United States"/>
    <s v="Los Angeles"/>
    <s v="California"/>
    <n v="90004"/>
    <x v="1"/>
    <s v="OFF-LA-10004425"/>
    <x v="1"/>
    <s v="Labels"/>
    <s v="Staple-on labels"/>
    <x v="1057"/>
    <n v="4"/>
    <n v="0"/>
    <n v="5.4332000000000003"/>
    <s v="Anna Andreadi"/>
    <s v=""/>
    <n v="1"/>
    <n v="1"/>
  </r>
  <r>
    <n v="1178"/>
    <x v="562"/>
    <x v="49"/>
    <d v="2018-12-05T00:00:00"/>
    <s v="Standard Class"/>
    <x v="32"/>
    <x v="32"/>
    <x v="0"/>
    <s v="United States"/>
    <s v="Rockville"/>
    <s v="Maryland"/>
    <n v="20852"/>
    <x v="3"/>
    <s v="FUR-CH-10001270"/>
    <x v="0"/>
    <s v="Chairs"/>
    <s v="Harbour Creations Steel Folding Chair"/>
    <x v="1058"/>
    <n v="2"/>
    <n v="0"/>
    <n v="51.749999999999986"/>
    <s v="Chuck Magee"/>
    <s v=""/>
    <n v="1"/>
    <n v="0"/>
  </r>
  <r>
    <n v="1179"/>
    <x v="562"/>
    <x v="49"/>
    <d v="2018-12-05T00:00:00"/>
    <s v="Standard Class"/>
    <x v="32"/>
    <x v="32"/>
    <x v="0"/>
    <s v="United States"/>
    <s v="Rockville"/>
    <s v="Maryland"/>
    <n v="20852"/>
    <x v="3"/>
    <s v="TEC-PH-10003931"/>
    <x v="2"/>
    <s v="Phones"/>
    <s v="JBL Micro Wireless Portable Bluetooth Speaker"/>
    <x v="690"/>
    <n v="3"/>
    <n v="0"/>
    <n v="44.992500000000007"/>
    <s v="Chuck Magee"/>
    <s v=""/>
    <n v="1"/>
    <n v="0"/>
  </r>
  <r>
    <n v="1180"/>
    <x v="563"/>
    <x v="423"/>
    <d v="2018-04-27T00:00:00"/>
    <s v="Second Class"/>
    <x v="402"/>
    <x v="402"/>
    <x v="2"/>
    <s v="United States"/>
    <s v="Houston"/>
    <s v="Texas"/>
    <n v="77070"/>
    <x v="2"/>
    <s v="TEC-AC-10003174"/>
    <x v="2"/>
    <s v="Accessories"/>
    <s v="Plantronics S12 Corded Telephone Headset System"/>
    <x v="1059"/>
    <n v="3"/>
    <n v="0.2"/>
    <n v="64.674000000000007"/>
    <s v="Kelly Williams"/>
    <s v=""/>
    <n v="1"/>
    <n v="1"/>
  </r>
  <r>
    <n v="1181"/>
    <x v="564"/>
    <x v="261"/>
    <d v="2016-06-25T00:00:00"/>
    <s v="Standard Class"/>
    <x v="72"/>
    <x v="72"/>
    <x v="0"/>
    <s v="United States"/>
    <s v="Lakewood"/>
    <s v="New Jersey"/>
    <n v="8701"/>
    <x v="3"/>
    <s v="TEC-PH-10004539"/>
    <x v="2"/>
    <s v="Phones"/>
    <s v="Wireless Extenders zBoost YX545 SOHO Signal Booster"/>
    <x v="1060"/>
    <n v="7"/>
    <n v="0"/>
    <n v="357.19110000000001"/>
    <s v="Chuck Magee"/>
    <s v=""/>
    <n v="1"/>
    <n v="0"/>
  </r>
  <r>
    <n v="1182"/>
    <x v="564"/>
    <x v="261"/>
    <d v="2016-06-25T00:00:00"/>
    <s v="Standard Class"/>
    <x v="72"/>
    <x v="72"/>
    <x v="0"/>
    <s v="United States"/>
    <s v="Lakewood"/>
    <s v="New Jersey"/>
    <n v="8701"/>
    <x v="3"/>
    <s v="OFF-AR-10001919"/>
    <x v="1"/>
    <s v="Art"/>
    <s v="OIC #2 Pencils, Medium Soft"/>
    <x v="1061"/>
    <n v="2"/>
    <n v="0"/>
    <n v="1.0903999999999998"/>
    <s v="Chuck Magee"/>
    <s v=""/>
    <n v="1"/>
    <n v="0"/>
  </r>
  <r>
    <n v="1183"/>
    <x v="565"/>
    <x v="424"/>
    <d v="2019-01-15T00:00:00"/>
    <s v="First Class"/>
    <x v="262"/>
    <x v="262"/>
    <x v="0"/>
    <s v="United States"/>
    <s v="Jacksonville"/>
    <s v="North Carolina"/>
    <n v="28540"/>
    <x v="0"/>
    <s v="OFF-EN-10002504"/>
    <x v="1"/>
    <s v="Envelopes"/>
    <s v="Tyvek  Top-Opening Peel &amp; Seel Envelopes, Plain White"/>
    <x v="1062"/>
    <n v="1"/>
    <n v="0.2"/>
    <n v="7.3385999999999996"/>
    <s v="Cassandra Brandow"/>
    <s v=""/>
    <n v="1"/>
    <n v="0"/>
  </r>
  <r>
    <n v="1184"/>
    <x v="565"/>
    <x v="424"/>
    <d v="2019-01-15T00:00:00"/>
    <s v="First Class"/>
    <x v="262"/>
    <x v="262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x v="1063"/>
    <n v="5"/>
    <n v="0.2"/>
    <n v="0.69300000000000006"/>
    <s v="Cassandra Brandow"/>
    <s v=""/>
    <n v="1"/>
    <n v="0"/>
  </r>
  <r>
    <n v="1185"/>
    <x v="566"/>
    <x v="156"/>
    <d v="2016-11-30T00:00:00"/>
    <s v="Standard Class"/>
    <x v="403"/>
    <x v="403"/>
    <x v="1"/>
    <s v="United States"/>
    <s v="Seattle"/>
    <s v="Washington"/>
    <n v="98103"/>
    <x v="1"/>
    <s v="OFF-BI-10004656"/>
    <x v="1"/>
    <s v="Binders"/>
    <s v="Peel &amp; Stick Add-On Corner Pockets"/>
    <x v="1064"/>
    <n v="7"/>
    <n v="0.2"/>
    <n v="4.2335999999999991"/>
    <s v="Anna Andreadi"/>
    <n v="1"/>
    <n v="0"/>
    <n v="1"/>
  </r>
  <r>
    <n v="1186"/>
    <x v="566"/>
    <x v="156"/>
    <d v="2016-11-30T00:00:00"/>
    <s v="Standard Class"/>
    <x v="403"/>
    <x v="403"/>
    <x v="1"/>
    <s v="United States"/>
    <s v="Seattle"/>
    <s v="Washington"/>
    <n v="98103"/>
    <x v="1"/>
    <s v="OFF-ST-10002344"/>
    <x v="1"/>
    <s v="Storage"/>
    <s v="Carina 42&quot;Hx23 3/4&quot;W Media Storage Unit"/>
    <x v="1065"/>
    <n v="6"/>
    <n v="0"/>
    <n v="9.7176000000000329"/>
    <s v="Anna Andreadi"/>
    <n v="1"/>
    <n v="0"/>
    <n v="0"/>
  </r>
  <r>
    <n v="1187"/>
    <x v="566"/>
    <x v="156"/>
    <d v="2016-11-30T00:00:00"/>
    <s v="Standard Class"/>
    <x v="403"/>
    <x v="403"/>
    <x v="1"/>
    <s v="United States"/>
    <s v="Seattle"/>
    <s v="Washington"/>
    <n v="98103"/>
    <x v="1"/>
    <s v="OFF-PA-10001800"/>
    <x v="1"/>
    <s v="Paper"/>
    <s v="Xerox 220"/>
    <x v="243"/>
    <n v="4"/>
    <n v="0"/>
    <n v="12.441600000000001"/>
    <s v="Anna Andreadi"/>
    <n v="1"/>
    <n v="0"/>
    <n v="0"/>
  </r>
  <r>
    <n v="1188"/>
    <x v="566"/>
    <x v="156"/>
    <d v="2016-11-30T00:00:00"/>
    <s v="Standard Class"/>
    <x v="403"/>
    <x v="403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x v="1066"/>
    <n v="2"/>
    <n v="0"/>
    <n v="53.346599999999995"/>
    <s v="Anna Andreadi"/>
    <n v="1"/>
    <n v="0"/>
    <n v="0"/>
  </r>
  <r>
    <n v="1189"/>
    <x v="567"/>
    <x v="425"/>
    <d v="2019-02-28T00:00:00"/>
    <s v="Second Class"/>
    <x v="404"/>
    <x v="404"/>
    <x v="2"/>
    <s v="United States"/>
    <s v="Los Angeles"/>
    <s v="California"/>
    <n v="90036"/>
    <x v="1"/>
    <s v="OFF-AP-10004532"/>
    <x v="1"/>
    <s v="Appliances"/>
    <s v="Kensington 6 Outlet Guardian Standard Surge Protector"/>
    <x v="1067"/>
    <n v="4"/>
    <n v="0"/>
    <n v="22.118400000000001"/>
    <s v="Anna Andreadi"/>
    <n v="1"/>
    <n v="0"/>
    <n v="1"/>
  </r>
  <r>
    <n v="1190"/>
    <x v="567"/>
    <x v="425"/>
    <d v="2019-02-28T00:00:00"/>
    <s v="Second Class"/>
    <x v="404"/>
    <x v="404"/>
    <x v="2"/>
    <s v="United States"/>
    <s v="Los Angeles"/>
    <s v="California"/>
    <n v="90036"/>
    <x v="1"/>
    <s v="TEC-PH-10004447"/>
    <x v="2"/>
    <s v="Phones"/>
    <s v="Toshiba IPT2010-SD IP Telephone"/>
    <x v="1068"/>
    <n v="8"/>
    <n v="0.2"/>
    <n v="66.715199999999982"/>
    <s v="Anna Andreadi"/>
    <n v="1"/>
    <n v="0"/>
    <n v="0"/>
  </r>
  <r>
    <n v="1191"/>
    <x v="567"/>
    <x v="425"/>
    <d v="2019-02-28T00:00:00"/>
    <s v="Second Class"/>
    <x v="404"/>
    <x v="404"/>
    <x v="2"/>
    <s v="United States"/>
    <s v="Los Angeles"/>
    <s v="California"/>
    <n v="90036"/>
    <x v="1"/>
    <s v="FUR-CH-10003973"/>
    <x v="0"/>
    <s v="Chairs"/>
    <s v="GuestStacker Chair with Chrome Finish Legs"/>
    <x v="1069"/>
    <n v="3"/>
    <n v="0.2"/>
    <n v="89.222400000000022"/>
    <s v="Anna Andreadi"/>
    <n v="1"/>
    <n v="0"/>
    <n v="0"/>
  </r>
  <r>
    <n v="1192"/>
    <x v="567"/>
    <x v="425"/>
    <d v="2019-02-28T00:00:00"/>
    <s v="Second Class"/>
    <x v="404"/>
    <x v="404"/>
    <x v="2"/>
    <s v="United States"/>
    <s v="Los Angeles"/>
    <s v="California"/>
    <n v="90036"/>
    <x v="1"/>
    <s v="OFF-PA-10001970"/>
    <x v="1"/>
    <s v="Paper"/>
    <s v="Xerox 1908"/>
    <x v="1070"/>
    <n v="4"/>
    <n v="0"/>
    <n v="109.7208"/>
    <s v="Anna Andreadi"/>
    <n v="1"/>
    <n v="0"/>
    <n v="0"/>
  </r>
  <r>
    <n v="1193"/>
    <x v="567"/>
    <x v="425"/>
    <d v="2019-02-28T00:00:00"/>
    <s v="Second Class"/>
    <x v="404"/>
    <x v="404"/>
    <x v="2"/>
    <s v="United States"/>
    <s v="Los Angeles"/>
    <s v="California"/>
    <n v="90036"/>
    <x v="1"/>
    <s v="OFF-PA-10000682"/>
    <x v="1"/>
    <s v="Paper"/>
    <s v="Xerox 1924"/>
    <x v="1071"/>
    <n v="4"/>
    <n v="0"/>
    <n v="11.328800000000001"/>
    <s v="Anna Andreadi"/>
    <n v="1"/>
    <n v="0"/>
    <n v="0"/>
  </r>
  <r>
    <n v="1194"/>
    <x v="568"/>
    <x v="426"/>
    <d v="2017-09-15T00:00:00"/>
    <s v="Same Day"/>
    <x v="243"/>
    <x v="243"/>
    <x v="1"/>
    <s v="United States"/>
    <s v="Coral Springs"/>
    <s v="Florida"/>
    <n v="33065"/>
    <x v="0"/>
    <s v="OFF-PA-10001937"/>
    <x v="1"/>
    <s v="Paper"/>
    <s v="Xerox 21"/>
    <x v="12"/>
    <n v="3"/>
    <n v="0.2"/>
    <n v="5.4432"/>
    <s v="Cassandra Brandow"/>
    <s v=""/>
    <n v="1"/>
    <n v="0"/>
  </r>
  <r>
    <n v="1195"/>
    <x v="568"/>
    <x v="426"/>
    <d v="2017-09-15T00:00:00"/>
    <s v="Same Day"/>
    <x v="243"/>
    <x v="243"/>
    <x v="1"/>
    <s v="United States"/>
    <s v="Coral Springs"/>
    <s v="Florida"/>
    <n v="33065"/>
    <x v="0"/>
    <s v="FUR-FU-10002268"/>
    <x v="0"/>
    <s v="Furnishings"/>
    <s v="Ultra Door Push Plate"/>
    <x v="581"/>
    <n v="4"/>
    <n v="0.2"/>
    <n v="2.553199999999999"/>
    <s v="Cassandra Brandow"/>
    <s v=""/>
    <n v="1"/>
    <n v="0"/>
  </r>
  <r>
    <n v="1196"/>
    <x v="568"/>
    <x v="426"/>
    <d v="2017-09-15T00:00:00"/>
    <s v="Same Day"/>
    <x v="243"/>
    <x v="243"/>
    <x v="1"/>
    <s v="United States"/>
    <s v="Coral Springs"/>
    <s v="Florida"/>
    <n v="33065"/>
    <x v="0"/>
    <s v="OFF-ST-10001321"/>
    <x v="1"/>
    <s v="Storage"/>
    <s v="Decoflex Hanging Personal Folder File, Blue"/>
    <x v="1072"/>
    <n v="2"/>
    <n v="0.2"/>
    <n v="2.1588000000000021"/>
    <s v="Cassandra Brandow"/>
    <s v=""/>
    <n v="1"/>
    <n v="0"/>
  </r>
  <r>
    <n v="1197"/>
    <x v="568"/>
    <x v="426"/>
    <d v="2017-09-15T00:00:00"/>
    <s v="Same Day"/>
    <x v="243"/>
    <x v="243"/>
    <x v="1"/>
    <s v="United States"/>
    <s v="Coral Springs"/>
    <s v="Florida"/>
    <n v="33065"/>
    <x v="0"/>
    <s v="FUR-FU-10003394"/>
    <x v="0"/>
    <s v="Furnishings"/>
    <s v="Tenex &quot;The Solids&quot; Textured Chair Mats"/>
    <x v="1073"/>
    <n v="1"/>
    <n v="0.2"/>
    <n v="-2.098800000000006"/>
    <s v="Cassandra Brandow"/>
    <s v=""/>
    <n v="1"/>
    <n v="0"/>
  </r>
  <r>
    <n v="1198"/>
    <x v="569"/>
    <x v="143"/>
    <d v="2018-04-12T00:00:00"/>
    <s v="Standard Class"/>
    <x v="233"/>
    <x v="233"/>
    <x v="0"/>
    <s v="United States"/>
    <s v="Houston"/>
    <s v="Texas"/>
    <n v="77041"/>
    <x v="2"/>
    <s v="TEC-AC-10001990"/>
    <x v="2"/>
    <s v="Accessories"/>
    <s v="Kensington Orbit Wireless Mobile Trackball for PC and Mac"/>
    <x v="1074"/>
    <n v="9"/>
    <n v="0.2"/>
    <n v="64.789199999999951"/>
    <s v="Kelly Williams"/>
    <s v=""/>
    <n v="1"/>
    <n v="0"/>
  </r>
  <r>
    <n v="1199"/>
    <x v="569"/>
    <x v="143"/>
    <d v="2018-04-12T00:00:00"/>
    <s v="Standard Class"/>
    <x v="233"/>
    <x v="233"/>
    <x v="0"/>
    <s v="United States"/>
    <s v="Houston"/>
    <s v="Texas"/>
    <n v="77041"/>
    <x v="2"/>
    <s v="FUR-CH-10004540"/>
    <x v="0"/>
    <s v="Chairs"/>
    <s v="Global Chrome Stack Chair"/>
    <x v="1075"/>
    <n v="4"/>
    <n v="0.3"/>
    <n v="-4.1135999999999981"/>
    <s v="Kelly Williams"/>
    <s v=""/>
    <n v="1"/>
    <n v="0"/>
  </r>
  <r>
    <n v="1200"/>
    <x v="569"/>
    <x v="143"/>
    <d v="2018-04-12T00:00:00"/>
    <s v="Standard Class"/>
    <x v="233"/>
    <x v="233"/>
    <x v="0"/>
    <s v="United States"/>
    <s v="Houston"/>
    <s v="Texas"/>
    <n v="77041"/>
    <x v="2"/>
    <s v="OFF-BI-10004995"/>
    <x v="1"/>
    <s v="Binders"/>
    <s v="GBC DocuBind P400 Electric Binding System"/>
    <x v="1076"/>
    <n v="4"/>
    <n v="0.8"/>
    <n v="-1850.9464000000007"/>
    <s v="Kelly Williams"/>
    <s v=""/>
    <n v="1"/>
    <n v="0"/>
  </r>
  <r>
    <n v="1201"/>
    <x v="570"/>
    <x v="427"/>
    <d v="2018-07-24T00:00:00"/>
    <s v="Standard Class"/>
    <x v="322"/>
    <x v="322"/>
    <x v="1"/>
    <s v="United States"/>
    <s v="Denver"/>
    <s v="Colorado"/>
    <n v="80219"/>
    <x v="1"/>
    <s v="FUR-CH-10002335"/>
    <x v="0"/>
    <s v="Chairs"/>
    <s v="Hon GuestStacker Chair"/>
    <x v="730"/>
    <n v="3"/>
    <n v="0.2"/>
    <n v="40.800600000000003"/>
    <s v="Anna Andreadi"/>
    <n v="1"/>
    <n v="0"/>
    <n v="0"/>
  </r>
  <r>
    <n v="1202"/>
    <x v="570"/>
    <x v="427"/>
    <d v="2018-07-24T00:00:00"/>
    <s v="Standard Class"/>
    <x v="322"/>
    <x v="322"/>
    <x v="1"/>
    <s v="United States"/>
    <s v="Denver"/>
    <s v="Colorado"/>
    <n v="80219"/>
    <x v="1"/>
    <s v="OFF-BI-10004967"/>
    <x v="1"/>
    <s v="Binders"/>
    <s v="Round Ring Binders"/>
    <x v="1077"/>
    <n v="3"/>
    <n v="0.7"/>
    <n v="-1.4352"/>
    <s v="Anna Andreadi"/>
    <n v="1"/>
    <n v="0"/>
    <n v="0"/>
  </r>
  <r>
    <n v="1203"/>
    <x v="570"/>
    <x v="427"/>
    <d v="2018-07-24T00:00:00"/>
    <s v="Standard Class"/>
    <x v="322"/>
    <x v="322"/>
    <x v="1"/>
    <s v="United States"/>
    <s v="Denver"/>
    <s v="Colorado"/>
    <n v="80219"/>
    <x v="1"/>
    <s v="FUR-CH-10002331"/>
    <x v="0"/>
    <s v="Chairs"/>
    <s v="Hon 4700 Series Mobuis Mid-Back Task Chairs with Adjustable Arms"/>
    <x v="1078"/>
    <n v="3"/>
    <n v="0.2"/>
    <n v="10.679399999999873"/>
    <s v="Anna Andreadi"/>
    <n v="1"/>
    <n v="0"/>
    <n v="0"/>
  </r>
  <r>
    <n v="1204"/>
    <x v="570"/>
    <x v="427"/>
    <d v="2018-07-24T00:00:00"/>
    <s v="Standard Class"/>
    <x v="322"/>
    <x v="322"/>
    <x v="1"/>
    <s v="United States"/>
    <s v="Denver"/>
    <s v="Colorado"/>
    <n v="80219"/>
    <x v="1"/>
    <s v="OFF-ST-10002292"/>
    <x v="1"/>
    <s v="Storage"/>
    <s v="Sauder Facets Collection Locker/File Cabinet, Sky Alder Finish"/>
    <x v="1079"/>
    <n v="2"/>
    <n v="0.2"/>
    <n v="0"/>
    <s v="Anna Andreadi"/>
    <n v="1"/>
    <n v="0"/>
    <n v="0"/>
  </r>
  <r>
    <n v="1205"/>
    <x v="570"/>
    <x v="427"/>
    <d v="2018-07-24T00:00:00"/>
    <s v="Standard Class"/>
    <x v="322"/>
    <x v="322"/>
    <x v="1"/>
    <s v="United States"/>
    <s v="Denver"/>
    <s v="Colorado"/>
    <n v="80219"/>
    <x v="1"/>
    <s v="OFF-ST-10000689"/>
    <x v="1"/>
    <s v="Storage"/>
    <s v="Fellowes Strictly Business Drawer File, Letter/Legal Size"/>
    <x v="1080"/>
    <n v="3"/>
    <n v="0.2"/>
    <n v="-33.804000000000002"/>
    <s v="Anna Andreadi"/>
    <n v="1"/>
    <n v="0"/>
    <n v="0"/>
  </r>
  <r>
    <n v="1206"/>
    <x v="571"/>
    <x v="378"/>
    <d v="2019-08-04T00:00:00"/>
    <s v="First Class"/>
    <x v="405"/>
    <x v="405"/>
    <x v="0"/>
    <s v="United States"/>
    <s v="Charlotte"/>
    <s v="North Carolina"/>
    <n v="28205"/>
    <x v="0"/>
    <s v="TEC-PH-10002660"/>
    <x v="2"/>
    <s v="Phones"/>
    <s v="Nortel Networks T7316 E Nt8 B27"/>
    <x v="1081"/>
    <n v="5"/>
    <n v="0.2"/>
    <n v="16.997500000000016"/>
    <s v="Cassandra Brandow"/>
    <s v=""/>
    <n v="1"/>
    <n v="1"/>
  </r>
  <r>
    <n v="1207"/>
    <x v="572"/>
    <x v="216"/>
    <d v="2018-07-18T00:00:00"/>
    <s v="Second Class"/>
    <x v="406"/>
    <x v="406"/>
    <x v="1"/>
    <s v="United States"/>
    <s v="New York City"/>
    <s v="New York"/>
    <n v="10009"/>
    <x v="3"/>
    <s v="OFF-ST-10004634"/>
    <x v="1"/>
    <s v="Storage"/>
    <s v="Personal Folder Holder, Ebony"/>
    <x v="1082"/>
    <n v="1"/>
    <n v="0"/>
    <n v="3.3629999999999995"/>
    <s v="Chuck Magee"/>
    <s v=""/>
    <n v="1"/>
    <n v="1"/>
  </r>
  <r>
    <n v="1208"/>
    <x v="572"/>
    <x v="216"/>
    <d v="2018-07-18T00:00:00"/>
    <s v="Second Class"/>
    <x v="406"/>
    <x v="406"/>
    <x v="1"/>
    <s v="United States"/>
    <s v="New York City"/>
    <s v="New York"/>
    <n v="10009"/>
    <x v="3"/>
    <s v="OFF-BI-10002160"/>
    <x v="1"/>
    <s v="Binders"/>
    <s v="Acco Hanging Data Binders"/>
    <x v="1083"/>
    <n v="3"/>
    <n v="0.2"/>
    <n v="3.2003999999999997"/>
    <s v="Chuck Magee"/>
    <s v=""/>
    <n v="1"/>
    <n v="0"/>
  </r>
  <r>
    <n v="1209"/>
    <x v="572"/>
    <x v="216"/>
    <d v="2018-07-18T00:00:00"/>
    <s v="Second Class"/>
    <x v="406"/>
    <x v="406"/>
    <x v="1"/>
    <s v="United States"/>
    <s v="New York City"/>
    <s v="New York"/>
    <n v="10009"/>
    <x v="3"/>
    <s v="OFF-FA-10002988"/>
    <x v="1"/>
    <s v="Fasteners"/>
    <s v="Ideal Clamps"/>
    <x v="1084"/>
    <n v="7"/>
    <n v="0"/>
    <n v="6.8942999999999994"/>
    <s v="Chuck Magee"/>
    <s v=""/>
    <n v="1"/>
    <n v="0"/>
  </r>
  <r>
    <n v="1210"/>
    <x v="572"/>
    <x v="216"/>
    <d v="2018-07-18T00:00:00"/>
    <s v="Second Class"/>
    <x v="406"/>
    <x v="406"/>
    <x v="1"/>
    <s v="United States"/>
    <s v="New York City"/>
    <s v="New York"/>
    <n v="10009"/>
    <x v="3"/>
    <s v="OFF-AR-10004999"/>
    <x v="1"/>
    <s v="Art"/>
    <s v="Newell 315"/>
    <x v="1085"/>
    <n v="7"/>
    <n v="0"/>
    <n v="10.465"/>
    <s v="Chuck Magee"/>
    <s v=""/>
    <n v="1"/>
    <n v="0"/>
  </r>
  <r>
    <n v="1211"/>
    <x v="572"/>
    <x v="216"/>
    <d v="2018-07-18T00:00:00"/>
    <s v="Second Class"/>
    <x v="406"/>
    <x v="406"/>
    <x v="1"/>
    <s v="United States"/>
    <s v="New York City"/>
    <s v="New York"/>
    <n v="10009"/>
    <x v="3"/>
    <s v="OFF-BI-10001031"/>
    <x v="1"/>
    <s v="Binders"/>
    <s v="Pressboard Data Binders by Wilson Jones"/>
    <x v="1086"/>
    <n v="2"/>
    <n v="0.2"/>
    <n v="2.8835999999999995"/>
    <s v="Chuck Magee"/>
    <s v=""/>
    <n v="1"/>
    <n v="0"/>
  </r>
  <r>
    <n v="1212"/>
    <x v="572"/>
    <x v="216"/>
    <d v="2018-07-18T00:00:00"/>
    <s v="Second Class"/>
    <x v="406"/>
    <x v="406"/>
    <x v="1"/>
    <s v="United States"/>
    <s v="New York City"/>
    <s v="New York"/>
    <n v="10009"/>
    <x v="3"/>
    <s v="FUR-BO-10004695"/>
    <x v="0"/>
    <s v="Bookcases"/>
    <s v="O'Sullivan 2-Door Barrister Bookcase in Odessa Pine"/>
    <x v="1087"/>
    <n v="4"/>
    <n v="0.2"/>
    <n v="21.717599999999948"/>
    <s v="Chuck Magee"/>
    <s v=""/>
    <n v="1"/>
    <n v="0"/>
  </r>
  <r>
    <n v="1213"/>
    <x v="573"/>
    <x v="428"/>
    <d v="2019-09-13T00:00:00"/>
    <s v="Standard Class"/>
    <x v="407"/>
    <x v="407"/>
    <x v="1"/>
    <s v="United States"/>
    <s v="Philadelphia"/>
    <s v="Pennsylvania"/>
    <n v="19134"/>
    <x v="3"/>
    <s v="FUR-CH-10004860"/>
    <x v="0"/>
    <s v="Chairs"/>
    <s v="Global Low Back Tilter Chair"/>
    <x v="1088"/>
    <n v="2"/>
    <n v="0.3"/>
    <n v="-48.470400000000019"/>
    <s v="Chuck Magee"/>
    <n v="1"/>
    <n v="0"/>
    <n v="1"/>
  </r>
  <r>
    <n v="1214"/>
    <x v="573"/>
    <x v="428"/>
    <d v="2019-09-13T00:00:00"/>
    <s v="Standard Class"/>
    <x v="407"/>
    <x v="407"/>
    <x v="1"/>
    <s v="United States"/>
    <s v="Philadelphia"/>
    <s v="Pennsylvania"/>
    <n v="19134"/>
    <x v="3"/>
    <s v="OFF-BI-10002432"/>
    <x v="1"/>
    <s v="Binders"/>
    <s v="Wilson Jones Standard D-Ring Binders"/>
    <x v="1089"/>
    <n v="2"/>
    <n v="0.7"/>
    <n v="-2.3275999999999994"/>
    <s v="Chuck Magee"/>
    <n v="1"/>
    <n v="0"/>
    <n v="0"/>
  </r>
  <r>
    <n v="1215"/>
    <x v="573"/>
    <x v="428"/>
    <d v="2019-09-13T00:00:00"/>
    <s v="Standard Class"/>
    <x v="407"/>
    <x v="407"/>
    <x v="1"/>
    <s v="United States"/>
    <s v="Philadelphia"/>
    <s v="Pennsylvania"/>
    <n v="19134"/>
    <x v="3"/>
    <s v="OFF-BI-10000069"/>
    <x v="1"/>
    <s v="Binders"/>
    <s v="GBC Prepunched Paper, 19-Hole, for Binding Systems, 24-lb"/>
    <x v="1090"/>
    <n v="1"/>
    <n v="0.7"/>
    <n v="-3.6024000000000012"/>
    <s v="Chuck Magee"/>
    <n v="1"/>
    <n v="0"/>
    <n v="0"/>
  </r>
  <r>
    <n v="1216"/>
    <x v="573"/>
    <x v="428"/>
    <d v="2019-09-13T00:00:00"/>
    <s v="Standard Class"/>
    <x v="407"/>
    <x v="407"/>
    <x v="1"/>
    <s v="United States"/>
    <s v="Philadelphia"/>
    <s v="Pennsylvania"/>
    <n v="19134"/>
    <x v="3"/>
    <s v="OFF-AR-10003602"/>
    <x v="1"/>
    <s v="Art"/>
    <s v="Quartet Omega Colored Chalk, 12/Pack"/>
    <x v="1091"/>
    <n v="1"/>
    <n v="0.2"/>
    <n v="1.5767999999999998"/>
    <s v="Chuck Magee"/>
    <n v="1"/>
    <n v="0"/>
    <n v="0"/>
  </r>
  <r>
    <n v="1217"/>
    <x v="573"/>
    <x v="428"/>
    <d v="2019-09-13T00:00:00"/>
    <s v="Standard Class"/>
    <x v="407"/>
    <x v="407"/>
    <x v="1"/>
    <s v="United States"/>
    <s v="Philadelphia"/>
    <s v="Pennsylvania"/>
    <n v="19134"/>
    <x v="3"/>
    <s v="TEC-AC-10004469"/>
    <x v="2"/>
    <s v="Accessories"/>
    <s v="Microsoft Sculpt Comfort Mouse"/>
    <x v="1092"/>
    <n v="3"/>
    <n v="0.2"/>
    <n v="28.764000000000006"/>
    <s v="Chuck Magee"/>
    <n v="1"/>
    <n v="0"/>
    <n v="0"/>
  </r>
  <r>
    <n v="1218"/>
    <x v="573"/>
    <x v="428"/>
    <d v="2019-09-13T00:00:00"/>
    <s v="Standard Class"/>
    <x v="407"/>
    <x v="407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x v="1093"/>
    <n v="2"/>
    <n v="0.2"/>
    <n v="1.7024000000000008"/>
    <s v="Chuck Magee"/>
    <n v="1"/>
    <n v="0"/>
    <n v="0"/>
  </r>
  <r>
    <n v="1219"/>
    <x v="573"/>
    <x v="428"/>
    <d v="2019-09-13T00:00:00"/>
    <s v="Standard Class"/>
    <x v="407"/>
    <x v="407"/>
    <x v="1"/>
    <s v="United States"/>
    <s v="Philadelphia"/>
    <s v="Pennsylvania"/>
    <n v="19134"/>
    <x v="3"/>
    <s v="TEC-AC-10003174"/>
    <x v="2"/>
    <s v="Accessories"/>
    <s v="Plantronics S12 Corded Telephone Headset System"/>
    <x v="1059"/>
    <n v="3"/>
    <n v="0.2"/>
    <n v="64.674000000000007"/>
    <s v="Chuck Magee"/>
    <n v="1"/>
    <n v="0"/>
    <n v="0"/>
  </r>
  <r>
    <n v="1220"/>
    <x v="573"/>
    <x v="428"/>
    <d v="2019-09-13T00:00:00"/>
    <s v="Standard Class"/>
    <x v="407"/>
    <x v="407"/>
    <x v="1"/>
    <s v="United States"/>
    <s v="Philadelphia"/>
    <s v="Pennsylvania"/>
    <n v="19134"/>
    <x v="3"/>
    <s v="TEC-PH-10002200"/>
    <x v="2"/>
    <s v="Phones"/>
    <s v="Samsung Galaxy Note 2"/>
    <x v="1094"/>
    <n v="7"/>
    <n v="0.4"/>
    <n v="-386.3915999999997"/>
    <s v="Chuck Magee"/>
    <n v="1"/>
    <n v="0"/>
    <n v="0"/>
  </r>
  <r>
    <n v="1221"/>
    <x v="574"/>
    <x v="136"/>
    <d v="2016-07-16T00:00:00"/>
    <s v="Standard Class"/>
    <x v="408"/>
    <x v="408"/>
    <x v="2"/>
    <s v="United States"/>
    <s v="Los Angeles"/>
    <s v="California"/>
    <n v="90036"/>
    <x v="1"/>
    <s v="OFF-ST-10000107"/>
    <x v="1"/>
    <s v="Storage"/>
    <s v="Fellowes Super Stor/Drawer"/>
    <x v="1095"/>
    <n v="9"/>
    <n v="0"/>
    <n v="44.954999999999977"/>
    <s v="Anna Andreadi"/>
    <s v=""/>
    <n v="1"/>
    <n v="1"/>
  </r>
  <r>
    <n v="1222"/>
    <x v="574"/>
    <x v="136"/>
    <d v="2016-07-16T00:00:00"/>
    <s v="Standard Class"/>
    <x v="408"/>
    <x v="408"/>
    <x v="2"/>
    <s v="United States"/>
    <s v="Los Angeles"/>
    <s v="California"/>
    <n v="90036"/>
    <x v="1"/>
    <s v="TEC-PH-10000439"/>
    <x v="2"/>
    <s v="Phones"/>
    <s v="GE DSL Phone Line Filter"/>
    <x v="1096"/>
    <n v="8"/>
    <n v="0.2"/>
    <n v="28.792799999999971"/>
    <s v="Anna Andreadi"/>
    <s v=""/>
    <n v="1"/>
    <n v="0"/>
  </r>
  <r>
    <n v="1223"/>
    <x v="575"/>
    <x v="429"/>
    <d v="2018-12-05T00:00:00"/>
    <s v="First Class"/>
    <x v="78"/>
    <x v="78"/>
    <x v="0"/>
    <s v="United States"/>
    <s v="New York City"/>
    <s v="New York"/>
    <n v="10024"/>
    <x v="3"/>
    <s v="FUR-FU-10001602"/>
    <x v="0"/>
    <s v="Furnishings"/>
    <s v="Eldon Delta Triangular Chair Mat, 52&quot; x 58&quot;, Clear"/>
    <x v="1097"/>
    <n v="3"/>
    <n v="0"/>
    <n v="20.482199999999992"/>
    <s v="Chuck Magee"/>
    <s v=""/>
    <n v="1"/>
    <n v="0"/>
  </r>
  <r>
    <n v="1224"/>
    <x v="575"/>
    <x v="429"/>
    <d v="2018-12-05T00:00:00"/>
    <s v="First Class"/>
    <x v="78"/>
    <x v="78"/>
    <x v="0"/>
    <s v="United States"/>
    <s v="New York City"/>
    <s v="New York"/>
    <n v="10024"/>
    <x v="3"/>
    <s v="TEC-AC-10001432"/>
    <x v="2"/>
    <s v="Accessories"/>
    <s v="Enermax Aurora Lite Keyboard"/>
    <x v="1098"/>
    <n v="1"/>
    <n v="0"/>
    <n v="34.38600000000001"/>
    <s v="Chuck Magee"/>
    <s v=""/>
    <n v="1"/>
    <n v="0"/>
  </r>
  <r>
    <n v="1225"/>
    <x v="575"/>
    <x v="429"/>
    <d v="2018-12-05T00:00:00"/>
    <s v="First Class"/>
    <x v="78"/>
    <x v="78"/>
    <x v="0"/>
    <s v="United States"/>
    <s v="New York City"/>
    <s v="New York"/>
    <n v="10024"/>
    <x v="3"/>
    <s v="OFF-BI-10004656"/>
    <x v="1"/>
    <s v="Binders"/>
    <s v="Peel &amp; Stick Add-On Corner Pockets"/>
    <x v="1099"/>
    <n v="1"/>
    <n v="0.2"/>
    <n v="0.60479999999999989"/>
    <s v="Chuck Magee"/>
    <s v=""/>
    <n v="1"/>
    <n v="0"/>
  </r>
  <r>
    <n v="1226"/>
    <x v="575"/>
    <x v="429"/>
    <d v="2018-12-05T00:00:00"/>
    <s v="First Class"/>
    <x v="78"/>
    <x v="78"/>
    <x v="0"/>
    <s v="United States"/>
    <s v="New York City"/>
    <s v="New York"/>
    <n v="10024"/>
    <x v="3"/>
    <s v="OFF-PA-10001685"/>
    <x v="1"/>
    <s v="Paper"/>
    <s v="Easy-staple paper"/>
    <x v="1100"/>
    <n v="4"/>
    <n v="0"/>
    <n v="19.874400000000001"/>
    <s v="Chuck Magee"/>
    <s v=""/>
    <n v="1"/>
    <n v="0"/>
  </r>
  <r>
    <n v="1227"/>
    <x v="575"/>
    <x v="429"/>
    <d v="2018-12-05T00:00:00"/>
    <s v="First Class"/>
    <x v="78"/>
    <x v="78"/>
    <x v="0"/>
    <s v="United States"/>
    <s v="New York City"/>
    <s v="New York"/>
    <n v="10024"/>
    <x v="3"/>
    <s v="OFF-ST-10001418"/>
    <x v="1"/>
    <s v="Storage"/>
    <s v="Carina Media Storage Towers in Natural &amp; Black"/>
    <x v="1101"/>
    <n v="3"/>
    <n v="0"/>
    <n v="3.6587999999999994"/>
    <s v="Chuck Magee"/>
    <s v=""/>
    <n v="1"/>
    <n v="0"/>
  </r>
  <r>
    <n v="1228"/>
    <x v="575"/>
    <x v="429"/>
    <d v="2018-12-05T00:00:00"/>
    <s v="First Class"/>
    <x v="78"/>
    <x v="78"/>
    <x v="0"/>
    <s v="United States"/>
    <s v="New York City"/>
    <s v="New York"/>
    <n v="10024"/>
    <x v="3"/>
    <s v="OFF-ST-10000676"/>
    <x v="1"/>
    <s v="Storage"/>
    <s v="Fellowes Econo/Stor Drawers"/>
    <x v="1102"/>
    <n v="2"/>
    <n v="0"/>
    <n v="11.631599999999992"/>
    <s v="Chuck Magee"/>
    <s v=""/>
    <n v="1"/>
    <n v="0"/>
  </r>
  <r>
    <n v="1229"/>
    <x v="576"/>
    <x v="44"/>
    <d v="2019-11-11T00:00:00"/>
    <s v="Standard Class"/>
    <x v="233"/>
    <x v="233"/>
    <x v="0"/>
    <s v="United States"/>
    <s v="Los Angeles"/>
    <s v="California"/>
    <n v="90045"/>
    <x v="1"/>
    <s v="OFF-EN-10001219"/>
    <x v="1"/>
    <s v="Envelopes"/>
    <s v="#10- 4 1/8&quot; x 9 1/2&quot; Security-Tint Envelopes"/>
    <x v="770"/>
    <n v="2"/>
    <n v="0"/>
    <n v="7.4871999999999996"/>
    <s v="Anna Andreadi"/>
    <s v=""/>
    <n v="1"/>
    <n v="0"/>
  </r>
  <r>
    <n v="1230"/>
    <x v="576"/>
    <x v="44"/>
    <d v="2019-11-11T00:00:00"/>
    <s v="Standard Class"/>
    <x v="233"/>
    <x v="233"/>
    <x v="0"/>
    <s v="United States"/>
    <s v="Los Angeles"/>
    <s v="California"/>
    <n v="90045"/>
    <x v="1"/>
    <s v="FUR-FU-10001424"/>
    <x v="0"/>
    <s v="Furnishings"/>
    <s v="Dax Clear Box Frame"/>
    <x v="992"/>
    <n v="1"/>
    <n v="0"/>
    <n v="2.9681999999999995"/>
    <s v="Anna Andreadi"/>
    <s v=""/>
    <n v="1"/>
    <n v="0"/>
  </r>
  <r>
    <n v="1231"/>
    <x v="576"/>
    <x v="44"/>
    <d v="2019-11-11T00:00:00"/>
    <s v="Standard Class"/>
    <x v="233"/>
    <x v="233"/>
    <x v="0"/>
    <s v="United States"/>
    <s v="Los Angeles"/>
    <s v="California"/>
    <n v="90045"/>
    <x v="1"/>
    <s v="OFF-AR-10001022"/>
    <x v="1"/>
    <s v="Art"/>
    <s v="SANFORD Liquid Accent Tank-Style Highlighters"/>
    <x v="1103"/>
    <n v="2"/>
    <n v="0"/>
    <n v="1.7607999999999997"/>
    <s v="Anna Andreadi"/>
    <s v=""/>
    <n v="1"/>
    <n v="0"/>
  </r>
  <r>
    <n v="1232"/>
    <x v="577"/>
    <x v="89"/>
    <d v="2017-11-02T00:00:00"/>
    <s v="Second Class"/>
    <x v="409"/>
    <x v="409"/>
    <x v="0"/>
    <s v="United States"/>
    <s v="Buffalo"/>
    <s v="New York"/>
    <n v="14215"/>
    <x v="3"/>
    <s v="OFF-AR-10000369"/>
    <x v="1"/>
    <s v="Art"/>
    <s v="Design Ebony Sketching Pencil"/>
    <x v="1104"/>
    <n v="2"/>
    <n v="0"/>
    <n v="0.72279999999999989"/>
    <s v="Chuck Magee"/>
    <s v=""/>
    <n v="1"/>
    <n v="1"/>
  </r>
  <r>
    <n v="1233"/>
    <x v="577"/>
    <x v="89"/>
    <d v="2017-11-02T00:00:00"/>
    <s v="Second Class"/>
    <x v="409"/>
    <x v="409"/>
    <x v="0"/>
    <s v="United States"/>
    <s v="Buffalo"/>
    <s v="New York"/>
    <n v="14215"/>
    <x v="3"/>
    <s v="OFF-EN-10003055"/>
    <x v="1"/>
    <s v="Envelopes"/>
    <s v="Blue String-Tie &amp; Button Interoffice Envelopes, 10 x 13"/>
    <x v="1105"/>
    <n v="2"/>
    <n v="0"/>
    <n v="35.981999999999992"/>
    <s v="Chuck Magee"/>
    <s v=""/>
    <n v="1"/>
    <n v="0"/>
  </r>
  <r>
    <n v="1234"/>
    <x v="578"/>
    <x v="198"/>
    <d v="2018-06-01T00:00:00"/>
    <s v="First Class"/>
    <x v="410"/>
    <x v="410"/>
    <x v="1"/>
    <s v="United States"/>
    <s v="Cincinnati"/>
    <s v="Ohio"/>
    <n v="45231"/>
    <x v="3"/>
    <s v="TEC-CO-10001046"/>
    <x v="2"/>
    <s v="Copiers"/>
    <s v="Canon Imageclass D680 Copier / Fax"/>
    <x v="1106"/>
    <n v="2"/>
    <n v="0.4"/>
    <n v="69.99899999999991"/>
    <s v="Chuck Magee"/>
    <s v=""/>
    <n v="1"/>
    <n v="1"/>
  </r>
  <r>
    <n v="1235"/>
    <x v="579"/>
    <x v="99"/>
    <d v="2018-10-28T00:00:00"/>
    <s v="Same Day"/>
    <x v="310"/>
    <x v="310"/>
    <x v="0"/>
    <s v="United States"/>
    <s v="Boynton Beach"/>
    <s v="Florida"/>
    <n v="33437"/>
    <x v="0"/>
    <s v="FUR-FU-10000076"/>
    <x v="0"/>
    <s v="Furnishings"/>
    <s v="24-Hour Round Wall Clock"/>
    <x v="1107"/>
    <n v="3"/>
    <n v="0.2"/>
    <n v="13.786200000000006"/>
    <s v="Cassandra Brandow"/>
    <s v=""/>
    <n v="1"/>
    <n v="0"/>
  </r>
  <r>
    <n v="1236"/>
    <x v="579"/>
    <x v="99"/>
    <d v="2018-10-28T00:00:00"/>
    <s v="Same Day"/>
    <x v="310"/>
    <x v="310"/>
    <x v="0"/>
    <s v="United States"/>
    <s v="Boynton Beach"/>
    <s v="Florida"/>
    <n v="33437"/>
    <x v="0"/>
    <s v="OFF-BI-10003719"/>
    <x v="1"/>
    <s v="Binders"/>
    <s v="Large Capacity Hanging Post Binders"/>
    <x v="1108"/>
    <n v="5"/>
    <n v="0.7"/>
    <n v="-29.940000000000012"/>
    <s v="Cassandra Brandow"/>
    <s v=""/>
    <n v="1"/>
    <n v="0"/>
  </r>
  <r>
    <n v="1237"/>
    <x v="579"/>
    <x v="99"/>
    <d v="2018-10-28T00:00:00"/>
    <s v="Same Day"/>
    <x v="310"/>
    <x v="310"/>
    <x v="0"/>
    <s v="United States"/>
    <s v="Boynton Beach"/>
    <s v="Florida"/>
    <n v="33437"/>
    <x v="0"/>
    <s v="FUR-FU-10003268"/>
    <x v="0"/>
    <s v="Furnishings"/>
    <s v="Eldon Radial Chair Mat for Low to Medium Pile Carpets"/>
    <x v="1109"/>
    <n v="2"/>
    <n v="0.2"/>
    <n v="0"/>
    <s v="Cassandra Brandow"/>
    <s v=""/>
    <n v="1"/>
    <n v="0"/>
  </r>
  <r>
    <n v="1238"/>
    <x v="579"/>
    <x v="99"/>
    <d v="2018-10-28T00:00:00"/>
    <s v="Same Day"/>
    <x v="310"/>
    <x v="310"/>
    <x v="0"/>
    <s v="United States"/>
    <s v="Boynton Beach"/>
    <s v="Florida"/>
    <n v="33437"/>
    <x v="0"/>
    <s v="FUR-FU-10003553"/>
    <x v="0"/>
    <s v="Furnishings"/>
    <s v="Howard Miller 13-1/2&quot; Diameter Rosebrook Wall Clock"/>
    <x v="1110"/>
    <n v="3"/>
    <n v="0.2"/>
    <n v="41.262"/>
    <s v="Cassandra Brandow"/>
    <s v=""/>
    <n v="1"/>
    <n v="0"/>
  </r>
  <r>
    <n v="1239"/>
    <x v="580"/>
    <x v="430"/>
    <d v="2016-08-15T00:00:00"/>
    <s v="Standard Class"/>
    <x v="411"/>
    <x v="411"/>
    <x v="0"/>
    <s v="United States"/>
    <s v="Seattle"/>
    <s v="Washington"/>
    <n v="98105"/>
    <x v="1"/>
    <s v="FUR-FU-10003691"/>
    <x v="0"/>
    <s v="Furnishings"/>
    <s v="Eldon Image Series Desk Accessories, Ebony"/>
    <x v="1111"/>
    <n v="1"/>
    <n v="0"/>
    <n v="5.4340000000000002"/>
    <s v="Anna Andreadi"/>
    <n v="1"/>
    <n v="0"/>
    <n v="1"/>
  </r>
  <r>
    <n v="1240"/>
    <x v="580"/>
    <x v="430"/>
    <d v="2016-08-15T00:00:00"/>
    <s v="Standard Class"/>
    <x v="411"/>
    <x v="411"/>
    <x v="0"/>
    <s v="United States"/>
    <s v="Seattle"/>
    <s v="Washington"/>
    <n v="98105"/>
    <x v="1"/>
    <s v="OFF-AR-10003903"/>
    <x v="1"/>
    <s v="Art"/>
    <s v="Sanford 52201 APSCO Electric Pencil Sharpener"/>
    <x v="1112"/>
    <n v="1"/>
    <n v="0"/>
    <n v="10.652200000000001"/>
    <s v="Anna Andreadi"/>
    <n v="1"/>
    <n v="0"/>
    <n v="0"/>
  </r>
  <r>
    <n v="1241"/>
    <x v="580"/>
    <x v="430"/>
    <d v="2016-08-15T00:00:00"/>
    <s v="Standard Class"/>
    <x v="411"/>
    <x v="411"/>
    <x v="0"/>
    <s v="United States"/>
    <s v="Seattle"/>
    <s v="Washington"/>
    <n v="98105"/>
    <x v="1"/>
    <s v="OFF-FA-10004854"/>
    <x v="1"/>
    <s v="Fasteners"/>
    <s v="Vinyl Coated Wire Paper Clips in Organizer Box, 800/Box"/>
    <x v="1113"/>
    <n v="2"/>
    <n v="0"/>
    <n v="10.7912"/>
    <s v="Anna Andreadi"/>
    <n v="1"/>
    <n v="0"/>
    <n v="0"/>
  </r>
  <r>
    <n v="1242"/>
    <x v="581"/>
    <x v="48"/>
    <d v="2018-09-04T00:00:00"/>
    <s v="Standard Class"/>
    <x v="246"/>
    <x v="246"/>
    <x v="2"/>
    <s v="United States"/>
    <s v="New York City"/>
    <s v="New York"/>
    <n v="10024"/>
    <x v="3"/>
    <s v="TEC-PH-10003442"/>
    <x v="2"/>
    <s v="Phones"/>
    <s v="Samsung Replacement EH64AVFWE Premium Headset"/>
    <x v="1114"/>
    <n v="4"/>
    <n v="0"/>
    <n v="5.5"/>
    <s v="Chuck Magee"/>
    <s v=""/>
    <n v="1"/>
    <n v="0"/>
  </r>
  <r>
    <n v="1243"/>
    <x v="582"/>
    <x v="431"/>
    <d v="2018-02-22T00:00:00"/>
    <s v="Standard Class"/>
    <x v="310"/>
    <x v="310"/>
    <x v="0"/>
    <s v="United States"/>
    <s v="New York City"/>
    <s v="New York"/>
    <n v="10009"/>
    <x v="3"/>
    <s v="OFF-BI-10004519"/>
    <x v="1"/>
    <s v="Binders"/>
    <s v="GBC DocuBind P100 Manual Binding Machine"/>
    <x v="1115"/>
    <n v="3"/>
    <n v="0.2"/>
    <n v="124.48499999999999"/>
    <s v="Chuck Magee"/>
    <s v=""/>
    <n v="1"/>
    <n v="0"/>
  </r>
  <r>
    <n v="1244"/>
    <x v="582"/>
    <x v="431"/>
    <d v="2018-02-22T00:00:00"/>
    <s v="Standard Class"/>
    <x v="310"/>
    <x v="310"/>
    <x v="0"/>
    <s v="United States"/>
    <s v="New York City"/>
    <s v="New York"/>
    <n v="10009"/>
    <x v="3"/>
    <s v="OFF-FA-10000304"/>
    <x v="1"/>
    <s v="Fasteners"/>
    <s v="Advantus Push Pins"/>
    <x v="525"/>
    <n v="4"/>
    <n v="0"/>
    <n v="3.5752000000000006"/>
    <s v="Chuck Magee"/>
    <s v=""/>
    <n v="1"/>
    <n v="0"/>
  </r>
  <r>
    <n v="1245"/>
    <x v="583"/>
    <x v="304"/>
    <d v="2019-05-21T00:00:00"/>
    <s v="Standard Class"/>
    <x v="412"/>
    <x v="412"/>
    <x v="0"/>
    <s v="United States"/>
    <s v="Gulfport"/>
    <s v="Mississippi"/>
    <n v="39503"/>
    <x v="0"/>
    <s v="OFF-EN-10004955"/>
    <x v="1"/>
    <s v="Envelopes"/>
    <s v="Fashion Color Clasp Envelopes"/>
    <x v="1116"/>
    <n v="9"/>
    <n v="0"/>
    <n v="23.8581"/>
    <s v="Cassandra Brandow"/>
    <s v=""/>
    <n v="1"/>
    <n v="1"/>
  </r>
  <r>
    <n v="1246"/>
    <x v="584"/>
    <x v="432"/>
    <d v="2016-12-14T00:00:00"/>
    <s v="Second Class"/>
    <x v="413"/>
    <x v="413"/>
    <x v="0"/>
    <s v="United States"/>
    <s v="Fresno"/>
    <s v="California"/>
    <n v="93727"/>
    <x v="1"/>
    <s v="FUR-TA-10004619"/>
    <x v="0"/>
    <s v="Tables"/>
    <s v="Hon Non-Folding Utility Tables"/>
    <x v="1117"/>
    <n v="6"/>
    <n v="0.2"/>
    <n v="95.585999999999899"/>
    <s v="Anna Andreadi"/>
    <s v=""/>
    <n v="1"/>
    <n v="1"/>
  </r>
  <r>
    <n v="1247"/>
    <x v="584"/>
    <x v="432"/>
    <d v="2016-12-14T00:00:00"/>
    <s v="Second Class"/>
    <x v="413"/>
    <x v="413"/>
    <x v="0"/>
    <s v="United States"/>
    <s v="Fresno"/>
    <s v="California"/>
    <n v="93727"/>
    <x v="1"/>
    <s v="FUR-TA-10003473"/>
    <x v="0"/>
    <s v="Tables"/>
    <s v="Bretford Rectangular Conference Table Tops"/>
    <x v="1118"/>
    <n v="12"/>
    <n v="0.2"/>
    <n v="135.4068000000002"/>
    <s v="Anna Andreadi"/>
    <s v=""/>
    <n v="1"/>
    <n v="0"/>
  </r>
  <r>
    <n v="1248"/>
    <x v="584"/>
    <x v="432"/>
    <d v="2016-12-14T00:00:00"/>
    <s v="Second Class"/>
    <x v="413"/>
    <x v="413"/>
    <x v="0"/>
    <s v="United States"/>
    <s v="Fresno"/>
    <s v="California"/>
    <n v="93727"/>
    <x v="1"/>
    <s v="FUR-BO-10004467"/>
    <x v="0"/>
    <s v="Bookcases"/>
    <s v="Bestar Classic Bookcase"/>
    <x v="1119"/>
    <n v="3"/>
    <n v="0.15"/>
    <n v="11.998799999999989"/>
    <s v="Anna Andreadi"/>
    <s v=""/>
    <n v="1"/>
    <n v="0"/>
  </r>
  <r>
    <n v="1249"/>
    <x v="585"/>
    <x v="404"/>
    <d v="2019-12-24T00:00:00"/>
    <s v="Standard Class"/>
    <x v="264"/>
    <x v="264"/>
    <x v="0"/>
    <s v="United States"/>
    <s v="New York City"/>
    <s v="New York"/>
    <n v="10009"/>
    <x v="3"/>
    <s v="OFF-AR-10002280"/>
    <x v="1"/>
    <s v="Art"/>
    <s v="Staples in misc. colors"/>
    <x v="1120"/>
    <n v="6"/>
    <n v="0"/>
    <n v="17.468999999999998"/>
    <s v="Chuck Magee"/>
    <s v=""/>
    <n v="1"/>
    <n v="0"/>
  </r>
  <r>
    <n v="1250"/>
    <x v="585"/>
    <x v="404"/>
    <d v="2019-12-24T00:00:00"/>
    <s v="Standard Class"/>
    <x v="264"/>
    <x v="264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x v="1121"/>
    <n v="9"/>
    <n v="0.1"/>
    <n v="139.57019999999989"/>
    <s v="Chuck Magee"/>
    <s v=""/>
    <n v="1"/>
    <n v="0"/>
  </r>
  <r>
    <n v="1251"/>
    <x v="585"/>
    <x v="404"/>
    <d v="2019-12-24T00:00:00"/>
    <s v="Standard Class"/>
    <x v="264"/>
    <x v="264"/>
    <x v="0"/>
    <s v="United States"/>
    <s v="New York City"/>
    <s v="New York"/>
    <n v="10009"/>
    <x v="3"/>
    <s v="OFF-AP-10000891"/>
    <x v="1"/>
    <s v="Appliances"/>
    <s v="Kensington 7 Outlet MasterPiece HOMEOFFICE Power Control Center"/>
    <x v="1122"/>
    <n v="13"/>
    <n v="0"/>
    <n v="511.36799999999999"/>
    <s v="Chuck Magee"/>
    <s v=""/>
    <n v="1"/>
    <n v="0"/>
  </r>
  <r>
    <n v="1252"/>
    <x v="585"/>
    <x v="404"/>
    <d v="2019-12-24T00:00:00"/>
    <s v="Standard Class"/>
    <x v="264"/>
    <x v="264"/>
    <x v="0"/>
    <s v="United States"/>
    <s v="New York City"/>
    <s v="New York"/>
    <n v="10009"/>
    <x v="3"/>
    <s v="OFF-AR-10000462"/>
    <x v="1"/>
    <s v="Art"/>
    <s v="Sanford Pocket Accent Highlighters"/>
    <x v="1123"/>
    <n v="2"/>
    <n v="0"/>
    <n v="1.3760000000000003"/>
    <s v="Chuck Magee"/>
    <s v=""/>
    <n v="1"/>
    <n v="0"/>
  </r>
  <r>
    <n v="1253"/>
    <x v="586"/>
    <x v="433"/>
    <d v="2017-07-09T00:00:00"/>
    <s v="Standard Class"/>
    <x v="5"/>
    <x v="5"/>
    <x v="0"/>
    <s v="United States"/>
    <s v="Milwaukee"/>
    <s v="Wisconsin"/>
    <n v="53209"/>
    <x v="2"/>
    <s v="TEC-PH-10004165"/>
    <x v="2"/>
    <s v="Phones"/>
    <s v="Mitel MiVoice 5330e IP Phone"/>
    <x v="1124"/>
    <n v="4"/>
    <n v="0"/>
    <n v="285.9896"/>
    <s v="Kelly Williams"/>
    <s v=""/>
    <n v="1"/>
    <n v="0"/>
  </r>
  <r>
    <n v="1254"/>
    <x v="587"/>
    <x v="434"/>
    <d v="2019-03-14T00:00:00"/>
    <s v="Standard Class"/>
    <x v="414"/>
    <x v="414"/>
    <x v="2"/>
    <s v="United States"/>
    <s v="Chester"/>
    <s v="Pennsylvania"/>
    <n v="19013"/>
    <x v="3"/>
    <s v="OFF-AR-10003958"/>
    <x v="1"/>
    <s v="Art"/>
    <s v="Newell 337"/>
    <x v="797"/>
    <n v="2"/>
    <n v="0.2"/>
    <n v="0.59039999999999915"/>
    <s v="Chuck Magee"/>
    <s v=""/>
    <n v="1"/>
    <n v="1"/>
  </r>
  <r>
    <n v="1255"/>
    <x v="587"/>
    <x v="434"/>
    <d v="2019-03-14T00:00:00"/>
    <s v="Standard Class"/>
    <x v="414"/>
    <x v="414"/>
    <x v="2"/>
    <s v="United States"/>
    <s v="Chester"/>
    <s v="Pennsylvania"/>
    <n v="19013"/>
    <x v="3"/>
    <s v="TEC-PH-10000149"/>
    <x v="2"/>
    <s v="Phones"/>
    <s v="Cisco SPA525G2 IP Phone - Wireless"/>
    <x v="1125"/>
    <n v="3"/>
    <n v="0.4"/>
    <n v="-8.3790000000000031"/>
    <s v="Chuck Magee"/>
    <s v=""/>
    <n v="1"/>
    <n v="0"/>
  </r>
  <r>
    <n v="1256"/>
    <x v="587"/>
    <x v="434"/>
    <d v="2019-03-14T00:00:00"/>
    <s v="Standard Class"/>
    <x v="414"/>
    <x v="414"/>
    <x v="2"/>
    <s v="United States"/>
    <s v="Chester"/>
    <s v="Pennsylvania"/>
    <n v="19013"/>
    <x v="3"/>
    <s v="FUR-FU-10003724"/>
    <x v="0"/>
    <s v="Furnishings"/>
    <s v="Westinghouse Clip-On Gooseneck Lamps"/>
    <x v="1126"/>
    <n v="1"/>
    <n v="0.2"/>
    <n v="0.50219999999999976"/>
    <s v="Chuck Magee"/>
    <s v=""/>
    <n v="1"/>
    <n v="0"/>
  </r>
  <r>
    <n v="1257"/>
    <x v="587"/>
    <x v="434"/>
    <d v="2019-03-14T00:00:00"/>
    <s v="Standard Class"/>
    <x v="414"/>
    <x v="414"/>
    <x v="2"/>
    <s v="United States"/>
    <s v="Chester"/>
    <s v="Pennsylvania"/>
    <n v="19013"/>
    <x v="3"/>
    <s v="FUR-FU-10003535"/>
    <x v="0"/>
    <s v="Furnishings"/>
    <s v="Howard Miller Distant Time Traveler Alarm Clock"/>
    <x v="1127"/>
    <n v="2"/>
    <n v="0.2"/>
    <n v="11.516399999999999"/>
    <s v="Chuck Magee"/>
    <s v=""/>
    <n v="1"/>
    <n v="0"/>
  </r>
  <r>
    <n v="1258"/>
    <x v="588"/>
    <x v="435"/>
    <d v="2018-12-28T00:00:00"/>
    <s v="Second Class"/>
    <x v="176"/>
    <x v="176"/>
    <x v="2"/>
    <s v="United States"/>
    <s v="Charlotte"/>
    <s v="North Carolina"/>
    <n v="28205"/>
    <x v="0"/>
    <s v="OFF-BI-10001575"/>
    <x v="1"/>
    <s v="Binders"/>
    <s v="GBC Linen Binding Covers"/>
    <x v="1128"/>
    <n v="3"/>
    <n v="0.7"/>
    <n v="-20.446799999999996"/>
    <s v="Cassandra Brandow"/>
    <s v=""/>
    <n v="1"/>
    <n v="0"/>
  </r>
  <r>
    <n v="1259"/>
    <x v="588"/>
    <x v="435"/>
    <d v="2018-12-28T00:00:00"/>
    <s v="Second Class"/>
    <x v="176"/>
    <x v="176"/>
    <x v="2"/>
    <s v="United States"/>
    <s v="Charlotte"/>
    <s v="North Carolina"/>
    <n v="28205"/>
    <x v="0"/>
    <s v="OFF-ST-10003716"/>
    <x v="1"/>
    <s v="Storage"/>
    <s v="Tennsco Double-Tier Lockers"/>
    <x v="1129"/>
    <n v="3"/>
    <n v="0.2"/>
    <n v="-47.254199999999997"/>
    <s v="Cassandra Brandow"/>
    <s v=""/>
    <n v="1"/>
    <n v="0"/>
  </r>
  <r>
    <n v="1260"/>
    <x v="588"/>
    <x v="435"/>
    <d v="2018-12-28T00:00:00"/>
    <s v="Second Class"/>
    <x v="176"/>
    <x v="176"/>
    <x v="2"/>
    <s v="United States"/>
    <s v="Charlotte"/>
    <s v="North Carolina"/>
    <n v="28205"/>
    <x v="0"/>
    <s v="TEC-AC-10004469"/>
    <x v="2"/>
    <s v="Accessories"/>
    <s v="Microsoft Sculpt Comfort Mouse"/>
    <x v="1130"/>
    <n v="8"/>
    <n v="0.2"/>
    <n v="76.704000000000008"/>
    <s v="Cassandra Brandow"/>
    <s v=""/>
    <n v="1"/>
    <n v="0"/>
  </r>
  <r>
    <n v="1261"/>
    <x v="589"/>
    <x v="436"/>
    <d v="2019-10-27T00:00:00"/>
    <s v="Standard Class"/>
    <x v="415"/>
    <x v="415"/>
    <x v="0"/>
    <s v="United States"/>
    <s v="Jacksonville"/>
    <s v="Florida"/>
    <n v="32216"/>
    <x v="0"/>
    <s v="TEC-PH-10004586"/>
    <x v="2"/>
    <s v="Phones"/>
    <s v="Wilson SignalBoost 841262 DB PRO Amplifier Kit"/>
    <x v="1131"/>
    <n v="3"/>
    <n v="0.2"/>
    <n v="107.98499999999996"/>
    <s v="Cassandra Brandow"/>
    <s v=""/>
    <n v="1"/>
    <n v="1"/>
  </r>
  <r>
    <n v="1262"/>
    <x v="590"/>
    <x v="99"/>
    <d v="2018-11-04T00:00:00"/>
    <s v="Standard Class"/>
    <x v="416"/>
    <x v="416"/>
    <x v="1"/>
    <s v="United States"/>
    <s v="Greenville"/>
    <s v="North Carolina"/>
    <n v="27834"/>
    <x v="0"/>
    <s v="OFF-BI-10004236"/>
    <x v="1"/>
    <s v="Binders"/>
    <s v="XtraLife ClearVue Slant-D Ring Binder, White, 3&quot;"/>
    <x v="1132"/>
    <n v="4"/>
    <n v="0.7"/>
    <n v="-14.0928"/>
    <s v="Cassandra Brandow"/>
    <s v=""/>
    <n v="1"/>
    <n v="1"/>
  </r>
  <r>
    <n v="1263"/>
    <x v="591"/>
    <x v="437"/>
    <d v="2019-07-09T00:00:00"/>
    <s v="Second Class"/>
    <x v="394"/>
    <x v="394"/>
    <x v="0"/>
    <s v="United States"/>
    <s v="Long Beach"/>
    <s v="New York"/>
    <n v="11561"/>
    <x v="3"/>
    <s v="OFF-BI-10001634"/>
    <x v="1"/>
    <s v="Binders"/>
    <s v="Wilson Jones Active Use Binders"/>
    <x v="1133"/>
    <n v="3"/>
    <n v="0.2"/>
    <n v="6.3336000000000006"/>
    <s v="Chuck Magee"/>
    <s v=""/>
    <n v="1"/>
    <n v="0"/>
  </r>
  <r>
    <n v="1264"/>
    <x v="592"/>
    <x v="393"/>
    <d v="2018-10-02T00:00:00"/>
    <s v="First Class"/>
    <x v="417"/>
    <x v="417"/>
    <x v="0"/>
    <s v="United States"/>
    <s v="La Porte"/>
    <s v="Indiana"/>
    <n v="46350"/>
    <x v="2"/>
    <s v="TEC-PH-10000215"/>
    <x v="2"/>
    <s v="Phones"/>
    <s v="Plantronics Cordless Phone Headset with In-line Volume - M214C"/>
    <x v="1134"/>
    <n v="2"/>
    <n v="0"/>
    <n v="18.873000000000005"/>
    <s v="Kelly Williams"/>
    <s v=""/>
    <n v="1"/>
    <n v="1"/>
  </r>
  <r>
    <n v="1265"/>
    <x v="592"/>
    <x v="393"/>
    <d v="2018-10-02T00:00:00"/>
    <s v="First Class"/>
    <x v="417"/>
    <x v="417"/>
    <x v="0"/>
    <s v="United States"/>
    <s v="La Porte"/>
    <s v="Indiana"/>
    <n v="46350"/>
    <x v="2"/>
    <s v="FUR-FU-10003724"/>
    <x v="0"/>
    <s v="Furnishings"/>
    <s v="Westinghouse Clip-On Gooseneck Lamps"/>
    <x v="1135"/>
    <n v="5"/>
    <n v="0"/>
    <n v="10.880999999999998"/>
    <s v="Kelly Williams"/>
    <s v=""/>
    <n v="1"/>
    <n v="0"/>
  </r>
  <r>
    <n v="1266"/>
    <x v="593"/>
    <x v="264"/>
    <d v="2019-09-07T00:00:00"/>
    <s v="Standard Class"/>
    <x v="418"/>
    <x v="418"/>
    <x v="0"/>
    <s v="United States"/>
    <s v="San Francisco"/>
    <s v="California"/>
    <n v="94122"/>
    <x v="1"/>
    <s v="OFF-AR-10000422"/>
    <x v="1"/>
    <s v="Art"/>
    <s v="Pencil and Crayon Sharpener"/>
    <x v="1136"/>
    <n v="3"/>
    <n v="0"/>
    <n v="1.7738999999999998"/>
    <s v="Anna Andreadi"/>
    <s v=""/>
    <n v="1"/>
    <n v="1"/>
  </r>
  <r>
    <n v="1267"/>
    <x v="594"/>
    <x v="163"/>
    <d v="2016-12-29T00:00:00"/>
    <s v="Standard Class"/>
    <x v="36"/>
    <x v="36"/>
    <x v="1"/>
    <s v="United States"/>
    <s v="Los Angeles"/>
    <s v="California"/>
    <n v="90045"/>
    <x v="1"/>
    <s v="OFF-ST-10003306"/>
    <x v="1"/>
    <s v="Storage"/>
    <s v="Letter Size Cart"/>
    <x v="1137"/>
    <n v="1"/>
    <n v="0"/>
    <n v="41.429399999999987"/>
    <s v="Anna Andreadi"/>
    <s v=""/>
    <n v="1"/>
    <n v="0"/>
  </r>
  <r>
    <n v="1268"/>
    <x v="594"/>
    <x v="163"/>
    <d v="2016-12-29T00:00:00"/>
    <s v="Standard Class"/>
    <x v="36"/>
    <x v="36"/>
    <x v="1"/>
    <s v="United States"/>
    <s v="Los Angeles"/>
    <s v="California"/>
    <n v="90045"/>
    <x v="1"/>
    <s v="FUR-CH-10001146"/>
    <x v="0"/>
    <s v="Chairs"/>
    <s v="Global Value Mid-Back Manager's Chair, Gray"/>
    <x v="1138"/>
    <n v="6"/>
    <n v="0.2"/>
    <n v="18.266999999999967"/>
    <s v="Anna Andreadi"/>
    <s v=""/>
    <n v="1"/>
    <n v="0"/>
  </r>
  <r>
    <n v="1269"/>
    <x v="595"/>
    <x v="397"/>
    <d v="2019-09-27T00:00:00"/>
    <s v="Standard Class"/>
    <x v="410"/>
    <x v="410"/>
    <x v="1"/>
    <s v="United States"/>
    <s v="Louisville"/>
    <s v="Colorado"/>
    <n v="80027"/>
    <x v="1"/>
    <s v="FUR-FU-10000246"/>
    <x v="0"/>
    <s v="Furnishings"/>
    <s v="Aluminum Document Frame"/>
    <x v="1139"/>
    <n v="3"/>
    <n v="0.2"/>
    <n v="3.665999999999995"/>
    <s v="Anna Andreadi"/>
    <s v=""/>
    <n v="1"/>
    <n v="0"/>
  </r>
  <r>
    <n v="1270"/>
    <x v="596"/>
    <x v="400"/>
    <d v="2019-06-08T00:00:00"/>
    <s v="Standard Class"/>
    <x v="419"/>
    <x v="419"/>
    <x v="0"/>
    <s v="United States"/>
    <s v="Florence"/>
    <s v="Alabama"/>
    <n v="35630"/>
    <x v="0"/>
    <s v="OFF-PA-10002870"/>
    <x v="1"/>
    <s v="Paper"/>
    <s v="Ampad Phone Message Book, Recycled, 400 Message Capacity, 5 ¾” x 11”"/>
    <x v="1140"/>
    <n v="2"/>
    <n v="0"/>
    <n v="5.6159999999999997"/>
    <s v="Cassandra Brandow"/>
    <s v=""/>
    <n v="1"/>
    <n v="1"/>
  </r>
  <r>
    <n v="1271"/>
    <x v="597"/>
    <x v="438"/>
    <d v="2018-04-26T00:00:00"/>
    <s v="Standard Class"/>
    <x v="259"/>
    <x v="259"/>
    <x v="1"/>
    <s v="United States"/>
    <s v="Chicago"/>
    <s v="Illinois"/>
    <n v="60623"/>
    <x v="2"/>
    <s v="OFF-ST-10000563"/>
    <x v="1"/>
    <s v="Storage"/>
    <s v="Fellowes Bankers Box Stor/Drawer Steel Plus"/>
    <x v="1141"/>
    <n v="4"/>
    <n v="0.2"/>
    <n v="-12.792000000000002"/>
    <s v="Kelly Williams"/>
    <s v=""/>
    <n v="1"/>
    <n v="0"/>
  </r>
  <r>
    <n v="1272"/>
    <x v="597"/>
    <x v="438"/>
    <d v="2018-04-26T00:00:00"/>
    <s v="Standard Class"/>
    <x v="259"/>
    <x v="259"/>
    <x v="1"/>
    <s v="United States"/>
    <s v="Chicago"/>
    <s v="Illinois"/>
    <n v="60623"/>
    <x v="2"/>
    <s v="OFF-AP-10004487"/>
    <x v="1"/>
    <s v="Appliances"/>
    <s v="Kensington 4 Outlet MasterPiece Compact Power Control Center"/>
    <x v="1142"/>
    <n v="3"/>
    <n v="0.8"/>
    <n v="-126.85920000000002"/>
    <s v="Kelly Williams"/>
    <s v=""/>
    <n v="1"/>
    <n v="0"/>
  </r>
  <r>
    <n v="1273"/>
    <x v="597"/>
    <x v="438"/>
    <d v="2018-04-26T00:00:00"/>
    <s v="Standard Class"/>
    <x v="259"/>
    <x v="259"/>
    <x v="1"/>
    <s v="United States"/>
    <s v="Chicago"/>
    <s v="Illinois"/>
    <n v="60623"/>
    <x v="2"/>
    <s v="OFF-BI-10002854"/>
    <x v="1"/>
    <s v="Binders"/>
    <s v="Performers Binder/Pad Holder, Black"/>
    <x v="1143"/>
    <n v="8"/>
    <n v="0.8"/>
    <n v="-67.27200000000002"/>
    <s v="Kelly Williams"/>
    <s v=""/>
    <n v="1"/>
    <n v="0"/>
  </r>
  <r>
    <n v="1274"/>
    <x v="598"/>
    <x v="439"/>
    <d v="2018-05-26T00:00:00"/>
    <s v="Same Day"/>
    <x v="384"/>
    <x v="384"/>
    <x v="0"/>
    <s v="United States"/>
    <s v="Fort Worth"/>
    <s v="Texas"/>
    <n v="76106"/>
    <x v="2"/>
    <s v="OFF-PA-10004621"/>
    <x v="1"/>
    <s v="Paper"/>
    <s v="Xerox 212"/>
    <x v="563"/>
    <n v="2"/>
    <n v="0.2"/>
    <n v="3.6288"/>
    <s v="Kelly Williams"/>
    <s v=""/>
    <n v="1"/>
    <n v="0"/>
  </r>
  <r>
    <n v="1275"/>
    <x v="598"/>
    <x v="439"/>
    <d v="2018-05-26T00:00:00"/>
    <s v="Same Day"/>
    <x v="384"/>
    <x v="384"/>
    <x v="0"/>
    <s v="United States"/>
    <s v="Fort Worth"/>
    <s v="Texas"/>
    <n v="76106"/>
    <x v="2"/>
    <s v="FUR-CH-10001973"/>
    <x v="0"/>
    <s v="Chairs"/>
    <s v="Office Star Flex Back Scooter Chair with White Frame"/>
    <x v="1144"/>
    <n v="5"/>
    <n v="0.3"/>
    <n v="-88.783999999999978"/>
    <s v="Kelly Williams"/>
    <s v=""/>
    <n v="1"/>
    <n v="0"/>
  </r>
  <r>
    <n v="1276"/>
    <x v="598"/>
    <x v="439"/>
    <d v="2018-05-26T00:00:00"/>
    <s v="Same Day"/>
    <x v="384"/>
    <x v="384"/>
    <x v="0"/>
    <s v="United States"/>
    <s v="Fort Worth"/>
    <s v="Texas"/>
    <n v="76106"/>
    <x v="2"/>
    <s v="OFF-PA-10004040"/>
    <x v="1"/>
    <s v="Paper"/>
    <s v="Universal Premium White Copier/Laser Paper (20Lb. and 87 Bright)"/>
    <x v="646"/>
    <n v="3"/>
    <n v="0.2"/>
    <n v="5.2026000000000003"/>
    <s v="Kelly Williams"/>
    <s v=""/>
    <n v="1"/>
    <n v="0"/>
  </r>
  <r>
    <n v="1277"/>
    <x v="598"/>
    <x v="439"/>
    <d v="2018-05-26T00:00:00"/>
    <s v="Same Day"/>
    <x v="384"/>
    <x v="384"/>
    <x v="0"/>
    <s v="United States"/>
    <s v="Fort Worth"/>
    <s v="Texas"/>
    <n v="76106"/>
    <x v="2"/>
    <s v="TEC-AC-10000580"/>
    <x v="2"/>
    <s v="Accessories"/>
    <s v="Logitech G13 Programmable Gameboard with LCD Display"/>
    <x v="1145"/>
    <n v="1"/>
    <n v="0.2"/>
    <n v="-7.1990999999999961"/>
    <s v="Kelly Williams"/>
    <s v=""/>
    <n v="1"/>
    <n v="0"/>
  </r>
  <r>
    <n v="1278"/>
    <x v="599"/>
    <x v="440"/>
    <d v="2018-05-07T00:00:00"/>
    <s v="Standard Class"/>
    <x v="420"/>
    <x v="420"/>
    <x v="0"/>
    <s v="United States"/>
    <s v="Houston"/>
    <s v="Texas"/>
    <n v="77070"/>
    <x v="2"/>
    <s v="OFF-AR-10004022"/>
    <x v="1"/>
    <s v="Art"/>
    <s v="Panasonic KP-380BK Classic Electric Pencil Sharpener"/>
    <x v="1146"/>
    <n v="3"/>
    <n v="0.2"/>
    <n v="5.3969999999999914"/>
    <s v="Kelly Williams"/>
    <s v=""/>
    <n v="1"/>
    <n v="1"/>
  </r>
  <r>
    <n v="1279"/>
    <x v="600"/>
    <x v="78"/>
    <d v="2016-09-11T00:00:00"/>
    <s v="First Class"/>
    <x v="346"/>
    <x v="346"/>
    <x v="1"/>
    <s v="United States"/>
    <s v="Macon"/>
    <s v="Georgia"/>
    <n v="31204"/>
    <x v="0"/>
    <s v="TEC-AC-10004209"/>
    <x v="2"/>
    <s v="Accessories"/>
    <s v="Memorex Froggy Flash Drive 4 GB"/>
    <x v="1147"/>
    <n v="3"/>
    <n v="0"/>
    <n v="12.8583"/>
    <s v="Cassandra Brandow"/>
    <s v=""/>
    <n v="1"/>
    <n v="0"/>
  </r>
  <r>
    <n v="1280"/>
    <x v="600"/>
    <x v="78"/>
    <d v="2016-09-11T00:00:00"/>
    <s v="First Class"/>
    <x v="346"/>
    <x v="346"/>
    <x v="1"/>
    <s v="United States"/>
    <s v="Macon"/>
    <s v="Georgia"/>
    <n v="31204"/>
    <x v="0"/>
    <s v="TEC-AC-10000023"/>
    <x v="2"/>
    <s v="Accessories"/>
    <s v="Maxell 74 Minute CD-R Spindle, 50/Pack"/>
    <x v="1148"/>
    <n v="4"/>
    <n v="0"/>
    <n v="30.196799999999996"/>
    <s v="Cassandra Brandow"/>
    <s v=""/>
    <n v="1"/>
    <n v="0"/>
  </r>
  <r>
    <n v="1281"/>
    <x v="601"/>
    <x v="64"/>
    <d v="2018-09-06T00:00:00"/>
    <s v="First Class"/>
    <x v="309"/>
    <x v="309"/>
    <x v="0"/>
    <s v="United States"/>
    <s v="Cedar Rapids"/>
    <s v="Iowa"/>
    <n v="52402"/>
    <x v="2"/>
    <s v="TEC-PH-10003505"/>
    <x v="2"/>
    <s v="Phones"/>
    <s v="Geemarc AmpliPOWER60"/>
    <x v="1149"/>
    <n v="3"/>
    <n v="0"/>
    <n v="80.735999999999976"/>
    <s v="Kelly Williams"/>
    <s v=""/>
    <n v="1"/>
    <n v="0"/>
  </r>
  <r>
    <n v="1282"/>
    <x v="602"/>
    <x v="359"/>
    <d v="2019-04-11T00:00:00"/>
    <s v="First Class"/>
    <x v="193"/>
    <x v="193"/>
    <x v="0"/>
    <s v="United States"/>
    <s v="Jacksonville"/>
    <s v="Florida"/>
    <n v="32216"/>
    <x v="0"/>
    <s v="OFF-LA-10000121"/>
    <x v="1"/>
    <s v="Labels"/>
    <s v="Avery 48"/>
    <x v="1150"/>
    <n v="3"/>
    <n v="0.2"/>
    <n v="4.9139999999999988"/>
    <s v="Cassandra Brandow"/>
    <s v=""/>
    <n v="1"/>
    <n v="0"/>
  </r>
  <r>
    <n v="1283"/>
    <x v="602"/>
    <x v="359"/>
    <d v="2019-04-11T00:00:00"/>
    <s v="First Class"/>
    <x v="193"/>
    <x v="193"/>
    <x v="0"/>
    <s v="United States"/>
    <s v="Jacksonville"/>
    <s v="Florida"/>
    <n v="32216"/>
    <x v="0"/>
    <s v="OFF-BI-10002026"/>
    <x v="1"/>
    <s v="Binders"/>
    <s v="Avery Arch Ring Binders"/>
    <x v="1151"/>
    <n v="1"/>
    <n v="0.7"/>
    <n v="-13.363000000000003"/>
    <s v="Cassandra Brandow"/>
    <s v=""/>
    <n v="1"/>
    <n v="0"/>
  </r>
  <r>
    <n v="1284"/>
    <x v="602"/>
    <x v="359"/>
    <d v="2019-04-11T00:00:00"/>
    <s v="First Class"/>
    <x v="193"/>
    <x v="193"/>
    <x v="0"/>
    <s v="United States"/>
    <s v="Jacksonville"/>
    <s v="Florida"/>
    <n v="32216"/>
    <x v="0"/>
    <s v="OFF-PA-10000994"/>
    <x v="1"/>
    <s v="Paper"/>
    <s v="Xerox 1915"/>
    <x v="1152"/>
    <n v="3"/>
    <n v="0.2"/>
    <n v="88.073999999999984"/>
    <s v="Cassandra Brandow"/>
    <s v=""/>
    <n v="1"/>
    <n v="0"/>
  </r>
  <r>
    <n v="1285"/>
    <x v="603"/>
    <x v="401"/>
    <d v="2017-12-12T00:00:00"/>
    <s v="Standard Class"/>
    <x v="147"/>
    <x v="147"/>
    <x v="0"/>
    <s v="United States"/>
    <s v="Austin"/>
    <s v="Texas"/>
    <n v="78745"/>
    <x v="2"/>
    <s v="OFF-BI-10002813"/>
    <x v="1"/>
    <s v="Binders"/>
    <s v="Avery Reinforcements for Hole-Punch Pages"/>
    <x v="1153"/>
    <n v="7"/>
    <n v="0.8"/>
    <n v="-4.8510000000000009"/>
    <s v="Kelly Williams"/>
    <s v=""/>
    <n v="1"/>
    <n v="0"/>
  </r>
  <r>
    <n v="1286"/>
    <x v="604"/>
    <x v="190"/>
    <d v="2018-07-03T00:00:00"/>
    <s v="Standard Class"/>
    <x v="421"/>
    <x v="421"/>
    <x v="0"/>
    <s v="United States"/>
    <s v="Providence"/>
    <s v="Rhode Island"/>
    <n v="2908"/>
    <x v="3"/>
    <s v="OFF-ST-10000617"/>
    <x v="1"/>
    <s v="Storage"/>
    <s v="Woodgrain Magazine Files by Perma"/>
    <x v="81"/>
    <n v="5"/>
    <n v="0"/>
    <n v="1.0429999999999984"/>
    <s v="Chuck Magee"/>
    <s v=""/>
    <n v="1"/>
    <n v="1"/>
  </r>
  <r>
    <n v="1287"/>
    <x v="605"/>
    <x v="433"/>
    <d v="2017-07-08T00:00:00"/>
    <s v="Standard Class"/>
    <x v="57"/>
    <x v="57"/>
    <x v="2"/>
    <s v="United States"/>
    <s v="New York City"/>
    <s v="New York"/>
    <n v="10035"/>
    <x v="3"/>
    <s v="OFF-AR-10004817"/>
    <x v="1"/>
    <s v="Art"/>
    <s v="Colorific Watercolor Pencils"/>
    <x v="1154"/>
    <n v="3"/>
    <n v="0"/>
    <n v="4.4891999999999985"/>
    <s v="Chuck Magee"/>
    <s v=""/>
    <n v="1"/>
    <n v="0"/>
  </r>
  <r>
    <n v="1288"/>
    <x v="606"/>
    <x v="441"/>
    <d v="2018-11-26T00:00:00"/>
    <s v="Standard Class"/>
    <x v="422"/>
    <x v="422"/>
    <x v="1"/>
    <s v="United States"/>
    <s v="New York City"/>
    <s v="New York"/>
    <n v="10009"/>
    <x v="3"/>
    <s v="FUR-FU-10000397"/>
    <x v="0"/>
    <s v="Furnishings"/>
    <s v="Luxo Economy Swing Arm Lamp"/>
    <x v="1155"/>
    <n v="2"/>
    <n v="0"/>
    <n v="11.166400000000003"/>
    <s v="Chuck Magee"/>
    <s v=""/>
    <n v="1"/>
    <n v="1"/>
  </r>
  <r>
    <n v="1289"/>
    <x v="606"/>
    <x v="441"/>
    <d v="2018-11-26T00:00:00"/>
    <s v="Standard Class"/>
    <x v="422"/>
    <x v="422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x v="854"/>
    <n v="4"/>
    <n v="0.2"/>
    <n v="4.1147999999999989"/>
    <s v="Chuck Magee"/>
    <s v=""/>
    <n v="1"/>
    <n v="0"/>
  </r>
  <r>
    <n v="1290"/>
    <x v="606"/>
    <x v="441"/>
    <d v="2018-11-26T00:00:00"/>
    <s v="Standard Class"/>
    <x v="422"/>
    <x v="422"/>
    <x v="1"/>
    <s v="United States"/>
    <s v="New York City"/>
    <s v="New York"/>
    <n v="10009"/>
    <x v="3"/>
    <s v="OFF-AR-10001860"/>
    <x v="1"/>
    <s v="Art"/>
    <s v="BIC Liqua Brite Liner"/>
    <x v="1156"/>
    <n v="3"/>
    <n v="0"/>
    <n v="7.4952000000000005"/>
    <s v="Chuck Magee"/>
    <s v=""/>
    <n v="1"/>
    <n v="0"/>
  </r>
  <r>
    <n v="1291"/>
    <x v="607"/>
    <x v="338"/>
    <d v="2018-11-12T00:00:00"/>
    <s v="First Class"/>
    <x v="254"/>
    <x v="254"/>
    <x v="2"/>
    <s v="United States"/>
    <s v="San Francisco"/>
    <s v="California"/>
    <n v="94122"/>
    <x v="1"/>
    <s v="OFF-BI-10004970"/>
    <x v="1"/>
    <s v="Binders"/>
    <s v="ACCOHIDE 3-Ring Binder, Blue, 1&quot;"/>
    <x v="1157"/>
    <n v="4"/>
    <n v="0.2"/>
    <n v="4.4603999999999999"/>
    <s v="Anna Andreadi"/>
    <s v=""/>
    <n v="1"/>
    <n v="0"/>
  </r>
  <r>
    <n v="1292"/>
    <x v="607"/>
    <x v="338"/>
    <d v="2018-11-12T00:00:00"/>
    <s v="First Class"/>
    <x v="254"/>
    <x v="254"/>
    <x v="2"/>
    <s v="United States"/>
    <s v="San Francisco"/>
    <s v="California"/>
    <n v="94122"/>
    <x v="1"/>
    <s v="OFF-PA-10003172"/>
    <x v="1"/>
    <s v="Paper"/>
    <s v="Xerox 1996"/>
    <x v="56"/>
    <n v="5"/>
    <n v="0"/>
    <n v="15.552000000000001"/>
    <s v="Anna Andreadi"/>
    <s v=""/>
    <n v="1"/>
    <n v="0"/>
  </r>
  <r>
    <n v="1293"/>
    <x v="608"/>
    <x v="375"/>
    <d v="2017-09-01T00:00:00"/>
    <s v="Standard Class"/>
    <x v="58"/>
    <x v="58"/>
    <x v="0"/>
    <s v="United States"/>
    <s v="San Diego"/>
    <s v="California"/>
    <n v="92105"/>
    <x v="1"/>
    <s v="OFF-SU-10001218"/>
    <x v="1"/>
    <s v="Supplies"/>
    <s v="Fiskars Softgrip Scissors"/>
    <x v="1158"/>
    <n v="3"/>
    <n v="0"/>
    <n v="9.2232000000000021"/>
    <s v="Anna Andreadi"/>
    <s v=""/>
    <n v="1"/>
    <n v="0"/>
  </r>
  <r>
    <n v="1294"/>
    <x v="608"/>
    <x v="375"/>
    <d v="2017-09-01T00:00:00"/>
    <s v="Standard Class"/>
    <x v="58"/>
    <x v="58"/>
    <x v="0"/>
    <s v="United States"/>
    <s v="San Diego"/>
    <s v="California"/>
    <n v="92105"/>
    <x v="1"/>
    <s v="OFF-PA-10002968"/>
    <x v="1"/>
    <s v="Paper"/>
    <s v="Xerox 1973"/>
    <x v="1159"/>
    <n v="5"/>
    <n v="0"/>
    <n v="52.531999999999996"/>
    <s v="Anna Andreadi"/>
    <s v=""/>
    <n v="1"/>
    <n v="0"/>
  </r>
  <r>
    <n v="1295"/>
    <x v="608"/>
    <x v="375"/>
    <d v="2017-09-01T00:00:00"/>
    <s v="Standard Class"/>
    <x v="58"/>
    <x v="58"/>
    <x v="0"/>
    <s v="United States"/>
    <s v="San Diego"/>
    <s v="California"/>
    <n v="92105"/>
    <x v="1"/>
    <s v="OFF-LA-10000134"/>
    <x v="1"/>
    <s v="Labels"/>
    <s v="Avery 511"/>
    <x v="1160"/>
    <n v="1"/>
    <n v="0"/>
    <n v="1.4783999999999999"/>
    <s v="Anna Andreadi"/>
    <s v=""/>
    <n v="1"/>
    <n v="0"/>
  </r>
  <r>
    <n v="1296"/>
    <x v="609"/>
    <x v="442"/>
    <d v="2017-05-29T00:00:00"/>
    <s v="Standard Class"/>
    <x v="423"/>
    <x v="423"/>
    <x v="0"/>
    <s v="United States"/>
    <s v="Pueblo"/>
    <s v="Colorado"/>
    <n v="81001"/>
    <x v="1"/>
    <s v="OFF-AP-10004487"/>
    <x v="1"/>
    <s v="Appliances"/>
    <s v="Kensington 4 Outlet MasterPiece Compact Power Control Center"/>
    <x v="1161"/>
    <n v="13"/>
    <n v="0.2"/>
    <n v="84.572799999999944"/>
    <s v="Anna Andreadi"/>
    <s v=""/>
    <n v="1"/>
    <n v="1"/>
  </r>
  <r>
    <n v="1297"/>
    <x v="610"/>
    <x v="247"/>
    <d v="2020-01-03T00:00:00"/>
    <s v="Standard Class"/>
    <x v="424"/>
    <x v="424"/>
    <x v="1"/>
    <s v="United States"/>
    <s v="Fairfield"/>
    <s v="California"/>
    <n v="94533"/>
    <x v="1"/>
    <s v="OFF-BI-10002103"/>
    <x v="1"/>
    <s v="Binders"/>
    <s v="Cardinal Slant-D Ring Binder, Heavy Gauge Vinyl"/>
    <x v="1162"/>
    <n v="2"/>
    <n v="0.2"/>
    <n v="4.5187999999999997"/>
    <s v="Anna Andreadi"/>
    <n v="1"/>
    <n v="0"/>
    <n v="1"/>
  </r>
  <r>
    <n v="1298"/>
    <x v="610"/>
    <x v="247"/>
    <d v="2020-01-03T00:00:00"/>
    <s v="Standard Class"/>
    <x v="424"/>
    <x v="424"/>
    <x v="1"/>
    <s v="United States"/>
    <s v="Fairfield"/>
    <s v="California"/>
    <n v="94533"/>
    <x v="1"/>
    <s v="OFF-BI-10004632"/>
    <x v="1"/>
    <s v="Binders"/>
    <s v="GBC Binding covers"/>
    <x v="1163"/>
    <n v="2"/>
    <n v="0.2"/>
    <n v="6.4749999999999979"/>
    <s v="Anna Andreadi"/>
    <n v="1"/>
    <n v="0"/>
    <n v="0"/>
  </r>
  <r>
    <n v="1299"/>
    <x v="611"/>
    <x v="16"/>
    <d v="2018-12-12T00:00:00"/>
    <s v="Second Class"/>
    <x v="425"/>
    <x v="425"/>
    <x v="1"/>
    <s v="United States"/>
    <s v="Saint Paul"/>
    <s v="Minnesota"/>
    <n v="55106"/>
    <x v="2"/>
    <s v="TEC-PH-10003555"/>
    <x v="2"/>
    <s v="Phones"/>
    <s v="Motorola HK250 Universal Bluetooth Headset"/>
    <x v="1164"/>
    <n v="5"/>
    <n v="0"/>
    <n v="2.2990000000000066"/>
    <s v="Kelly Williams"/>
    <s v=""/>
    <n v="1"/>
    <n v="1"/>
  </r>
  <r>
    <n v="1300"/>
    <x v="612"/>
    <x v="242"/>
    <d v="2017-10-07T00:00:00"/>
    <s v="First Class"/>
    <x v="397"/>
    <x v="397"/>
    <x v="0"/>
    <s v="United States"/>
    <s v="San Francisco"/>
    <s v="California"/>
    <n v="94109"/>
    <x v="1"/>
    <s v="OFF-ST-10001590"/>
    <x v="1"/>
    <s v="Storage"/>
    <s v="Tenex Personal Project File with Scoop Front Design, Black"/>
    <x v="1165"/>
    <n v="2"/>
    <n v="0"/>
    <n v="7.0095999999999989"/>
    <s v="Anna Andreadi"/>
    <s v=""/>
    <n v="1"/>
    <n v="0"/>
  </r>
  <r>
    <n v="1301"/>
    <x v="613"/>
    <x v="443"/>
    <d v="2018-12-25T00:00:00"/>
    <s v="Second Class"/>
    <x v="95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x v="1166"/>
    <n v="6"/>
    <n v="0"/>
    <n v="166.10039999999995"/>
    <s v="Cassandra Brandow"/>
    <s v=""/>
    <n v="1"/>
    <n v="0"/>
  </r>
  <r>
    <n v="1302"/>
    <x v="613"/>
    <x v="443"/>
    <d v="2018-12-25T00:00:00"/>
    <s v="Second Class"/>
    <x v="95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x v="1167"/>
    <n v="3"/>
    <n v="0"/>
    <n v="83.050199999999975"/>
    <s v="Cassandra Brandow"/>
    <s v=""/>
    <n v="1"/>
    <n v="0"/>
  </r>
  <r>
    <n v="1303"/>
    <x v="614"/>
    <x v="444"/>
    <d v="2017-09-24T00:00:00"/>
    <s v="Second Class"/>
    <x v="426"/>
    <x v="426"/>
    <x v="2"/>
    <s v="United States"/>
    <s v="Arlington"/>
    <s v="Virginia"/>
    <n v="22204"/>
    <x v="0"/>
    <s v="FUR-BO-10003433"/>
    <x v="0"/>
    <s v="Bookcases"/>
    <s v="Sauder Cornerstone Collection Library"/>
    <x v="1168"/>
    <n v="2"/>
    <n v="0"/>
    <n v="4.3371999999999957"/>
    <s v="Cassandra Brandow"/>
    <s v=""/>
    <n v="1"/>
    <n v="1"/>
  </r>
  <r>
    <n v="1304"/>
    <x v="615"/>
    <x v="445"/>
    <d v="2019-07-07T00:00:00"/>
    <s v="Standard Class"/>
    <x v="427"/>
    <x v="427"/>
    <x v="0"/>
    <s v="United States"/>
    <s v="Columbus"/>
    <s v="Georgia"/>
    <n v="31907"/>
    <x v="0"/>
    <s v="FUR-FU-10002554"/>
    <x v="0"/>
    <s v="Furnishings"/>
    <s v="Westinghouse Floor Lamp with Metal Mesh Shade, Black"/>
    <x v="1169"/>
    <n v="1"/>
    <n v="0"/>
    <n v="5.5176999999999978"/>
    <s v="Cassandra Brandow"/>
    <s v=""/>
    <n v="1"/>
    <n v="1"/>
  </r>
  <r>
    <n v="1305"/>
    <x v="615"/>
    <x v="445"/>
    <d v="2019-07-07T00:00:00"/>
    <s v="Standard Class"/>
    <x v="427"/>
    <x v="427"/>
    <x v="0"/>
    <s v="United States"/>
    <s v="Columbus"/>
    <s v="Georgia"/>
    <n v="31907"/>
    <x v="0"/>
    <s v="TEC-PH-10001557"/>
    <x v="2"/>
    <s v="Phones"/>
    <s v="Pyle PMP37LED"/>
    <x v="1170"/>
    <n v="3"/>
    <n v="0"/>
    <n v="77.751899999999992"/>
    <s v="Cassandra Brandow"/>
    <s v=""/>
    <n v="1"/>
    <n v="0"/>
  </r>
  <r>
    <n v="1306"/>
    <x v="616"/>
    <x v="216"/>
    <d v="2018-07-16T00:00:00"/>
    <s v="Second Class"/>
    <x v="298"/>
    <x v="298"/>
    <x v="0"/>
    <s v="United States"/>
    <s v="Houston"/>
    <s v="Texas"/>
    <n v="77036"/>
    <x v="2"/>
    <s v="TEC-PH-10003437"/>
    <x v="2"/>
    <s v="Phones"/>
    <s v="Blue Parrot B250XT Professional Grade Wireless Bluetooth Headset with"/>
    <x v="1171"/>
    <n v="7"/>
    <n v="0.2"/>
    <n v="52.492999999999967"/>
    <s v="Kelly Williams"/>
    <s v=""/>
    <n v="1"/>
    <n v="0"/>
  </r>
  <r>
    <n v="1307"/>
    <x v="617"/>
    <x v="23"/>
    <d v="2018-06-21T00:00:00"/>
    <s v="First Class"/>
    <x v="116"/>
    <x v="116"/>
    <x v="0"/>
    <s v="United States"/>
    <s v="Pasadena"/>
    <s v="California"/>
    <n v="91104"/>
    <x v="1"/>
    <s v="OFF-PA-10002986"/>
    <x v="1"/>
    <s v="Paper"/>
    <s v="Xerox 1898"/>
    <x v="1172"/>
    <n v="7"/>
    <n v="0"/>
    <n v="22.444800000000001"/>
    <s v="Anna Andreadi"/>
    <s v=""/>
    <n v="1"/>
    <n v="0"/>
  </r>
  <r>
    <n v="1308"/>
    <x v="617"/>
    <x v="23"/>
    <d v="2018-06-21T00:00:00"/>
    <s v="First Class"/>
    <x v="116"/>
    <x v="116"/>
    <x v="0"/>
    <s v="United States"/>
    <s v="Pasadena"/>
    <s v="California"/>
    <n v="91104"/>
    <x v="1"/>
    <s v="OFF-BI-10000320"/>
    <x v="1"/>
    <s v="Binders"/>
    <s v="GBC Plastic Binding Combs"/>
    <x v="1173"/>
    <n v="3"/>
    <n v="0.2"/>
    <n v="6.4206000000000012"/>
    <s v="Anna Andreadi"/>
    <s v=""/>
    <n v="1"/>
    <n v="0"/>
  </r>
  <r>
    <n v="1309"/>
    <x v="617"/>
    <x v="23"/>
    <d v="2018-06-21T00:00:00"/>
    <s v="First Class"/>
    <x v="116"/>
    <x v="116"/>
    <x v="0"/>
    <s v="United States"/>
    <s v="Pasadena"/>
    <s v="California"/>
    <n v="91104"/>
    <x v="1"/>
    <s v="OFF-AP-10003971"/>
    <x v="1"/>
    <s v="Appliances"/>
    <s v="Belkin 6 Outlet Metallic Surge Strip"/>
    <x v="1174"/>
    <n v="2"/>
    <n v="0"/>
    <n v="5.6628000000000007"/>
    <s v="Anna Andreadi"/>
    <s v=""/>
    <n v="1"/>
    <n v="0"/>
  </r>
  <r>
    <n v="1310"/>
    <x v="617"/>
    <x v="23"/>
    <d v="2018-06-21T00:00:00"/>
    <s v="First Class"/>
    <x v="116"/>
    <x v="116"/>
    <x v="0"/>
    <s v="United States"/>
    <s v="Pasadena"/>
    <s v="California"/>
    <n v="91104"/>
    <x v="1"/>
    <s v="OFF-ST-10001469"/>
    <x v="1"/>
    <s v="Storage"/>
    <s v="Fellowes Bankers Box Recycled Super Stor/Drawer"/>
    <x v="427"/>
    <n v="3"/>
    <n v="0"/>
    <n v="9.716399999999993"/>
    <s v="Anna Andreadi"/>
    <s v=""/>
    <n v="1"/>
    <n v="0"/>
  </r>
  <r>
    <n v="1311"/>
    <x v="617"/>
    <x v="23"/>
    <d v="2018-06-21T00:00:00"/>
    <s v="First Class"/>
    <x v="116"/>
    <x v="116"/>
    <x v="0"/>
    <s v="United States"/>
    <s v="Pasadena"/>
    <s v="California"/>
    <n v="91104"/>
    <x v="1"/>
    <s v="FUR-CH-10003846"/>
    <x v="0"/>
    <s v="Chairs"/>
    <s v="Hon Valutask Swivel Chairs"/>
    <x v="224"/>
    <n v="2"/>
    <n v="0.2"/>
    <n v="-8.0783999999999949"/>
    <s v="Anna Andreadi"/>
    <s v=""/>
    <n v="1"/>
    <n v="0"/>
  </r>
  <r>
    <n v="1312"/>
    <x v="618"/>
    <x v="10"/>
    <d v="2018-12-13T00:00:00"/>
    <s v="Standard Class"/>
    <x v="248"/>
    <x v="248"/>
    <x v="0"/>
    <s v="United States"/>
    <s v="Lawrence"/>
    <s v="Massachusetts"/>
    <n v="1841"/>
    <x v="3"/>
    <s v="OFF-LA-10001404"/>
    <x v="1"/>
    <s v="Labels"/>
    <s v="Avery 517"/>
    <x v="1175"/>
    <n v="1"/>
    <n v="0"/>
    <n v="1.7343"/>
    <s v="Chuck Magee"/>
    <s v=""/>
    <n v="1"/>
    <n v="0"/>
  </r>
  <r>
    <n v="1313"/>
    <x v="618"/>
    <x v="10"/>
    <d v="2018-12-13T00:00:00"/>
    <s v="Standard Class"/>
    <x v="248"/>
    <x v="248"/>
    <x v="0"/>
    <s v="United States"/>
    <s v="Lawrence"/>
    <s v="Massachusetts"/>
    <n v="1841"/>
    <x v="3"/>
    <s v="OFF-LA-10001474"/>
    <x v="1"/>
    <s v="Labels"/>
    <s v="Avery 477"/>
    <x v="1176"/>
    <n v="4"/>
    <n v="0"/>
    <n v="56.175200000000004"/>
    <s v="Chuck Magee"/>
    <s v=""/>
    <n v="1"/>
    <n v="0"/>
  </r>
  <r>
    <n v="1314"/>
    <x v="619"/>
    <x v="446"/>
    <d v="2018-10-01T00:00:00"/>
    <s v="Standard Class"/>
    <x v="7"/>
    <x v="7"/>
    <x v="0"/>
    <s v="United States"/>
    <s v="Columbus"/>
    <s v="Ohio"/>
    <n v="43229"/>
    <x v="3"/>
    <s v="FUR-CH-10003199"/>
    <x v="0"/>
    <s v="Chairs"/>
    <s v="Office Star - Contemporary Task Swivel Chair"/>
    <x v="1177"/>
    <n v="2"/>
    <n v="0.3"/>
    <n v="-13.317599999999999"/>
    <s v="Chuck Magee"/>
    <s v=""/>
    <n v="1"/>
    <n v="0"/>
  </r>
  <r>
    <n v="1315"/>
    <x v="620"/>
    <x v="122"/>
    <d v="2018-12-23T00:00:00"/>
    <s v="Standard Class"/>
    <x v="428"/>
    <x v="428"/>
    <x v="1"/>
    <s v="United States"/>
    <s v="Los Angeles"/>
    <s v="California"/>
    <n v="90032"/>
    <x v="1"/>
    <s v="OFF-PA-10003072"/>
    <x v="1"/>
    <s v="Paper"/>
    <s v="Eureka Recycled Copy Paper 8 1/2&quot; x 11&quot;, Ream"/>
    <x v="789"/>
    <n v="6"/>
    <n v="0"/>
    <n v="18.662400000000002"/>
    <s v="Anna Andreadi"/>
    <n v="1"/>
    <n v="0"/>
    <n v="1"/>
  </r>
  <r>
    <n v="1316"/>
    <x v="620"/>
    <x v="122"/>
    <d v="2018-12-23T00:00:00"/>
    <s v="Standard Class"/>
    <x v="428"/>
    <x v="428"/>
    <x v="1"/>
    <s v="United States"/>
    <s v="Los Angeles"/>
    <s v="California"/>
    <n v="90032"/>
    <x v="1"/>
    <s v="FUR-FU-10004960"/>
    <x v="0"/>
    <s v="Furnishings"/>
    <s v="Seth Thomas 12&quot; Clock w/ Goldtone Case"/>
    <x v="1178"/>
    <n v="8"/>
    <n v="0"/>
    <n v="62.505600000000001"/>
    <s v="Anna Andreadi"/>
    <n v="1"/>
    <n v="0"/>
    <n v="0"/>
  </r>
  <r>
    <n v="1317"/>
    <x v="620"/>
    <x v="122"/>
    <d v="2018-12-23T00:00:00"/>
    <s v="Standard Class"/>
    <x v="428"/>
    <x v="428"/>
    <x v="1"/>
    <s v="United States"/>
    <s v="Los Angeles"/>
    <s v="California"/>
    <n v="90032"/>
    <x v="1"/>
    <s v="OFF-SU-10003505"/>
    <x v="1"/>
    <s v="Supplies"/>
    <s v="Premier Electric Letter Opener"/>
    <x v="1179"/>
    <n v="5"/>
    <n v="0"/>
    <n v="28.964999999999961"/>
    <s v="Anna Andreadi"/>
    <n v="1"/>
    <n v="0"/>
    <n v="0"/>
  </r>
  <r>
    <n v="1318"/>
    <x v="621"/>
    <x v="389"/>
    <d v="2019-12-14T00:00:00"/>
    <s v="Standard Class"/>
    <x v="66"/>
    <x v="66"/>
    <x v="0"/>
    <s v="United States"/>
    <s v="Philadelphia"/>
    <s v="Pennsylvania"/>
    <n v="19120"/>
    <x v="3"/>
    <s v="TEC-AC-10003116"/>
    <x v="2"/>
    <s v="Accessories"/>
    <s v="Memorex Froggy Flash Drive 8 GB"/>
    <x v="1180"/>
    <n v="1"/>
    <n v="0.2"/>
    <n v="3.3724999999999992"/>
    <s v="Chuck Magee"/>
    <s v=""/>
    <n v="1"/>
    <n v="0"/>
  </r>
  <r>
    <n v="1319"/>
    <x v="622"/>
    <x v="268"/>
    <d v="2016-07-05T00:00:00"/>
    <s v="Standard Class"/>
    <x v="429"/>
    <x v="429"/>
    <x v="1"/>
    <s v="United States"/>
    <s v="Deltona"/>
    <s v="Florida"/>
    <n v="32725"/>
    <x v="0"/>
    <s v="TEC-PH-10004586"/>
    <x v="2"/>
    <s v="Phones"/>
    <s v="Wilson SignalBoost 841262 DB PRO Amplifier Kit"/>
    <x v="1181"/>
    <n v="2"/>
    <n v="0.2"/>
    <n v="71.989999999999981"/>
    <s v="Cassandra Brandow"/>
    <n v="1"/>
    <n v="0"/>
    <n v="1"/>
  </r>
  <r>
    <n v="1320"/>
    <x v="622"/>
    <x v="268"/>
    <d v="2016-07-05T00:00:00"/>
    <s v="Standard Class"/>
    <x v="429"/>
    <x v="429"/>
    <x v="1"/>
    <s v="United States"/>
    <s v="Deltona"/>
    <s v="Florida"/>
    <n v="32725"/>
    <x v="0"/>
    <s v="OFF-BI-10000546"/>
    <x v="1"/>
    <s v="Binders"/>
    <s v="Avery Durable Binders"/>
    <x v="1182"/>
    <n v="6"/>
    <n v="0.7"/>
    <n v="-3.6288"/>
    <s v="Cassandra Brandow"/>
    <n v="1"/>
    <n v="0"/>
    <n v="0"/>
  </r>
  <r>
    <n v="1321"/>
    <x v="623"/>
    <x v="447"/>
    <d v="2019-02-08T00:00:00"/>
    <s v="Standard Class"/>
    <x v="430"/>
    <x v="430"/>
    <x v="0"/>
    <s v="United States"/>
    <s v="Cincinnati"/>
    <s v="Ohio"/>
    <n v="45231"/>
    <x v="3"/>
    <s v="OFF-BI-10002071"/>
    <x v="1"/>
    <s v="Binders"/>
    <s v="Fellowes Black Plastic Comb Bindings"/>
    <x v="1183"/>
    <n v="3"/>
    <n v="0.7"/>
    <n v="-4.1831999999999976"/>
    <s v="Chuck Magee"/>
    <s v=""/>
    <n v="1"/>
    <n v="1"/>
  </r>
  <r>
    <n v="1322"/>
    <x v="623"/>
    <x v="447"/>
    <d v="2019-02-08T00:00:00"/>
    <s v="Standard Class"/>
    <x v="430"/>
    <x v="430"/>
    <x v="0"/>
    <s v="United States"/>
    <s v="Cincinnati"/>
    <s v="Ohio"/>
    <n v="45231"/>
    <x v="3"/>
    <s v="OFF-ST-10001490"/>
    <x v="1"/>
    <s v="Storage"/>
    <s v="Hot File 7-Pocket, Floor Stand"/>
    <x v="1184"/>
    <n v="2"/>
    <n v="0.2"/>
    <n v="35.69399999999996"/>
    <s v="Chuck Magee"/>
    <s v=""/>
    <n v="1"/>
    <n v="0"/>
  </r>
  <r>
    <n v="1323"/>
    <x v="624"/>
    <x v="448"/>
    <d v="2019-03-08T00:00:00"/>
    <s v="Standard Class"/>
    <x v="431"/>
    <x v="431"/>
    <x v="0"/>
    <s v="United States"/>
    <s v="Murray"/>
    <s v="Kentucky"/>
    <n v="42071"/>
    <x v="0"/>
    <s v="OFF-AP-10004859"/>
    <x v="1"/>
    <s v="Appliances"/>
    <s v="Acco 6 Outlet Guardian Premium Surge Suppressor"/>
    <x v="1185"/>
    <n v="5"/>
    <n v="0"/>
    <n v="19.656000000000002"/>
    <s v="Cassandra Brandow"/>
    <s v=""/>
    <n v="1"/>
    <n v="1"/>
  </r>
  <r>
    <n v="1324"/>
    <x v="625"/>
    <x v="449"/>
    <d v="2019-10-10T00:00:00"/>
    <s v="First Class"/>
    <x v="432"/>
    <x v="432"/>
    <x v="0"/>
    <s v="United States"/>
    <s v="Wilmington"/>
    <s v="North Carolina"/>
    <n v="28403"/>
    <x v="0"/>
    <s v="OFF-PA-10002659"/>
    <x v="1"/>
    <s v="Paper"/>
    <s v="Avoid Verbal Orders Carbonless Minifold Book"/>
    <x v="1186"/>
    <n v="4"/>
    <n v="0.2"/>
    <n v="3.5151999999999988"/>
    <s v="Cassandra Brandow"/>
    <s v=""/>
    <n v="1"/>
    <n v="1"/>
  </r>
  <r>
    <n v="1325"/>
    <x v="626"/>
    <x v="450"/>
    <d v="2016-10-03T00:00:00"/>
    <s v="Standard Class"/>
    <x v="433"/>
    <x v="433"/>
    <x v="1"/>
    <s v="United States"/>
    <s v="Lawrence"/>
    <s v="Massachusetts"/>
    <n v="1841"/>
    <x v="3"/>
    <s v="OFF-ST-10001321"/>
    <x v="1"/>
    <s v="Storage"/>
    <s v="Decoflex Hanging Personal Folder File, Blue"/>
    <x v="193"/>
    <n v="3"/>
    <n v="0"/>
    <n v="12.490200000000003"/>
    <s v="Chuck Magee"/>
    <s v=""/>
    <n v="1"/>
    <n v="1"/>
  </r>
  <r>
    <n v="1326"/>
    <x v="627"/>
    <x v="279"/>
    <d v="2016-05-30T00:00:00"/>
    <s v="First Class"/>
    <x v="97"/>
    <x v="97"/>
    <x v="0"/>
    <s v="United States"/>
    <s v="Chicago"/>
    <s v="Illinois"/>
    <n v="60653"/>
    <x v="2"/>
    <s v="OFF-BI-10004139"/>
    <x v="1"/>
    <s v="Binders"/>
    <s v="Fellowes Presentation Covers for Comb Binding Machines"/>
    <x v="1187"/>
    <n v="6"/>
    <n v="0.8"/>
    <n v="-30.555000000000007"/>
    <s v="Kelly Williams"/>
    <s v=""/>
    <n v="1"/>
    <n v="0"/>
  </r>
  <r>
    <n v="1327"/>
    <x v="628"/>
    <x v="451"/>
    <d v="2017-06-18T00:00:00"/>
    <s v="Standard Class"/>
    <x v="57"/>
    <x v="57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x v="1188"/>
    <n v="6"/>
    <n v="0.2"/>
    <n v="5.1072000000000024"/>
    <s v="Chuck Magee"/>
    <s v=""/>
    <n v="1"/>
    <n v="0"/>
  </r>
  <r>
    <n v="1328"/>
    <x v="629"/>
    <x v="452"/>
    <d v="2018-04-01T00:00:00"/>
    <s v="First Class"/>
    <x v="434"/>
    <x v="434"/>
    <x v="1"/>
    <s v="United States"/>
    <s v="Norwich"/>
    <s v="Connecticut"/>
    <n v="6360"/>
    <x v="3"/>
    <s v="OFF-PA-10004156"/>
    <x v="1"/>
    <s v="Paper"/>
    <s v="Xerox 188"/>
    <x v="1189"/>
    <n v="1"/>
    <n v="0"/>
    <n v="5.5565999999999995"/>
    <s v="Chuck Magee"/>
    <s v=""/>
    <n v="1"/>
    <n v="1"/>
  </r>
  <r>
    <n v="1329"/>
    <x v="630"/>
    <x v="453"/>
    <d v="2019-10-18T00:00:00"/>
    <s v="Second Class"/>
    <x v="435"/>
    <x v="435"/>
    <x v="2"/>
    <s v="United States"/>
    <s v="San Francisco"/>
    <s v="California"/>
    <n v="94110"/>
    <x v="1"/>
    <s v="OFF-AR-10002818"/>
    <x v="1"/>
    <s v="Art"/>
    <s v="Panasonic KP-310 Heavy-Duty Electric Pencil Sharpener"/>
    <x v="1190"/>
    <n v="4"/>
    <n v="0"/>
    <n v="26.375999999999998"/>
    <s v="Anna Andreadi"/>
    <s v=""/>
    <n v="1"/>
    <n v="1"/>
  </r>
  <r>
    <n v="1330"/>
    <x v="631"/>
    <x v="454"/>
    <d v="2018-05-27T00:00:00"/>
    <s v="Standard Class"/>
    <x v="436"/>
    <x v="436"/>
    <x v="0"/>
    <s v="United States"/>
    <s v="San Francisco"/>
    <s v="California"/>
    <n v="94109"/>
    <x v="1"/>
    <s v="FUR-FU-10003691"/>
    <x v="0"/>
    <s v="Furnishings"/>
    <s v="Eldon Image Series Desk Accessories, Ebony"/>
    <x v="1191"/>
    <n v="3"/>
    <n v="0"/>
    <n v="16.302"/>
    <s v="Anna Andreadi"/>
    <s v=""/>
    <n v="1"/>
    <n v="1"/>
  </r>
  <r>
    <n v="1331"/>
    <x v="632"/>
    <x v="455"/>
    <d v="2019-06-06T00:00:00"/>
    <s v="Standard Class"/>
    <x v="437"/>
    <x v="437"/>
    <x v="2"/>
    <s v="United States"/>
    <s v="Lorain"/>
    <s v="Ohio"/>
    <n v="44052"/>
    <x v="3"/>
    <s v="TEC-PH-10000347"/>
    <x v="2"/>
    <s v="Phones"/>
    <s v="Cush Cases Heavy Duty Rugged Cover Case for Samsung Galaxy S5 - Purple"/>
    <x v="1192"/>
    <n v="1"/>
    <n v="0.4"/>
    <n v="-0.64350000000000018"/>
    <s v="Chuck Magee"/>
    <s v=""/>
    <n v="1"/>
    <n v="1"/>
  </r>
  <r>
    <n v="1332"/>
    <x v="632"/>
    <x v="455"/>
    <d v="2019-06-06T00:00:00"/>
    <s v="Standard Class"/>
    <x v="437"/>
    <x v="437"/>
    <x v="2"/>
    <s v="United States"/>
    <s v="Lorain"/>
    <s v="Ohio"/>
    <n v="44052"/>
    <x v="3"/>
    <s v="OFF-ST-10004507"/>
    <x v="1"/>
    <s v="Storage"/>
    <s v="Advantus Rolling Storage Box"/>
    <x v="1193"/>
    <n v="2"/>
    <n v="0.2"/>
    <n v="2.4009999999999998"/>
    <s v="Chuck Magee"/>
    <s v=""/>
    <n v="1"/>
    <n v="0"/>
  </r>
  <r>
    <n v="1333"/>
    <x v="633"/>
    <x v="456"/>
    <d v="2016-02-21T00:00:00"/>
    <s v="Standard Class"/>
    <x v="438"/>
    <x v="438"/>
    <x v="0"/>
    <s v="United States"/>
    <s v="Dallas"/>
    <s v="Texas"/>
    <n v="75220"/>
    <x v="2"/>
    <s v="OFF-BI-10002012"/>
    <x v="1"/>
    <s v="Binders"/>
    <s v="Wilson Jones Easy Flow II Sheet Lifters"/>
    <x v="1194"/>
    <n v="3"/>
    <n v="0.8"/>
    <n v="-1.7280000000000002"/>
    <s v="Kelly Williams"/>
    <s v=""/>
    <n v="1"/>
    <n v="1"/>
  </r>
  <r>
    <n v="1334"/>
    <x v="633"/>
    <x v="456"/>
    <d v="2016-02-21T00:00:00"/>
    <s v="Standard Class"/>
    <x v="438"/>
    <x v="438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x v="1195"/>
    <n v="2"/>
    <n v="0.8"/>
    <n v="-13.930000000000003"/>
    <s v="Kelly Williams"/>
    <s v=""/>
    <n v="1"/>
    <n v="0"/>
  </r>
  <r>
    <n v="1335"/>
    <x v="634"/>
    <x v="457"/>
    <d v="2016-05-10T00:00:00"/>
    <s v="Standard Class"/>
    <x v="6"/>
    <x v="6"/>
    <x v="2"/>
    <s v="United States"/>
    <s v="Los Angeles"/>
    <s v="California"/>
    <n v="90049"/>
    <x v="1"/>
    <s v="OFF-BI-10003684"/>
    <x v="1"/>
    <s v="Binders"/>
    <s v="Wilson Jones Legal Size Ring Binders"/>
    <x v="1196"/>
    <n v="8"/>
    <n v="0.2"/>
    <n v="52.775999999999996"/>
    <s v="Anna Andreadi"/>
    <s v=""/>
    <n v="1"/>
    <n v="0"/>
  </r>
  <r>
    <n v="1336"/>
    <x v="635"/>
    <x v="458"/>
    <d v="2018-05-23T00:00:00"/>
    <s v="Standard Class"/>
    <x v="439"/>
    <x v="439"/>
    <x v="0"/>
    <s v="United States"/>
    <s v="Middletown"/>
    <s v="Connecticut"/>
    <n v="6457"/>
    <x v="3"/>
    <s v="OFF-ST-10002574"/>
    <x v="1"/>
    <s v="Storage"/>
    <s v="SAFCO Commercial Wire Shelving, Black"/>
    <x v="1197"/>
    <n v="4"/>
    <n v="0"/>
    <n v="0"/>
    <s v="Chuck Magee"/>
    <s v=""/>
    <n v="1"/>
    <n v="1"/>
  </r>
  <r>
    <n v="1337"/>
    <x v="636"/>
    <x v="459"/>
    <d v="2019-04-07T00:00:00"/>
    <s v="Standard Class"/>
    <x v="440"/>
    <x v="440"/>
    <x v="0"/>
    <s v="United States"/>
    <s v="Los Angeles"/>
    <s v="California"/>
    <n v="90008"/>
    <x v="1"/>
    <s v="FUR-FU-10003724"/>
    <x v="0"/>
    <s v="Furnishings"/>
    <s v="Westinghouse Clip-On Gooseneck Lamps"/>
    <x v="1198"/>
    <n v="3"/>
    <n v="0"/>
    <n v="6.5285999999999991"/>
    <s v="Anna Andreadi"/>
    <s v=""/>
    <n v="1"/>
    <n v="1"/>
  </r>
  <r>
    <n v="1338"/>
    <x v="637"/>
    <x v="185"/>
    <d v="2019-04-02T00:00:00"/>
    <s v="Second Class"/>
    <x v="441"/>
    <x v="441"/>
    <x v="0"/>
    <s v="United States"/>
    <s v="New York City"/>
    <s v="New York"/>
    <n v="10011"/>
    <x v="3"/>
    <s v="FUR-FU-10004018"/>
    <x v="0"/>
    <s v="Furnishings"/>
    <s v="Tensor Computer Mounted Lamp"/>
    <x v="1199"/>
    <n v="2"/>
    <n v="0"/>
    <n v="8.0406000000000013"/>
    <s v="Chuck Magee"/>
    <s v=""/>
    <n v="1"/>
    <n v="1"/>
  </r>
  <r>
    <n v="1339"/>
    <x v="637"/>
    <x v="185"/>
    <d v="2019-04-02T00:00:00"/>
    <s v="Second Class"/>
    <x v="441"/>
    <x v="441"/>
    <x v="0"/>
    <s v="United States"/>
    <s v="New York City"/>
    <s v="New York"/>
    <n v="10011"/>
    <x v="3"/>
    <s v="TEC-PH-10002549"/>
    <x v="2"/>
    <s v="Phones"/>
    <s v="Polycom SoundPoint IP 450 VoIP phone"/>
    <x v="1200"/>
    <n v="3"/>
    <n v="0"/>
    <n v="176.17080000000001"/>
    <s v="Chuck Magee"/>
    <s v=""/>
    <n v="1"/>
    <n v="0"/>
  </r>
  <r>
    <n v="1340"/>
    <x v="637"/>
    <x v="185"/>
    <d v="2019-04-02T00:00:00"/>
    <s v="Second Class"/>
    <x v="441"/>
    <x v="441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x v="1201"/>
    <n v="8"/>
    <n v="0"/>
    <n v="36.019200000000005"/>
    <s v="Chuck Magee"/>
    <s v=""/>
    <n v="1"/>
    <n v="0"/>
  </r>
  <r>
    <n v="1341"/>
    <x v="638"/>
    <x v="460"/>
    <d v="2019-01-04T00:00:00"/>
    <s v="First Class"/>
    <x v="442"/>
    <x v="442"/>
    <x v="1"/>
    <s v="United States"/>
    <s v="Jacksonville"/>
    <s v="North Carolina"/>
    <n v="28540"/>
    <x v="0"/>
    <s v="TEC-MA-10002178"/>
    <x v="2"/>
    <s v="Machines"/>
    <s v="Cisco CP-7937G Unified IP Conference Station Phone"/>
    <x v="1202"/>
    <n v="2"/>
    <n v="0.5"/>
    <n v="-27.827999999999975"/>
    <s v="Cassandra Brandow"/>
    <s v=""/>
    <n v="1"/>
    <n v="1"/>
  </r>
  <r>
    <n v="1342"/>
    <x v="638"/>
    <x v="460"/>
    <d v="2019-01-04T00:00:00"/>
    <s v="First Class"/>
    <x v="442"/>
    <x v="442"/>
    <x v="1"/>
    <s v="United States"/>
    <s v="Jacksonville"/>
    <s v="North Carolina"/>
    <n v="28540"/>
    <x v="0"/>
    <s v="OFF-BI-10003694"/>
    <x v="1"/>
    <s v="Binders"/>
    <s v="Avery 3 1/2&quot; Diskette Storage Pages, 10/Pack"/>
    <x v="1203"/>
    <n v="5"/>
    <n v="0.7"/>
    <n v="-12.527999999999995"/>
    <s v="Cassandra Brandow"/>
    <s v=""/>
    <n v="1"/>
    <n v="0"/>
  </r>
  <r>
    <n v="1343"/>
    <x v="638"/>
    <x v="460"/>
    <d v="2019-01-04T00:00:00"/>
    <s v="First Class"/>
    <x v="442"/>
    <x v="442"/>
    <x v="1"/>
    <s v="United States"/>
    <s v="Jacksonville"/>
    <s v="North Carolina"/>
    <n v="28540"/>
    <x v="0"/>
    <s v="OFF-BI-10000474"/>
    <x v="1"/>
    <s v="Binders"/>
    <s v="Avery Recycled Flexi-View Covers for Binding Systems"/>
    <x v="1204"/>
    <n v="6"/>
    <n v="0.7"/>
    <n v="-21.159599999999998"/>
    <s v="Cassandra Brandow"/>
    <s v=""/>
    <n v="1"/>
    <n v="0"/>
  </r>
  <r>
    <n v="1344"/>
    <x v="639"/>
    <x v="71"/>
    <d v="2017-06-01T00:00:00"/>
    <s v="Standard Class"/>
    <x v="41"/>
    <x v="41"/>
    <x v="0"/>
    <s v="United States"/>
    <s v="Freeport"/>
    <s v="New York"/>
    <n v="11520"/>
    <x v="3"/>
    <s v="OFF-AR-10000411"/>
    <x v="1"/>
    <s v="Art"/>
    <s v="Boston 16701 Slimline Battery Pencil Sharpener"/>
    <x v="1205"/>
    <n v="3"/>
    <n v="0"/>
    <n v="14.345999999999995"/>
    <s v="Chuck Magee"/>
    <s v=""/>
    <n v="1"/>
    <n v="0"/>
  </r>
  <r>
    <n v="1345"/>
    <x v="639"/>
    <x v="71"/>
    <d v="2017-06-01T00:00:00"/>
    <s v="Standard Class"/>
    <x v="41"/>
    <x v="41"/>
    <x v="0"/>
    <s v="United States"/>
    <s v="Freeport"/>
    <s v="New York"/>
    <n v="11520"/>
    <x v="3"/>
    <s v="OFF-LA-10000262"/>
    <x v="1"/>
    <s v="Labels"/>
    <s v="Avery 494"/>
    <x v="1206"/>
    <n v="5"/>
    <n v="0"/>
    <n v="6.0029999999999992"/>
    <s v="Chuck Magee"/>
    <s v=""/>
    <n v="1"/>
    <n v="0"/>
  </r>
  <r>
    <n v="1346"/>
    <x v="640"/>
    <x v="461"/>
    <d v="2016-03-24T00:00:00"/>
    <s v="Standard Class"/>
    <x v="202"/>
    <x v="202"/>
    <x v="0"/>
    <s v="United States"/>
    <s v="Lakeville"/>
    <s v="Minnesota"/>
    <n v="55044"/>
    <x v="2"/>
    <s v="OFF-AP-10001154"/>
    <x v="1"/>
    <s v="Appliances"/>
    <s v="Bionaire Personal Warm Mist Humidifier/Vaporizer"/>
    <x v="1207"/>
    <n v="2"/>
    <n v="0"/>
    <n v="36.574200000000005"/>
    <s v="Kelly Williams"/>
    <s v=""/>
    <n v="1"/>
    <n v="0"/>
  </r>
  <r>
    <n v="1347"/>
    <x v="640"/>
    <x v="461"/>
    <d v="2016-03-24T00:00:00"/>
    <s v="Standard Class"/>
    <x v="202"/>
    <x v="202"/>
    <x v="0"/>
    <s v="United States"/>
    <s v="Lakeville"/>
    <s v="Minnesota"/>
    <n v="55044"/>
    <x v="2"/>
    <s v="OFF-PA-10000466"/>
    <x v="1"/>
    <s v="Paper"/>
    <s v="Memo Book, 100 Message Capacity, 5 3/8” x 11”"/>
    <x v="1208"/>
    <n v="7"/>
    <n v="0"/>
    <n v="23.59"/>
    <s v="Kelly Williams"/>
    <s v=""/>
    <n v="1"/>
    <n v="0"/>
  </r>
  <r>
    <n v="1348"/>
    <x v="640"/>
    <x v="461"/>
    <d v="2016-03-24T00:00:00"/>
    <s v="Standard Class"/>
    <x v="202"/>
    <x v="202"/>
    <x v="0"/>
    <s v="United States"/>
    <s v="Lakeville"/>
    <s v="Minnesota"/>
    <n v="55044"/>
    <x v="2"/>
    <s v="OFF-AR-10003829"/>
    <x v="1"/>
    <s v="Art"/>
    <s v="Newell 35"/>
    <x v="1209"/>
    <n v="6"/>
    <n v="0"/>
    <n v="5.7071999999999976"/>
    <s v="Kelly Williams"/>
    <s v=""/>
    <n v="1"/>
    <n v="0"/>
  </r>
  <r>
    <n v="1349"/>
    <x v="640"/>
    <x v="461"/>
    <d v="2016-03-24T00:00:00"/>
    <s v="Standard Class"/>
    <x v="202"/>
    <x v="202"/>
    <x v="0"/>
    <s v="United States"/>
    <s v="Lakeville"/>
    <s v="Minnesota"/>
    <n v="55044"/>
    <x v="2"/>
    <s v="OFF-BI-10001758"/>
    <x v="1"/>
    <s v="Binders"/>
    <s v="Wilson Jones 14 Line Acrylic Coated Pressboard Data Binders"/>
    <x v="1210"/>
    <n v="10"/>
    <n v="0"/>
    <n v="25.097999999999999"/>
    <s v="Kelly Williams"/>
    <s v=""/>
    <n v="1"/>
    <n v="0"/>
  </r>
  <r>
    <n v="1350"/>
    <x v="640"/>
    <x v="461"/>
    <d v="2016-03-24T00:00:00"/>
    <s v="Standard Class"/>
    <x v="202"/>
    <x v="202"/>
    <x v="0"/>
    <s v="United States"/>
    <s v="Lakeville"/>
    <s v="Minnesota"/>
    <n v="55044"/>
    <x v="2"/>
    <s v="OFF-BI-10000136"/>
    <x v="1"/>
    <s v="Binders"/>
    <s v="Avery Non-Stick Heavy Duty View Round Locking Ring Binders"/>
    <x v="1211"/>
    <n v="6"/>
    <n v="0"/>
    <n v="17.2224"/>
    <s v="Kelly Williams"/>
    <s v=""/>
    <n v="1"/>
    <n v="0"/>
  </r>
  <r>
    <n v="1351"/>
    <x v="641"/>
    <x v="462"/>
    <d v="2016-10-08T00:00:00"/>
    <s v="Second Class"/>
    <x v="443"/>
    <x v="443"/>
    <x v="0"/>
    <s v="United States"/>
    <s v="Evanston"/>
    <s v="Illinois"/>
    <n v="60201"/>
    <x v="2"/>
    <s v="FUR-CH-10002880"/>
    <x v="0"/>
    <s v="Chairs"/>
    <s v="Global High-Back Leather Tilter, Burgundy"/>
    <x v="1212"/>
    <n v="3"/>
    <n v="0.3"/>
    <n v="-70.104300000000023"/>
    <s v="Kelly Williams"/>
    <s v=""/>
    <n v="1"/>
    <n v="1"/>
  </r>
  <r>
    <n v="1352"/>
    <x v="642"/>
    <x v="463"/>
    <d v="2018-03-31T00:00:00"/>
    <s v="First Class"/>
    <x v="442"/>
    <x v="442"/>
    <x v="1"/>
    <s v="United States"/>
    <s v="Arlington"/>
    <s v="Virginia"/>
    <n v="22204"/>
    <x v="0"/>
    <s v="OFF-ST-10000649"/>
    <x v="1"/>
    <s v="Storage"/>
    <s v="Hanging Personal Folder File"/>
    <x v="1213"/>
    <n v="2"/>
    <n v="0"/>
    <n v="7.8500000000000014"/>
    <s v="Cassandra Brandow"/>
    <s v=""/>
    <n v="1"/>
    <n v="0"/>
  </r>
  <r>
    <n v="1353"/>
    <x v="643"/>
    <x v="464"/>
    <d v="2019-05-09T00:00:00"/>
    <s v="Standard Class"/>
    <x v="352"/>
    <x v="352"/>
    <x v="1"/>
    <s v="United States"/>
    <s v="San Francisco"/>
    <s v="California"/>
    <n v="94109"/>
    <x v="1"/>
    <s v="TEC-PH-10003092"/>
    <x v="2"/>
    <s v="Phones"/>
    <s v="Motorola L804"/>
    <x v="1214"/>
    <n v="5"/>
    <n v="0.2"/>
    <n v="20.695499999999988"/>
    <s v="Anna Andreadi"/>
    <s v=""/>
    <n v="1"/>
    <n v="0"/>
  </r>
  <r>
    <n v="1354"/>
    <x v="643"/>
    <x v="464"/>
    <d v="2019-05-09T00:00:00"/>
    <s v="Standard Class"/>
    <x v="352"/>
    <x v="352"/>
    <x v="1"/>
    <s v="United States"/>
    <s v="San Francisco"/>
    <s v="California"/>
    <n v="94109"/>
    <x v="1"/>
    <s v="OFF-PA-10002250"/>
    <x v="1"/>
    <s v="Paper"/>
    <s v="Things To Do Today Pad"/>
    <x v="1215"/>
    <n v="3"/>
    <n v="0"/>
    <n v="8.4527999999999999"/>
    <s v="Anna Andreadi"/>
    <s v=""/>
    <n v="1"/>
    <n v="0"/>
  </r>
  <r>
    <n v="1355"/>
    <x v="643"/>
    <x v="464"/>
    <d v="2019-05-09T00:00:00"/>
    <s v="Standard Class"/>
    <x v="352"/>
    <x v="352"/>
    <x v="1"/>
    <s v="United States"/>
    <s v="San Francisco"/>
    <s v="California"/>
    <n v="94109"/>
    <x v="1"/>
    <s v="FUR-TA-10003473"/>
    <x v="0"/>
    <s v="Tables"/>
    <s v="Bretford Rectangular Conference Table Tops"/>
    <x v="1216"/>
    <n v="1"/>
    <n v="0.2"/>
    <n v="11.283900000000017"/>
    <s v="Anna Andreadi"/>
    <s v=""/>
    <n v="1"/>
    <n v="0"/>
  </r>
  <r>
    <n v="1356"/>
    <x v="644"/>
    <x v="260"/>
    <d v="2016-07-05T00:00:00"/>
    <s v="Same Day"/>
    <x v="419"/>
    <x v="419"/>
    <x v="0"/>
    <s v="United States"/>
    <s v="Houston"/>
    <s v="Texas"/>
    <n v="77036"/>
    <x v="2"/>
    <s v="OFF-ST-10001522"/>
    <x v="1"/>
    <s v="Storage"/>
    <s v="Gould Plastics 18-Pocket Panel Bin, 34w x 5-1/4d x 20-1/2h"/>
    <x v="1217"/>
    <n v="3"/>
    <n v="0.2"/>
    <n v="-44.155200000000022"/>
    <s v="Kelly Williams"/>
    <s v=""/>
    <n v="1"/>
    <n v="0"/>
  </r>
  <r>
    <n v="1357"/>
    <x v="644"/>
    <x v="260"/>
    <d v="2016-07-05T00:00:00"/>
    <s v="Same Day"/>
    <x v="419"/>
    <x v="419"/>
    <x v="0"/>
    <s v="United States"/>
    <s v="Houston"/>
    <s v="Texas"/>
    <n v="77036"/>
    <x v="2"/>
    <s v="OFF-ST-10000563"/>
    <x v="1"/>
    <s v="Storage"/>
    <s v="Fellowes Bankers Box Stor/Drawer Steel Plus"/>
    <x v="1218"/>
    <n v="11"/>
    <n v="0.2"/>
    <n v="-35.178000000000004"/>
    <s v="Kelly Williams"/>
    <s v=""/>
    <n v="1"/>
    <n v="0"/>
  </r>
  <r>
    <n v="1358"/>
    <x v="645"/>
    <x v="465"/>
    <d v="2018-05-07T00:00:00"/>
    <s v="First Class"/>
    <x v="444"/>
    <x v="444"/>
    <x v="0"/>
    <s v="United States"/>
    <s v="Louisville"/>
    <s v="Kentucky"/>
    <n v="40214"/>
    <x v="0"/>
    <s v="OFF-PA-10003641"/>
    <x v="1"/>
    <s v="Paper"/>
    <s v="Xerox 1909"/>
    <x v="1219"/>
    <n v="3"/>
    <n v="0"/>
    <n v="36.404399999999995"/>
    <s v="Cassandra Brandow"/>
    <s v=""/>
    <n v="1"/>
    <n v="1"/>
  </r>
  <r>
    <n v="1359"/>
    <x v="646"/>
    <x v="466"/>
    <d v="2019-04-27T00:00:00"/>
    <s v="First Class"/>
    <x v="445"/>
    <x v="445"/>
    <x v="0"/>
    <s v="United States"/>
    <s v="Fort Worth"/>
    <s v="Texas"/>
    <n v="76106"/>
    <x v="2"/>
    <s v="FUR-FU-10000010"/>
    <x v="0"/>
    <s v="Furnishings"/>
    <s v="DAX Value U-Channel Document Frames, Easel Back"/>
    <x v="1220"/>
    <n v="1"/>
    <n v="0.6"/>
    <n v="-1.4413"/>
    <s v="Kelly Williams"/>
    <s v=""/>
    <n v="1"/>
    <n v="1"/>
  </r>
  <r>
    <n v="1360"/>
    <x v="647"/>
    <x v="467"/>
    <d v="2016-10-01T00:00:00"/>
    <s v="Second Class"/>
    <x v="446"/>
    <x v="446"/>
    <x v="0"/>
    <s v="United States"/>
    <s v="Los Angeles"/>
    <s v="California"/>
    <n v="90049"/>
    <x v="1"/>
    <s v="FUR-CH-10002961"/>
    <x v="0"/>
    <s v="Chairs"/>
    <s v="Leather Task Chair, Black"/>
    <x v="1221"/>
    <n v="2"/>
    <n v="0.2"/>
    <n v="0"/>
    <s v="Anna Andreadi"/>
    <s v=""/>
    <n v="1"/>
    <n v="1"/>
  </r>
  <r>
    <n v="1361"/>
    <x v="648"/>
    <x v="15"/>
    <d v="2019-10-25T00:00:00"/>
    <s v="Standard Class"/>
    <x v="447"/>
    <x v="447"/>
    <x v="1"/>
    <s v="United States"/>
    <s v="Philadelphia"/>
    <s v="Pennsylvania"/>
    <n v="19120"/>
    <x v="3"/>
    <s v="OFF-AR-10002956"/>
    <x v="1"/>
    <s v="Art"/>
    <s v="Boston 16801 Nautilus Battery Pencil Sharpener"/>
    <x v="1222"/>
    <n v="7"/>
    <n v="0.2"/>
    <n v="9.2441999999999993"/>
    <s v="Chuck Magee"/>
    <s v=""/>
    <n v="1"/>
    <n v="1"/>
  </r>
  <r>
    <n v="1362"/>
    <x v="648"/>
    <x v="15"/>
    <d v="2019-10-25T00:00:00"/>
    <s v="Standard Class"/>
    <x v="447"/>
    <x v="447"/>
    <x v="1"/>
    <s v="United States"/>
    <s v="Philadelphia"/>
    <s v="Pennsylvania"/>
    <n v="19120"/>
    <x v="3"/>
    <s v="OFF-PA-10004041"/>
    <x v="1"/>
    <s v="Paper"/>
    <s v="It's Hot Message Books with Stickers, 2 3/4&quot; x 5&quot;"/>
    <x v="208"/>
    <n v="4"/>
    <n v="0.2"/>
    <n v="7.3999999999999995"/>
    <s v="Chuck Magee"/>
    <s v=""/>
    <n v="1"/>
    <n v="0"/>
  </r>
  <r>
    <n v="1363"/>
    <x v="648"/>
    <x v="15"/>
    <d v="2019-10-25T00:00:00"/>
    <s v="Standard Class"/>
    <x v="447"/>
    <x v="447"/>
    <x v="1"/>
    <s v="United States"/>
    <s v="Philadelphia"/>
    <s v="Pennsylvania"/>
    <n v="19120"/>
    <x v="3"/>
    <s v="TEC-PH-10001336"/>
    <x v="2"/>
    <s v="Phones"/>
    <s v="Digium D40 VoIP phone"/>
    <x v="1223"/>
    <n v="4"/>
    <n v="0.4"/>
    <n v="-56.755600000000015"/>
    <s v="Chuck Magee"/>
    <s v=""/>
    <n v="1"/>
    <n v="0"/>
  </r>
  <r>
    <n v="1364"/>
    <x v="649"/>
    <x v="468"/>
    <d v="2019-11-11T00:00:00"/>
    <s v="First Class"/>
    <x v="448"/>
    <x v="448"/>
    <x v="1"/>
    <s v="United States"/>
    <s v="Tucson"/>
    <s v="Arizona"/>
    <n v="85705"/>
    <x v="1"/>
    <s v="OFF-BI-10001036"/>
    <x v="1"/>
    <s v="Binders"/>
    <s v="Cardinal EasyOpen D-Ring Binders"/>
    <x v="1224"/>
    <n v="14"/>
    <n v="0.7"/>
    <n v="-25.591999999999999"/>
    <s v="Anna Andreadi"/>
    <s v=""/>
    <n v="1"/>
    <n v="1"/>
  </r>
  <r>
    <n v="1365"/>
    <x v="649"/>
    <x v="468"/>
    <d v="2019-11-11T00:00:00"/>
    <s v="First Class"/>
    <x v="448"/>
    <x v="448"/>
    <x v="1"/>
    <s v="United States"/>
    <s v="Tucson"/>
    <s v="Arizona"/>
    <n v="85705"/>
    <x v="1"/>
    <s v="TEC-MA-10003183"/>
    <x v="2"/>
    <s v="Machines"/>
    <s v="DYMO CardScan Personal V9 Business Card Scanner"/>
    <x v="1225"/>
    <n v="2"/>
    <n v="0.7"/>
    <n v="-63.995999999999981"/>
    <s v="Anna Andreadi"/>
    <s v=""/>
    <n v="1"/>
    <n v="0"/>
  </r>
  <r>
    <n v="1366"/>
    <x v="649"/>
    <x v="468"/>
    <d v="2019-11-11T00:00:00"/>
    <s v="First Class"/>
    <x v="448"/>
    <x v="448"/>
    <x v="1"/>
    <s v="United States"/>
    <s v="Tucson"/>
    <s v="Arizona"/>
    <n v="85705"/>
    <x v="1"/>
    <s v="TEC-AC-10001314"/>
    <x v="2"/>
    <s v="Accessories"/>
    <s v="Case Logic 2.4GHz Wireless Keyboard"/>
    <x v="1226"/>
    <n v="6"/>
    <n v="0.2"/>
    <n v="-35.992800000000038"/>
    <s v="Anna Andreadi"/>
    <s v=""/>
    <n v="1"/>
    <n v="0"/>
  </r>
  <r>
    <n v="1367"/>
    <x v="649"/>
    <x v="468"/>
    <d v="2019-11-11T00:00:00"/>
    <s v="First Class"/>
    <x v="448"/>
    <x v="448"/>
    <x v="1"/>
    <s v="United States"/>
    <s v="Tucson"/>
    <s v="Arizona"/>
    <n v="85705"/>
    <x v="1"/>
    <s v="TEC-PH-10002563"/>
    <x v="2"/>
    <s v="Phones"/>
    <s v="Adtran 1202752G1"/>
    <x v="1227"/>
    <n v="2"/>
    <n v="0.2"/>
    <n v="15.118800000000007"/>
    <s v="Anna Andreadi"/>
    <s v=""/>
    <n v="1"/>
    <n v="0"/>
  </r>
  <r>
    <n v="1368"/>
    <x v="649"/>
    <x v="468"/>
    <d v="2019-11-11T00:00:00"/>
    <s v="First Class"/>
    <x v="448"/>
    <x v="448"/>
    <x v="1"/>
    <s v="United States"/>
    <s v="Tucson"/>
    <s v="Arizona"/>
    <n v="85705"/>
    <x v="1"/>
    <s v="FUR-CH-10003312"/>
    <x v="0"/>
    <s v="Chairs"/>
    <s v="Hon 2090 “Pillow Soft” Series Mid Back Swivel/Tilt Chairs"/>
    <x v="185"/>
    <n v="4"/>
    <n v="0.2"/>
    <n v="-146.10960000000014"/>
    <s v="Anna Andreadi"/>
    <s v=""/>
    <n v="1"/>
    <n v="0"/>
  </r>
  <r>
    <n v="1369"/>
    <x v="650"/>
    <x v="141"/>
    <d v="2019-07-11T00:00:00"/>
    <s v="First Class"/>
    <x v="449"/>
    <x v="449"/>
    <x v="2"/>
    <s v="United States"/>
    <s v="Pico Rivera"/>
    <s v="California"/>
    <n v="90660"/>
    <x v="1"/>
    <s v="FUR-FU-10001588"/>
    <x v="0"/>
    <s v="Furnishings"/>
    <s v="Deflect-o SuperTray Unbreakable Stackable Tray, Letter, Black"/>
    <x v="1228"/>
    <n v="5"/>
    <n v="0"/>
    <n v="62.736999999999995"/>
    <s v="Anna Andreadi"/>
    <s v=""/>
    <n v="1"/>
    <n v="1"/>
  </r>
  <r>
    <n v="1370"/>
    <x v="651"/>
    <x v="100"/>
    <d v="2017-12-28T00:00:00"/>
    <s v="Standard Class"/>
    <x v="439"/>
    <x v="439"/>
    <x v="0"/>
    <s v="United States"/>
    <s v="Colorado Springs"/>
    <s v="Colorado"/>
    <n v="80906"/>
    <x v="1"/>
    <s v="FUR-BO-10002613"/>
    <x v="0"/>
    <s v="Bookcases"/>
    <s v="Atlantic Metals Mobile 4-Shelf Bookcases, Custom Colors"/>
    <x v="1229"/>
    <n v="7"/>
    <n v="0.7"/>
    <n v="-786.74400000000026"/>
    <s v="Anna Andreadi"/>
    <s v=""/>
    <n v="1"/>
    <n v="0"/>
  </r>
  <r>
    <n v="1371"/>
    <x v="651"/>
    <x v="100"/>
    <d v="2017-12-28T00:00:00"/>
    <s v="Standard Class"/>
    <x v="439"/>
    <x v="439"/>
    <x v="0"/>
    <s v="United States"/>
    <s v="Colorado Springs"/>
    <s v="Colorado"/>
    <n v="80906"/>
    <x v="1"/>
    <s v="OFF-AR-10003405"/>
    <x v="1"/>
    <s v="Art"/>
    <s v="Dixon My First Ticonderoga Pencil, #2"/>
    <x v="1230"/>
    <n v="3"/>
    <n v="0.2"/>
    <n v="1.5794999999999986"/>
    <s v="Anna Andreadi"/>
    <s v=""/>
    <n v="1"/>
    <n v="0"/>
  </r>
  <r>
    <n v="1372"/>
    <x v="652"/>
    <x v="469"/>
    <d v="2019-03-12T00:00:00"/>
    <s v="Standard Class"/>
    <x v="450"/>
    <x v="450"/>
    <x v="2"/>
    <s v="United States"/>
    <s v="Clinton"/>
    <s v="Maryland"/>
    <n v="20735"/>
    <x v="3"/>
    <s v="TEC-AC-10004510"/>
    <x v="2"/>
    <s v="Accessories"/>
    <s v="Logitech Desktop MK120 Mouse and keyboard Combo"/>
    <x v="1231"/>
    <n v="3"/>
    <n v="0"/>
    <n v="4.9079999999999977"/>
    <s v="Chuck Magee"/>
    <s v=""/>
    <n v="1"/>
    <n v="1"/>
  </r>
  <r>
    <n v="1373"/>
    <x v="653"/>
    <x v="470"/>
    <d v="2016-04-06T00:00:00"/>
    <s v="Second Class"/>
    <x v="27"/>
    <x v="27"/>
    <x v="0"/>
    <s v="United States"/>
    <s v="Vallejo"/>
    <s v="California"/>
    <n v="94591"/>
    <x v="1"/>
    <s v="OFF-LA-10002312"/>
    <x v="1"/>
    <s v="Labels"/>
    <s v="Avery 490"/>
    <x v="461"/>
    <n v="2"/>
    <n v="0"/>
    <n v="14.8"/>
    <s v="Anna Andreadi"/>
    <s v=""/>
    <n v="1"/>
    <n v="0"/>
  </r>
  <r>
    <n v="1374"/>
    <x v="653"/>
    <x v="470"/>
    <d v="2016-04-06T00:00:00"/>
    <s v="Second Class"/>
    <x v="27"/>
    <x v="27"/>
    <x v="0"/>
    <s v="United States"/>
    <s v="Vallejo"/>
    <s v="California"/>
    <n v="94591"/>
    <x v="1"/>
    <s v="OFF-BI-10000042"/>
    <x v="1"/>
    <s v="Binders"/>
    <s v="Pressboard Data Binder, Crimson, 12&quot; X 8 1/2&quot;"/>
    <x v="1232"/>
    <n v="4"/>
    <n v="0.2"/>
    <n v="5.5535999999999994"/>
    <s v="Anna Andreadi"/>
    <s v=""/>
    <n v="1"/>
    <n v="0"/>
  </r>
  <r>
    <n v="1375"/>
    <x v="654"/>
    <x v="471"/>
    <d v="2017-09-19T00:00:00"/>
    <s v="Standard Class"/>
    <x v="244"/>
    <x v="244"/>
    <x v="0"/>
    <s v="United States"/>
    <s v="Provo"/>
    <s v="Utah"/>
    <n v="84604"/>
    <x v="1"/>
    <s v="FUR-TA-10003008"/>
    <x v="0"/>
    <s v="Tables"/>
    <s v="Lesro Round Back Collection Coffee Table, End Table"/>
    <x v="1233"/>
    <n v="5"/>
    <n v="0"/>
    <n v="118.65750000000006"/>
    <s v="Anna Andreadi"/>
    <s v=""/>
    <n v="1"/>
    <n v="0"/>
  </r>
  <r>
    <n v="1376"/>
    <x v="655"/>
    <x v="472"/>
    <d v="2016-08-09T00:00:00"/>
    <s v="Second Class"/>
    <x v="104"/>
    <x v="104"/>
    <x v="0"/>
    <s v="United States"/>
    <s v="Pleasant Grove"/>
    <s v="Utah"/>
    <n v="84062"/>
    <x v="1"/>
    <s v="OFF-AP-10003590"/>
    <x v="1"/>
    <s v="Appliances"/>
    <s v="Hoover WindTunnel Plus Canister Vacuum"/>
    <x v="1234"/>
    <n v="3"/>
    <n v="0"/>
    <n v="305.13000000000011"/>
    <s v="Anna Andreadi"/>
    <n v="1"/>
    <n v="0"/>
    <n v="0"/>
  </r>
  <r>
    <n v="1377"/>
    <x v="655"/>
    <x v="472"/>
    <d v="2016-08-09T00:00:00"/>
    <s v="Second Class"/>
    <x v="104"/>
    <x v="104"/>
    <x v="0"/>
    <s v="United States"/>
    <s v="Pleasant Grove"/>
    <s v="Utah"/>
    <n v="84062"/>
    <x v="1"/>
    <s v="OFF-PA-10000806"/>
    <x v="1"/>
    <s v="Paper"/>
    <s v="Xerox 1934"/>
    <x v="990"/>
    <n v="8"/>
    <n v="0"/>
    <n v="219.44159999999999"/>
    <s v="Anna Andreadi"/>
    <n v="1"/>
    <n v="0"/>
    <n v="0"/>
  </r>
  <r>
    <n v="1378"/>
    <x v="655"/>
    <x v="472"/>
    <d v="2016-08-09T00:00:00"/>
    <s v="Second Class"/>
    <x v="104"/>
    <x v="104"/>
    <x v="0"/>
    <s v="United States"/>
    <s v="Pleasant Grove"/>
    <s v="Utah"/>
    <n v="84062"/>
    <x v="1"/>
    <s v="OFF-AR-10000896"/>
    <x v="1"/>
    <s v="Art"/>
    <s v="Newell 329"/>
    <x v="1235"/>
    <n v="5"/>
    <n v="0"/>
    <n v="4.2639999999999993"/>
    <s v="Anna Andreadi"/>
    <n v="1"/>
    <n v="0"/>
    <n v="0"/>
  </r>
  <r>
    <n v="1379"/>
    <x v="655"/>
    <x v="472"/>
    <d v="2016-08-09T00:00:00"/>
    <s v="Second Class"/>
    <x v="104"/>
    <x v="104"/>
    <x v="0"/>
    <s v="United States"/>
    <s v="Pleasant Grove"/>
    <s v="Utah"/>
    <n v="84062"/>
    <x v="1"/>
    <s v="TEC-PH-10002310"/>
    <x v="2"/>
    <s v="Phones"/>
    <s v="Panasonic KX T7731-B Digital phone"/>
    <x v="1236"/>
    <n v="5"/>
    <n v="0.2"/>
    <n v="34.996499999999969"/>
    <s v="Anna Andreadi"/>
    <n v="1"/>
    <n v="0"/>
    <n v="0"/>
  </r>
  <r>
    <n v="1380"/>
    <x v="655"/>
    <x v="472"/>
    <d v="2016-08-09T00:00:00"/>
    <s v="Second Class"/>
    <x v="104"/>
    <x v="104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x v="1237"/>
    <n v="5"/>
    <n v="0"/>
    <n v="7.9449999999999932"/>
    <s v="Anna Andreadi"/>
    <n v="1"/>
    <n v="0"/>
    <n v="0"/>
  </r>
  <r>
    <n v="1381"/>
    <x v="655"/>
    <x v="472"/>
    <d v="2016-08-09T00:00:00"/>
    <s v="Second Class"/>
    <x v="104"/>
    <x v="104"/>
    <x v="0"/>
    <s v="United States"/>
    <s v="Pleasant Grove"/>
    <s v="Utah"/>
    <n v="84062"/>
    <x v="1"/>
    <s v="OFF-BI-10002852"/>
    <x v="1"/>
    <s v="Binders"/>
    <s v="Ibico Standard Transparent Covers"/>
    <x v="1238"/>
    <n v="1"/>
    <n v="0.2"/>
    <n v="4.7792000000000003"/>
    <s v="Anna Andreadi"/>
    <n v="1"/>
    <n v="0"/>
    <n v="0"/>
  </r>
  <r>
    <n v="1382"/>
    <x v="656"/>
    <x v="323"/>
    <d v="2018-09-09T00:00:00"/>
    <s v="Standard Class"/>
    <x v="451"/>
    <x v="451"/>
    <x v="2"/>
    <s v="United States"/>
    <s v="Aurora"/>
    <s v="Illinois"/>
    <n v="60505"/>
    <x v="2"/>
    <s v="FUR-FU-10003394"/>
    <x v="0"/>
    <s v="Furnishings"/>
    <s v="Tenex &quot;The Solids&quot; Textured Chair Mats"/>
    <x v="1239"/>
    <n v="3"/>
    <n v="0.6"/>
    <n v="-90.24839999999999"/>
    <s v="Kelly Williams"/>
    <s v=""/>
    <n v="1"/>
    <n v="1"/>
  </r>
  <r>
    <n v="1383"/>
    <x v="657"/>
    <x v="473"/>
    <d v="2018-02-05T00:00:00"/>
    <s v="Same Day"/>
    <x v="452"/>
    <x v="452"/>
    <x v="2"/>
    <s v="United States"/>
    <s v="Smyrna"/>
    <s v="Georgia"/>
    <n v="30080"/>
    <x v="0"/>
    <s v="OFF-ST-10002344"/>
    <x v="1"/>
    <s v="Storage"/>
    <s v="Carina 42&quot;Hx23 3/4&quot;W Media Storage Unit"/>
    <x v="1240"/>
    <n v="1"/>
    <n v="0"/>
    <n v="1.6196000000000055"/>
    <s v="Cassandra Brandow"/>
    <s v=""/>
    <n v="1"/>
    <n v="1"/>
  </r>
  <r>
    <n v="1384"/>
    <x v="657"/>
    <x v="473"/>
    <d v="2018-02-05T00:00:00"/>
    <s v="Same Day"/>
    <x v="452"/>
    <x v="452"/>
    <x v="2"/>
    <s v="United States"/>
    <s v="Smyrna"/>
    <s v="Georgia"/>
    <n v="30080"/>
    <x v="0"/>
    <s v="OFF-PA-10001289"/>
    <x v="1"/>
    <s v="Paper"/>
    <s v="White Computer Printout Paper by Universal"/>
    <x v="1241"/>
    <n v="9"/>
    <n v="0"/>
    <n v="170.9316"/>
    <s v="Cassandra Brandow"/>
    <s v=""/>
    <n v="1"/>
    <n v="0"/>
  </r>
  <r>
    <n v="1385"/>
    <x v="657"/>
    <x v="473"/>
    <d v="2018-02-05T00:00:00"/>
    <s v="Same Day"/>
    <x v="452"/>
    <x v="452"/>
    <x v="2"/>
    <s v="United States"/>
    <s v="Smyrna"/>
    <s v="Georgia"/>
    <n v="30080"/>
    <x v="0"/>
    <s v="OFF-FA-10000053"/>
    <x v="1"/>
    <s v="Fasteners"/>
    <s v="Revere Boxed Rubber Bands by Revere"/>
    <x v="1242"/>
    <n v="5"/>
    <n v="0"/>
    <n v="0.18900000000000028"/>
    <s v="Cassandra Brandow"/>
    <s v=""/>
    <n v="1"/>
    <n v="0"/>
  </r>
  <r>
    <n v="1386"/>
    <x v="657"/>
    <x v="473"/>
    <d v="2018-02-05T00:00:00"/>
    <s v="Same Day"/>
    <x v="452"/>
    <x v="452"/>
    <x v="2"/>
    <s v="United States"/>
    <s v="Smyrna"/>
    <s v="Georgia"/>
    <n v="30080"/>
    <x v="0"/>
    <s v="FUR-FU-10004091"/>
    <x v="0"/>
    <s v="Furnishings"/>
    <s v="Eldon 200 Class Desk Accessories, Black"/>
    <x v="609"/>
    <n v="3"/>
    <n v="0"/>
    <n v="7.1592000000000002"/>
    <s v="Cassandra Brandow"/>
    <s v=""/>
    <n v="1"/>
    <n v="0"/>
  </r>
  <r>
    <n v="1387"/>
    <x v="657"/>
    <x v="473"/>
    <d v="2018-02-05T00:00:00"/>
    <s v="Same Day"/>
    <x v="452"/>
    <x v="452"/>
    <x v="2"/>
    <s v="United States"/>
    <s v="Smyrna"/>
    <s v="Georgia"/>
    <n v="30080"/>
    <x v="0"/>
    <s v="FUR-BO-10004015"/>
    <x v="0"/>
    <s v="Bookcases"/>
    <s v="Bush Andora Bookcase, Maple/Graphite Gray Finish"/>
    <x v="1243"/>
    <n v="2"/>
    <n v="0"/>
    <n v="52.795599999999979"/>
    <s v="Cassandra Brandow"/>
    <s v=""/>
    <n v="1"/>
    <n v="0"/>
  </r>
  <r>
    <n v="1388"/>
    <x v="657"/>
    <x v="473"/>
    <d v="2018-02-05T00:00:00"/>
    <s v="Same Day"/>
    <x v="452"/>
    <x v="452"/>
    <x v="2"/>
    <s v="United States"/>
    <s v="Smyrna"/>
    <s v="Georgia"/>
    <n v="30080"/>
    <x v="0"/>
    <s v="OFF-EN-10003001"/>
    <x v="1"/>
    <s v="Envelopes"/>
    <s v="Ames Color-File Green Diamond Border X-ray Mailers"/>
    <x v="1244"/>
    <n v="2"/>
    <n v="0"/>
    <n v="78.941199999999995"/>
    <s v="Cassandra Brandow"/>
    <s v=""/>
    <n v="1"/>
    <n v="0"/>
  </r>
  <r>
    <n v="1389"/>
    <x v="657"/>
    <x v="473"/>
    <d v="2018-02-05T00:00:00"/>
    <s v="Same Day"/>
    <x v="452"/>
    <x v="452"/>
    <x v="2"/>
    <s v="United States"/>
    <s v="Smyrna"/>
    <s v="Georgia"/>
    <n v="30080"/>
    <x v="0"/>
    <s v="TEC-PH-10000215"/>
    <x v="2"/>
    <s v="Phones"/>
    <s v="Plantronics Cordless Phone Headset with In-line Volume - M214C"/>
    <x v="1245"/>
    <n v="3"/>
    <n v="0"/>
    <n v="28.309500000000007"/>
    <s v="Cassandra Brandow"/>
    <s v=""/>
    <n v="1"/>
    <n v="0"/>
  </r>
  <r>
    <n v="1390"/>
    <x v="657"/>
    <x v="473"/>
    <d v="2018-02-05T00:00:00"/>
    <s v="Same Day"/>
    <x v="452"/>
    <x v="452"/>
    <x v="2"/>
    <s v="United States"/>
    <s v="Smyrna"/>
    <s v="Georgia"/>
    <n v="30080"/>
    <x v="0"/>
    <s v="TEC-PH-10003645"/>
    <x v="2"/>
    <s v="Phones"/>
    <s v="Aastra 57i VoIP phone"/>
    <x v="1246"/>
    <n v="3"/>
    <n v="0"/>
    <n v="126.05580000000002"/>
    <s v="Cassandra Brandow"/>
    <s v=""/>
    <n v="1"/>
    <n v="0"/>
  </r>
  <r>
    <n v="1391"/>
    <x v="657"/>
    <x v="473"/>
    <d v="2018-02-05T00:00:00"/>
    <s v="Same Day"/>
    <x v="452"/>
    <x v="452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x v="1247"/>
    <n v="3"/>
    <n v="0"/>
    <n v="60.255300000000005"/>
    <s v="Cassandra Brandow"/>
    <s v=""/>
    <n v="1"/>
    <n v="0"/>
  </r>
  <r>
    <n v="1392"/>
    <x v="657"/>
    <x v="473"/>
    <d v="2018-02-05T00:00:00"/>
    <s v="Same Day"/>
    <x v="452"/>
    <x v="452"/>
    <x v="2"/>
    <s v="United States"/>
    <s v="Smyrna"/>
    <s v="Georgia"/>
    <n v="30080"/>
    <x v="0"/>
    <s v="OFF-ST-10004804"/>
    <x v="1"/>
    <s v="Storage"/>
    <s v="Belkin 19&quot; Vented Equipment Shelf, Black"/>
    <x v="1248"/>
    <n v="3"/>
    <n v="0"/>
    <n v="1.5444000000000031"/>
    <s v="Cassandra Brandow"/>
    <s v=""/>
    <n v="1"/>
    <n v="0"/>
  </r>
  <r>
    <n v="1393"/>
    <x v="657"/>
    <x v="473"/>
    <d v="2018-02-05T00:00:00"/>
    <s v="Same Day"/>
    <x v="452"/>
    <x v="452"/>
    <x v="2"/>
    <s v="United States"/>
    <s v="Smyrna"/>
    <s v="Georgia"/>
    <n v="30080"/>
    <x v="0"/>
    <s v="OFF-PA-10003892"/>
    <x v="1"/>
    <s v="Paper"/>
    <s v="Xerox 1943"/>
    <x v="1249"/>
    <n v="7"/>
    <n v="0"/>
    <n v="160.91389999999998"/>
    <s v="Cassandra Brandow"/>
    <s v=""/>
    <n v="1"/>
    <n v="0"/>
  </r>
  <r>
    <n v="1394"/>
    <x v="658"/>
    <x v="445"/>
    <d v="2019-07-04T00:00:00"/>
    <s v="First Class"/>
    <x v="453"/>
    <x v="453"/>
    <x v="1"/>
    <s v="United States"/>
    <s v="Burlington"/>
    <s v="North Carolina"/>
    <n v="27217"/>
    <x v="0"/>
    <s v="OFF-AR-10003514"/>
    <x v="1"/>
    <s v="Art"/>
    <s v="4009 Highlighters by Sanford"/>
    <x v="1250"/>
    <n v="3"/>
    <n v="0.2"/>
    <n v="1.5521999999999991"/>
    <s v="Cassandra Brandow"/>
    <s v=""/>
    <n v="1"/>
    <n v="1"/>
  </r>
  <r>
    <n v="1395"/>
    <x v="659"/>
    <x v="449"/>
    <d v="2019-10-14T00:00:00"/>
    <s v="Standard Class"/>
    <x v="316"/>
    <x v="316"/>
    <x v="1"/>
    <s v="United States"/>
    <s v="Aurora"/>
    <s v="Illinois"/>
    <n v="60505"/>
    <x v="2"/>
    <s v="FUR-TA-10002958"/>
    <x v="0"/>
    <s v="Tables"/>
    <s v="Bevis Oval Conference Table, Walnut"/>
    <x v="1251"/>
    <n v="5"/>
    <n v="0.5"/>
    <n v="-430.61700000000019"/>
    <s v="Kelly Williams"/>
    <s v=""/>
    <n v="1"/>
    <n v="0"/>
  </r>
  <r>
    <n v="1396"/>
    <x v="659"/>
    <x v="449"/>
    <d v="2019-10-14T00:00:00"/>
    <s v="Standard Class"/>
    <x v="316"/>
    <x v="316"/>
    <x v="1"/>
    <s v="United States"/>
    <s v="Aurora"/>
    <s v="Illinois"/>
    <n v="60505"/>
    <x v="2"/>
    <s v="FUR-TA-10001676"/>
    <x v="0"/>
    <s v="Tables"/>
    <s v="Hon 61000 Series Interactive Training Tables"/>
    <x v="1252"/>
    <n v="3"/>
    <n v="0.5"/>
    <n v="-42.652799999999999"/>
    <s v="Kelly Williams"/>
    <s v=""/>
    <n v="1"/>
    <n v="0"/>
  </r>
  <r>
    <n v="1397"/>
    <x v="660"/>
    <x v="390"/>
    <d v="2018-11-26T00:00:00"/>
    <s v="First Class"/>
    <x v="396"/>
    <x v="396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x v="1253"/>
    <n v="4"/>
    <n v="0.2"/>
    <n v="6.025599999999999"/>
    <s v="Chuck Magee"/>
    <s v=""/>
    <n v="1"/>
    <n v="0"/>
  </r>
  <r>
    <n v="1398"/>
    <x v="660"/>
    <x v="390"/>
    <d v="2018-11-26T00:00:00"/>
    <s v="First Class"/>
    <x v="396"/>
    <x v="396"/>
    <x v="0"/>
    <s v="United States"/>
    <s v="New York City"/>
    <s v="New York"/>
    <n v="10035"/>
    <x v="3"/>
    <s v="OFF-PA-10004971"/>
    <x v="1"/>
    <s v="Paper"/>
    <s v="Xerox 196"/>
    <x v="1057"/>
    <n v="2"/>
    <n v="0"/>
    <n v="5.6644000000000005"/>
    <s v="Chuck Magee"/>
    <s v=""/>
    <n v="1"/>
    <n v="0"/>
  </r>
  <r>
    <n v="1399"/>
    <x v="660"/>
    <x v="390"/>
    <d v="2018-11-26T00:00:00"/>
    <s v="First Class"/>
    <x v="396"/>
    <x v="396"/>
    <x v="0"/>
    <s v="United States"/>
    <s v="New York City"/>
    <s v="New York"/>
    <n v="10035"/>
    <x v="3"/>
    <s v="TEC-AC-10002323"/>
    <x v="2"/>
    <s v="Accessories"/>
    <s v="SanDisk Ultra 32 GB MicroSDHC Class 10 Memory Card"/>
    <x v="1254"/>
    <n v="4"/>
    <n v="0"/>
    <n v="11.492000000000004"/>
    <s v="Chuck Magee"/>
    <s v=""/>
    <n v="1"/>
    <n v="0"/>
  </r>
  <r>
    <n v="1400"/>
    <x v="660"/>
    <x v="390"/>
    <d v="2018-11-26T00:00:00"/>
    <s v="First Class"/>
    <x v="396"/>
    <x v="396"/>
    <x v="0"/>
    <s v="United States"/>
    <s v="New York City"/>
    <s v="New York"/>
    <n v="10035"/>
    <x v="3"/>
    <s v="OFF-PA-10004888"/>
    <x v="1"/>
    <s v="Paper"/>
    <s v="Xerox 217"/>
    <x v="90"/>
    <n v="1"/>
    <n v="0"/>
    <n v="3.1104000000000003"/>
    <s v="Chuck Magee"/>
    <s v=""/>
    <n v="1"/>
    <n v="0"/>
  </r>
  <r>
    <n v="1401"/>
    <x v="661"/>
    <x v="474"/>
    <d v="2018-11-05T00:00:00"/>
    <s v="Standard Class"/>
    <x v="454"/>
    <x v="454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x v="48"/>
    <n v="2"/>
    <n v="0"/>
    <n v="6.104000000000001"/>
    <s v="Cassandra Brandow"/>
    <n v="1"/>
    <n v="0"/>
    <n v="1"/>
  </r>
  <r>
    <n v="1402"/>
    <x v="661"/>
    <x v="474"/>
    <d v="2018-11-05T00:00:00"/>
    <s v="Standard Class"/>
    <x v="454"/>
    <x v="454"/>
    <x v="2"/>
    <s v="United States"/>
    <s v="Salem"/>
    <s v="Virginia"/>
    <n v="24153"/>
    <x v="0"/>
    <s v="OFF-EN-10002230"/>
    <x v="1"/>
    <s v="Envelopes"/>
    <s v="Airmail Envelopes"/>
    <x v="1255"/>
    <n v="3"/>
    <n v="0"/>
    <n v="118.34129999999999"/>
    <s v="Cassandra Brandow"/>
    <n v="1"/>
    <n v="0"/>
    <n v="0"/>
  </r>
  <r>
    <n v="1403"/>
    <x v="662"/>
    <x v="475"/>
    <d v="2018-04-25T00:00:00"/>
    <s v="Standard Class"/>
    <x v="39"/>
    <x v="39"/>
    <x v="2"/>
    <s v="United States"/>
    <s v="Columbus"/>
    <s v="Ohio"/>
    <n v="43229"/>
    <x v="3"/>
    <s v="FUR-TA-10002622"/>
    <x v="0"/>
    <s v="Tables"/>
    <s v="Bush Andora Conference Table, Maple/Graphite Gray Finish"/>
    <x v="1256"/>
    <n v="2"/>
    <n v="0.4"/>
    <n v="-58.133199999999988"/>
    <s v="Chuck Magee"/>
    <s v=""/>
    <n v="1"/>
    <n v="0"/>
  </r>
  <r>
    <n v="1404"/>
    <x v="662"/>
    <x v="475"/>
    <d v="2018-04-25T00:00:00"/>
    <s v="Standard Class"/>
    <x v="39"/>
    <x v="39"/>
    <x v="2"/>
    <s v="United States"/>
    <s v="Columbus"/>
    <s v="Ohio"/>
    <n v="43229"/>
    <x v="3"/>
    <s v="OFF-PA-10000418"/>
    <x v="1"/>
    <s v="Paper"/>
    <s v="Xerox 189"/>
    <x v="1257"/>
    <n v="5"/>
    <n v="0.2"/>
    <n v="146.79"/>
    <s v="Chuck Magee"/>
    <s v=""/>
    <n v="1"/>
    <n v="0"/>
  </r>
  <r>
    <n v="1405"/>
    <x v="663"/>
    <x v="322"/>
    <d v="2016-04-08T00:00:00"/>
    <s v="First Class"/>
    <x v="174"/>
    <x v="174"/>
    <x v="2"/>
    <s v="United States"/>
    <s v="Philadelphia"/>
    <s v="Pennsylvania"/>
    <n v="19143"/>
    <x v="3"/>
    <s v="OFF-SU-10004498"/>
    <x v="1"/>
    <s v="Supplies"/>
    <s v="Martin-Yale Premier Letter Opener"/>
    <x v="1258"/>
    <n v="1"/>
    <n v="0.2"/>
    <n v="-2.1896000000000004"/>
    <s v="Chuck Magee"/>
    <s v=""/>
    <n v="1"/>
    <n v="0"/>
  </r>
  <r>
    <n v="1406"/>
    <x v="663"/>
    <x v="322"/>
    <d v="2016-04-08T00:00:00"/>
    <s v="First Class"/>
    <x v="174"/>
    <x v="174"/>
    <x v="2"/>
    <s v="United States"/>
    <s v="Philadelphia"/>
    <s v="Pennsylvania"/>
    <n v="19143"/>
    <x v="3"/>
    <s v="FUR-TA-10001039"/>
    <x v="0"/>
    <s v="Tables"/>
    <s v="KI Adjustable-Height Table"/>
    <x v="1259"/>
    <n v="3"/>
    <n v="0.4"/>
    <n v="-36.11160000000001"/>
    <s v="Chuck Magee"/>
    <s v=""/>
    <n v="1"/>
    <n v="0"/>
  </r>
  <r>
    <n v="1407"/>
    <x v="663"/>
    <x v="322"/>
    <d v="2016-04-08T00:00:00"/>
    <s v="First Class"/>
    <x v="174"/>
    <x v="174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x v="1260"/>
    <n v="2"/>
    <n v="0.2"/>
    <n v="21.896999999999991"/>
    <s v="Chuck Magee"/>
    <s v=""/>
    <n v="1"/>
    <n v="0"/>
  </r>
  <r>
    <n v="1408"/>
    <x v="664"/>
    <x v="476"/>
    <d v="2018-09-06T00:00:00"/>
    <s v="Standard Class"/>
    <x v="30"/>
    <x v="30"/>
    <x v="0"/>
    <s v="United States"/>
    <s v="New York City"/>
    <s v="New York"/>
    <n v="10024"/>
    <x v="3"/>
    <s v="OFF-AR-10002240"/>
    <x v="1"/>
    <s v="Art"/>
    <s v="Panasonic KP-150 Electric Pencil Sharpener"/>
    <x v="1261"/>
    <n v="2"/>
    <n v="0"/>
    <n v="19.6248"/>
    <s v="Chuck Magee"/>
    <s v=""/>
    <n v="1"/>
    <n v="0"/>
  </r>
  <r>
    <n v="1409"/>
    <x v="664"/>
    <x v="476"/>
    <d v="2018-09-06T00:00:00"/>
    <s v="Standard Class"/>
    <x v="30"/>
    <x v="30"/>
    <x v="0"/>
    <s v="United States"/>
    <s v="New York City"/>
    <s v="New York"/>
    <n v="10024"/>
    <x v="3"/>
    <s v="FUR-FU-10001967"/>
    <x v="0"/>
    <s v="Furnishings"/>
    <s v="Telescoping Adjustable Floor Lamp"/>
    <x v="372"/>
    <n v="2"/>
    <n v="0"/>
    <n v="9.9949999999999974"/>
    <s v="Chuck Magee"/>
    <s v=""/>
    <n v="1"/>
    <n v="0"/>
  </r>
  <r>
    <n v="1410"/>
    <x v="665"/>
    <x v="477"/>
    <d v="2018-09-30T00:00:00"/>
    <s v="Standard Class"/>
    <x v="455"/>
    <x v="455"/>
    <x v="0"/>
    <s v="United States"/>
    <s v="Phoenix"/>
    <s v="Arizona"/>
    <n v="85023"/>
    <x v="1"/>
    <s v="FUR-TA-10002356"/>
    <x v="0"/>
    <s v="Tables"/>
    <s v="Bevis Boat-Shaped Conference Table"/>
    <x v="865"/>
    <n v="3"/>
    <n v="0.5"/>
    <n v="-204.44580000000005"/>
    <s v="Anna Andreadi"/>
    <s v=""/>
    <n v="1"/>
    <n v="1"/>
  </r>
  <r>
    <n v="1411"/>
    <x v="666"/>
    <x v="259"/>
    <d v="2019-11-11T00:00:00"/>
    <s v="Standard Class"/>
    <x v="449"/>
    <x v="449"/>
    <x v="2"/>
    <s v="United States"/>
    <s v="Grand Prairie"/>
    <s v="Texas"/>
    <n v="75051"/>
    <x v="2"/>
    <s v="OFF-LA-10003923"/>
    <x v="1"/>
    <s v="Labels"/>
    <s v="Alphabetical Labels for Top Tab Filing"/>
    <x v="208"/>
    <n v="2"/>
    <n v="0.2"/>
    <n v="8.879999999999999"/>
    <s v="Kelly Williams"/>
    <s v=""/>
    <n v="1"/>
    <n v="0"/>
  </r>
  <r>
    <n v="1412"/>
    <x v="667"/>
    <x v="478"/>
    <d v="2018-07-13T00:00:00"/>
    <s v="Standard Class"/>
    <x v="63"/>
    <x v="63"/>
    <x v="1"/>
    <s v="United States"/>
    <s v="New York City"/>
    <s v="New York"/>
    <n v="10035"/>
    <x v="3"/>
    <s v="FUR-CH-10002335"/>
    <x v="0"/>
    <s v="Chairs"/>
    <s v="Hon GuestStacker Chair"/>
    <x v="1262"/>
    <n v="2"/>
    <n v="0.1"/>
    <n v="72.534400000000005"/>
    <s v="Chuck Magee"/>
    <s v=""/>
    <n v="1"/>
    <n v="0"/>
  </r>
  <r>
    <n v="1413"/>
    <x v="667"/>
    <x v="478"/>
    <d v="2018-07-13T00:00:00"/>
    <s v="Standard Class"/>
    <x v="63"/>
    <x v="63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x v="1263"/>
    <n v="4"/>
    <n v="0"/>
    <n v="14.875200000000007"/>
    <s v="Chuck Magee"/>
    <s v=""/>
    <n v="1"/>
    <n v="0"/>
  </r>
  <r>
    <n v="1414"/>
    <x v="668"/>
    <x v="479"/>
    <d v="2016-07-05T00:00:00"/>
    <s v="Standard Class"/>
    <x v="456"/>
    <x v="456"/>
    <x v="0"/>
    <s v="United States"/>
    <s v="New York City"/>
    <s v="New York"/>
    <n v="10024"/>
    <x v="3"/>
    <s v="OFF-BI-10002867"/>
    <x v="1"/>
    <s v="Binders"/>
    <s v="GBC Recycled Regency Composition Covers"/>
    <x v="1264"/>
    <n v="7"/>
    <n v="0.2"/>
    <n v="108.79959999999997"/>
    <s v="Chuck Magee"/>
    <s v=""/>
    <n v="1"/>
    <n v="1"/>
  </r>
  <r>
    <n v="1415"/>
    <x v="669"/>
    <x v="480"/>
    <d v="2019-01-31T00:00:00"/>
    <s v="Second Class"/>
    <x v="457"/>
    <x v="457"/>
    <x v="2"/>
    <s v="United States"/>
    <s v="Costa Mesa"/>
    <s v="California"/>
    <n v="92627"/>
    <x v="1"/>
    <s v="TEC-AC-10000580"/>
    <x v="2"/>
    <s v="Accessories"/>
    <s v="Logitech G13 Programmable Gameboard with LCD Display"/>
    <x v="764"/>
    <n v="3"/>
    <n v="0"/>
    <n v="26.39670000000001"/>
    <s v="Anna Andreadi"/>
    <n v="1"/>
    <n v="0"/>
    <n v="1"/>
  </r>
  <r>
    <n v="1416"/>
    <x v="669"/>
    <x v="480"/>
    <d v="2019-01-31T00:00:00"/>
    <s v="Second Class"/>
    <x v="457"/>
    <x v="457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x v="1265"/>
    <n v="3"/>
    <n v="0"/>
    <n v="12.831599999999996"/>
    <s v="Anna Andreadi"/>
    <n v="1"/>
    <n v="0"/>
    <n v="0"/>
  </r>
  <r>
    <n v="1417"/>
    <x v="670"/>
    <x v="481"/>
    <d v="2017-09-24T00:00:00"/>
    <s v="First Class"/>
    <x v="458"/>
    <x v="458"/>
    <x v="1"/>
    <s v="United States"/>
    <s v="Houston"/>
    <s v="Texas"/>
    <n v="77041"/>
    <x v="2"/>
    <s v="TEC-PH-10002922"/>
    <x v="2"/>
    <s v="Phones"/>
    <s v="ShoreTel ShorePhone IP 230 VoIP phone"/>
    <x v="1266"/>
    <n v="7"/>
    <n v="0.2"/>
    <n v="118.29299999999989"/>
    <s v="Kelly Williams"/>
    <s v=""/>
    <n v="1"/>
    <n v="1"/>
  </r>
  <r>
    <n v="1418"/>
    <x v="670"/>
    <x v="481"/>
    <d v="2017-09-24T00:00:00"/>
    <s v="First Class"/>
    <x v="458"/>
    <x v="458"/>
    <x v="1"/>
    <s v="United States"/>
    <s v="Houston"/>
    <s v="Texas"/>
    <n v="77041"/>
    <x v="2"/>
    <s v="TEC-AC-10004353"/>
    <x v="2"/>
    <s v="Accessories"/>
    <s v="Hypercom P1300 Pinpad"/>
    <x v="1267"/>
    <n v="3"/>
    <n v="0.2"/>
    <n v="32.130000000000003"/>
    <s v="Kelly Williams"/>
    <s v=""/>
    <n v="1"/>
    <n v="0"/>
  </r>
  <r>
    <n v="1419"/>
    <x v="670"/>
    <x v="481"/>
    <d v="2017-09-24T00:00:00"/>
    <s v="First Class"/>
    <x v="458"/>
    <x v="458"/>
    <x v="1"/>
    <s v="United States"/>
    <s v="Houston"/>
    <s v="Texas"/>
    <n v="77041"/>
    <x v="2"/>
    <s v="FUR-FU-10001706"/>
    <x v="0"/>
    <s v="Furnishings"/>
    <s v="Longer-Life Soft White Bulbs"/>
    <x v="1268"/>
    <n v="4"/>
    <n v="0.6"/>
    <n v="-1.4783999999999997"/>
    <s v="Kelly Williams"/>
    <s v=""/>
    <n v="1"/>
    <n v="0"/>
  </r>
  <r>
    <n v="1420"/>
    <x v="671"/>
    <x v="120"/>
    <d v="2017-09-30T00:00:00"/>
    <s v="Standard Class"/>
    <x v="459"/>
    <x v="459"/>
    <x v="1"/>
    <s v="United States"/>
    <s v="Mesa"/>
    <s v="Arizona"/>
    <n v="85204"/>
    <x v="1"/>
    <s v="OFF-PA-10000501"/>
    <x v="1"/>
    <s v="Paper"/>
    <s v="Petty Cash Envelope"/>
    <x v="1269"/>
    <n v="4"/>
    <n v="0.2"/>
    <n v="31.273599999999998"/>
    <s v="Anna Andreadi"/>
    <s v=""/>
    <n v="1"/>
    <n v="1"/>
  </r>
  <r>
    <n v="1421"/>
    <x v="671"/>
    <x v="120"/>
    <d v="2017-09-30T00:00:00"/>
    <s v="Standard Class"/>
    <x v="459"/>
    <x v="459"/>
    <x v="1"/>
    <s v="United States"/>
    <s v="Mesa"/>
    <s v="Arizona"/>
    <n v="85204"/>
    <x v="1"/>
    <s v="OFF-BI-10000778"/>
    <x v="1"/>
    <s v="Binders"/>
    <s v="GBC VeloBinder Electric Binding Machine"/>
    <x v="1270"/>
    <n v="2"/>
    <n v="0.7"/>
    <n v="-48.391999999999982"/>
    <s v="Anna Andreadi"/>
    <s v=""/>
    <n v="1"/>
    <n v="0"/>
  </r>
  <r>
    <n v="1422"/>
    <x v="671"/>
    <x v="120"/>
    <d v="2017-09-30T00:00:00"/>
    <s v="Standard Class"/>
    <x v="459"/>
    <x v="459"/>
    <x v="1"/>
    <s v="United States"/>
    <s v="Mesa"/>
    <s v="Arizona"/>
    <n v="85204"/>
    <x v="1"/>
    <s v="OFF-AP-10004980"/>
    <x v="1"/>
    <s v="Appliances"/>
    <s v="3M Replacement Filter for Office Air Cleaner for 20' x 33' Room"/>
    <x v="1271"/>
    <n v="2"/>
    <n v="0.2"/>
    <n v="14.409600000000003"/>
    <s v="Anna Andreadi"/>
    <s v=""/>
    <n v="1"/>
    <n v="0"/>
  </r>
  <r>
    <n v="1423"/>
    <x v="671"/>
    <x v="120"/>
    <d v="2017-09-30T00:00:00"/>
    <s v="Standard Class"/>
    <x v="459"/>
    <x v="459"/>
    <x v="1"/>
    <s v="United States"/>
    <s v="Mesa"/>
    <s v="Arizona"/>
    <n v="85204"/>
    <x v="1"/>
    <s v="OFF-BI-10003984"/>
    <x v="1"/>
    <s v="Binders"/>
    <s v="Lock-Up Easel 'Spel-Binder'"/>
    <x v="1272"/>
    <n v="9"/>
    <n v="0.7"/>
    <n v="-59.057100000000005"/>
    <s v="Anna Andreadi"/>
    <s v=""/>
    <n v="1"/>
    <n v="0"/>
  </r>
  <r>
    <n v="1424"/>
    <x v="671"/>
    <x v="120"/>
    <d v="2017-09-30T00:00:00"/>
    <s v="Standard Class"/>
    <x v="459"/>
    <x v="459"/>
    <x v="1"/>
    <s v="United States"/>
    <s v="Mesa"/>
    <s v="Arizona"/>
    <n v="85204"/>
    <x v="1"/>
    <s v="OFF-ST-10000798"/>
    <x v="1"/>
    <s v="Storage"/>
    <s v="2300 Heavy-Duty Transfer File Systems by Perma"/>
    <x v="1273"/>
    <n v="6"/>
    <n v="0.2"/>
    <n v="-1.4988000000000135"/>
    <s v="Anna Andreadi"/>
    <s v=""/>
    <n v="1"/>
    <n v="0"/>
  </r>
  <r>
    <n v="1425"/>
    <x v="671"/>
    <x v="120"/>
    <d v="2017-09-30T00:00:00"/>
    <s v="Standard Class"/>
    <x v="459"/>
    <x v="459"/>
    <x v="1"/>
    <s v="United States"/>
    <s v="Mesa"/>
    <s v="Arizona"/>
    <n v="85204"/>
    <x v="1"/>
    <s v="TEC-PH-10001750"/>
    <x v="2"/>
    <s v="Phones"/>
    <s v="Samsung Rugby III"/>
    <x v="1274"/>
    <n v="5"/>
    <n v="0.2"/>
    <n v="23.096500000000006"/>
    <s v="Anna Andreadi"/>
    <s v=""/>
    <n v="1"/>
    <n v="0"/>
  </r>
  <r>
    <n v="1426"/>
    <x v="671"/>
    <x v="120"/>
    <d v="2017-09-30T00:00:00"/>
    <s v="Standard Class"/>
    <x v="459"/>
    <x v="459"/>
    <x v="1"/>
    <s v="United States"/>
    <s v="Mesa"/>
    <s v="Arizona"/>
    <n v="85204"/>
    <x v="1"/>
    <s v="OFF-ST-10002743"/>
    <x v="1"/>
    <s v="Storage"/>
    <s v="SAFCO Boltless Steel Shelving"/>
    <x v="1275"/>
    <n v="4"/>
    <n v="0.2"/>
    <n v="-86.366400000000027"/>
    <s v="Anna Andreadi"/>
    <s v=""/>
    <n v="1"/>
    <n v="0"/>
  </r>
  <r>
    <n v="1427"/>
    <x v="672"/>
    <x v="89"/>
    <d v="2017-11-04T00:00:00"/>
    <s v="Second Class"/>
    <x v="460"/>
    <x v="460"/>
    <x v="1"/>
    <s v="United States"/>
    <s v="Salinas"/>
    <s v="California"/>
    <n v="93905"/>
    <x v="1"/>
    <s v="OFF-BI-10002949"/>
    <x v="1"/>
    <s v="Binders"/>
    <s v="Prestige Round Ring Binders"/>
    <x v="1276"/>
    <n v="2"/>
    <n v="0.2"/>
    <n v="3.283199999999999"/>
    <s v="Anna Andreadi"/>
    <s v=""/>
    <n v="1"/>
    <n v="1"/>
  </r>
  <r>
    <n v="1428"/>
    <x v="672"/>
    <x v="89"/>
    <d v="2017-11-04T00:00:00"/>
    <s v="Second Class"/>
    <x v="460"/>
    <x v="460"/>
    <x v="1"/>
    <s v="United States"/>
    <s v="Salinas"/>
    <s v="California"/>
    <n v="93905"/>
    <x v="1"/>
    <s v="OFF-EN-10002600"/>
    <x v="1"/>
    <s v="Envelopes"/>
    <s v="Redi-Strip #10 Envelopes, 4 1/8 x 9 1/2"/>
    <x v="1277"/>
    <n v="5"/>
    <n v="0"/>
    <n v="7.08"/>
    <s v="Anna Andreadi"/>
    <s v=""/>
    <n v="1"/>
    <n v="0"/>
  </r>
  <r>
    <n v="1429"/>
    <x v="672"/>
    <x v="89"/>
    <d v="2017-11-04T00:00:00"/>
    <s v="Second Class"/>
    <x v="460"/>
    <x v="460"/>
    <x v="1"/>
    <s v="United States"/>
    <s v="Salinas"/>
    <s v="California"/>
    <n v="93905"/>
    <x v="1"/>
    <s v="OFF-BI-10003708"/>
    <x v="1"/>
    <s v="Binders"/>
    <s v="Acco Four Pocket Poly Ring Binder with Label Holder, Smoke, 1&quot;"/>
    <x v="1278"/>
    <n v="5"/>
    <n v="0.2"/>
    <n v="9.3124999999999982"/>
    <s v="Anna Andreadi"/>
    <s v=""/>
    <n v="1"/>
    <n v="0"/>
  </r>
  <r>
    <n v="1430"/>
    <x v="672"/>
    <x v="89"/>
    <d v="2017-11-04T00:00:00"/>
    <s v="Second Class"/>
    <x v="460"/>
    <x v="460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x v="1279"/>
    <n v="14"/>
    <n v="0"/>
    <n v="196.61320000000001"/>
    <s v="Anna Andreadi"/>
    <s v=""/>
    <n v="1"/>
    <n v="0"/>
  </r>
  <r>
    <n v="1431"/>
    <x v="673"/>
    <x v="200"/>
    <d v="2019-11-30T00:00:00"/>
    <s v="Standard Class"/>
    <x v="299"/>
    <x v="299"/>
    <x v="0"/>
    <s v="United States"/>
    <s v="Columbus"/>
    <s v="Ohio"/>
    <n v="43229"/>
    <x v="3"/>
    <s v="TEC-PH-10003092"/>
    <x v="2"/>
    <s v="Phones"/>
    <s v="Motorola L804"/>
    <x v="1280"/>
    <n v="8"/>
    <n v="0.4"/>
    <n v="-40.47120000000001"/>
    <s v="Chuck Magee"/>
    <s v=""/>
    <n v="1"/>
    <n v="0"/>
  </r>
  <r>
    <n v="1432"/>
    <x v="674"/>
    <x v="174"/>
    <d v="2016-12-21T00:00:00"/>
    <s v="Second Class"/>
    <x v="5"/>
    <x v="5"/>
    <x v="0"/>
    <s v="United States"/>
    <s v="Florence"/>
    <s v="Alabama"/>
    <n v="35630"/>
    <x v="0"/>
    <s v="OFF-BI-10001191"/>
    <x v="1"/>
    <s v="Binders"/>
    <s v="Canvas Sectional Post Binders"/>
    <x v="1281"/>
    <n v="6"/>
    <n v="0"/>
    <n v="74.852400000000003"/>
    <s v="Cassandra Brandow"/>
    <s v=""/>
    <n v="1"/>
    <n v="0"/>
  </r>
  <r>
    <n v="1433"/>
    <x v="674"/>
    <x v="174"/>
    <d v="2016-12-21T00:00:00"/>
    <s v="Second Class"/>
    <x v="5"/>
    <x v="5"/>
    <x v="0"/>
    <s v="United States"/>
    <s v="Florence"/>
    <s v="Alabama"/>
    <n v="35630"/>
    <x v="0"/>
    <s v="OFF-SU-10004115"/>
    <x v="1"/>
    <s v="Supplies"/>
    <s v="Acme Stainless Steel Office Snips"/>
    <x v="1282"/>
    <n v="1"/>
    <n v="0"/>
    <n v="1.9629000000000003"/>
    <s v="Cassandra Brandow"/>
    <s v=""/>
    <n v="1"/>
    <n v="0"/>
  </r>
  <r>
    <n v="1434"/>
    <x v="674"/>
    <x v="174"/>
    <d v="2016-12-21T00:00:00"/>
    <s v="Second Class"/>
    <x v="5"/>
    <x v="5"/>
    <x v="0"/>
    <s v="United States"/>
    <s v="Florence"/>
    <s v="Alabama"/>
    <n v="35630"/>
    <x v="0"/>
    <s v="FUR-CH-10000513"/>
    <x v="0"/>
    <s v="Chairs"/>
    <s v="High-Back Leather Manager's Chair"/>
    <x v="1283"/>
    <n v="14"/>
    <n v="0"/>
    <n v="163.78740000000002"/>
    <s v="Cassandra Brandow"/>
    <s v=""/>
    <n v="1"/>
    <n v="0"/>
  </r>
  <r>
    <n v="1435"/>
    <x v="675"/>
    <x v="482"/>
    <d v="2018-12-30T00:00:00"/>
    <s v="Standard Class"/>
    <x v="224"/>
    <x v="224"/>
    <x v="0"/>
    <s v="United States"/>
    <s v="Seattle"/>
    <s v="Washington"/>
    <n v="98105"/>
    <x v="1"/>
    <s v="OFF-PA-10003673"/>
    <x v="1"/>
    <s v="Paper"/>
    <s v="Strathmore Photo Mount Cards"/>
    <x v="1284"/>
    <n v="5"/>
    <n v="0"/>
    <n v="15.593999999999999"/>
    <s v="Anna Andreadi"/>
    <s v=""/>
    <n v="1"/>
    <n v="0"/>
  </r>
  <r>
    <n v="1436"/>
    <x v="676"/>
    <x v="308"/>
    <d v="2019-06-27T00:00:00"/>
    <s v="Standard Class"/>
    <x v="461"/>
    <x v="461"/>
    <x v="0"/>
    <s v="United States"/>
    <s v="Parma"/>
    <s v="Ohio"/>
    <n v="44134"/>
    <x v="3"/>
    <s v="OFF-PA-10001639"/>
    <x v="1"/>
    <s v="Paper"/>
    <s v="Xerox 203"/>
    <x v="277"/>
    <n v="6"/>
    <n v="0.2"/>
    <n v="10.8864"/>
    <s v="Chuck Magee"/>
    <s v=""/>
    <n v="1"/>
    <n v="1"/>
  </r>
  <r>
    <n v="1437"/>
    <x v="676"/>
    <x v="308"/>
    <d v="2019-06-27T00:00:00"/>
    <s v="Standard Class"/>
    <x v="461"/>
    <x v="461"/>
    <x v="0"/>
    <s v="United States"/>
    <s v="Parma"/>
    <s v="Ohio"/>
    <n v="44134"/>
    <x v="3"/>
    <s v="OFF-AR-10003829"/>
    <x v="1"/>
    <s v="Art"/>
    <s v="Newell 35"/>
    <x v="797"/>
    <n v="2"/>
    <n v="0.2"/>
    <n v="0.59039999999999915"/>
    <s v="Chuck Magee"/>
    <s v=""/>
    <n v="1"/>
    <n v="0"/>
  </r>
  <r>
    <n v="1438"/>
    <x v="677"/>
    <x v="52"/>
    <d v="2017-10-15T00:00:00"/>
    <s v="Same Day"/>
    <x v="32"/>
    <x v="32"/>
    <x v="0"/>
    <s v="United States"/>
    <s v="Amarillo"/>
    <s v="Texas"/>
    <n v="79109"/>
    <x v="2"/>
    <s v="TEC-AC-10004975"/>
    <x v="2"/>
    <s v="Accessories"/>
    <s v="Plantronics Audio 995 Wireless Stereo Headset"/>
    <x v="428"/>
    <n v="3"/>
    <n v="0.2"/>
    <n v="42.880500000000012"/>
    <s v="Kelly Williams"/>
    <n v="1"/>
    <n v="0"/>
    <n v="0"/>
  </r>
  <r>
    <n v="1439"/>
    <x v="677"/>
    <x v="52"/>
    <d v="2017-10-15T00:00:00"/>
    <s v="Same Day"/>
    <x v="32"/>
    <x v="32"/>
    <x v="0"/>
    <s v="United States"/>
    <s v="Amarillo"/>
    <s v="Texas"/>
    <n v="79109"/>
    <x v="2"/>
    <s v="FUR-CH-10002024"/>
    <x v="0"/>
    <s v="Chairs"/>
    <s v="HON 5400 Series Task Chairs for Big and Tall"/>
    <x v="1285"/>
    <n v="5"/>
    <n v="0.3"/>
    <n v="-350.4899999999999"/>
    <s v="Kelly Williams"/>
    <n v="1"/>
    <n v="0"/>
    <n v="0"/>
  </r>
  <r>
    <n v="1440"/>
    <x v="678"/>
    <x v="483"/>
    <d v="2019-04-15T00:00:00"/>
    <s v="Second Class"/>
    <x v="217"/>
    <x v="217"/>
    <x v="0"/>
    <s v="United States"/>
    <s v="Providence"/>
    <s v="Rhode Island"/>
    <n v="2908"/>
    <x v="3"/>
    <s v="OFF-BI-10004364"/>
    <x v="1"/>
    <s v="Binders"/>
    <s v="Storex Dura Pro Binders"/>
    <x v="1286"/>
    <n v="5"/>
    <n v="0"/>
    <n v="13.365"/>
    <s v="Chuck Magee"/>
    <s v=""/>
    <n v="1"/>
    <n v="0"/>
  </r>
  <r>
    <n v="1441"/>
    <x v="678"/>
    <x v="483"/>
    <d v="2019-04-15T00:00:00"/>
    <s v="Second Class"/>
    <x v="217"/>
    <x v="217"/>
    <x v="0"/>
    <s v="United States"/>
    <s v="Providence"/>
    <s v="Rhode Island"/>
    <n v="2908"/>
    <x v="3"/>
    <s v="OFF-PA-10001712"/>
    <x v="1"/>
    <s v="Paper"/>
    <s v="Xerox 1948"/>
    <x v="792"/>
    <n v="4"/>
    <n v="0"/>
    <n v="17.981999999999999"/>
    <s v="Chuck Magee"/>
    <s v=""/>
    <n v="1"/>
    <n v="0"/>
  </r>
  <r>
    <n v="1442"/>
    <x v="679"/>
    <x v="484"/>
    <d v="2019-12-24T00:00:00"/>
    <s v="Second Class"/>
    <x v="462"/>
    <x v="462"/>
    <x v="0"/>
    <s v="United States"/>
    <s v="San Francisco"/>
    <s v="California"/>
    <n v="94110"/>
    <x v="1"/>
    <s v="OFF-BI-10001510"/>
    <x v="1"/>
    <s v="Binders"/>
    <s v="Deluxe Heavy-Duty Vinyl Round Ring Binder"/>
    <x v="1287"/>
    <n v="2"/>
    <n v="0.2"/>
    <n v="11.459999999999999"/>
    <s v="Anna Andreadi"/>
    <s v=""/>
    <n v="1"/>
    <n v="1"/>
  </r>
  <r>
    <n v="1443"/>
    <x v="680"/>
    <x v="485"/>
    <d v="2019-08-08T00:00:00"/>
    <s v="First Class"/>
    <x v="463"/>
    <x v="463"/>
    <x v="1"/>
    <s v="United States"/>
    <s v="Richmond"/>
    <s v="Kentucky"/>
    <n v="40475"/>
    <x v="0"/>
    <s v="OFF-PA-10002713"/>
    <x v="1"/>
    <s v="Paper"/>
    <s v="Adams Phone Message Book, 200 Message Capacity, 8 1/16” x 11”"/>
    <x v="1288"/>
    <n v="2"/>
    <n v="0"/>
    <n v="6.3295999999999992"/>
    <s v="Cassandra Brandow"/>
    <s v=""/>
    <n v="1"/>
    <n v="1"/>
  </r>
  <r>
    <n v="1444"/>
    <x v="681"/>
    <x v="486"/>
    <d v="2017-10-06T00:00:00"/>
    <s v="Standard Class"/>
    <x v="464"/>
    <x v="464"/>
    <x v="1"/>
    <s v="United States"/>
    <s v="Aurora"/>
    <s v="Colorado"/>
    <n v="80013"/>
    <x v="1"/>
    <s v="OFF-ST-10002974"/>
    <x v="1"/>
    <s v="Storage"/>
    <s v="Trav-L-File Heavy-Duty Shuttle II, Black"/>
    <x v="1289"/>
    <n v="4"/>
    <n v="0.2"/>
    <n v="17.42799999999999"/>
    <s v="Anna Andreadi"/>
    <s v=""/>
    <n v="1"/>
    <n v="1"/>
  </r>
  <r>
    <n v="1445"/>
    <x v="682"/>
    <x v="454"/>
    <d v="2018-05-28T00:00:00"/>
    <s v="Standard Class"/>
    <x v="107"/>
    <x v="107"/>
    <x v="0"/>
    <s v="United States"/>
    <s v="Chicago"/>
    <s v="Illinois"/>
    <n v="60623"/>
    <x v="2"/>
    <s v="TEC-PH-10004165"/>
    <x v="2"/>
    <s v="Phones"/>
    <s v="Mitel MiVoice 5330e IP Phone"/>
    <x v="1290"/>
    <n v="9"/>
    <n v="0.2"/>
    <n v="148.49459999999993"/>
    <s v="Kelly Williams"/>
    <s v=""/>
    <n v="1"/>
    <n v="0"/>
  </r>
  <r>
    <n v="1446"/>
    <x v="683"/>
    <x v="487"/>
    <d v="2019-06-16T00:00:00"/>
    <s v="First Class"/>
    <x v="174"/>
    <x v="174"/>
    <x v="2"/>
    <s v="United States"/>
    <s v="Chicago"/>
    <s v="Illinois"/>
    <n v="60653"/>
    <x v="2"/>
    <s v="OFF-ST-10004804"/>
    <x v="1"/>
    <s v="Storage"/>
    <s v="Belkin 19&quot; Vented Equipment Shelf, Black"/>
    <x v="1291"/>
    <n v="4"/>
    <n v="0.2"/>
    <n v="-39.124799999999993"/>
    <s v="Kelly Williams"/>
    <s v=""/>
    <n v="1"/>
    <n v="0"/>
  </r>
  <r>
    <n v="1447"/>
    <x v="683"/>
    <x v="487"/>
    <d v="2019-06-16T00:00:00"/>
    <s v="First Class"/>
    <x v="174"/>
    <x v="174"/>
    <x v="2"/>
    <s v="United States"/>
    <s v="Chicago"/>
    <s v="Illinois"/>
    <n v="60653"/>
    <x v="2"/>
    <s v="FUR-CH-10004289"/>
    <x v="0"/>
    <s v="Chairs"/>
    <s v="Global Super Steno Chair"/>
    <x v="1292"/>
    <n v="7"/>
    <n v="0.3"/>
    <n v="-87.341800000000035"/>
    <s v="Kelly Williams"/>
    <s v=""/>
    <n v="1"/>
    <n v="0"/>
  </r>
  <r>
    <n v="1448"/>
    <x v="683"/>
    <x v="487"/>
    <d v="2019-06-16T00:00:00"/>
    <s v="First Class"/>
    <x v="174"/>
    <x v="174"/>
    <x v="2"/>
    <s v="United States"/>
    <s v="Chicago"/>
    <s v="Illinois"/>
    <n v="60653"/>
    <x v="2"/>
    <s v="TEC-PH-10002564"/>
    <x v="2"/>
    <s v="Phones"/>
    <s v="OtterBox Defender Series Case - Samsung Galaxy S4"/>
    <x v="736"/>
    <n v="2"/>
    <n v="0.2"/>
    <n v="5.9979999999999922"/>
    <s v="Kelly Williams"/>
    <s v=""/>
    <n v="1"/>
    <n v="0"/>
  </r>
  <r>
    <n v="1449"/>
    <x v="684"/>
    <x v="488"/>
    <d v="2016-04-24T00:00:00"/>
    <s v="First Class"/>
    <x v="378"/>
    <x v="378"/>
    <x v="1"/>
    <s v="United States"/>
    <s v="Philadelphia"/>
    <s v="Pennsylvania"/>
    <n v="19134"/>
    <x v="3"/>
    <s v="OFF-BI-10004876"/>
    <x v="1"/>
    <s v="Binders"/>
    <s v="Wilson Jones Suede Grain Vinyl Binders"/>
    <x v="1293"/>
    <n v="3"/>
    <n v="0.7"/>
    <n v="-1.7513999999999994"/>
    <s v="Chuck Magee"/>
    <s v=""/>
    <n v="1"/>
    <n v="0"/>
  </r>
  <r>
    <n v="1450"/>
    <x v="685"/>
    <x v="489"/>
    <d v="2017-05-07T00:00:00"/>
    <s v="Standard Class"/>
    <x v="80"/>
    <x v="80"/>
    <x v="1"/>
    <s v="United States"/>
    <s v="Los Angeles"/>
    <s v="California"/>
    <n v="90008"/>
    <x v="1"/>
    <s v="TEC-PH-10004348"/>
    <x v="2"/>
    <s v="Phones"/>
    <s v="OtterBox Defender Series Case - iPhone 5c"/>
    <x v="1294"/>
    <n v="3"/>
    <n v="0.2"/>
    <n v="11.093999999999998"/>
    <s v="Anna Andreadi"/>
    <s v=""/>
    <n v="1"/>
    <n v="0"/>
  </r>
  <r>
    <n v="1451"/>
    <x v="686"/>
    <x v="490"/>
    <d v="2017-07-20T00:00:00"/>
    <s v="First Class"/>
    <x v="465"/>
    <x v="465"/>
    <x v="0"/>
    <s v="United States"/>
    <s v="Phoenix"/>
    <s v="Arizona"/>
    <n v="85023"/>
    <x v="1"/>
    <s v="OFF-BI-10004352"/>
    <x v="1"/>
    <s v="Binders"/>
    <s v="Wilson Jones DublLock D-Ring Binders"/>
    <x v="1295"/>
    <n v="1"/>
    <n v="0.7"/>
    <n v="-1.3499999999999996"/>
    <s v="Anna Andreadi"/>
    <s v=""/>
    <n v="1"/>
    <n v="1"/>
  </r>
  <r>
    <n v="1452"/>
    <x v="687"/>
    <x v="491"/>
    <d v="2018-11-29T00:00:00"/>
    <s v="First Class"/>
    <x v="466"/>
    <x v="466"/>
    <x v="1"/>
    <s v="United States"/>
    <s v="Mobile"/>
    <s v="Alabama"/>
    <n v="36608"/>
    <x v="0"/>
    <s v="OFF-PA-10001685"/>
    <x v="1"/>
    <s v="Paper"/>
    <s v="Easy-staple paper"/>
    <x v="558"/>
    <n v="7"/>
    <n v="0"/>
    <n v="34.780200000000001"/>
    <s v="Cassandra Brandow"/>
    <s v=""/>
    <n v="1"/>
    <n v="1"/>
  </r>
  <r>
    <n v="1453"/>
    <x v="687"/>
    <x v="491"/>
    <d v="2018-11-29T00:00:00"/>
    <s v="First Class"/>
    <x v="466"/>
    <x v="466"/>
    <x v="1"/>
    <s v="United States"/>
    <s v="Mobile"/>
    <s v="Alabama"/>
    <n v="36608"/>
    <x v="0"/>
    <s v="OFF-BI-10000666"/>
    <x v="1"/>
    <s v="Binders"/>
    <s v="Surelock Post Binders"/>
    <x v="1296"/>
    <n v="3"/>
    <n v="0"/>
    <n v="45.839999999999996"/>
    <s v="Cassandra Brandow"/>
    <s v=""/>
    <n v="1"/>
    <n v="0"/>
  </r>
  <r>
    <n v="1454"/>
    <x v="687"/>
    <x v="491"/>
    <d v="2018-11-29T00:00:00"/>
    <s v="First Class"/>
    <x v="466"/>
    <x v="466"/>
    <x v="1"/>
    <s v="United States"/>
    <s v="Mobile"/>
    <s v="Alabama"/>
    <n v="36608"/>
    <x v="0"/>
    <s v="OFF-BI-10004352"/>
    <x v="1"/>
    <s v="Binders"/>
    <s v="Wilson Jones DublLock D-Ring Binders"/>
    <x v="1297"/>
    <n v="5"/>
    <n v="0"/>
    <n v="16.875"/>
    <s v="Cassandra Brandow"/>
    <s v=""/>
    <n v="1"/>
    <n v="0"/>
  </r>
  <r>
    <n v="1455"/>
    <x v="687"/>
    <x v="491"/>
    <d v="2018-11-29T00:00:00"/>
    <s v="First Class"/>
    <x v="466"/>
    <x v="466"/>
    <x v="1"/>
    <s v="United States"/>
    <s v="Mobile"/>
    <s v="Alabama"/>
    <n v="36608"/>
    <x v="0"/>
    <s v="TEC-MA-10000010"/>
    <x v="2"/>
    <s v="Machines"/>
    <s v="Hewlett-Packard Deskjet 3050a All-in-One Color Inkjet Printer"/>
    <x v="1298"/>
    <n v="8"/>
    <n v="0"/>
    <n v="1459.2"/>
    <s v="Cassandra Brandow"/>
    <s v=""/>
    <n v="1"/>
    <n v="0"/>
  </r>
  <r>
    <n v="1456"/>
    <x v="688"/>
    <x v="492"/>
    <d v="2019-06-19T00:00:00"/>
    <s v="Standard Class"/>
    <x v="467"/>
    <x v="467"/>
    <x v="2"/>
    <s v="United States"/>
    <s v="Columbus"/>
    <s v="Georgia"/>
    <n v="31907"/>
    <x v="0"/>
    <s v="OFF-BI-10000977"/>
    <x v="1"/>
    <s v="Binders"/>
    <s v="Ibico Plastic Spiral Binding Combs"/>
    <x v="1299"/>
    <n v="3"/>
    <n v="0"/>
    <n v="41.951999999999998"/>
    <s v="Cassandra Brandow"/>
    <s v=""/>
    <n v="1"/>
    <n v="1"/>
  </r>
  <r>
    <n v="1457"/>
    <x v="688"/>
    <x v="492"/>
    <d v="2019-06-19T00:00:00"/>
    <s v="Standard Class"/>
    <x v="467"/>
    <x v="467"/>
    <x v="2"/>
    <s v="United States"/>
    <s v="Columbus"/>
    <s v="Georgia"/>
    <n v="31907"/>
    <x v="0"/>
    <s v="FUR-TA-10002530"/>
    <x v="0"/>
    <s v="Tables"/>
    <s v="Iceberg OfficeWorks 42&quot; Round Tables"/>
    <x v="1300"/>
    <n v="3"/>
    <n v="0"/>
    <n v="67.940999999999974"/>
    <s v="Cassandra Brandow"/>
    <s v=""/>
    <n v="1"/>
    <n v="0"/>
  </r>
  <r>
    <n v="1458"/>
    <x v="689"/>
    <x v="493"/>
    <d v="2017-08-21T00:00:00"/>
    <s v="Standard Class"/>
    <x v="464"/>
    <x v="464"/>
    <x v="1"/>
    <s v="United States"/>
    <s v="New Bedford"/>
    <s v="Massachusetts"/>
    <n v="2740"/>
    <x v="3"/>
    <s v="OFF-BI-10002412"/>
    <x v="1"/>
    <s v="Binders"/>
    <s v="Wilson Jones “Snap” Scratch Pad Binder Tool for Ring Binders"/>
    <x v="1301"/>
    <n v="9"/>
    <n v="0"/>
    <n v="23.49"/>
    <s v="Chuck Magee"/>
    <s v=""/>
    <n v="1"/>
    <n v="0"/>
  </r>
  <r>
    <n v="1459"/>
    <x v="690"/>
    <x v="477"/>
    <d v="2018-10-01T00:00:00"/>
    <s v="Standard Class"/>
    <x v="468"/>
    <x v="468"/>
    <x v="1"/>
    <s v="United States"/>
    <s v="Irving"/>
    <s v="Texas"/>
    <n v="75061"/>
    <x v="2"/>
    <s v="OFF-LA-10001569"/>
    <x v="1"/>
    <s v="Labels"/>
    <s v="Avery 499"/>
    <x v="801"/>
    <n v="4"/>
    <n v="0.2"/>
    <n v="5.1791999999999998"/>
    <s v="Kelly Williams"/>
    <s v=""/>
    <n v="1"/>
    <n v="1"/>
  </r>
  <r>
    <n v="1460"/>
    <x v="691"/>
    <x v="417"/>
    <d v="2016-05-04T00:00:00"/>
    <s v="Same Day"/>
    <x v="4"/>
    <x v="4"/>
    <x v="0"/>
    <s v="United States"/>
    <s v="Middletown"/>
    <s v="Connecticut"/>
    <n v="6457"/>
    <x v="3"/>
    <s v="FUR-FU-10001473"/>
    <x v="0"/>
    <s v="Furnishings"/>
    <s v="DAX Wood Document Frame"/>
    <x v="1302"/>
    <n v="2"/>
    <n v="0"/>
    <n v="9.8856000000000002"/>
    <s v="Chuck Magee"/>
    <s v=""/>
    <n v="1"/>
    <n v="0"/>
  </r>
  <r>
    <n v="1461"/>
    <x v="692"/>
    <x v="494"/>
    <d v="2017-12-08T00:00:00"/>
    <s v="Standard Class"/>
    <x v="95"/>
    <x v="95"/>
    <x v="0"/>
    <s v="United States"/>
    <s v="Seattle"/>
    <s v="Washington"/>
    <n v="98103"/>
    <x v="1"/>
    <s v="OFF-BI-10001765"/>
    <x v="1"/>
    <s v="Binders"/>
    <s v="Wilson Jones Heavy-Duty Casebound Ring Binders with Metal Hinges"/>
    <x v="1303"/>
    <n v="2"/>
    <n v="0.2"/>
    <n v="19.398399999999995"/>
    <s v="Anna Andreadi"/>
    <n v="1"/>
    <n v="0"/>
    <n v="0"/>
  </r>
  <r>
    <n v="1462"/>
    <x v="693"/>
    <x v="21"/>
    <d v="2018-03-15T00:00:00"/>
    <s v="Standard Class"/>
    <x v="469"/>
    <x v="469"/>
    <x v="0"/>
    <s v="United States"/>
    <s v="Vineland"/>
    <s v="New Jersey"/>
    <n v="8360"/>
    <x v="3"/>
    <s v="FUR-TA-10001095"/>
    <x v="0"/>
    <s v="Tables"/>
    <s v="Chromcraft Round Conference Tables"/>
    <x v="1304"/>
    <n v="2"/>
    <n v="0.3"/>
    <n v="-31.372200000000007"/>
    <s v="Chuck Magee"/>
    <s v=""/>
    <n v="1"/>
    <n v="1"/>
  </r>
  <r>
    <n v="1463"/>
    <x v="694"/>
    <x v="370"/>
    <d v="2018-08-28T00:00:00"/>
    <s v="First Class"/>
    <x v="18"/>
    <x v="18"/>
    <x v="1"/>
    <s v="United States"/>
    <s v="Pasadena"/>
    <s v="Texas"/>
    <n v="77506"/>
    <x v="2"/>
    <s v="TEC-AC-10004571"/>
    <x v="2"/>
    <s v="Accessories"/>
    <s v="Logitech G700s Rechargeable Gaming Mouse"/>
    <x v="1305"/>
    <n v="2"/>
    <n v="0.2"/>
    <n v="43.995600000000003"/>
    <s v="Kelly Williams"/>
    <s v=""/>
    <n v="1"/>
    <n v="0"/>
  </r>
  <r>
    <n v="1464"/>
    <x v="694"/>
    <x v="370"/>
    <d v="2018-08-28T00:00:00"/>
    <s v="First Class"/>
    <x v="18"/>
    <x v="18"/>
    <x v="1"/>
    <s v="United States"/>
    <s v="Pasadena"/>
    <s v="Texas"/>
    <n v="77506"/>
    <x v="2"/>
    <s v="FUR-CH-10002126"/>
    <x v="0"/>
    <s v="Chairs"/>
    <s v="Hon Deluxe Fabric Upholstered Stacking Chairs"/>
    <x v="1306"/>
    <n v="6"/>
    <n v="0.3"/>
    <n v="-29.277599999999893"/>
    <s v="Kelly Williams"/>
    <s v=""/>
    <n v="1"/>
    <n v="0"/>
  </r>
  <r>
    <n v="1465"/>
    <x v="695"/>
    <x v="186"/>
    <d v="2018-12-19T00:00:00"/>
    <s v="First Class"/>
    <x v="470"/>
    <x v="470"/>
    <x v="1"/>
    <s v="United States"/>
    <s v="New York City"/>
    <s v="New York"/>
    <n v="10009"/>
    <x v="3"/>
    <s v="OFF-FA-10001754"/>
    <x v="1"/>
    <s v="Fasteners"/>
    <s v="Stockwell Gold Paper Clips"/>
    <x v="1307"/>
    <n v="2"/>
    <n v="0"/>
    <n v="1.8032000000000001"/>
    <s v="Chuck Magee"/>
    <s v=""/>
    <n v="1"/>
    <n v="1"/>
  </r>
  <r>
    <n v="1466"/>
    <x v="696"/>
    <x v="233"/>
    <d v="2016-08-14T00:00:00"/>
    <s v="Standard Class"/>
    <x v="93"/>
    <x v="93"/>
    <x v="0"/>
    <s v="United States"/>
    <s v="Glendale"/>
    <s v="Arizona"/>
    <n v="85301"/>
    <x v="1"/>
    <s v="FUR-FU-10001602"/>
    <x v="0"/>
    <s v="Furnishings"/>
    <s v="Eldon Delta Triangular Chair Mat, 52&quot; x 58&quot;, Clear"/>
    <x v="1308"/>
    <n v="4"/>
    <n v="0.2"/>
    <n v="-3.0344000000000122"/>
    <s v="Anna Andreadi"/>
    <s v=""/>
    <n v="1"/>
    <n v="0"/>
  </r>
  <r>
    <n v="1467"/>
    <x v="696"/>
    <x v="233"/>
    <d v="2016-08-14T00:00:00"/>
    <s v="Standard Class"/>
    <x v="93"/>
    <x v="93"/>
    <x v="0"/>
    <s v="United States"/>
    <s v="Glendale"/>
    <s v="Arizona"/>
    <n v="85301"/>
    <x v="1"/>
    <s v="TEC-AC-10001767"/>
    <x v="2"/>
    <s v="Accessories"/>
    <s v="SanDisk Ultra 64 GB MicroSDHC Class 10 Memory Card"/>
    <x v="98"/>
    <n v="3"/>
    <n v="0.2"/>
    <n v="-10.797300000000011"/>
    <s v="Anna Andreadi"/>
    <s v=""/>
    <n v="1"/>
    <n v="0"/>
  </r>
  <r>
    <n v="1468"/>
    <x v="697"/>
    <x v="495"/>
    <d v="2017-05-16T00:00:00"/>
    <s v="Same Day"/>
    <x v="274"/>
    <x v="274"/>
    <x v="2"/>
    <s v="United States"/>
    <s v="Jacksonville"/>
    <s v="Florida"/>
    <n v="32216"/>
    <x v="0"/>
    <s v="TEC-AC-10002402"/>
    <x v="2"/>
    <s v="Accessories"/>
    <s v="Razer Kraken PRO Over Ear PC and Music Headset"/>
    <x v="1309"/>
    <n v="4"/>
    <n v="0.2"/>
    <n v="31.995999999999974"/>
    <s v="Cassandra Brandow"/>
    <s v=""/>
    <n v="1"/>
    <n v="0"/>
  </r>
  <r>
    <n v="1469"/>
    <x v="698"/>
    <x v="34"/>
    <d v="2019-12-13T00:00:00"/>
    <s v="Standard Class"/>
    <x v="460"/>
    <x v="460"/>
    <x v="1"/>
    <s v="United States"/>
    <s v="Detroit"/>
    <s v="Michigan"/>
    <n v="48234"/>
    <x v="2"/>
    <s v="FUR-CH-10000847"/>
    <x v="0"/>
    <s v="Chairs"/>
    <s v="Global Executive Mid-Back Manager's Chair"/>
    <x v="1310"/>
    <n v="3"/>
    <n v="0"/>
    <n v="226.96439999999998"/>
    <s v="Kelly Williams"/>
    <s v=""/>
    <n v="1"/>
    <n v="0"/>
  </r>
  <r>
    <n v="1470"/>
    <x v="698"/>
    <x v="34"/>
    <d v="2019-12-13T00:00:00"/>
    <s v="Standard Class"/>
    <x v="460"/>
    <x v="460"/>
    <x v="1"/>
    <s v="United States"/>
    <s v="Detroit"/>
    <s v="Michigan"/>
    <n v="48234"/>
    <x v="2"/>
    <s v="OFF-BI-10003982"/>
    <x v="1"/>
    <s v="Binders"/>
    <s v="Wilson Jones Century Plastic Molded Ring Binders"/>
    <x v="1311"/>
    <n v="2"/>
    <n v="0"/>
    <n v="19.523799999999998"/>
    <s v="Kelly Williams"/>
    <s v=""/>
    <n v="1"/>
    <n v="0"/>
  </r>
  <r>
    <n v="1471"/>
    <x v="698"/>
    <x v="34"/>
    <d v="2019-12-13T00:00:00"/>
    <s v="Standard Class"/>
    <x v="460"/>
    <x v="460"/>
    <x v="1"/>
    <s v="United States"/>
    <s v="Detroit"/>
    <s v="Michigan"/>
    <n v="48234"/>
    <x v="2"/>
    <s v="OFF-PA-10001293"/>
    <x v="1"/>
    <s v="Paper"/>
    <s v="Xerox 1946"/>
    <x v="91"/>
    <n v="2"/>
    <n v="0"/>
    <n v="6.2208000000000006"/>
    <s v="Kelly Williams"/>
    <s v=""/>
    <n v="1"/>
    <n v="0"/>
  </r>
  <r>
    <n v="1472"/>
    <x v="699"/>
    <x v="496"/>
    <d v="2017-09-27T00:00:00"/>
    <s v="Second Class"/>
    <x v="21"/>
    <x v="21"/>
    <x v="1"/>
    <s v="United States"/>
    <s v="Philadelphia"/>
    <s v="Pennsylvania"/>
    <n v="19120"/>
    <x v="3"/>
    <s v="OFF-AR-10000634"/>
    <x v="1"/>
    <s v="Art"/>
    <s v="Newell 320"/>
    <x v="1312"/>
    <n v="2"/>
    <n v="0.2"/>
    <n v="0.59920000000000018"/>
    <s v="Chuck Magee"/>
    <s v=""/>
    <n v="1"/>
    <n v="0"/>
  </r>
  <r>
    <n v="1473"/>
    <x v="700"/>
    <x v="497"/>
    <d v="2019-07-15T00:00:00"/>
    <s v="Standard Class"/>
    <x v="471"/>
    <x v="471"/>
    <x v="1"/>
    <s v="United States"/>
    <s v="Los Angeles"/>
    <s v="California"/>
    <n v="90004"/>
    <x v="1"/>
    <s v="OFF-LA-10004272"/>
    <x v="1"/>
    <s v="Labels"/>
    <s v="Avery 482"/>
    <x v="1313"/>
    <n v="3"/>
    <n v="0"/>
    <n v="4.0749000000000004"/>
    <s v="Anna Andreadi"/>
    <s v=""/>
    <n v="1"/>
    <n v="1"/>
  </r>
  <r>
    <n v="1474"/>
    <x v="701"/>
    <x v="494"/>
    <d v="2017-12-02T00:00:00"/>
    <s v="Same Day"/>
    <x v="392"/>
    <x v="392"/>
    <x v="0"/>
    <s v="United States"/>
    <s v="Houston"/>
    <s v="Texas"/>
    <n v="77036"/>
    <x v="2"/>
    <s v="FUR-FU-10004270"/>
    <x v="0"/>
    <s v="Furnishings"/>
    <s v="Eldon Image Series Desk Accessories, Burgundy"/>
    <x v="1314"/>
    <n v="4"/>
    <n v="0.6"/>
    <n v="-4.0127999999999986"/>
    <s v="Kelly Williams"/>
    <s v=""/>
    <n v="1"/>
    <n v="0"/>
  </r>
  <r>
    <n v="1475"/>
    <x v="702"/>
    <x v="258"/>
    <d v="2018-11-25T00:00:00"/>
    <s v="Standard Class"/>
    <x v="472"/>
    <x v="472"/>
    <x v="2"/>
    <s v="United States"/>
    <s v="Niagara Falls"/>
    <s v="New York"/>
    <n v="14304"/>
    <x v="3"/>
    <s v="OFF-AR-10003770"/>
    <x v="1"/>
    <s v="Art"/>
    <s v="Newell 340"/>
    <x v="1315"/>
    <n v="6"/>
    <n v="0"/>
    <n v="5.0111999999999997"/>
    <s v="Chuck Magee"/>
    <s v=""/>
    <n v="1"/>
    <n v="1"/>
  </r>
  <r>
    <n v="1476"/>
    <x v="702"/>
    <x v="258"/>
    <d v="2018-11-25T00:00:00"/>
    <s v="Standard Class"/>
    <x v="472"/>
    <x v="472"/>
    <x v="2"/>
    <s v="United States"/>
    <s v="Niagara Falls"/>
    <s v="New York"/>
    <n v="14304"/>
    <x v="3"/>
    <s v="OFF-BI-10000320"/>
    <x v="1"/>
    <s v="Binders"/>
    <s v="GBC Plastic Binding Combs"/>
    <x v="1173"/>
    <n v="3"/>
    <n v="0.2"/>
    <n v="6.4206000000000012"/>
    <s v="Chuck Magee"/>
    <s v=""/>
    <n v="1"/>
    <n v="0"/>
  </r>
  <r>
    <n v="1477"/>
    <x v="703"/>
    <x v="498"/>
    <d v="2019-03-24T00:00:00"/>
    <s v="Standard Class"/>
    <x v="344"/>
    <x v="344"/>
    <x v="2"/>
    <s v="United States"/>
    <s v="New York City"/>
    <s v="New York"/>
    <n v="10024"/>
    <x v="3"/>
    <s v="OFF-LA-10003121"/>
    <x v="1"/>
    <s v="Labels"/>
    <s v="Avery 506"/>
    <x v="1316"/>
    <n v="7"/>
    <n v="0"/>
    <n v="13.2986"/>
    <s v="Chuck Magee"/>
    <s v=""/>
    <n v="1"/>
    <n v="0"/>
  </r>
  <r>
    <n v="1478"/>
    <x v="704"/>
    <x v="373"/>
    <d v="2018-11-17T00:00:00"/>
    <s v="Standard Class"/>
    <x v="473"/>
    <x v="473"/>
    <x v="0"/>
    <s v="United States"/>
    <s v="Thomasville"/>
    <s v="North Carolina"/>
    <n v="27360"/>
    <x v="0"/>
    <s v="OFF-SU-10000381"/>
    <x v="1"/>
    <s v="Supplies"/>
    <s v="Acme Forged Steel Scissors with Black Enamel Handles"/>
    <x v="1317"/>
    <n v="7"/>
    <n v="0.2"/>
    <n v="5.865299999999996"/>
    <s v="Cassandra Brandow"/>
    <s v=""/>
    <n v="1"/>
    <n v="1"/>
  </r>
  <r>
    <n v="1479"/>
    <x v="705"/>
    <x v="123"/>
    <d v="2019-11-20T00:00:00"/>
    <s v="First Class"/>
    <x v="44"/>
    <x v="44"/>
    <x v="0"/>
    <s v="United States"/>
    <s v="Westminster"/>
    <s v="California"/>
    <n v="92683"/>
    <x v="1"/>
    <s v="TEC-PH-10000376"/>
    <x v="2"/>
    <s v="Phones"/>
    <s v="Square Credit Card Reader"/>
    <x v="1318"/>
    <n v="4"/>
    <n v="0.2"/>
    <n v="2.3976000000000006"/>
    <s v="Anna Andreadi"/>
    <s v=""/>
    <n v="1"/>
    <n v="0"/>
  </r>
  <r>
    <n v="1480"/>
    <x v="706"/>
    <x v="499"/>
    <d v="2018-12-08T00:00:00"/>
    <s v="Standard Class"/>
    <x v="177"/>
    <x v="177"/>
    <x v="0"/>
    <s v="United States"/>
    <s v="San Francisco"/>
    <s v="California"/>
    <n v="94122"/>
    <x v="1"/>
    <s v="OFF-PA-10002262"/>
    <x v="1"/>
    <s v="Paper"/>
    <s v="Xerox 192"/>
    <x v="243"/>
    <n v="4"/>
    <n v="0"/>
    <n v="12.441600000000001"/>
    <s v="Anna Andreadi"/>
    <n v="1"/>
    <n v="0"/>
    <n v="0"/>
  </r>
  <r>
    <n v="1481"/>
    <x v="706"/>
    <x v="499"/>
    <d v="2018-12-08T00:00:00"/>
    <s v="Standard Class"/>
    <x v="177"/>
    <x v="177"/>
    <x v="0"/>
    <s v="United States"/>
    <s v="San Francisco"/>
    <s v="California"/>
    <n v="94122"/>
    <x v="1"/>
    <s v="OFF-PA-10002464"/>
    <x v="1"/>
    <s v="Paper"/>
    <s v="HP Office Recycled Paper (20Lb. and 87 Bright)"/>
    <x v="1319"/>
    <n v="7"/>
    <n v="0"/>
    <n v="19.825400000000002"/>
    <s v="Anna Andreadi"/>
    <n v="1"/>
    <n v="0"/>
    <n v="0"/>
  </r>
  <r>
    <n v="1482"/>
    <x v="706"/>
    <x v="499"/>
    <d v="2018-12-08T00:00:00"/>
    <s v="Standard Class"/>
    <x v="177"/>
    <x v="177"/>
    <x v="0"/>
    <s v="United States"/>
    <s v="San Francisco"/>
    <s v="California"/>
    <n v="94122"/>
    <x v="1"/>
    <s v="OFF-ST-10002214"/>
    <x v="1"/>
    <s v="Storage"/>
    <s v="X-Rack File for Hanging Folders"/>
    <x v="1320"/>
    <n v="3"/>
    <n v="0"/>
    <n v="8.8061999999999987"/>
    <s v="Anna Andreadi"/>
    <n v="1"/>
    <n v="0"/>
    <n v="0"/>
  </r>
  <r>
    <n v="1483"/>
    <x v="707"/>
    <x v="326"/>
    <d v="2019-08-28T00:00:00"/>
    <s v="Second Class"/>
    <x v="386"/>
    <x v="386"/>
    <x v="0"/>
    <s v="United States"/>
    <s v="Jackson"/>
    <s v="Tennessee"/>
    <n v="38301"/>
    <x v="0"/>
    <s v="OFF-AR-10003560"/>
    <x v="1"/>
    <s v="Art"/>
    <s v="Zebra Zazzle Fluorescent Highlighters"/>
    <x v="1276"/>
    <n v="2"/>
    <n v="0.2"/>
    <n v="1.702399999999999"/>
    <s v="Cassandra Brandow"/>
    <s v=""/>
    <n v="1"/>
    <n v="0"/>
  </r>
  <r>
    <n v="1484"/>
    <x v="707"/>
    <x v="326"/>
    <d v="2019-08-28T00:00:00"/>
    <s v="Second Class"/>
    <x v="386"/>
    <x v="386"/>
    <x v="0"/>
    <s v="United States"/>
    <s v="Jackson"/>
    <s v="Tennessee"/>
    <n v="38301"/>
    <x v="0"/>
    <s v="OFF-PA-10000130"/>
    <x v="1"/>
    <s v="Paper"/>
    <s v="Xerox 199"/>
    <x v="1321"/>
    <n v="1"/>
    <n v="0.2"/>
    <n v="1.0699999999999996"/>
    <s v="Cassandra Brandow"/>
    <s v=""/>
    <n v="1"/>
    <n v="0"/>
  </r>
  <r>
    <n v="1485"/>
    <x v="708"/>
    <x v="500"/>
    <d v="2018-10-18T00:00:00"/>
    <s v="Standard Class"/>
    <x v="291"/>
    <x v="291"/>
    <x v="1"/>
    <s v="United States"/>
    <s v="Seattle"/>
    <s v="Washington"/>
    <n v="98115"/>
    <x v="1"/>
    <s v="TEC-AC-10000865"/>
    <x v="2"/>
    <s v="Accessories"/>
    <s v="WD My Passport Ultra 500GB Portable External Hard Drive"/>
    <x v="1322"/>
    <n v="3"/>
    <n v="0"/>
    <n v="30.089999999999982"/>
    <s v="Anna Andreadi"/>
    <s v=""/>
    <n v="1"/>
    <n v="0"/>
  </r>
  <r>
    <n v="1486"/>
    <x v="709"/>
    <x v="501"/>
    <d v="2016-12-03T00:00:00"/>
    <s v="Standard Class"/>
    <x v="474"/>
    <x v="474"/>
    <x v="0"/>
    <s v="United States"/>
    <s v="New York City"/>
    <s v="New York"/>
    <n v="10035"/>
    <x v="3"/>
    <s v="OFF-FA-10003021"/>
    <x v="1"/>
    <s v="Fasteners"/>
    <s v="Staples"/>
    <x v="1061"/>
    <n v="2"/>
    <n v="0"/>
    <n v="1.3159999999999998"/>
    <s v="Chuck Magee"/>
    <s v=""/>
    <n v="1"/>
    <n v="1"/>
  </r>
  <r>
    <n v="1487"/>
    <x v="710"/>
    <x v="502"/>
    <d v="2017-11-07T00:00:00"/>
    <s v="Standard Class"/>
    <x v="475"/>
    <x v="475"/>
    <x v="2"/>
    <s v="United States"/>
    <s v="Los Angeles"/>
    <s v="California"/>
    <n v="90008"/>
    <x v="1"/>
    <s v="TEC-PH-10003580"/>
    <x v="2"/>
    <s v="Phones"/>
    <s v="Cisco IP Phone 7961G-GE VoIP phone"/>
    <x v="1323"/>
    <n v="7"/>
    <n v="0.2"/>
    <n v="106.12420000000014"/>
    <s v="Anna Andreadi"/>
    <s v=""/>
    <n v="1"/>
    <n v="1"/>
  </r>
  <r>
    <n v="1488"/>
    <x v="710"/>
    <x v="502"/>
    <d v="2017-11-07T00:00:00"/>
    <s v="Standard Class"/>
    <x v="475"/>
    <x v="475"/>
    <x v="2"/>
    <s v="United States"/>
    <s v="Los Angeles"/>
    <s v="California"/>
    <n v="90008"/>
    <x v="1"/>
    <s v="TEC-AC-10001109"/>
    <x v="2"/>
    <s v="Accessories"/>
    <s v="Logitech Trackman Marble Mouse"/>
    <x v="1324"/>
    <n v="3"/>
    <n v="0"/>
    <n v="37.787400000000005"/>
    <s v="Anna Andreadi"/>
    <s v=""/>
    <n v="1"/>
    <n v="0"/>
  </r>
  <r>
    <n v="1489"/>
    <x v="710"/>
    <x v="502"/>
    <d v="2017-11-07T00:00:00"/>
    <s v="Standard Class"/>
    <x v="475"/>
    <x v="475"/>
    <x v="2"/>
    <s v="United States"/>
    <s v="Los Angeles"/>
    <s v="California"/>
    <n v="90008"/>
    <x v="1"/>
    <s v="FUR-FU-10003347"/>
    <x v="0"/>
    <s v="Furnishings"/>
    <s v="Coloredge Poster Frame"/>
    <x v="532"/>
    <n v="3"/>
    <n v="0"/>
    <n v="16.614000000000001"/>
    <s v="Anna Andreadi"/>
    <s v=""/>
    <n v="1"/>
    <n v="0"/>
  </r>
  <r>
    <n v="1490"/>
    <x v="711"/>
    <x v="503"/>
    <d v="2016-12-06T00:00:00"/>
    <s v="Standard Class"/>
    <x v="476"/>
    <x v="476"/>
    <x v="0"/>
    <s v="United States"/>
    <s v="Philadelphia"/>
    <s v="Pennsylvania"/>
    <n v="19143"/>
    <x v="3"/>
    <s v="OFF-LA-10000452"/>
    <x v="1"/>
    <s v="Labels"/>
    <s v="Avery 488"/>
    <x v="1325"/>
    <n v="2"/>
    <n v="0.2"/>
    <n v="1.764"/>
    <s v="Chuck Magee"/>
    <s v=""/>
    <n v="1"/>
    <n v="1"/>
  </r>
  <r>
    <n v="1491"/>
    <x v="712"/>
    <x v="504"/>
    <d v="2019-05-05T00:00:00"/>
    <s v="Second Class"/>
    <x v="393"/>
    <x v="393"/>
    <x v="1"/>
    <s v="United States"/>
    <s v="New York City"/>
    <s v="New York"/>
    <n v="10024"/>
    <x v="3"/>
    <s v="OFF-EN-10002986"/>
    <x v="1"/>
    <s v="Envelopes"/>
    <s v="#10-4 1/8&quot; x 9 1/2&quot; Premium Diagonal Seam Envelopes"/>
    <x v="1326"/>
    <n v="4"/>
    <n v="0"/>
    <n v="28.332000000000001"/>
    <s v="Chuck Magee"/>
    <s v=""/>
    <n v="1"/>
    <n v="0"/>
  </r>
  <r>
    <n v="1492"/>
    <x v="713"/>
    <x v="221"/>
    <d v="2019-11-28T00:00:00"/>
    <s v="Standard Class"/>
    <x v="477"/>
    <x v="477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x v="490"/>
    <n v="1"/>
    <n v="0"/>
    <n v="2.8811999999999998"/>
    <s v="Chuck Magee"/>
    <s v=""/>
    <n v="1"/>
    <n v="1"/>
  </r>
  <r>
    <n v="1493"/>
    <x v="713"/>
    <x v="221"/>
    <d v="2019-11-28T00:00:00"/>
    <s v="Standard Class"/>
    <x v="477"/>
    <x v="477"/>
    <x v="1"/>
    <s v="United States"/>
    <s v="New York City"/>
    <s v="New York"/>
    <n v="10035"/>
    <x v="3"/>
    <s v="FUR-CH-10000785"/>
    <x v="0"/>
    <s v="Chairs"/>
    <s v="Global Ergonomic Managers Chair"/>
    <x v="1327"/>
    <n v="6"/>
    <n v="0.1"/>
    <n v="173.74080000000001"/>
    <s v="Chuck Magee"/>
    <s v=""/>
    <n v="1"/>
    <n v="0"/>
  </r>
  <r>
    <n v="1494"/>
    <x v="714"/>
    <x v="505"/>
    <d v="2019-11-03T00:00:00"/>
    <s v="Standard Class"/>
    <x v="478"/>
    <x v="478"/>
    <x v="1"/>
    <s v="United States"/>
    <s v="Vancouver"/>
    <s v="Washington"/>
    <n v="98661"/>
    <x v="1"/>
    <s v="FUR-FU-10002885"/>
    <x v="0"/>
    <s v="Furnishings"/>
    <s v="Magna Visual Magnetic Picture Hangers"/>
    <x v="1328"/>
    <n v="2"/>
    <n v="0"/>
    <n v="3.6632000000000007"/>
    <s v="Anna Andreadi"/>
    <s v=""/>
    <n v="1"/>
    <n v="1"/>
  </r>
  <r>
    <n v="1495"/>
    <x v="715"/>
    <x v="506"/>
    <d v="2016-12-19T00:00:00"/>
    <s v="Second Class"/>
    <x v="167"/>
    <x v="167"/>
    <x v="0"/>
    <s v="United States"/>
    <s v="Columbus"/>
    <s v="Georgia"/>
    <n v="31907"/>
    <x v="0"/>
    <s v="OFF-AR-10002952"/>
    <x v="1"/>
    <s v="Art"/>
    <s v="Stanley Contemporary Battery Pencil Sharpeners"/>
    <x v="1329"/>
    <n v="3"/>
    <n v="0"/>
    <n v="11.213999999999999"/>
    <s v="Cassandra Brandow"/>
    <s v=""/>
    <n v="1"/>
    <n v="0"/>
  </r>
  <r>
    <n v="1496"/>
    <x v="716"/>
    <x v="507"/>
    <d v="2019-09-08T00:00:00"/>
    <s v="Standard Class"/>
    <x v="479"/>
    <x v="479"/>
    <x v="0"/>
    <s v="United States"/>
    <s v="Coppell"/>
    <s v="Texas"/>
    <n v="75019"/>
    <x v="2"/>
    <s v="OFF-AR-10003759"/>
    <x v="1"/>
    <s v="Art"/>
    <s v="Crayola Anti Dust Chalk, 12/Pack"/>
    <x v="1330"/>
    <n v="7"/>
    <n v="0.2"/>
    <n v="3.1849999999999992"/>
    <s v="Kelly Williams"/>
    <s v=""/>
    <n v="1"/>
    <n v="1"/>
  </r>
  <r>
    <n v="1497"/>
    <x v="716"/>
    <x v="507"/>
    <d v="2019-09-08T00:00:00"/>
    <s v="Standard Class"/>
    <x v="479"/>
    <x v="479"/>
    <x v="0"/>
    <s v="United States"/>
    <s v="Coppell"/>
    <s v="Texas"/>
    <n v="75019"/>
    <x v="2"/>
    <s v="OFF-ST-10004950"/>
    <x v="1"/>
    <s v="Storage"/>
    <s v="Acco Perma 3000 Stacking Storage Drawers"/>
    <x v="1331"/>
    <n v="1"/>
    <n v="0.2"/>
    <n v="-0.20980000000000043"/>
    <s v="Kelly Williams"/>
    <s v=""/>
    <n v="1"/>
    <n v="0"/>
  </r>
  <r>
    <n v="1498"/>
    <x v="716"/>
    <x v="507"/>
    <d v="2019-09-08T00:00:00"/>
    <s v="Standard Class"/>
    <x v="479"/>
    <x v="479"/>
    <x v="0"/>
    <s v="United States"/>
    <s v="Coppell"/>
    <s v="Texas"/>
    <n v="75019"/>
    <x v="2"/>
    <s v="OFF-AR-10001940"/>
    <x v="1"/>
    <s v="Art"/>
    <s v="Sanford Colorific Eraseable Coloring Pencils, 12 Count"/>
    <x v="1332"/>
    <n v="5"/>
    <n v="0.2"/>
    <n v="3.7720000000000002"/>
    <s v="Kelly Williams"/>
    <s v=""/>
    <n v="1"/>
    <n v="0"/>
  </r>
  <r>
    <n v="1499"/>
    <x v="717"/>
    <x v="508"/>
    <d v="2018-10-20T00:00:00"/>
    <s v="First Class"/>
    <x v="71"/>
    <x v="71"/>
    <x v="2"/>
    <s v="United States"/>
    <s v="San Francisco"/>
    <s v="California"/>
    <n v="94122"/>
    <x v="1"/>
    <s v="OFF-BI-10003981"/>
    <x v="1"/>
    <s v="Binders"/>
    <s v="Avery Durable Plastic 1&quot; Binders"/>
    <x v="1333"/>
    <n v="5"/>
    <n v="0.2"/>
    <n v="6.5830000000000011"/>
    <s v="Anna Andreadi"/>
    <s v=""/>
    <n v="1"/>
    <n v="0"/>
  </r>
  <r>
    <n v="1500"/>
    <x v="718"/>
    <x v="105"/>
    <d v="2019-11-18T00:00:00"/>
    <s v="Standard Class"/>
    <x v="159"/>
    <x v="159"/>
    <x v="0"/>
    <s v="United States"/>
    <s v="Austin"/>
    <s v="Texas"/>
    <n v="78745"/>
    <x v="2"/>
    <s v="OFF-PA-10002749"/>
    <x v="1"/>
    <s v="Paper"/>
    <s v="Wirebound Message Books, 5-1/2 x 4 Forms, 2 or 4 Forms per Page"/>
    <x v="195"/>
    <n v="3"/>
    <n v="0.2"/>
    <n v="5.8203000000000005"/>
    <s v="Kelly Williams"/>
    <s v=""/>
    <n v="1"/>
    <n v="0"/>
  </r>
  <r>
    <n v="1501"/>
    <x v="718"/>
    <x v="105"/>
    <d v="2019-11-18T00:00:00"/>
    <s v="Standard Class"/>
    <x v="159"/>
    <x v="159"/>
    <x v="0"/>
    <s v="United States"/>
    <s v="Austin"/>
    <s v="Texas"/>
    <n v="78745"/>
    <x v="2"/>
    <s v="OFF-PA-10003823"/>
    <x v="1"/>
    <s v="Paper"/>
    <s v="Xerox 197"/>
    <x v="1334"/>
    <n v="9"/>
    <n v="0.2"/>
    <n v="69.704999999999984"/>
    <s v="Kelly Williams"/>
    <s v=""/>
    <n v="1"/>
    <n v="0"/>
  </r>
  <r>
    <n v="1502"/>
    <x v="718"/>
    <x v="105"/>
    <d v="2019-11-18T00:00:00"/>
    <s v="Standard Class"/>
    <x v="159"/>
    <x v="159"/>
    <x v="0"/>
    <s v="United States"/>
    <s v="Austin"/>
    <s v="Texas"/>
    <n v="78745"/>
    <x v="2"/>
    <s v="OFF-ST-10003716"/>
    <x v="1"/>
    <s v="Storage"/>
    <s v="Tennsco Double-Tier Lockers"/>
    <x v="1129"/>
    <n v="3"/>
    <n v="0.2"/>
    <n v="-47.254199999999997"/>
    <s v="Kelly Williams"/>
    <s v=""/>
    <n v="1"/>
    <n v="0"/>
  </r>
  <r>
    <n v="1503"/>
    <x v="719"/>
    <x v="390"/>
    <d v="2018-12-01T00:00:00"/>
    <s v="Standard Class"/>
    <x v="401"/>
    <x v="401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x v="1335"/>
    <n v="2"/>
    <n v="0.2"/>
    <n v="3.3519999999999985"/>
    <s v="Anna Andreadi"/>
    <s v=""/>
    <n v="1"/>
    <n v="0"/>
  </r>
  <r>
    <n v="1504"/>
    <x v="719"/>
    <x v="390"/>
    <d v="2018-12-01T00:00:00"/>
    <s v="Standard Class"/>
    <x v="401"/>
    <x v="401"/>
    <x v="2"/>
    <s v="United States"/>
    <s v="Los Angeles"/>
    <s v="California"/>
    <n v="90045"/>
    <x v="1"/>
    <s v="FUR-FU-10000010"/>
    <x v="0"/>
    <s v="Furnishings"/>
    <s v="DAX Value U-Channel Document Frames, Easel Back"/>
    <x v="587"/>
    <n v="2"/>
    <n v="0"/>
    <n v="3.0813999999999995"/>
    <s v="Anna Andreadi"/>
    <s v=""/>
    <n v="1"/>
    <n v="0"/>
  </r>
  <r>
    <n v="1505"/>
    <x v="720"/>
    <x v="509"/>
    <d v="2017-08-07T00:00:00"/>
    <s v="Standard Class"/>
    <x v="480"/>
    <x v="480"/>
    <x v="2"/>
    <s v="United States"/>
    <s v="Los Angeles"/>
    <s v="California"/>
    <n v="90004"/>
    <x v="1"/>
    <s v="OFF-AR-10001868"/>
    <x v="1"/>
    <s v="Art"/>
    <s v="Prang Dustless Chalk Sticks"/>
    <x v="1336"/>
    <n v="4"/>
    <n v="0"/>
    <n v="3.36"/>
    <s v="Anna Andreadi"/>
    <s v=""/>
    <n v="1"/>
    <n v="1"/>
  </r>
  <r>
    <n v="1506"/>
    <x v="720"/>
    <x v="509"/>
    <d v="2017-08-07T00:00:00"/>
    <s v="Standard Class"/>
    <x v="480"/>
    <x v="480"/>
    <x v="2"/>
    <s v="United States"/>
    <s v="Los Angeles"/>
    <s v="California"/>
    <n v="90004"/>
    <x v="1"/>
    <s v="FUR-TA-10003715"/>
    <x v="0"/>
    <s v="Tables"/>
    <s v="Hon 2111 Invitation Series Corner Table"/>
    <x v="1337"/>
    <n v="6"/>
    <n v="0.2"/>
    <n v="-175.87080000000009"/>
    <s v="Anna Andreadi"/>
    <s v=""/>
    <n v="1"/>
    <n v="0"/>
  </r>
  <r>
    <n v="1507"/>
    <x v="721"/>
    <x v="165"/>
    <d v="2019-12-29T00:00:00"/>
    <s v="Standard Class"/>
    <x v="481"/>
    <x v="481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x v="602"/>
    <n v="3"/>
    <n v="0.2"/>
    <n v="5.5875000000000004"/>
    <s v="Chuck Magee"/>
    <s v=""/>
    <n v="1"/>
    <n v="1"/>
  </r>
  <r>
    <n v="1508"/>
    <x v="722"/>
    <x v="42"/>
    <d v="2018-09-23T00:00:00"/>
    <s v="Standard Class"/>
    <x v="473"/>
    <x v="473"/>
    <x v="0"/>
    <s v="United States"/>
    <s v="Columbus"/>
    <s v="Georgia"/>
    <n v="31907"/>
    <x v="0"/>
    <s v="TEC-MA-10004458"/>
    <x v="2"/>
    <s v="Machines"/>
    <s v="Lexmark X 9575 Professional All-in-One Color Printer"/>
    <x v="1338"/>
    <n v="4"/>
    <n v="0"/>
    <n v="190.07999999999998"/>
    <s v="Cassandra Brandow"/>
    <s v=""/>
    <n v="1"/>
    <n v="0"/>
  </r>
  <r>
    <n v="1509"/>
    <x v="723"/>
    <x v="389"/>
    <d v="2019-12-10T00:00:00"/>
    <s v="Same Day"/>
    <x v="60"/>
    <x v="60"/>
    <x v="2"/>
    <s v="United States"/>
    <s v="Omaha"/>
    <s v="Nebraska"/>
    <n v="68104"/>
    <x v="2"/>
    <s v="OFF-BI-10004965"/>
    <x v="1"/>
    <s v="Binders"/>
    <s v="Ibico Covers for Plastic or Wire Binding Elements"/>
    <x v="1339"/>
    <n v="3"/>
    <n v="0"/>
    <n v="15.524999999999999"/>
    <s v="Kelly Williams"/>
    <n v="1"/>
    <n v="0"/>
    <n v="0"/>
  </r>
  <r>
    <n v="1510"/>
    <x v="724"/>
    <x v="510"/>
    <d v="2019-09-15T00:00:00"/>
    <s v="First Class"/>
    <x v="341"/>
    <x v="341"/>
    <x v="0"/>
    <s v="United States"/>
    <s v="Los Angeles"/>
    <s v="California"/>
    <n v="90036"/>
    <x v="1"/>
    <s v="FUR-FU-10004270"/>
    <x v="0"/>
    <s v="Furnishings"/>
    <s v="Eldon Image Series Desk Accessories, Burgundy"/>
    <x v="1340"/>
    <n v="2"/>
    <n v="0"/>
    <n v="3.0095999999999998"/>
    <s v="Anna Andreadi"/>
    <s v=""/>
    <n v="1"/>
    <n v="0"/>
  </r>
  <r>
    <n v="1511"/>
    <x v="725"/>
    <x v="92"/>
    <d v="2019-07-01T00:00:00"/>
    <s v="Standard Class"/>
    <x v="468"/>
    <x v="468"/>
    <x v="1"/>
    <s v="United States"/>
    <s v="Pomona"/>
    <s v="California"/>
    <n v="91767"/>
    <x v="1"/>
    <s v="OFF-AR-10002135"/>
    <x v="1"/>
    <s v="Art"/>
    <s v="Boston Heavy-Duty Trimline Electric Pencil Sharpeners"/>
    <x v="1341"/>
    <n v="8"/>
    <n v="0"/>
    <n v="111.82399999999996"/>
    <s v="Anna Andreadi"/>
    <s v=""/>
    <n v="1"/>
    <n v="0"/>
  </r>
  <r>
    <n v="1512"/>
    <x v="725"/>
    <x v="92"/>
    <d v="2019-07-01T00:00:00"/>
    <s v="Standard Class"/>
    <x v="468"/>
    <x v="468"/>
    <x v="1"/>
    <s v="United States"/>
    <s v="Pomona"/>
    <s v="California"/>
    <n v="91767"/>
    <x v="1"/>
    <s v="OFF-AR-10003514"/>
    <x v="1"/>
    <s v="Art"/>
    <s v="4009 Highlighters by Sanford"/>
    <x v="1342"/>
    <n v="9"/>
    <n v="0"/>
    <n v="11.820599999999997"/>
    <s v="Anna Andreadi"/>
    <s v=""/>
    <n v="1"/>
    <n v="0"/>
  </r>
  <r>
    <n v="1513"/>
    <x v="726"/>
    <x v="238"/>
    <d v="2019-08-22T00:00:00"/>
    <s v="Standard Class"/>
    <x v="154"/>
    <x v="154"/>
    <x v="0"/>
    <s v="United States"/>
    <s v="Dallas"/>
    <s v="Texas"/>
    <n v="75220"/>
    <x v="2"/>
    <s v="OFF-ST-10002276"/>
    <x v="1"/>
    <s v="Storage"/>
    <s v="Safco Steel Mobile File Cart"/>
    <x v="1343"/>
    <n v="3"/>
    <n v="0.2"/>
    <n v="12.504000000000005"/>
    <s v="Kelly Williams"/>
    <s v=""/>
    <n v="1"/>
    <n v="0"/>
  </r>
  <r>
    <n v="1514"/>
    <x v="726"/>
    <x v="238"/>
    <d v="2019-08-22T00:00:00"/>
    <s v="Standard Class"/>
    <x v="154"/>
    <x v="154"/>
    <x v="0"/>
    <s v="United States"/>
    <s v="Dallas"/>
    <s v="Texas"/>
    <n v="75220"/>
    <x v="2"/>
    <s v="OFF-BI-10001098"/>
    <x v="1"/>
    <s v="Binders"/>
    <s v="Acco D-Ring Binder w/DublLock"/>
    <x v="1344"/>
    <n v="5"/>
    <n v="0.8"/>
    <n v="-33.139000000000003"/>
    <s v="Kelly Williams"/>
    <s v=""/>
    <n v="1"/>
    <n v="0"/>
  </r>
  <r>
    <n v="1515"/>
    <x v="726"/>
    <x v="238"/>
    <d v="2019-08-22T00:00:00"/>
    <s v="Standard Class"/>
    <x v="154"/>
    <x v="154"/>
    <x v="0"/>
    <s v="United States"/>
    <s v="Dallas"/>
    <s v="Texas"/>
    <n v="75220"/>
    <x v="2"/>
    <s v="OFF-BI-10001636"/>
    <x v="1"/>
    <s v="Binders"/>
    <s v="Ibico Plastic and Wire Spiral Binding Combs"/>
    <x v="1345"/>
    <n v="4"/>
    <n v="0.8"/>
    <n v="-11.4648"/>
    <s v="Kelly Williams"/>
    <s v=""/>
    <n v="1"/>
    <n v="0"/>
  </r>
  <r>
    <n v="1516"/>
    <x v="727"/>
    <x v="157"/>
    <d v="2019-12-17T00:00:00"/>
    <s v="Standard Class"/>
    <x v="482"/>
    <x v="482"/>
    <x v="0"/>
    <s v="United States"/>
    <s v="Philadelphia"/>
    <s v="Pennsylvania"/>
    <n v="19120"/>
    <x v="3"/>
    <s v="FUR-CH-10002961"/>
    <x v="0"/>
    <s v="Chairs"/>
    <s v="Leather Task Chair, Black"/>
    <x v="1346"/>
    <n v="1"/>
    <n v="0.3"/>
    <n v="-9.0980000000000025"/>
    <s v="Chuck Magee"/>
    <s v=""/>
    <n v="1"/>
    <n v="1"/>
  </r>
  <r>
    <n v="1517"/>
    <x v="728"/>
    <x v="389"/>
    <d v="2019-12-14T00:00:00"/>
    <s v="Second Class"/>
    <x v="266"/>
    <x v="266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x v="1347"/>
    <n v="4"/>
    <n v="0"/>
    <n v="116.87199999999984"/>
    <s v="Anna Andreadi"/>
    <s v=""/>
    <n v="1"/>
    <n v="0"/>
  </r>
  <r>
    <n v="1518"/>
    <x v="729"/>
    <x v="511"/>
    <d v="2016-02-06T00:00:00"/>
    <s v="Second Class"/>
    <x v="483"/>
    <x v="483"/>
    <x v="0"/>
    <s v="United States"/>
    <s v="Seattle"/>
    <s v="Washington"/>
    <n v="98105"/>
    <x v="1"/>
    <s v="OFF-BI-10004593"/>
    <x v="1"/>
    <s v="Binders"/>
    <s v="Ibico Laser Imprintable Binding System Covers"/>
    <x v="1348"/>
    <n v="2"/>
    <n v="0.2"/>
    <n v="27.247999999999998"/>
    <s v="Anna Andreadi"/>
    <s v=""/>
    <n v="1"/>
    <n v="1"/>
  </r>
  <r>
    <n v="1519"/>
    <x v="729"/>
    <x v="511"/>
    <d v="2016-02-06T00:00:00"/>
    <s v="Second Class"/>
    <x v="483"/>
    <x v="483"/>
    <x v="0"/>
    <s v="United States"/>
    <s v="Seattle"/>
    <s v="Washington"/>
    <n v="98105"/>
    <x v="1"/>
    <s v="OFF-BI-10002827"/>
    <x v="1"/>
    <s v="Binders"/>
    <s v="Avery Durable Poly Binders"/>
    <x v="1349"/>
    <n v="3"/>
    <n v="0.2"/>
    <n v="4.3133999999999997"/>
    <s v="Anna Andreadi"/>
    <s v=""/>
    <n v="1"/>
    <n v="0"/>
  </r>
  <r>
    <n v="1520"/>
    <x v="730"/>
    <x v="512"/>
    <d v="2019-02-14T00:00:00"/>
    <s v="Second Class"/>
    <x v="100"/>
    <x v="100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x v="1350"/>
    <n v="7"/>
    <n v="0.2"/>
    <n v="7.7343000000000011"/>
    <s v="Anna Andreadi"/>
    <s v=""/>
    <n v="1"/>
    <n v="0"/>
  </r>
  <r>
    <n v="1521"/>
    <x v="731"/>
    <x v="513"/>
    <d v="2019-04-21T00:00:00"/>
    <s v="Standard Class"/>
    <x v="484"/>
    <x v="484"/>
    <x v="2"/>
    <s v="United States"/>
    <s v="Chicago"/>
    <s v="Illinois"/>
    <n v="60610"/>
    <x v="2"/>
    <s v="OFF-AR-10001419"/>
    <x v="1"/>
    <s v="Art"/>
    <s v="Newell 325"/>
    <x v="1053"/>
    <n v="5"/>
    <n v="0.2"/>
    <n v="2.0649999999999986"/>
    <s v="Kelly Williams"/>
    <s v=""/>
    <n v="1"/>
    <n v="1"/>
  </r>
  <r>
    <n v="1522"/>
    <x v="732"/>
    <x v="401"/>
    <d v="2017-12-11T00:00:00"/>
    <s v="Standard Class"/>
    <x v="485"/>
    <x v="485"/>
    <x v="0"/>
    <s v="United States"/>
    <s v="Tucson"/>
    <s v="Arizona"/>
    <n v="85705"/>
    <x v="1"/>
    <s v="FUR-FU-10002253"/>
    <x v="0"/>
    <s v="Furnishings"/>
    <s v="Howard Miller 13&quot; Diameter Pewter Finish Round Wall Clock"/>
    <x v="1351"/>
    <n v="6"/>
    <n v="0.2"/>
    <n v="48.951600000000013"/>
    <s v="Anna Andreadi"/>
    <s v=""/>
    <n v="1"/>
    <n v="1"/>
  </r>
  <r>
    <n v="1523"/>
    <x v="732"/>
    <x v="401"/>
    <d v="2017-12-11T00:00:00"/>
    <s v="Standard Class"/>
    <x v="485"/>
    <x v="485"/>
    <x v="0"/>
    <s v="United States"/>
    <s v="Tucson"/>
    <s v="Arizona"/>
    <n v="85705"/>
    <x v="1"/>
    <s v="OFF-PA-10002586"/>
    <x v="1"/>
    <s v="Paper"/>
    <s v="Xerox 1970"/>
    <x v="548"/>
    <n v="5"/>
    <n v="0.2"/>
    <n v="6.7230000000000008"/>
    <s v="Anna Andreadi"/>
    <s v=""/>
    <n v="1"/>
    <n v="0"/>
  </r>
  <r>
    <n v="1524"/>
    <x v="732"/>
    <x v="401"/>
    <d v="2017-12-11T00:00:00"/>
    <s v="Standard Class"/>
    <x v="485"/>
    <x v="485"/>
    <x v="0"/>
    <s v="United States"/>
    <s v="Tucson"/>
    <s v="Arizona"/>
    <n v="85705"/>
    <x v="1"/>
    <s v="OFF-PA-10003039"/>
    <x v="1"/>
    <s v="Paper"/>
    <s v="Xerox 1960"/>
    <x v="658"/>
    <n v="8"/>
    <n v="0.2"/>
    <n v="61.959999999999987"/>
    <s v="Anna Andreadi"/>
    <s v=""/>
    <n v="1"/>
    <n v="0"/>
  </r>
  <r>
    <n v="1525"/>
    <x v="732"/>
    <x v="401"/>
    <d v="2017-12-11T00:00:00"/>
    <s v="Standard Class"/>
    <x v="485"/>
    <x v="485"/>
    <x v="0"/>
    <s v="United States"/>
    <s v="Tucson"/>
    <s v="Arizona"/>
    <n v="85705"/>
    <x v="1"/>
    <s v="OFF-ST-10004804"/>
    <x v="1"/>
    <s v="Storage"/>
    <s v="Belkin 19&quot; Vented Equipment Shelf, Black"/>
    <x v="1352"/>
    <n v="6"/>
    <n v="0.2"/>
    <n v="-58.68719999999999"/>
    <s v="Anna Andreadi"/>
    <s v=""/>
    <n v="1"/>
    <n v="0"/>
  </r>
  <r>
    <n v="1526"/>
    <x v="732"/>
    <x v="401"/>
    <d v="2017-12-11T00:00:00"/>
    <s v="Standard Class"/>
    <x v="485"/>
    <x v="485"/>
    <x v="0"/>
    <s v="United States"/>
    <s v="Tucson"/>
    <s v="Arizona"/>
    <n v="85705"/>
    <x v="1"/>
    <s v="OFF-AR-10004042"/>
    <x v="1"/>
    <s v="Art"/>
    <s v="BOSTON Model 1800 Electric Pencil Sharpeners, Putty/Woodgrain"/>
    <x v="31"/>
    <n v="6"/>
    <n v="0.2"/>
    <n v="9.7091999999999885"/>
    <s v="Anna Andreadi"/>
    <s v=""/>
    <n v="1"/>
    <n v="0"/>
  </r>
  <r>
    <n v="1527"/>
    <x v="733"/>
    <x v="405"/>
    <d v="2018-07-27T00:00:00"/>
    <s v="Standard Class"/>
    <x v="170"/>
    <x v="170"/>
    <x v="0"/>
    <s v="United States"/>
    <s v="Allentown"/>
    <s v="Pennsylvania"/>
    <n v="18103"/>
    <x v="3"/>
    <s v="OFF-AR-10002221"/>
    <x v="1"/>
    <s v="Art"/>
    <s v="12 Colored Short Pencils"/>
    <x v="1353"/>
    <n v="2"/>
    <n v="0.2"/>
    <n v="0.36400000000000032"/>
    <s v="Chuck Magee"/>
    <s v=""/>
    <n v="1"/>
    <n v="0"/>
  </r>
  <r>
    <n v="1528"/>
    <x v="733"/>
    <x v="405"/>
    <d v="2018-07-27T00:00:00"/>
    <s v="Standard Class"/>
    <x v="170"/>
    <x v="170"/>
    <x v="0"/>
    <s v="United States"/>
    <s v="Allentown"/>
    <s v="Pennsylvania"/>
    <n v="18103"/>
    <x v="3"/>
    <s v="FUR-FU-10002456"/>
    <x v="0"/>
    <s v="Furnishings"/>
    <s v="Master Caster Door Stop, Large Neon Orange"/>
    <x v="25"/>
    <n v="2"/>
    <n v="0.2"/>
    <n v="3.3488000000000011"/>
    <s v="Chuck Magee"/>
    <s v=""/>
    <n v="1"/>
    <n v="0"/>
  </r>
  <r>
    <n v="1529"/>
    <x v="734"/>
    <x v="209"/>
    <d v="2017-11-10T00:00:00"/>
    <s v="Second Class"/>
    <x v="305"/>
    <x v="305"/>
    <x v="1"/>
    <s v="United States"/>
    <s v="Newark"/>
    <s v="Delaware"/>
    <n v="19711"/>
    <x v="3"/>
    <s v="OFF-FA-10004968"/>
    <x v="1"/>
    <s v="Fasteners"/>
    <s v="Rubber Band Ball"/>
    <x v="1354"/>
    <n v="7"/>
    <n v="0"/>
    <n v="0.5236000000000014"/>
    <s v="Chuck Magee"/>
    <s v=""/>
    <n v="1"/>
    <n v="0"/>
  </r>
  <r>
    <n v="1530"/>
    <x v="734"/>
    <x v="209"/>
    <d v="2017-11-10T00:00:00"/>
    <s v="Second Class"/>
    <x v="305"/>
    <x v="305"/>
    <x v="1"/>
    <s v="United States"/>
    <s v="Newark"/>
    <s v="Delaware"/>
    <n v="19711"/>
    <x v="3"/>
    <s v="OFF-PA-10001274"/>
    <x v="1"/>
    <s v="Paper"/>
    <s v="Loose Memo Sheets"/>
    <x v="549"/>
    <n v="2"/>
    <n v="0"/>
    <n v="3.4309999999999996"/>
    <s v="Chuck Magee"/>
    <s v=""/>
    <n v="1"/>
    <n v="0"/>
  </r>
  <r>
    <n v="1531"/>
    <x v="735"/>
    <x v="514"/>
    <d v="2017-03-31T00:00:00"/>
    <s v="Standard Class"/>
    <x v="296"/>
    <x v="296"/>
    <x v="1"/>
    <s v="United States"/>
    <s v="Miami"/>
    <s v="Florida"/>
    <n v="33142"/>
    <x v="0"/>
    <s v="OFF-PA-10001125"/>
    <x v="1"/>
    <s v="Paper"/>
    <s v="Xerox 1988"/>
    <x v="1355"/>
    <n v="3"/>
    <n v="0.2"/>
    <n v="23.234999999999992"/>
    <s v="Cassandra Brandow"/>
    <s v=""/>
    <n v="1"/>
    <n v="0"/>
  </r>
  <r>
    <n v="1532"/>
    <x v="736"/>
    <x v="515"/>
    <d v="2019-09-05T00:00:00"/>
    <s v="Standard Class"/>
    <x v="223"/>
    <x v="223"/>
    <x v="0"/>
    <s v="United States"/>
    <s v="Tempe"/>
    <s v="Arizona"/>
    <n v="85281"/>
    <x v="1"/>
    <s v="OFF-ST-10000344"/>
    <x v="1"/>
    <s v="Storage"/>
    <s v="Neat Ideas Personal Hanging Folder Files, Black"/>
    <x v="1356"/>
    <n v="1"/>
    <n v="0.2"/>
    <n v="0.80579999999999963"/>
    <s v="Anna Andreadi"/>
    <s v=""/>
    <n v="1"/>
    <n v="0"/>
  </r>
  <r>
    <n v="1533"/>
    <x v="736"/>
    <x v="515"/>
    <d v="2019-09-05T00:00:00"/>
    <s v="Standard Class"/>
    <x v="223"/>
    <x v="223"/>
    <x v="0"/>
    <s v="United States"/>
    <s v="Tempe"/>
    <s v="Arizona"/>
    <n v="85281"/>
    <x v="1"/>
    <s v="OFF-FA-10000585"/>
    <x v="1"/>
    <s v="Fasteners"/>
    <s v="OIC Bulk Pack Metal Binder Clips"/>
    <x v="1357"/>
    <n v="3"/>
    <n v="0.2"/>
    <n v="2.7222"/>
    <s v="Anna Andreadi"/>
    <s v=""/>
    <n v="1"/>
    <n v="0"/>
  </r>
  <r>
    <n v="1534"/>
    <x v="737"/>
    <x v="429"/>
    <d v="2018-12-08T00:00:00"/>
    <s v="Standard Class"/>
    <x v="225"/>
    <x v="225"/>
    <x v="1"/>
    <s v="United States"/>
    <s v="New York City"/>
    <s v="New York"/>
    <n v="10035"/>
    <x v="3"/>
    <s v="OFF-ST-10003324"/>
    <x v="1"/>
    <s v="Storage"/>
    <s v="Belkin OmniView SE Rackmount Kit"/>
    <x v="1358"/>
    <n v="6"/>
    <n v="0"/>
    <n v="0"/>
    <s v="Chuck Magee"/>
    <s v=""/>
    <n v="1"/>
    <n v="0"/>
  </r>
  <r>
    <n v="1535"/>
    <x v="738"/>
    <x v="516"/>
    <d v="2019-02-14T00:00:00"/>
    <s v="Standard Class"/>
    <x v="486"/>
    <x v="486"/>
    <x v="2"/>
    <s v="United States"/>
    <s v="Laguna Niguel"/>
    <s v="California"/>
    <n v="92677"/>
    <x v="1"/>
    <s v="FUR-BO-10004015"/>
    <x v="0"/>
    <s v="Bookcases"/>
    <s v="Bush Andora Bookcase, Maple/Graphite Gray Finish"/>
    <x v="1359"/>
    <n v="2"/>
    <n v="0.15"/>
    <n v="16.798599999999979"/>
    <s v="Anna Andreadi"/>
    <s v=""/>
    <n v="1"/>
    <n v="1"/>
  </r>
  <r>
    <n v="1536"/>
    <x v="739"/>
    <x v="517"/>
    <d v="2018-11-02T00:00:00"/>
    <s v="Standard Class"/>
    <x v="487"/>
    <x v="487"/>
    <x v="1"/>
    <s v="United States"/>
    <s v="Bridgeton"/>
    <s v="New Jersey"/>
    <n v="8302"/>
    <x v="3"/>
    <s v="OFF-ST-10000419"/>
    <x v="1"/>
    <s v="Storage"/>
    <s v="Rogers Jumbo File, Granite"/>
    <x v="1360"/>
    <n v="3"/>
    <n v="0"/>
    <n v="0.4073999999999991"/>
    <s v="Chuck Magee"/>
    <s v=""/>
    <n v="1"/>
    <n v="1"/>
  </r>
  <r>
    <n v="1537"/>
    <x v="739"/>
    <x v="517"/>
    <d v="2018-11-02T00:00:00"/>
    <s v="Standard Class"/>
    <x v="487"/>
    <x v="487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x v="1361"/>
    <n v="3"/>
    <n v="0"/>
    <n v="3.0342000000000002"/>
    <s v="Chuck Magee"/>
    <s v=""/>
    <n v="1"/>
    <n v="0"/>
  </r>
  <r>
    <n v="1538"/>
    <x v="740"/>
    <x v="175"/>
    <d v="2019-09-17T00:00:00"/>
    <s v="Second Class"/>
    <x v="488"/>
    <x v="488"/>
    <x v="0"/>
    <s v="United States"/>
    <s v="Everett"/>
    <s v="Massachusetts"/>
    <n v="2149"/>
    <x v="3"/>
    <s v="TEC-PH-10000439"/>
    <x v="2"/>
    <s v="Phones"/>
    <s v="GE DSL Phone Line Filter"/>
    <x v="1362"/>
    <n v="1"/>
    <n v="0"/>
    <n v="11.597099999999998"/>
    <s v="Chuck Magee"/>
    <s v=""/>
    <n v="1"/>
    <n v="1"/>
  </r>
  <r>
    <n v="1539"/>
    <x v="740"/>
    <x v="175"/>
    <d v="2019-09-17T00:00:00"/>
    <s v="Second Class"/>
    <x v="488"/>
    <x v="488"/>
    <x v="0"/>
    <s v="United States"/>
    <s v="Everett"/>
    <s v="Massachusetts"/>
    <n v="2149"/>
    <x v="3"/>
    <s v="OFF-AR-10003478"/>
    <x v="1"/>
    <s v="Art"/>
    <s v="Avery Hi-Liter EverBold Pen Style Fluorescent Highlighters, 4/Pack"/>
    <x v="1363"/>
    <n v="2"/>
    <n v="0"/>
    <n v="6.5120000000000005"/>
    <s v="Chuck Magee"/>
    <s v=""/>
    <n v="1"/>
    <n v="0"/>
  </r>
  <r>
    <n v="1540"/>
    <x v="740"/>
    <x v="175"/>
    <d v="2019-09-17T00:00:00"/>
    <s v="Second Class"/>
    <x v="488"/>
    <x v="488"/>
    <x v="0"/>
    <s v="United States"/>
    <s v="Everett"/>
    <s v="Massachusetts"/>
    <n v="2149"/>
    <x v="3"/>
    <s v="FUR-BO-10002545"/>
    <x v="0"/>
    <s v="Bookcases"/>
    <s v="Atlantic Metals Mobile 3-Shelf Bookcases, Custom Colors"/>
    <x v="1364"/>
    <n v="3"/>
    <n v="0"/>
    <n v="203.56440000000003"/>
    <s v="Chuck Magee"/>
    <s v=""/>
    <n v="1"/>
    <n v="0"/>
  </r>
  <r>
    <n v="1541"/>
    <x v="740"/>
    <x v="175"/>
    <d v="2019-09-17T00:00:00"/>
    <s v="Second Class"/>
    <x v="488"/>
    <x v="488"/>
    <x v="0"/>
    <s v="United States"/>
    <s v="Everett"/>
    <s v="Massachusetts"/>
    <n v="2149"/>
    <x v="3"/>
    <s v="OFF-BI-10001765"/>
    <x v="1"/>
    <s v="Binders"/>
    <s v="Wilson Jones Heavy-Duty Casebound Ring Binders with Metal Hinges"/>
    <x v="1365"/>
    <n v="7"/>
    <n v="0"/>
    <n v="116.39039999999999"/>
    <s v="Chuck Magee"/>
    <s v=""/>
    <n v="1"/>
    <n v="0"/>
  </r>
  <r>
    <n v="1542"/>
    <x v="741"/>
    <x v="518"/>
    <d v="2016-03-16T00:00:00"/>
    <s v="Second Class"/>
    <x v="237"/>
    <x v="237"/>
    <x v="0"/>
    <s v="United States"/>
    <s v="Columbus"/>
    <s v="Ohio"/>
    <n v="43229"/>
    <x v="3"/>
    <s v="FUR-FU-10003981"/>
    <x v="0"/>
    <s v="Furnishings"/>
    <s v="Eldon Wave Desk Accessories"/>
    <x v="1366"/>
    <n v="5"/>
    <n v="0.2"/>
    <n v="2.2880000000000003"/>
    <s v="Chuck Magee"/>
    <s v=""/>
    <n v="1"/>
    <n v="0"/>
  </r>
  <r>
    <n v="1543"/>
    <x v="741"/>
    <x v="518"/>
    <d v="2016-03-16T00:00:00"/>
    <s v="Second Class"/>
    <x v="237"/>
    <x v="237"/>
    <x v="0"/>
    <s v="United States"/>
    <s v="Columbus"/>
    <s v="Ohio"/>
    <n v="43229"/>
    <x v="3"/>
    <s v="OFF-FA-10001561"/>
    <x v="1"/>
    <s v="Fasteners"/>
    <s v="Stockwell Push Pins"/>
    <x v="1367"/>
    <n v="6"/>
    <n v="0.2"/>
    <n v="1.7003999999999992"/>
    <s v="Chuck Magee"/>
    <s v=""/>
    <n v="1"/>
    <n v="0"/>
  </r>
  <r>
    <n v="1544"/>
    <x v="742"/>
    <x v="519"/>
    <d v="2016-02-08T00:00:00"/>
    <s v="Standard Class"/>
    <x v="489"/>
    <x v="489"/>
    <x v="2"/>
    <s v="United States"/>
    <s v="San Diego"/>
    <s v="California"/>
    <n v="92024"/>
    <x v="1"/>
    <s v="OFF-BI-10004230"/>
    <x v="1"/>
    <s v="Binders"/>
    <s v="GBC Recycled Grain Textured Covers"/>
    <x v="1368"/>
    <n v="3"/>
    <n v="0.2"/>
    <n v="29.0136"/>
    <s v="Anna Andreadi"/>
    <s v=""/>
    <n v="1"/>
    <n v="1"/>
  </r>
  <r>
    <n v="1545"/>
    <x v="742"/>
    <x v="519"/>
    <d v="2016-02-08T00:00:00"/>
    <s v="Standard Class"/>
    <x v="489"/>
    <x v="489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x v="1369"/>
    <n v="4"/>
    <n v="0"/>
    <n v="16.0928"/>
    <s v="Anna Andreadi"/>
    <s v=""/>
    <n v="1"/>
    <n v="0"/>
  </r>
  <r>
    <n v="1546"/>
    <x v="743"/>
    <x v="520"/>
    <d v="2017-01-04T00:00:00"/>
    <s v="Second Class"/>
    <x v="331"/>
    <x v="331"/>
    <x v="1"/>
    <s v="United States"/>
    <s v="Watertown"/>
    <s v="New York"/>
    <n v="13601"/>
    <x v="3"/>
    <s v="FUR-BO-10002613"/>
    <x v="0"/>
    <s v="Bookcases"/>
    <s v="Atlantic Metals Mobile 4-Shelf Bookcases, Custom Colors"/>
    <x v="1370"/>
    <n v="7"/>
    <n v="0.2"/>
    <n v="196.68599999999986"/>
    <s v="Chuck Magee"/>
    <s v=""/>
    <n v="1"/>
    <n v="0"/>
  </r>
  <r>
    <n v="1547"/>
    <x v="744"/>
    <x v="521"/>
    <d v="2017-11-27T00:00:00"/>
    <s v="Standard Class"/>
    <x v="146"/>
    <x v="146"/>
    <x v="1"/>
    <s v="United States"/>
    <s v="San Antonio"/>
    <s v="Texas"/>
    <n v="78207"/>
    <x v="2"/>
    <s v="OFF-PA-10000994"/>
    <x v="1"/>
    <s v="Paper"/>
    <s v="Xerox 1915"/>
    <x v="763"/>
    <n v="4"/>
    <n v="0.2"/>
    <n v="117.43199999999999"/>
    <s v="Kelly Williams"/>
    <s v=""/>
    <n v="1"/>
    <n v="0"/>
  </r>
  <r>
    <n v="1548"/>
    <x v="744"/>
    <x v="521"/>
    <d v="2017-11-27T00:00:00"/>
    <s v="Standard Class"/>
    <x v="146"/>
    <x v="146"/>
    <x v="1"/>
    <s v="United States"/>
    <s v="San Antonio"/>
    <s v="Texas"/>
    <n v="78207"/>
    <x v="2"/>
    <s v="OFF-BI-10002867"/>
    <x v="1"/>
    <s v="Binders"/>
    <s v="GBC Recycled Regency Composition Covers"/>
    <x v="1371"/>
    <n v="2"/>
    <n v="0.8"/>
    <n v="-40.650400000000019"/>
    <s v="Kelly Williams"/>
    <s v=""/>
    <n v="1"/>
    <n v="0"/>
  </r>
  <r>
    <n v="1549"/>
    <x v="744"/>
    <x v="521"/>
    <d v="2017-11-27T00:00:00"/>
    <s v="Standard Class"/>
    <x v="146"/>
    <x v="146"/>
    <x v="1"/>
    <s v="United States"/>
    <s v="San Antonio"/>
    <s v="Texas"/>
    <n v="78207"/>
    <x v="2"/>
    <s v="OFF-ST-10001291"/>
    <x v="1"/>
    <s v="Storage"/>
    <s v="Tenex Personal Self-Stacking Standard File Box, Black/Gray"/>
    <x v="1372"/>
    <n v="2"/>
    <n v="0.2"/>
    <n v="2.3673999999999991"/>
    <s v="Kelly Williams"/>
    <s v=""/>
    <n v="1"/>
    <n v="0"/>
  </r>
  <r>
    <n v="1550"/>
    <x v="745"/>
    <x v="522"/>
    <d v="2016-07-08T00:00:00"/>
    <s v="First Class"/>
    <x v="212"/>
    <x v="212"/>
    <x v="0"/>
    <s v="United States"/>
    <s v="New York City"/>
    <s v="New York"/>
    <n v="10011"/>
    <x v="3"/>
    <s v="TEC-CO-10001046"/>
    <x v="2"/>
    <s v="Copiers"/>
    <s v="Canon Imageclass D680 Copier / Fax"/>
    <x v="1373"/>
    <n v="1"/>
    <n v="0.2"/>
    <n v="174.99749999999997"/>
    <s v="Chuck Magee"/>
    <s v=""/>
    <n v="1"/>
    <n v="0"/>
  </r>
  <r>
    <n v="1551"/>
    <x v="746"/>
    <x v="38"/>
    <d v="2019-11-18T00:00:00"/>
    <s v="Second Class"/>
    <x v="467"/>
    <x v="467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x v="1374"/>
    <n v="6"/>
    <n v="0.8"/>
    <n v="-24.708599999999997"/>
    <s v="Kelly Williams"/>
    <s v=""/>
    <n v="1"/>
    <n v="0"/>
  </r>
  <r>
    <n v="1552"/>
    <x v="747"/>
    <x v="26"/>
    <d v="2018-06-22T00:00:00"/>
    <s v="Standard Class"/>
    <x v="490"/>
    <x v="490"/>
    <x v="0"/>
    <s v="United States"/>
    <s v="San Diego"/>
    <s v="California"/>
    <n v="92024"/>
    <x v="1"/>
    <s v="OFF-PA-10000806"/>
    <x v="1"/>
    <s v="Paper"/>
    <s v="Xerox 1934"/>
    <x v="1375"/>
    <n v="2"/>
    <n v="0"/>
    <n v="54.860399999999998"/>
    <s v="Anna Andreadi"/>
    <n v="1"/>
    <n v="0"/>
    <n v="1"/>
  </r>
  <r>
    <n v="1553"/>
    <x v="748"/>
    <x v="523"/>
    <d v="2016-05-05T00:00:00"/>
    <s v="First Class"/>
    <x v="185"/>
    <x v="185"/>
    <x v="2"/>
    <s v="United States"/>
    <s v="Appleton"/>
    <s v="Wisconsin"/>
    <n v="54915"/>
    <x v="2"/>
    <s v="OFF-LA-10002195"/>
    <x v="1"/>
    <s v="Labels"/>
    <s v="Avery 481"/>
    <x v="748"/>
    <n v="7"/>
    <n v="0"/>
    <n v="10.348799999999999"/>
    <s v="Kelly Williams"/>
    <s v=""/>
    <n v="1"/>
    <n v="0"/>
  </r>
  <r>
    <n v="1554"/>
    <x v="749"/>
    <x v="524"/>
    <d v="2019-10-21T00:00:00"/>
    <s v="Standard Class"/>
    <x v="491"/>
    <x v="491"/>
    <x v="0"/>
    <s v="United States"/>
    <s v="Richmond"/>
    <s v="Kentucky"/>
    <n v="40475"/>
    <x v="0"/>
    <s v="OFF-BI-10003719"/>
    <x v="1"/>
    <s v="Binders"/>
    <s v="Large Capacity Hanging Post Binders"/>
    <x v="1376"/>
    <n v="5"/>
    <n v="0"/>
    <n v="57.384999999999991"/>
    <s v="Cassandra Brandow"/>
    <s v=""/>
    <n v="1"/>
    <n v="1"/>
  </r>
  <r>
    <n v="1555"/>
    <x v="750"/>
    <x v="525"/>
    <d v="2017-02-13T00:00:00"/>
    <s v="Standard Class"/>
    <x v="100"/>
    <x v="100"/>
    <x v="1"/>
    <s v="United States"/>
    <s v="Bellevue"/>
    <s v="Washington"/>
    <n v="98006"/>
    <x v="1"/>
    <s v="OFF-AR-10001315"/>
    <x v="1"/>
    <s v="Art"/>
    <s v="Newell 310"/>
    <x v="267"/>
    <n v="3"/>
    <n v="0"/>
    <n v="1.5311999999999999"/>
    <s v="Anna Andreadi"/>
    <s v=""/>
    <n v="1"/>
    <n v="0"/>
  </r>
  <r>
    <n v="1556"/>
    <x v="751"/>
    <x v="507"/>
    <d v="2019-09-08T00:00:00"/>
    <s v="Standard Class"/>
    <x v="492"/>
    <x v="492"/>
    <x v="0"/>
    <s v="United States"/>
    <s v="Long Beach"/>
    <s v="New York"/>
    <n v="11561"/>
    <x v="3"/>
    <s v="TEC-AC-10000171"/>
    <x v="2"/>
    <s v="Accessories"/>
    <s v="Verbatim 25 GB 6x Blu-ray Single Layer Recordable Disc, 25/Pack"/>
    <x v="1377"/>
    <n v="4"/>
    <n v="0"/>
    <n v="39.5428"/>
    <s v="Chuck Magee"/>
    <s v=""/>
    <n v="1"/>
    <n v="1"/>
  </r>
  <r>
    <n v="1557"/>
    <x v="752"/>
    <x v="195"/>
    <d v="2018-05-15T00:00:00"/>
    <s v="Standard Class"/>
    <x v="493"/>
    <x v="493"/>
    <x v="0"/>
    <s v="United States"/>
    <s v="Philadelphia"/>
    <s v="Pennsylvania"/>
    <n v="19140"/>
    <x v="3"/>
    <s v="OFF-EN-10003134"/>
    <x v="1"/>
    <s v="Envelopes"/>
    <s v="Staple envelope"/>
    <x v="564"/>
    <n v="1"/>
    <n v="0.2"/>
    <n v="3.504"/>
    <s v="Chuck Magee"/>
    <s v=""/>
    <n v="1"/>
    <n v="1"/>
  </r>
  <r>
    <n v="1558"/>
    <x v="752"/>
    <x v="195"/>
    <d v="2018-05-15T00:00:00"/>
    <s v="Standard Class"/>
    <x v="493"/>
    <x v="493"/>
    <x v="0"/>
    <s v="United States"/>
    <s v="Philadelphia"/>
    <s v="Pennsylvania"/>
    <n v="19140"/>
    <x v="3"/>
    <s v="OFF-AR-10001955"/>
    <x v="1"/>
    <s v="Art"/>
    <s v="Newell 319"/>
    <x v="1378"/>
    <n v="5"/>
    <n v="0.2"/>
    <n v="9.919999999999991"/>
    <s v="Chuck Magee"/>
    <s v=""/>
    <n v="1"/>
    <n v="0"/>
  </r>
  <r>
    <n v="1559"/>
    <x v="753"/>
    <x v="199"/>
    <d v="2017-03-18T00:00:00"/>
    <s v="Second Class"/>
    <x v="188"/>
    <x v="188"/>
    <x v="0"/>
    <s v="United States"/>
    <s v="Seattle"/>
    <s v="Washington"/>
    <n v="98103"/>
    <x v="1"/>
    <s v="FUR-TA-10001039"/>
    <x v="0"/>
    <s v="Tables"/>
    <s v="KI Adjustable-Height Table"/>
    <x v="1379"/>
    <n v="2"/>
    <n v="0"/>
    <n v="44.709600000000009"/>
    <s v="Anna Andreadi"/>
    <s v=""/>
    <n v="1"/>
    <n v="0"/>
  </r>
  <r>
    <n v="1560"/>
    <x v="754"/>
    <x v="526"/>
    <d v="2018-04-13T00:00:00"/>
    <s v="Standard Class"/>
    <x v="494"/>
    <x v="494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x v="1380"/>
    <n v="9"/>
    <n v="0.2"/>
    <n v="12.815099999999997"/>
    <s v="Anna Andreadi"/>
    <s v=""/>
    <n v="1"/>
    <n v="1"/>
  </r>
  <r>
    <n v="1561"/>
    <x v="755"/>
    <x v="527"/>
    <d v="2016-04-09T00:00:00"/>
    <s v="Standard Class"/>
    <x v="324"/>
    <x v="324"/>
    <x v="2"/>
    <s v="United States"/>
    <s v="San Francisco"/>
    <s v="California"/>
    <n v="94109"/>
    <x v="1"/>
    <s v="OFF-LA-10001641"/>
    <x v="1"/>
    <s v="Labels"/>
    <s v="Avery 518"/>
    <x v="1381"/>
    <n v="6"/>
    <n v="0"/>
    <n v="9.0719999999999992"/>
    <s v="Anna Andreadi"/>
    <s v=""/>
    <n v="1"/>
    <n v="0"/>
  </r>
  <r>
    <n v="1562"/>
    <x v="756"/>
    <x v="528"/>
    <d v="2019-09-06T00:00:00"/>
    <s v="First Class"/>
    <x v="37"/>
    <x v="37"/>
    <x v="2"/>
    <s v="United States"/>
    <s v="Seattle"/>
    <s v="Washington"/>
    <n v="98115"/>
    <x v="1"/>
    <s v="OFF-AR-10003732"/>
    <x v="1"/>
    <s v="Art"/>
    <s v="Newell 333"/>
    <x v="1104"/>
    <n v="1"/>
    <n v="0"/>
    <n v="0.72279999999999989"/>
    <s v="Anna Andreadi"/>
    <s v=""/>
    <n v="1"/>
    <n v="0"/>
  </r>
  <r>
    <n v="1563"/>
    <x v="757"/>
    <x v="160"/>
    <d v="2019-06-30T00:00:00"/>
    <s v="Same Day"/>
    <x v="495"/>
    <x v="495"/>
    <x v="0"/>
    <s v="United States"/>
    <s v="New York City"/>
    <s v="New York"/>
    <n v="10011"/>
    <x v="3"/>
    <s v="FUR-TA-10000577"/>
    <x v="0"/>
    <s v="Tables"/>
    <s v="Bretford CR4500 Series Slim Rectangular Table"/>
    <x v="24"/>
    <n v="5"/>
    <n v="0.4"/>
    <n v="-295.97849999999994"/>
    <s v="Chuck Magee"/>
    <s v=""/>
    <n v="1"/>
    <n v="1"/>
  </r>
  <r>
    <n v="1564"/>
    <x v="758"/>
    <x v="529"/>
    <d v="2017-11-09T00:00:00"/>
    <s v="Same Day"/>
    <x v="496"/>
    <x v="496"/>
    <x v="0"/>
    <s v="United States"/>
    <s v="Philadelphia"/>
    <s v="Pennsylvania"/>
    <n v="19134"/>
    <x v="3"/>
    <s v="OFF-PA-10004000"/>
    <x v="1"/>
    <s v="Paper"/>
    <s v="While You Were Out Pads, 50 per Pad, 4 x 5 1/4, Green Cycle"/>
    <x v="1382"/>
    <n v="3"/>
    <n v="0.2"/>
    <n v="4.1151"/>
    <s v="Chuck Magee"/>
    <s v=""/>
    <n v="1"/>
    <n v="1"/>
  </r>
  <r>
    <n v="1565"/>
    <x v="759"/>
    <x v="530"/>
    <d v="2016-03-04T00:00:00"/>
    <s v="Same Day"/>
    <x v="52"/>
    <x v="52"/>
    <x v="0"/>
    <s v="United States"/>
    <s v="Columbia"/>
    <s v="South Carolina"/>
    <n v="29203"/>
    <x v="0"/>
    <s v="OFF-ST-10001370"/>
    <x v="1"/>
    <s v="Storage"/>
    <s v="Sensible Storage WireTech Storage Systems"/>
    <x v="1383"/>
    <n v="5"/>
    <n v="0"/>
    <n v="17.744999999999962"/>
    <s v="Cassandra Brandow"/>
    <s v=""/>
    <n v="1"/>
    <n v="0"/>
  </r>
  <r>
    <n v="1566"/>
    <x v="760"/>
    <x v="531"/>
    <d v="2017-03-25T00:00:00"/>
    <s v="Standard Class"/>
    <x v="270"/>
    <x v="270"/>
    <x v="2"/>
    <s v="United States"/>
    <s v="Seattle"/>
    <s v="Washington"/>
    <n v="98105"/>
    <x v="1"/>
    <s v="TEC-PH-10004539"/>
    <x v="2"/>
    <s v="Phones"/>
    <s v="Wireless Extenders zBoost YX545 SOHO Signal Booster"/>
    <x v="1384"/>
    <n v="3"/>
    <n v="0.2"/>
    <n v="39.687899999999985"/>
    <s v="Anna Andreadi"/>
    <s v=""/>
    <n v="1"/>
    <n v="0"/>
  </r>
  <r>
    <n v="1567"/>
    <x v="761"/>
    <x v="239"/>
    <d v="2017-11-30T00:00:00"/>
    <s v="First Class"/>
    <x v="497"/>
    <x v="497"/>
    <x v="0"/>
    <s v="United States"/>
    <s v="Allen"/>
    <s v="Texas"/>
    <n v="75002"/>
    <x v="2"/>
    <s v="TEC-AC-10003038"/>
    <x v="2"/>
    <s v="Accessories"/>
    <s v="Kingston Digital DataTraveler 16GB USB 2.0"/>
    <x v="1385"/>
    <n v="3"/>
    <n v="0.2"/>
    <n v="-0.26850000000000307"/>
    <s v="Kelly Williams"/>
    <s v=""/>
    <n v="1"/>
    <n v="1"/>
  </r>
  <r>
    <n v="1568"/>
    <x v="761"/>
    <x v="239"/>
    <d v="2017-11-30T00:00:00"/>
    <s v="First Class"/>
    <x v="497"/>
    <x v="497"/>
    <x v="0"/>
    <s v="United States"/>
    <s v="Allen"/>
    <s v="Texas"/>
    <n v="75002"/>
    <x v="2"/>
    <s v="OFF-BI-10000088"/>
    <x v="1"/>
    <s v="Binders"/>
    <s v="GBC Imprintable Covers"/>
    <x v="1386"/>
    <n v="4"/>
    <n v="0.8"/>
    <n v="-13.615200000000002"/>
    <s v="Kelly Williams"/>
    <s v=""/>
    <n v="1"/>
    <n v="0"/>
  </r>
  <r>
    <n v="1569"/>
    <x v="762"/>
    <x v="532"/>
    <d v="2019-06-11T00:00:00"/>
    <s v="Same Day"/>
    <x v="231"/>
    <x v="231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x v="1247"/>
    <n v="3"/>
    <n v="0"/>
    <n v="60.255300000000005"/>
    <s v="Anna Andreadi"/>
    <s v=""/>
    <n v="1"/>
    <n v="0"/>
  </r>
  <r>
    <n v="1570"/>
    <x v="763"/>
    <x v="200"/>
    <d v="2019-11-30T00:00:00"/>
    <s v="Standard Class"/>
    <x v="340"/>
    <x v="340"/>
    <x v="1"/>
    <s v="United States"/>
    <s v="Atlanta"/>
    <s v="Georgia"/>
    <n v="30318"/>
    <x v="0"/>
    <s v="OFF-AR-10003504"/>
    <x v="1"/>
    <s v="Art"/>
    <s v="Newell 347"/>
    <x v="1387"/>
    <n v="3"/>
    <n v="0"/>
    <n v="3.7235999999999989"/>
    <s v="Cassandra Brandow"/>
    <s v=""/>
    <n v="1"/>
    <n v="0"/>
  </r>
  <r>
    <n v="1571"/>
    <x v="764"/>
    <x v="533"/>
    <d v="2016-11-25T00:00:00"/>
    <s v="First Class"/>
    <x v="183"/>
    <x v="183"/>
    <x v="0"/>
    <s v="United States"/>
    <s v="Los Angeles"/>
    <s v="California"/>
    <n v="90004"/>
    <x v="1"/>
    <s v="FUR-CH-10000863"/>
    <x v="0"/>
    <s v="Chairs"/>
    <s v="Novimex Swivel Fabric Task Chair"/>
    <x v="891"/>
    <n v="5"/>
    <n v="0.2"/>
    <n v="-67.941000000000003"/>
    <s v="Anna Andreadi"/>
    <s v=""/>
    <n v="1"/>
    <n v="0"/>
  </r>
  <r>
    <n v="1572"/>
    <x v="764"/>
    <x v="533"/>
    <d v="2016-11-25T00:00:00"/>
    <s v="First Class"/>
    <x v="183"/>
    <x v="183"/>
    <x v="0"/>
    <s v="United States"/>
    <s v="Los Angeles"/>
    <s v="California"/>
    <n v="90004"/>
    <x v="1"/>
    <s v="OFF-EN-10003160"/>
    <x v="1"/>
    <s v="Envelopes"/>
    <s v="Pastel Pink Envelopes"/>
    <x v="1388"/>
    <n v="3"/>
    <n v="0"/>
    <n v="10.4832"/>
    <s v="Anna Andreadi"/>
    <s v=""/>
    <n v="1"/>
    <n v="0"/>
  </r>
  <r>
    <n v="1573"/>
    <x v="764"/>
    <x v="533"/>
    <d v="2016-11-25T00:00:00"/>
    <s v="First Class"/>
    <x v="183"/>
    <x v="183"/>
    <x v="0"/>
    <s v="United States"/>
    <s v="Los Angeles"/>
    <s v="California"/>
    <n v="90004"/>
    <x v="1"/>
    <s v="TEC-AC-10003280"/>
    <x v="2"/>
    <s v="Accessories"/>
    <s v="Belkin F8E887 USB Wired Ergonomic Keyboard"/>
    <x v="809"/>
    <n v="1"/>
    <n v="0"/>
    <n v="6.2978999999999985"/>
    <s v="Anna Andreadi"/>
    <s v=""/>
    <n v="1"/>
    <n v="0"/>
  </r>
  <r>
    <n v="1574"/>
    <x v="764"/>
    <x v="533"/>
    <d v="2016-11-25T00:00:00"/>
    <s v="First Class"/>
    <x v="183"/>
    <x v="183"/>
    <x v="0"/>
    <s v="United States"/>
    <s v="Los Angeles"/>
    <s v="California"/>
    <n v="90004"/>
    <x v="1"/>
    <s v="FUR-CH-10000595"/>
    <x v="0"/>
    <s v="Chairs"/>
    <s v="Safco Contoured Stacking Chairs"/>
    <x v="1389"/>
    <n v="2"/>
    <n v="0.2"/>
    <n v="23.839999999999975"/>
    <s v="Anna Andreadi"/>
    <s v=""/>
    <n v="1"/>
    <n v="0"/>
  </r>
  <r>
    <n v="1575"/>
    <x v="765"/>
    <x v="534"/>
    <d v="2016-12-18T00:00:00"/>
    <s v="First Class"/>
    <x v="498"/>
    <x v="498"/>
    <x v="0"/>
    <s v="United States"/>
    <s v="El Paso"/>
    <s v="Texas"/>
    <n v="79907"/>
    <x v="2"/>
    <s v="TEC-PH-10000169"/>
    <x v="2"/>
    <s v="Phones"/>
    <s v="ARKON Windshield Dashboard Air Vent Car Mount Holder"/>
    <x v="1390"/>
    <n v="3"/>
    <n v="0.2"/>
    <n v="-9.153000000000004"/>
    <s v="Kelly Williams"/>
    <s v=""/>
    <n v="1"/>
    <n v="1"/>
  </r>
  <r>
    <n v="1576"/>
    <x v="765"/>
    <x v="534"/>
    <d v="2016-12-18T00:00:00"/>
    <s v="First Class"/>
    <x v="498"/>
    <x v="498"/>
    <x v="0"/>
    <s v="United States"/>
    <s v="El Paso"/>
    <s v="Texas"/>
    <n v="79907"/>
    <x v="2"/>
    <s v="FUR-CH-10004675"/>
    <x v="0"/>
    <s v="Chairs"/>
    <s v="Lifetime Advantage Folding Chairs, 4/Carton"/>
    <x v="1391"/>
    <n v="5"/>
    <n v="0.3"/>
    <n v="-21.807999999999993"/>
    <s v="Kelly Williams"/>
    <s v=""/>
    <n v="1"/>
    <n v="0"/>
  </r>
  <r>
    <n v="1577"/>
    <x v="766"/>
    <x v="183"/>
    <d v="2018-04-27T00:00:00"/>
    <s v="Standard Class"/>
    <x v="499"/>
    <x v="499"/>
    <x v="2"/>
    <s v="United States"/>
    <s v="Aurora"/>
    <s v="Illinois"/>
    <n v="60505"/>
    <x v="2"/>
    <s v="OFF-ST-10002406"/>
    <x v="1"/>
    <s v="Storage"/>
    <s v="Pizazz Global Quick File"/>
    <x v="1392"/>
    <n v="2"/>
    <n v="0.2"/>
    <n v="2.3952000000000018"/>
    <s v="Kelly Williams"/>
    <s v=""/>
    <n v="1"/>
    <n v="1"/>
  </r>
  <r>
    <n v="1578"/>
    <x v="767"/>
    <x v="454"/>
    <d v="2018-05-27T00:00:00"/>
    <s v="Standard Class"/>
    <x v="399"/>
    <x v="399"/>
    <x v="2"/>
    <s v="United States"/>
    <s v="Florence"/>
    <s v="Alabama"/>
    <n v="35630"/>
    <x v="0"/>
    <s v="OFF-PA-10001526"/>
    <x v="1"/>
    <s v="Paper"/>
    <s v="Xerox 1949"/>
    <x v="1393"/>
    <n v="1"/>
    <n v="0"/>
    <n v="2.4402000000000004"/>
    <s v="Cassandra Brandow"/>
    <s v=""/>
    <n v="1"/>
    <n v="0"/>
  </r>
  <r>
    <n v="1579"/>
    <x v="768"/>
    <x v="535"/>
    <d v="2018-03-01T00:00:00"/>
    <s v="First Class"/>
    <x v="297"/>
    <x v="297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x v="1394"/>
    <n v="3"/>
    <n v="0"/>
    <n v="49.555199999999978"/>
    <s v="Chuck Magee"/>
    <s v=""/>
    <n v="1"/>
    <n v="0"/>
  </r>
  <r>
    <n v="1580"/>
    <x v="769"/>
    <x v="101"/>
    <d v="2017-08-12T00:00:00"/>
    <s v="First Class"/>
    <x v="268"/>
    <x v="268"/>
    <x v="0"/>
    <s v="United States"/>
    <s v="New York City"/>
    <s v="New York"/>
    <n v="10024"/>
    <x v="3"/>
    <s v="TEC-PH-10003012"/>
    <x v="2"/>
    <s v="Phones"/>
    <s v="Nortel Meridian M3904 Professional Digital phone"/>
    <x v="673"/>
    <n v="2"/>
    <n v="0"/>
    <n v="89.314199999999971"/>
    <s v="Chuck Magee"/>
    <s v=""/>
    <n v="1"/>
    <n v="0"/>
  </r>
  <r>
    <n v="1581"/>
    <x v="769"/>
    <x v="101"/>
    <d v="2017-08-12T00:00:00"/>
    <s v="First Class"/>
    <x v="268"/>
    <x v="268"/>
    <x v="0"/>
    <s v="United States"/>
    <s v="New York City"/>
    <s v="New York"/>
    <n v="10024"/>
    <x v="3"/>
    <s v="FUR-TA-10002607"/>
    <x v="0"/>
    <s v="Tables"/>
    <s v="KI Conference Tables"/>
    <x v="1395"/>
    <n v="9"/>
    <n v="0.4"/>
    <n v="-153.12239999999997"/>
    <s v="Chuck Magee"/>
    <s v=""/>
    <n v="1"/>
    <n v="0"/>
  </r>
  <r>
    <n v="1582"/>
    <x v="769"/>
    <x v="101"/>
    <d v="2017-08-12T00:00:00"/>
    <s v="First Class"/>
    <x v="268"/>
    <x v="268"/>
    <x v="0"/>
    <s v="United States"/>
    <s v="New York City"/>
    <s v="New York"/>
    <n v="10024"/>
    <x v="3"/>
    <s v="OFF-ST-10000642"/>
    <x v="1"/>
    <s v="Storage"/>
    <s v="Tennsco Lockers, Gray"/>
    <x v="108"/>
    <n v="2"/>
    <n v="0"/>
    <n v="2.9371999999999971"/>
    <s v="Chuck Magee"/>
    <s v=""/>
    <n v="1"/>
    <n v="0"/>
  </r>
  <r>
    <n v="1583"/>
    <x v="769"/>
    <x v="101"/>
    <d v="2017-08-12T00:00:00"/>
    <s v="First Class"/>
    <x v="268"/>
    <x v="268"/>
    <x v="0"/>
    <s v="United States"/>
    <s v="New York City"/>
    <s v="New York"/>
    <n v="10024"/>
    <x v="3"/>
    <s v="OFF-BI-10000545"/>
    <x v="1"/>
    <s v="Binders"/>
    <s v="GBC Ibimaster 500 Manual ProClick Binding System"/>
    <x v="1396"/>
    <n v="2"/>
    <n v="0.2"/>
    <n v="456.58800000000002"/>
    <s v="Chuck Magee"/>
    <s v=""/>
    <n v="1"/>
    <n v="0"/>
  </r>
  <r>
    <n v="1584"/>
    <x v="769"/>
    <x v="101"/>
    <d v="2017-08-12T00:00:00"/>
    <s v="First Class"/>
    <x v="268"/>
    <x v="268"/>
    <x v="0"/>
    <s v="United States"/>
    <s v="New York City"/>
    <s v="New York"/>
    <n v="10024"/>
    <x v="3"/>
    <s v="FUR-FU-10002157"/>
    <x v="0"/>
    <s v="Furnishings"/>
    <s v="Artistic Insta-Plaque"/>
    <x v="116"/>
    <n v="3"/>
    <n v="0"/>
    <n v="18.345599999999997"/>
    <s v="Chuck Magee"/>
    <s v=""/>
    <n v="1"/>
    <n v="0"/>
  </r>
  <r>
    <n v="1585"/>
    <x v="769"/>
    <x v="101"/>
    <d v="2017-08-12T00:00:00"/>
    <s v="First Class"/>
    <x v="268"/>
    <x v="268"/>
    <x v="0"/>
    <s v="United States"/>
    <s v="New York City"/>
    <s v="New York"/>
    <n v="10024"/>
    <x v="3"/>
    <s v="FUR-FU-10001706"/>
    <x v="0"/>
    <s v="Furnishings"/>
    <s v="Longer-Life Soft White Bulbs"/>
    <x v="51"/>
    <n v="2"/>
    <n v="0"/>
    <n v="2.9567999999999999"/>
    <s v="Chuck Magee"/>
    <s v=""/>
    <n v="1"/>
    <n v="0"/>
  </r>
  <r>
    <n v="1586"/>
    <x v="769"/>
    <x v="101"/>
    <d v="2017-08-12T00:00:00"/>
    <s v="First Class"/>
    <x v="268"/>
    <x v="268"/>
    <x v="0"/>
    <s v="United States"/>
    <s v="New York City"/>
    <s v="New York"/>
    <n v="10024"/>
    <x v="3"/>
    <s v="TEC-PH-10000984"/>
    <x v="2"/>
    <s v="Phones"/>
    <s v="Panasonic KX-TG9471B"/>
    <x v="508"/>
    <n v="5"/>
    <n v="0"/>
    <n v="274.38600000000008"/>
    <s v="Chuck Magee"/>
    <s v=""/>
    <n v="1"/>
    <n v="0"/>
  </r>
  <r>
    <n v="1587"/>
    <x v="769"/>
    <x v="101"/>
    <d v="2017-08-12T00:00:00"/>
    <s v="First Class"/>
    <x v="268"/>
    <x v="268"/>
    <x v="0"/>
    <s v="United States"/>
    <s v="New York City"/>
    <s v="New York"/>
    <n v="10024"/>
    <x v="3"/>
    <s v="OFF-PA-10001357"/>
    <x v="1"/>
    <s v="Paper"/>
    <s v="Xerox 1886"/>
    <x v="140"/>
    <n v="3"/>
    <n v="0"/>
    <n v="68.975999999999999"/>
    <s v="Chuck Magee"/>
    <s v=""/>
    <n v="1"/>
    <n v="0"/>
  </r>
  <r>
    <n v="1588"/>
    <x v="769"/>
    <x v="101"/>
    <d v="2017-08-12T00:00:00"/>
    <s v="First Class"/>
    <x v="268"/>
    <x v="268"/>
    <x v="0"/>
    <s v="United States"/>
    <s v="New York City"/>
    <s v="New York"/>
    <n v="10024"/>
    <x v="3"/>
    <s v="OFF-FA-10000992"/>
    <x v="1"/>
    <s v="Fasteners"/>
    <s v="Acco Clips to Go Binder Clips, 24 Clips in Two Sizes"/>
    <x v="1397"/>
    <n v="3"/>
    <n v="0"/>
    <n v="5.0054999999999996"/>
    <s v="Chuck Magee"/>
    <s v=""/>
    <n v="1"/>
    <n v="0"/>
  </r>
  <r>
    <n v="1589"/>
    <x v="769"/>
    <x v="101"/>
    <d v="2017-08-12T00:00:00"/>
    <s v="First Class"/>
    <x v="268"/>
    <x v="268"/>
    <x v="0"/>
    <s v="United States"/>
    <s v="New York City"/>
    <s v="New York"/>
    <n v="10024"/>
    <x v="3"/>
    <s v="TEC-AC-10002600"/>
    <x v="2"/>
    <s v="Accessories"/>
    <s v="Belkin QODE FastFit Bluetooth Keyboard"/>
    <x v="414"/>
    <n v="4"/>
    <n v="0"/>
    <n v="34.692000000000007"/>
    <s v="Chuck Magee"/>
    <s v=""/>
    <n v="1"/>
    <n v="0"/>
  </r>
  <r>
    <n v="1590"/>
    <x v="770"/>
    <x v="536"/>
    <d v="2018-05-16T00:00:00"/>
    <s v="Standard Class"/>
    <x v="500"/>
    <x v="500"/>
    <x v="1"/>
    <s v="United States"/>
    <s v="Virginia Beach"/>
    <s v="Virginia"/>
    <n v="23464"/>
    <x v="0"/>
    <s v="OFF-AR-10001662"/>
    <x v="1"/>
    <s v="Art"/>
    <s v="Rogers Handheld Barrel Pencil Sharpener"/>
    <x v="1398"/>
    <n v="4"/>
    <n v="0"/>
    <n v="2.9592000000000009"/>
    <s v="Cassandra Brandow"/>
    <s v=""/>
    <n v="1"/>
    <n v="1"/>
  </r>
  <r>
    <n v="1591"/>
    <x v="771"/>
    <x v="173"/>
    <d v="2018-04-19T00:00:00"/>
    <s v="Standard Class"/>
    <x v="501"/>
    <x v="501"/>
    <x v="1"/>
    <s v="United States"/>
    <s v="Grapevine"/>
    <s v="Texas"/>
    <n v="76051"/>
    <x v="2"/>
    <s v="OFF-AR-10001221"/>
    <x v="1"/>
    <s v="Art"/>
    <s v="Dixon Ticonderoga Erasable Colored Pencil Set, 12-Color"/>
    <x v="1399"/>
    <n v="7"/>
    <n v="0.2"/>
    <n v="5.8603999999999967"/>
    <s v="Kelly Williams"/>
    <s v=""/>
    <n v="1"/>
    <n v="1"/>
  </r>
  <r>
    <n v="1592"/>
    <x v="771"/>
    <x v="173"/>
    <d v="2018-04-19T00:00:00"/>
    <s v="Standard Class"/>
    <x v="501"/>
    <x v="501"/>
    <x v="1"/>
    <s v="United States"/>
    <s v="Grapevine"/>
    <s v="Texas"/>
    <n v="76051"/>
    <x v="2"/>
    <s v="OFF-FA-10002988"/>
    <x v="1"/>
    <s v="Fasteners"/>
    <s v="Ideal Clamps"/>
    <x v="1400"/>
    <n v="5"/>
    <n v="0.2"/>
    <n v="2.9144999999999994"/>
    <s v="Kelly Williams"/>
    <s v=""/>
    <n v="1"/>
    <n v="0"/>
  </r>
  <r>
    <n v="1593"/>
    <x v="772"/>
    <x v="537"/>
    <d v="2017-06-25T00:00:00"/>
    <s v="Second Class"/>
    <x v="502"/>
    <x v="502"/>
    <x v="0"/>
    <s v="United States"/>
    <s v="Olympia"/>
    <s v="Washington"/>
    <n v="98502"/>
    <x v="1"/>
    <s v="TEC-PH-10004830"/>
    <x v="2"/>
    <s v="Phones"/>
    <s v="Pyle PRT45 Retro Home Telephone"/>
    <x v="1401"/>
    <n v="4"/>
    <n v="0.2"/>
    <n v="22.676399999999994"/>
    <s v="Anna Andreadi"/>
    <s v=""/>
    <n v="1"/>
    <n v="1"/>
  </r>
  <r>
    <n v="1594"/>
    <x v="773"/>
    <x v="538"/>
    <d v="2016-10-19T00:00:00"/>
    <s v="Same Day"/>
    <x v="223"/>
    <x v="223"/>
    <x v="0"/>
    <s v="United States"/>
    <s v="Los Angeles"/>
    <s v="California"/>
    <n v="90032"/>
    <x v="1"/>
    <s v="OFF-PA-10004519"/>
    <x v="1"/>
    <s v="Paper"/>
    <s v="Spiral Phone Message Books with Labels by Adams"/>
    <x v="1402"/>
    <n v="3"/>
    <n v="0"/>
    <n v="6.5856000000000012"/>
    <s v="Anna Andreadi"/>
    <s v=""/>
    <n v="1"/>
    <n v="0"/>
  </r>
  <r>
    <n v="1595"/>
    <x v="774"/>
    <x v="539"/>
    <d v="2017-03-27T00:00:00"/>
    <s v="First Class"/>
    <x v="503"/>
    <x v="503"/>
    <x v="2"/>
    <s v="United States"/>
    <s v="Peoria"/>
    <s v="Illinois"/>
    <n v="61604"/>
    <x v="2"/>
    <s v="FUR-BO-10000362"/>
    <x v="0"/>
    <s v="Bookcases"/>
    <s v="Sauder Inglewood Library Bookcases"/>
    <x v="1403"/>
    <n v="3"/>
    <n v="0.3"/>
    <n v="-35.905799999999999"/>
    <s v="Kelly Williams"/>
    <s v=""/>
    <n v="1"/>
    <n v="1"/>
  </r>
  <r>
    <n v="1596"/>
    <x v="775"/>
    <x v="540"/>
    <d v="2019-05-12T00:00:00"/>
    <s v="Standard Class"/>
    <x v="198"/>
    <x v="198"/>
    <x v="0"/>
    <s v="United States"/>
    <s v="Columbus"/>
    <s v="Ohio"/>
    <n v="43229"/>
    <x v="3"/>
    <s v="FUR-CH-10004540"/>
    <x v="0"/>
    <s v="Chairs"/>
    <s v="Global Chrome Stack Chair"/>
    <x v="1404"/>
    <n v="2"/>
    <n v="0.3"/>
    <n v="-2.0567999999999991"/>
    <s v="Chuck Magee"/>
    <s v=""/>
    <n v="1"/>
    <n v="0"/>
  </r>
  <r>
    <n v="1597"/>
    <x v="776"/>
    <x v="524"/>
    <d v="2019-10-18T00:00:00"/>
    <s v="First Class"/>
    <x v="199"/>
    <x v="199"/>
    <x v="1"/>
    <s v="United States"/>
    <s v="New York City"/>
    <s v="New York"/>
    <n v="10011"/>
    <x v="3"/>
    <s v="FUR-FU-10001290"/>
    <x v="0"/>
    <s v="Furnishings"/>
    <s v="Executive Impressions Supervisor Wall Clock"/>
    <x v="1405"/>
    <n v="13"/>
    <n v="0"/>
    <n v="175.13599999999997"/>
    <s v="Chuck Magee"/>
    <s v=""/>
    <n v="1"/>
    <n v="0"/>
  </r>
  <r>
    <n v="1598"/>
    <x v="777"/>
    <x v="123"/>
    <d v="2019-11-21T00:00:00"/>
    <s v="Second Class"/>
    <x v="492"/>
    <x v="492"/>
    <x v="0"/>
    <s v="United States"/>
    <s v="Carrollton"/>
    <s v="Texas"/>
    <n v="75007"/>
    <x v="2"/>
    <s v="OFF-PA-10000308"/>
    <x v="1"/>
    <s v="Paper"/>
    <s v="Xerox 1901"/>
    <x v="1406"/>
    <n v="4"/>
    <n v="0.2"/>
    <n v="5.2799999999999994"/>
    <s v="Kelly Williams"/>
    <s v=""/>
    <n v="1"/>
    <n v="0"/>
  </r>
  <r>
    <n v="1599"/>
    <x v="777"/>
    <x v="123"/>
    <d v="2019-11-21T00:00:00"/>
    <s v="Second Class"/>
    <x v="492"/>
    <x v="492"/>
    <x v="0"/>
    <s v="United States"/>
    <s v="Carrollton"/>
    <s v="Texas"/>
    <n v="75007"/>
    <x v="2"/>
    <s v="OFF-SU-10001165"/>
    <x v="1"/>
    <s v="Supplies"/>
    <s v="Acme Elite Stainless Steel Scissors"/>
    <x v="1407"/>
    <n v="1"/>
    <n v="0.2"/>
    <n v="0.50039999999999996"/>
    <s v="Kelly Williams"/>
    <s v=""/>
    <n v="1"/>
    <n v="0"/>
  </r>
  <r>
    <n v="1600"/>
    <x v="777"/>
    <x v="123"/>
    <d v="2019-11-21T00:00:00"/>
    <s v="Second Class"/>
    <x v="492"/>
    <x v="492"/>
    <x v="0"/>
    <s v="United States"/>
    <s v="Carrollton"/>
    <s v="Texas"/>
    <n v="75007"/>
    <x v="2"/>
    <s v="OFF-AR-10003373"/>
    <x v="1"/>
    <s v="Art"/>
    <s v="Boston School Pro Electric Pencil Sharpener, 1670"/>
    <x v="306"/>
    <n v="4"/>
    <n v="0.2"/>
    <n v="8.674399999999995"/>
    <s v="Kelly Williams"/>
    <s v=""/>
    <n v="1"/>
    <n v="0"/>
  </r>
  <r>
    <n v="1601"/>
    <x v="777"/>
    <x v="123"/>
    <d v="2019-11-21T00:00:00"/>
    <s v="Second Class"/>
    <x v="492"/>
    <x v="492"/>
    <x v="0"/>
    <s v="United States"/>
    <s v="Carrollton"/>
    <s v="Texas"/>
    <n v="75007"/>
    <x v="2"/>
    <s v="FUR-FU-10001967"/>
    <x v="0"/>
    <s v="Furnishings"/>
    <s v="Telescoping Adjustable Floor Lamp"/>
    <x v="314"/>
    <n v="2"/>
    <n v="0.6"/>
    <n v="-13.992999999999999"/>
    <s v="Kelly Williams"/>
    <s v=""/>
    <n v="1"/>
    <n v="0"/>
  </r>
  <r>
    <n v="1602"/>
    <x v="778"/>
    <x v="541"/>
    <d v="2018-05-13T00:00:00"/>
    <s v="Second Class"/>
    <x v="334"/>
    <x v="334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x v="46"/>
    <n v="2"/>
    <n v="0"/>
    <n v="42.391999999999996"/>
    <s v="Chuck Magee"/>
    <s v=""/>
    <n v="1"/>
    <n v="0"/>
  </r>
  <r>
    <n v="1603"/>
    <x v="779"/>
    <x v="25"/>
    <d v="2018-12-17T00:00:00"/>
    <s v="Standard Class"/>
    <x v="222"/>
    <x v="222"/>
    <x v="0"/>
    <s v="United States"/>
    <s v="Smyrna"/>
    <s v="Tennessee"/>
    <n v="37167"/>
    <x v="0"/>
    <s v="OFF-AR-10003251"/>
    <x v="1"/>
    <s v="Art"/>
    <s v="Prang Drawing Pencil Set"/>
    <x v="408"/>
    <n v="3"/>
    <n v="0.2"/>
    <n v="1.6679999999999997"/>
    <s v="Cassandra Brandow"/>
    <s v=""/>
    <n v="1"/>
    <n v="0"/>
  </r>
  <r>
    <n v="1604"/>
    <x v="780"/>
    <x v="329"/>
    <d v="2019-12-04T00:00:00"/>
    <s v="Standard Class"/>
    <x v="250"/>
    <x v="250"/>
    <x v="0"/>
    <s v="United States"/>
    <s v="Newark"/>
    <s v="Delaware"/>
    <n v="19711"/>
    <x v="3"/>
    <s v="OFF-AR-10001044"/>
    <x v="1"/>
    <s v="Art"/>
    <s v="BOSTON Ranger #55 Pencil Sharpener, Black"/>
    <x v="1408"/>
    <n v="6"/>
    <n v="0"/>
    <n v="45.222599999999993"/>
    <s v="Chuck Magee"/>
    <s v=""/>
    <n v="1"/>
    <n v="0"/>
  </r>
  <r>
    <n v="1605"/>
    <x v="781"/>
    <x v="475"/>
    <d v="2018-04-24T00:00:00"/>
    <s v="Second Class"/>
    <x v="123"/>
    <x v="123"/>
    <x v="0"/>
    <s v="United States"/>
    <s v="Los Angeles"/>
    <s v="California"/>
    <n v="90049"/>
    <x v="1"/>
    <s v="TEC-PH-10004700"/>
    <x v="2"/>
    <s v="Phones"/>
    <s v="PowerGen Dual USB Car Charger"/>
    <x v="1409"/>
    <n v="5"/>
    <n v="0.2"/>
    <n v="12.986999999999995"/>
    <s v="Anna Andreadi"/>
    <s v=""/>
    <n v="1"/>
    <n v="0"/>
  </r>
  <r>
    <n v="1606"/>
    <x v="781"/>
    <x v="475"/>
    <d v="2018-04-24T00:00:00"/>
    <s v="Second Class"/>
    <x v="123"/>
    <x v="123"/>
    <x v="0"/>
    <s v="United States"/>
    <s v="Los Angeles"/>
    <s v="California"/>
    <n v="90049"/>
    <x v="1"/>
    <s v="OFF-AR-10000823"/>
    <x v="1"/>
    <s v="Art"/>
    <s v="Newell 307"/>
    <x v="1410"/>
    <n v="3"/>
    <n v="0"/>
    <n v="1.5288000000000002"/>
    <s v="Anna Andreadi"/>
    <s v=""/>
    <n v="1"/>
    <n v="0"/>
  </r>
  <r>
    <n v="1607"/>
    <x v="781"/>
    <x v="475"/>
    <d v="2018-04-24T00:00:00"/>
    <s v="Second Class"/>
    <x v="123"/>
    <x v="123"/>
    <x v="0"/>
    <s v="United States"/>
    <s v="Los Angeles"/>
    <s v="California"/>
    <n v="90049"/>
    <x v="1"/>
    <s v="OFF-AR-10004456"/>
    <x v="1"/>
    <s v="Art"/>
    <s v="Panasonic KP-4ABK Battery-Operated Pencil Sharpener"/>
    <x v="1411"/>
    <n v="5"/>
    <n v="0"/>
    <n v="21.227999999999998"/>
    <s v="Anna Andreadi"/>
    <s v=""/>
    <n v="1"/>
    <n v="0"/>
  </r>
  <r>
    <n v="1608"/>
    <x v="781"/>
    <x v="475"/>
    <d v="2018-04-24T00:00:00"/>
    <s v="Second Class"/>
    <x v="123"/>
    <x v="123"/>
    <x v="0"/>
    <s v="United States"/>
    <s v="Los Angeles"/>
    <s v="California"/>
    <n v="90049"/>
    <x v="1"/>
    <s v="OFF-BI-10000050"/>
    <x v="1"/>
    <s v="Binders"/>
    <s v="Angle-D Binders with Locking Rings, Label Holders"/>
    <x v="572"/>
    <n v="1"/>
    <n v="0.2"/>
    <n v="1.9709999999999996"/>
    <s v="Anna Andreadi"/>
    <s v=""/>
    <n v="1"/>
    <n v="0"/>
  </r>
  <r>
    <n v="1609"/>
    <x v="781"/>
    <x v="475"/>
    <d v="2018-04-24T00:00:00"/>
    <s v="Second Class"/>
    <x v="123"/>
    <x v="123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x v="20"/>
    <n v="4"/>
    <n v="0"/>
    <n v="10.223999999999998"/>
    <s v="Anna Andreadi"/>
    <s v=""/>
    <n v="1"/>
    <n v="0"/>
  </r>
  <r>
    <n v="1610"/>
    <x v="781"/>
    <x v="475"/>
    <d v="2018-04-24T00:00:00"/>
    <s v="Second Class"/>
    <x v="123"/>
    <x v="123"/>
    <x v="0"/>
    <s v="United States"/>
    <s v="Los Angeles"/>
    <s v="California"/>
    <n v="90049"/>
    <x v="1"/>
    <s v="OFF-BI-10000591"/>
    <x v="1"/>
    <s v="Binders"/>
    <s v="Avery Binder Labels"/>
    <x v="1412"/>
    <n v="3"/>
    <n v="0.2"/>
    <n v="3.2675999999999994"/>
    <s v="Anna Andreadi"/>
    <s v=""/>
    <n v="1"/>
    <n v="0"/>
  </r>
  <r>
    <n v="1611"/>
    <x v="782"/>
    <x v="542"/>
    <d v="2016-05-30T00:00:00"/>
    <s v="Standard Class"/>
    <x v="504"/>
    <x v="504"/>
    <x v="1"/>
    <s v="United States"/>
    <s v="Los Angeles"/>
    <s v="California"/>
    <n v="90008"/>
    <x v="1"/>
    <s v="FUR-BO-10000362"/>
    <x v="0"/>
    <s v="Bookcases"/>
    <s v="Sauder Inglewood Library Bookcases"/>
    <x v="1413"/>
    <n v="2"/>
    <n v="0.15"/>
    <n v="27.356800000000007"/>
    <s v="Anna Andreadi"/>
    <n v="1"/>
    <n v="0"/>
    <n v="1"/>
  </r>
  <r>
    <n v="1612"/>
    <x v="782"/>
    <x v="542"/>
    <d v="2016-05-30T00:00:00"/>
    <s v="Standard Class"/>
    <x v="504"/>
    <x v="504"/>
    <x v="1"/>
    <s v="United States"/>
    <s v="Los Angeles"/>
    <s v="California"/>
    <n v="90008"/>
    <x v="1"/>
    <s v="TEC-PH-10000441"/>
    <x v="2"/>
    <s v="Phones"/>
    <s v="VTech DS6151"/>
    <x v="1227"/>
    <n v="2"/>
    <n v="0.2"/>
    <n v="20.158400000000015"/>
    <s v="Anna Andreadi"/>
    <n v="1"/>
    <n v="0"/>
    <n v="0"/>
  </r>
  <r>
    <n v="1613"/>
    <x v="782"/>
    <x v="542"/>
    <d v="2016-05-30T00:00:00"/>
    <s v="Standard Class"/>
    <x v="504"/>
    <x v="504"/>
    <x v="1"/>
    <s v="United States"/>
    <s v="Los Angeles"/>
    <s v="California"/>
    <n v="90008"/>
    <x v="1"/>
    <s v="TEC-PH-10002726"/>
    <x v="2"/>
    <s v="Phones"/>
    <s v="netTALK DUO VoIP Telephone Service"/>
    <x v="1414"/>
    <n v="2"/>
    <n v="0.2"/>
    <n v="31.494"/>
    <s v="Anna Andreadi"/>
    <n v="1"/>
    <n v="0"/>
    <n v="0"/>
  </r>
  <r>
    <n v="1614"/>
    <x v="783"/>
    <x v="202"/>
    <d v="2019-12-25T00:00:00"/>
    <s v="Standard Class"/>
    <x v="453"/>
    <x v="453"/>
    <x v="1"/>
    <s v="United States"/>
    <s v="Oakland"/>
    <s v="California"/>
    <n v="94601"/>
    <x v="1"/>
    <s v="OFF-ST-10003306"/>
    <x v="1"/>
    <s v="Storage"/>
    <s v="Letter Size Cart"/>
    <x v="1415"/>
    <n v="7"/>
    <n v="0"/>
    <n v="290.00579999999991"/>
    <s v="Anna Andreadi"/>
    <s v=""/>
    <n v="1"/>
    <n v="0"/>
  </r>
  <r>
    <n v="1615"/>
    <x v="784"/>
    <x v="543"/>
    <d v="2018-03-19T00:00:00"/>
    <s v="Standard Class"/>
    <x v="484"/>
    <x v="484"/>
    <x v="2"/>
    <s v="United States"/>
    <s v="Philadelphia"/>
    <s v="Pennsylvania"/>
    <n v="19143"/>
    <x v="3"/>
    <s v="TEC-AC-10004855"/>
    <x v="2"/>
    <s v="Accessories"/>
    <s v="V7 USB Numeric Keypad"/>
    <x v="367"/>
    <n v="3"/>
    <n v="0.2"/>
    <n v="-13.646100000000001"/>
    <s v="Chuck Magee"/>
    <s v=""/>
    <n v="1"/>
    <n v="0"/>
  </r>
  <r>
    <n v="1616"/>
    <x v="785"/>
    <x v="544"/>
    <d v="2017-08-16T00:00:00"/>
    <s v="Standard Class"/>
    <x v="451"/>
    <x v="451"/>
    <x v="2"/>
    <s v="United States"/>
    <s v="Eagan"/>
    <s v="Minnesota"/>
    <n v="55122"/>
    <x v="2"/>
    <s v="OFF-LA-10002787"/>
    <x v="1"/>
    <s v="Labels"/>
    <s v="Avery 480"/>
    <x v="1416"/>
    <n v="1"/>
    <n v="0"/>
    <n v="1.7999999999999998"/>
    <s v="Kelly Williams"/>
    <s v=""/>
    <n v="1"/>
    <n v="0"/>
  </r>
  <r>
    <n v="1617"/>
    <x v="785"/>
    <x v="544"/>
    <d v="2017-08-16T00:00:00"/>
    <s v="Standard Class"/>
    <x v="451"/>
    <x v="451"/>
    <x v="2"/>
    <s v="United States"/>
    <s v="Eagan"/>
    <s v="Minnesota"/>
    <n v="55122"/>
    <x v="2"/>
    <s v="OFF-LA-10002043"/>
    <x v="1"/>
    <s v="Labels"/>
    <s v="Avery 489"/>
    <x v="1417"/>
    <n v="4"/>
    <n v="0"/>
    <n v="19.872"/>
    <s v="Kelly Williams"/>
    <s v=""/>
    <n v="1"/>
    <n v="0"/>
  </r>
  <r>
    <n v="1618"/>
    <x v="785"/>
    <x v="544"/>
    <d v="2017-08-16T00:00:00"/>
    <s v="Standard Class"/>
    <x v="451"/>
    <x v="451"/>
    <x v="2"/>
    <s v="United States"/>
    <s v="Eagan"/>
    <s v="Minnesota"/>
    <n v="55122"/>
    <x v="2"/>
    <s v="OFF-AR-10001915"/>
    <x v="1"/>
    <s v="Art"/>
    <s v="Peel-Off China Markers"/>
    <x v="1418"/>
    <n v="3"/>
    <n v="0"/>
    <n v="12.511800000000001"/>
    <s v="Kelly Williams"/>
    <s v=""/>
    <n v="1"/>
    <n v="0"/>
  </r>
  <r>
    <n v="1619"/>
    <x v="786"/>
    <x v="545"/>
    <d v="2018-09-14T00:00:00"/>
    <s v="Second Class"/>
    <x v="43"/>
    <x v="43"/>
    <x v="2"/>
    <s v="United States"/>
    <s v="New York City"/>
    <s v="New York"/>
    <n v="10011"/>
    <x v="3"/>
    <s v="OFF-ST-10000352"/>
    <x v="1"/>
    <s v="Storage"/>
    <s v="Acco Perma 2700 Stacking Storage Drawers"/>
    <x v="1419"/>
    <n v="2"/>
    <n v="0"/>
    <n v="8.9220000000000041"/>
    <s v="Chuck Magee"/>
    <s v=""/>
    <n v="1"/>
    <n v="0"/>
  </r>
  <r>
    <n v="1620"/>
    <x v="786"/>
    <x v="545"/>
    <d v="2018-09-14T00:00:00"/>
    <s v="Second Class"/>
    <x v="43"/>
    <x v="43"/>
    <x v="2"/>
    <s v="United States"/>
    <s v="New York City"/>
    <s v="New York"/>
    <n v="10011"/>
    <x v="3"/>
    <s v="OFF-PA-10000575"/>
    <x v="1"/>
    <s v="Paper"/>
    <s v="Wirebound Message Books, Four 2 3/4 x 5 White Forms per Page"/>
    <x v="1420"/>
    <n v="1"/>
    <n v="0"/>
    <n v="3.0773999999999999"/>
    <s v="Chuck Magee"/>
    <s v=""/>
    <n v="1"/>
    <n v="0"/>
  </r>
  <r>
    <n v="1621"/>
    <x v="787"/>
    <x v="141"/>
    <d v="2019-07-15T00:00:00"/>
    <s v="Standard Class"/>
    <x v="505"/>
    <x v="505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x v="1421"/>
    <n v="2"/>
    <n v="0"/>
    <n v="99.23"/>
    <s v="Anna Andreadi"/>
    <s v=""/>
    <n v="1"/>
    <n v="1"/>
  </r>
  <r>
    <n v="1622"/>
    <x v="787"/>
    <x v="141"/>
    <d v="2019-07-15T00:00:00"/>
    <s v="Standard Class"/>
    <x v="505"/>
    <x v="505"/>
    <x v="0"/>
    <s v="United States"/>
    <s v="Kent"/>
    <s v="Washington"/>
    <n v="98031"/>
    <x v="1"/>
    <s v="OFF-LA-10003930"/>
    <x v="1"/>
    <s v="Labels"/>
    <s v="Dot Matrix Printer Tape Reel Labels, White, 5000/Box"/>
    <x v="1422"/>
    <n v="8"/>
    <n v="0"/>
    <n v="385.37520000000001"/>
    <s v="Anna Andreadi"/>
    <s v=""/>
    <n v="1"/>
    <n v="0"/>
  </r>
  <r>
    <n v="1623"/>
    <x v="787"/>
    <x v="141"/>
    <d v="2019-07-15T00:00:00"/>
    <s v="Standard Class"/>
    <x v="505"/>
    <x v="505"/>
    <x v="0"/>
    <s v="United States"/>
    <s v="Kent"/>
    <s v="Washington"/>
    <n v="98031"/>
    <x v="1"/>
    <s v="OFF-BI-10001107"/>
    <x v="1"/>
    <s v="Binders"/>
    <s v="GBC White Gloss Covers, Plain Front"/>
    <x v="1423"/>
    <n v="2"/>
    <n v="0.2"/>
    <n v="7.8191999999999995"/>
    <s v="Anna Andreadi"/>
    <s v=""/>
    <n v="1"/>
    <n v="0"/>
  </r>
  <r>
    <n v="1624"/>
    <x v="787"/>
    <x v="141"/>
    <d v="2019-07-15T00:00:00"/>
    <s v="Standard Class"/>
    <x v="505"/>
    <x v="505"/>
    <x v="0"/>
    <s v="United States"/>
    <s v="Kent"/>
    <s v="Washington"/>
    <n v="98031"/>
    <x v="1"/>
    <s v="TEC-AC-10003063"/>
    <x v="2"/>
    <s v="Accessories"/>
    <s v="Micro Innovations USB RF Wireless Keyboard with Mouse"/>
    <x v="1424"/>
    <n v="2"/>
    <n v="0"/>
    <n v="10.5"/>
    <s v="Anna Andreadi"/>
    <s v=""/>
    <n v="1"/>
    <n v="0"/>
  </r>
  <r>
    <n v="1625"/>
    <x v="788"/>
    <x v="546"/>
    <d v="2017-12-24T00:00:00"/>
    <s v="Standard Class"/>
    <x v="506"/>
    <x v="506"/>
    <x v="0"/>
    <s v="United States"/>
    <s v="Los Angeles"/>
    <s v="California"/>
    <n v="90049"/>
    <x v="1"/>
    <s v="TEC-PH-10002922"/>
    <x v="2"/>
    <s v="Phones"/>
    <s v="ShoreTel ShorePhone IP 230 VoIP phone"/>
    <x v="1425"/>
    <n v="5"/>
    <n v="0.2"/>
    <n v="84.494999999999948"/>
    <s v="Anna Andreadi"/>
    <s v=""/>
    <n v="1"/>
    <n v="1"/>
  </r>
  <r>
    <n v="1626"/>
    <x v="788"/>
    <x v="546"/>
    <d v="2017-12-24T00:00:00"/>
    <s v="Standard Class"/>
    <x v="506"/>
    <x v="506"/>
    <x v="0"/>
    <s v="United States"/>
    <s v="Los Angeles"/>
    <s v="California"/>
    <n v="90049"/>
    <x v="1"/>
    <s v="TEC-AC-10002049"/>
    <x v="2"/>
    <s v="Accessories"/>
    <s v="Plantronics Savi W720 Multi-Device Wireless Headset System"/>
    <x v="1426"/>
    <n v="3"/>
    <n v="0"/>
    <n v="556.97400000000005"/>
    <s v="Anna Andreadi"/>
    <s v=""/>
    <n v="1"/>
    <n v="0"/>
  </r>
  <r>
    <n v="1627"/>
    <x v="789"/>
    <x v="547"/>
    <d v="2017-11-22T00:00:00"/>
    <s v="Standard Class"/>
    <x v="178"/>
    <x v="178"/>
    <x v="2"/>
    <s v="United States"/>
    <s v="New York City"/>
    <s v="New York"/>
    <n v="10011"/>
    <x v="3"/>
    <s v="OFF-AP-10002457"/>
    <x v="1"/>
    <s v="Appliances"/>
    <s v="Eureka The Boss Plus 12-Amp Hard Box Upright Vacuum, Red"/>
    <x v="1427"/>
    <n v="5"/>
    <n v="0"/>
    <n v="141.27749999999997"/>
    <s v="Chuck Magee"/>
    <s v=""/>
    <n v="1"/>
    <n v="0"/>
  </r>
  <r>
    <n v="1628"/>
    <x v="790"/>
    <x v="496"/>
    <d v="2017-09-30T00:00:00"/>
    <s v="Standard Class"/>
    <x v="507"/>
    <x v="507"/>
    <x v="0"/>
    <s v="United States"/>
    <s v="Lafayette"/>
    <s v="Louisiana"/>
    <n v="70506"/>
    <x v="0"/>
    <s v="FUR-CH-10001270"/>
    <x v="0"/>
    <s v="Chairs"/>
    <s v="Harbour Creations Steel Folding Chair"/>
    <x v="1428"/>
    <n v="6"/>
    <n v="0"/>
    <n v="155.24999999999994"/>
    <s v="Cassandra Brandow"/>
    <s v=""/>
    <n v="1"/>
    <n v="1"/>
  </r>
  <r>
    <n v="1629"/>
    <x v="791"/>
    <x v="548"/>
    <d v="2019-06-25T00:00:00"/>
    <s v="Second Class"/>
    <x v="238"/>
    <x v="238"/>
    <x v="0"/>
    <s v="United States"/>
    <s v="Cleveland"/>
    <s v="Ohio"/>
    <n v="44105"/>
    <x v="3"/>
    <s v="FUR-FU-10004415"/>
    <x v="0"/>
    <s v="Furnishings"/>
    <s v="Stacking Tray, Side-Loading, Legal, Smoke"/>
    <x v="1429"/>
    <n v="5"/>
    <n v="0.2"/>
    <n v="2.4639999999999986"/>
    <s v="Chuck Magee"/>
    <s v=""/>
    <n v="1"/>
    <n v="0"/>
  </r>
  <r>
    <n v="1630"/>
    <x v="791"/>
    <x v="548"/>
    <d v="2019-06-25T00:00:00"/>
    <s v="Second Class"/>
    <x v="238"/>
    <x v="238"/>
    <x v="0"/>
    <s v="United States"/>
    <s v="Cleveland"/>
    <s v="Ohio"/>
    <n v="44105"/>
    <x v="3"/>
    <s v="OFF-BI-10001510"/>
    <x v="1"/>
    <s v="Binders"/>
    <s v="Deluxe Heavy-Duty Vinyl Round Ring Binder"/>
    <x v="1430"/>
    <n v="6"/>
    <n v="0.7"/>
    <n v="-34.38000000000001"/>
    <s v="Chuck Magee"/>
    <s v=""/>
    <n v="1"/>
    <n v="0"/>
  </r>
  <r>
    <n v="1631"/>
    <x v="792"/>
    <x v="541"/>
    <d v="2018-05-08T00:00:00"/>
    <s v="Same Day"/>
    <x v="52"/>
    <x v="52"/>
    <x v="0"/>
    <s v="United States"/>
    <s v="Cleveland"/>
    <s v="Ohio"/>
    <n v="44105"/>
    <x v="3"/>
    <s v="OFF-ST-10002011"/>
    <x v="1"/>
    <s v="Storage"/>
    <s v="Smead Adjustable Mobile File Trolley with Lockable Top"/>
    <x v="1431"/>
    <n v="3"/>
    <n v="0.2"/>
    <n v="88.029900000000055"/>
    <s v="Chuck Magee"/>
    <s v=""/>
    <n v="1"/>
    <n v="0"/>
  </r>
  <r>
    <n v="1632"/>
    <x v="792"/>
    <x v="541"/>
    <d v="2018-05-08T00:00:00"/>
    <s v="Same Day"/>
    <x v="52"/>
    <x v="52"/>
    <x v="0"/>
    <s v="United States"/>
    <s v="Cleveland"/>
    <s v="Ohio"/>
    <n v="44105"/>
    <x v="3"/>
    <s v="OFF-PA-10002986"/>
    <x v="1"/>
    <s v="Paper"/>
    <s v="Xerox 1898"/>
    <x v="1432"/>
    <n v="2"/>
    <n v="0.2"/>
    <n v="3.7407999999999997"/>
    <s v="Chuck Magee"/>
    <s v=""/>
    <n v="1"/>
    <n v="0"/>
  </r>
  <r>
    <n v="1633"/>
    <x v="792"/>
    <x v="541"/>
    <d v="2018-05-08T00:00:00"/>
    <s v="Same Day"/>
    <x v="52"/>
    <x v="52"/>
    <x v="0"/>
    <s v="United States"/>
    <s v="Cleveland"/>
    <s v="Ohio"/>
    <n v="44105"/>
    <x v="3"/>
    <s v="OFF-PA-10004451"/>
    <x v="1"/>
    <s v="Paper"/>
    <s v="Xerox 222"/>
    <x v="563"/>
    <n v="2"/>
    <n v="0.2"/>
    <n v="3.6288"/>
    <s v="Chuck Magee"/>
    <s v=""/>
    <n v="1"/>
    <n v="0"/>
  </r>
  <r>
    <n v="1634"/>
    <x v="792"/>
    <x v="541"/>
    <d v="2018-05-08T00:00:00"/>
    <s v="Same Day"/>
    <x v="52"/>
    <x v="52"/>
    <x v="0"/>
    <s v="United States"/>
    <s v="Cleveland"/>
    <s v="Ohio"/>
    <n v="44105"/>
    <x v="3"/>
    <s v="OFF-ST-10000649"/>
    <x v="1"/>
    <s v="Storage"/>
    <s v="Hanging Personal Folder File"/>
    <x v="1433"/>
    <n v="2"/>
    <n v="0.2"/>
    <n v="1.5700000000000012"/>
    <s v="Chuck Magee"/>
    <s v=""/>
    <n v="1"/>
    <n v="0"/>
  </r>
  <r>
    <n v="1635"/>
    <x v="792"/>
    <x v="541"/>
    <d v="2018-05-08T00:00:00"/>
    <s v="Same Day"/>
    <x v="52"/>
    <x v="52"/>
    <x v="0"/>
    <s v="United States"/>
    <s v="Cleveland"/>
    <s v="Ohio"/>
    <n v="44105"/>
    <x v="3"/>
    <s v="TEC-AC-10001465"/>
    <x v="2"/>
    <s v="Accessories"/>
    <s v="SanDisk Cruzer 64 GB USB Flash Drive"/>
    <x v="518"/>
    <n v="2"/>
    <n v="0.2"/>
    <n v="7.263999999999994"/>
    <s v="Chuck Magee"/>
    <s v=""/>
    <n v="1"/>
    <n v="0"/>
  </r>
  <r>
    <n v="1636"/>
    <x v="793"/>
    <x v="35"/>
    <d v="2016-12-02T00:00:00"/>
    <s v="Standard Class"/>
    <x v="508"/>
    <x v="508"/>
    <x v="0"/>
    <s v="United States"/>
    <s v="Tigard"/>
    <s v="Oregon"/>
    <n v="97224"/>
    <x v="1"/>
    <s v="OFF-PA-10001166"/>
    <x v="1"/>
    <s v="Paper"/>
    <s v="Xerox 2"/>
    <x v="12"/>
    <n v="3"/>
    <n v="0.2"/>
    <n v="5.4432"/>
    <s v="Anna Andreadi"/>
    <s v=""/>
    <n v="1"/>
    <n v="1"/>
  </r>
  <r>
    <n v="1637"/>
    <x v="793"/>
    <x v="35"/>
    <d v="2016-12-02T00:00:00"/>
    <s v="Standard Class"/>
    <x v="508"/>
    <x v="508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x v="1434"/>
    <n v="5"/>
    <n v="0.2"/>
    <n v="-167.27"/>
    <s v="Anna Andreadi"/>
    <s v=""/>
    <n v="1"/>
    <n v="0"/>
  </r>
  <r>
    <n v="1638"/>
    <x v="793"/>
    <x v="35"/>
    <d v="2016-12-02T00:00:00"/>
    <s v="Standard Class"/>
    <x v="508"/>
    <x v="508"/>
    <x v="0"/>
    <s v="United States"/>
    <s v="Tigard"/>
    <s v="Oregon"/>
    <n v="97224"/>
    <x v="1"/>
    <s v="TEC-PH-10000038"/>
    <x v="2"/>
    <s v="Phones"/>
    <s v="Jawbone MINI JAMBOX Wireless Bluetooth Speaker"/>
    <x v="1435"/>
    <n v="4"/>
    <n v="0.2"/>
    <n v="-87.667200000000037"/>
    <s v="Anna Andreadi"/>
    <s v=""/>
    <n v="1"/>
    <n v="0"/>
  </r>
  <r>
    <n v="1639"/>
    <x v="794"/>
    <x v="439"/>
    <d v="2018-06-01T00:00:00"/>
    <s v="Standard Class"/>
    <x v="509"/>
    <x v="509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x v="541"/>
    <n v="3"/>
    <n v="0"/>
    <n v="9.3312000000000008"/>
    <s v="Chuck Magee"/>
    <s v=""/>
    <n v="1"/>
    <n v="1"/>
  </r>
  <r>
    <n v="1640"/>
    <x v="794"/>
    <x v="439"/>
    <d v="2018-06-01T00:00:00"/>
    <s v="Standard Class"/>
    <x v="509"/>
    <x v="509"/>
    <x v="0"/>
    <s v="United States"/>
    <s v="Washington"/>
    <s v="District of Columbia"/>
    <n v="20016"/>
    <x v="3"/>
    <s v="OFF-BI-10004728"/>
    <x v="1"/>
    <s v="Binders"/>
    <s v="Wilson Jones Turn Tabs Binder Tool for Ring Binders"/>
    <x v="1328"/>
    <n v="2"/>
    <n v="0"/>
    <n v="4.4344000000000001"/>
    <s v="Chuck Magee"/>
    <s v=""/>
    <n v="1"/>
    <n v="0"/>
  </r>
  <r>
    <n v="1641"/>
    <x v="794"/>
    <x v="439"/>
    <d v="2018-06-01T00:00:00"/>
    <s v="Standard Class"/>
    <x v="509"/>
    <x v="509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x v="1436"/>
    <n v="2"/>
    <n v="0"/>
    <n v="5.8419999999999996"/>
    <s v="Chuck Magee"/>
    <s v=""/>
    <n v="1"/>
    <n v="0"/>
  </r>
  <r>
    <n v="1642"/>
    <x v="794"/>
    <x v="439"/>
    <d v="2018-06-01T00:00:00"/>
    <s v="Standard Class"/>
    <x v="509"/>
    <x v="509"/>
    <x v="0"/>
    <s v="United States"/>
    <s v="Washington"/>
    <s v="District of Columbia"/>
    <n v="20016"/>
    <x v="3"/>
    <s v="FUR-FU-10000629"/>
    <x v="0"/>
    <s v="Furnishings"/>
    <s v="9-3/4 Diameter Round Wall Clock"/>
    <x v="1437"/>
    <n v="3"/>
    <n v="0"/>
    <n v="17.375399999999999"/>
    <s v="Chuck Magee"/>
    <s v=""/>
    <n v="1"/>
    <n v="0"/>
  </r>
  <r>
    <n v="1643"/>
    <x v="795"/>
    <x v="503"/>
    <d v="2016-12-04T00:00:00"/>
    <s v="Standard Class"/>
    <x v="510"/>
    <x v="510"/>
    <x v="1"/>
    <s v="United States"/>
    <s v="Skokie"/>
    <s v="Illinois"/>
    <n v="60076"/>
    <x v="2"/>
    <s v="OFF-FA-10003112"/>
    <x v="1"/>
    <s v="Fasteners"/>
    <s v="Staples"/>
    <x v="1438"/>
    <n v="2"/>
    <n v="0.2"/>
    <n v="3.944999999999999"/>
    <s v="Kelly Williams"/>
    <s v=""/>
    <n v="1"/>
    <n v="1"/>
  </r>
  <r>
    <n v="1644"/>
    <x v="796"/>
    <x v="531"/>
    <d v="2017-03-20T00:00:00"/>
    <s v="First Class"/>
    <x v="92"/>
    <x v="92"/>
    <x v="1"/>
    <s v="United States"/>
    <s v="Seattle"/>
    <s v="Washington"/>
    <n v="98115"/>
    <x v="1"/>
    <s v="OFF-ST-10000142"/>
    <x v="1"/>
    <s v="Storage"/>
    <s v="Deluxe Rollaway Locking File with Drawer"/>
    <x v="1439"/>
    <n v="3"/>
    <n v="0"/>
    <n v="349.33919999999995"/>
    <s v="Anna Andreadi"/>
    <s v=""/>
    <n v="1"/>
    <n v="0"/>
  </r>
  <r>
    <n v="1645"/>
    <x v="796"/>
    <x v="531"/>
    <d v="2017-03-20T00:00:00"/>
    <s v="First Class"/>
    <x v="92"/>
    <x v="92"/>
    <x v="1"/>
    <s v="United States"/>
    <s v="Seattle"/>
    <s v="Washington"/>
    <n v="98115"/>
    <x v="1"/>
    <s v="TEC-CO-10001766"/>
    <x v="2"/>
    <s v="Copiers"/>
    <s v="Canon PC940 Copier"/>
    <x v="1440"/>
    <n v="7"/>
    <n v="0"/>
    <n v="1480.4670999999998"/>
    <s v="Anna Andreadi"/>
    <s v=""/>
    <n v="1"/>
    <n v="0"/>
  </r>
  <r>
    <n v="1646"/>
    <x v="796"/>
    <x v="531"/>
    <d v="2017-03-20T00:00:00"/>
    <s v="First Class"/>
    <x v="92"/>
    <x v="92"/>
    <x v="1"/>
    <s v="United States"/>
    <s v="Seattle"/>
    <s v="Washington"/>
    <n v="98115"/>
    <x v="1"/>
    <s v="OFF-PA-10004359"/>
    <x v="1"/>
    <s v="Paper"/>
    <s v="Multicolor Computer Printout Paper"/>
    <x v="1441"/>
    <n v="2"/>
    <n v="0"/>
    <n v="100.65599999999999"/>
    <s v="Anna Andreadi"/>
    <s v=""/>
    <n v="1"/>
    <n v="0"/>
  </r>
  <r>
    <n v="1647"/>
    <x v="797"/>
    <x v="549"/>
    <d v="2017-11-03T00:00:00"/>
    <s v="First Class"/>
    <x v="91"/>
    <x v="91"/>
    <x v="2"/>
    <s v="United States"/>
    <s v="Philadelphia"/>
    <s v="Pennsylvania"/>
    <n v="19140"/>
    <x v="3"/>
    <s v="TEC-AC-10002323"/>
    <x v="2"/>
    <s v="Accessories"/>
    <s v="SanDisk Ultra 32 GB MicroSDHC Class 10 Memory Card"/>
    <x v="1442"/>
    <n v="2"/>
    <n v="0.2"/>
    <n v="-3.0939999999999994"/>
    <s v="Chuck Magee"/>
    <s v=""/>
    <n v="1"/>
    <n v="0"/>
  </r>
  <r>
    <n v="1648"/>
    <x v="797"/>
    <x v="549"/>
    <d v="2017-11-03T00:00:00"/>
    <s v="First Class"/>
    <x v="91"/>
    <x v="91"/>
    <x v="2"/>
    <s v="United States"/>
    <s v="Philadelphia"/>
    <s v="Pennsylvania"/>
    <n v="19140"/>
    <x v="3"/>
    <s v="OFF-FA-10001135"/>
    <x v="1"/>
    <s v="Fasteners"/>
    <s v="Brites Rubber Bands, 1 1/2 oz. Box"/>
    <x v="1443"/>
    <n v="2"/>
    <n v="0.2"/>
    <n v="-0.71279999999999988"/>
    <s v="Chuck Magee"/>
    <s v=""/>
    <n v="1"/>
    <n v="0"/>
  </r>
  <r>
    <n v="1649"/>
    <x v="798"/>
    <x v="120"/>
    <d v="2017-09-29T00:00:00"/>
    <s v="Second Class"/>
    <x v="227"/>
    <x v="227"/>
    <x v="0"/>
    <s v="United States"/>
    <s v="Philadelphia"/>
    <s v="Pennsylvania"/>
    <n v="19143"/>
    <x v="3"/>
    <s v="OFF-BI-10004224"/>
    <x v="1"/>
    <s v="Binders"/>
    <s v="Catalog Binders with Expanding Posts"/>
    <x v="1444"/>
    <n v="6"/>
    <n v="0.7"/>
    <n v="-100.91999999999999"/>
    <s v="Chuck Magee"/>
    <s v=""/>
    <n v="1"/>
    <n v="0"/>
  </r>
  <r>
    <n v="1650"/>
    <x v="798"/>
    <x v="120"/>
    <d v="2017-09-29T00:00:00"/>
    <s v="Second Class"/>
    <x v="227"/>
    <x v="227"/>
    <x v="0"/>
    <s v="United States"/>
    <s v="Philadelphia"/>
    <s v="Pennsylvania"/>
    <n v="19143"/>
    <x v="3"/>
    <s v="TEC-PH-10003357"/>
    <x v="2"/>
    <s v="Phones"/>
    <s v="Grandstream GXP2100 Mainstream Business Phone"/>
    <x v="1445"/>
    <n v="1"/>
    <n v="0.4"/>
    <n v="-9.178799999999999"/>
    <s v="Chuck Magee"/>
    <s v=""/>
    <n v="1"/>
    <n v="0"/>
  </r>
  <r>
    <n v="1651"/>
    <x v="799"/>
    <x v="550"/>
    <d v="2016-08-29T00:00:00"/>
    <s v="Same Day"/>
    <x v="511"/>
    <x v="511"/>
    <x v="1"/>
    <s v="United States"/>
    <s v="San Francisco"/>
    <s v="California"/>
    <n v="94110"/>
    <x v="1"/>
    <s v="OFF-PA-10004475"/>
    <x v="1"/>
    <s v="Paper"/>
    <s v="Xerox 1940"/>
    <x v="1446"/>
    <n v="2"/>
    <n v="0"/>
    <n v="53.860799999999998"/>
    <s v="Anna Andreadi"/>
    <n v="1"/>
    <n v="0"/>
    <n v="1"/>
  </r>
  <r>
    <n v="1652"/>
    <x v="799"/>
    <x v="550"/>
    <d v="2016-08-29T00:00:00"/>
    <s v="Same Day"/>
    <x v="511"/>
    <x v="511"/>
    <x v="1"/>
    <s v="United States"/>
    <s v="San Francisco"/>
    <s v="California"/>
    <n v="94110"/>
    <x v="1"/>
    <s v="OFF-PA-10003001"/>
    <x v="1"/>
    <s v="Paper"/>
    <s v="Xerox 1986"/>
    <x v="522"/>
    <n v="2"/>
    <n v="0"/>
    <n v="6.4127999999999998"/>
    <s v="Anna Andreadi"/>
    <n v="1"/>
    <n v="0"/>
    <n v="0"/>
  </r>
  <r>
    <n v="1653"/>
    <x v="800"/>
    <x v="551"/>
    <d v="2019-11-21T00:00:00"/>
    <s v="First Class"/>
    <x v="512"/>
    <x v="512"/>
    <x v="0"/>
    <s v="United States"/>
    <s v="Seattle"/>
    <s v="Washington"/>
    <n v="98105"/>
    <x v="1"/>
    <s v="OFF-ST-10003442"/>
    <x v="1"/>
    <s v="Storage"/>
    <s v="Eldon Portable Mobile Manager"/>
    <x v="1447"/>
    <n v="6"/>
    <n v="0"/>
    <n v="45.813600000000001"/>
    <s v="Anna Andreadi"/>
    <s v=""/>
    <n v="1"/>
    <n v="1"/>
  </r>
  <r>
    <n v="1654"/>
    <x v="800"/>
    <x v="551"/>
    <d v="2019-11-21T00:00:00"/>
    <s v="First Class"/>
    <x v="512"/>
    <x v="512"/>
    <x v="0"/>
    <s v="United States"/>
    <s v="Seattle"/>
    <s v="Washington"/>
    <n v="98105"/>
    <x v="1"/>
    <s v="TEC-AC-10003832"/>
    <x v="2"/>
    <s v="Accessories"/>
    <s v="Imation 16GB Mini TravelDrive USB 2.0 Flash Drive"/>
    <x v="612"/>
    <n v="4"/>
    <n v="0"/>
    <n v="54.333200000000005"/>
    <s v="Anna Andreadi"/>
    <s v=""/>
    <n v="1"/>
    <n v="0"/>
  </r>
  <r>
    <n v="1655"/>
    <x v="800"/>
    <x v="551"/>
    <d v="2019-11-21T00:00:00"/>
    <s v="First Class"/>
    <x v="512"/>
    <x v="512"/>
    <x v="0"/>
    <s v="United States"/>
    <s v="Seattle"/>
    <s v="Washington"/>
    <n v="98105"/>
    <x v="1"/>
    <s v="OFF-FA-10000611"/>
    <x v="1"/>
    <s v="Fasteners"/>
    <s v="Binder Clips by OIC"/>
    <x v="1448"/>
    <n v="2"/>
    <n v="0"/>
    <n v="1.4207999999999998"/>
    <s v="Anna Andreadi"/>
    <s v=""/>
    <n v="1"/>
    <n v="0"/>
  </r>
  <r>
    <n v="1656"/>
    <x v="800"/>
    <x v="551"/>
    <d v="2019-11-21T00:00:00"/>
    <s v="First Class"/>
    <x v="512"/>
    <x v="512"/>
    <x v="0"/>
    <s v="United States"/>
    <s v="Seattle"/>
    <s v="Washington"/>
    <n v="98105"/>
    <x v="1"/>
    <s v="OFF-BI-10001116"/>
    <x v="1"/>
    <s v="Binders"/>
    <s v="Wilson Jones 1&quot; Hanging DublLock Ring Binders"/>
    <x v="582"/>
    <n v="2"/>
    <n v="0.2"/>
    <n v="2.9568000000000003"/>
    <s v="Anna Andreadi"/>
    <s v=""/>
    <n v="1"/>
    <n v="0"/>
  </r>
  <r>
    <n v="1657"/>
    <x v="800"/>
    <x v="551"/>
    <d v="2019-11-21T00:00:00"/>
    <s v="First Class"/>
    <x v="512"/>
    <x v="512"/>
    <x v="0"/>
    <s v="United States"/>
    <s v="Seattle"/>
    <s v="Washington"/>
    <n v="98105"/>
    <x v="1"/>
    <s v="OFF-ST-10000563"/>
    <x v="1"/>
    <s v="Storage"/>
    <s v="Fellowes Bankers Box Stor/Drawer Steel Plus"/>
    <x v="1449"/>
    <n v="3"/>
    <n v="0"/>
    <n v="9.5940000000000012"/>
    <s v="Anna Andreadi"/>
    <s v=""/>
    <n v="1"/>
    <n v="0"/>
  </r>
  <r>
    <n v="1658"/>
    <x v="801"/>
    <x v="552"/>
    <d v="2016-05-15T00:00:00"/>
    <s v="First Class"/>
    <x v="332"/>
    <x v="332"/>
    <x v="0"/>
    <s v="United States"/>
    <s v="Milwaukee"/>
    <s v="Wisconsin"/>
    <n v="53209"/>
    <x v="2"/>
    <s v="FUR-FU-10000010"/>
    <x v="0"/>
    <s v="Furnishings"/>
    <s v="DAX Value U-Channel Document Frames, Easel Back"/>
    <x v="1450"/>
    <n v="7"/>
    <n v="0"/>
    <n v="10.784899999999999"/>
    <s v="Kelly Williams"/>
    <s v=""/>
    <n v="1"/>
    <n v="0"/>
  </r>
  <r>
    <n v="1659"/>
    <x v="802"/>
    <x v="176"/>
    <d v="2019-01-26T00:00:00"/>
    <s v="Standard Class"/>
    <x v="513"/>
    <x v="513"/>
    <x v="0"/>
    <s v="United States"/>
    <s v="Los Angeles"/>
    <s v="California"/>
    <n v="90045"/>
    <x v="1"/>
    <s v="TEC-PH-10004922"/>
    <x v="2"/>
    <s v="Phones"/>
    <s v="RCA Visys Integrated PBX 8-Line Router"/>
    <x v="1451"/>
    <n v="3"/>
    <n v="0.2"/>
    <n v="10.048500000000004"/>
    <s v="Anna Andreadi"/>
    <s v=""/>
    <n v="1"/>
    <n v="1"/>
  </r>
  <r>
    <n v="1660"/>
    <x v="803"/>
    <x v="505"/>
    <d v="2019-11-06T00:00:00"/>
    <s v="Standard Class"/>
    <x v="514"/>
    <x v="514"/>
    <x v="0"/>
    <s v="United States"/>
    <s v="Seattle"/>
    <s v="Washington"/>
    <n v="98115"/>
    <x v="1"/>
    <s v="OFF-BI-10004330"/>
    <x v="1"/>
    <s v="Binders"/>
    <s v="GBC Velobind Prepunched Cover Sets, Regency Series"/>
    <x v="1294"/>
    <n v="3"/>
    <n v="0.2"/>
    <n v="27.734999999999996"/>
    <s v="Anna Andreadi"/>
    <s v=""/>
    <n v="1"/>
    <n v="1"/>
  </r>
  <r>
    <n v="1661"/>
    <x v="803"/>
    <x v="505"/>
    <d v="2019-11-06T00:00:00"/>
    <s v="Standard Class"/>
    <x v="514"/>
    <x v="514"/>
    <x v="0"/>
    <s v="United States"/>
    <s v="Seattle"/>
    <s v="Washington"/>
    <n v="98115"/>
    <x v="1"/>
    <s v="OFF-BI-10002072"/>
    <x v="1"/>
    <s v="Binders"/>
    <s v="Cardinal Slant-D Ring Binders"/>
    <x v="1162"/>
    <n v="2"/>
    <n v="0.2"/>
    <n v="5.2139999999999995"/>
    <s v="Anna Andreadi"/>
    <s v=""/>
    <n v="1"/>
    <n v="0"/>
  </r>
  <r>
    <n v="1662"/>
    <x v="804"/>
    <x v="504"/>
    <d v="2019-05-06T00:00:00"/>
    <s v="Standard Class"/>
    <x v="425"/>
    <x v="425"/>
    <x v="1"/>
    <s v="United States"/>
    <s v="Philadelphia"/>
    <s v="Pennsylvania"/>
    <n v="19143"/>
    <x v="3"/>
    <s v="TEC-PH-10002549"/>
    <x v="2"/>
    <s v="Phones"/>
    <s v="Polycom SoundPoint IP 450 VoIP phone"/>
    <x v="1452"/>
    <n v="5"/>
    <n v="0.4"/>
    <n v="-158.10199999999998"/>
    <s v="Chuck Magee"/>
    <s v=""/>
    <n v="1"/>
    <n v="0"/>
  </r>
  <r>
    <n v="1663"/>
    <x v="804"/>
    <x v="504"/>
    <d v="2019-05-06T00:00:00"/>
    <s v="Standard Class"/>
    <x v="425"/>
    <x v="425"/>
    <x v="1"/>
    <s v="United States"/>
    <s v="Philadelphia"/>
    <s v="Pennsylvania"/>
    <n v="19143"/>
    <x v="3"/>
    <s v="OFF-BI-10002353"/>
    <x v="1"/>
    <s v="Binders"/>
    <s v="GBC VeloBind Cover Sets"/>
    <x v="1453"/>
    <n v="3"/>
    <n v="0.7"/>
    <n v="-9.2639999999999993"/>
    <s v="Chuck Magee"/>
    <s v=""/>
    <n v="1"/>
    <n v="0"/>
  </r>
  <r>
    <n v="1664"/>
    <x v="805"/>
    <x v="390"/>
    <d v="2018-11-26T00:00:00"/>
    <s v="Second Class"/>
    <x v="515"/>
    <x v="515"/>
    <x v="0"/>
    <s v="United States"/>
    <s v="Dallas"/>
    <s v="Texas"/>
    <n v="75217"/>
    <x v="2"/>
    <s v="OFF-ST-10001325"/>
    <x v="1"/>
    <s v="Storage"/>
    <s v="Sterilite Officeware Hinged File Box"/>
    <x v="1454"/>
    <n v="5"/>
    <n v="0.2"/>
    <n v="3.6679999999999993"/>
    <s v="Kelly Williams"/>
    <s v=""/>
    <n v="1"/>
    <n v="1"/>
  </r>
  <r>
    <n v="1665"/>
    <x v="805"/>
    <x v="390"/>
    <d v="2018-11-26T00:00:00"/>
    <s v="Second Class"/>
    <x v="515"/>
    <x v="515"/>
    <x v="0"/>
    <s v="United States"/>
    <s v="Dallas"/>
    <s v="Texas"/>
    <n v="75217"/>
    <x v="2"/>
    <s v="TEC-AC-10002049"/>
    <x v="2"/>
    <s v="Accessories"/>
    <s v="Logitech G19 Programmable Gaming Keyboard"/>
    <x v="1455"/>
    <n v="3"/>
    <n v="0.2"/>
    <n v="-7.4394000000000347"/>
    <s v="Kelly Williams"/>
    <s v=""/>
    <n v="1"/>
    <n v="0"/>
  </r>
  <r>
    <n v="1666"/>
    <x v="805"/>
    <x v="390"/>
    <d v="2018-11-26T00:00:00"/>
    <s v="Second Class"/>
    <x v="515"/>
    <x v="515"/>
    <x v="0"/>
    <s v="United States"/>
    <s v="Dallas"/>
    <s v="Texas"/>
    <n v="75217"/>
    <x v="2"/>
    <s v="OFF-FA-10002676"/>
    <x v="1"/>
    <s v="Fasteners"/>
    <s v="Colored Push Pins"/>
    <x v="1456"/>
    <n v="3"/>
    <n v="0.2"/>
    <n v="0.86879999999999979"/>
    <s v="Kelly Williams"/>
    <s v=""/>
    <n v="1"/>
    <n v="0"/>
  </r>
  <r>
    <n v="1667"/>
    <x v="805"/>
    <x v="390"/>
    <d v="2018-11-26T00:00:00"/>
    <s v="Second Class"/>
    <x v="515"/>
    <x v="515"/>
    <x v="0"/>
    <s v="United States"/>
    <s v="Dallas"/>
    <s v="Texas"/>
    <n v="75217"/>
    <x v="2"/>
    <s v="TEC-AC-10003023"/>
    <x v="2"/>
    <s v="Accessories"/>
    <s v="Logitech G105 Gaming Keyboard"/>
    <x v="1457"/>
    <n v="2"/>
    <n v="0.2"/>
    <n v="-2.374800000000004"/>
    <s v="Kelly Williams"/>
    <s v=""/>
    <n v="1"/>
    <n v="0"/>
  </r>
  <r>
    <n v="1668"/>
    <x v="805"/>
    <x v="390"/>
    <d v="2018-11-26T00:00:00"/>
    <s v="Second Class"/>
    <x v="515"/>
    <x v="515"/>
    <x v="0"/>
    <s v="United States"/>
    <s v="Dallas"/>
    <s v="Texas"/>
    <n v="75217"/>
    <x v="2"/>
    <s v="OFF-PA-10000167"/>
    <x v="1"/>
    <s v="Paper"/>
    <s v="Xerox 1925"/>
    <x v="1355"/>
    <n v="3"/>
    <n v="0.2"/>
    <n v="23.234999999999992"/>
    <s v="Kelly Williams"/>
    <s v=""/>
    <n v="1"/>
    <n v="0"/>
  </r>
  <r>
    <n v="1669"/>
    <x v="805"/>
    <x v="390"/>
    <d v="2018-11-26T00:00:00"/>
    <s v="Second Class"/>
    <x v="515"/>
    <x v="515"/>
    <x v="0"/>
    <s v="United States"/>
    <s v="Dallas"/>
    <s v="Texas"/>
    <n v="75217"/>
    <x v="2"/>
    <s v="OFF-AR-10003405"/>
    <x v="1"/>
    <s v="Art"/>
    <s v="Dixon My First Ticonderoga Pencil, #2"/>
    <x v="1230"/>
    <n v="3"/>
    <n v="0.2"/>
    <n v="1.5794999999999986"/>
    <s v="Kelly Williams"/>
    <s v=""/>
    <n v="1"/>
    <n v="0"/>
  </r>
  <r>
    <n v="1670"/>
    <x v="806"/>
    <x v="553"/>
    <d v="2017-01-15T00:00:00"/>
    <s v="Standard Class"/>
    <x v="462"/>
    <x v="462"/>
    <x v="0"/>
    <s v="United States"/>
    <s v="New York City"/>
    <s v="New York"/>
    <n v="10011"/>
    <x v="3"/>
    <s v="FUR-TA-10001889"/>
    <x v="0"/>
    <s v="Tables"/>
    <s v="Bush Advantage Collection Racetrack Conference Table"/>
    <x v="1458"/>
    <n v="4"/>
    <n v="0.4"/>
    <n v="-373.3048"/>
    <s v="Chuck Magee"/>
    <s v=""/>
    <n v="1"/>
    <n v="0"/>
  </r>
  <r>
    <n v="1671"/>
    <x v="807"/>
    <x v="15"/>
    <d v="2019-10-26T00:00:00"/>
    <s v="Standard Class"/>
    <x v="502"/>
    <x v="502"/>
    <x v="0"/>
    <s v="United States"/>
    <s v="Houston"/>
    <s v="Texas"/>
    <n v="77095"/>
    <x v="2"/>
    <s v="TEC-PH-10002185"/>
    <x v="2"/>
    <s v="Phones"/>
    <s v="QVS USB Car Charger 2-Port 2.1Amp for iPod/iPhone/iPad/iPad 2/iPad 3"/>
    <x v="1459"/>
    <n v="3"/>
    <n v="0.2"/>
    <n v="5.2125000000000004"/>
    <s v="Kelly Williams"/>
    <s v=""/>
    <n v="1"/>
    <n v="0"/>
  </r>
  <r>
    <n v="1672"/>
    <x v="808"/>
    <x v="554"/>
    <d v="2018-03-25T00:00:00"/>
    <s v="First Class"/>
    <x v="516"/>
    <x v="516"/>
    <x v="1"/>
    <s v="United States"/>
    <s v="North Las Vegas"/>
    <s v="Nevada"/>
    <n v="89031"/>
    <x v="1"/>
    <s v="TEC-AC-10001013"/>
    <x v="2"/>
    <s v="Accessories"/>
    <s v="Logitech ClearChat Comfort/USB Headset H390"/>
    <x v="1460"/>
    <n v="2"/>
    <n v="0"/>
    <n v="19.331399999999995"/>
    <s v="Anna Andreadi"/>
    <s v=""/>
    <n v="1"/>
    <n v="1"/>
  </r>
  <r>
    <n v="1673"/>
    <x v="809"/>
    <x v="445"/>
    <d v="2019-07-07T00:00:00"/>
    <s v="Standard Class"/>
    <x v="361"/>
    <x v="361"/>
    <x v="0"/>
    <s v="United States"/>
    <s v="Plano"/>
    <s v="Texas"/>
    <n v="75023"/>
    <x v="2"/>
    <s v="TEC-PH-10002726"/>
    <x v="2"/>
    <s v="Phones"/>
    <s v="netTALK DUO VoIP Telephone Service"/>
    <x v="68"/>
    <n v="4"/>
    <n v="0.2"/>
    <n v="62.988"/>
    <s v="Kelly Williams"/>
    <s v=""/>
    <n v="1"/>
    <n v="0"/>
  </r>
  <r>
    <n v="1674"/>
    <x v="810"/>
    <x v="555"/>
    <d v="2017-12-12T00:00:00"/>
    <s v="First Class"/>
    <x v="517"/>
    <x v="517"/>
    <x v="0"/>
    <s v="United States"/>
    <s v="Suffolk"/>
    <s v="Virginia"/>
    <n v="23434"/>
    <x v="0"/>
    <s v="OFF-LA-10003930"/>
    <x v="1"/>
    <s v="Labels"/>
    <s v="Dot Matrix Printer Tape Reel Labels, White, 5000/Box"/>
    <x v="1461"/>
    <n v="2"/>
    <n v="0"/>
    <n v="96.343800000000002"/>
    <s v="Cassandra Brandow"/>
    <s v=""/>
    <n v="1"/>
    <n v="1"/>
  </r>
  <r>
    <n v="1675"/>
    <x v="811"/>
    <x v="14"/>
    <d v="2017-09-21T00:00:00"/>
    <s v="Standard Class"/>
    <x v="245"/>
    <x v="245"/>
    <x v="1"/>
    <s v="United States"/>
    <s v="Houston"/>
    <s v="Texas"/>
    <n v="77041"/>
    <x v="2"/>
    <s v="FUR-FU-10003535"/>
    <x v="0"/>
    <s v="Furnishings"/>
    <s v="Howard Miller Distant Time Traveler Alarm Clock"/>
    <x v="1462"/>
    <n v="2"/>
    <n v="0.6"/>
    <n v="-10.419600000000003"/>
    <s v="Kelly Williams"/>
    <s v=""/>
    <n v="1"/>
    <n v="0"/>
  </r>
  <r>
    <n v="1676"/>
    <x v="811"/>
    <x v="14"/>
    <d v="2017-09-21T00:00:00"/>
    <s v="Standard Class"/>
    <x v="245"/>
    <x v="245"/>
    <x v="1"/>
    <s v="United States"/>
    <s v="Houston"/>
    <s v="Texas"/>
    <n v="77041"/>
    <x v="2"/>
    <s v="OFF-BI-10000088"/>
    <x v="1"/>
    <s v="Binders"/>
    <s v="GBC Imprintable Covers"/>
    <x v="1463"/>
    <n v="3"/>
    <n v="0.8"/>
    <n v="-10.211400000000005"/>
    <s v="Kelly Williams"/>
    <s v=""/>
    <n v="1"/>
    <n v="0"/>
  </r>
  <r>
    <n v="1677"/>
    <x v="812"/>
    <x v="556"/>
    <d v="2018-05-24T00:00:00"/>
    <s v="Standard Class"/>
    <x v="518"/>
    <x v="518"/>
    <x v="0"/>
    <s v="United States"/>
    <s v="San Francisco"/>
    <s v="California"/>
    <n v="94110"/>
    <x v="1"/>
    <s v="OFF-ST-10000604"/>
    <x v="1"/>
    <s v="Storage"/>
    <s v="Home/Office Personal File Carts"/>
    <x v="1464"/>
    <n v="3"/>
    <n v="0"/>
    <n v="26.069999999999993"/>
    <s v="Anna Andreadi"/>
    <s v=""/>
    <n v="1"/>
    <n v="1"/>
  </r>
  <r>
    <n v="1678"/>
    <x v="812"/>
    <x v="556"/>
    <d v="2018-05-24T00:00:00"/>
    <s v="Standard Class"/>
    <x v="518"/>
    <x v="518"/>
    <x v="0"/>
    <s v="United States"/>
    <s v="San Francisco"/>
    <s v="California"/>
    <n v="94110"/>
    <x v="1"/>
    <s v="OFF-PA-10004040"/>
    <x v="1"/>
    <s v="Paper"/>
    <s v="Universal Premium White Copier/Laser Paper (20Lb. and 87 Bright)"/>
    <x v="1465"/>
    <n v="3"/>
    <n v="0"/>
    <n v="8.7906000000000013"/>
    <s v="Anna Andreadi"/>
    <s v=""/>
    <n v="1"/>
    <n v="0"/>
  </r>
  <r>
    <n v="1679"/>
    <x v="813"/>
    <x v="557"/>
    <d v="2016-09-13T00:00:00"/>
    <s v="Standard Class"/>
    <x v="115"/>
    <x v="115"/>
    <x v="1"/>
    <s v="United States"/>
    <s v="Philadelphia"/>
    <s v="Pennsylvania"/>
    <n v="19134"/>
    <x v="3"/>
    <s v="OFF-ST-10002344"/>
    <x v="1"/>
    <s v="Storage"/>
    <s v="Carina 42&quot;Hx23 3/4&quot;W Media Storage Unit"/>
    <x v="1466"/>
    <n v="1"/>
    <n v="0.2"/>
    <n v="-14.576399999999996"/>
    <s v="Chuck Magee"/>
    <s v=""/>
    <n v="1"/>
    <n v="0"/>
  </r>
  <r>
    <n v="1680"/>
    <x v="813"/>
    <x v="557"/>
    <d v="2016-09-13T00:00:00"/>
    <s v="Standard Class"/>
    <x v="115"/>
    <x v="115"/>
    <x v="1"/>
    <s v="United States"/>
    <s v="Philadelphia"/>
    <s v="Pennsylvania"/>
    <n v="19134"/>
    <x v="3"/>
    <s v="TEC-PH-10003589"/>
    <x v="2"/>
    <s v="Phones"/>
    <s v="invisibleSHIELD by ZAGG Smudge-Free Screen Protector"/>
    <x v="1467"/>
    <n v="3"/>
    <n v="0.4"/>
    <n v="4.3175999999999988"/>
    <s v="Chuck Magee"/>
    <s v=""/>
    <n v="1"/>
    <n v="0"/>
  </r>
  <r>
    <n v="1681"/>
    <x v="813"/>
    <x v="557"/>
    <d v="2016-09-13T00:00:00"/>
    <s v="Standard Class"/>
    <x v="115"/>
    <x v="115"/>
    <x v="1"/>
    <s v="United States"/>
    <s v="Philadelphia"/>
    <s v="Pennsylvania"/>
    <n v="19134"/>
    <x v="3"/>
    <s v="FUR-FU-10000758"/>
    <x v="0"/>
    <s v="Furnishings"/>
    <s v="DAX Natural Wood-Tone Poster Frame"/>
    <x v="1468"/>
    <n v="2"/>
    <n v="0.2"/>
    <n v="8.4735999999999958"/>
    <s v="Chuck Magee"/>
    <s v=""/>
    <n v="1"/>
    <n v="0"/>
  </r>
  <r>
    <n v="1682"/>
    <x v="813"/>
    <x v="557"/>
    <d v="2016-09-13T00:00:00"/>
    <s v="Standard Class"/>
    <x v="115"/>
    <x v="115"/>
    <x v="1"/>
    <s v="United States"/>
    <s v="Philadelphia"/>
    <s v="Pennsylvania"/>
    <n v="19134"/>
    <x v="3"/>
    <s v="TEC-MA-10004679"/>
    <x v="2"/>
    <s v="Machines"/>
    <s v="StarTech.com 10/100 VDSL2 Ethernet Extender Kit"/>
    <x v="1469"/>
    <n v="4"/>
    <n v="0.7"/>
    <n v="-559.35599999999988"/>
    <s v="Chuck Magee"/>
    <s v=""/>
    <n v="1"/>
    <n v="0"/>
  </r>
  <r>
    <n v="1683"/>
    <x v="814"/>
    <x v="321"/>
    <d v="2018-10-01T00:00:00"/>
    <s v="Second Class"/>
    <x v="519"/>
    <x v="519"/>
    <x v="0"/>
    <s v="United States"/>
    <s v="Los Angeles"/>
    <s v="California"/>
    <n v="90008"/>
    <x v="1"/>
    <s v="OFF-PA-10000176"/>
    <x v="1"/>
    <s v="Paper"/>
    <s v="Xerox 1887"/>
    <x v="1470"/>
    <n v="1"/>
    <n v="0"/>
    <n v="9.105599999999999"/>
    <s v="Anna Andreadi"/>
    <s v=""/>
    <n v="1"/>
    <n v="1"/>
  </r>
  <r>
    <n v="1684"/>
    <x v="815"/>
    <x v="77"/>
    <d v="2018-11-12T00:00:00"/>
    <s v="Standard Class"/>
    <x v="118"/>
    <x v="118"/>
    <x v="1"/>
    <s v="United States"/>
    <s v="San Francisco"/>
    <s v="California"/>
    <n v="94110"/>
    <x v="1"/>
    <s v="FUR-FU-10002597"/>
    <x v="0"/>
    <s v="Furnishings"/>
    <s v="C-Line Magnetic Cubicle Keepers, Clear Polypropylene"/>
    <x v="1471"/>
    <n v="3"/>
    <n v="0"/>
    <n v="6.224400000000001"/>
    <s v="Anna Andreadi"/>
    <s v=""/>
    <n v="1"/>
    <n v="0"/>
  </r>
  <r>
    <n v="1685"/>
    <x v="816"/>
    <x v="558"/>
    <d v="2019-04-27T00:00:00"/>
    <s v="First Class"/>
    <x v="460"/>
    <x v="460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x v="1472"/>
    <n v="2"/>
    <n v="0.2"/>
    <n v="12.409999999999989"/>
    <s v="Chuck Magee"/>
    <s v=""/>
    <n v="1"/>
    <n v="0"/>
  </r>
  <r>
    <n v="1686"/>
    <x v="816"/>
    <x v="558"/>
    <d v="2019-04-27T00:00:00"/>
    <s v="First Class"/>
    <x v="460"/>
    <x v="460"/>
    <x v="1"/>
    <s v="United States"/>
    <s v="Philadelphia"/>
    <s v="Pennsylvania"/>
    <n v="19143"/>
    <x v="3"/>
    <s v="OFF-BI-10002813"/>
    <x v="1"/>
    <s v="Binders"/>
    <s v="Avery Reinforcements for Hole-Punch Pages"/>
    <x v="1473"/>
    <n v="2"/>
    <n v="0.7"/>
    <n v="-0.98999999999999977"/>
    <s v="Chuck Magee"/>
    <s v=""/>
    <n v="1"/>
    <n v="0"/>
  </r>
  <r>
    <n v="1687"/>
    <x v="816"/>
    <x v="558"/>
    <d v="2019-04-27T00:00:00"/>
    <s v="First Class"/>
    <x v="460"/>
    <x v="460"/>
    <x v="1"/>
    <s v="United States"/>
    <s v="Philadelphia"/>
    <s v="Pennsylvania"/>
    <n v="19143"/>
    <x v="3"/>
    <s v="OFF-BI-10002414"/>
    <x v="1"/>
    <s v="Binders"/>
    <s v="GBC ProClick Spines for 32-Hole Punch"/>
    <x v="1474"/>
    <n v="2"/>
    <n v="0.7"/>
    <n v="-5.7637999999999998"/>
    <s v="Chuck Magee"/>
    <s v=""/>
    <n v="1"/>
    <n v="0"/>
  </r>
  <r>
    <n v="1688"/>
    <x v="817"/>
    <x v="389"/>
    <d v="2019-12-12T00:00:00"/>
    <s v="First Class"/>
    <x v="497"/>
    <x v="497"/>
    <x v="0"/>
    <s v="United States"/>
    <s v="Philadelphia"/>
    <s v="Pennsylvania"/>
    <n v="19140"/>
    <x v="3"/>
    <s v="OFF-PA-10000788"/>
    <x v="1"/>
    <s v="Paper"/>
    <s v="Xerox 210"/>
    <x v="563"/>
    <n v="2"/>
    <n v="0.2"/>
    <n v="3.6288"/>
    <s v="Chuck Magee"/>
    <s v=""/>
    <n v="1"/>
    <n v="0"/>
  </r>
  <r>
    <n v="1689"/>
    <x v="817"/>
    <x v="389"/>
    <d v="2019-12-12T00:00:00"/>
    <s v="First Class"/>
    <x v="497"/>
    <x v="497"/>
    <x v="0"/>
    <s v="United States"/>
    <s v="Philadelphia"/>
    <s v="Pennsylvania"/>
    <n v="19140"/>
    <x v="3"/>
    <s v="FUR-FU-10004306"/>
    <x v="0"/>
    <s v="Furnishings"/>
    <s v="Electrix Halogen Magnifier Lamp"/>
    <x v="721"/>
    <n v="2"/>
    <n v="0.2"/>
    <n v="23.315999999999988"/>
    <s v="Chuck Magee"/>
    <s v=""/>
    <n v="1"/>
    <n v="0"/>
  </r>
  <r>
    <n v="1690"/>
    <x v="818"/>
    <x v="559"/>
    <d v="2016-08-20T00:00:00"/>
    <s v="Standard Class"/>
    <x v="59"/>
    <x v="59"/>
    <x v="0"/>
    <s v="United States"/>
    <s v="Philadelphia"/>
    <s v="Pennsylvania"/>
    <n v="19143"/>
    <x v="3"/>
    <s v="FUR-TA-10001539"/>
    <x v="0"/>
    <s v="Tables"/>
    <s v="Chromcraft Rectangular Conference Tables"/>
    <x v="1475"/>
    <n v="6"/>
    <n v="0.4"/>
    <n v="-227.49120000000016"/>
    <s v="Chuck Magee"/>
    <s v=""/>
    <n v="1"/>
    <n v="0"/>
  </r>
  <r>
    <n v="1691"/>
    <x v="819"/>
    <x v="34"/>
    <d v="2019-12-15T00:00:00"/>
    <s v="Standard Class"/>
    <x v="520"/>
    <x v="520"/>
    <x v="0"/>
    <s v="United States"/>
    <s v="Indianapolis"/>
    <s v="Indiana"/>
    <n v="46203"/>
    <x v="2"/>
    <s v="OFF-PA-10000575"/>
    <x v="1"/>
    <s v="Paper"/>
    <s v="Wirebound Message Books, Four 2 3/4 x 5 White Forms per Page"/>
    <x v="1476"/>
    <n v="5"/>
    <n v="0"/>
    <n v="15.387"/>
    <s v="Kelly Williams"/>
    <s v=""/>
    <n v="1"/>
    <n v="1"/>
  </r>
  <r>
    <n v="1692"/>
    <x v="819"/>
    <x v="34"/>
    <d v="2019-12-15T00:00:00"/>
    <s v="Standard Class"/>
    <x v="520"/>
    <x v="520"/>
    <x v="0"/>
    <s v="United States"/>
    <s v="Indianapolis"/>
    <s v="Indiana"/>
    <n v="46203"/>
    <x v="2"/>
    <s v="OFF-BI-10004182"/>
    <x v="1"/>
    <s v="Binders"/>
    <s v="Economy Binders"/>
    <x v="1477"/>
    <n v="5"/>
    <n v="0"/>
    <n v="5.0960000000000001"/>
    <s v="Kelly Williams"/>
    <s v=""/>
    <n v="1"/>
    <n v="0"/>
  </r>
  <r>
    <n v="1693"/>
    <x v="820"/>
    <x v="560"/>
    <d v="2018-03-19T00:00:00"/>
    <s v="Standard Class"/>
    <x v="521"/>
    <x v="521"/>
    <x v="0"/>
    <s v="United States"/>
    <s v="Columbus"/>
    <s v="Ohio"/>
    <n v="43229"/>
    <x v="3"/>
    <s v="FUR-FU-10004020"/>
    <x v="0"/>
    <s v="Furnishings"/>
    <s v="Advantus Panel Wall Acrylic Frame"/>
    <x v="1478"/>
    <n v="5"/>
    <n v="0.2"/>
    <n v="6.2904999999999998"/>
    <s v="Chuck Magee"/>
    <s v=""/>
    <n v="1"/>
    <n v="1"/>
  </r>
  <r>
    <n v="1694"/>
    <x v="821"/>
    <x v="190"/>
    <d v="2018-06-29T00:00:00"/>
    <s v="Second Class"/>
    <x v="437"/>
    <x v="437"/>
    <x v="2"/>
    <s v="United States"/>
    <s v="Plano"/>
    <s v="Texas"/>
    <n v="75023"/>
    <x v="2"/>
    <s v="TEC-AC-10003133"/>
    <x v="2"/>
    <s v="Accessories"/>
    <s v="Memorex Mini Travel Drive 4 GB USB 2.0 Flash Drive"/>
    <x v="1479"/>
    <n v="2"/>
    <n v="0.2"/>
    <n v="3.5742000000000012"/>
    <s v="Kelly Williams"/>
    <s v=""/>
    <n v="1"/>
    <n v="0"/>
  </r>
  <r>
    <n v="1695"/>
    <x v="822"/>
    <x v="12"/>
    <d v="2017-09-28T00:00:00"/>
    <s v="Second Class"/>
    <x v="285"/>
    <x v="285"/>
    <x v="2"/>
    <s v="United States"/>
    <s v="Bayonne"/>
    <s v="New Jersey"/>
    <n v="7002"/>
    <x v="3"/>
    <s v="TEC-AC-10002006"/>
    <x v="2"/>
    <s v="Accessories"/>
    <s v="Memorex Micro Travel Drive 16 GB"/>
    <x v="1480"/>
    <n v="4"/>
    <n v="0"/>
    <n v="19.827599999999997"/>
    <s v="Chuck Magee"/>
    <s v=""/>
    <n v="1"/>
    <n v="0"/>
  </r>
  <r>
    <n v="1696"/>
    <x v="822"/>
    <x v="12"/>
    <d v="2017-09-28T00:00:00"/>
    <s v="Second Class"/>
    <x v="285"/>
    <x v="285"/>
    <x v="2"/>
    <s v="United States"/>
    <s v="Bayonne"/>
    <s v="New Jersey"/>
    <n v="7002"/>
    <x v="3"/>
    <s v="OFF-BI-10003314"/>
    <x v="1"/>
    <s v="Binders"/>
    <s v="Tuff Stuff Recycled Round Ring Binders"/>
    <x v="1481"/>
    <n v="3"/>
    <n v="0"/>
    <n v="7.0853999999999999"/>
    <s v="Chuck Magee"/>
    <s v=""/>
    <n v="1"/>
    <n v="0"/>
  </r>
  <r>
    <n v="1697"/>
    <x v="822"/>
    <x v="12"/>
    <d v="2017-09-28T00:00:00"/>
    <s v="Second Class"/>
    <x v="285"/>
    <x v="285"/>
    <x v="2"/>
    <s v="United States"/>
    <s v="Bayonne"/>
    <s v="New Jersey"/>
    <n v="7002"/>
    <x v="3"/>
    <s v="TEC-PH-10002726"/>
    <x v="2"/>
    <s v="Phones"/>
    <s v="netTALK DUO VoIP Telephone Service"/>
    <x v="1482"/>
    <n v="2"/>
    <n v="0"/>
    <n v="52.49"/>
    <s v="Chuck Magee"/>
    <s v=""/>
    <n v="1"/>
    <n v="0"/>
  </r>
  <r>
    <n v="1698"/>
    <x v="823"/>
    <x v="17"/>
    <d v="2017-12-31T00:00:00"/>
    <s v="Standard Class"/>
    <x v="151"/>
    <x v="151"/>
    <x v="0"/>
    <s v="United States"/>
    <s v="Los Angeles"/>
    <s v="California"/>
    <n v="90008"/>
    <x v="1"/>
    <s v="OFF-AP-10000240"/>
    <x v="1"/>
    <s v="Appliances"/>
    <s v="Belkin F9G930V10-GRY 9 Outlet Surge"/>
    <x v="1483"/>
    <n v="2"/>
    <n v="0"/>
    <n v="31.018399999999986"/>
    <s v="Anna Andreadi"/>
    <s v=""/>
    <n v="1"/>
    <n v="0"/>
  </r>
  <r>
    <n v="1699"/>
    <x v="823"/>
    <x v="17"/>
    <d v="2017-12-31T00:00:00"/>
    <s v="Standard Class"/>
    <x v="151"/>
    <x v="151"/>
    <x v="0"/>
    <s v="United States"/>
    <s v="Los Angeles"/>
    <s v="California"/>
    <n v="90008"/>
    <x v="1"/>
    <s v="OFF-LA-10002381"/>
    <x v="1"/>
    <s v="Labels"/>
    <s v="Avery 497"/>
    <x v="748"/>
    <n v="7"/>
    <n v="0"/>
    <n v="10.348799999999999"/>
    <s v="Anna Andreadi"/>
    <s v=""/>
    <n v="1"/>
    <n v="0"/>
  </r>
  <r>
    <n v="1700"/>
    <x v="824"/>
    <x v="561"/>
    <d v="2016-06-07T00:00:00"/>
    <s v="Second Class"/>
    <x v="56"/>
    <x v="56"/>
    <x v="0"/>
    <s v="United States"/>
    <s v="Seattle"/>
    <s v="Washington"/>
    <n v="98115"/>
    <x v="1"/>
    <s v="FUR-TA-10004086"/>
    <x v="0"/>
    <s v="Tables"/>
    <s v="KI Adjustable-Height Table"/>
    <x v="1484"/>
    <n v="6"/>
    <n v="0"/>
    <n v="113.49359999999999"/>
    <s v="Anna Andreadi"/>
    <n v="1"/>
    <n v="0"/>
    <n v="0"/>
  </r>
  <r>
    <n v="1701"/>
    <x v="825"/>
    <x v="562"/>
    <d v="2017-07-15T00:00:00"/>
    <s v="Second Class"/>
    <x v="444"/>
    <x v="444"/>
    <x v="0"/>
    <s v="United States"/>
    <s v="New York City"/>
    <s v="New York"/>
    <n v="10035"/>
    <x v="3"/>
    <s v="OFF-BI-10000320"/>
    <x v="1"/>
    <s v="Binders"/>
    <s v="GBC Plastic Binding Combs"/>
    <x v="929"/>
    <n v="2"/>
    <n v="0.2"/>
    <n v="4.2804000000000002"/>
    <s v="Chuck Magee"/>
    <s v=""/>
    <n v="1"/>
    <n v="0"/>
  </r>
  <r>
    <n v="1702"/>
    <x v="825"/>
    <x v="562"/>
    <d v="2017-07-15T00:00:00"/>
    <s v="Second Class"/>
    <x v="444"/>
    <x v="444"/>
    <x v="0"/>
    <s v="United States"/>
    <s v="New York City"/>
    <s v="New York"/>
    <n v="10035"/>
    <x v="3"/>
    <s v="FUR-CH-10000595"/>
    <x v="0"/>
    <s v="Chairs"/>
    <s v="Safco Contoured Stacking Chairs"/>
    <x v="1485"/>
    <n v="9"/>
    <n v="0.1"/>
    <n v="321.83999999999992"/>
    <s v="Chuck Magee"/>
    <s v=""/>
    <n v="1"/>
    <n v="0"/>
  </r>
  <r>
    <n v="1703"/>
    <x v="825"/>
    <x v="562"/>
    <d v="2017-07-15T00:00:00"/>
    <s v="Second Class"/>
    <x v="444"/>
    <x v="444"/>
    <x v="0"/>
    <s v="United States"/>
    <s v="New York City"/>
    <s v="New York"/>
    <n v="10035"/>
    <x v="3"/>
    <s v="OFF-PA-10000349"/>
    <x v="1"/>
    <s v="Paper"/>
    <s v="Easy-staple paper"/>
    <x v="745"/>
    <n v="2"/>
    <n v="0"/>
    <n v="4.6812000000000005"/>
    <s v="Chuck Magee"/>
    <s v=""/>
    <n v="1"/>
    <n v="0"/>
  </r>
  <r>
    <n v="1704"/>
    <x v="826"/>
    <x v="563"/>
    <d v="2016-02-06T00:00:00"/>
    <s v="Standard Class"/>
    <x v="522"/>
    <x v="522"/>
    <x v="2"/>
    <s v="United States"/>
    <s v="San Diego"/>
    <s v="California"/>
    <n v="92037"/>
    <x v="1"/>
    <s v="OFF-FA-10001843"/>
    <x v="1"/>
    <s v="Fasteners"/>
    <s v="Staples"/>
    <x v="1486"/>
    <n v="5"/>
    <n v="0"/>
    <n v="5.8045"/>
    <s v="Anna Andreadi"/>
    <s v=""/>
    <n v="1"/>
    <n v="1"/>
  </r>
  <r>
    <n v="1705"/>
    <x v="827"/>
    <x v="387"/>
    <d v="2018-03-08T00:00:00"/>
    <s v="Same Day"/>
    <x v="310"/>
    <x v="310"/>
    <x v="0"/>
    <s v="United States"/>
    <s v="Glendale"/>
    <s v="Arizona"/>
    <n v="85301"/>
    <x v="1"/>
    <s v="OFF-BI-10003676"/>
    <x v="1"/>
    <s v="Binders"/>
    <s v="GBC Standard Recycled Report Covers, Clear Plastic Sheets"/>
    <x v="1487"/>
    <n v="3"/>
    <n v="0.7"/>
    <n v="-7.1147999999999989"/>
    <s v="Anna Andreadi"/>
    <s v=""/>
    <n v="1"/>
    <n v="0"/>
  </r>
  <r>
    <n v="1706"/>
    <x v="828"/>
    <x v="6"/>
    <d v="2017-11-26T00:00:00"/>
    <s v="Standard Class"/>
    <x v="5"/>
    <x v="5"/>
    <x v="0"/>
    <s v="United States"/>
    <s v="Philadelphia"/>
    <s v="Pennsylvania"/>
    <n v="19120"/>
    <x v="3"/>
    <s v="OFF-BI-10003638"/>
    <x v="1"/>
    <s v="Binders"/>
    <s v="GBC Durable Plastic Covers"/>
    <x v="1488"/>
    <n v="2"/>
    <n v="0.7"/>
    <n v="-9.2880000000000003"/>
    <s v="Chuck Magee"/>
    <s v=""/>
    <n v="1"/>
    <n v="0"/>
  </r>
  <r>
    <n v="1707"/>
    <x v="829"/>
    <x v="505"/>
    <d v="2019-11-05T00:00:00"/>
    <s v="Standard Class"/>
    <x v="523"/>
    <x v="523"/>
    <x v="0"/>
    <s v="United States"/>
    <s v="San Francisco"/>
    <s v="California"/>
    <n v="94122"/>
    <x v="1"/>
    <s v="OFF-LA-10003077"/>
    <x v="1"/>
    <s v="Labels"/>
    <s v="Avery 500"/>
    <x v="1489"/>
    <n v="6"/>
    <n v="0"/>
    <n v="20.614199999999997"/>
    <s v="Anna Andreadi"/>
    <n v="1"/>
    <n v="0"/>
    <n v="1"/>
  </r>
  <r>
    <n v="1708"/>
    <x v="829"/>
    <x v="505"/>
    <d v="2019-11-05T00:00:00"/>
    <s v="Standard Class"/>
    <x v="523"/>
    <x v="523"/>
    <x v="0"/>
    <s v="United States"/>
    <s v="San Francisco"/>
    <s v="California"/>
    <n v="94122"/>
    <x v="1"/>
    <s v="TEC-PH-10003505"/>
    <x v="2"/>
    <s v="Phones"/>
    <s v="Geemarc AmpliPOWER60"/>
    <x v="1490"/>
    <n v="2"/>
    <n v="0.2"/>
    <n v="16.703999999999986"/>
    <s v="Anna Andreadi"/>
    <n v="1"/>
    <n v="0"/>
    <n v="0"/>
  </r>
  <r>
    <n v="1709"/>
    <x v="829"/>
    <x v="505"/>
    <d v="2019-11-05T00:00:00"/>
    <s v="Standard Class"/>
    <x v="523"/>
    <x v="523"/>
    <x v="0"/>
    <s v="United States"/>
    <s v="San Francisco"/>
    <s v="California"/>
    <n v="94122"/>
    <x v="1"/>
    <s v="OFF-PA-10003424"/>
    <x v="1"/>
    <s v="Paper"/>
    <s v="&quot;While you Were Out&quot; Message Book, One Form per Page"/>
    <x v="1491"/>
    <n v="2"/>
    <n v="0"/>
    <n v="3.71"/>
    <s v="Anna Andreadi"/>
    <n v="1"/>
    <n v="0"/>
    <n v="0"/>
  </r>
  <r>
    <n v="1710"/>
    <x v="829"/>
    <x v="505"/>
    <d v="2019-11-05T00:00:00"/>
    <s v="Standard Class"/>
    <x v="523"/>
    <x v="523"/>
    <x v="0"/>
    <s v="United States"/>
    <s v="San Francisco"/>
    <s v="California"/>
    <n v="94122"/>
    <x v="1"/>
    <s v="FUR-CH-10003061"/>
    <x v="0"/>
    <s v="Chairs"/>
    <s v="Global Leather Task Chair, Black"/>
    <x v="1492"/>
    <n v="1"/>
    <n v="0.2"/>
    <n v="-0.89990000000001302"/>
    <s v="Anna Andreadi"/>
    <n v="1"/>
    <n v="0"/>
    <n v="0"/>
  </r>
  <r>
    <n v="1711"/>
    <x v="829"/>
    <x v="505"/>
    <d v="2019-11-05T00:00:00"/>
    <s v="Standard Class"/>
    <x v="523"/>
    <x v="523"/>
    <x v="0"/>
    <s v="United States"/>
    <s v="San Francisco"/>
    <s v="California"/>
    <n v="94122"/>
    <x v="1"/>
    <s v="OFF-AR-10003514"/>
    <x v="1"/>
    <s v="Art"/>
    <s v="4009 Highlighters by Sanford"/>
    <x v="189"/>
    <n v="5"/>
    <n v="0"/>
    <n v="6.5669999999999984"/>
    <s v="Anna Andreadi"/>
    <n v="1"/>
    <n v="0"/>
    <n v="0"/>
  </r>
  <r>
    <n v="1712"/>
    <x v="829"/>
    <x v="505"/>
    <d v="2019-11-05T00:00:00"/>
    <s v="Standard Class"/>
    <x v="523"/>
    <x v="523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x v="1493"/>
    <n v="14"/>
    <n v="0"/>
    <n v="510.63599999999985"/>
    <s v="Anna Andreadi"/>
    <n v="1"/>
    <n v="0"/>
    <n v="0"/>
  </r>
  <r>
    <n v="1713"/>
    <x v="830"/>
    <x v="564"/>
    <d v="2017-02-04T00:00:00"/>
    <s v="Standard Class"/>
    <x v="187"/>
    <x v="187"/>
    <x v="0"/>
    <s v="United States"/>
    <s v="Houston"/>
    <s v="Texas"/>
    <n v="77070"/>
    <x v="2"/>
    <s v="OFF-PA-10004405"/>
    <x v="1"/>
    <s v="Paper"/>
    <s v="Rediform Voice Mail Log Books"/>
    <x v="1494"/>
    <n v="6"/>
    <n v="0.2"/>
    <n v="5.0064000000000002"/>
    <s v="Kelly Williams"/>
    <s v=""/>
    <n v="1"/>
    <n v="0"/>
  </r>
  <r>
    <n v="1714"/>
    <x v="831"/>
    <x v="565"/>
    <d v="2019-09-13T00:00:00"/>
    <s v="Second Class"/>
    <x v="514"/>
    <x v="514"/>
    <x v="0"/>
    <s v="United States"/>
    <s v="Chicago"/>
    <s v="Illinois"/>
    <n v="60610"/>
    <x v="2"/>
    <s v="FUR-TA-10004289"/>
    <x v="0"/>
    <s v="Tables"/>
    <s v="BoxOffice By Design Rectangular and Half-Moon Meeting Room Tables"/>
    <x v="1495"/>
    <n v="7"/>
    <n v="0.5"/>
    <n v="-566.5625"/>
    <s v="Kelly Williams"/>
    <s v=""/>
    <n v="1"/>
    <n v="0"/>
  </r>
  <r>
    <n v="1715"/>
    <x v="832"/>
    <x v="566"/>
    <d v="2019-10-13T00:00:00"/>
    <s v="Standard Class"/>
    <x v="290"/>
    <x v="290"/>
    <x v="0"/>
    <s v="United States"/>
    <s v="San Francisco"/>
    <s v="California"/>
    <n v="94110"/>
    <x v="1"/>
    <s v="FUR-BO-10003965"/>
    <x v="0"/>
    <s v="Bookcases"/>
    <s v="O'Sullivan Manor Hill 2-Door Library in Brianna Oak"/>
    <x v="1496"/>
    <n v="2"/>
    <n v="0.15"/>
    <n v="-14.478399999999979"/>
    <s v="Anna Andreadi"/>
    <s v=""/>
    <n v="1"/>
    <n v="0"/>
  </r>
  <r>
    <n v="1716"/>
    <x v="833"/>
    <x v="567"/>
    <d v="2018-05-04T00:00:00"/>
    <s v="Standard Class"/>
    <x v="252"/>
    <x v="252"/>
    <x v="0"/>
    <s v="United States"/>
    <s v="New York City"/>
    <s v="New York"/>
    <n v="10011"/>
    <x v="3"/>
    <s v="OFF-BI-10003314"/>
    <x v="1"/>
    <s v="Binders"/>
    <s v="Tuff Stuff Recycled Round Ring Binders"/>
    <x v="326"/>
    <n v="2"/>
    <n v="0.2"/>
    <n v="2.7956000000000003"/>
    <s v="Chuck Magee"/>
    <s v=""/>
    <n v="1"/>
    <n v="0"/>
  </r>
  <r>
    <n v="1717"/>
    <x v="834"/>
    <x v="288"/>
    <d v="2018-05-24T00:00:00"/>
    <s v="Standard Class"/>
    <x v="202"/>
    <x v="202"/>
    <x v="0"/>
    <s v="United States"/>
    <s v="New York City"/>
    <s v="New York"/>
    <n v="10011"/>
    <x v="3"/>
    <s v="OFF-AP-10001563"/>
    <x v="1"/>
    <s v="Appliances"/>
    <s v="Belkin Premiere Surge Master II 8-outlet surge protector"/>
    <x v="1497"/>
    <n v="5"/>
    <n v="0"/>
    <n v="70.440999999999974"/>
    <s v="Chuck Magee"/>
    <s v=""/>
    <n v="1"/>
    <n v="0"/>
  </r>
  <r>
    <n v="1718"/>
    <x v="834"/>
    <x v="288"/>
    <d v="2018-05-24T00:00:00"/>
    <s v="Standard Class"/>
    <x v="202"/>
    <x v="202"/>
    <x v="0"/>
    <s v="United States"/>
    <s v="New York City"/>
    <s v="New York"/>
    <n v="10011"/>
    <x v="3"/>
    <s v="OFF-ST-10004123"/>
    <x v="1"/>
    <s v="Storage"/>
    <s v="Safco Industrial Wire Shelving System"/>
    <x v="1498"/>
    <n v="5"/>
    <n v="0"/>
    <n v="0"/>
    <s v="Chuck Magee"/>
    <s v=""/>
    <n v="1"/>
    <n v="0"/>
  </r>
  <r>
    <n v="1719"/>
    <x v="834"/>
    <x v="288"/>
    <d v="2018-05-24T00:00:00"/>
    <s v="Standard Class"/>
    <x v="202"/>
    <x v="202"/>
    <x v="0"/>
    <s v="United States"/>
    <s v="New York City"/>
    <s v="New York"/>
    <n v="10011"/>
    <x v="3"/>
    <s v="FUR-FU-10002088"/>
    <x v="0"/>
    <s v="Furnishings"/>
    <s v="Nu-Dell Float Frame 11 x 14 1/2"/>
    <x v="1499"/>
    <n v="4"/>
    <n v="0"/>
    <n v="15.086400000000001"/>
    <s v="Chuck Magee"/>
    <s v=""/>
    <n v="1"/>
    <n v="0"/>
  </r>
  <r>
    <n v="1720"/>
    <x v="834"/>
    <x v="288"/>
    <d v="2018-05-24T00:00:00"/>
    <s v="Standard Class"/>
    <x v="202"/>
    <x v="202"/>
    <x v="0"/>
    <s v="United States"/>
    <s v="New York City"/>
    <s v="New York"/>
    <n v="10011"/>
    <x v="3"/>
    <s v="FUR-FU-10000010"/>
    <x v="0"/>
    <s v="Furnishings"/>
    <s v="DAX Value U-Channel Document Frames, Easel Back"/>
    <x v="1500"/>
    <n v="8"/>
    <n v="0"/>
    <n v="12.325599999999998"/>
    <s v="Chuck Magee"/>
    <s v=""/>
    <n v="1"/>
    <n v="0"/>
  </r>
  <r>
    <n v="1721"/>
    <x v="834"/>
    <x v="288"/>
    <d v="2018-05-24T00:00:00"/>
    <s v="Standard Class"/>
    <x v="202"/>
    <x v="202"/>
    <x v="0"/>
    <s v="United States"/>
    <s v="New York City"/>
    <s v="New York"/>
    <n v="10011"/>
    <x v="3"/>
    <s v="OFF-BI-10002824"/>
    <x v="1"/>
    <s v="Binders"/>
    <s v="Recycled Easel Ring Binders"/>
    <x v="1501"/>
    <n v="4"/>
    <n v="0.2"/>
    <n v="14.919999999999995"/>
    <s v="Chuck Magee"/>
    <s v=""/>
    <n v="1"/>
    <n v="0"/>
  </r>
  <r>
    <n v="1722"/>
    <x v="835"/>
    <x v="139"/>
    <d v="2017-12-25T00:00:00"/>
    <s v="Standard Class"/>
    <x v="44"/>
    <x v="44"/>
    <x v="0"/>
    <s v="United States"/>
    <s v="Chicago"/>
    <s v="Illinois"/>
    <n v="60623"/>
    <x v="2"/>
    <s v="TEC-PH-10001061"/>
    <x v="2"/>
    <s v="Phones"/>
    <s v="Apple iPhone 5C"/>
    <x v="1305"/>
    <n v="2"/>
    <n v="0.2"/>
    <n v="11.998799999999996"/>
    <s v="Kelly Williams"/>
    <s v=""/>
    <n v="1"/>
    <n v="0"/>
  </r>
  <r>
    <n v="1723"/>
    <x v="835"/>
    <x v="139"/>
    <d v="2017-12-25T00:00:00"/>
    <s v="Standard Class"/>
    <x v="44"/>
    <x v="44"/>
    <x v="0"/>
    <s v="United States"/>
    <s v="Chicago"/>
    <s v="Illinois"/>
    <n v="60623"/>
    <x v="2"/>
    <s v="TEC-AC-10000736"/>
    <x v="2"/>
    <s v="Accessories"/>
    <s v="Logitech G600 MMO Gaming Mouse"/>
    <x v="1309"/>
    <n v="4"/>
    <n v="0.2"/>
    <n v="51.193599999999996"/>
    <s v="Kelly Williams"/>
    <s v=""/>
    <n v="1"/>
    <n v="0"/>
  </r>
  <r>
    <n v="1724"/>
    <x v="835"/>
    <x v="139"/>
    <d v="2017-12-25T00:00:00"/>
    <s v="Standard Class"/>
    <x v="44"/>
    <x v="44"/>
    <x v="0"/>
    <s v="United States"/>
    <s v="Chicago"/>
    <s v="Illinois"/>
    <n v="60623"/>
    <x v="2"/>
    <s v="FUR-BO-10003966"/>
    <x v="0"/>
    <s v="Bookcases"/>
    <s v="Sauder Facets Collection Library, Sky Alder Finish"/>
    <x v="1403"/>
    <n v="3"/>
    <n v="0.3"/>
    <n v="-71.811600000000027"/>
    <s v="Kelly Williams"/>
    <s v=""/>
    <n v="1"/>
    <n v="0"/>
  </r>
  <r>
    <n v="1725"/>
    <x v="836"/>
    <x v="546"/>
    <d v="2017-12-20T00:00:00"/>
    <s v="First Class"/>
    <x v="271"/>
    <x v="271"/>
    <x v="0"/>
    <s v="United States"/>
    <s v="Philadelphia"/>
    <s v="Pennsylvania"/>
    <n v="19143"/>
    <x v="3"/>
    <s v="OFF-AP-10000828"/>
    <x v="1"/>
    <s v="Appliances"/>
    <s v="Avanti 4.4 Cu. Ft. Refrigerator"/>
    <x v="1502"/>
    <n v="3"/>
    <n v="0.2"/>
    <n v="43.43519999999998"/>
    <s v="Chuck Magee"/>
    <s v=""/>
    <n v="1"/>
    <n v="0"/>
  </r>
  <r>
    <n v="1726"/>
    <x v="836"/>
    <x v="546"/>
    <d v="2017-12-20T00:00:00"/>
    <s v="First Class"/>
    <x v="271"/>
    <x v="271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x v="1503"/>
    <n v="2"/>
    <n v="0.2"/>
    <n v="0.44399999999999973"/>
    <s v="Chuck Magee"/>
    <s v=""/>
    <n v="1"/>
    <n v="0"/>
  </r>
  <r>
    <n v="1727"/>
    <x v="836"/>
    <x v="546"/>
    <d v="2017-12-20T00:00:00"/>
    <s v="First Class"/>
    <x v="271"/>
    <x v="271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x v="1504"/>
    <n v="4"/>
    <n v="0.2"/>
    <n v="7.7728000000000002"/>
    <s v="Chuck Magee"/>
    <s v=""/>
    <n v="1"/>
    <n v="0"/>
  </r>
  <r>
    <n v="1728"/>
    <x v="837"/>
    <x v="568"/>
    <d v="2019-05-04T00:00:00"/>
    <s v="Second Class"/>
    <x v="524"/>
    <x v="524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x v="1505"/>
    <n v="5"/>
    <n v="0.4"/>
    <n v="-69.889999999999986"/>
    <s v="Chuck Magee"/>
    <s v=""/>
    <n v="1"/>
    <n v="1"/>
  </r>
  <r>
    <n v="1729"/>
    <x v="838"/>
    <x v="569"/>
    <d v="2018-02-07T00:00:00"/>
    <s v="Same Day"/>
    <x v="244"/>
    <x v="244"/>
    <x v="0"/>
    <s v="United States"/>
    <s v="Springfield"/>
    <s v="Virginia"/>
    <n v="22153"/>
    <x v="0"/>
    <s v="TEC-AC-10003063"/>
    <x v="2"/>
    <s v="Accessories"/>
    <s v="Micro Innovations USB RF Wireless Keyboard with Mouse"/>
    <x v="1506"/>
    <n v="4"/>
    <n v="0"/>
    <n v="21"/>
    <s v="Cassandra Brandow"/>
    <s v=""/>
    <n v="1"/>
    <n v="0"/>
  </r>
  <r>
    <n v="1730"/>
    <x v="838"/>
    <x v="569"/>
    <d v="2018-02-07T00:00:00"/>
    <s v="Same Day"/>
    <x v="244"/>
    <x v="244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x v="1507"/>
    <n v="3"/>
    <n v="0"/>
    <n v="3.6017999999999999"/>
    <s v="Cassandra Brandow"/>
    <s v=""/>
    <n v="1"/>
    <n v="0"/>
  </r>
  <r>
    <n v="1731"/>
    <x v="839"/>
    <x v="450"/>
    <d v="2016-10-03T00:00:00"/>
    <s v="Standard Class"/>
    <x v="470"/>
    <x v="470"/>
    <x v="1"/>
    <s v="United States"/>
    <s v="Fayetteville"/>
    <s v="North Carolina"/>
    <n v="28314"/>
    <x v="0"/>
    <s v="OFF-PA-10001457"/>
    <x v="1"/>
    <s v="Paper"/>
    <s v="White GlueTop Scratch Pads"/>
    <x v="1508"/>
    <n v="8"/>
    <n v="0.2"/>
    <n v="31.283199999999987"/>
    <s v="Cassandra Brandow"/>
    <s v=""/>
    <n v="1"/>
    <n v="0"/>
  </r>
  <r>
    <n v="1732"/>
    <x v="839"/>
    <x v="450"/>
    <d v="2016-10-03T00:00:00"/>
    <s v="Standard Class"/>
    <x v="470"/>
    <x v="470"/>
    <x v="1"/>
    <s v="United States"/>
    <s v="Fayetteville"/>
    <s v="North Carolina"/>
    <n v="28314"/>
    <x v="0"/>
    <s v="OFF-PA-10001804"/>
    <x v="1"/>
    <s v="Paper"/>
    <s v="Xerox 195"/>
    <x v="1432"/>
    <n v="2"/>
    <n v="0.2"/>
    <n v="3.7407999999999997"/>
    <s v="Cassandra Brandow"/>
    <s v=""/>
    <n v="1"/>
    <n v="0"/>
  </r>
  <r>
    <n v="1733"/>
    <x v="840"/>
    <x v="212"/>
    <d v="2018-07-14T00:00:00"/>
    <s v="Standard Class"/>
    <x v="109"/>
    <x v="109"/>
    <x v="0"/>
    <s v="United States"/>
    <s v="Dallas"/>
    <s v="Texas"/>
    <n v="75081"/>
    <x v="2"/>
    <s v="OFF-ST-10000689"/>
    <x v="1"/>
    <s v="Storage"/>
    <s v="Fellowes Strictly Business Drawer File, Letter/Legal Size"/>
    <x v="1080"/>
    <n v="3"/>
    <n v="0.2"/>
    <n v="-33.804000000000002"/>
    <s v="Kelly Williams"/>
    <n v="1"/>
    <n v="0"/>
    <n v="0"/>
  </r>
  <r>
    <n v="1734"/>
    <x v="840"/>
    <x v="212"/>
    <d v="2018-07-14T00:00:00"/>
    <s v="Standard Class"/>
    <x v="109"/>
    <x v="109"/>
    <x v="0"/>
    <s v="United States"/>
    <s v="Dallas"/>
    <s v="Texas"/>
    <n v="75081"/>
    <x v="2"/>
    <s v="OFF-AR-10002135"/>
    <x v="1"/>
    <s v="Art"/>
    <s v="Boston Heavy-Duty Trimline Electric Pencil Sharpeners"/>
    <x v="1509"/>
    <n v="4"/>
    <n v="0.2"/>
    <n v="17.351999999999975"/>
    <s v="Kelly Williams"/>
    <n v="1"/>
    <n v="0"/>
    <n v="0"/>
  </r>
  <r>
    <n v="1735"/>
    <x v="841"/>
    <x v="570"/>
    <d v="2019-08-01T00:00:00"/>
    <s v="Second Class"/>
    <x v="165"/>
    <x v="165"/>
    <x v="0"/>
    <s v="United States"/>
    <s v="Jacksonville"/>
    <s v="North Carolina"/>
    <n v="28540"/>
    <x v="0"/>
    <s v="OFF-AP-10002082"/>
    <x v="1"/>
    <s v="Appliances"/>
    <s v="Holmes HEPA Air Purifier"/>
    <x v="1510"/>
    <n v="2"/>
    <n v="0.2"/>
    <n v="6.5339999999999971"/>
    <s v="Cassandra Brandow"/>
    <s v=""/>
    <n v="1"/>
    <n v="0"/>
  </r>
  <r>
    <n v="1736"/>
    <x v="841"/>
    <x v="570"/>
    <d v="2019-08-01T00:00:00"/>
    <s v="Second Class"/>
    <x v="165"/>
    <x v="165"/>
    <x v="0"/>
    <s v="United States"/>
    <s v="Jacksonville"/>
    <s v="North Carolina"/>
    <n v="28540"/>
    <x v="0"/>
    <s v="TEC-PH-10003442"/>
    <x v="2"/>
    <s v="Phones"/>
    <s v="Samsung Replacement EH64AVFWE Premium Headset"/>
    <x v="1114"/>
    <n v="5"/>
    <n v="0.2"/>
    <n v="1.375"/>
    <s v="Cassandra Brandow"/>
    <s v=""/>
    <n v="1"/>
    <n v="0"/>
  </r>
  <r>
    <n v="1737"/>
    <x v="841"/>
    <x v="570"/>
    <d v="2019-08-01T00:00:00"/>
    <s v="Second Class"/>
    <x v="165"/>
    <x v="165"/>
    <x v="0"/>
    <s v="United States"/>
    <s v="Jacksonville"/>
    <s v="North Carolina"/>
    <n v="28540"/>
    <x v="0"/>
    <s v="OFF-AR-10002833"/>
    <x v="1"/>
    <s v="Art"/>
    <s v="Newell 322"/>
    <x v="972"/>
    <n v="3"/>
    <n v="0.2"/>
    <n v="0.3822000000000001"/>
    <s v="Cassandra Brandow"/>
    <s v=""/>
    <n v="1"/>
    <n v="0"/>
  </r>
  <r>
    <n v="1738"/>
    <x v="842"/>
    <x v="37"/>
    <d v="2017-09-09T00:00:00"/>
    <s v="Standard Class"/>
    <x v="106"/>
    <x v="106"/>
    <x v="1"/>
    <s v="United States"/>
    <s v="San Francisco"/>
    <s v="California"/>
    <n v="94122"/>
    <x v="1"/>
    <s v="OFF-ST-10001325"/>
    <x v="1"/>
    <s v="Storage"/>
    <s v="Sterilite Officeware Hinged File Box"/>
    <x v="974"/>
    <n v="3"/>
    <n v="0"/>
    <n v="8.4888000000000012"/>
    <s v="Anna Andreadi"/>
    <s v=""/>
    <n v="1"/>
    <n v="0"/>
  </r>
  <r>
    <n v="1739"/>
    <x v="842"/>
    <x v="37"/>
    <d v="2017-09-09T00:00:00"/>
    <s v="Standard Class"/>
    <x v="106"/>
    <x v="106"/>
    <x v="1"/>
    <s v="United States"/>
    <s v="San Francisco"/>
    <s v="California"/>
    <n v="94122"/>
    <x v="1"/>
    <s v="TEC-AC-10003038"/>
    <x v="2"/>
    <s v="Accessories"/>
    <s v="Kingston Digital DataTraveler 16GB USB 2.0"/>
    <x v="1511"/>
    <n v="2"/>
    <n v="0"/>
    <n v="3.400999999999998"/>
    <s v="Anna Andreadi"/>
    <s v=""/>
    <n v="1"/>
    <n v="0"/>
  </r>
  <r>
    <n v="1740"/>
    <x v="842"/>
    <x v="37"/>
    <d v="2017-09-09T00:00:00"/>
    <s v="Standard Class"/>
    <x v="106"/>
    <x v="106"/>
    <x v="1"/>
    <s v="United States"/>
    <s v="San Francisco"/>
    <s v="California"/>
    <n v="94122"/>
    <x v="1"/>
    <s v="TEC-AC-10003590"/>
    <x v="2"/>
    <s v="Accessories"/>
    <s v="TRENDnet 56K USB 2.0 Phone, Internet and Fax Modem"/>
    <x v="1512"/>
    <n v="5"/>
    <n v="0"/>
    <n v="46.601999999999997"/>
    <s v="Anna Andreadi"/>
    <s v=""/>
    <n v="1"/>
    <n v="0"/>
  </r>
  <r>
    <n v="1741"/>
    <x v="843"/>
    <x v="128"/>
    <d v="2016-08-16T00:00:00"/>
    <s v="Standard Class"/>
    <x v="525"/>
    <x v="525"/>
    <x v="2"/>
    <s v="United States"/>
    <s v="San Diego"/>
    <s v="California"/>
    <n v="92037"/>
    <x v="1"/>
    <s v="OFF-LA-10000262"/>
    <x v="1"/>
    <s v="Labels"/>
    <s v="Avery 494"/>
    <x v="1513"/>
    <n v="8"/>
    <n v="0"/>
    <n v="9.6047999999999991"/>
    <s v="Anna Andreadi"/>
    <s v=""/>
    <n v="1"/>
    <n v="1"/>
  </r>
  <r>
    <n v="1742"/>
    <x v="844"/>
    <x v="505"/>
    <d v="2019-11-03T00:00:00"/>
    <s v="Standard Class"/>
    <x v="498"/>
    <x v="498"/>
    <x v="0"/>
    <s v="United States"/>
    <s v="Philadelphia"/>
    <s v="Pennsylvania"/>
    <n v="19140"/>
    <x v="3"/>
    <s v="OFF-PA-10004355"/>
    <x v="1"/>
    <s v="Paper"/>
    <s v="Xerox 231"/>
    <x v="561"/>
    <n v="4"/>
    <n v="0.2"/>
    <n v="7.2576000000000001"/>
    <s v="Chuck Magee"/>
    <s v=""/>
    <n v="1"/>
    <n v="0"/>
  </r>
  <r>
    <n v="1743"/>
    <x v="844"/>
    <x v="505"/>
    <d v="2019-11-03T00:00:00"/>
    <s v="Standard Class"/>
    <x v="498"/>
    <x v="498"/>
    <x v="0"/>
    <s v="United States"/>
    <s v="Philadelphia"/>
    <s v="Pennsylvania"/>
    <n v="19140"/>
    <x v="3"/>
    <s v="FUR-FU-10004415"/>
    <x v="0"/>
    <s v="Furnishings"/>
    <s v="Stacking Tray, Side-Loading, Legal, Smoke"/>
    <x v="1514"/>
    <n v="2"/>
    <n v="0.2"/>
    <n v="0.98559999999999937"/>
    <s v="Chuck Magee"/>
    <s v=""/>
    <n v="1"/>
    <n v="0"/>
  </r>
  <r>
    <n v="1744"/>
    <x v="844"/>
    <x v="505"/>
    <d v="2019-11-03T00:00:00"/>
    <s v="Standard Class"/>
    <x v="498"/>
    <x v="498"/>
    <x v="0"/>
    <s v="United States"/>
    <s v="Philadelphia"/>
    <s v="Pennsylvania"/>
    <n v="19140"/>
    <x v="3"/>
    <s v="OFF-ST-10002486"/>
    <x v="1"/>
    <s v="Storage"/>
    <s v="Eldon Shelf Savers Cubes and Bins"/>
    <x v="1515"/>
    <n v="2"/>
    <n v="0.2"/>
    <n v="-2.5128000000000008"/>
    <s v="Chuck Magee"/>
    <s v=""/>
    <n v="1"/>
    <n v="0"/>
  </r>
  <r>
    <n v="1745"/>
    <x v="844"/>
    <x v="505"/>
    <d v="2019-11-03T00:00:00"/>
    <s v="Standard Class"/>
    <x v="498"/>
    <x v="498"/>
    <x v="0"/>
    <s v="United States"/>
    <s v="Philadelphia"/>
    <s v="Pennsylvania"/>
    <n v="19140"/>
    <x v="3"/>
    <s v="TEC-AC-10001142"/>
    <x v="2"/>
    <s v="Accessories"/>
    <s v="First Data FD10 PIN Pad"/>
    <x v="1516"/>
    <n v="7"/>
    <n v="0.2"/>
    <n v="-55.300000000000068"/>
    <s v="Chuck Magee"/>
    <s v=""/>
    <n v="1"/>
    <n v="0"/>
  </r>
  <r>
    <n v="1746"/>
    <x v="845"/>
    <x v="571"/>
    <d v="2016-06-09T00:00:00"/>
    <s v="First Class"/>
    <x v="298"/>
    <x v="298"/>
    <x v="0"/>
    <s v="United States"/>
    <s v="Rochester"/>
    <s v="New York"/>
    <n v="14609"/>
    <x v="3"/>
    <s v="OFF-AR-10002656"/>
    <x v="1"/>
    <s v="Art"/>
    <s v="Sanford Liquid Accent Highlighters"/>
    <x v="522"/>
    <n v="2"/>
    <n v="0"/>
    <n v="4.9431999999999992"/>
    <s v="Chuck Magee"/>
    <s v=""/>
    <n v="1"/>
    <n v="0"/>
  </r>
  <r>
    <n v="1747"/>
    <x v="846"/>
    <x v="572"/>
    <d v="2018-08-17T00:00:00"/>
    <s v="Second Class"/>
    <x v="191"/>
    <x v="191"/>
    <x v="0"/>
    <s v="United States"/>
    <s v="Jacksonville"/>
    <s v="North Carolina"/>
    <n v="28540"/>
    <x v="0"/>
    <s v="OFF-BI-10000138"/>
    <x v="1"/>
    <s v="Binders"/>
    <s v="Acco Translucent Poly Ring Binders"/>
    <x v="1517"/>
    <n v="8"/>
    <n v="0.7"/>
    <n v="-8.2367999999999988"/>
    <s v="Cassandra Brandow"/>
    <s v=""/>
    <n v="1"/>
    <n v="0"/>
  </r>
  <r>
    <n v="1748"/>
    <x v="846"/>
    <x v="572"/>
    <d v="2018-08-17T00:00:00"/>
    <s v="Second Class"/>
    <x v="191"/>
    <x v="191"/>
    <x v="0"/>
    <s v="United States"/>
    <s v="Jacksonville"/>
    <s v="North Carolina"/>
    <n v="28540"/>
    <x v="0"/>
    <s v="OFF-PA-10004947"/>
    <x v="1"/>
    <s v="Paper"/>
    <s v="Easy-staple paper"/>
    <x v="1518"/>
    <n v="3"/>
    <n v="0.2"/>
    <n v="3.2099999999999982"/>
    <s v="Cassandra Brandow"/>
    <s v=""/>
    <n v="1"/>
    <n v="0"/>
  </r>
  <r>
    <n v="1749"/>
    <x v="847"/>
    <x v="573"/>
    <d v="2016-04-29T00:00:00"/>
    <s v="Standard Class"/>
    <x v="526"/>
    <x v="526"/>
    <x v="2"/>
    <s v="United States"/>
    <s v="Houston"/>
    <s v="Texas"/>
    <n v="77095"/>
    <x v="2"/>
    <s v="OFF-PA-10003543"/>
    <x v="1"/>
    <s v="Paper"/>
    <s v="Xerox 1985"/>
    <x v="563"/>
    <n v="2"/>
    <n v="0.2"/>
    <n v="3.6288"/>
    <s v="Kelly Williams"/>
    <s v=""/>
    <n v="1"/>
    <n v="1"/>
  </r>
  <r>
    <n v="1750"/>
    <x v="847"/>
    <x v="573"/>
    <d v="2016-04-29T00:00:00"/>
    <s v="Standard Class"/>
    <x v="526"/>
    <x v="526"/>
    <x v="2"/>
    <s v="United States"/>
    <s v="Houston"/>
    <s v="Texas"/>
    <n v="77095"/>
    <x v="2"/>
    <s v="OFF-AR-10002221"/>
    <x v="1"/>
    <s v="Art"/>
    <s v="12 Colored Short Pencils"/>
    <x v="875"/>
    <n v="3"/>
    <n v="0.2"/>
    <n v="0.54600000000000071"/>
    <s v="Kelly Williams"/>
    <s v=""/>
    <n v="1"/>
    <n v="0"/>
  </r>
  <r>
    <n v="1751"/>
    <x v="848"/>
    <x v="6"/>
    <d v="2017-11-27T00:00:00"/>
    <s v="Standard Class"/>
    <x v="246"/>
    <x v="246"/>
    <x v="2"/>
    <s v="United States"/>
    <s v="San Antonio"/>
    <s v="Texas"/>
    <n v="78207"/>
    <x v="2"/>
    <s v="FUR-TA-10004607"/>
    <x v="0"/>
    <s v="Tables"/>
    <s v="Hon 2111 Invitation Series Straight Table"/>
    <x v="1519"/>
    <n v="2"/>
    <n v="0.3"/>
    <n v="-32.522600000000011"/>
    <s v="Kelly Williams"/>
    <s v=""/>
    <n v="1"/>
    <n v="0"/>
  </r>
  <r>
    <n v="1752"/>
    <x v="849"/>
    <x v="336"/>
    <d v="2019-10-17T00:00:00"/>
    <s v="First Class"/>
    <x v="527"/>
    <x v="527"/>
    <x v="0"/>
    <s v="United States"/>
    <s v="Oakland"/>
    <s v="California"/>
    <n v="94601"/>
    <x v="1"/>
    <s v="FUR-FU-10001918"/>
    <x v="0"/>
    <s v="Furnishings"/>
    <s v="C-Line Cubicle Keepers Polyproplyene Holder With Velcro Backings"/>
    <x v="1520"/>
    <n v="2"/>
    <n v="0"/>
    <n v="3.6894000000000009"/>
    <s v="Anna Andreadi"/>
    <s v=""/>
    <n v="1"/>
    <n v="1"/>
  </r>
  <r>
    <n v="1753"/>
    <x v="850"/>
    <x v="574"/>
    <d v="2019-12-05T00:00:00"/>
    <s v="First Class"/>
    <x v="100"/>
    <x v="100"/>
    <x v="1"/>
    <s v="United States"/>
    <s v="San Francisco"/>
    <s v="California"/>
    <n v="94122"/>
    <x v="1"/>
    <s v="OFF-ST-10004340"/>
    <x v="1"/>
    <s v="Storage"/>
    <s v="Fellowes Mobile File Cart, Black"/>
    <x v="1521"/>
    <n v="9"/>
    <n v="0"/>
    <n v="151.09740000000002"/>
    <s v="Anna Andreadi"/>
    <s v=""/>
    <n v="1"/>
    <n v="0"/>
  </r>
  <r>
    <n v="1754"/>
    <x v="850"/>
    <x v="574"/>
    <d v="2019-12-05T00:00:00"/>
    <s v="First Class"/>
    <x v="100"/>
    <x v="100"/>
    <x v="1"/>
    <s v="United States"/>
    <s v="San Francisco"/>
    <s v="California"/>
    <n v="94122"/>
    <x v="1"/>
    <s v="OFF-PA-10004475"/>
    <x v="1"/>
    <s v="Paper"/>
    <s v="Xerox 1940"/>
    <x v="1446"/>
    <n v="2"/>
    <n v="0"/>
    <n v="53.860799999999998"/>
    <s v="Anna Andreadi"/>
    <s v=""/>
    <n v="1"/>
    <n v="0"/>
  </r>
  <r>
    <n v="1755"/>
    <x v="850"/>
    <x v="574"/>
    <d v="2019-12-05T00:00:00"/>
    <s v="First Class"/>
    <x v="100"/>
    <x v="100"/>
    <x v="1"/>
    <s v="United States"/>
    <s v="San Francisco"/>
    <s v="California"/>
    <n v="94122"/>
    <x v="1"/>
    <s v="OFF-PA-10003893"/>
    <x v="1"/>
    <s v="Paper"/>
    <s v="Xerox 1962"/>
    <x v="18"/>
    <n v="2"/>
    <n v="0"/>
    <n v="3.8519999999999994"/>
    <s v="Anna Andreadi"/>
    <s v=""/>
    <n v="1"/>
    <n v="0"/>
  </r>
  <r>
    <n v="1756"/>
    <x v="851"/>
    <x v="575"/>
    <d v="2017-12-11T00:00:00"/>
    <s v="Second Class"/>
    <x v="499"/>
    <x v="499"/>
    <x v="2"/>
    <s v="United States"/>
    <s v="Fort Worth"/>
    <s v="Texas"/>
    <n v="76106"/>
    <x v="2"/>
    <s v="OFF-PA-10000100"/>
    <x v="1"/>
    <s v="Paper"/>
    <s v="Xerox 1945"/>
    <x v="1522"/>
    <n v="11"/>
    <n v="0.2"/>
    <n v="130.75810000000001"/>
    <s v="Kelly Williams"/>
    <s v=""/>
    <n v="1"/>
    <n v="0"/>
  </r>
  <r>
    <n v="1757"/>
    <x v="851"/>
    <x v="575"/>
    <d v="2017-12-11T00:00:00"/>
    <s v="Second Class"/>
    <x v="499"/>
    <x v="499"/>
    <x v="2"/>
    <s v="United States"/>
    <s v="Fort Worth"/>
    <s v="Texas"/>
    <n v="76106"/>
    <x v="2"/>
    <s v="TEC-PH-10001817"/>
    <x v="2"/>
    <s v="Phones"/>
    <s v="Wilson Electronics DB Pro Signal Booster"/>
    <x v="1523"/>
    <n v="6"/>
    <n v="0.2"/>
    <n v="150.36000000000013"/>
    <s v="Kelly Williams"/>
    <s v=""/>
    <n v="1"/>
    <n v="0"/>
  </r>
  <r>
    <n v="1758"/>
    <x v="852"/>
    <x v="562"/>
    <d v="2017-07-15T00:00:00"/>
    <s v="First Class"/>
    <x v="359"/>
    <x v="359"/>
    <x v="2"/>
    <s v="United States"/>
    <s v="Houston"/>
    <s v="Texas"/>
    <n v="77095"/>
    <x v="2"/>
    <s v="OFF-BI-10001765"/>
    <x v="1"/>
    <s v="Binders"/>
    <s v="Wilson Jones Heavy-Duty Casebound Ring Binders with Metal Hinges"/>
    <x v="1524"/>
    <n v="6"/>
    <n v="0.8"/>
    <n v="-66.508800000000036"/>
    <s v="Kelly Williams"/>
    <s v=""/>
    <n v="1"/>
    <n v="0"/>
  </r>
  <r>
    <n v="1759"/>
    <x v="853"/>
    <x v="218"/>
    <d v="2016-05-17T00:00:00"/>
    <s v="Standard Class"/>
    <x v="528"/>
    <x v="528"/>
    <x v="0"/>
    <s v="United States"/>
    <s v="Houston"/>
    <s v="Texas"/>
    <n v="77095"/>
    <x v="2"/>
    <s v="TEC-AC-10001013"/>
    <x v="2"/>
    <s v="Accessories"/>
    <s v="Logitech ClearChat Comfort/USB Headset H390"/>
    <x v="1525"/>
    <n v="2"/>
    <n v="0.2"/>
    <n v="7.615399999999994"/>
    <s v="Kelly Williams"/>
    <s v=""/>
    <n v="1"/>
    <n v="1"/>
  </r>
  <r>
    <n v="1760"/>
    <x v="854"/>
    <x v="576"/>
    <d v="2016-01-12T00:00:00"/>
    <s v="Standard Class"/>
    <x v="469"/>
    <x v="469"/>
    <x v="0"/>
    <s v="United States"/>
    <s v="Philadelphia"/>
    <s v="Pennsylvania"/>
    <n v="19143"/>
    <x v="3"/>
    <s v="OFF-AR-10003478"/>
    <x v="1"/>
    <s v="Art"/>
    <s v="Avery Hi-Liter EverBold Pen Style Fluorescent Highlighters, 4/Pack"/>
    <x v="1526"/>
    <n v="3"/>
    <n v="0.2"/>
    <n v="4.8840000000000003"/>
    <s v="Chuck Magee"/>
    <s v=""/>
    <n v="1"/>
    <n v="0"/>
  </r>
  <r>
    <n v="1761"/>
    <x v="855"/>
    <x v="577"/>
    <d v="2017-09-09T00:00:00"/>
    <s v="Standard Class"/>
    <x v="151"/>
    <x v="151"/>
    <x v="0"/>
    <s v="United States"/>
    <s v="San Diego"/>
    <s v="California"/>
    <n v="92105"/>
    <x v="1"/>
    <s v="FUR-BO-10000330"/>
    <x v="0"/>
    <s v="Bookcases"/>
    <s v="Sauder Camden County Barrister Bookcase, Planked Cherry Finish"/>
    <x v="1527"/>
    <n v="4"/>
    <n v="0.15"/>
    <n v="-4.8391999999999769"/>
    <s v="Anna Andreadi"/>
    <n v="1"/>
    <n v="0"/>
    <n v="0"/>
  </r>
  <r>
    <n v="1762"/>
    <x v="855"/>
    <x v="577"/>
    <d v="2017-09-09T00:00:00"/>
    <s v="Standard Class"/>
    <x v="151"/>
    <x v="151"/>
    <x v="0"/>
    <s v="United States"/>
    <s v="San Diego"/>
    <s v="California"/>
    <n v="92105"/>
    <x v="1"/>
    <s v="OFF-BI-10001900"/>
    <x v="1"/>
    <s v="Binders"/>
    <s v="DXL Angle-View Binders with Locking Rings, Black"/>
    <x v="1528"/>
    <n v="6"/>
    <n v="0.2"/>
    <n v="9.7037999999999993"/>
    <s v="Anna Andreadi"/>
    <n v="1"/>
    <n v="0"/>
    <n v="0"/>
  </r>
  <r>
    <n v="1763"/>
    <x v="855"/>
    <x v="577"/>
    <d v="2017-09-09T00:00:00"/>
    <s v="Standard Class"/>
    <x v="151"/>
    <x v="151"/>
    <x v="0"/>
    <s v="United States"/>
    <s v="San Diego"/>
    <s v="California"/>
    <n v="92105"/>
    <x v="1"/>
    <s v="FUR-BO-10003159"/>
    <x v="0"/>
    <s v="Bookcases"/>
    <s v="Sauder Camden County Collection Libraries, Planked Cherry Finish"/>
    <x v="1529"/>
    <n v="3"/>
    <n v="0.15"/>
    <n v="-20.696400000000025"/>
    <s v="Anna Andreadi"/>
    <n v="1"/>
    <n v="0"/>
    <n v="0"/>
  </r>
  <r>
    <n v="1764"/>
    <x v="856"/>
    <x v="578"/>
    <d v="2018-08-08T00:00:00"/>
    <s v="Standard Class"/>
    <x v="529"/>
    <x v="529"/>
    <x v="2"/>
    <s v="United States"/>
    <s v="Suffolk"/>
    <s v="Virginia"/>
    <n v="23434"/>
    <x v="0"/>
    <s v="OFF-SU-10002573"/>
    <x v="1"/>
    <s v="Supplies"/>
    <s v="Acme 10&quot; Easy Grip Assistive Scissors"/>
    <x v="1530"/>
    <n v="2"/>
    <n v="0"/>
    <n v="10.517999999999997"/>
    <s v="Cassandra Brandow"/>
    <s v=""/>
    <n v="1"/>
    <n v="1"/>
  </r>
  <r>
    <n v="1765"/>
    <x v="856"/>
    <x v="578"/>
    <d v="2018-08-08T00:00:00"/>
    <s v="Standard Class"/>
    <x v="529"/>
    <x v="529"/>
    <x v="2"/>
    <s v="United States"/>
    <s v="Suffolk"/>
    <s v="Virginia"/>
    <n v="23434"/>
    <x v="0"/>
    <s v="OFF-LA-10004484"/>
    <x v="1"/>
    <s v="Labels"/>
    <s v="Avery 476"/>
    <x v="1531"/>
    <n v="1"/>
    <n v="0"/>
    <n v="1.8997999999999999"/>
    <s v="Cassandra Brandow"/>
    <s v=""/>
    <n v="1"/>
    <n v="0"/>
  </r>
  <r>
    <n v="1766"/>
    <x v="856"/>
    <x v="578"/>
    <d v="2018-08-08T00:00:00"/>
    <s v="Standard Class"/>
    <x v="529"/>
    <x v="529"/>
    <x v="2"/>
    <s v="United States"/>
    <s v="Suffolk"/>
    <s v="Virginia"/>
    <n v="23434"/>
    <x v="0"/>
    <s v="FUR-FU-10001591"/>
    <x v="0"/>
    <s v="Furnishings"/>
    <s v="Advantus Panel Wall Certificate Holder - 8.5x11"/>
    <x v="1532"/>
    <n v="9"/>
    <n v="0"/>
    <n v="46.116000000000007"/>
    <s v="Cassandra Brandow"/>
    <s v=""/>
    <n v="1"/>
    <n v="0"/>
  </r>
  <r>
    <n v="1767"/>
    <x v="856"/>
    <x v="578"/>
    <d v="2018-08-08T00:00:00"/>
    <s v="Standard Class"/>
    <x v="529"/>
    <x v="529"/>
    <x v="2"/>
    <s v="United States"/>
    <s v="Suffolk"/>
    <s v="Virginia"/>
    <n v="23434"/>
    <x v="0"/>
    <s v="OFF-LA-10002034"/>
    <x v="1"/>
    <s v="Labels"/>
    <s v="Avery 478"/>
    <x v="765"/>
    <n v="2"/>
    <n v="0"/>
    <n v="4.8117999999999999"/>
    <s v="Cassandra Brandow"/>
    <s v=""/>
    <n v="1"/>
    <n v="0"/>
  </r>
  <r>
    <n v="1768"/>
    <x v="857"/>
    <x v="579"/>
    <d v="2016-03-26T00:00:00"/>
    <s v="Standard Class"/>
    <x v="530"/>
    <x v="530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x v="1533"/>
    <n v="4"/>
    <n v="0.7"/>
    <n v="-5.8603999999999985"/>
    <s v="Cassandra Brandow"/>
    <s v=""/>
    <n v="1"/>
    <n v="1"/>
  </r>
  <r>
    <n v="1769"/>
    <x v="857"/>
    <x v="579"/>
    <d v="2016-03-26T00:00:00"/>
    <s v="Standard Class"/>
    <x v="530"/>
    <x v="530"/>
    <x v="0"/>
    <s v="United States"/>
    <s v="Greensboro"/>
    <s v="North Carolina"/>
    <n v="27405"/>
    <x v="0"/>
    <s v="OFF-BI-10002735"/>
    <x v="1"/>
    <s v="Binders"/>
    <s v="GBC Prestige Therm-A-Bind Covers"/>
    <x v="1534"/>
    <n v="5"/>
    <n v="0.7"/>
    <n v="-39.456499999999991"/>
    <s v="Cassandra Brandow"/>
    <s v=""/>
    <n v="1"/>
    <n v="0"/>
  </r>
  <r>
    <n v="1770"/>
    <x v="858"/>
    <x v="580"/>
    <d v="2019-03-08T00:00:00"/>
    <s v="Standard Class"/>
    <x v="34"/>
    <x v="34"/>
    <x v="1"/>
    <s v="United States"/>
    <s v="Dallas"/>
    <s v="Texas"/>
    <n v="75081"/>
    <x v="2"/>
    <s v="OFF-SU-10001935"/>
    <x v="1"/>
    <s v="Supplies"/>
    <s v="Staple remover"/>
    <x v="1535"/>
    <n v="4"/>
    <n v="0.2"/>
    <n v="-1.3952000000000013"/>
    <s v="Kelly Williams"/>
    <s v=""/>
    <n v="1"/>
    <n v="0"/>
  </r>
  <r>
    <n v="1771"/>
    <x v="858"/>
    <x v="580"/>
    <d v="2019-03-08T00:00:00"/>
    <s v="Standard Class"/>
    <x v="34"/>
    <x v="34"/>
    <x v="1"/>
    <s v="United States"/>
    <s v="Dallas"/>
    <s v="Texas"/>
    <n v="75081"/>
    <x v="2"/>
    <s v="OFF-BI-10003291"/>
    <x v="1"/>
    <s v="Binders"/>
    <s v="Wilson Jones Leather-Like Binders with DublLock Round Rings"/>
    <x v="1536"/>
    <n v="7"/>
    <n v="0.8"/>
    <n v="-20.166300000000007"/>
    <s v="Kelly Williams"/>
    <s v=""/>
    <n v="1"/>
    <n v="0"/>
  </r>
  <r>
    <n v="1772"/>
    <x v="859"/>
    <x v="581"/>
    <d v="2018-11-29T00:00:00"/>
    <s v="Second Class"/>
    <x v="55"/>
    <x v="55"/>
    <x v="1"/>
    <s v="United States"/>
    <s v="Chicago"/>
    <s v="Illinois"/>
    <n v="60623"/>
    <x v="2"/>
    <s v="OFF-ST-10004337"/>
    <x v="1"/>
    <s v="Storage"/>
    <s v="SAFCO Commercial Wire Shelving, 72h"/>
    <x v="1537"/>
    <n v="2"/>
    <n v="0.2"/>
    <n v="-24.496000000000002"/>
    <s v="Kelly Williams"/>
    <s v=""/>
    <n v="1"/>
    <n v="0"/>
  </r>
  <r>
    <n v="1773"/>
    <x v="859"/>
    <x v="581"/>
    <d v="2018-11-29T00:00:00"/>
    <s v="Second Class"/>
    <x v="55"/>
    <x v="55"/>
    <x v="1"/>
    <s v="United States"/>
    <s v="Chicago"/>
    <s v="Illinois"/>
    <n v="60623"/>
    <x v="2"/>
    <s v="TEC-AC-10001266"/>
    <x v="2"/>
    <s v="Accessories"/>
    <s v="Memorex Micro Travel Drive 8 GB"/>
    <x v="1538"/>
    <n v="6"/>
    <n v="0.2"/>
    <n v="19.499999999999993"/>
    <s v="Kelly Williams"/>
    <s v=""/>
    <n v="1"/>
    <n v="0"/>
  </r>
  <r>
    <n v="1774"/>
    <x v="860"/>
    <x v="582"/>
    <d v="2016-05-03T00:00:00"/>
    <s v="Standard Class"/>
    <x v="501"/>
    <x v="501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x v="1539"/>
    <n v="2"/>
    <n v="0"/>
    <n v="9.3869999999999987"/>
    <s v="Chuck Magee"/>
    <s v=""/>
    <n v="1"/>
    <n v="0"/>
  </r>
  <r>
    <n v="1775"/>
    <x v="860"/>
    <x v="582"/>
    <d v="2016-05-03T00:00:00"/>
    <s v="Standard Class"/>
    <x v="501"/>
    <x v="501"/>
    <x v="1"/>
    <s v="United States"/>
    <s v="Baltimore"/>
    <s v="Maryland"/>
    <n v="21215"/>
    <x v="3"/>
    <s v="OFF-ST-10000877"/>
    <x v="1"/>
    <s v="Storage"/>
    <s v="Recycled Steel Personal File for Standard File Folders"/>
    <x v="1540"/>
    <n v="9"/>
    <n v="0"/>
    <n v="129.37860000000001"/>
    <s v="Chuck Magee"/>
    <s v=""/>
    <n v="1"/>
    <n v="0"/>
  </r>
  <r>
    <n v="1776"/>
    <x v="860"/>
    <x v="582"/>
    <d v="2016-05-03T00:00:00"/>
    <s v="Standard Class"/>
    <x v="501"/>
    <x v="501"/>
    <x v="1"/>
    <s v="United States"/>
    <s v="Baltimore"/>
    <s v="Maryland"/>
    <n v="21215"/>
    <x v="3"/>
    <s v="OFF-AR-10004752"/>
    <x v="1"/>
    <s v="Art"/>
    <s v="Blackstonian Pencils"/>
    <x v="1541"/>
    <n v="2"/>
    <n v="0"/>
    <n v="1.4952000000000001"/>
    <s v="Chuck Magee"/>
    <s v=""/>
    <n v="1"/>
    <n v="0"/>
  </r>
  <r>
    <n v="1777"/>
    <x v="860"/>
    <x v="582"/>
    <d v="2016-05-03T00:00:00"/>
    <s v="Standard Class"/>
    <x v="501"/>
    <x v="501"/>
    <x v="1"/>
    <s v="United States"/>
    <s v="Baltimore"/>
    <s v="Maryland"/>
    <n v="21215"/>
    <x v="3"/>
    <s v="OFF-LA-10000452"/>
    <x v="1"/>
    <s v="Labels"/>
    <s v="Avery 488"/>
    <x v="982"/>
    <n v="1"/>
    <n v="0"/>
    <n v="1.512"/>
    <s v="Chuck Magee"/>
    <s v=""/>
    <n v="1"/>
    <n v="0"/>
  </r>
  <r>
    <n v="1778"/>
    <x v="861"/>
    <x v="27"/>
    <d v="2017-11-28T00:00:00"/>
    <s v="Standard Class"/>
    <x v="24"/>
    <x v="24"/>
    <x v="0"/>
    <s v="United States"/>
    <s v="Los Angeles"/>
    <s v="California"/>
    <n v="90004"/>
    <x v="1"/>
    <s v="OFF-PA-10000675"/>
    <x v="1"/>
    <s v="Paper"/>
    <s v="Xerox 1919"/>
    <x v="1542"/>
    <n v="9"/>
    <n v="0"/>
    <n v="180.76590000000002"/>
    <s v="Anna Andreadi"/>
    <s v=""/>
    <n v="1"/>
    <n v="0"/>
  </r>
  <r>
    <n v="1779"/>
    <x v="861"/>
    <x v="27"/>
    <d v="2017-11-28T00:00:00"/>
    <s v="Standard Class"/>
    <x v="24"/>
    <x v="24"/>
    <x v="0"/>
    <s v="United States"/>
    <s v="Los Angeles"/>
    <s v="California"/>
    <n v="90004"/>
    <x v="1"/>
    <s v="OFF-AR-10003045"/>
    <x v="1"/>
    <s v="Art"/>
    <s v="Prang Colored Pencils"/>
    <x v="456"/>
    <n v="5"/>
    <n v="0"/>
    <n v="6.6150000000000002"/>
    <s v="Anna Andreadi"/>
    <s v=""/>
    <n v="1"/>
    <n v="0"/>
  </r>
  <r>
    <n v="1780"/>
    <x v="862"/>
    <x v="583"/>
    <d v="2018-11-16T00:00:00"/>
    <s v="Standard Class"/>
    <x v="420"/>
    <x v="420"/>
    <x v="0"/>
    <s v="United States"/>
    <s v="New York City"/>
    <s v="New York"/>
    <n v="10011"/>
    <x v="3"/>
    <s v="TEC-AC-10003447"/>
    <x v="2"/>
    <s v="Accessories"/>
    <s v="Micropad Numeric Keypads"/>
    <x v="1543"/>
    <n v="3"/>
    <n v="0"/>
    <n v="14.992499999999996"/>
    <s v="Chuck Magee"/>
    <s v=""/>
    <n v="1"/>
    <n v="0"/>
  </r>
  <r>
    <n v="1781"/>
    <x v="862"/>
    <x v="583"/>
    <d v="2018-11-16T00:00:00"/>
    <s v="Standard Class"/>
    <x v="420"/>
    <x v="420"/>
    <x v="0"/>
    <s v="United States"/>
    <s v="New York City"/>
    <s v="New York"/>
    <n v="10011"/>
    <x v="3"/>
    <s v="OFF-ST-10002276"/>
    <x v="1"/>
    <s v="Storage"/>
    <s v="Safco Steel Mobile File Cart"/>
    <x v="1544"/>
    <n v="1"/>
    <n v="0"/>
    <n v="20.840000000000003"/>
    <s v="Chuck Magee"/>
    <s v=""/>
    <n v="1"/>
    <n v="0"/>
  </r>
  <r>
    <n v="1782"/>
    <x v="863"/>
    <x v="584"/>
    <d v="2017-07-13T00:00:00"/>
    <s v="Standard Class"/>
    <x v="118"/>
    <x v="118"/>
    <x v="1"/>
    <s v="United States"/>
    <s v="Franklin"/>
    <s v="Massachusetts"/>
    <n v="2038"/>
    <x v="3"/>
    <s v="OFF-PA-10001609"/>
    <x v="1"/>
    <s v="Paper"/>
    <s v="Tops Wirebound Message Log Books"/>
    <x v="1545"/>
    <n v="2"/>
    <n v="0"/>
    <n v="3.0267999999999997"/>
    <s v="Chuck Magee"/>
    <s v=""/>
    <n v="1"/>
    <n v="0"/>
  </r>
  <r>
    <n v="1783"/>
    <x v="863"/>
    <x v="584"/>
    <d v="2017-07-13T00:00:00"/>
    <s v="Standard Class"/>
    <x v="118"/>
    <x v="118"/>
    <x v="1"/>
    <s v="United States"/>
    <s v="Franklin"/>
    <s v="Massachusetts"/>
    <n v="2038"/>
    <x v="3"/>
    <s v="OFF-BI-10001597"/>
    <x v="1"/>
    <s v="Binders"/>
    <s v="Wilson Jones Ledger-Size, Piano-Hinge Binder, 2&quot;, Blue"/>
    <x v="1546"/>
    <n v="3"/>
    <n v="0"/>
    <n v="59.011199999999988"/>
    <s v="Chuck Magee"/>
    <s v=""/>
    <n v="1"/>
    <n v="0"/>
  </r>
  <r>
    <n v="1784"/>
    <x v="864"/>
    <x v="585"/>
    <d v="2019-09-26T00:00:00"/>
    <s v="Standard Class"/>
    <x v="531"/>
    <x v="531"/>
    <x v="1"/>
    <s v="United States"/>
    <s v="Milwaukee"/>
    <s v="Wisconsin"/>
    <n v="53209"/>
    <x v="2"/>
    <s v="OFF-PA-10004475"/>
    <x v="1"/>
    <s v="Paper"/>
    <s v="Xerox 1940"/>
    <x v="1547"/>
    <n v="4"/>
    <n v="0"/>
    <n v="107.7216"/>
    <s v="Kelly Williams"/>
    <s v=""/>
    <n v="1"/>
    <n v="1"/>
  </r>
  <r>
    <n v="1785"/>
    <x v="864"/>
    <x v="585"/>
    <d v="2019-09-26T00:00:00"/>
    <s v="Standard Class"/>
    <x v="531"/>
    <x v="531"/>
    <x v="1"/>
    <s v="United States"/>
    <s v="Milwaukee"/>
    <s v="Wisconsin"/>
    <n v="53209"/>
    <x v="2"/>
    <s v="TEC-AC-10004510"/>
    <x v="2"/>
    <s v="Accessories"/>
    <s v="Logitech Desktop MK120 Mouse and keyboard Combo"/>
    <x v="1548"/>
    <n v="6"/>
    <n v="0"/>
    <n v="9.8159999999999954"/>
    <s v="Kelly Williams"/>
    <s v=""/>
    <n v="1"/>
    <n v="0"/>
  </r>
  <r>
    <n v="1786"/>
    <x v="864"/>
    <x v="585"/>
    <d v="2019-09-26T00:00:00"/>
    <s v="Standard Class"/>
    <x v="531"/>
    <x v="531"/>
    <x v="1"/>
    <s v="United States"/>
    <s v="Milwaukee"/>
    <s v="Wisconsin"/>
    <n v="53209"/>
    <x v="2"/>
    <s v="OFF-BI-10002976"/>
    <x v="1"/>
    <s v="Binders"/>
    <s v="ACCOHIDE Binder by Acco"/>
    <x v="1549"/>
    <n v="8"/>
    <n v="0"/>
    <n v="15.5288"/>
    <s v="Kelly Williams"/>
    <s v=""/>
    <n v="1"/>
    <n v="0"/>
  </r>
  <r>
    <n v="1787"/>
    <x v="864"/>
    <x v="585"/>
    <d v="2019-09-26T00:00:00"/>
    <s v="Standard Class"/>
    <x v="531"/>
    <x v="531"/>
    <x v="1"/>
    <s v="United States"/>
    <s v="Milwaukee"/>
    <s v="Wisconsin"/>
    <n v="53209"/>
    <x v="2"/>
    <s v="TEC-PH-10001615"/>
    <x v="2"/>
    <s v="Phones"/>
    <s v="AT&amp;T CL82213"/>
    <x v="284"/>
    <n v="3"/>
    <n v="0"/>
    <n v="25.221299999999989"/>
    <s v="Kelly Williams"/>
    <s v=""/>
    <n v="1"/>
    <n v="0"/>
  </r>
  <r>
    <n v="1788"/>
    <x v="865"/>
    <x v="586"/>
    <d v="2017-02-19T00:00:00"/>
    <s v="Standard Class"/>
    <x v="532"/>
    <x v="532"/>
    <x v="1"/>
    <s v="United States"/>
    <s v="Kenosha"/>
    <s v="Wisconsin"/>
    <n v="53142"/>
    <x v="2"/>
    <s v="TEC-PH-10001819"/>
    <x v="2"/>
    <s v="Phones"/>
    <s v="Innergie mMini Combo Duo USB Travel Charging Kit"/>
    <x v="1550"/>
    <n v="3"/>
    <n v="0"/>
    <n v="64.785599999999988"/>
    <s v="Kelly Williams"/>
    <s v=""/>
    <n v="1"/>
    <n v="1"/>
  </r>
  <r>
    <n v="1789"/>
    <x v="865"/>
    <x v="586"/>
    <d v="2017-02-19T00:00:00"/>
    <s v="Standard Class"/>
    <x v="532"/>
    <x v="532"/>
    <x v="1"/>
    <s v="United States"/>
    <s v="Kenosha"/>
    <s v="Wisconsin"/>
    <n v="53142"/>
    <x v="2"/>
    <s v="TEC-PH-10000560"/>
    <x v="2"/>
    <s v="Phones"/>
    <s v="Samsung Galaxy S III - 16GB - pebble blue (T-Mobile)"/>
    <x v="1551"/>
    <n v="2"/>
    <n v="0"/>
    <n v="195.99440000000004"/>
    <s v="Kelly Williams"/>
    <s v=""/>
    <n v="1"/>
    <n v="0"/>
  </r>
  <r>
    <n v="1790"/>
    <x v="865"/>
    <x v="586"/>
    <d v="2017-02-19T00:00:00"/>
    <s v="Standard Class"/>
    <x v="532"/>
    <x v="532"/>
    <x v="1"/>
    <s v="United States"/>
    <s v="Kenosha"/>
    <s v="Wisconsin"/>
    <n v="53142"/>
    <x v="2"/>
    <s v="TEC-AC-10004568"/>
    <x v="2"/>
    <s v="Accessories"/>
    <s v="Maxell LTO Ultrium - 800 GB"/>
    <x v="1552"/>
    <n v="5"/>
    <n v="0"/>
    <n v="26.590499999999988"/>
    <s v="Kelly Williams"/>
    <s v=""/>
    <n v="1"/>
    <n v="0"/>
  </r>
  <r>
    <n v="1791"/>
    <x v="866"/>
    <x v="587"/>
    <d v="2016-10-04T00:00:00"/>
    <s v="Standard Class"/>
    <x v="154"/>
    <x v="154"/>
    <x v="0"/>
    <s v="United States"/>
    <s v="New York City"/>
    <s v="New York"/>
    <n v="10011"/>
    <x v="3"/>
    <s v="OFF-PA-10004092"/>
    <x v="1"/>
    <s v="Paper"/>
    <s v="Tops Green Bar Computer Printout Paper"/>
    <x v="1553"/>
    <n v="1"/>
    <n v="0"/>
    <n v="24.47"/>
    <s v="Chuck Magee"/>
    <s v=""/>
    <n v="1"/>
    <n v="0"/>
  </r>
  <r>
    <n v="1792"/>
    <x v="867"/>
    <x v="588"/>
    <d v="2016-12-03T00:00:00"/>
    <s v="First Class"/>
    <x v="261"/>
    <x v="261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x v="1554"/>
    <n v="8"/>
    <n v="0"/>
    <n v="673.88160000000016"/>
    <s v="Kelly Williams"/>
    <s v=""/>
    <n v="1"/>
    <n v="0"/>
  </r>
  <r>
    <n v="1793"/>
    <x v="867"/>
    <x v="588"/>
    <d v="2016-12-03T00:00:00"/>
    <s v="First Class"/>
    <x v="261"/>
    <x v="261"/>
    <x v="0"/>
    <s v="United States"/>
    <s v="Madison"/>
    <s v="Wisconsin"/>
    <n v="53711"/>
    <x v="2"/>
    <s v="OFF-AR-10000475"/>
    <x v="1"/>
    <s v="Art"/>
    <s v="Hunt BOSTON Vista Battery-Operated Pencil Sharpener, Black"/>
    <x v="1555"/>
    <n v="4"/>
    <n v="0"/>
    <n v="12.592800000000004"/>
    <s v="Kelly Williams"/>
    <s v=""/>
    <n v="1"/>
    <n v="0"/>
  </r>
  <r>
    <n v="1794"/>
    <x v="868"/>
    <x v="589"/>
    <d v="2016-12-13T00:00:00"/>
    <s v="Standard Class"/>
    <x v="533"/>
    <x v="533"/>
    <x v="1"/>
    <s v="United States"/>
    <s v="Houston"/>
    <s v="Texas"/>
    <n v="77041"/>
    <x v="2"/>
    <s v="OFF-ST-10000777"/>
    <x v="1"/>
    <s v="Storage"/>
    <s v="Companion Letter/Legal File, Black"/>
    <x v="1556"/>
    <n v="2"/>
    <n v="0.2"/>
    <n v="6.0416000000000025"/>
    <s v="Kelly Williams"/>
    <s v=""/>
    <n v="1"/>
    <n v="1"/>
  </r>
  <r>
    <n v="1795"/>
    <x v="869"/>
    <x v="64"/>
    <d v="2018-09-10T00:00:00"/>
    <s v="Standard Class"/>
    <x v="534"/>
    <x v="534"/>
    <x v="2"/>
    <s v="United States"/>
    <s v="Olathe"/>
    <s v="Kansas"/>
    <n v="66062"/>
    <x v="2"/>
    <s v="OFF-AR-10004022"/>
    <x v="1"/>
    <s v="Art"/>
    <s v="Panasonic KP-380BK Classic Electric Pencil Sharpener"/>
    <x v="1557"/>
    <n v="3"/>
    <n v="0"/>
    <n v="26.984999999999992"/>
    <s v="Kelly Williams"/>
    <s v=""/>
    <n v="1"/>
    <n v="1"/>
  </r>
  <r>
    <n v="1796"/>
    <x v="870"/>
    <x v="151"/>
    <d v="2019-08-30T00:00:00"/>
    <s v="First Class"/>
    <x v="280"/>
    <x v="280"/>
    <x v="2"/>
    <s v="United States"/>
    <s v="New York City"/>
    <s v="New York"/>
    <n v="10024"/>
    <x v="3"/>
    <s v="OFF-ST-10002352"/>
    <x v="1"/>
    <s v="Storage"/>
    <s v="Iris Project Case"/>
    <x v="1558"/>
    <n v="8"/>
    <n v="0"/>
    <n v="16.598399999999998"/>
    <s v="Chuck Magee"/>
    <s v=""/>
    <n v="1"/>
    <n v="0"/>
  </r>
  <r>
    <n v="1797"/>
    <x v="870"/>
    <x v="151"/>
    <d v="2019-08-30T00:00:00"/>
    <s v="First Class"/>
    <x v="280"/>
    <x v="280"/>
    <x v="2"/>
    <s v="United States"/>
    <s v="New York City"/>
    <s v="New York"/>
    <n v="10024"/>
    <x v="3"/>
    <s v="TEC-PH-10000455"/>
    <x v="2"/>
    <s v="Phones"/>
    <s v="GE 30522EE2"/>
    <x v="1559"/>
    <n v="3"/>
    <n v="0"/>
    <n v="100.91129999999997"/>
    <s v="Chuck Magee"/>
    <s v=""/>
    <n v="1"/>
    <n v="0"/>
  </r>
  <r>
    <n v="1798"/>
    <x v="870"/>
    <x v="151"/>
    <d v="2019-08-30T00:00:00"/>
    <s v="First Class"/>
    <x v="280"/>
    <x v="280"/>
    <x v="2"/>
    <s v="United States"/>
    <s v="New York City"/>
    <s v="New York"/>
    <n v="10024"/>
    <x v="3"/>
    <s v="OFF-BI-10003910"/>
    <x v="1"/>
    <s v="Binders"/>
    <s v="DXL Angle-View Binders with Locking Rings by Samsill"/>
    <x v="1560"/>
    <n v="6"/>
    <n v="0.2"/>
    <n v="11.565"/>
    <s v="Chuck Magee"/>
    <s v=""/>
    <n v="1"/>
    <n v="0"/>
  </r>
  <r>
    <n v="1799"/>
    <x v="871"/>
    <x v="274"/>
    <d v="2018-07-11T00:00:00"/>
    <s v="Standard Class"/>
    <x v="528"/>
    <x v="528"/>
    <x v="0"/>
    <s v="United States"/>
    <s v="San Jose"/>
    <s v="California"/>
    <n v="95123"/>
    <x v="1"/>
    <s v="FUR-FU-10003039"/>
    <x v="0"/>
    <s v="Furnishings"/>
    <s v="Howard Miller 11-1/2&quot; Diameter Grantwood Wall Clock"/>
    <x v="1561"/>
    <n v="5"/>
    <n v="0"/>
    <n v="73.320999999999998"/>
    <s v="Anna Andreadi"/>
    <s v=""/>
    <n v="1"/>
    <n v="0"/>
  </r>
  <r>
    <n v="1800"/>
    <x v="872"/>
    <x v="590"/>
    <d v="2018-08-10T00:00:00"/>
    <s v="Second Class"/>
    <x v="535"/>
    <x v="535"/>
    <x v="0"/>
    <s v="United States"/>
    <s v="Dallas"/>
    <s v="Texas"/>
    <n v="75081"/>
    <x v="2"/>
    <s v="OFF-FA-10000585"/>
    <x v="1"/>
    <s v="Fasteners"/>
    <s v="OIC Bulk Pack Metal Binder Clips"/>
    <x v="1515"/>
    <n v="4"/>
    <n v="0.2"/>
    <n v="3.6295999999999995"/>
    <s v="Kelly Williams"/>
    <s v=""/>
    <n v="1"/>
    <n v="1"/>
  </r>
  <r>
    <n v="1801"/>
    <x v="872"/>
    <x v="590"/>
    <d v="2018-08-10T00:00:00"/>
    <s v="Second Class"/>
    <x v="535"/>
    <x v="535"/>
    <x v="0"/>
    <s v="United States"/>
    <s v="Dallas"/>
    <s v="Texas"/>
    <n v="75081"/>
    <x v="2"/>
    <s v="OFF-PA-10001994"/>
    <x v="1"/>
    <s v="Paper"/>
    <s v="Ink Jet Note and Greeting Cards, 8-1/2&quot; x 5-1/2&quot; Card Size"/>
    <x v="1562"/>
    <n v="3"/>
    <n v="0.2"/>
    <n v="17.534399999999998"/>
    <s v="Kelly Williams"/>
    <s v=""/>
    <n v="1"/>
    <n v="0"/>
  </r>
  <r>
    <n v="1802"/>
    <x v="873"/>
    <x v="373"/>
    <d v="2018-11-19T00:00:00"/>
    <s v="Standard Class"/>
    <x v="216"/>
    <x v="216"/>
    <x v="2"/>
    <s v="United States"/>
    <s v="Auburn"/>
    <s v="Washington"/>
    <n v="98002"/>
    <x v="1"/>
    <s v="FUR-FU-10004270"/>
    <x v="0"/>
    <s v="Furnishings"/>
    <s v="Eldon Image Series Desk Accessories, Burgundy"/>
    <x v="1563"/>
    <n v="1"/>
    <n v="0"/>
    <n v="1.5047999999999999"/>
    <s v="Anna Andreadi"/>
    <s v=""/>
    <n v="1"/>
    <n v="0"/>
  </r>
  <r>
    <n v="1803"/>
    <x v="874"/>
    <x v="585"/>
    <d v="2019-09-26T00:00:00"/>
    <s v="Second Class"/>
    <x v="350"/>
    <x v="350"/>
    <x v="0"/>
    <s v="United States"/>
    <s v="Philadelphia"/>
    <s v="Pennsylvania"/>
    <n v="19134"/>
    <x v="3"/>
    <s v="OFF-BI-10002498"/>
    <x v="1"/>
    <s v="Binders"/>
    <s v="Clear Mylar Reinforcing Strips"/>
    <x v="1564"/>
    <n v="1"/>
    <n v="0.7"/>
    <n v="-4.2987000000000002"/>
    <s v="Chuck Magee"/>
    <s v=""/>
    <n v="1"/>
    <n v="0"/>
  </r>
  <r>
    <n v="1804"/>
    <x v="874"/>
    <x v="585"/>
    <d v="2019-09-26T00:00:00"/>
    <s v="Second Class"/>
    <x v="350"/>
    <x v="350"/>
    <x v="0"/>
    <s v="United States"/>
    <s v="Philadelphia"/>
    <s v="Pennsylvania"/>
    <n v="19134"/>
    <x v="3"/>
    <s v="OFF-SU-10002881"/>
    <x v="1"/>
    <s v="Supplies"/>
    <s v="Martin Yale Chadless Opener Electric Letter Opener"/>
    <x v="1565"/>
    <n v="7"/>
    <n v="0.2"/>
    <n v="-1049.3406"/>
    <s v="Chuck Magee"/>
    <s v=""/>
    <n v="1"/>
    <n v="0"/>
  </r>
  <r>
    <n v="1805"/>
    <x v="874"/>
    <x v="585"/>
    <d v="2019-09-26T00:00:00"/>
    <s v="Second Class"/>
    <x v="350"/>
    <x v="350"/>
    <x v="0"/>
    <s v="United States"/>
    <s v="Philadelphia"/>
    <s v="Pennsylvania"/>
    <n v="19134"/>
    <x v="3"/>
    <s v="TEC-AC-10002926"/>
    <x v="2"/>
    <s v="Accessories"/>
    <s v="Logitech Wireless Marathon Mouse M705"/>
    <x v="1566"/>
    <n v="2"/>
    <n v="0.2"/>
    <n v="22.995400000000004"/>
    <s v="Chuck Magee"/>
    <s v=""/>
    <n v="1"/>
    <n v="0"/>
  </r>
  <r>
    <n v="1806"/>
    <x v="875"/>
    <x v="591"/>
    <d v="2018-12-28T00:00:00"/>
    <s v="First Class"/>
    <x v="136"/>
    <x v="136"/>
    <x v="1"/>
    <s v="United States"/>
    <s v="Los Angeles"/>
    <s v="California"/>
    <n v="90049"/>
    <x v="1"/>
    <s v="TEC-PH-10002200"/>
    <x v="2"/>
    <s v="Phones"/>
    <s v="Samsung Galaxy Note 2"/>
    <x v="1567"/>
    <n v="7"/>
    <n v="0.2"/>
    <n v="257.59440000000029"/>
    <s v="Anna Andreadi"/>
    <s v=""/>
    <n v="1"/>
    <n v="0"/>
  </r>
  <r>
    <n v="1807"/>
    <x v="875"/>
    <x v="591"/>
    <d v="2018-12-28T00:00:00"/>
    <s v="First Class"/>
    <x v="136"/>
    <x v="136"/>
    <x v="1"/>
    <s v="United States"/>
    <s v="Los Angeles"/>
    <s v="California"/>
    <n v="90049"/>
    <x v="1"/>
    <s v="OFF-PA-10002005"/>
    <x v="1"/>
    <s v="Paper"/>
    <s v="Xerox 225"/>
    <x v="1568"/>
    <n v="7"/>
    <n v="0"/>
    <n v="21.772800000000004"/>
    <s v="Anna Andreadi"/>
    <s v=""/>
    <n v="1"/>
    <n v="0"/>
  </r>
  <r>
    <n v="1808"/>
    <x v="875"/>
    <x v="591"/>
    <d v="2018-12-28T00:00:00"/>
    <s v="First Class"/>
    <x v="136"/>
    <x v="136"/>
    <x v="1"/>
    <s v="United States"/>
    <s v="Los Angeles"/>
    <s v="California"/>
    <n v="90049"/>
    <x v="1"/>
    <s v="TEC-AC-10001465"/>
    <x v="2"/>
    <s v="Accessories"/>
    <s v="SanDisk Cruzer 64 GB USB Flash Drive"/>
    <x v="1569"/>
    <n v="7"/>
    <n v="0"/>
    <n v="76.271999999999977"/>
    <s v="Anna Andreadi"/>
    <s v=""/>
    <n v="1"/>
    <n v="0"/>
  </r>
  <r>
    <n v="1809"/>
    <x v="876"/>
    <x v="592"/>
    <d v="2018-02-13T00:00:00"/>
    <s v="First Class"/>
    <x v="536"/>
    <x v="536"/>
    <x v="1"/>
    <s v="United States"/>
    <s v="Tulsa"/>
    <s v="Oklahoma"/>
    <n v="74133"/>
    <x v="2"/>
    <s v="TEC-PH-10004897"/>
    <x v="2"/>
    <s v="Phones"/>
    <s v="Mediabridge Sport Armband iPhone 5s"/>
    <x v="1570"/>
    <n v="7"/>
    <n v="0"/>
    <n v="0.69929999999999914"/>
    <s v="Kelly Williams"/>
    <s v=""/>
    <n v="1"/>
    <n v="1"/>
  </r>
  <r>
    <n v="1810"/>
    <x v="877"/>
    <x v="248"/>
    <d v="2018-10-29T00:00:00"/>
    <s v="Standard Class"/>
    <x v="96"/>
    <x v="96"/>
    <x v="1"/>
    <s v="United States"/>
    <s v="Chicago"/>
    <s v="Illinois"/>
    <n v="60610"/>
    <x v="2"/>
    <s v="FUR-FU-10001196"/>
    <x v="0"/>
    <s v="Furnishings"/>
    <s v="DAX Cubicle Frames - 8x10"/>
    <x v="1571"/>
    <n v="7"/>
    <n v="0.6"/>
    <n v="-12.116999999999999"/>
    <s v="Kelly Williams"/>
    <s v=""/>
    <n v="1"/>
    <n v="0"/>
  </r>
  <r>
    <n v="1811"/>
    <x v="877"/>
    <x v="248"/>
    <d v="2018-10-29T00:00:00"/>
    <s v="Standard Class"/>
    <x v="96"/>
    <x v="96"/>
    <x v="1"/>
    <s v="United States"/>
    <s v="Chicago"/>
    <s v="Illinois"/>
    <n v="60610"/>
    <x v="2"/>
    <s v="OFF-PA-10000595"/>
    <x v="1"/>
    <s v="Paper"/>
    <s v="Xerox 1929"/>
    <x v="1572"/>
    <n v="3"/>
    <n v="0.2"/>
    <n v="17.815199999999997"/>
    <s v="Kelly Williams"/>
    <s v=""/>
    <n v="1"/>
    <n v="0"/>
  </r>
  <r>
    <n v="1812"/>
    <x v="878"/>
    <x v="3"/>
    <d v="2016-06-11T00:00:00"/>
    <s v="Second Class"/>
    <x v="383"/>
    <x v="383"/>
    <x v="0"/>
    <s v="United States"/>
    <s v="Harrisonburg"/>
    <s v="Virginia"/>
    <n v="22801"/>
    <x v="0"/>
    <s v="FUR-TA-10004534"/>
    <x v="0"/>
    <s v="Tables"/>
    <s v="Bevis 44 x 96 Conference Tables"/>
    <x v="1573"/>
    <n v="7"/>
    <n v="0"/>
    <n v="245.0209999999999"/>
    <s v="Cassandra Brandow"/>
    <s v=""/>
    <n v="1"/>
    <n v="0"/>
  </r>
  <r>
    <n v="1813"/>
    <x v="879"/>
    <x v="225"/>
    <d v="2019-11-26T00:00:00"/>
    <s v="Standard Class"/>
    <x v="537"/>
    <x v="537"/>
    <x v="0"/>
    <s v="United States"/>
    <s v="Newark"/>
    <s v="Ohio"/>
    <n v="43055"/>
    <x v="3"/>
    <s v="FUR-FU-10001861"/>
    <x v="0"/>
    <s v="Furnishings"/>
    <s v="Floodlight Indoor Halogen Bulbs, 1 Bulb per Pack, 60 Watts"/>
    <x v="292"/>
    <n v="5"/>
    <n v="0.2"/>
    <n v="28.129999999999995"/>
    <s v="Chuck Magee"/>
    <s v=""/>
    <n v="1"/>
    <n v="1"/>
  </r>
  <r>
    <n v="1814"/>
    <x v="879"/>
    <x v="225"/>
    <d v="2019-11-26T00:00:00"/>
    <s v="Standard Class"/>
    <x v="537"/>
    <x v="537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x v="1574"/>
    <n v="2"/>
    <n v="0.2"/>
    <n v="1.5713999999999997"/>
    <s v="Chuck Magee"/>
    <s v=""/>
    <n v="1"/>
    <n v="0"/>
  </r>
  <r>
    <n v="1815"/>
    <x v="880"/>
    <x v="471"/>
    <d v="2017-09-18T00:00:00"/>
    <s v="Standard Class"/>
    <x v="407"/>
    <x v="407"/>
    <x v="1"/>
    <s v="United States"/>
    <s v="Los Angeles"/>
    <s v="California"/>
    <n v="90045"/>
    <x v="1"/>
    <s v="FUR-TA-10002607"/>
    <x v="0"/>
    <s v="Tables"/>
    <s v="KI Conference Tables"/>
    <x v="1575"/>
    <n v="3"/>
    <n v="0.2"/>
    <n v="-8.5067999999999913"/>
    <s v="Anna Andreadi"/>
    <s v=""/>
    <n v="1"/>
    <n v="0"/>
  </r>
  <r>
    <n v="1816"/>
    <x v="881"/>
    <x v="593"/>
    <d v="2017-06-04T00:00:00"/>
    <s v="Same Day"/>
    <x v="328"/>
    <x v="328"/>
    <x v="0"/>
    <s v="United States"/>
    <s v="Seattle"/>
    <s v="Washington"/>
    <n v="98105"/>
    <x v="1"/>
    <s v="OFF-LA-10000443"/>
    <x v="1"/>
    <s v="Labels"/>
    <s v="Avery 501"/>
    <x v="1576"/>
    <n v="2"/>
    <n v="0"/>
    <n v="3.4685999999999999"/>
    <s v="Anna Andreadi"/>
    <s v=""/>
    <n v="1"/>
    <n v="0"/>
  </r>
  <r>
    <n v="1817"/>
    <x v="881"/>
    <x v="593"/>
    <d v="2017-06-04T00:00:00"/>
    <s v="Same Day"/>
    <x v="328"/>
    <x v="328"/>
    <x v="0"/>
    <s v="United States"/>
    <s v="Seattle"/>
    <s v="Washington"/>
    <n v="98105"/>
    <x v="1"/>
    <s v="OFF-AR-10004685"/>
    <x v="1"/>
    <s v="Art"/>
    <s v="Binney &amp; Smith Crayola Metallic Colored Pencils, 8-Color Set"/>
    <x v="1577"/>
    <n v="2"/>
    <n v="0"/>
    <n v="3.0557999999999996"/>
    <s v="Anna Andreadi"/>
    <s v=""/>
    <n v="1"/>
    <n v="0"/>
  </r>
  <r>
    <n v="1818"/>
    <x v="882"/>
    <x v="350"/>
    <d v="2017-12-15T00:00:00"/>
    <s v="Second Class"/>
    <x v="430"/>
    <x v="430"/>
    <x v="0"/>
    <s v="United States"/>
    <s v="Los Angeles"/>
    <s v="California"/>
    <n v="90036"/>
    <x v="1"/>
    <s v="OFF-LA-10001771"/>
    <x v="1"/>
    <s v="Labels"/>
    <s v="Avery 513"/>
    <x v="745"/>
    <n v="2"/>
    <n v="0"/>
    <n v="4.5815999999999999"/>
    <s v="Anna Andreadi"/>
    <s v=""/>
    <n v="1"/>
    <n v="0"/>
  </r>
  <r>
    <n v="1819"/>
    <x v="883"/>
    <x v="594"/>
    <d v="2016-05-29T00:00:00"/>
    <s v="Standard Class"/>
    <x v="538"/>
    <x v="538"/>
    <x v="0"/>
    <s v="United States"/>
    <s v="Chicago"/>
    <s v="Illinois"/>
    <n v="60623"/>
    <x v="2"/>
    <s v="OFF-AP-10001394"/>
    <x v="1"/>
    <s v="Appliances"/>
    <s v="Harmony Air Purifier"/>
    <x v="1578"/>
    <n v="2"/>
    <n v="0.8"/>
    <n v="-166.32000000000005"/>
    <s v="Kelly Williams"/>
    <s v=""/>
    <n v="1"/>
    <n v="1"/>
  </r>
  <r>
    <n v="1820"/>
    <x v="883"/>
    <x v="594"/>
    <d v="2016-05-29T00:00:00"/>
    <s v="Standard Class"/>
    <x v="538"/>
    <x v="538"/>
    <x v="0"/>
    <s v="United States"/>
    <s v="Chicago"/>
    <s v="Illinois"/>
    <n v="60623"/>
    <x v="2"/>
    <s v="FUR-FU-10002553"/>
    <x v="0"/>
    <s v="Furnishings"/>
    <s v="Electrix Incandescent Magnifying Lamp, Black"/>
    <x v="1579"/>
    <n v="2"/>
    <n v="0.6"/>
    <n v="-24.188999999999993"/>
    <s v="Kelly Williams"/>
    <s v=""/>
    <n v="1"/>
    <n v="0"/>
  </r>
  <r>
    <n v="1821"/>
    <x v="884"/>
    <x v="595"/>
    <d v="2018-02-20T00:00:00"/>
    <s v="Standard Class"/>
    <x v="105"/>
    <x v="105"/>
    <x v="1"/>
    <s v="United States"/>
    <s v="Chicago"/>
    <s v="Illinois"/>
    <n v="60623"/>
    <x v="2"/>
    <s v="OFF-AP-10004233"/>
    <x v="1"/>
    <s v="Appliances"/>
    <s v="Honeywell Enviracaire Portable Air Cleaner for up to 8 x 10 Room"/>
    <x v="1580"/>
    <n v="6"/>
    <n v="0.8"/>
    <n v="-225.55680000000007"/>
    <s v="Kelly Williams"/>
    <s v=""/>
    <n v="1"/>
    <n v="0"/>
  </r>
  <r>
    <n v="1822"/>
    <x v="884"/>
    <x v="595"/>
    <d v="2018-02-20T00:00:00"/>
    <s v="Standard Class"/>
    <x v="105"/>
    <x v="105"/>
    <x v="1"/>
    <s v="United States"/>
    <s v="Chicago"/>
    <s v="Illinois"/>
    <n v="60623"/>
    <x v="2"/>
    <s v="OFF-FA-10000304"/>
    <x v="1"/>
    <s v="Fasteners"/>
    <s v="Advantus Push Pins"/>
    <x v="1535"/>
    <n v="4"/>
    <n v="0.2"/>
    <n v="1.8312000000000004"/>
    <s v="Kelly Williams"/>
    <s v=""/>
    <n v="1"/>
    <n v="0"/>
  </r>
  <r>
    <n v="1823"/>
    <x v="884"/>
    <x v="595"/>
    <d v="2018-02-20T00:00:00"/>
    <s v="Standard Class"/>
    <x v="105"/>
    <x v="105"/>
    <x v="1"/>
    <s v="United States"/>
    <s v="Chicago"/>
    <s v="Illinois"/>
    <n v="60623"/>
    <x v="2"/>
    <s v="FUR-CH-10004754"/>
    <x v="0"/>
    <s v="Chairs"/>
    <s v="Global Stack Chair with Arms, Black"/>
    <x v="1581"/>
    <n v="3"/>
    <n v="0.3"/>
    <n v="-2.6981999999999999"/>
    <s v="Kelly Williams"/>
    <s v=""/>
    <n v="1"/>
    <n v="0"/>
  </r>
  <r>
    <n v="1824"/>
    <x v="884"/>
    <x v="595"/>
    <d v="2018-02-20T00:00:00"/>
    <s v="Standard Class"/>
    <x v="105"/>
    <x v="105"/>
    <x v="1"/>
    <s v="United States"/>
    <s v="Chicago"/>
    <s v="Illinois"/>
    <n v="60623"/>
    <x v="2"/>
    <s v="OFF-PA-10000809"/>
    <x v="1"/>
    <s v="Paper"/>
    <s v="Xerox 206"/>
    <x v="1182"/>
    <n v="1"/>
    <n v="0.2"/>
    <n v="1.8144"/>
    <s v="Kelly Williams"/>
    <s v=""/>
    <n v="1"/>
    <n v="0"/>
  </r>
  <r>
    <n v="1825"/>
    <x v="885"/>
    <x v="596"/>
    <d v="2018-12-28T00:00:00"/>
    <s v="Standard Class"/>
    <x v="193"/>
    <x v="193"/>
    <x v="0"/>
    <s v="United States"/>
    <s v="Redmond"/>
    <s v="Oregon"/>
    <n v="97756"/>
    <x v="1"/>
    <s v="OFF-BI-10003694"/>
    <x v="1"/>
    <s v="Binders"/>
    <s v="Avery 3 1/2&quot; Diskette Storage Pages, 10/Pack"/>
    <x v="1582"/>
    <n v="10"/>
    <n v="0.7"/>
    <n v="-25.05599999999999"/>
    <s v="Anna Andreadi"/>
    <s v=""/>
    <n v="1"/>
    <n v="0"/>
  </r>
  <r>
    <n v="1826"/>
    <x v="885"/>
    <x v="596"/>
    <d v="2018-12-28T00:00:00"/>
    <s v="Standard Class"/>
    <x v="193"/>
    <x v="193"/>
    <x v="0"/>
    <s v="United States"/>
    <s v="Redmond"/>
    <s v="Oregon"/>
    <n v="97756"/>
    <x v="1"/>
    <s v="FUR-FU-10001935"/>
    <x v="0"/>
    <s v="Furnishings"/>
    <s v="3M Hangers With Command Adhesive"/>
    <x v="1583"/>
    <n v="4"/>
    <n v="0.2"/>
    <n v="3.108000000000001"/>
    <s v="Anna Andreadi"/>
    <s v=""/>
    <n v="1"/>
    <n v="0"/>
  </r>
  <r>
    <n v="1827"/>
    <x v="885"/>
    <x v="596"/>
    <d v="2018-12-28T00:00:00"/>
    <s v="Standard Class"/>
    <x v="193"/>
    <x v="193"/>
    <x v="0"/>
    <s v="United States"/>
    <s v="Redmond"/>
    <s v="Oregon"/>
    <n v="97756"/>
    <x v="1"/>
    <s v="FUR-FU-10002878"/>
    <x v="0"/>
    <s v="Furnishings"/>
    <s v="Seth Thomas 14&quot; Day/Date Wall Clock"/>
    <x v="1584"/>
    <n v="1"/>
    <n v="0.2"/>
    <n v="4.8416000000000006"/>
    <s v="Anna Andreadi"/>
    <s v=""/>
    <n v="1"/>
    <n v="0"/>
  </r>
  <r>
    <n v="1828"/>
    <x v="886"/>
    <x v="597"/>
    <d v="2018-02-11T00:00:00"/>
    <s v="Second Class"/>
    <x v="539"/>
    <x v="539"/>
    <x v="2"/>
    <s v="United States"/>
    <s v="Raleigh"/>
    <s v="North Carolina"/>
    <n v="27604"/>
    <x v="0"/>
    <s v="TEC-PH-10002624"/>
    <x v="2"/>
    <s v="Phones"/>
    <s v="Samsung Galaxy S4 Mini"/>
    <x v="1585"/>
    <n v="3"/>
    <n v="0.2"/>
    <n v="126.8972999999998"/>
    <s v="Cassandra Brandow"/>
    <s v=""/>
    <n v="1"/>
    <n v="1"/>
  </r>
  <r>
    <n v="1829"/>
    <x v="887"/>
    <x v="562"/>
    <d v="2017-07-15T00:00:00"/>
    <s v="Second Class"/>
    <x v="540"/>
    <x v="540"/>
    <x v="1"/>
    <s v="United States"/>
    <s v="Macon"/>
    <s v="Georgia"/>
    <n v="31204"/>
    <x v="0"/>
    <s v="OFF-PA-10000019"/>
    <x v="1"/>
    <s v="Paper"/>
    <s v="Xerox 1931"/>
    <x v="789"/>
    <n v="6"/>
    <n v="0"/>
    <n v="18.662400000000002"/>
    <s v="Cassandra Brandow"/>
    <s v=""/>
    <n v="1"/>
    <n v="1"/>
  </r>
  <r>
    <n v="1830"/>
    <x v="888"/>
    <x v="598"/>
    <d v="2016-05-24T00:00:00"/>
    <s v="Standard Class"/>
    <x v="94"/>
    <x v="94"/>
    <x v="0"/>
    <s v="United States"/>
    <s v="Cleveland"/>
    <s v="Ohio"/>
    <n v="44105"/>
    <x v="3"/>
    <s v="TEC-PH-10002885"/>
    <x v="2"/>
    <s v="Phones"/>
    <s v="Apple iPhone 5"/>
    <x v="1586"/>
    <n v="2"/>
    <n v="0.4"/>
    <n v="-168.95579999999995"/>
    <s v="Chuck Magee"/>
    <n v="1"/>
    <n v="0"/>
    <n v="0"/>
  </r>
  <r>
    <n v="1831"/>
    <x v="889"/>
    <x v="208"/>
    <d v="2019-10-21T00:00:00"/>
    <s v="Same Day"/>
    <x v="359"/>
    <x v="359"/>
    <x v="2"/>
    <s v="United States"/>
    <s v="Muskogee"/>
    <s v="Oklahoma"/>
    <n v="74403"/>
    <x v="2"/>
    <s v="TEC-PH-10000895"/>
    <x v="2"/>
    <s v="Phones"/>
    <s v="Polycom VVX 310 VoIP phone"/>
    <x v="1587"/>
    <n v="8"/>
    <n v="0"/>
    <n v="374.37920000000008"/>
    <s v="Kelly Williams"/>
    <s v=""/>
    <n v="1"/>
    <n v="0"/>
  </r>
  <r>
    <n v="1832"/>
    <x v="889"/>
    <x v="208"/>
    <d v="2019-10-21T00:00:00"/>
    <s v="Same Day"/>
    <x v="359"/>
    <x v="359"/>
    <x v="2"/>
    <s v="United States"/>
    <s v="Muskogee"/>
    <s v="Oklahoma"/>
    <n v="74403"/>
    <x v="2"/>
    <s v="FUR-TA-10002356"/>
    <x v="0"/>
    <s v="Tables"/>
    <s v="Bevis Boat-Shaped Conference Table"/>
    <x v="1588"/>
    <n v="1"/>
    <n v="0"/>
    <n v="62.906399999999991"/>
    <s v="Kelly Williams"/>
    <s v=""/>
    <n v="1"/>
    <n v="0"/>
  </r>
  <r>
    <n v="1833"/>
    <x v="890"/>
    <x v="599"/>
    <d v="2017-11-09T00:00:00"/>
    <s v="Standard Class"/>
    <x v="334"/>
    <x v="334"/>
    <x v="1"/>
    <s v="United States"/>
    <s v="Monroe"/>
    <s v="North Carolina"/>
    <n v="28110"/>
    <x v="0"/>
    <s v="FUR-CH-10001270"/>
    <x v="0"/>
    <s v="Chairs"/>
    <s v="Harbour Creations Steel Folding Chair"/>
    <x v="724"/>
    <n v="3"/>
    <n v="0.2"/>
    <n v="25.874999999999972"/>
    <s v="Cassandra Brandow"/>
    <s v=""/>
    <n v="1"/>
    <n v="0"/>
  </r>
  <r>
    <n v="1834"/>
    <x v="891"/>
    <x v="378"/>
    <d v="2019-08-07T00:00:00"/>
    <s v="Standard Class"/>
    <x v="442"/>
    <x v="442"/>
    <x v="1"/>
    <s v="United States"/>
    <s v="Austin"/>
    <s v="Texas"/>
    <n v="78745"/>
    <x v="2"/>
    <s v="TEC-MA-10000488"/>
    <x v="2"/>
    <s v="Machines"/>
    <s v="Bady BDG101FRU Card Printer"/>
    <x v="1589"/>
    <n v="3"/>
    <n v="0.4"/>
    <n v="-263.99670000000026"/>
    <s v="Kelly Williams"/>
    <s v=""/>
    <n v="1"/>
    <n v="0"/>
  </r>
  <r>
    <n v="1835"/>
    <x v="891"/>
    <x v="378"/>
    <d v="2019-08-07T00:00:00"/>
    <s v="Standard Class"/>
    <x v="442"/>
    <x v="442"/>
    <x v="1"/>
    <s v="United States"/>
    <s v="Austin"/>
    <s v="Texas"/>
    <n v="78745"/>
    <x v="2"/>
    <s v="OFF-PA-10003729"/>
    <x v="1"/>
    <s v="Paper"/>
    <s v="Xerox 1998"/>
    <x v="1590"/>
    <n v="7"/>
    <n v="0.2"/>
    <n v="12.700800000000001"/>
    <s v="Kelly Williams"/>
    <s v=""/>
    <n v="1"/>
    <n v="0"/>
  </r>
  <r>
    <n v="1836"/>
    <x v="892"/>
    <x v="261"/>
    <d v="2016-06-24T00:00:00"/>
    <s v="First Class"/>
    <x v="528"/>
    <x v="528"/>
    <x v="0"/>
    <s v="United States"/>
    <s v="Meriden"/>
    <s v="Connecticut"/>
    <n v="6450"/>
    <x v="3"/>
    <s v="OFF-AR-10003056"/>
    <x v="1"/>
    <s v="Art"/>
    <s v="Newell 341"/>
    <x v="1591"/>
    <n v="5"/>
    <n v="0"/>
    <n v="6.2059999999999977"/>
    <s v="Chuck Magee"/>
    <s v=""/>
    <n v="1"/>
    <n v="0"/>
  </r>
  <r>
    <n v="1837"/>
    <x v="893"/>
    <x v="600"/>
    <d v="2019-02-21T00:00:00"/>
    <s v="Second Class"/>
    <x v="468"/>
    <x v="468"/>
    <x v="1"/>
    <s v="United States"/>
    <s v="Roswell"/>
    <s v="Georgia"/>
    <n v="30076"/>
    <x v="0"/>
    <s v="OFF-AP-10002518"/>
    <x v="1"/>
    <s v="Appliances"/>
    <s v="Kensington 7 Outlet MasterPiece Power Center"/>
    <x v="1592"/>
    <n v="7"/>
    <n v="0"/>
    <n v="361.29939999999988"/>
    <s v="Cassandra Brandow"/>
    <s v=""/>
    <n v="1"/>
    <n v="0"/>
  </r>
  <r>
    <n v="1838"/>
    <x v="894"/>
    <x v="601"/>
    <d v="2016-08-05T00:00:00"/>
    <s v="Standard Class"/>
    <x v="541"/>
    <x v="541"/>
    <x v="1"/>
    <s v="United States"/>
    <s v="Charlotte"/>
    <s v="North Carolina"/>
    <n v="28205"/>
    <x v="0"/>
    <s v="OFF-LA-10000240"/>
    <x v="1"/>
    <s v="Labels"/>
    <s v="Self-Adhesive Address Labels for Typewriters by Universal"/>
    <x v="1593"/>
    <n v="3"/>
    <n v="0.2"/>
    <n v="5.9210999999999983"/>
    <s v="Cassandra Brandow"/>
    <s v=""/>
    <n v="1"/>
    <n v="1"/>
  </r>
  <r>
    <n v="1839"/>
    <x v="894"/>
    <x v="601"/>
    <d v="2016-08-05T00:00:00"/>
    <s v="Standard Class"/>
    <x v="541"/>
    <x v="541"/>
    <x v="1"/>
    <s v="United States"/>
    <s v="Charlotte"/>
    <s v="North Carolina"/>
    <n v="28205"/>
    <x v="0"/>
    <s v="FUR-FU-10000629"/>
    <x v="0"/>
    <s v="Furnishings"/>
    <s v="9-3/4 Diameter Round Wall Clock"/>
    <x v="1594"/>
    <n v="4"/>
    <n v="0.2"/>
    <n v="12.135200000000001"/>
    <s v="Cassandra Brandow"/>
    <s v=""/>
    <n v="1"/>
    <n v="0"/>
  </r>
  <r>
    <n v="1840"/>
    <x v="894"/>
    <x v="601"/>
    <d v="2016-08-05T00:00:00"/>
    <s v="Standard Class"/>
    <x v="541"/>
    <x v="541"/>
    <x v="1"/>
    <s v="United States"/>
    <s v="Charlotte"/>
    <s v="North Carolina"/>
    <n v="28205"/>
    <x v="0"/>
    <s v="OFF-AP-10001005"/>
    <x v="1"/>
    <s v="Appliances"/>
    <s v="Honeywell Quietcare HEPA Air Cleaner"/>
    <x v="1595"/>
    <n v="1"/>
    <n v="0.2"/>
    <n v="10.224499999999994"/>
    <s v="Cassandra Brandow"/>
    <s v=""/>
    <n v="1"/>
    <n v="0"/>
  </r>
  <r>
    <n v="1841"/>
    <x v="894"/>
    <x v="601"/>
    <d v="2016-08-05T00:00:00"/>
    <s v="Standard Class"/>
    <x v="541"/>
    <x v="541"/>
    <x v="1"/>
    <s v="United States"/>
    <s v="Charlotte"/>
    <s v="North Carolina"/>
    <n v="28205"/>
    <x v="0"/>
    <s v="OFF-PA-10002377"/>
    <x v="1"/>
    <s v="Paper"/>
    <s v="Xerox 1916"/>
    <x v="128"/>
    <n v="2"/>
    <n v="0.2"/>
    <n v="29.363999999999997"/>
    <s v="Cassandra Brandow"/>
    <s v=""/>
    <n v="1"/>
    <n v="0"/>
  </r>
  <r>
    <n v="1842"/>
    <x v="895"/>
    <x v="427"/>
    <d v="2018-07-23T00:00:00"/>
    <s v="Standard Class"/>
    <x v="542"/>
    <x v="542"/>
    <x v="1"/>
    <s v="United States"/>
    <s v="Bowling Green"/>
    <s v="Kentucky"/>
    <n v="42104"/>
    <x v="0"/>
    <s v="FUR-CH-10000988"/>
    <x v="0"/>
    <s v="Chairs"/>
    <s v="Hon Olson Stacker Stools"/>
    <x v="1596"/>
    <n v="1"/>
    <n v="0"/>
    <n v="39.4268"/>
    <s v="Cassandra Brandow"/>
    <s v=""/>
    <n v="1"/>
    <n v="1"/>
  </r>
  <r>
    <n v="1843"/>
    <x v="896"/>
    <x v="97"/>
    <d v="2017-02-11T00:00:00"/>
    <s v="Second Class"/>
    <x v="135"/>
    <x v="135"/>
    <x v="1"/>
    <s v="United States"/>
    <s v="San Antonio"/>
    <s v="Texas"/>
    <n v="78207"/>
    <x v="2"/>
    <s v="OFF-LA-10001074"/>
    <x v="1"/>
    <s v="Labels"/>
    <s v="Round Specialty Laser Printer Labels"/>
    <x v="110"/>
    <n v="4"/>
    <n v="0.2"/>
    <n v="13.532399999999996"/>
    <s v="Kelly Williams"/>
    <s v=""/>
    <n v="1"/>
    <n v="0"/>
  </r>
  <r>
    <n v="1844"/>
    <x v="896"/>
    <x v="97"/>
    <d v="2017-02-11T00:00:00"/>
    <s v="Second Class"/>
    <x v="135"/>
    <x v="135"/>
    <x v="1"/>
    <s v="United States"/>
    <s v="San Antonio"/>
    <s v="Texas"/>
    <n v="78207"/>
    <x v="2"/>
    <s v="FUR-FU-10001986"/>
    <x v="0"/>
    <s v="Furnishings"/>
    <s v="Dana Fluorescent Magnifying Lamp, White, 36&quot;"/>
    <x v="1597"/>
    <n v="2"/>
    <n v="0.6"/>
    <n v="-30.588000000000001"/>
    <s v="Kelly Williams"/>
    <s v=""/>
    <n v="1"/>
    <n v="0"/>
  </r>
  <r>
    <n v="1845"/>
    <x v="897"/>
    <x v="570"/>
    <d v="2019-08-02T00:00:00"/>
    <s v="Standard Class"/>
    <x v="543"/>
    <x v="543"/>
    <x v="0"/>
    <s v="United States"/>
    <s v="Seattle"/>
    <s v="Washington"/>
    <n v="98115"/>
    <x v="1"/>
    <s v="TEC-AC-10003027"/>
    <x v="2"/>
    <s v="Accessories"/>
    <s v="Imation 8GB Mini TravelDrive USB 2.0 Flash Drive"/>
    <x v="26"/>
    <n v="3"/>
    <n v="0"/>
    <n v="11.774100000000004"/>
    <s v="Anna Andreadi"/>
    <s v=""/>
    <n v="1"/>
    <n v="1"/>
  </r>
  <r>
    <n v="1846"/>
    <x v="898"/>
    <x v="602"/>
    <d v="2019-01-17T00:00:00"/>
    <s v="Second Class"/>
    <x v="526"/>
    <x v="526"/>
    <x v="2"/>
    <s v="United States"/>
    <s v="Washington"/>
    <s v="District of Columbia"/>
    <n v="20016"/>
    <x v="3"/>
    <s v="OFF-PA-10001804"/>
    <x v="1"/>
    <s v="Paper"/>
    <s v="Xerox 195"/>
    <x v="1598"/>
    <n v="6"/>
    <n v="0"/>
    <n v="19.238399999999999"/>
    <s v="Chuck Magee"/>
    <s v=""/>
    <n v="1"/>
    <n v="0"/>
  </r>
  <r>
    <n v="1847"/>
    <x v="898"/>
    <x v="602"/>
    <d v="2019-01-17T00:00:00"/>
    <s v="Second Class"/>
    <x v="526"/>
    <x v="526"/>
    <x v="2"/>
    <s v="United States"/>
    <s v="Washington"/>
    <s v="District of Columbia"/>
    <n v="20016"/>
    <x v="3"/>
    <s v="FUR-FU-10004973"/>
    <x v="0"/>
    <s v="Furnishings"/>
    <s v="Flat Face Poster Frame"/>
    <x v="1023"/>
    <n v="2"/>
    <n v="0"/>
    <n v="15.825600000000001"/>
    <s v="Chuck Magee"/>
    <s v=""/>
    <n v="1"/>
    <n v="0"/>
  </r>
  <r>
    <n v="1848"/>
    <x v="899"/>
    <x v="18"/>
    <d v="2019-09-10T00:00:00"/>
    <s v="Same Day"/>
    <x v="395"/>
    <x v="395"/>
    <x v="1"/>
    <s v="United States"/>
    <s v="Los Angeles"/>
    <s v="California"/>
    <n v="90004"/>
    <x v="1"/>
    <s v="FUR-CH-10002602"/>
    <x v="0"/>
    <s v="Chairs"/>
    <s v="DMI Arturo Collection Mission-style Design Wood Chair"/>
    <x v="1599"/>
    <n v="3"/>
    <n v="0.2"/>
    <n v="27.176400000000015"/>
    <s v="Anna Andreadi"/>
    <s v=""/>
    <n v="1"/>
    <n v="0"/>
  </r>
  <r>
    <n v="1849"/>
    <x v="899"/>
    <x v="18"/>
    <d v="2019-09-10T00:00:00"/>
    <s v="Same Day"/>
    <x v="395"/>
    <x v="395"/>
    <x v="1"/>
    <s v="United States"/>
    <s v="Los Angeles"/>
    <s v="California"/>
    <n v="90004"/>
    <x v="1"/>
    <s v="OFF-BI-10004140"/>
    <x v="1"/>
    <s v="Binders"/>
    <s v="Avery Non-Stick Binders"/>
    <x v="1600"/>
    <n v="2"/>
    <n v="0.2"/>
    <n v="2.2449999999999992"/>
    <s v="Anna Andreadi"/>
    <s v=""/>
    <n v="1"/>
    <n v="0"/>
  </r>
  <r>
    <n v="1850"/>
    <x v="900"/>
    <x v="603"/>
    <d v="2017-07-25T00:00:00"/>
    <s v="Second Class"/>
    <x v="343"/>
    <x v="343"/>
    <x v="0"/>
    <s v="United States"/>
    <s v="South Bend"/>
    <s v="Indiana"/>
    <n v="46614"/>
    <x v="2"/>
    <s v="OFF-ST-10000464"/>
    <x v="1"/>
    <s v="Storage"/>
    <s v="Multi-Use Personal File Cart and Caster Set, Three Stacking Bins"/>
    <x v="1601"/>
    <n v="1"/>
    <n v="0"/>
    <n v="9.732800000000001"/>
    <s v="Kelly Williams"/>
    <s v=""/>
    <n v="1"/>
    <n v="0"/>
  </r>
  <r>
    <n v="1851"/>
    <x v="900"/>
    <x v="603"/>
    <d v="2017-07-25T00:00:00"/>
    <s v="Second Class"/>
    <x v="343"/>
    <x v="343"/>
    <x v="0"/>
    <s v="United States"/>
    <s v="South Bend"/>
    <s v="Indiana"/>
    <n v="46614"/>
    <x v="2"/>
    <s v="TEC-AC-10002253"/>
    <x v="2"/>
    <s v="Accessories"/>
    <s v="Imation Bio 8GB USB Flash Drive Imation Corp"/>
    <x v="1602"/>
    <n v="5"/>
    <n v="0"/>
    <n v="124.68000000000004"/>
    <s v="Kelly Williams"/>
    <s v=""/>
    <n v="1"/>
    <n v="0"/>
  </r>
  <r>
    <n v="1852"/>
    <x v="900"/>
    <x v="603"/>
    <d v="2017-07-25T00:00:00"/>
    <s v="Second Class"/>
    <x v="343"/>
    <x v="343"/>
    <x v="0"/>
    <s v="United States"/>
    <s v="South Bend"/>
    <s v="Indiana"/>
    <n v="46614"/>
    <x v="2"/>
    <s v="OFF-PA-10000528"/>
    <x v="1"/>
    <s v="Paper"/>
    <s v="Xerox 1981"/>
    <x v="1603"/>
    <n v="5"/>
    <n v="0"/>
    <n v="11.879999999999999"/>
    <s v="Kelly Williams"/>
    <s v=""/>
    <n v="1"/>
    <n v="0"/>
  </r>
  <r>
    <n v="1853"/>
    <x v="900"/>
    <x v="603"/>
    <d v="2017-07-25T00:00:00"/>
    <s v="Second Class"/>
    <x v="343"/>
    <x v="343"/>
    <x v="0"/>
    <s v="United States"/>
    <s v="South Bend"/>
    <s v="Indiana"/>
    <n v="46614"/>
    <x v="2"/>
    <s v="OFF-EN-10000483"/>
    <x v="1"/>
    <s v="Envelopes"/>
    <s v="White Envelopes, White Envelopes with Clear Poly Window"/>
    <x v="1604"/>
    <n v="7"/>
    <n v="0"/>
    <n v="49.10499999999999"/>
    <s v="Kelly Williams"/>
    <s v=""/>
    <n v="1"/>
    <n v="0"/>
  </r>
  <r>
    <n v="1854"/>
    <x v="900"/>
    <x v="603"/>
    <d v="2017-07-25T00:00:00"/>
    <s v="Second Class"/>
    <x v="343"/>
    <x v="343"/>
    <x v="0"/>
    <s v="United States"/>
    <s v="South Bend"/>
    <s v="Indiana"/>
    <n v="46614"/>
    <x v="2"/>
    <s v="OFF-PA-10003129"/>
    <x v="1"/>
    <s v="Paper"/>
    <s v="Tops White Computer Printout Paper"/>
    <x v="619"/>
    <n v="2"/>
    <n v="0"/>
    <n v="45.975399999999993"/>
    <s v="Kelly Williams"/>
    <s v=""/>
    <n v="1"/>
    <n v="0"/>
  </r>
  <r>
    <n v="1855"/>
    <x v="900"/>
    <x v="603"/>
    <d v="2017-07-25T00:00:00"/>
    <s v="Second Class"/>
    <x v="343"/>
    <x v="343"/>
    <x v="0"/>
    <s v="United States"/>
    <s v="South Bend"/>
    <s v="Indiana"/>
    <n v="46614"/>
    <x v="2"/>
    <s v="OFF-ST-10003442"/>
    <x v="1"/>
    <s v="Storage"/>
    <s v="Eldon Portable Mobile Manager"/>
    <x v="1605"/>
    <n v="5"/>
    <n v="0"/>
    <n v="38.177999999999997"/>
    <s v="Kelly Williams"/>
    <s v=""/>
    <n v="1"/>
    <n v="0"/>
  </r>
  <r>
    <n v="1856"/>
    <x v="901"/>
    <x v="604"/>
    <d v="2016-06-17T00:00:00"/>
    <s v="Standard Class"/>
    <x v="524"/>
    <x v="524"/>
    <x v="1"/>
    <s v="United States"/>
    <s v="Los Angeles"/>
    <s v="California"/>
    <n v="90032"/>
    <x v="1"/>
    <s v="OFF-AR-10003631"/>
    <x v="1"/>
    <s v="Art"/>
    <s v="Staples in misc. colors"/>
    <x v="1606"/>
    <n v="3"/>
    <n v="0"/>
    <n v="4.7915999999999999"/>
    <s v="Anna Andreadi"/>
    <s v=""/>
    <n v="1"/>
    <n v="0"/>
  </r>
  <r>
    <n v="1857"/>
    <x v="902"/>
    <x v="605"/>
    <d v="2019-05-15T00:00:00"/>
    <s v="Second Class"/>
    <x v="141"/>
    <x v="141"/>
    <x v="1"/>
    <s v="United States"/>
    <s v="Houston"/>
    <s v="Texas"/>
    <n v="77041"/>
    <x v="2"/>
    <s v="OFF-ST-10000563"/>
    <x v="1"/>
    <s v="Storage"/>
    <s v="Fellowes Bankers Box Stor/Drawer Steel Plus"/>
    <x v="1607"/>
    <n v="5"/>
    <n v="0.2"/>
    <n v="-15.990000000000002"/>
    <s v="Kelly Williams"/>
    <s v=""/>
    <n v="1"/>
    <n v="0"/>
  </r>
  <r>
    <n v="1858"/>
    <x v="902"/>
    <x v="605"/>
    <d v="2019-05-15T00:00:00"/>
    <s v="Second Class"/>
    <x v="141"/>
    <x v="141"/>
    <x v="1"/>
    <s v="United States"/>
    <s v="Houston"/>
    <s v="Texas"/>
    <n v="77041"/>
    <x v="2"/>
    <s v="OFF-BI-10002133"/>
    <x v="1"/>
    <s v="Binders"/>
    <s v="Wilson Jones Elliptical Ring 3 1/2&quot; Capacity Binders, 800 sheets"/>
    <x v="1608"/>
    <n v="4"/>
    <n v="0.8"/>
    <n v="-53.072000000000017"/>
    <s v="Kelly Williams"/>
    <s v=""/>
    <n v="1"/>
    <n v="0"/>
  </r>
  <r>
    <n v="1859"/>
    <x v="903"/>
    <x v="37"/>
    <d v="2017-09-05T00:00:00"/>
    <s v="First Class"/>
    <x v="80"/>
    <x v="80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x v="1609"/>
    <n v="2"/>
    <n v="0"/>
    <n v="60.552800000000005"/>
    <s v="Chuck Magee"/>
    <s v=""/>
    <n v="1"/>
    <n v="0"/>
  </r>
  <r>
    <n v="1860"/>
    <x v="903"/>
    <x v="37"/>
    <d v="2017-09-05T00:00:00"/>
    <s v="First Class"/>
    <x v="80"/>
    <x v="80"/>
    <x v="1"/>
    <s v="United States"/>
    <s v="Bristol"/>
    <s v="Connecticut"/>
    <n v="6010"/>
    <x v="3"/>
    <s v="TEC-PH-10004959"/>
    <x v="2"/>
    <s v="Phones"/>
    <s v="Classic Ivory Antique Telephone ZL1810"/>
    <x v="1610"/>
    <n v="1"/>
    <n v="0"/>
    <n v="25.122500000000002"/>
    <s v="Chuck Magee"/>
    <s v=""/>
    <n v="1"/>
    <n v="0"/>
  </r>
  <r>
    <n v="1861"/>
    <x v="904"/>
    <x v="606"/>
    <d v="2019-03-27T00:00:00"/>
    <s v="First Class"/>
    <x v="306"/>
    <x v="306"/>
    <x v="0"/>
    <s v="United States"/>
    <s v="New York City"/>
    <s v="New York"/>
    <n v="10009"/>
    <x v="3"/>
    <s v="FUR-BO-10001918"/>
    <x v="0"/>
    <s v="Bookcases"/>
    <s v="Sauder Forest Hills Library with Doors, Woodland Oak Finish"/>
    <x v="1611"/>
    <n v="2"/>
    <n v="0.2"/>
    <n v="-28.976400000000012"/>
    <s v="Chuck Magee"/>
    <s v=""/>
    <n v="1"/>
    <n v="0"/>
  </r>
  <r>
    <n v="1862"/>
    <x v="904"/>
    <x v="606"/>
    <d v="2019-03-27T00:00:00"/>
    <s v="First Class"/>
    <x v="306"/>
    <x v="306"/>
    <x v="0"/>
    <s v="United States"/>
    <s v="New York City"/>
    <s v="New York"/>
    <n v="10009"/>
    <x v="3"/>
    <s v="TEC-PH-10004896"/>
    <x v="2"/>
    <s v="Phones"/>
    <s v="Nokia Lumia 521 (T-Mobile)"/>
    <x v="668"/>
    <n v="4"/>
    <n v="0"/>
    <n v="33.588800000000006"/>
    <s v="Chuck Magee"/>
    <s v=""/>
    <n v="1"/>
    <n v="0"/>
  </r>
  <r>
    <n v="1863"/>
    <x v="905"/>
    <x v="607"/>
    <d v="2016-11-12T00:00:00"/>
    <s v="Same Day"/>
    <x v="167"/>
    <x v="167"/>
    <x v="0"/>
    <s v="United States"/>
    <s v="San Antonio"/>
    <s v="Texas"/>
    <n v="78207"/>
    <x v="2"/>
    <s v="OFF-ST-10001328"/>
    <x v="1"/>
    <s v="Storage"/>
    <s v="Personal Filing Tote with Lid, Black/Gray"/>
    <x v="1612"/>
    <n v="4"/>
    <n v="0.2"/>
    <n v="4.9632000000000005"/>
    <s v="Kelly Williams"/>
    <s v=""/>
    <n v="1"/>
    <n v="0"/>
  </r>
  <r>
    <n v="1864"/>
    <x v="906"/>
    <x v="63"/>
    <d v="2018-10-17T00:00:00"/>
    <s v="Standard Class"/>
    <x v="544"/>
    <x v="544"/>
    <x v="1"/>
    <s v="United States"/>
    <s v="Aurora"/>
    <s v="Colorado"/>
    <n v="80013"/>
    <x v="1"/>
    <s v="FUR-TA-10004575"/>
    <x v="0"/>
    <s v="Tables"/>
    <s v="Hon 5100 Series Wood Tables"/>
    <x v="1613"/>
    <n v="5"/>
    <n v="0.5"/>
    <n v="-465.5680000000001"/>
    <s v="Anna Andreadi"/>
    <s v=""/>
    <n v="1"/>
    <n v="1"/>
  </r>
  <r>
    <n v="1865"/>
    <x v="906"/>
    <x v="63"/>
    <d v="2018-10-17T00:00:00"/>
    <s v="Standard Class"/>
    <x v="544"/>
    <x v="544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x v="1614"/>
    <n v="3"/>
    <n v="0.2"/>
    <n v="4.3679999999999986"/>
    <s v="Anna Andreadi"/>
    <s v=""/>
    <n v="1"/>
    <n v="0"/>
  </r>
  <r>
    <n v="1866"/>
    <x v="907"/>
    <x v="105"/>
    <d v="2019-11-12T00:00:00"/>
    <s v="Same Day"/>
    <x v="243"/>
    <x v="243"/>
    <x v="1"/>
    <s v="United States"/>
    <s v="Newark"/>
    <s v="Ohio"/>
    <n v="43055"/>
    <x v="3"/>
    <s v="TEC-PH-10002824"/>
    <x v="2"/>
    <s v="Phones"/>
    <s v="Jabra SPEAK 410 Multidevice Speakerphone"/>
    <x v="1615"/>
    <n v="3"/>
    <n v="0.4"/>
    <n v="-92.695500000000038"/>
    <s v="Chuck Magee"/>
    <s v=""/>
    <n v="1"/>
    <n v="0"/>
  </r>
  <r>
    <n v="1867"/>
    <x v="908"/>
    <x v="4"/>
    <d v="2019-04-18T00:00:00"/>
    <s v="First Class"/>
    <x v="340"/>
    <x v="340"/>
    <x v="1"/>
    <s v="United States"/>
    <s v="Henderson"/>
    <s v="Nevada"/>
    <n v="89015"/>
    <x v="1"/>
    <s v="FUR-FU-10004460"/>
    <x v="0"/>
    <s v="Furnishings"/>
    <s v="Howard Miller 12&quot; Round Wall Clock"/>
    <x v="1616"/>
    <n v="5"/>
    <n v="0"/>
    <n v="70.72199999999998"/>
    <s v="Anna Andreadi"/>
    <s v=""/>
    <n v="1"/>
    <n v="0"/>
  </r>
  <r>
    <n v="1868"/>
    <x v="909"/>
    <x v="608"/>
    <d v="2017-07-01T00:00:00"/>
    <s v="Standard Class"/>
    <x v="539"/>
    <x v="539"/>
    <x v="2"/>
    <s v="United States"/>
    <s v="Philadelphia"/>
    <s v="Pennsylvania"/>
    <n v="19143"/>
    <x v="3"/>
    <s v="OFF-PA-10003309"/>
    <x v="1"/>
    <s v="Paper"/>
    <s v="Xerox 211"/>
    <x v="277"/>
    <n v="6"/>
    <n v="0.2"/>
    <n v="10.8864"/>
    <s v="Chuck Magee"/>
    <s v=""/>
    <n v="1"/>
    <n v="0"/>
  </r>
  <r>
    <n v="1869"/>
    <x v="909"/>
    <x v="608"/>
    <d v="2017-07-01T00:00:00"/>
    <s v="Standard Class"/>
    <x v="539"/>
    <x v="539"/>
    <x v="2"/>
    <s v="United States"/>
    <s v="Philadelphia"/>
    <s v="Pennsylvania"/>
    <n v="19143"/>
    <x v="3"/>
    <s v="OFF-ST-10002554"/>
    <x v="1"/>
    <s v="Storage"/>
    <s v="Tennsco Industrial Shelving"/>
    <x v="1617"/>
    <n v="2"/>
    <n v="0.2"/>
    <n v="-17.607599999999998"/>
    <s v="Chuck Magee"/>
    <s v=""/>
    <n v="1"/>
    <n v="0"/>
  </r>
  <r>
    <n v="1870"/>
    <x v="910"/>
    <x v="370"/>
    <d v="2018-08-29T00:00:00"/>
    <s v="Second Class"/>
    <x v="230"/>
    <x v="230"/>
    <x v="0"/>
    <s v="United States"/>
    <s v="Seattle"/>
    <s v="Washington"/>
    <n v="98103"/>
    <x v="1"/>
    <s v="OFF-PA-10000019"/>
    <x v="1"/>
    <s v="Paper"/>
    <s v="Xerox 1931"/>
    <x v="90"/>
    <n v="1"/>
    <n v="0"/>
    <n v="3.1104000000000003"/>
    <s v="Anna Andreadi"/>
    <s v=""/>
    <n v="1"/>
    <n v="0"/>
  </r>
  <r>
    <n v="1871"/>
    <x v="911"/>
    <x v="609"/>
    <d v="2016-07-25T00:00:00"/>
    <s v="Standard Class"/>
    <x v="545"/>
    <x v="545"/>
    <x v="1"/>
    <s v="United States"/>
    <s v="San Francisco"/>
    <s v="California"/>
    <n v="94122"/>
    <x v="1"/>
    <s v="OFF-AR-10002067"/>
    <x v="1"/>
    <s v="Art"/>
    <s v="Newell 334"/>
    <x v="1618"/>
    <n v="5"/>
    <n v="0"/>
    <n v="25.792000000000002"/>
    <s v="Anna Andreadi"/>
    <s v=""/>
    <n v="1"/>
    <n v="1"/>
  </r>
  <r>
    <n v="1872"/>
    <x v="911"/>
    <x v="609"/>
    <d v="2016-07-25T00:00:00"/>
    <s v="Standard Class"/>
    <x v="545"/>
    <x v="545"/>
    <x v="1"/>
    <s v="United States"/>
    <s v="San Francisco"/>
    <s v="California"/>
    <n v="94122"/>
    <x v="1"/>
    <s v="FUR-CH-10001215"/>
    <x v="0"/>
    <s v="Chairs"/>
    <s v="Global Troy Executive Leather Low-Back Tilter"/>
    <x v="479"/>
    <n v="2"/>
    <n v="0.2"/>
    <n v="50.097999999999985"/>
    <s v="Anna Andreadi"/>
    <s v=""/>
    <n v="1"/>
    <n v="0"/>
  </r>
  <r>
    <n v="1873"/>
    <x v="911"/>
    <x v="609"/>
    <d v="2016-07-25T00:00:00"/>
    <s v="Standard Class"/>
    <x v="545"/>
    <x v="545"/>
    <x v="1"/>
    <s v="United States"/>
    <s v="San Francisco"/>
    <s v="California"/>
    <n v="94122"/>
    <x v="1"/>
    <s v="FUR-TA-10004175"/>
    <x v="0"/>
    <s v="Tables"/>
    <s v="Hon 30&quot; x 60&quot; Table with Locking Drawer"/>
    <x v="1619"/>
    <n v="1"/>
    <n v="0.2"/>
    <n v="27.284800000000004"/>
    <s v="Anna Andreadi"/>
    <s v=""/>
    <n v="1"/>
    <n v="0"/>
  </r>
  <r>
    <n v="1874"/>
    <x v="912"/>
    <x v="610"/>
    <d v="2019-11-25T00:00:00"/>
    <s v="Standard Class"/>
    <x v="546"/>
    <x v="546"/>
    <x v="0"/>
    <s v="United States"/>
    <s v="Spokane"/>
    <s v="Washington"/>
    <n v="99207"/>
    <x v="1"/>
    <s v="FUR-TA-10004767"/>
    <x v="0"/>
    <s v="Tables"/>
    <s v="Safco Drafting Table"/>
    <x v="558"/>
    <n v="1"/>
    <n v="0"/>
    <n v="20.584199999999996"/>
    <s v="Anna Andreadi"/>
    <n v="1"/>
    <n v="0"/>
    <n v="1"/>
  </r>
  <r>
    <n v="1875"/>
    <x v="913"/>
    <x v="611"/>
    <d v="2016-06-09T00:00:00"/>
    <s v="Standard Class"/>
    <x v="88"/>
    <x v="88"/>
    <x v="2"/>
    <s v="United States"/>
    <s v="Columbus"/>
    <s v="Ohio"/>
    <n v="43229"/>
    <x v="3"/>
    <s v="OFF-PA-10001685"/>
    <x v="1"/>
    <s v="Paper"/>
    <s v="Easy-staple paper"/>
    <x v="1620"/>
    <n v="2"/>
    <n v="0.2"/>
    <n v="5.8812000000000006"/>
    <s v="Chuck Magee"/>
    <s v=""/>
    <n v="1"/>
    <n v="0"/>
  </r>
  <r>
    <n v="1876"/>
    <x v="914"/>
    <x v="612"/>
    <d v="2018-03-16T00:00:00"/>
    <s v="Standard Class"/>
    <x v="170"/>
    <x v="170"/>
    <x v="0"/>
    <s v="United States"/>
    <s v="Long Beach"/>
    <s v="New York"/>
    <n v="11561"/>
    <x v="3"/>
    <s v="FUR-BO-10003272"/>
    <x v="0"/>
    <s v="Bookcases"/>
    <s v="O'Sullivan Living Dimensions 5-Shelf Bookcases"/>
    <x v="1621"/>
    <n v="1"/>
    <n v="0.2"/>
    <n v="-22.098000000000013"/>
    <s v="Chuck Magee"/>
    <s v=""/>
    <n v="1"/>
    <n v="0"/>
  </r>
  <r>
    <n v="1877"/>
    <x v="915"/>
    <x v="613"/>
    <d v="2019-03-29T00:00:00"/>
    <s v="Standard Class"/>
    <x v="547"/>
    <x v="547"/>
    <x v="0"/>
    <s v="United States"/>
    <s v="San Antonio"/>
    <s v="Texas"/>
    <n v="78207"/>
    <x v="2"/>
    <s v="TEC-PH-10000984"/>
    <x v="2"/>
    <s v="Phones"/>
    <s v="Panasonic KX-TG9471B"/>
    <x v="553"/>
    <n v="3"/>
    <n v="0.2"/>
    <n v="47.037600000000026"/>
    <s v="Kelly Williams"/>
    <s v=""/>
    <n v="1"/>
    <n v="1"/>
  </r>
  <r>
    <n v="1878"/>
    <x v="916"/>
    <x v="614"/>
    <d v="2020-01-02T00:00:00"/>
    <s v="Standard Class"/>
    <x v="506"/>
    <x v="506"/>
    <x v="0"/>
    <s v="United States"/>
    <s v="Los Angeles"/>
    <s v="California"/>
    <n v="90049"/>
    <x v="1"/>
    <s v="FUR-CH-10002880"/>
    <x v="0"/>
    <s v="Chairs"/>
    <s v="Global High-Back Leather Tilter, Burgundy"/>
    <x v="1622"/>
    <n v="4"/>
    <n v="0.2"/>
    <n v="-44.276400000000024"/>
    <s v="Anna Andreadi"/>
    <s v=""/>
    <n v="1"/>
    <n v="0"/>
  </r>
  <r>
    <n v="1879"/>
    <x v="916"/>
    <x v="614"/>
    <d v="2020-01-02T00:00:00"/>
    <s v="Standard Class"/>
    <x v="506"/>
    <x v="506"/>
    <x v="0"/>
    <s v="United States"/>
    <s v="Los Angeles"/>
    <s v="California"/>
    <n v="90049"/>
    <x v="1"/>
    <s v="TEC-PH-10002563"/>
    <x v="2"/>
    <s v="Phones"/>
    <s v="Adtran 1202752G1"/>
    <x v="214"/>
    <n v="3"/>
    <n v="0.2"/>
    <n v="22.678200000000018"/>
    <s v="Anna Andreadi"/>
    <s v=""/>
    <n v="1"/>
    <n v="0"/>
  </r>
  <r>
    <n v="1880"/>
    <x v="917"/>
    <x v="615"/>
    <d v="2019-04-02T00:00:00"/>
    <s v="Standard Class"/>
    <x v="316"/>
    <x v="316"/>
    <x v="1"/>
    <s v="United States"/>
    <s v="Jacksonville"/>
    <s v="Florida"/>
    <n v="32216"/>
    <x v="0"/>
    <s v="OFF-BI-10001191"/>
    <x v="1"/>
    <s v="Binders"/>
    <s v="Canvas Sectional Post Binders"/>
    <x v="1623"/>
    <n v="9"/>
    <n v="0.7"/>
    <n v="-48.119399999999985"/>
    <s v="Cassandra Brandow"/>
    <s v=""/>
    <n v="1"/>
    <n v="0"/>
  </r>
  <r>
    <n v="1881"/>
    <x v="918"/>
    <x v="616"/>
    <d v="2017-03-05T00:00:00"/>
    <s v="Same Day"/>
    <x v="166"/>
    <x v="166"/>
    <x v="0"/>
    <s v="United States"/>
    <s v="New York City"/>
    <s v="New York"/>
    <n v="10011"/>
    <x v="3"/>
    <s v="OFF-EN-10002621"/>
    <x v="1"/>
    <s v="Envelopes"/>
    <s v="Staple envelope"/>
    <x v="1624"/>
    <n v="3"/>
    <n v="0"/>
    <n v="14.669999999999998"/>
    <s v="Chuck Magee"/>
    <s v=""/>
    <n v="1"/>
    <n v="0"/>
  </r>
  <r>
    <n v="1882"/>
    <x v="918"/>
    <x v="616"/>
    <d v="2017-03-05T00:00:00"/>
    <s v="Same Day"/>
    <x v="166"/>
    <x v="166"/>
    <x v="0"/>
    <s v="United States"/>
    <s v="New York City"/>
    <s v="New York"/>
    <n v="10011"/>
    <x v="3"/>
    <s v="FUR-CH-10001146"/>
    <x v="0"/>
    <s v="Chairs"/>
    <s v="Global Value Mid-Back Manager's Chair, Gray"/>
    <x v="1625"/>
    <n v="7"/>
    <n v="0.1"/>
    <n v="63.934499999999971"/>
    <s v="Chuck Magee"/>
    <s v=""/>
    <n v="1"/>
    <n v="0"/>
  </r>
  <r>
    <n v="1883"/>
    <x v="918"/>
    <x v="616"/>
    <d v="2017-03-05T00:00:00"/>
    <s v="Same Day"/>
    <x v="166"/>
    <x v="166"/>
    <x v="0"/>
    <s v="United States"/>
    <s v="New York City"/>
    <s v="New York"/>
    <n v="10011"/>
    <x v="3"/>
    <s v="OFF-ST-10000689"/>
    <x v="1"/>
    <s v="Storage"/>
    <s v="Fellowes Strictly Business Drawer File, Letter/Legal Size"/>
    <x v="1626"/>
    <n v="4"/>
    <n v="0"/>
    <n v="67.608000000000004"/>
    <s v="Chuck Magee"/>
    <s v=""/>
    <n v="1"/>
    <n v="0"/>
  </r>
  <r>
    <n v="1884"/>
    <x v="919"/>
    <x v="373"/>
    <d v="2018-11-17T00:00:00"/>
    <s v="Standard Class"/>
    <x v="254"/>
    <x v="254"/>
    <x v="2"/>
    <s v="United States"/>
    <s v="Philadelphia"/>
    <s v="Pennsylvania"/>
    <n v="19143"/>
    <x v="3"/>
    <s v="OFF-PA-10001289"/>
    <x v="1"/>
    <s v="Paper"/>
    <s v="White Computer Printout Paper by Universal"/>
    <x v="1627"/>
    <n v="7"/>
    <n v="0.2"/>
    <n v="78.6828"/>
    <s v="Chuck Magee"/>
    <s v=""/>
    <n v="1"/>
    <n v="0"/>
  </r>
  <r>
    <n v="1885"/>
    <x v="920"/>
    <x v="617"/>
    <d v="2019-01-23T00:00:00"/>
    <s v="Second Class"/>
    <x v="297"/>
    <x v="297"/>
    <x v="0"/>
    <s v="United States"/>
    <s v="Keller"/>
    <s v="Texas"/>
    <n v="76248"/>
    <x v="2"/>
    <s v="OFF-LA-10003714"/>
    <x v="1"/>
    <s v="Labels"/>
    <s v="Avery 510"/>
    <x v="1628"/>
    <n v="2"/>
    <n v="0.2"/>
    <n v="2.0999999999999996"/>
    <s v="Kelly Williams"/>
    <s v=""/>
    <n v="1"/>
    <n v="0"/>
  </r>
  <r>
    <n v="1886"/>
    <x v="921"/>
    <x v="183"/>
    <d v="2018-04-26T00:00:00"/>
    <s v="Second Class"/>
    <x v="38"/>
    <x v="38"/>
    <x v="0"/>
    <s v="United States"/>
    <s v="San Francisco"/>
    <s v="California"/>
    <n v="94122"/>
    <x v="1"/>
    <s v="FUR-FU-10001889"/>
    <x v="0"/>
    <s v="Furnishings"/>
    <s v="Ultra Door Pull Handle"/>
    <x v="1629"/>
    <n v="3"/>
    <n v="0"/>
    <n v="10.4148"/>
    <s v="Anna Andreadi"/>
    <s v=""/>
    <n v="1"/>
    <n v="0"/>
  </r>
  <r>
    <n v="1887"/>
    <x v="922"/>
    <x v="8"/>
    <d v="2016-05-15T00:00:00"/>
    <s v="First Class"/>
    <x v="382"/>
    <x v="382"/>
    <x v="2"/>
    <s v="United States"/>
    <s v="Hialeah"/>
    <s v="Florida"/>
    <n v="33012"/>
    <x v="0"/>
    <s v="OFF-FA-10002815"/>
    <x v="1"/>
    <s v="Fasteners"/>
    <s v="Staples"/>
    <x v="1630"/>
    <n v="2"/>
    <n v="0.2"/>
    <n v="2.3976000000000002"/>
    <s v="Cassandra Brandow"/>
    <s v=""/>
    <n v="1"/>
    <n v="0"/>
  </r>
  <r>
    <n v="1888"/>
    <x v="922"/>
    <x v="8"/>
    <d v="2016-05-15T00:00:00"/>
    <s v="First Class"/>
    <x v="382"/>
    <x v="382"/>
    <x v="2"/>
    <s v="United States"/>
    <s v="Hialeah"/>
    <s v="Florida"/>
    <n v="33012"/>
    <x v="0"/>
    <s v="OFF-BI-10004519"/>
    <x v="1"/>
    <s v="Binders"/>
    <s v="GBC DocuBind P100 Manual Binding Machine"/>
    <x v="1631"/>
    <n v="8"/>
    <n v="0.7"/>
    <n v="-331.95999999999992"/>
    <s v="Cassandra Brandow"/>
    <s v=""/>
    <n v="1"/>
    <n v="0"/>
  </r>
  <r>
    <n v="1889"/>
    <x v="923"/>
    <x v="618"/>
    <d v="2016-10-22T00:00:00"/>
    <s v="First Class"/>
    <x v="14"/>
    <x v="14"/>
    <x v="0"/>
    <s v="United States"/>
    <s v="Fairfield"/>
    <s v="Ohio"/>
    <n v="45014"/>
    <x v="3"/>
    <s v="OFF-AP-10004708"/>
    <x v="1"/>
    <s v="Appliances"/>
    <s v="Fellowes Superior 10 Outlet Split Surge Protector"/>
    <x v="1632"/>
    <n v="4"/>
    <n v="0.2"/>
    <n v="13.701599999999988"/>
    <s v="Chuck Magee"/>
    <s v=""/>
    <n v="1"/>
    <n v="0"/>
  </r>
  <r>
    <n v="1890"/>
    <x v="923"/>
    <x v="618"/>
    <d v="2016-10-22T00:00:00"/>
    <s v="First Class"/>
    <x v="14"/>
    <x v="14"/>
    <x v="0"/>
    <s v="United States"/>
    <s v="Fairfield"/>
    <s v="Ohio"/>
    <n v="45014"/>
    <x v="3"/>
    <s v="FUR-TA-10000617"/>
    <x v="0"/>
    <s v="Tables"/>
    <s v="Hon Practical Foundations 30 x 60 Training Table, Light Gray/Charcoal"/>
    <x v="1633"/>
    <n v="3"/>
    <n v="0.4"/>
    <n v="-122.87700000000004"/>
    <s v="Chuck Magee"/>
    <s v=""/>
    <n v="1"/>
    <n v="0"/>
  </r>
  <r>
    <n v="1891"/>
    <x v="924"/>
    <x v="619"/>
    <d v="2016-03-18T00:00:00"/>
    <s v="Standard Class"/>
    <x v="158"/>
    <x v="158"/>
    <x v="1"/>
    <s v="United States"/>
    <s v="Huntington Beach"/>
    <s v="California"/>
    <n v="92646"/>
    <x v="1"/>
    <s v="OFF-PA-10001204"/>
    <x v="1"/>
    <s v="Paper"/>
    <s v="Xerox 1972"/>
    <x v="232"/>
    <n v="2"/>
    <n v="0"/>
    <n v="4.7519999999999998"/>
    <s v="Anna Andreadi"/>
    <s v=""/>
    <n v="1"/>
    <n v="0"/>
  </r>
  <r>
    <n v="1892"/>
    <x v="924"/>
    <x v="619"/>
    <d v="2016-03-18T00:00:00"/>
    <s v="Standard Class"/>
    <x v="158"/>
    <x v="158"/>
    <x v="1"/>
    <s v="United States"/>
    <s v="Huntington Beach"/>
    <s v="California"/>
    <n v="92646"/>
    <x v="1"/>
    <s v="OFF-AR-10003723"/>
    <x v="1"/>
    <s v="Art"/>
    <s v="Avery Hi-Liter Fluorescent Desk Style Markers"/>
    <x v="1634"/>
    <n v="1"/>
    <n v="0"/>
    <n v="1.2505999999999999"/>
    <s v="Anna Andreadi"/>
    <s v=""/>
    <n v="1"/>
    <n v="0"/>
  </r>
  <r>
    <n v="1893"/>
    <x v="925"/>
    <x v="66"/>
    <d v="2019-12-24T00:00:00"/>
    <s v="Second Class"/>
    <x v="187"/>
    <x v="187"/>
    <x v="0"/>
    <s v="United States"/>
    <s v="Port Orange"/>
    <s v="Florida"/>
    <n v="32127"/>
    <x v="0"/>
    <s v="OFF-EN-10002621"/>
    <x v="1"/>
    <s v="Envelopes"/>
    <s v="Staple envelope"/>
    <x v="1635"/>
    <n v="1"/>
    <n v="0.2"/>
    <n v="2.9339999999999997"/>
    <s v="Cassandra Brandow"/>
    <s v=""/>
    <n v="1"/>
    <n v="0"/>
  </r>
  <r>
    <n v="1894"/>
    <x v="926"/>
    <x v="390"/>
    <d v="2018-11-29T00:00:00"/>
    <s v="Standard Class"/>
    <x v="263"/>
    <x v="263"/>
    <x v="0"/>
    <s v="United States"/>
    <s v="Medford"/>
    <s v="Oregon"/>
    <n v="97504"/>
    <x v="1"/>
    <s v="OFF-PA-10000241"/>
    <x v="1"/>
    <s v="Paper"/>
    <s v="IBM Multi-Purpose Copy Paper, 8 1/2 x 11&quot;, Case"/>
    <x v="1636"/>
    <n v="1"/>
    <n v="0.2"/>
    <n v="7.7449999999999983"/>
    <s v="Anna Andreadi"/>
    <s v=""/>
    <n v="1"/>
    <n v="0"/>
  </r>
  <r>
    <n v="1895"/>
    <x v="927"/>
    <x v="574"/>
    <d v="2019-12-05T00:00:00"/>
    <s v="First Class"/>
    <x v="548"/>
    <x v="548"/>
    <x v="0"/>
    <s v="United States"/>
    <s v="Charlottesville"/>
    <s v="Virginia"/>
    <n v="22901"/>
    <x v="0"/>
    <s v="OFF-AR-10001446"/>
    <x v="1"/>
    <s v="Art"/>
    <s v="Newell 309"/>
    <x v="1637"/>
    <n v="3"/>
    <n v="0"/>
    <n v="10.395"/>
    <s v="Cassandra Brandow"/>
    <s v=""/>
    <n v="1"/>
    <n v="1"/>
  </r>
  <r>
    <n v="1896"/>
    <x v="928"/>
    <x v="620"/>
    <d v="2018-01-04T00:00:00"/>
    <s v="Standard Class"/>
    <x v="123"/>
    <x v="123"/>
    <x v="0"/>
    <s v="United States"/>
    <s v="Missoula"/>
    <s v="Montana"/>
    <n v="59801"/>
    <x v="1"/>
    <s v="OFF-BI-10004632"/>
    <x v="1"/>
    <s v="Binders"/>
    <s v="Ibico Hi-Tech Manual Binding System"/>
    <x v="1638"/>
    <n v="2"/>
    <n v="0.2"/>
    <n v="152.49499999999998"/>
    <s v="Anna Andreadi"/>
    <s v=""/>
    <n v="1"/>
    <n v="0"/>
  </r>
  <r>
    <n v="1897"/>
    <x v="929"/>
    <x v="621"/>
    <d v="2019-10-06T00:00:00"/>
    <s v="First Class"/>
    <x v="549"/>
    <x v="549"/>
    <x v="0"/>
    <s v="United States"/>
    <s v="Minneapolis"/>
    <s v="Minnesota"/>
    <n v="55407"/>
    <x v="2"/>
    <s v="OFF-BI-10001359"/>
    <x v="1"/>
    <s v="Binders"/>
    <s v="GBC DocuBind TL300 Electric Binding System"/>
    <x v="1639"/>
    <n v="2"/>
    <n v="0"/>
    <n v="843.17059999999992"/>
    <s v="Kelly Williams"/>
    <s v=""/>
    <n v="1"/>
    <n v="1"/>
  </r>
  <r>
    <n v="1898"/>
    <x v="930"/>
    <x v="550"/>
    <d v="2016-09-02T00:00:00"/>
    <s v="Second Class"/>
    <x v="362"/>
    <x v="362"/>
    <x v="0"/>
    <s v="United States"/>
    <s v="Miami"/>
    <s v="Florida"/>
    <n v="33178"/>
    <x v="0"/>
    <s v="OFF-EN-10001749"/>
    <x v="1"/>
    <s v="Envelopes"/>
    <s v="Jiffy Padded Mailers with Self-Seal Closure"/>
    <x v="1640"/>
    <n v="2"/>
    <n v="0.2"/>
    <n v="10.805399999999997"/>
    <s v="Cassandra Brandow"/>
    <s v=""/>
    <n v="1"/>
    <n v="0"/>
  </r>
  <r>
    <n v="1899"/>
    <x v="930"/>
    <x v="550"/>
    <d v="2016-09-02T00:00:00"/>
    <s v="Second Class"/>
    <x v="362"/>
    <x v="362"/>
    <x v="0"/>
    <s v="United States"/>
    <s v="Miami"/>
    <s v="Florida"/>
    <n v="33178"/>
    <x v="0"/>
    <s v="OFF-BI-10004390"/>
    <x v="1"/>
    <s v="Binders"/>
    <s v="GBC DocuBind 200 Manual Binding Machine"/>
    <x v="1641"/>
    <n v="4"/>
    <n v="0.7"/>
    <n v="-336.78399999999988"/>
    <s v="Cassandra Brandow"/>
    <s v=""/>
    <n v="1"/>
    <n v="0"/>
  </r>
  <r>
    <n v="1900"/>
    <x v="930"/>
    <x v="550"/>
    <d v="2016-09-02T00:00:00"/>
    <s v="Second Class"/>
    <x v="362"/>
    <x v="362"/>
    <x v="0"/>
    <s v="United States"/>
    <s v="Miami"/>
    <s v="Florida"/>
    <n v="33178"/>
    <x v="0"/>
    <s v="FUR-TA-10001857"/>
    <x v="0"/>
    <s v="Tables"/>
    <s v="Balt Solid Wood Rectangular Table"/>
    <x v="1642"/>
    <n v="3"/>
    <n v="0.45"/>
    <n v="-110.76450000000001"/>
    <s v="Cassandra Brandow"/>
    <s v=""/>
    <n v="1"/>
    <n v="0"/>
  </r>
  <r>
    <n v="1901"/>
    <x v="931"/>
    <x v="622"/>
    <d v="2018-07-03T00:00:00"/>
    <s v="Second Class"/>
    <x v="476"/>
    <x v="476"/>
    <x v="0"/>
    <s v="United States"/>
    <s v="Florence"/>
    <s v="South Carolina"/>
    <n v="29501"/>
    <x v="0"/>
    <s v="OFF-ST-10000563"/>
    <x v="1"/>
    <s v="Storage"/>
    <s v="Fellowes Bankers Box Stor/Drawer Steel Plus"/>
    <x v="1643"/>
    <n v="6"/>
    <n v="0"/>
    <n v="19.188000000000002"/>
    <s v="Cassandra Brandow"/>
    <s v=""/>
    <n v="1"/>
    <n v="0"/>
  </r>
  <r>
    <n v="1902"/>
    <x v="932"/>
    <x v="623"/>
    <d v="2018-08-23T00:00:00"/>
    <s v="First Class"/>
    <x v="108"/>
    <x v="108"/>
    <x v="2"/>
    <s v="United States"/>
    <s v="Detroit"/>
    <s v="Michigan"/>
    <n v="48205"/>
    <x v="2"/>
    <s v="TEC-PH-10004924"/>
    <x v="2"/>
    <s v="Phones"/>
    <s v="SKILCRAFT Telephone Shoulder Rest, 2&quot; x 6.5&quot; x 2.5&quot;, Black"/>
    <x v="1644"/>
    <n v="2"/>
    <n v="0"/>
    <n v="3.9906000000000006"/>
    <s v="Kelly Williams"/>
    <s v=""/>
    <n v="1"/>
    <n v="0"/>
  </r>
  <r>
    <n v="1903"/>
    <x v="933"/>
    <x v="208"/>
    <d v="2019-10-22T00:00:00"/>
    <s v="First Class"/>
    <x v="460"/>
    <x v="460"/>
    <x v="1"/>
    <s v="United States"/>
    <s v="Springfield"/>
    <s v="Oregon"/>
    <n v="97477"/>
    <x v="1"/>
    <s v="OFF-PA-10003953"/>
    <x v="1"/>
    <s v="Paper"/>
    <s v="Xerox 218"/>
    <x v="1182"/>
    <n v="1"/>
    <n v="0.2"/>
    <n v="1.8144"/>
    <s v="Anna Andreadi"/>
    <s v=""/>
    <n v="1"/>
    <n v="0"/>
  </r>
  <r>
    <n v="1904"/>
    <x v="933"/>
    <x v="208"/>
    <d v="2019-10-22T00:00:00"/>
    <s v="First Class"/>
    <x v="460"/>
    <x v="460"/>
    <x v="1"/>
    <s v="United States"/>
    <s v="Springfield"/>
    <s v="Oregon"/>
    <n v="97477"/>
    <x v="1"/>
    <s v="FUR-CH-10000155"/>
    <x v="0"/>
    <s v="Chairs"/>
    <s v="Global Comet Stacking Armless Chair"/>
    <x v="1645"/>
    <n v="2"/>
    <n v="0.2"/>
    <n v="47.848000000000013"/>
    <s v="Anna Andreadi"/>
    <s v=""/>
    <n v="1"/>
    <n v="0"/>
  </r>
  <r>
    <n v="1905"/>
    <x v="933"/>
    <x v="208"/>
    <d v="2019-10-22T00:00:00"/>
    <s v="First Class"/>
    <x v="460"/>
    <x v="460"/>
    <x v="1"/>
    <s v="United States"/>
    <s v="Springfield"/>
    <s v="Oregon"/>
    <n v="97477"/>
    <x v="1"/>
    <s v="TEC-AC-10003116"/>
    <x v="2"/>
    <s v="Accessories"/>
    <s v="Memorex Froggy Flash Drive 8 GB"/>
    <x v="1646"/>
    <n v="2"/>
    <n v="0.2"/>
    <n v="6.7449999999999983"/>
    <s v="Anna Andreadi"/>
    <s v=""/>
    <n v="1"/>
    <n v="0"/>
  </r>
  <r>
    <n v="1906"/>
    <x v="934"/>
    <x v="208"/>
    <d v="2019-10-24T00:00:00"/>
    <s v="First Class"/>
    <x v="550"/>
    <x v="550"/>
    <x v="1"/>
    <s v="United States"/>
    <s v="Indianapolis"/>
    <s v="Indiana"/>
    <n v="46203"/>
    <x v="2"/>
    <s v="OFF-ST-10002743"/>
    <x v="1"/>
    <s v="Storage"/>
    <s v="SAFCO Boltless Steel Shelving"/>
    <x v="1647"/>
    <n v="8"/>
    <n v="0"/>
    <n v="9.091199999999958"/>
    <s v="Kelly Williams"/>
    <s v=""/>
    <n v="1"/>
    <n v="1"/>
  </r>
  <r>
    <n v="1907"/>
    <x v="935"/>
    <x v="624"/>
    <d v="2018-05-21T00:00:00"/>
    <s v="Standard Class"/>
    <x v="532"/>
    <x v="532"/>
    <x v="1"/>
    <s v="United States"/>
    <s v="Apopka"/>
    <s v="Florida"/>
    <n v="32712"/>
    <x v="0"/>
    <s v="OFF-BI-10001757"/>
    <x v="1"/>
    <s v="Binders"/>
    <s v="Pressboard Hanging Data Binders for Unburst Sheets"/>
    <x v="1648"/>
    <n v="2"/>
    <n v="0.7"/>
    <n v="-2.1648000000000005"/>
    <s v="Cassandra Brandow"/>
    <s v=""/>
    <n v="1"/>
    <n v="0"/>
  </r>
  <r>
    <n v="1908"/>
    <x v="935"/>
    <x v="624"/>
    <d v="2018-05-21T00:00:00"/>
    <s v="Standard Class"/>
    <x v="532"/>
    <x v="532"/>
    <x v="1"/>
    <s v="United States"/>
    <s v="Apopka"/>
    <s v="Florida"/>
    <n v="32712"/>
    <x v="0"/>
    <s v="OFF-BI-10000069"/>
    <x v="1"/>
    <s v="Binders"/>
    <s v="GBC Prepunched Paper, 19-Hole, for Binding Systems, 24-lb"/>
    <x v="1649"/>
    <n v="6"/>
    <n v="0.7"/>
    <n v="-21.61440000000001"/>
    <s v="Cassandra Brandow"/>
    <s v=""/>
    <n v="1"/>
    <n v="0"/>
  </r>
  <r>
    <n v="1909"/>
    <x v="936"/>
    <x v="302"/>
    <d v="2017-02-04T00:00:00"/>
    <s v="First Class"/>
    <x v="459"/>
    <x v="459"/>
    <x v="1"/>
    <s v="United States"/>
    <s v="Los Angeles"/>
    <s v="California"/>
    <n v="90008"/>
    <x v="1"/>
    <s v="FUR-FU-10004093"/>
    <x v="0"/>
    <s v="Furnishings"/>
    <s v="Hand-Finished Solid Wood Document Frame"/>
    <x v="1650"/>
    <n v="4"/>
    <n v="0"/>
    <n v="41.075999999999993"/>
    <s v="Anna Andreadi"/>
    <s v=""/>
    <n v="1"/>
    <n v="0"/>
  </r>
  <r>
    <n v="1910"/>
    <x v="937"/>
    <x v="404"/>
    <d v="2019-12-23T00:00:00"/>
    <s v="Standard Class"/>
    <x v="551"/>
    <x v="551"/>
    <x v="0"/>
    <s v="United States"/>
    <s v="Oceanside"/>
    <s v="New York"/>
    <n v="11572"/>
    <x v="3"/>
    <s v="FUR-FU-10001037"/>
    <x v="0"/>
    <s v="Furnishings"/>
    <s v="DAX Charcoal/Nickel-Tone Document Frame, 5 x 7"/>
    <x v="1651"/>
    <n v="2"/>
    <n v="0"/>
    <n v="8.532"/>
    <s v="Chuck Magee"/>
    <s v=""/>
    <n v="1"/>
    <n v="1"/>
  </r>
  <r>
    <n v="1911"/>
    <x v="938"/>
    <x v="625"/>
    <d v="2018-11-22T00:00:00"/>
    <s v="Standard Class"/>
    <x v="34"/>
    <x v="34"/>
    <x v="1"/>
    <s v="United States"/>
    <s v="Los Angeles"/>
    <s v="California"/>
    <n v="90008"/>
    <x v="1"/>
    <s v="TEC-AC-10003832"/>
    <x v="2"/>
    <s v="Accessories"/>
    <s v="Imation 16GB Mini TravelDrive USB 2.0 Flash Drive"/>
    <x v="641"/>
    <n v="3"/>
    <n v="0"/>
    <n v="40.749900000000004"/>
    <s v="Anna Andreadi"/>
    <s v=""/>
    <n v="1"/>
    <n v="0"/>
  </r>
  <r>
    <n v="1912"/>
    <x v="939"/>
    <x v="445"/>
    <d v="2019-07-06T00:00:00"/>
    <s v="Second Class"/>
    <x v="395"/>
    <x v="395"/>
    <x v="1"/>
    <s v="United States"/>
    <s v="Houston"/>
    <s v="Texas"/>
    <n v="77041"/>
    <x v="2"/>
    <s v="OFF-PA-10001878"/>
    <x v="1"/>
    <s v="Paper"/>
    <s v="Xerox 1891"/>
    <x v="1652"/>
    <n v="7"/>
    <n v="0.2"/>
    <n v="92.43989999999998"/>
    <s v="Kelly Williams"/>
    <s v=""/>
    <n v="1"/>
    <n v="0"/>
  </r>
  <r>
    <n v="1913"/>
    <x v="939"/>
    <x v="445"/>
    <d v="2019-07-06T00:00:00"/>
    <s v="Second Class"/>
    <x v="395"/>
    <x v="395"/>
    <x v="1"/>
    <s v="United States"/>
    <s v="Houston"/>
    <s v="Texas"/>
    <n v="77041"/>
    <x v="2"/>
    <s v="TEC-MA-10003674"/>
    <x v="2"/>
    <s v="Machines"/>
    <s v="Hewlett-Packard Deskjet 5550 Printer"/>
    <x v="1653"/>
    <n v="3"/>
    <n v="0.4"/>
    <n v="49.760999999999967"/>
    <s v="Kelly Williams"/>
    <s v=""/>
    <n v="1"/>
    <n v="0"/>
  </r>
  <r>
    <n v="1914"/>
    <x v="940"/>
    <x v="626"/>
    <d v="2016-01-17T00:00:00"/>
    <s v="First Class"/>
    <x v="552"/>
    <x v="552"/>
    <x v="0"/>
    <s v="United States"/>
    <s v="Roswell"/>
    <s v="Georgia"/>
    <n v="30076"/>
    <x v="0"/>
    <s v="TEC-AC-10003628"/>
    <x v="2"/>
    <s v="Accessories"/>
    <s v="Logitech 910-002974 M325 Wireless Mouse for Web Scrolling"/>
    <x v="179"/>
    <n v="5"/>
    <n v="0"/>
    <n v="65.978000000000009"/>
    <s v="Cassandra Brandow"/>
    <s v=""/>
    <n v="1"/>
    <n v="1"/>
  </r>
  <r>
    <n v="1915"/>
    <x v="941"/>
    <x v="504"/>
    <d v="2019-05-05T00:00:00"/>
    <s v="Standard Class"/>
    <x v="357"/>
    <x v="357"/>
    <x v="2"/>
    <s v="United States"/>
    <s v="Boynton Beach"/>
    <s v="Florida"/>
    <n v="33437"/>
    <x v="0"/>
    <s v="OFF-LA-10003190"/>
    <x v="1"/>
    <s v="Labels"/>
    <s v="Avery 474"/>
    <x v="877"/>
    <n v="2"/>
    <n v="0.2"/>
    <n v="1.6704000000000001"/>
    <s v="Cassandra Brandow"/>
    <s v=""/>
    <n v="1"/>
    <n v="0"/>
  </r>
  <r>
    <n v="1916"/>
    <x v="941"/>
    <x v="504"/>
    <d v="2019-05-05T00:00:00"/>
    <s v="Standard Class"/>
    <x v="357"/>
    <x v="357"/>
    <x v="2"/>
    <s v="United States"/>
    <s v="Boynton Beach"/>
    <s v="Florida"/>
    <n v="33437"/>
    <x v="0"/>
    <s v="OFF-AR-10002280"/>
    <x v="1"/>
    <s v="Art"/>
    <s v="Staples in misc. colors"/>
    <x v="1654"/>
    <n v="3"/>
    <n v="0.2"/>
    <n v="4.8524999999999991"/>
    <s v="Cassandra Brandow"/>
    <s v=""/>
    <n v="1"/>
    <n v="0"/>
  </r>
  <r>
    <n v="1917"/>
    <x v="941"/>
    <x v="504"/>
    <d v="2019-05-05T00:00:00"/>
    <s v="Standard Class"/>
    <x v="357"/>
    <x v="357"/>
    <x v="2"/>
    <s v="United States"/>
    <s v="Boynton Beach"/>
    <s v="Florida"/>
    <n v="33437"/>
    <x v="0"/>
    <s v="OFF-LA-10001569"/>
    <x v="1"/>
    <s v="Labels"/>
    <s v="Avery 499"/>
    <x v="1655"/>
    <n v="3"/>
    <n v="0.2"/>
    <n v="3.8843999999999994"/>
    <s v="Cassandra Brandow"/>
    <s v=""/>
    <n v="1"/>
    <n v="0"/>
  </r>
  <r>
    <n v="1918"/>
    <x v="942"/>
    <x v="627"/>
    <d v="2017-11-14T00:00:00"/>
    <s v="Standard Class"/>
    <x v="456"/>
    <x v="456"/>
    <x v="0"/>
    <s v="United States"/>
    <s v="Franklin"/>
    <s v="Massachusetts"/>
    <n v="2038"/>
    <x v="3"/>
    <s v="OFF-AR-10001573"/>
    <x v="1"/>
    <s v="Art"/>
    <s v="American Pencil"/>
    <x v="1656"/>
    <n v="5"/>
    <n v="0"/>
    <n v="3.3784999999999989"/>
    <s v="Chuck Magee"/>
    <s v=""/>
    <n v="1"/>
    <n v="0"/>
  </r>
  <r>
    <n v="1919"/>
    <x v="943"/>
    <x v="628"/>
    <d v="2017-11-01T00:00:00"/>
    <s v="Second Class"/>
    <x v="539"/>
    <x v="539"/>
    <x v="2"/>
    <s v="United States"/>
    <s v="Detroit"/>
    <s v="Michigan"/>
    <n v="48227"/>
    <x v="2"/>
    <s v="TEC-PH-10001809"/>
    <x v="2"/>
    <s v="Phones"/>
    <s v="Panasonic KX T7736-B Digital phone"/>
    <x v="1657"/>
    <n v="2"/>
    <n v="0"/>
    <n v="74.974999999999994"/>
    <s v="Kelly Williams"/>
    <s v=""/>
    <n v="1"/>
    <n v="0"/>
  </r>
  <r>
    <n v="1920"/>
    <x v="944"/>
    <x v="629"/>
    <d v="2019-08-19T00:00:00"/>
    <s v="First Class"/>
    <x v="553"/>
    <x v="553"/>
    <x v="1"/>
    <s v="United States"/>
    <s v="Watertown"/>
    <s v="New York"/>
    <n v="13601"/>
    <x v="3"/>
    <s v="OFF-BI-10003091"/>
    <x v="1"/>
    <s v="Binders"/>
    <s v="GBC DocuBind TL200 Manual Binding Machine"/>
    <x v="1658"/>
    <n v="5"/>
    <n v="0.2"/>
    <n v="302.37299999999993"/>
    <s v="Chuck Magee"/>
    <s v=""/>
    <n v="1"/>
    <n v="1"/>
  </r>
  <r>
    <n v="1921"/>
    <x v="944"/>
    <x v="629"/>
    <d v="2019-08-19T00:00:00"/>
    <s v="First Class"/>
    <x v="553"/>
    <x v="553"/>
    <x v="1"/>
    <s v="United States"/>
    <s v="Watertown"/>
    <s v="New York"/>
    <n v="13601"/>
    <x v="3"/>
    <s v="FUR-CH-10003981"/>
    <x v="0"/>
    <s v="Chairs"/>
    <s v="Global Commerce Series Low-Back Swivel/Tilt Chairs"/>
    <x v="1659"/>
    <n v="2"/>
    <n v="0.1"/>
    <n v="97.652399999999943"/>
    <s v="Chuck Magee"/>
    <s v=""/>
    <n v="1"/>
    <n v="0"/>
  </r>
  <r>
    <n v="1922"/>
    <x v="945"/>
    <x v="292"/>
    <d v="2017-10-09T00:00:00"/>
    <s v="Standard Class"/>
    <x v="89"/>
    <x v="89"/>
    <x v="1"/>
    <s v="United States"/>
    <s v="Reading"/>
    <s v="Pennsylvania"/>
    <n v="19601"/>
    <x v="3"/>
    <s v="OFF-ST-10002562"/>
    <x v="1"/>
    <s v="Storage"/>
    <s v="Staple magnet"/>
    <x v="1660"/>
    <n v="2"/>
    <n v="0.2"/>
    <n v="1.5007999999999999"/>
    <s v="Chuck Magee"/>
    <s v=""/>
    <n v="1"/>
    <n v="0"/>
  </r>
  <r>
    <n v="1923"/>
    <x v="946"/>
    <x v="630"/>
    <d v="2018-07-10T00:00:00"/>
    <s v="Second Class"/>
    <x v="554"/>
    <x v="554"/>
    <x v="1"/>
    <s v="United States"/>
    <s v="Arlington"/>
    <s v="Texas"/>
    <n v="76017"/>
    <x v="2"/>
    <s v="TEC-PH-10004345"/>
    <x v="2"/>
    <s v="Phones"/>
    <s v="Cisco SPA 502G IP Phone"/>
    <x v="1661"/>
    <n v="9"/>
    <n v="0.2"/>
    <n v="107.95499999999998"/>
    <s v="Kelly Williams"/>
    <s v=""/>
    <n v="1"/>
    <n v="1"/>
  </r>
  <r>
    <n v="1924"/>
    <x v="946"/>
    <x v="630"/>
    <d v="2018-07-10T00:00:00"/>
    <s v="Second Class"/>
    <x v="554"/>
    <x v="554"/>
    <x v="1"/>
    <s v="United States"/>
    <s v="Arlington"/>
    <s v="Texas"/>
    <n v="76017"/>
    <x v="2"/>
    <s v="OFF-AR-10000588"/>
    <x v="1"/>
    <s v="Art"/>
    <s v="Newell 345"/>
    <x v="1662"/>
    <n v="3"/>
    <n v="0.2"/>
    <n v="3.571200000000001"/>
    <s v="Kelly Williams"/>
    <s v=""/>
    <n v="1"/>
    <n v="0"/>
  </r>
  <r>
    <n v="1925"/>
    <x v="947"/>
    <x v="256"/>
    <d v="2019-12-07T00:00:00"/>
    <s v="Second Class"/>
    <x v="268"/>
    <x v="268"/>
    <x v="0"/>
    <s v="United States"/>
    <s v="San Diego"/>
    <s v="California"/>
    <n v="92024"/>
    <x v="1"/>
    <s v="OFF-PA-10003039"/>
    <x v="1"/>
    <s v="Paper"/>
    <s v="Xerox 1960"/>
    <x v="1663"/>
    <n v="3"/>
    <n v="0"/>
    <n v="41.822999999999993"/>
    <s v="Anna Andreadi"/>
    <s v=""/>
    <n v="1"/>
    <n v="0"/>
  </r>
  <r>
    <n v="1926"/>
    <x v="948"/>
    <x v="631"/>
    <d v="2019-03-13T00:00:00"/>
    <s v="Standard Class"/>
    <x v="352"/>
    <x v="352"/>
    <x v="1"/>
    <s v="United States"/>
    <s v="San Francisco"/>
    <s v="California"/>
    <n v="94110"/>
    <x v="1"/>
    <s v="TEC-AC-10001908"/>
    <x v="2"/>
    <s v="Accessories"/>
    <s v="Logitech Wireless Headset h800"/>
    <x v="1664"/>
    <n v="2"/>
    <n v="0"/>
    <n v="69.992999999999995"/>
    <s v="Anna Andreadi"/>
    <s v=""/>
    <n v="1"/>
    <n v="0"/>
  </r>
  <r>
    <n v="1927"/>
    <x v="949"/>
    <x v="632"/>
    <d v="2018-06-15T00:00:00"/>
    <s v="Standard Class"/>
    <x v="411"/>
    <x v="411"/>
    <x v="0"/>
    <s v="United States"/>
    <s v="Los Angeles"/>
    <s v="California"/>
    <n v="90045"/>
    <x v="1"/>
    <s v="TEC-PH-10001198"/>
    <x v="2"/>
    <s v="Phones"/>
    <s v="Avaya 4621SW VoIP phone"/>
    <x v="1665"/>
    <n v="3"/>
    <n v="0.2"/>
    <n v="19.966499999999982"/>
    <s v="Anna Andreadi"/>
    <s v=""/>
    <n v="1"/>
    <n v="0"/>
  </r>
  <r>
    <n v="1928"/>
    <x v="950"/>
    <x v="354"/>
    <d v="2019-12-01T00:00:00"/>
    <s v="First Class"/>
    <x v="302"/>
    <x v="302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x v="1666"/>
    <n v="2"/>
    <n v="0.2"/>
    <n v="31.068799999999996"/>
    <s v="Anna Andreadi"/>
    <s v=""/>
    <n v="1"/>
    <n v="0"/>
  </r>
  <r>
    <n v="1929"/>
    <x v="951"/>
    <x v="633"/>
    <d v="2019-03-18T00:00:00"/>
    <s v="Second Class"/>
    <x v="91"/>
    <x v="91"/>
    <x v="2"/>
    <s v="United States"/>
    <s v="Seattle"/>
    <s v="Washington"/>
    <n v="98105"/>
    <x v="1"/>
    <s v="OFF-PA-10001972"/>
    <x v="1"/>
    <s v="Paper"/>
    <s v="Xerox 214"/>
    <x v="90"/>
    <n v="1"/>
    <n v="0"/>
    <n v="3.1104000000000003"/>
    <s v="Anna Andreadi"/>
    <s v=""/>
    <n v="1"/>
    <n v="0"/>
  </r>
  <r>
    <n v="1930"/>
    <x v="951"/>
    <x v="633"/>
    <d v="2019-03-18T00:00:00"/>
    <s v="Second Class"/>
    <x v="91"/>
    <x v="91"/>
    <x v="2"/>
    <s v="United States"/>
    <s v="Seattle"/>
    <s v="Washington"/>
    <n v="98105"/>
    <x v="1"/>
    <s v="OFF-ST-10004180"/>
    <x v="1"/>
    <s v="Storage"/>
    <s v="Safco Commercial Shelving"/>
    <x v="1667"/>
    <n v="1"/>
    <n v="0"/>
    <n v="1.8603999999999985"/>
    <s v="Anna Andreadi"/>
    <s v=""/>
    <n v="1"/>
    <n v="0"/>
  </r>
  <r>
    <n v="1931"/>
    <x v="951"/>
    <x v="633"/>
    <d v="2019-03-18T00:00:00"/>
    <s v="Second Class"/>
    <x v="91"/>
    <x v="91"/>
    <x v="2"/>
    <s v="United States"/>
    <s v="Seattle"/>
    <s v="Washington"/>
    <n v="98105"/>
    <x v="1"/>
    <s v="TEC-PH-10004165"/>
    <x v="2"/>
    <s v="Phones"/>
    <s v="Mitel MiVoice 5330e IP Phone"/>
    <x v="1668"/>
    <n v="3"/>
    <n v="0.2"/>
    <n v="49.498199999999969"/>
    <s v="Anna Andreadi"/>
    <s v=""/>
    <n v="1"/>
    <n v="0"/>
  </r>
  <r>
    <n v="1932"/>
    <x v="952"/>
    <x v="581"/>
    <d v="2018-11-29T00:00:00"/>
    <s v="Second Class"/>
    <x v="113"/>
    <x v="113"/>
    <x v="0"/>
    <s v="United States"/>
    <s v="Scottsdale"/>
    <s v="Arizona"/>
    <n v="85254"/>
    <x v="1"/>
    <s v="TEC-PH-10002483"/>
    <x v="2"/>
    <s v="Phones"/>
    <s v="Motorola Moto X"/>
    <x v="1669"/>
    <n v="1"/>
    <n v="0.2"/>
    <n v="23.799300000000002"/>
    <s v="Anna Andreadi"/>
    <s v=""/>
    <n v="1"/>
    <n v="0"/>
  </r>
  <r>
    <n v="1933"/>
    <x v="953"/>
    <x v="634"/>
    <d v="2019-08-10T00:00:00"/>
    <s v="Second Class"/>
    <x v="277"/>
    <x v="277"/>
    <x v="0"/>
    <s v="United States"/>
    <s v="Lafayette"/>
    <s v="Louisiana"/>
    <n v="70506"/>
    <x v="0"/>
    <s v="FUR-BO-10000468"/>
    <x v="0"/>
    <s v="Bookcases"/>
    <s v="O'Sullivan 2-Shelf Heavy-Duty Bookcases"/>
    <x v="1670"/>
    <n v="3"/>
    <n v="0"/>
    <n v="23.318400000000011"/>
    <s v="Cassandra Brandow"/>
    <s v=""/>
    <n v="1"/>
    <n v="0"/>
  </r>
  <r>
    <n v="1934"/>
    <x v="953"/>
    <x v="634"/>
    <d v="2019-08-10T00:00:00"/>
    <s v="Second Class"/>
    <x v="277"/>
    <x v="277"/>
    <x v="0"/>
    <s v="United States"/>
    <s v="Lafayette"/>
    <s v="Louisiana"/>
    <n v="70506"/>
    <x v="0"/>
    <s v="FUR-FU-10001706"/>
    <x v="0"/>
    <s v="Furnishings"/>
    <s v="Longer-Life Soft White Bulbs"/>
    <x v="1671"/>
    <n v="5"/>
    <n v="0"/>
    <n v="7.3919999999999995"/>
    <s v="Cassandra Brandow"/>
    <s v=""/>
    <n v="1"/>
    <n v="0"/>
  </r>
  <r>
    <n v="1935"/>
    <x v="954"/>
    <x v="344"/>
    <d v="2019-12-03T00:00:00"/>
    <s v="Standard Class"/>
    <x v="352"/>
    <x v="352"/>
    <x v="1"/>
    <s v="United States"/>
    <s v="San Francisco"/>
    <s v="California"/>
    <n v="94109"/>
    <x v="1"/>
    <s v="OFF-PA-10003129"/>
    <x v="1"/>
    <s v="Paper"/>
    <s v="Tops White Computer Printout Paper"/>
    <x v="1672"/>
    <n v="5"/>
    <n v="0"/>
    <n v="114.93849999999998"/>
    <s v="Anna Andreadi"/>
    <s v=""/>
    <n v="1"/>
    <n v="0"/>
  </r>
  <r>
    <n v="1936"/>
    <x v="954"/>
    <x v="344"/>
    <d v="2019-12-03T00:00:00"/>
    <s v="Standard Class"/>
    <x v="352"/>
    <x v="352"/>
    <x v="1"/>
    <s v="United States"/>
    <s v="San Francisco"/>
    <s v="California"/>
    <n v="94109"/>
    <x v="1"/>
    <s v="TEC-AC-10001284"/>
    <x v="2"/>
    <s v="Accessories"/>
    <s v="Enermax Briskie RF Wireless Keyboard and Mouse Combo"/>
    <x v="1673"/>
    <n v="8"/>
    <n v="0"/>
    <n v="59.817599999999999"/>
    <s v="Anna Andreadi"/>
    <s v=""/>
    <n v="1"/>
    <n v="0"/>
  </r>
  <r>
    <n v="1937"/>
    <x v="955"/>
    <x v="442"/>
    <d v="2017-05-27T00:00:00"/>
    <s v="Second Class"/>
    <x v="472"/>
    <x v="472"/>
    <x v="2"/>
    <s v="United States"/>
    <s v="San Francisco"/>
    <s v="California"/>
    <n v="94109"/>
    <x v="1"/>
    <s v="FUR-FU-10002268"/>
    <x v="0"/>
    <s v="Furnishings"/>
    <s v="Ultra Door Push Plate"/>
    <x v="1674"/>
    <n v="3"/>
    <n v="0"/>
    <n v="4.8608999999999991"/>
    <s v="Anna Andreadi"/>
    <s v=""/>
    <n v="1"/>
    <n v="0"/>
  </r>
  <r>
    <n v="1938"/>
    <x v="956"/>
    <x v="630"/>
    <d v="2018-07-12T00:00:00"/>
    <s v="Standard Class"/>
    <x v="555"/>
    <x v="555"/>
    <x v="0"/>
    <s v="United States"/>
    <s v="Broomfield"/>
    <s v="Colorado"/>
    <n v="80020"/>
    <x v="1"/>
    <s v="OFF-BI-10002082"/>
    <x v="1"/>
    <s v="Binders"/>
    <s v="GBC Twin Loop Wire Binding Elements"/>
    <x v="1675"/>
    <n v="2"/>
    <n v="0.7"/>
    <n v="-13.311999999999998"/>
    <s v="Anna Andreadi"/>
    <s v=""/>
    <n v="1"/>
    <n v="1"/>
  </r>
  <r>
    <n v="1939"/>
    <x v="956"/>
    <x v="630"/>
    <d v="2018-07-12T00:00:00"/>
    <s v="Standard Class"/>
    <x v="555"/>
    <x v="555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x v="1399"/>
    <n v="7"/>
    <n v="0.2"/>
    <n v="-1.2558000000000051"/>
    <s v="Anna Andreadi"/>
    <s v=""/>
    <n v="1"/>
    <n v="0"/>
  </r>
  <r>
    <n v="1940"/>
    <x v="956"/>
    <x v="630"/>
    <d v="2018-07-12T00:00:00"/>
    <s v="Standard Class"/>
    <x v="555"/>
    <x v="555"/>
    <x v="0"/>
    <s v="United States"/>
    <s v="Broomfield"/>
    <s v="Colorado"/>
    <n v="80020"/>
    <x v="1"/>
    <s v="OFF-BI-10001634"/>
    <x v="1"/>
    <s v="Binders"/>
    <s v="Wilson Jones Active Use Binders"/>
    <x v="1676"/>
    <n v="4"/>
    <n v="0.7"/>
    <n v="-6.1151999999999997"/>
    <s v="Anna Andreadi"/>
    <s v=""/>
    <n v="1"/>
    <n v="0"/>
  </r>
  <r>
    <n v="1941"/>
    <x v="956"/>
    <x v="630"/>
    <d v="2018-07-12T00:00:00"/>
    <s v="Standard Class"/>
    <x v="555"/>
    <x v="555"/>
    <x v="0"/>
    <s v="United States"/>
    <s v="Broomfield"/>
    <s v="Colorado"/>
    <n v="80020"/>
    <x v="1"/>
    <s v="FUR-CH-10004287"/>
    <x v="0"/>
    <s v="Chairs"/>
    <s v="SAFCO Arco Folding Chair"/>
    <x v="1677"/>
    <n v="3"/>
    <n v="0.2"/>
    <n v="74.573999999999955"/>
    <s v="Anna Andreadi"/>
    <s v=""/>
    <n v="1"/>
    <n v="0"/>
  </r>
  <r>
    <n v="1942"/>
    <x v="957"/>
    <x v="635"/>
    <d v="2019-09-01T00:00:00"/>
    <s v="First Class"/>
    <x v="434"/>
    <x v="434"/>
    <x v="1"/>
    <s v="United States"/>
    <s v="Quincy"/>
    <s v="Illinois"/>
    <n v="62301"/>
    <x v="2"/>
    <s v="OFF-LA-10004544"/>
    <x v="1"/>
    <s v="Labels"/>
    <s v="Avery 505"/>
    <x v="659"/>
    <n v="4"/>
    <n v="0.2"/>
    <n v="17.759999999999998"/>
    <s v="Kelly Williams"/>
    <n v="1"/>
    <n v="0"/>
    <n v="0"/>
  </r>
  <r>
    <n v="1943"/>
    <x v="957"/>
    <x v="635"/>
    <d v="2019-09-01T00:00:00"/>
    <s v="First Class"/>
    <x v="434"/>
    <x v="434"/>
    <x v="1"/>
    <s v="United States"/>
    <s v="Quincy"/>
    <s v="Illinois"/>
    <n v="62301"/>
    <x v="2"/>
    <s v="OFF-ST-10004507"/>
    <x v="1"/>
    <s v="Storage"/>
    <s v="Advantus Rolling Storage Box"/>
    <x v="1193"/>
    <n v="2"/>
    <n v="0.2"/>
    <n v="2.4009999999999998"/>
    <s v="Kelly Williams"/>
    <n v="1"/>
    <n v="0"/>
    <n v="0"/>
  </r>
  <r>
    <n v="1944"/>
    <x v="957"/>
    <x v="635"/>
    <d v="2019-09-01T00:00:00"/>
    <s v="First Class"/>
    <x v="434"/>
    <x v="434"/>
    <x v="1"/>
    <s v="United States"/>
    <s v="Quincy"/>
    <s v="Illinois"/>
    <n v="62301"/>
    <x v="2"/>
    <s v="OFF-BI-10002012"/>
    <x v="1"/>
    <s v="Binders"/>
    <s v="Wilson Jones Easy Flow II Sheet Lifters"/>
    <x v="1678"/>
    <n v="9"/>
    <n v="0.8"/>
    <n v="-5.1840000000000011"/>
    <s v="Kelly Williams"/>
    <n v="1"/>
    <n v="0"/>
    <n v="0"/>
  </r>
  <r>
    <n v="1945"/>
    <x v="958"/>
    <x v="23"/>
    <d v="2018-06-26T00:00:00"/>
    <s v="Standard Class"/>
    <x v="105"/>
    <x v="105"/>
    <x v="1"/>
    <s v="United States"/>
    <s v="Carrollton"/>
    <s v="Texas"/>
    <n v="75007"/>
    <x v="2"/>
    <s v="TEC-AC-10001109"/>
    <x v="2"/>
    <s v="Accessories"/>
    <s v="Logitech Trackman Marble Mouse"/>
    <x v="1679"/>
    <n v="4"/>
    <n v="0.2"/>
    <n v="26.391200000000001"/>
    <s v="Kelly Williams"/>
    <s v=""/>
    <n v="1"/>
    <n v="0"/>
  </r>
  <r>
    <n v="1946"/>
    <x v="958"/>
    <x v="23"/>
    <d v="2018-06-26T00:00:00"/>
    <s v="Standard Class"/>
    <x v="105"/>
    <x v="105"/>
    <x v="1"/>
    <s v="United States"/>
    <s v="Carrollton"/>
    <s v="Texas"/>
    <n v="75007"/>
    <x v="2"/>
    <s v="OFF-PA-10000809"/>
    <x v="1"/>
    <s v="Paper"/>
    <s v="Xerox 206"/>
    <x v="563"/>
    <n v="2"/>
    <n v="0.2"/>
    <n v="3.6288"/>
    <s v="Kelly Williams"/>
    <s v=""/>
    <n v="1"/>
    <n v="0"/>
  </r>
  <r>
    <n v="1947"/>
    <x v="959"/>
    <x v="264"/>
    <d v="2019-09-06T00:00:00"/>
    <s v="Standard Class"/>
    <x v="556"/>
    <x v="556"/>
    <x v="1"/>
    <s v="United States"/>
    <s v="New York City"/>
    <s v="New York"/>
    <n v="10009"/>
    <x v="3"/>
    <s v="OFF-AR-10000658"/>
    <x v="1"/>
    <s v="Art"/>
    <s v="Newell 324"/>
    <x v="795"/>
    <n v="2"/>
    <n v="0"/>
    <n v="6.468"/>
    <s v="Chuck Magee"/>
    <s v=""/>
    <n v="1"/>
    <n v="1"/>
  </r>
  <r>
    <n v="1948"/>
    <x v="959"/>
    <x v="264"/>
    <d v="2019-09-06T00:00:00"/>
    <s v="Standard Class"/>
    <x v="556"/>
    <x v="556"/>
    <x v="1"/>
    <s v="United States"/>
    <s v="New York City"/>
    <s v="New York"/>
    <n v="10009"/>
    <x v="3"/>
    <s v="FUR-FU-10001196"/>
    <x v="0"/>
    <s v="Furnishings"/>
    <s v="DAX Cubicle Frames - 8x10"/>
    <x v="1042"/>
    <n v="2"/>
    <n v="0"/>
    <n v="3.4619999999999997"/>
    <s v="Chuck Magee"/>
    <s v=""/>
    <n v="1"/>
    <n v="0"/>
  </r>
  <r>
    <n v="1949"/>
    <x v="959"/>
    <x v="264"/>
    <d v="2019-09-06T00:00:00"/>
    <s v="Standard Class"/>
    <x v="556"/>
    <x v="556"/>
    <x v="1"/>
    <s v="United States"/>
    <s v="New York City"/>
    <s v="New York"/>
    <n v="10009"/>
    <x v="3"/>
    <s v="FUR-TA-10001889"/>
    <x v="0"/>
    <s v="Tables"/>
    <s v="Bush Advantage Collection Racetrack Conference Table"/>
    <x v="1680"/>
    <n v="1"/>
    <n v="0.4"/>
    <n v="-93.3262"/>
    <s v="Chuck Magee"/>
    <s v=""/>
    <n v="1"/>
    <n v="0"/>
  </r>
  <r>
    <n v="1950"/>
    <x v="959"/>
    <x v="264"/>
    <d v="2019-09-06T00:00:00"/>
    <s v="Standard Class"/>
    <x v="556"/>
    <x v="556"/>
    <x v="1"/>
    <s v="United States"/>
    <s v="New York City"/>
    <s v="New York"/>
    <n v="10009"/>
    <x v="3"/>
    <s v="OFF-AP-10000358"/>
    <x v="1"/>
    <s v="Appliances"/>
    <s v="Fellowes Basic Home/Office Series Surge Protectors"/>
    <x v="1681"/>
    <n v="1"/>
    <n v="0"/>
    <n v="3.7641999999999989"/>
    <s v="Chuck Magee"/>
    <s v=""/>
    <n v="1"/>
    <n v="0"/>
  </r>
  <r>
    <n v="1951"/>
    <x v="959"/>
    <x v="264"/>
    <d v="2019-09-06T00:00:00"/>
    <s v="Standard Class"/>
    <x v="556"/>
    <x v="556"/>
    <x v="1"/>
    <s v="United States"/>
    <s v="New York City"/>
    <s v="New York"/>
    <n v="10009"/>
    <x v="3"/>
    <s v="OFF-BI-10004970"/>
    <x v="1"/>
    <s v="Binders"/>
    <s v="ACCOHIDE 3-Ring Binder, Blue, 1&quot;"/>
    <x v="1682"/>
    <n v="8"/>
    <n v="0.2"/>
    <n v="8.9207999999999998"/>
    <s v="Chuck Magee"/>
    <s v=""/>
    <n v="1"/>
    <n v="0"/>
  </r>
  <r>
    <n v="1952"/>
    <x v="959"/>
    <x v="264"/>
    <d v="2019-09-06T00:00:00"/>
    <s v="Standard Class"/>
    <x v="556"/>
    <x v="556"/>
    <x v="1"/>
    <s v="United States"/>
    <s v="New York City"/>
    <s v="New York"/>
    <n v="10009"/>
    <x v="3"/>
    <s v="TEC-PH-10003885"/>
    <x v="2"/>
    <s v="Phones"/>
    <s v="Cisco SPA508G"/>
    <x v="933"/>
    <n v="3"/>
    <n v="0"/>
    <n v="57.41129999999999"/>
    <s v="Chuck Magee"/>
    <s v=""/>
    <n v="1"/>
    <n v="0"/>
  </r>
  <r>
    <n v="1953"/>
    <x v="959"/>
    <x v="264"/>
    <d v="2019-09-06T00:00:00"/>
    <s v="Standard Class"/>
    <x v="556"/>
    <x v="556"/>
    <x v="1"/>
    <s v="United States"/>
    <s v="New York City"/>
    <s v="New York"/>
    <n v="10009"/>
    <x v="3"/>
    <s v="OFF-LA-10001641"/>
    <x v="1"/>
    <s v="Labels"/>
    <s v="Avery 518"/>
    <x v="1381"/>
    <n v="6"/>
    <n v="0"/>
    <n v="9.0719999999999992"/>
    <s v="Chuck Magee"/>
    <s v=""/>
    <n v="1"/>
    <n v="0"/>
  </r>
  <r>
    <n v="1954"/>
    <x v="959"/>
    <x v="264"/>
    <d v="2019-09-06T00:00:00"/>
    <s v="Standard Class"/>
    <x v="556"/>
    <x v="556"/>
    <x v="1"/>
    <s v="United States"/>
    <s v="New York City"/>
    <s v="New York"/>
    <n v="10009"/>
    <x v="3"/>
    <s v="FUR-CH-10003379"/>
    <x v="0"/>
    <s v="Chairs"/>
    <s v="Global Commerce Series High-Back Swivel/Tilt Chairs"/>
    <x v="1683"/>
    <n v="5"/>
    <n v="0.1"/>
    <n v="213.73500000000001"/>
    <s v="Chuck Magee"/>
    <s v=""/>
    <n v="1"/>
    <n v="0"/>
  </r>
  <r>
    <n v="1955"/>
    <x v="959"/>
    <x v="264"/>
    <d v="2019-09-06T00:00:00"/>
    <s v="Standard Class"/>
    <x v="556"/>
    <x v="556"/>
    <x v="1"/>
    <s v="United States"/>
    <s v="New York City"/>
    <s v="New York"/>
    <n v="10009"/>
    <x v="3"/>
    <s v="OFF-AR-10004582"/>
    <x v="1"/>
    <s v="Art"/>
    <s v="BIC Brite Liner Grip Highlighters"/>
    <x v="1684"/>
    <n v="3"/>
    <n v="0"/>
    <n v="2.2139999999999995"/>
    <s v="Chuck Magee"/>
    <s v=""/>
    <n v="1"/>
    <n v="0"/>
  </r>
  <r>
    <n v="1956"/>
    <x v="959"/>
    <x v="264"/>
    <d v="2019-09-06T00:00:00"/>
    <s v="Standard Class"/>
    <x v="556"/>
    <x v="556"/>
    <x v="1"/>
    <s v="United States"/>
    <s v="New York City"/>
    <s v="New York"/>
    <n v="10009"/>
    <x v="3"/>
    <s v="TEC-AC-10002842"/>
    <x v="2"/>
    <s v="Accessories"/>
    <s v="WD My Passport Ultra 2TB Portable External Hard Drive"/>
    <x v="1685"/>
    <n v="2"/>
    <n v="0"/>
    <n v="38.080000000000013"/>
    <s v="Chuck Magee"/>
    <s v=""/>
    <n v="1"/>
    <n v="0"/>
  </r>
  <r>
    <n v="1957"/>
    <x v="959"/>
    <x v="264"/>
    <d v="2019-09-06T00:00:00"/>
    <s v="Standard Class"/>
    <x v="556"/>
    <x v="556"/>
    <x v="1"/>
    <s v="United States"/>
    <s v="New York City"/>
    <s v="New York"/>
    <n v="10009"/>
    <x v="3"/>
    <s v="TEC-AC-10000109"/>
    <x v="2"/>
    <s v="Accessories"/>
    <s v="Sony Micro Vault Click 16 GB USB 2.0 Flash Drive"/>
    <x v="767"/>
    <n v="3"/>
    <n v="0"/>
    <n v="40.31280000000001"/>
    <s v="Chuck Magee"/>
    <s v=""/>
    <n v="1"/>
    <n v="0"/>
  </r>
  <r>
    <n v="1958"/>
    <x v="959"/>
    <x v="264"/>
    <d v="2019-09-06T00:00:00"/>
    <s v="Standard Class"/>
    <x v="556"/>
    <x v="556"/>
    <x v="1"/>
    <s v="United States"/>
    <s v="New York City"/>
    <s v="New York"/>
    <n v="10009"/>
    <x v="3"/>
    <s v="OFF-PA-10003893"/>
    <x v="1"/>
    <s v="Paper"/>
    <s v="Xerox 1962"/>
    <x v="860"/>
    <n v="4"/>
    <n v="0"/>
    <n v="7.7039999999999988"/>
    <s v="Chuck Magee"/>
    <s v=""/>
    <n v="1"/>
    <n v="0"/>
  </r>
  <r>
    <n v="1959"/>
    <x v="960"/>
    <x v="18"/>
    <d v="2019-09-15T00:00:00"/>
    <s v="Second Class"/>
    <x v="355"/>
    <x v="355"/>
    <x v="0"/>
    <s v="United States"/>
    <s v="Springfield"/>
    <s v="Missouri"/>
    <n v="65807"/>
    <x v="2"/>
    <s v="OFF-BI-10003669"/>
    <x v="1"/>
    <s v="Binders"/>
    <s v="3M Organizer Strips"/>
    <x v="1686"/>
    <n v="3"/>
    <n v="0"/>
    <n v="7.7759999999999998"/>
    <s v="Kelly Williams"/>
    <s v=""/>
    <n v="1"/>
    <n v="0"/>
  </r>
  <r>
    <n v="1960"/>
    <x v="960"/>
    <x v="18"/>
    <d v="2019-09-15T00:00:00"/>
    <s v="Second Class"/>
    <x v="355"/>
    <x v="355"/>
    <x v="0"/>
    <s v="United States"/>
    <s v="Springfield"/>
    <s v="Missouri"/>
    <n v="65807"/>
    <x v="2"/>
    <s v="OFF-AP-10004785"/>
    <x v="1"/>
    <s v="Appliances"/>
    <s v="Holmes Replacement Filter for HEPA Air Cleaner, Medium Room"/>
    <x v="1687"/>
    <n v="3"/>
    <n v="0"/>
    <n v="14.615700000000004"/>
    <s v="Kelly Williams"/>
    <s v=""/>
    <n v="1"/>
    <n v="0"/>
  </r>
  <r>
    <n v="1961"/>
    <x v="960"/>
    <x v="18"/>
    <d v="2019-09-15T00:00:00"/>
    <s v="Second Class"/>
    <x v="355"/>
    <x v="355"/>
    <x v="0"/>
    <s v="United States"/>
    <s v="Springfield"/>
    <s v="Missouri"/>
    <n v="65807"/>
    <x v="2"/>
    <s v="TEC-AC-10003023"/>
    <x v="2"/>
    <s v="Accessories"/>
    <s v="Logitech G105 Gaming Keyboard"/>
    <x v="1688"/>
    <n v="5"/>
    <n v="0"/>
    <n v="53.432999999999993"/>
    <s v="Kelly Williams"/>
    <s v=""/>
    <n v="1"/>
    <n v="0"/>
  </r>
  <r>
    <n v="1962"/>
    <x v="960"/>
    <x v="18"/>
    <d v="2019-09-15T00:00:00"/>
    <s v="Second Class"/>
    <x v="355"/>
    <x v="355"/>
    <x v="0"/>
    <s v="United States"/>
    <s v="Springfield"/>
    <s v="Missouri"/>
    <n v="65807"/>
    <x v="2"/>
    <s v="TEC-AC-10002217"/>
    <x v="2"/>
    <s v="Accessories"/>
    <s v="Imation Clip USB flash drive - 8 GB"/>
    <x v="1689"/>
    <n v="6"/>
    <n v="0"/>
    <n v="6.7680000000000007"/>
    <s v="Kelly Williams"/>
    <s v=""/>
    <n v="1"/>
    <n v="0"/>
  </r>
  <r>
    <n v="1963"/>
    <x v="960"/>
    <x v="18"/>
    <d v="2019-09-15T00:00:00"/>
    <s v="Second Class"/>
    <x v="355"/>
    <x v="355"/>
    <x v="0"/>
    <s v="United States"/>
    <s v="Springfield"/>
    <s v="Missouri"/>
    <n v="65807"/>
    <x v="2"/>
    <s v="OFF-BI-10002954"/>
    <x v="1"/>
    <s v="Binders"/>
    <s v="Newell 3-Hole Punched Plastic Slotted Magazine Holders for Binders"/>
    <x v="1690"/>
    <n v="3"/>
    <n v="0"/>
    <n v="6.5808"/>
    <s v="Kelly Williams"/>
    <s v=""/>
    <n v="1"/>
    <n v="0"/>
  </r>
  <r>
    <n v="1964"/>
    <x v="960"/>
    <x v="18"/>
    <d v="2019-09-15T00:00:00"/>
    <s v="Second Class"/>
    <x v="355"/>
    <x v="355"/>
    <x v="0"/>
    <s v="United States"/>
    <s v="Springfield"/>
    <s v="Missouri"/>
    <n v="65807"/>
    <x v="2"/>
    <s v="OFF-PA-10002586"/>
    <x v="1"/>
    <s v="Paper"/>
    <s v="Xerox 1970"/>
    <x v="1691"/>
    <n v="5"/>
    <n v="0"/>
    <n v="11.703000000000001"/>
    <s v="Kelly Williams"/>
    <s v=""/>
    <n v="1"/>
    <n v="0"/>
  </r>
  <r>
    <n v="1965"/>
    <x v="960"/>
    <x v="18"/>
    <d v="2019-09-15T00:00:00"/>
    <s v="Second Class"/>
    <x v="355"/>
    <x v="355"/>
    <x v="0"/>
    <s v="United States"/>
    <s v="Springfield"/>
    <s v="Missouri"/>
    <n v="65807"/>
    <x v="2"/>
    <s v="OFF-ST-10000025"/>
    <x v="1"/>
    <s v="Storage"/>
    <s v="Fellowes Stor/Drawer Steel Plus Storage Drawers"/>
    <x v="1692"/>
    <n v="3"/>
    <n v="0"/>
    <n v="17.177399999999977"/>
    <s v="Kelly Williams"/>
    <s v=""/>
    <n v="1"/>
    <n v="0"/>
  </r>
  <r>
    <n v="1966"/>
    <x v="960"/>
    <x v="18"/>
    <d v="2019-09-15T00:00:00"/>
    <s v="Second Class"/>
    <x v="355"/>
    <x v="355"/>
    <x v="0"/>
    <s v="United States"/>
    <s v="Springfield"/>
    <s v="Missouri"/>
    <n v="65807"/>
    <x v="2"/>
    <s v="OFF-AP-10003281"/>
    <x v="1"/>
    <s v="Appliances"/>
    <s v="Acco 6 Outlet Guardian Standard Surge Suppressor"/>
    <x v="1693"/>
    <n v="2"/>
    <n v="0"/>
    <n v="7.2539999999999978"/>
    <s v="Kelly Williams"/>
    <s v=""/>
    <n v="1"/>
    <n v="0"/>
  </r>
  <r>
    <n v="1967"/>
    <x v="961"/>
    <x v="202"/>
    <d v="2019-12-28T00:00:00"/>
    <s v="Standard Class"/>
    <x v="203"/>
    <x v="203"/>
    <x v="0"/>
    <s v="United States"/>
    <s v="Paterson"/>
    <s v="New Jersey"/>
    <n v="7501"/>
    <x v="3"/>
    <s v="TEC-PH-10002103"/>
    <x v="2"/>
    <s v="Phones"/>
    <s v="Jabra SPEAK 410"/>
    <x v="1694"/>
    <n v="3"/>
    <n v="0"/>
    <n v="78.951599999999999"/>
    <s v="Chuck Magee"/>
    <s v=""/>
    <n v="1"/>
    <n v="0"/>
  </r>
  <r>
    <n v="1968"/>
    <x v="961"/>
    <x v="202"/>
    <d v="2019-12-28T00:00:00"/>
    <s v="Standard Class"/>
    <x v="203"/>
    <x v="203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x v="1695"/>
    <n v="5"/>
    <n v="0"/>
    <n v="20.154999999999994"/>
    <s v="Chuck Magee"/>
    <s v=""/>
    <n v="1"/>
    <n v="0"/>
  </r>
  <r>
    <n v="1969"/>
    <x v="961"/>
    <x v="202"/>
    <d v="2019-12-28T00:00:00"/>
    <s v="Standard Class"/>
    <x v="203"/>
    <x v="203"/>
    <x v="0"/>
    <s v="United States"/>
    <s v="Paterson"/>
    <s v="New Jersey"/>
    <n v="7501"/>
    <x v="3"/>
    <s v="OFF-PA-10001144"/>
    <x v="1"/>
    <s v="Paper"/>
    <s v="Xerox 1913"/>
    <x v="1696"/>
    <n v="3"/>
    <n v="0"/>
    <n v="79.891199999999998"/>
    <s v="Chuck Magee"/>
    <s v=""/>
    <n v="1"/>
    <n v="0"/>
  </r>
  <r>
    <n v="1970"/>
    <x v="962"/>
    <x v="397"/>
    <d v="2019-09-29T00:00:00"/>
    <s v="Standard Class"/>
    <x v="217"/>
    <x v="217"/>
    <x v="0"/>
    <s v="United States"/>
    <s v="Tulsa"/>
    <s v="Oklahoma"/>
    <n v="74133"/>
    <x v="2"/>
    <s v="TEC-AC-10004659"/>
    <x v="2"/>
    <s v="Accessories"/>
    <s v="Imation Secure+ Hardware Encrypted USB 2.0 Flash Drive; 16GB"/>
    <x v="410"/>
    <n v="4"/>
    <n v="0"/>
    <n v="102.18599999999998"/>
    <s v="Kelly Williams"/>
    <s v=""/>
    <n v="1"/>
    <n v="0"/>
  </r>
  <r>
    <n v="1971"/>
    <x v="963"/>
    <x v="636"/>
    <d v="2019-05-11T00:00:00"/>
    <s v="Standard Class"/>
    <x v="529"/>
    <x v="529"/>
    <x v="2"/>
    <s v="United States"/>
    <s v="Chicago"/>
    <s v="Illinois"/>
    <n v="60623"/>
    <x v="2"/>
    <s v="OFF-AR-10004752"/>
    <x v="1"/>
    <s v="Art"/>
    <s v="Blackstonian Pencils"/>
    <x v="1697"/>
    <n v="3"/>
    <n v="0.2"/>
    <n v="0.64079999999999981"/>
    <s v="Kelly Williams"/>
    <s v=""/>
    <n v="1"/>
    <n v="0"/>
  </r>
  <r>
    <n v="1972"/>
    <x v="963"/>
    <x v="636"/>
    <d v="2019-05-11T00:00:00"/>
    <s v="Standard Class"/>
    <x v="529"/>
    <x v="529"/>
    <x v="2"/>
    <s v="United States"/>
    <s v="Chicago"/>
    <s v="Illinois"/>
    <n v="60623"/>
    <x v="2"/>
    <s v="TEC-AC-10004659"/>
    <x v="2"/>
    <s v="Accessories"/>
    <s v="Imation Secure+ Hardware Encrypted USB 2.0 Flash Drive; 16GB"/>
    <x v="177"/>
    <n v="7"/>
    <n v="0.2"/>
    <n v="76.639499999999984"/>
    <s v="Kelly Williams"/>
    <s v=""/>
    <n v="1"/>
    <n v="0"/>
  </r>
  <r>
    <n v="1973"/>
    <x v="964"/>
    <x v="637"/>
    <d v="2016-12-19T00:00:00"/>
    <s v="Standard Class"/>
    <x v="557"/>
    <x v="557"/>
    <x v="0"/>
    <s v="United States"/>
    <s v="Chicago"/>
    <s v="Illinois"/>
    <n v="60610"/>
    <x v="2"/>
    <s v="OFF-BI-10001249"/>
    <x v="1"/>
    <s v="Binders"/>
    <s v="Avery Heavy-Duty EZD View Binder with Locking Rings"/>
    <x v="1698"/>
    <n v="4"/>
    <n v="0.8"/>
    <n v="-8.6768000000000018"/>
    <s v="Kelly Williams"/>
    <n v="1"/>
    <n v="0"/>
    <n v="1"/>
  </r>
  <r>
    <n v="1974"/>
    <x v="964"/>
    <x v="637"/>
    <d v="2016-12-19T00:00:00"/>
    <s v="Standard Class"/>
    <x v="557"/>
    <x v="557"/>
    <x v="0"/>
    <s v="United States"/>
    <s v="Chicago"/>
    <s v="Illinois"/>
    <n v="60610"/>
    <x v="2"/>
    <s v="OFF-FA-10003059"/>
    <x v="1"/>
    <s v="Fasteners"/>
    <s v="Assorted Color Push Pins"/>
    <x v="1699"/>
    <n v="2"/>
    <n v="0.2"/>
    <n v="0.4705999999999998"/>
    <s v="Kelly Williams"/>
    <n v="1"/>
    <n v="0"/>
    <n v="0"/>
  </r>
  <r>
    <n v="1975"/>
    <x v="964"/>
    <x v="637"/>
    <d v="2016-12-19T00:00:00"/>
    <s v="Standard Class"/>
    <x v="557"/>
    <x v="557"/>
    <x v="0"/>
    <s v="United States"/>
    <s v="Chicago"/>
    <s v="Illinois"/>
    <n v="60610"/>
    <x v="2"/>
    <s v="TEC-AC-10002718"/>
    <x v="2"/>
    <s v="Accessories"/>
    <s v="Belkin Standard 104 key USB Keyboard"/>
    <x v="1700"/>
    <n v="3"/>
    <n v="0.2"/>
    <n v="-2.188500000000003"/>
    <s v="Kelly Williams"/>
    <n v="1"/>
    <n v="0"/>
    <n v="0"/>
  </r>
  <r>
    <n v="1976"/>
    <x v="965"/>
    <x v="638"/>
    <d v="2016-10-20T00:00:00"/>
    <s v="Second Class"/>
    <x v="127"/>
    <x v="127"/>
    <x v="1"/>
    <s v="United States"/>
    <s v="Montgomery"/>
    <s v="Alabama"/>
    <n v="36116"/>
    <x v="0"/>
    <s v="OFF-ST-10001522"/>
    <x v="1"/>
    <s v="Storage"/>
    <s v="Gould Plastics 18-Pocket Panel Bin, 34w x 5-1/4d x 20-1/2h"/>
    <x v="1701"/>
    <n v="3"/>
    <n v="0"/>
    <n v="11.038799999999981"/>
    <s v="Cassandra Brandow"/>
    <s v=""/>
    <n v="1"/>
    <n v="0"/>
  </r>
  <r>
    <n v="1977"/>
    <x v="965"/>
    <x v="638"/>
    <d v="2016-10-20T00:00:00"/>
    <s v="Second Class"/>
    <x v="127"/>
    <x v="127"/>
    <x v="1"/>
    <s v="United States"/>
    <s v="Montgomery"/>
    <s v="Alabama"/>
    <n v="36116"/>
    <x v="0"/>
    <s v="TEC-PH-10002352"/>
    <x v="2"/>
    <s v="Phones"/>
    <s v="Avaya IP Phone 1140E VoIP phone"/>
    <x v="1702"/>
    <n v="5"/>
    <n v="0"/>
    <n v="362.68699999999995"/>
    <s v="Cassandra Brandow"/>
    <s v=""/>
    <n v="1"/>
    <n v="0"/>
  </r>
  <r>
    <n v="1978"/>
    <x v="965"/>
    <x v="638"/>
    <d v="2016-10-20T00:00:00"/>
    <s v="Second Class"/>
    <x v="127"/>
    <x v="127"/>
    <x v="1"/>
    <s v="United States"/>
    <s v="Montgomery"/>
    <s v="Alabama"/>
    <n v="36116"/>
    <x v="0"/>
    <s v="FUR-CH-10003774"/>
    <x v="0"/>
    <s v="Chairs"/>
    <s v="Global Wood Trimmed Manager's Task Chair, Khaki"/>
    <x v="1703"/>
    <n v="6"/>
    <n v="0"/>
    <n v="70.964399999999983"/>
    <s v="Cassandra Brandow"/>
    <s v=""/>
    <n v="1"/>
    <n v="0"/>
  </r>
  <r>
    <n v="1979"/>
    <x v="966"/>
    <x v="412"/>
    <d v="2017-05-12T00:00:00"/>
    <s v="Standard Class"/>
    <x v="211"/>
    <x v="211"/>
    <x v="0"/>
    <s v="United States"/>
    <s v="Salem"/>
    <s v="Oregon"/>
    <n v="97301"/>
    <x v="1"/>
    <s v="OFF-AR-10000127"/>
    <x v="1"/>
    <s v="Art"/>
    <s v="Newell 321"/>
    <x v="797"/>
    <n v="2"/>
    <n v="0.2"/>
    <n v="0.59039999999999915"/>
    <s v="Anna Andreadi"/>
    <s v=""/>
    <n v="1"/>
    <n v="0"/>
  </r>
  <r>
    <n v="1980"/>
    <x v="967"/>
    <x v="167"/>
    <d v="2018-04-14T00:00:00"/>
    <s v="Same Day"/>
    <x v="446"/>
    <x v="446"/>
    <x v="0"/>
    <s v="United States"/>
    <s v="Glendale"/>
    <s v="Arizona"/>
    <n v="85301"/>
    <x v="1"/>
    <s v="FUR-CH-10004086"/>
    <x v="0"/>
    <s v="Chairs"/>
    <s v="Hon 4070 Series Pagoda Armless Upholstered Stacking Chairs"/>
    <x v="1704"/>
    <n v="4"/>
    <n v="0.2"/>
    <n v="105.02279999999996"/>
    <s v="Anna Andreadi"/>
    <s v=""/>
    <n v="1"/>
    <n v="0"/>
  </r>
  <r>
    <n v="1981"/>
    <x v="967"/>
    <x v="167"/>
    <d v="2018-04-14T00:00:00"/>
    <s v="Same Day"/>
    <x v="446"/>
    <x v="446"/>
    <x v="0"/>
    <s v="United States"/>
    <s v="Glendale"/>
    <s v="Arizona"/>
    <n v="85301"/>
    <x v="1"/>
    <s v="OFF-ST-10001228"/>
    <x v="1"/>
    <s v="Storage"/>
    <s v="Fellowes Personal Hanging Folder Files, Navy"/>
    <x v="1705"/>
    <n v="4"/>
    <n v="0.2"/>
    <n v="4.2976000000000028"/>
    <s v="Anna Andreadi"/>
    <s v=""/>
    <n v="1"/>
    <n v="0"/>
  </r>
  <r>
    <n v="1982"/>
    <x v="968"/>
    <x v="639"/>
    <d v="2017-12-16T00:00:00"/>
    <s v="Second Class"/>
    <x v="152"/>
    <x v="152"/>
    <x v="1"/>
    <s v="United States"/>
    <s v="Columbus"/>
    <s v="Georgia"/>
    <n v="31907"/>
    <x v="0"/>
    <s v="OFF-BI-10004187"/>
    <x v="1"/>
    <s v="Binders"/>
    <s v="3-ring staple pack"/>
    <x v="1061"/>
    <n v="2"/>
    <n v="0"/>
    <n v="1.8047999999999997"/>
    <s v="Cassandra Brandow"/>
    <s v=""/>
    <n v="1"/>
    <n v="0"/>
  </r>
  <r>
    <n v="1983"/>
    <x v="969"/>
    <x v="640"/>
    <d v="2016-12-09T00:00:00"/>
    <s v="Standard Class"/>
    <x v="159"/>
    <x v="159"/>
    <x v="0"/>
    <s v="United States"/>
    <s v="Oklahoma City"/>
    <s v="Oklahoma"/>
    <n v="73120"/>
    <x v="2"/>
    <s v="TEC-PH-10003811"/>
    <x v="2"/>
    <s v="Phones"/>
    <s v="Jabra Supreme Plus Driver Edition Headset"/>
    <x v="1706"/>
    <n v="4"/>
    <n v="0"/>
    <n v="134.3888"/>
    <s v="Kelly Williams"/>
    <s v=""/>
    <n v="1"/>
    <n v="0"/>
  </r>
  <r>
    <n v="1984"/>
    <x v="970"/>
    <x v="641"/>
    <d v="2016-11-27T00:00:00"/>
    <s v="Second Class"/>
    <x v="429"/>
    <x v="429"/>
    <x v="1"/>
    <s v="United States"/>
    <s v="Brentwood"/>
    <s v="California"/>
    <n v="94513"/>
    <x v="1"/>
    <s v="OFF-AP-10000240"/>
    <x v="1"/>
    <s v="Appliances"/>
    <s v="Belkin F9G930V10-GRY 9 Outlet Surge"/>
    <x v="1707"/>
    <n v="6"/>
    <n v="0"/>
    <n v="93.055199999999957"/>
    <s v="Anna Andreadi"/>
    <n v="1"/>
    <n v="0"/>
    <n v="0"/>
  </r>
  <r>
    <n v="1985"/>
    <x v="970"/>
    <x v="641"/>
    <d v="2016-11-27T00:00:00"/>
    <s v="Second Class"/>
    <x v="429"/>
    <x v="429"/>
    <x v="1"/>
    <s v="United States"/>
    <s v="Brentwood"/>
    <s v="California"/>
    <n v="94513"/>
    <x v="1"/>
    <s v="FUR-FU-10001940"/>
    <x v="0"/>
    <s v="Furnishings"/>
    <s v="Staple-based wall hangings"/>
    <x v="1708"/>
    <n v="3"/>
    <n v="0"/>
    <n v="10.507200000000001"/>
    <s v="Anna Andreadi"/>
    <n v="1"/>
    <n v="0"/>
    <n v="0"/>
  </r>
  <r>
    <n v="1986"/>
    <x v="970"/>
    <x v="641"/>
    <d v="2016-11-27T00:00:00"/>
    <s v="Second Class"/>
    <x v="429"/>
    <x v="429"/>
    <x v="1"/>
    <s v="United States"/>
    <s v="Brentwood"/>
    <s v="California"/>
    <n v="94513"/>
    <x v="1"/>
    <s v="OFF-PA-10000575"/>
    <x v="1"/>
    <s v="Paper"/>
    <s v="Wirebound Message Books, Four 2 3/4 x 5 White Forms per Page"/>
    <x v="1709"/>
    <n v="4"/>
    <n v="0"/>
    <n v="12.3096"/>
    <s v="Anna Andreadi"/>
    <n v="1"/>
    <n v="0"/>
    <n v="0"/>
  </r>
  <r>
    <n v="1987"/>
    <x v="971"/>
    <x v="197"/>
    <d v="2018-07-27T00:00:00"/>
    <s v="First Class"/>
    <x v="558"/>
    <x v="558"/>
    <x v="0"/>
    <s v="United States"/>
    <s v="Columbus"/>
    <s v="Ohio"/>
    <n v="43229"/>
    <x v="3"/>
    <s v="TEC-CO-10001449"/>
    <x v="2"/>
    <s v="Copiers"/>
    <s v="Hewlett Packard LaserJet 3310 Copier"/>
    <x v="1710"/>
    <n v="4"/>
    <n v="0.4"/>
    <n v="191.99680000000001"/>
    <s v="Chuck Magee"/>
    <s v=""/>
    <n v="1"/>
    <n v="1"/>
  </r>
  <r>
    <n v="1988"/>
    <x v="972"/>
    <x v="529"/>
    <d v="2017-11-13T00:00:00"/>
    <s v="Standard Class"/>
    <x v="548"/>
    <x v="548"/>
    <x v="0"/>
    <s v="United States"/>
    <s v="Springfield"/>
    <s v="Missouri"/>
    <n v="65807"/>
    <x v="2"/>
    <s v="OFF-BI-10002393"/>
    <x v="1"/>
    <s v="Binders"/>
    <s v="Binder Posts"/>
    <x v="1711"/>
    <n v="3"/>
    <n v="0"/>
    <n v="7.9212000000000007"/>
    <s v="Kelly Williams"/>
    <s v=""/>
    <n v="1"/>
    <n v="0"/>
  </r>
  <r>
    <n v="1989"/>
    <x v="972"/>
    <x v="529"/>
    <d v="2017-11-13T00:00:00"/>
    <s v="Standard Class"/>
    <x v="548"/>
    <x v="548"/>
    <x v="0"/>
    <s v="United States"/>
    <s v="Springfield"/>
    <s v="Missouri"/>
    <n v="65807"/>
    <x v="2"/>
    <s v="FUR-TA-10002855"/>
    <x v="0"/>
    <s v="Tables"/>
    <s v="Bevis Round Conference Table Top &amp; Single Column Base"/>
    <x v="1712"/>
    <n v="7"/>
    <n v="0"/>
    <n v="215.11979999999994"/>
    <s v="Kelly Williams"/>
    <s v=""/>
    <n v="1"/>
    <n v="0"/>
  </r>
  <r>
    <n v="1990"/>
    <x v="972"/>
    <x v="529"/>
    <d v="2017-11-13T00:00:00"/>
    <s v="Standard Class"/>
    <x v="548"/>
    <x v="548"/>
    <x v="0"/>
    <s v="United States"/>
    <s v="Springfield"/>
    <s v="Missouri"/>
    <n v="65807"/>
    <x v="2"/>
    <s v="OFF-EN-10000781"/>
    <x v="1"/>
    <s v="Envelopes"/>
    <s v="#10- 4 1/8&quot; x 9 1/2&quot; Recycled Envelopes"/>
    <x v="1713"/>
    <n v="3"/>
    <n v="0"/>
    <n v="12.323399999999999"/>
    <s v="Kelly Williams"/>
    <s v=""/>
    <n v="1"/>
    <n v="0"/>
  </r>
  <r>
    <n v="1991"/>
    <x v="972"/>
    <x v="529"/>
    <d v="2017-11-13T00:00:00"/>
    <s v="Standard Class"/>
    <x v="548"/>
    <x v="548"/>
    <x v="0"/>
    <s v="United States"/>
    <s v="Springfield"/>
    <s v="Missouri"/>
    <n v="65807"/>
    <x v="2"/>
    <s v="OFF-PA-10002160"/>
    <x v="1"/>
    <s v="Paper"/>
    <s v="Xerox 1978"/>
    <x v="1714"/>
    <n v="3"/>
    <n v="0"/>
    <n v="8.4966000000000008"/>
    <s v="Kelly Williams"/>
    <s v=""/>
    <n v="1"/>
    <n v="0"/>
  </r>
  <r>
    <n v="1992"/>
    <x v="973"/>
    <x v="642"/>
    <d v="2019-02-28T00:00:00"/>
    <s v="Standard Class"/>
    <x v="558"/>
    <x v="558"/>
    <x v="0"/>
    <s v="United States"/>
    <s v="Philadelphia"/>
    <s v="Pennsylvania"/>
    <n v="19134"/>
    <x v="3"/>
    <s v="OFF-BI-10004970"/>
    <x v="1"/>
    <s v="Binders"/>
    <s v="ACCOHIDE 3-Ring Binder, Blue, 1&quot;"/>
    <x v="1715"/>
    <n v="4"/>
    <n v="0.7"/>
    <n v="-3.7995999999999981"/>
    <s v="Chuck Magee"/>
    <s v=""/>
    <n v="1"/>
    <n v="0"/>
  </r>
  <r>
    <n v="1993"/>
    <x v="974"/>
    <x v="643"/>
    <d v="2019-07-02T00:00:00"/>
    <s v="Standard Class"/>
    <x v="529"/>
    <x v="529"/>
    <x v="2"/>
    <s v="United States"/>
    <s v="Springfield"/>
    <s v="Oregon"/>
    <n v="97477"/>
    <x v="1"/>
    <s v="OFF-LA-10003923"/>
    <x v="1"/>
    <s v="Labels"/>
    <s v="Alphabetical Labels for Top Tab Filing"/>
    <x v="1716"/>
    <n v="6"/>
    <n v="0.2"/>
    <n v="26.640000000000004"/>
    <s v="Anna Andreadi"/>
    <s v=""/>
    <n v="1"/>
    <n v="0"/>
  </r>
  <r>
    <n v="1994"/>
    <x v="974"/>
    <x v="643"/>
    <d v="2019-07-02T00:00:00"/>
    <s v="Standard Class"/>
    <x v="529"/>
    <x v="529"/>
    <x v="2"/>
    <s v="United States"/>
    <s v="Springfield"/>
    <s v="Oregon"/>
    <n v="97477"/>
    <x v="1"/>
    <s v="OFF-AR-10002257"/>
    <x v="1"/>
    <s v="Art"/>
    <s v="Eldon Spacemaker Box, Quick-Snap Lid, Clear"/>
    <x v="758"/>
    <n v="2"/>
    <n v="0.2"/>
    <n v="0.73479999999999923"/>
    <s v="Anna Andreadi"/>
    <s v=""/>
    <n v="1"/>
    <n v="0"/>
  </r>
  <r>
    <n v="1995"/>
    <x v="974"/>
    <x v="643"/>
    <d v="2019-07-02T00:00:00"/>
    <s v="Standard Class"/>
    <x v="529"/>
    <x v="529"/>
    <x v="2"/>
    <s v="United States"/>
    <s v="Springfield"/>
    <s v="Oregon"/>
    <n v="97477"/>
    <x v="1"/>
    <s v="OFF-FA-10004395"/>
    <x v="1"/>
    <s v="Fasteners"/>
    <s v="Plymouth Boxed Rubber Bands by Plymouth"/>
    <x v="1717"/>
    <n v="3"/>
    <n v="0.2"/>
    <n v="-2.1194999999999999"/>
    <s v="Anna Andreadi"/>
    <s v=""/>
    <n v="1"/>
    <n v="0"/>
  </r>
  <r>
    <n v="1996"/>
    <x v="975"/>
    <x v="574"/>
    <d v="2019-12-04T00:00:00"/>
    <s v="Second Class"/>
    <x v="559"/>
    <x v="559"/>
    <x v="0"/>
    <s v="United States"/>
    <s v="Houston"/>
    <s v="Texas"/>
    <n v="77036"/>
    <x v="2"/>
    <s v="OFF-AP-10002534"/>
    <x v="1"/>
    <s v="Appliances"/>
    <s v="3.6 Cubic Foot Counter Height Office Refrigerator"/>
    <x v="1718"/>
    <n v="5"/>
    <n v="0.8"/>
    <n v="-766.01199999999994"/>
    <s v="Kelly Williams"/>
    <s v=""/>
    <n v="1"/>
    <n v="1"/>
  </r>
  <r>
    <n v="1997"/>
    <x v="975"/>
    <x v="574"/>
    <d v="2019-12-04T00:00:00"/>
    <s v="Second Class"/>
    <x v="559"/>
    <x v="559"/>
    <x v="0"/>
    <s v="United States"/>
    <s v="Houston"/>
    <s v="Texas"/>
    <n v="77036"/>
    <x v="2"/>
    <s v="FUR-FU-10004020"/>
    <x v="0"/>
    <s v="Furnishings"/>
    <s v="Advantus Panel Wall Acrylic Frame"/>
    <x v="1719"/>
    <n v="4"/>
    <n v="0.6"/>
    <n v="-3.719599999999998"/>
    <s v="Kelly Williams"/>
    <s v=""/>
    <n v="1"/>
    <n v="0"/>
  </r>
  <r>
    <n v="1998"/>
    <x v="976"/>
    <x v="644"/>
    <d v="2016-02-09T00:00:00"/>
    <s v="First Class"/>
    <x v="540"/>
    <x v="540"/>
    <x v="1"/>
    <s v="United States"/>
    <s v="Chesapeake"/>
    <s v="Virginia"/>
    <n v="23320"/>
    <x v="0"/>
    <s v="OFF-LA-10002787"/>
    <x v="1"/>
    <s v="Labels"/>
    <s v="Avery 480"/>
    <x v="1720"/>
    <n v="4"/>
    <n v="0"/>
    <n v="7.1999999999999993"/>
    <s v="Cassandra Brandow"/>
    <s v=""/>
    <n v="1"/>
    <n v="0"/>
  </r>
  <r>
    <n v="1999"/>
    <x v="976"/>
    <x v="644"/>
    <d v="2016-02-09T00:00:00"/>
    <s v="First Class"/>
    <x v="540"/>
    <x v="540"/>
    <x v="1"/>
    <s v="United States"/>
    <s v="Chesapeake"/>
    <s v="Virginia"/>
    <n v="23320"/>
    <x v="0"/>
    <s v="TEC-PH-10003645"/>
    <x v="2"/>
    <s v="Phones"/>
    <s v="Aastra 57i VoIP phone"/>
    <x v="1721"/>
    <n v="1"/>
    <n v="0"/>
    <n v="42.018600000000006"/>
    <s v="Cassandra Brandow"/>
    <s v=""/>
    <n v="1"/>
    <n v="0"/>
  </r>
  <r>
    <n v="2000"/>
    <x v="976"/>
    <x v="644"/>
    <d v="2016-02-09T00:00:00"/>
    <s v="First Class"/>
    <x v="540"/>
    <x v="540"/>
    <x v="1"/>
    <s v="United States"/>
    <s v="Chesapeake"/>
    <s v="Virginia"/>
    <n v="23320"/>
    <x v="0"/>
    <s v="TEC-PH-10001615"/>
    <x v="2"/>
    <s v="Phones"/>
    <s v="AT&amp;T CL82213"/>
    <x v="1722"/>
    <n v="5"/>
    <n v="0"/>
    <n v="42.035499999999985"/>
    <s v="Cassandra Brandow"/>
    <s v=""/>
    <n v="1"/>
    <n v="0"/>
  </r>
  <r>
    <n v="2001"/>
    <x v="977"/>
    <x v="645"/>
    <d v="2019-04-18T00:00:00"/>
    <s v="Standard Class"/>
    <x v="560"/>
    <x v="560"/>
    <x v="0"/>
    <s v="United States"/>
    <s v="Pasadena"/>
    <s v="California"/>
    <n v="91104"/>
    <x v="1"/>
    <s v="TEC-AC-10001767"/>
    <x v="2"/>
    <s v="Accessories"/>
    <s v="SanDisk Ultra 64 GB MicroSDHC Class 10 Memory Card"/>
    <x v="1723"/>
    <n v="5"/>
    <n v="0"/>
    <n v="21.994499999999988"/>
    <s v="Anna Andreadi"/>
    <s v=""/>
    <n v="1"/>
    <n v="1"/>
  </r>
  <r>
    <n v="2002"/>
    <x v="977"/>
    <x v="645"/>
    <d v="2019-04-18T00:00:00"/>
    <s v="Standard Class"/>
    <x v="560"/>
    <x v="560"/>
    <x v="0"/>
    <s v="United States"/>
    <s v="Pasadena"/>
    <s v="California"/>
    <n v="91104"/>
    <x v="1"/>
    <s v="OFF-AR-10001221"/>
    <x v="1"/>
    <s v="Art"/>
    <s v="Dixon Ticonderoga Erasable Colored Pencil Set, 12-Color"/>
    <x v="1085"/>
    <n v="7"/>
    <n v="0"/>
    <n v="14.232399999999998"/>
    <s v="Anna Andreadi"/>
    <s v=""/>
    <n v="1"/>
    <n v="0"/>
  </r>
  <r>
    <n v="2003"/>
    <x v="978"/>
    <x v="53"/>
    <d v="2019-12-28T00:00:00"/>
    <s v="Second Class"/>
    <x v="527"/>
    <x v="527"/>
    <x v="0"/>
    <s v="United States"/>
    <s v="Louisville"/>
    <s v="Kentucky"/>
    <n v="40214"/>
    <x v="0"/>
    <s v="OFF-ST-10000563"/>
    <x v="1"/>
    <s v="Storage"/>
    <s v="Fellowes Bankers Box Stor/Drawer Steel Plus"/>
    <x v="1449"/>
    <n v="3"/>
    <n v="0"/>
    <n v="9.5940000000000012"/>
    <s v="Cassandra Brandow"/>
    <s v=""/>
    <n v="1"/>
    <n v="0"/>
  </r>
  <r>
    <n v="2004"/>
    <x v="978"/>
    <x v="53"/>
    <d v="2019-12-28T00:00:00"/>
    <s v="Second Class"/>
    <x v="527"/>
    <x v="527"/>
    <x v="0"/>
    <s v="United States"/>
    <s v="Louisville"/>
    <s v="Kentucky"/>
    <n v="40214"/>
    <x v="0"/>
    <s v="FUR-CH-10001146"/>
    <x v="0"/>
    <s v="Chairs"/>
    <s v="Global Value Mid-Back Manager's Chair, Gray"/>
    <x v="1724"/>
    <n v="5"/>
    <n v="0"/>
    <n v="76.112499999999983"/>
    <s v="Cassandra Brandow"/>
    <s v=""/>
    <n v="1"/>
    <n v="0"/>
  </r>
  <r>
    <n v="2005"/>
    <x v="979"/>
    <x v="645"/>
    <d v="2019-04-18T00:00:00"/>
    <s v="Standard Class"/>
    <x v="337"/>
    <x v="337"/>
    <x v="2"/>
    <s v="United States"/>
    <s v="Lubbock"/>
    <s v="Texas"/>
    <n v="79424"/>
    <x v="2"/>
    <s v="OFF-BI-10004738"/>
    <x v="1"/>
    <s v="Binders"/>
    <s v="Flexible Leather- Look Classic Collection Ring Binder"/>
    <x v="524"/>
    <n v="3"/>
    <n v="0.8"/>
    <n v="-17.045999999999999"/>
    <s v="Kelly Williams"/>
    <s v=""/>
    <n v="1"/>
    <n v="0"/>
  </r>
  <r>
    <n v="2006"/>
    <x v="980"/>
    <x v="520"/>
    <d v="2017-01-04T00:00:00"/>
    <s v="Standard Class"/>
    <x v="338"/>
    <x v="338"/>
    <x v="1"/>
    <s v="United States"/>
    <s v="Columbia"/>
    <s v="Missouri"/>
    <n v="65203"/>
    <x v="2"/>
    <s v="OFF-AR-10000034"/>
    <x v="1"/>
    <s v="Art"/>
    <s v="BIC Brite Liner Grip Highlighters, Assorted, 5/Pack"/>
    <x v="1725"/>
    <n v="7"/>
    <n v="0"/>
    <n v="11.575199999999999"/>
    <s v="Kelly Williams"/>
    <s v=""/>
    <n v="1"/>
    <n v="0"/>
  </r>
  <r>
    <n v="2007"/>
    <x v="980"/>
    <x v="520"/>
    <d v="2017-01-04T00:00:00"/>
    <s v="Standard Class"/>
    <x v="338"/>
    <x v="338"/>
    <x v="1"/>
    <s v="United States"/>
    <s v="Columbia"/>
    <s v="Missouri"/>
    <n v="65203"/>
    <x v="2"/>
    <s v="TEC-AC-10000290"/>
    <x v="2"/>
    <s v="Accessories"/>
    <s v="Sabrent 4-Port USB 2.0 Hub"/>
    <x v="1726"/>
    <n v="7"/>
    <n v="0"/>
    <n v="16.160200000000003"/>
    <s v="Kelly Williams"/>
    <s v=""/>
    <n v="1"/>
    <n v="0"/>
  </r>
  <r>
    <n v="2008"/>
    <x v="981"/>
    <x v="646"/>
    <d v="2019-08-04T00:00:00"/>
    <s v="First Class"/>
    <x v="496"/>
    <x v="496"/>
    <x v="0"/>
    <s v="United States"/>
    <s v="Chicago"/>
    <s v="Illinois"/>
    <n v="60623"/>
    <x v="2"/>
    <s v="FUR-BO-10003034"/>
    <x v="0"/>
    <s v="Bookcases"/>
    <s v="O'Sullivan Elevations Bookcase, Cherry Finish"/>
    <x v="1727"/>
    <n v="2"/>
    <n v="0.3"/>
    <n v="-36.674399999999991"/>
    <s v="Kelly Williams"/>
    <s v=""/>
    <n v="1"/>
    <n v="0"/>
  </r>
  <r>
    <n v="2009"/>
    <x v="982"/>
    <x v="647"/>
    <d v="2016-11-21T00:00:00"/>
    <s v="Standard Class"/>
    <x v="440"/>
    <x v="440"/>
    <x v="0"/>
    <s v="United States"/>
    <s v="Johnson City"/>
    <s v="Tennessee"/>
    <n v="37604"/>
    <x v="0"/>
    <s v="OFF-AR-10001315"/>
    <x v="1"/>
    <s v="Art"/>
    <s v="Newell 310"/>
    <x v="1728"/>
    <n v="3"/>
    <n v="0.2"/>
    <n v="0.47519999999999984"/>
    <s v="Cassandra Brandow"/>
    <s v=""/>
    <n v="1"/>
    <n v="0"/>
  </r>
  <r>
    <n v="2010"/>
    <x v="982"/>
    <x v="647"/>
    <d v="2016-11-21T00:00:00"/>
    <s v="Standard Class"/>
    <x v="440"/>
    <x v="440"/>
    <x v="0"/>
    <s v="United States"/>
    <s v="Johnson City"/>
    <s v="Tennessee"/>
    <n v="37604"/>
    <x v="0"/>
    <s v="OFF-AP-10002118"/>
    <x v="1"/>
    <s v="Appliances"/>
    <s v="1.7 Cubic Foot Compact &quot;Cube&quot; Office Refrigerators"/>
    <x v="1729"/>
    <n v="2"/>
    <n v="0.2"/>
    <n v="29.142400000000009"/>
    <s v="Cassandra Brandow"/>
    <s v=""/>
    <n v="1"/>
    <n v="0"/>
  </r>
  <r>
    <n v="2011"/>
    <x v="982"/>
    <x v="647"/>
    <d v="2016-11-21T00:00:00"/>
    <s v="Standard Class"/>
    <x v="440"/>
    <x v="440"/>
    <x v="0"/>
    <s v="United States"/>
    <s v="Johnson City"/>
    <s v="Tennessee"/>
    <n v="37604"/>
    <x v="0"/>
    <s v="OFF-PA-10002137"/>
    <x v="1"/>
    <s v="Paper"/>
    <s v="Southworth 100% Résumé Paper, 24lb."/>
    <x v="1730"/>
    <n v="4"/>
    <n v="0.2"/>
    <n v="7.7799999999999976"/>
    <s v="Cassandra Brandow"/>
    <s v=""/>
    <n v="1"/>
    <n v="0"/>
  </r>
  <r>
    <n v="2012"/>
    <x v="983"/>
    <x v="555"/>
    <d v="2017-12-11T00:00:00"/>
    <s v="Same Day"/>
    <x v="561"/>
    <x v="561"/>
    <x v="0"/>
    <s v="United States"/>
    <s v="Houston"/>
    <s v="Texas"/>
    <n v="77041"/>
    <x v="2"/>
    <s v="TEC-AC-10001606"/>
    <x v="2"/>
    <s v="Accessories"/>
    <s v="Logitech Wireless Performance Mouse MX for PC and Mac"/>
    <x v="1305"/>
    <n v="2"/>
    <n v="0.2"/>
    <n v="35.996400000000001"/>
    <s v="Kelly Williams"/>
    <n v="1"/>
    <n v="0"/>
    <n v="1"/>
  </r>
  <r>
    <n v="2013"/>
    <x v="983"/>
    <x v="555"/>
    <d v="2017-12-11T00:00:00"/>
    <s v="Same Day"/>
    <x v="561"/>
    <x v="561"/>
    <x v="0"/>
    <s v="United States"/>
    <s v="Houston"/>
    <s v="Texas"/>
    <n v="77041"/>
    <x v="2"/>
    <s v="OFF-ST-10000943"/>
    <x v="1"/>
    <s v="Storage"/>
    <s v="Eldon ProFile File 'N Store Portable File Tub Letter/Legal Size Black"/>
    <x v="1731"/>
    <n v="3"/>
    <n v="0.2"/>
    <n v="4.6344000000000012"/>
    <s v="Kelly Williams"/>
    <n v="1"/>
    <n v="0"/>
    <n v="0"/>
  </r>
  <r>
    <n v="2014"/>
    <x v="984"/>
    <x v="31"/>
    <d v="2018-09-23T00:00:00"/>
    <s v="Standard Class"/>
    <x v="562"/>
    <x v="562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x v="1732"/>
    <n v="1"/>
    <n v="0"/>
    <n v="84.23520000000002"/>
    <s v="Cassandra Brandow"/>
    <s v=""/>
    <n v="1"/>
    <n v="1"/>
  </r>
  <r>
    <n v="2015"/>
    <x v="984"/>
    <x v="31"/>
    <d v="2018-09-23T00:00:00"/>
    <s v="Standard Class"/>
    <x v="562"/>
    <x v="562"/>
    <x v="0"/>
    <s v="United States"/>
    <s v="Auburn"/>
    <s v="Alabama"/>
    <n v="36830"/>
    <x v="0"/>
    <s v="OFF-PA-10000533"/>
    <x v="1"/>
    <s v="Paper"/>
    <s v="Southworth Parchment Paper &amp; Envelopes"/>
    <x v="1733"/>
    <n v="2"/>
    <n v="0"/>
    <n v="6.0167999999999999"/>
    <s v="Cassandra Brandow"/>
    <s v=""/>
    <n v="1"/>
    <n v="0"/>
  </r>
  <r>
    <n v="2016"/>
    <x v="984"/>
    <x v="31"/>
    <d v="2018-09-23T00:00:00"/>
    <s v="Standard Class"/>
    <x v="562"/>
    <x v="562"/>
    <x v="0"/>
    <s v="United States"/>
    <s v="Auburn"/>
    <s v="Alabama"/>
    <n v="36830"/>
    <x v="0"/>
    <s v="OFF-ST-10003716"/>
    <x v="1"/>
    <s v="Storage"/>
    <s v="Tennsco Double-Tier Lockers"/>
    <x v="1734"/>
    <n v="4"/>
    <n v="0"/>
    <n v="117.0104"/>
    <s v="Cassandra Brandow"/>
    <s v=""/>
    <n v="1"/>
    <n v="0"/>
  </r>
  <r>
    <n v="2017"/>
    <x v="985"/>
    <x v="531"/>
    <d v="2017-03-23T00:00:00"/>
    <s v="Standard Class"/>
    <x v="318"/>
    <x v="318"/>
    <x v="0"/>
    <s v="United States"/>
    <s v="San Bernardino"/>
    <s v="California"/>
    <n v="92404"/>
    <x v="1"/>
    <s v="OFF-BI-10000088"/>
    <x v="1"/>
    <s v="Binders"/>
    <s v="GBC Imprintable Covers"/>
    <x v="683"/>
    <n v="2"/>
    <n v="0.2"/>
    <n v="6.3684000000000003"/>
    <s v="Anna Andreadi"/>
    <s v=""/>
    <n v="1"/>
    <n v="0"/>
  </r>
  <r>
    <n v="2018"/>
    <x v="985"/>
    <x v="531"/>
    <d v="2017-03-23T00:00:00"/>
    <s v="Standard Class"/>
    <x v="318"/>
    <x v="318"/>
    <x v="0"/>
    <s v="United States"/>
    <s v="San Bernardino"/>
    <s v="California"/>
    <n v="92404"/>
    <x v="1"/>
    <s v="OFF-LA-10000240"/>
    <x v="1"/>
    <s v="Labels"/>
    <s v="Self-Adhesive Address Labels for Typewriters by Universal"/>
    <x v="2"/>
    <n v="2"/>
    <n v="0"/>
    <n v="6.8713999999999995"/>
    <s v="Anna Andreadi"/>
    <s v=""/>
    <n v="1"/>
    <n v="0"/>
  </r>
  <r>
    <n v="2019"/>
    <x v="985"/>
    <x v="531"/>
    <d v="2017-03-23T00:00:00"/>
    <s v="Standard Class"/>
    <x v="318"/>
    <x v="318"/>
    <x v="0"/>
    <s v="United States"/>
    <s v="San Bernardino"/>
    <s v="California"/>
    <n v="92404"/>
    <x v="1"/>
    <s v="OFF-SU-10001165"/>
    <x v="1"/>
    <s v="Supplies"/>
    <s v="Acme Elite Stainless Steel Scissors"/>
    <x v="1735"/>
    <n v="4"/>
    <n v="0"/>
    <n v="8.6736000000000004"/>
    <s v="Anna Andreadi"/>
    <s v=""/>
    <n v="1"/>
    <n v="0"/>
  </r>
  <r>
    <n v="2020"/>
    <x v="985"/>
    <x v="531"/>
    <d v="2017-03-23T00:00:00"/>
    <s v="Standard Class"/>
    <x v="318"/>
    <x v="318"/>
    <x v="0"/>
    <s v="United States"/>
    <s v="San Bernardino"/>
    <s v="California"/>
    <n v="92404"/>
    <x v="1"/>
    <s v="OFF-PA-10002749"/>
    <x v="1"/>
    <s v="Paper"/>
    <s v="Wirebound Message Books, 5-1/2 x 4 Forms, 2 or 4 Forms per Page"/>
    <x v="1736"/>
    <n v="6"/>
    <n v="0"/>
    <n v="19.668600000000001"/>
    <s v="Anna Andreadi"/>
    <s v=""/>
    <n v="1"/>
    <n v="0"/>
  </r>
  <r>
    <n v="2021"/>
    <x v="986"/>
    <x v="251"/>
    <d v="2018-09-21T00:00:00"/>
    <s v="First Class"/>
    <x v="563"/>
    <x v="563"/>
    <x v="2"/>
    <s v="United States"/>
    <s v="Providence"/>
    <s v="Rhode Island"/>
    <n v="2908"/>
    <x v="3"/>
    <s v="OFF-ST-10001490"/>
    <x v="1"/>
    <s v="Storage"/>
    <s v="Hot File 7-Pocket, Floor Stand"/>
    <x v="1737"/>
    <n v="9"/>
    <n v="0"/>
    <n v="481.86899999999986"/>
    <s v="Chuck Magee"/>
    <s v=""/>
    <n v="1"/>
    <n v="1"/>
  </r>
  <r>
    <n v="2022"/>
    <x v="986"/>
    <x v="251"/>
    <d v="2018-09-21T00:00:00"/>
    <s v="First Class"/>
    <x v="563"/>
    <x v="563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x v="342"/>
    <n v="3"/>
    <n v="0"/>
    <n v="7.6679999999999993"/>
    <s v="Chuck Magee"/>
    <s v=""/>
    <n v="1"/>
    <n v="0"/>
  </r>
  <r>
    <n v="2023"/>
    <x v="986"/>
    <x v="251"/>
    <d v="2018-09-21T00:00:00"/>
    <s v="First Class"/>
    <x v="563"/>
    <x v="563"/>
    <x v="2"/>
    <s v="United States"/>
    <s v="Providence"/>
    <s v="Rhode Island"/>
    <n v="2908"/>
    <x v="3"/>
    <s v="OFF-BI-10004826"/>
    <x v="1"/>
    <s v="Binders"/>
    <s v="JM Magazine Binder"/>
    <x v="1738"/>
    <n v="3"/>
    <n v="0"/>
    <n v="23.774400000000004"/>
    <s v="Chuck Magee"/>
    <s v=""/>
    <n v="1"/>
    <n v="0"/>
  </r>
  <r>
    <n v="2024"/>
    <x v="986"/>
    <x v="251"/>
    <d v="2018-09-21T00:00:00"/>
    <s v="First Class"/>
    <x v="563"/>
    <x v="563"/>
    <x v="2"/>
    <s v="United States"/>
    <s v="Providence"/>
    <s v="Rhode Island"/>
    <n v="2908"/>
    <x v="3"/>
    <s v="FUR-CH-10004675"/>
    <x v="0"/>
    <s v="Chairs"/>
    <s v="Lifetime Advantage Folding Chairs, 4/Carton"/>
    <x v="1739"/>
    <n v="4"/>
    <n v="0"/>
    <n v="244.24959999999999"/>
    <s v="Chuck Magee"/>
    <s v=""/>
    <n v="1"/>
    <n v="0"/>
  </r>
  <r>
    <n v="2025"/>
    <x v="987"/>
    <x v="648"/>
    <d v="2019-08-22T00:00:00"/>
    <s v="Second Class"/>
    <x v="421"/>
    <x v="421"/>
    <x v="0"/>
    <s v="United States"/>
    <s v="Fresno"/>
    <s v="California"/>
    <n v="93727"/>
    <x v="1"/>
    <s v="OFF-BI-10002867"/>
    <x v="1"/>
    <s v="Binders"/>
    <s v="GBC Recycled Regency Composition Covers"/>
    <x v="1740"/>
    <n v="5"/>
    <n v="0.2"/>
    <n v="77.71399999999997"/>
    <s v="Anna Andreadi"/>
    <s v=""/>
    <n v="1"/>
    <n v="0"/>
  </r>
  <r>
    <n v="2026"/>
    <x v="988"/>
    <x v="649"/>
    <d v="2017-03-15T00:00:00"/>
    <s v="First Class"/>
    <x v="507"/>
    <x v="507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x v="1741"/>
    <n v="2"/>
    <n v="0"/>
    <n v="39.748800000000003"/>
    <s v="Anna Andreadi"/>
    <s v=""/>
    <n v="1"/>
    <n v="0"/>
  </r>
  <r>
    <n v="2027"/>
    <x v="989"/>
    <x v="162"/>
    <d v="2018-09-10T00:00:00"/>
    <s v="Second Class"/>
    <x v="91"/>
    <x v="91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x v="1742"/>
    <n v="2"/>
    <n v="0.2"/>
    <n v="11.558399999999999"/>
    <s v="Anna Andreadi"/>
    <s v=""/>
    <n v="1"/>
    <n v="0"/>
  </r>
  <r>
    <n v="2028"/>
    <x v="989"/>
    <x v="162"/>
    <d v="2018-09-10T00:00:00"/>
    <s v="Second Class"/>
    <x v="91"/>
    <x v="91"/>
    <x v="2"/>
    <s v="United States"/>
    <s v="Lancaster"/>
    <s v="California"/>
    <n v="93534"/>
    <x v="1"/>
    <s v="OFF-BI-10001989"/>
    <x v="1"/>
    <s v="Binders"/>
    <s v="Premium Transparent Presentation Covers by GBC"/>
    <x v="1743"/>
    <n v="4"/>
    <n v="0.2"/>
    <n v="23.497599999999995"/>
    <s v="Anna Andreadi"/>
    <s v=""/>
    <n v="1"/>
    <n v="0"/>
  </r>
  <r>
    <n v="2029"/>
    <x v="990"/>
    <x v="650"/>
    <d v="2017-11-30T00:00:00"/>
    <s v="Standard Class"/>
    <x v="323"/>
    <x v="323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x v="1674"/>
    <n v="3"/>
    <n v="0"/>
    <n v="6.9230999999999998"/>
    <s v="Chuck Magee"/>
    <s v=""/>
    <n v="1"/>
    <n v="0"/>
  </r>
  <r>
    <n v="2030"/>
    <x v="990"/>
    <x v="650"/>
    <d v="2017-11-30T00:00:00"/>
    <s v="Standard Class"/>
    <x v="323"/>
    <x v="323"/>
    <x v="1"/>
    <s v="United States"/>
    <s v="Leominster"/>
    <s v="Massachusetts"/>
    <n v="1453"/>
    <x v="3"/>
    <s v="OFF-ST-10001172"/>
    <x v="1"/>
    <s v="Storage"/>
    <s v="Tennsco Lockers, Sand"/>
    <x v="1744"/>
    <n v="5"/>
    <n v="0"/>
    <n v="25.175999999999998"/>
    <s v="Chuck Magee"/>
    <s v=""/>
    <n v="1"/>
    <n v="0"/>
  </r>
  <r>
    <n v="2031"/>
    <x v="990"/>
    <x v="650"/>
    <d v="2017-11-30T00:00:00"/>
    <s v="Standard Class"/>
    <x v="323"/>
    <x v="323"/>
    <x v="1"/>
    <s v="United States"/>
    <s v="Leominster"/>
    <s v="Massachusetts"/>
    <n v="1453"/>
    <x v="3"/>
    <s v="OFF-BI-10003707"/>
    <x v="1"/>
    <s v="Binders"/>
    <s v="Aluminum Screw Posts"/>
    <x v="1745"/>
    <n v="4"/>
    <n v="0"/>
    <n v="30.52"/>
    <s v="Chuck Magee"/>
    <s v=""/>
    <n v="1"/>
    <n v="0"/>
  </r>
  <r>
    <n v="2032"/>
    <x v="990"/>
    <x v="650"/>
    <d v="2017-11-30T00:00:00"/>
    <s v="Standard Class"/>
    <x v="323"/>
    <x v="323"/>
    <x v="1"/>
    <s v="United States"/>
    <s v="Leominster"/>
    <s v="Massachusetts"/>
    <n v="1453"/>
    <x v="3"/>
    <s v="OFF-PA-10001274"/>
    <x v="1"/>
    <s v="Paper"/>
    <s v="Loose Memo Sheets"/>
    <x v="1031"/>
    <n v="3"/>
    <n v="0"/>
    <n v="5.1464999999999996"/>
    <s v="Chuck Magee"/>
    <s v=""/>
    <n v="1"/>
    <n v="0"/>
  </r>
  <r>
    <n v="2033"/>
    <x v="991"/>
    <x v="10"/>
    <d v="2018-12-13T00:00:00"/>
    <s v="Standard Class"/>
    <x v="334"/>
    <x v="334"/>
    <x v="1"/>
    <s v="United States"/>
    <s v="Fort Worth"/>
    <s v="Texas"/>
    <n v="76106"/>
    <x v="2"/>
    <s v="OFF-PA-10002250"/>
    <x v="1"/>
    <s v="Paper"/>
    <s v="Things To Do Today Pad"/>
    <x v="1746"/>
    <n v="2"/>
    <n v="0.2"/>
    <n v="3.2871999999999999"/>
    <s v="Kelly Williams"/>
    <s v=""/>
    <n v="1"/>
    <n v="0"/>
  </r>
  <r>
    <n v="2034"/>
    <x v="991"/>
    <x v="10"/>
    <d v="2018-12-13T00:00:00"/>
    <s v="Standard Class"/>
    <x v="334"/>
    <x v="334"/>
    <x v="1"/>
    <s v="United States"/>
    <s v="Fort Worth"/>
    <s v="Texas"/>
    <n v="76106"/>
    <x v="2"/>
    <s v="OFF-AR-10000475"/>
    <x v="1"/>
    <s v="Art"/>
    <s v="Hunt BOSTON Vista Battery-Operated Pencil Sharpener, Black"/>
    <x v="1747"/>
    <n v="1"/>
    <n v="0.2"/>
    <n v="0.8162000000000007"/>
    <s v="Kelly Williams"/>
    <s v=""/>
    <n v="1"/>
    <n v="0"/>
  </r>
  <r>
    <n v="2035"/>
    <x v="992"/>
    <x v="145"/>
    <d v="2019-09-29T00:00:00"/>
    <s v="Standard Class"/>
    <x v="564"/>
    <x v="564"/>
    <x v="0"/>
    <s v="United States"/>
    <s v="Rochester"/>
    <s v="Minnesota"/>
    <n v="55901"/>
    <x v="2"/>
    <s v="OFF-BI-10002976"/>
    <x v="1"/>
    <s v="Binders"/>
    <s v="ACCOHIDE Binder by Acco"/>
    <x v="341"/>
    <n v="2"/>
    <n v="0"/>
    <n v="3.8822000000000001"/>
    <s v="Kelly Williams"/>
    <s v=""/>
    <n v="1"/>
    <n v="1"/>
  </r>
  <r>
    <n v="2036"/>
    <x v="992"/>
    <x v="145"/>
    <d v="2019-09-29T00:00:00"/>
    <s v="Standard Class"/>
    <x v="564"/>
    <x v="564"/>
    <x v="0"/>
    <s v="United States"/>
    <s v="Rochester"/>
    <s v="Minnesota"/>
    <n v="55901"/>
    <x v="2"/>
    <s v="FUR-CH-10003061"/>
    <x v="0"/>
    <s v="Chairs"/>
    <s v="Global Leather Task Chair, Black"/>
    <x v="1748"/>
    <n v="3"/>
    <n v="0"/>
    <n v="51.294299999999964"/>
    <s v="Kelly Williams"/>
    <s v=""/>
    <n v="1"/>
    <n v="0"/>
  </r>
  <r>
    <n v="2037"/>
    <x v="993"/>
    <x v="651"/>
    <d v="2017-01-27T00:00:00"/>
    <s v="Standard Class"/>
    <x v="194"/>
    <x v="194"/>
    <x v="2"/>
    <s v="United States"/>
    <s v="Bozeman"/>
    <s v="Montana"/>
    <n v="59715"/>
    <x v="1"/>
    <s v="OFF-PA-10002893"/>
    <x v="1"/>
    <s v="Paper"/>
    <s v="Wirebound Service Call Books, 5 1/2&quot; x 4&quot;"/>
    <x v="1749"/>
    <n v="3"/>
    <n v="0"/>
    <n v="13.9392"/>
    <s v="Anna Andreadi"/>
    <n v="1"/>
    <n v="0"/>
    <n v="0"/>
  </r>
  <r>
    <n v="2038"/>
    <x v="993"/>
    <x v="651"/>
    <d v="2017-01-27T00:00:00"/>
    <s v="Standard Class"/>
    <x v="194"/>
    <x v="194"/>
    <x v="2"/>
    <s v="United States"/>
    <s v="Bozeman"/>
    <s v="Montana"/>
    <n v="59715"/>
    <x v="1"/>
    <s v="OFF-LA-10003077"/>
    <x v="1"/>
    <s v="Labels"/>
    <s v="Avery 500"/>
    <x v="2"/>
    <n v="2"/>
    <n v="0"/>
    <n v="6.8713999999999995"/>
    <s v="Anna Andreadi"/>
    <n v="1"/>
    <n v="0"/>
    <n v="0"/>
  </r>
  <r>
    <n v="2039"/>
    <x v="994"/>
    <x v="652"/>
    <d v="2017-06-23T00:00:00"/>
    <s v="Standard Class"/>
    <x v="381"/>
    <x v="381"/>
    <x v="2"/>
    <s v="United States"/>
    <s v="Peoria"/>
    <s v="Arizona"/>
    <n v="85345"/>
    <x v="1"/>
    <s v="OFF-PA-10001661"/>
    <x v="1"/>
    <s v="Paper"/>
    <s v="Xerox 1922"/>
    <x v="1655"/>
    <n v="3"/>
    <n v="0.2"/>
    <n v="4.3326000000000002"/>
    <s v="Anna Andreadi"/>
    <s v=""/>
    <n v="1"/>
    <n v="0"/>
  </r>
  <r>
    <n v="2040"/>
    <x v="994"/>
    <x v="652"/>
    <d v="2017-06-23T00:00:00"/>
    <s v="Standard Class"/>
    <x v="381"/>
    <x v="381"/>
    <x v="2"/>
    <s v="United States"/>
    <s v="Peoria"/>
    <s v="Arizona"/>
    <n v="85345"/>
    <x v="1"/>
    <s v="OFF-BI-10004656"/>
    <x v="1"/>
    <s v="Binders"/>
    <s v="Peel &amp; Stick Add-On Corner Pockets"/>
    <x v="1750"/>
    <n v="7"/>
    <n v="0.7"/>
    <n v="-3.3263999999999996"/>
    <s v="Anna Andreadi"/>
    <s v=""/>
    <n v="1"/>
    <n v="0"/>
  </r>
  <r>
    <n v="2041"/>
    <x v="994"/>
    <x v="652"/>
    <d v="2017-06-23T00:00:00"/>
    <s v="Standard Class"/>
    <x v="381"/>
    <x v="381"/>
    <x v="2"/>
    <s v="United States"/>
    <s v="Peoria"/>
    <s v="Arizona"/>
    <n v="85345"/>
    <x v="1"/>
    <s v="OFF-BI-10003707"/>
    <x v="1"/>
    <s v="Binders"/>
    <s v="Aluminum Screw Posts"/>
    <x v="1751"/>
    <n v="2"/>
    <n v="0.7"/>
    <n v="-6.1039999999999974"/>
    <s v="Anna Andreadi"/>
    <s v=""/>
    <n v="1"/>
    <n v="0"/>
  </r>
  <r>
    <n v="2042"/>
    <x v="994"/>
    <x v="652"/>
    <d v="2017-06-23T00:00:00"/>
    <s v="Standard Class"/>
    <x v="381"/>
    <x v="381"/>
    <x v="2"/>
    <s v="United States"/>
    <s v="Peoria"/>
    <s v="Arizona"/>
    <n v="85345"/>
    <x v="1"/>
    <s v="FUR-FU-10004973"/>
    <x v="0"/>
    <s v="Furnishings"/>
    <s v="Flat Face Poster Frame"/>
    <x v="1752"/>
    <n v="5"/>
    <n v="0.2"/>
    <n v="20.724000000000007"/>
    <s v="Anna Andreadi"/>
    <s v=""/>
    <n v="1"/>
    <n v="0"/>
  </r>
  <r>
    <n v="2043"/>
    <x v="995"/>
    <x v="653"/>
    <d v="2017-10-08T00:00:00"/>
    <s v="Standard Class"/>
    <x v="182"/>
    <x v="182"/>
    <x v="1"/>
    <s v="United States"/>
    <s v="San Diego"/>
    <s v="California"/>
    <n v="92105"/>
    <x v="1"/>
    <s v="OFF-BI-10004817"/>
    <x v="1"/>
    <s v="Binders"/>
    <s v="GBC Personal VeloBind Strips"/>
    <x v="1753"/>
    <n v="6"/>
    <n v="0.2"/>
    <n v="20.1264"/>
    <s v="Anna Andreadi"/>
    <s v=""/>
    <n v="1"/>
    <n v="0"/>
  </r>
  <r>
    <n v="2044"/>
    <x v="996"/>
    <x v="551"/>
    <d v="2019-11-23T00:00:00"/>
    <s v="Standard Class"/>
    <x v="478"/>
    <x v="478"/>
    <x v="1"/>
    <s v="United States"/>
    <s v="Lakewood"/>
    <s v="Ohio"/>
    <n v="44107"/>
    <x v="3"/>
    <s v="OFF-AR-10001860"/>
    <x v="1"/>
    <s v="Art"/>
    <s v="BIC Liqua Brite Liner"/>
    <x v="1754"/>
    <n v="7"/>
    <n v="0.2"/>
    <n v="7.7728000000000002"/>
    <s v="Chuck Magee"/>
    <s v=""/>
    <n v="1"/>
    <n v="0"/>
  </r>
  <r>
    <n v="2045"/>
    <x v="997"/>
    <x v="654"/>
    <d v="2016-08-23T00:00:00"/>
    <s v="Standard Class"/>
    <x v="10"/>
    <x v="10"/>
    <x v="1"/>
    <s v="United States"/>
    <s v="Houston"/>
    <s v="Texas"/>
    <n v="77095"/>
    <x v="2"/>
    <s v="OFF-PA-10001639"/>
    <x v="1"/>
    <s v="Paper"/>
    <s v="Xerox 203"/>
    <x v="12"/>
    <n v="3"/>
    <n v="0.2"/>
    <n v="5.4432"/>
    <s v="Kelly Williams"/>
    <s v=""/>
    <n v="1"/>
    <n v="0"/>
  </r>
  <r>
    <n v="2046"/>
    <x v="998"/>
    <x v="19"/>
    <d v="2018-07-21T00:00:00"/>
    <s v="Standard Class"/>
    <x v="565"/>
    <x v="565"/>
    <x v="1"/>
    <s v="United States"/>
    <s v="Perth Amboy"/>
    <s v="New Jersey"/>
    <n v="8861"/>
    <x v="3"/>
    <s v="OFF-AP-10004487"/>
    <x v="1"/>
    <s v="Appliances"/>
    <s v="Kensington 4 Outlet MasterPiece Compact Power Control Center"/>
    <x v="1755"/>
    <n v="2"/>
    <n v="0"/>
    <n v="45.539199999999994"/>
    <s v="Chuck Magee"/>
    <s v=""/>
    <n v="1"/>
    <n v="1"/>
  </r>
  <r>
    <n v="2047"/>
    <x v="998"/>
    <x v="19"/>
    <d v="2018-07-21T00:00:00"/>
    <s v="Standard Class"/>
    <x v="565"/>
    <x v="565"/>
    <x v="1"/>
    <s v="United States"/>
    <s v="Perth Amboy"/>
    <s v="New Jersey"/>
    <n v="8861"/>
    <x v="3"/>
    <s v="TEC-PH-10001760"/>
    <x v="2"/>
    <s v="Phones"/>
    <s v="Bose SoundLink Bluetooth Speaker"/>
    <x v="1756"/>
    <n v="3"/>
    <n v="0"/>
    <n v="280.59000000000003"/>
    <s v="Chuck Magee"/>
    <s v=""/>
    <n v="1"/>
    <n v="0"/>
  </r>
  <r>
    <n v="2048"/>
    <x v="998"/>
    <x v="19"/>
    <d v="2018-07-21T00:00:00"/>
    <s v="Standard Class"/>
    <x v="565"/>
    <x v="565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x v="447"/>
    <n v="1"/>
    <n v="0"/>
    <n v="26.630399999999998"/>
    <s v="Chuck Magee"/>
    <s v=""/>
    <n v="1"/>
    <n v="0"/>
  </r>
  <r>
    <n v="2049"/>
    <x v="999"/>
    <x v="655"/>
    <d v="2017-07-13T00:00:00"/>
    <s v="First Class"/>
    <x v="242"/>
    <x v="242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x v="1757"/>
    <n v="7"/>
    <n v="0.2"/>
    <n v="36.224999999999966"/>
    <s v="Chuck Magee"/>
    <s v=""/>
    <n v="1"/>
    <n v="0"/>
  </r>
  <r>
    <n v="2050"/>
    <x v="999"/>
    <x v="655"/>
    <d v="2017-07-13T00:00:00"/>
    <s v="First Class"/>
    <x v="242"/>
    <x v="242"/>
    <x v="0"/>
    <s v="United States"/>
    <s v="Philadelphia"/>
    <s v="Pennsylvania"/>
    <n v="19134"/>
    <x v="3"/>
    <s v="OFF-BI-10004022"/>
    <x v="1"/>
    <s v="Binders"/>
    <s v="Acco Suede Grain Vinyl Round Ring Binder"/>
    <x v="1293"/>
    <n v="3"/>
    <n v="0.7"/>
    <n v="-2.0015999999999998"/>
    <s v="Chuck Magee"/>
    <s v=""/>
    <n v="1"/>
    <n v="0"/>
  </r>
  <r>
    <n v="2051"/>
    <x v="999"/>
    <x v="655"/>
    <d v="2017-07-13T00:00:00"/>
    <s v="First Class"/>
    <x v="242"/>
    <x v="242"/>
    <x v="0"/>
    <s v="United States"/>
    <s v="Philadelphia"/>
    <s v="Pennsylvania"/>
    <n v="19134"/>
    <x v="3"/>
    <s v="OFF-BI-10003669"/>
    <x v="1"/>
    <s v="Binders"/>
    <s v="3M Organizer Strips"/>
    <x v="1758"/>
    <n v="4"/>
    <n v="0.7"/>
    <n v="-4.7519999999999989"/>
    <s v="Chuck Magee"/>
    <s v=""/>
    <n v="1"/>
    <n v="0"/>
  </r>
  <r>
    <n v="2052"/>
    <x v="999"/>
    <x v="655"/>
    <d v="2017-07-13T00:00:00"/>
    <s v="First Class"/>
    <x v="242"/>
    <x v="242"/>
    <x v="0"/>
    <s v="United States"/>
    <s v="Philadelphia"/>
    <s v="Pennsylvania"/>
    <n v="19134"/>
    <x v="3"/>
    <s v="FUR-CH-10003833"/>
    <x v="0"/>
    <s v="Chairs"/>
    <s v="Novimex Fabric Task Chair"/>
    <x v="1759"/>
    <n v="8"/>
    <n v="0.3"/>
    <n v="-73.175999999999988"/>
    <s v="Chuck Magee"/>
    <s v=""/>
    <n v="1"/>
    <n v="0"/>
  </r>
  <r>
    <n v="2053"/>
    <x v="999"/>
    <x v="655"/>
    <d v="2017-07-13T00:00:00"/>
    <s v="First Class"/>
    <x v="242"/>
    <x v="242"/>
    <x v="0"/>
    <s v="United States"/>
    <s v="Philadelphia"/>
    <s v="Pennsylvania"/>
    <n v="19134"/>
    <x v="3"/>
    <s v="OFF-AR-10003732"/>
    <x v="1"/>
    <s v="Art"/>
    <s v="Newell 333"/>
    <x v="1760"/>
    <n v="5"/>
    <n v="0.2"/>
    <n v="0.83399999999999963"/>
    <s v="Chuck Magee"/>
    <s v=""/>
    <n v="1"/>
    <n v="0"/>
  </r>
  <r>
    <n v="2054"/>
    <x v="999"/>
    <x v="655"/>
    <d v="2017-07-13T00:00:00"/>
    <s v="First Class"/>
    <x v="242"/>
    <x v="242"/>
    <x v="0"/>
    <s v="United States"/>
    <s v="Philadelphia"/>
    <s v="Pennsylvania"/>
    <n v="19134"/>
    <x v="3"/>
    <s v="FUR-FU-10003142"/>
    <x v="0"/>
    <s v="Furnishings"/>
    <s v="Master Big Foot Doorstop, Beige"/>
    <x v="869"/>
    <n v="6"/>
    <n v="0.2"/>
    <n v="3.4847999999999981"/>
    <s v="Chuck Magee"/>
    <s v=""/>
    <n v="1"/>
    <n v="0"/>
  </r>
  <r>
    <n v="2055"/>
    <x v="1000"/>
    <x v="49"/>
    <d v="2018-12-07T00:00:00"/>
    <s v="Standard Class"/>
    <x v="502"/>
    <x v="502"/>
    <x v="0"/>
    <s v="United States"/>
    <s v="Richmond"/>
    <s v="Indiana"/>
    <n v="47374"/>
    <x v="2"/>
    <s v="FUR-FU-10001196"/>
    <x v="0"/>
    <s v="Furnishings"/>
    <s v="DAX Cubicle Frames - 8x10"/>
    <x v="1761"/>
    <n v="3"/>
    <n v="0"/>
    <n v="5.1929999999999996"/>
    <s v="Kelly Williams"/>
    <s v=""/>
    <n v="1"/>
    <n v="0"/>
  </r>
  <r>
    <n v="2056"/>
    <x v="1001"/>
    <x v="66"/>
    <d v="2019-12-25T00:00:00"/>
    <s v="First Class"/>
    <x v="236"/>
    <x v="236"/>
    <x v="0"/>
    <s v="United States"/>
    <s v="Detroit"/>
    <s v="Michigan"/>
    <n v="48227"/>
    <x v="2"/>
    <s v="TEC-AC-10001114"/>
    <x v="2"/>
    <s v="Accessories"/>
    <s v="Microsoft Wireless Mobile Mouse 4000"/>
    <x v="1723"/>
    <n v="5"/>
    <n v="0"/>
    <n v="63.983999999999988"/>
    <s v="Kelly Williams"/>
    <s v=""/>
    <n v="1"/>
    <n v="0"/>
  </r>
  <r>
    <n v="2057"/>
    <x v="1001"/>
    <x v="66"/>
    <d v="2019-12-25T00:00:00"/>
    <s v="First Class"/>
    <x v="236"/>
    <x v="236"/>
    <x v="0"/>
    <s v="United States"/>
    <s v="Detroit"/>
    <s v="Michigan"/>
    <n v="48227"/>
    <x v="2"/>
    <s v="FUR-CH-10002335"/>
    <x v="0"/>
    <s v="Chairs"/>
    <s v="Hon GuestStacker Chair"/>
    <x v="1762"/>
    <n v="7"/>
    <n v="0"/>
    <n v="412.5394"/>
    <s v="Kelly Williams"/>
    <s v=""/>
    <n v="1"/>
    <n v="0"/>
  </r>
  <r>
    <n v="2058"/>
    <x v="1001"/>
    <x v="66"/>
    <d v="2019-12-25T00:00:00"/>
    <s v="First Class"/>
    <x v="236"/>
    <x v="236"/>
    <x v="0"/>
    <s v="United States"/>
    <s v="Detroit"/>
    <s v="Michigan"/>
    <n v="48227"/>
    <x v="2"/>
    <s v="TEC-AC-10000844"/>
    <x v="2"/>
    <s v="Accessories"/>
    <s v="Logitech Gaming G510s - Keyboard"/>
    <x v="1763"/>
    <n v="1"/>
    <n v="0"/>
    <n v="30.596399999999996"/>
    <s v="Kelly Williams"/>
    <s v=""/>
    <n v="1"/>
    <n v="0"/>
  </r>
  <r>
    <n v="2059"/>
    <x v="1001"/>
    <x v="66"/>
    <d v="2019-12-25T00:00:00"/>
    <s v="First Class"/>
    <x v="236"/>
    <x v="236"/>
    <x v="0"/>
    <s v="United States"/>
    <s v="Detroit"/>
    <s v="Michigan"/>
    <n v="48227"/>
    <x v="2"/>
    <s v="FUR-TA-10004534"/>
    <x v="0"/>
    <s v="Tables"/>
    <s v="Bevis 44 x 96 Conference Tables"/>
    <x v="1764"/>
    <n v="2"/>
    <n v="0"/>
    <n v="70.005999999999972"/>
    <s v="Kelly Williams"/>
    <s v=""/>
    <n v="1"/>
    <n v="0"/>
  </r>
  <r>
    <n v="2060"/>
    <x v="1002"/>
    <x v="656"/>
    <d v="2016-11-04T00:00:00"/>
    <s v="Standard Class"/>
    <x v="55"/>
    <x v="55"/>
    <x v="1"/>
    <s v="United States"/>
    <s v="Los Angeles"/>
    <s v="California"/>
    <n v="90049"/>
    <x v="1"/>
    <s v="OFF-FA-10002975"/>
    <x v="1"/>
    <s v="Fasteners"/>
    <s v="Staples"/>
    <x v="1189"/>
    <n v="3"/>
    <n v="0"/>
    <n v="5.2164000000000001"/>
    <s v="Anna Andreadi"/>
    <s v=""/>
    <n v="1"/>
    <n v="0"/>
  </r>
  <r>
    <n v="2061"/>
    <x v="1002"/>
    <x v="656"/>
    <d v="2016-11-04T00:00:00"/>
    <s v="Standard Class"/>
    <x v="55"/>
    <x v="55"/>
    <x v="1"/>
    <s v="United States"/>
    <s v="Los Angeles"/>
    <s v="California"/>
    <n v="90049"/>
    <x v="1"/>
    <s v="OFF-ST-10003996"/>
    <x v="1"/>
    <s v="Storage"/>
    <s v="Letter/Legal File Tote with Clear Snap-On Lid, Black Granite"/>
    <x v="1765"/>
    <n v="5"/>
    <n v="0"/>
    <n v="20.877999999999997"/>
    <s v="Anna Andreadi"/>
    <s v=""/>
    <n v="1"/>
    <n v="0"/>
  </r>
  <r>
    <n v="2062"/>
    <x v="1002"/>
    <x v="656"/>
    <d v="2016-11-04T00:00:00"/>
    <s v="Standard Class"/>
    <x v="55"/>
    <x v="55"/>
    <x v="1"/>
    <s v="United States"/>
    <s v="Los Angeles"/>
    <s v="California"/>
    <n v="90049"/>
    <x v="1"/>
    <s v="OFF-BI-10002571"/>
    <x v="1"/>
    <s v="Binders"/>
    <s v="Avery Framed View Binder, EZD Ring (Locking), Navy, 1 1/2&quot;"/>
    <x v="1766"/>
    <n v="2"/>
    <n v="0.2"/>
    <n v="5.3891999999999989"/>
    <s v="Anna Andreadi"/>
    <s v=""/>
    <n v="1"/>
    <n v="0"/>
  </r>
  <r>
    <n v="2063"/>
    <x v="1002"/>
    <x v="656"/>
    <d v="2016-11-04T00:00:00"/>
    <s v="Standard Class"/>
    <x v="55"/>
    <x v="55"/>
    <x v="1"/>
    <s v="United States"/>
    <s v="Los Angeles"/>
    <s v="California"/>
    <n v="90049"/>
    <x v="1"/>
    <s v="OFF-PA-10000477"/>
    <x v="1"/>
    <s v="Paper"/>
    <s v="Xerox 1952"/>
    <x v="1767"/>
    <n v="13"/>
    <n v="0"/>
    <n v="30.427800000000005"/>
    <s v="Anna Andreadi"/>
    <s v=""/>
    <n v="1"/>
    <n v="0"/>
  </r>
  <r>
    <n v="2064"/>
    <x v="1002"/>
    <x v="656"/>
    <d v="2016-11-04T00:00:00"/>
    <s v="Standard Class"/>
    <x v="55"/>
    <x v="55"/>
    <x v="1"/>
    <s v="United States"/>
    <s v="Los Angeles"/>
    <s v="California"/>
    <n v="90049"/>
    <x v="1"/>
    <s v="OFF-BI-10004209"/>
    <x v="1"/>
    <s v="Binders"/>
    <s v="Fellowes Twister Kit, Gray/Clear, 3/pkg"/>
    <x v="1768"/>
    <n v="3"/>
    <n v="0.2"/>
    <n v="6.0299999999999994"/>
    <s v="Anna Andreadi"/>
    <s v=""/>
    <n v="1"/>
    <n v="0"/>
  </r>
  <r>
    <n v="2065"/>
    <x v="1002"/>
    <x v="656"/>
    <d v="2016-11-04T00:00:00"/>
    <s v="Standard Class"/>
    <x v="55"/>
    <x v="55"/>
    <x v="1"/>
    <s v="United States"/>
    <s v="Los Angeles"/>
    <s v="California"/>
    <n v="90049"/>
    <x v="1"/>
    <s v="OFF-ST-10001963"/>
    <x v="1"/>
    <s v="Storage"/>
    <s v="Tennsco Regal Shelving Units"/>
    <x v="1769"/>
    <n v="4"/>
    <n v="0"/>
    <n v="12.169199999999989"/>
    <s v="Anna Andreadi"/>
    <s v=""/>
    <n v="1"/>
    <n v="0"/>
  </r>
  <r>
    <n v="2066"/>
    <x v="1002"/>
    <x v="656"/>
    <d v="2016-11-04T00:00:00"/>
    <s v="Standard Class"/>
    <x v="55"/>
    <x v="55"/>
    <x v="1"/>
    <s v="United States"/>
    <s v="Los Angeles"/>
    <s v="California"/>
    <n v="90049"/>
    <x v="1"/>
    <s v="FUR-CH-10003833"/>
    <x v="0"/>
    <s v="Chairs"/>
    <s v="Novimex Fabric Task Chair"/>
    <x v="1770"/>
    <n v="3"/>
    <n v="0.2"/>
    <n v="-9.1470000000000056"/>
    <s v="Anna Andreadi"/>
    <s v=""/>
    <n v="1"/>
    <n v="0"/>
  </r>
  <r>
    <n v="2067"/>
    <x v="1002"/>
    <x v="656"/>
    <d v="2016-11-04T00:00:00"/>
    <s v="Standard Class"/>
    <x v="55"/>
    <x v="55"/>
    <x v="1"/>
    <s v="United States"/>
    <s v="Los Angeles"/>
    <s v="California"/>
    <n v="90049"/>
    <x v="1"/>
    <s v="TEC-AC-10004568"/>
    <x v="2"/>
    <s v="Accessories"/>
    <s v="Maxell LTO Ultrium - 800 GB"/>
    <x v="1771"/>
    <n v="9"/>
    <n v="0"/>
    <n v="47.862899999999982"/>
    <s v="Anna Andreadi"/>
    <s v=""/>
    <n v="1"/>
    <n v="0"/>
  </r>
  <r>
    <n v="2068"/>
    <x v="1002"/>
    <x v="656"/>
    <d v="2016-11-04T00:00:00"/>
    <s v="Standard Class"/>
    <x v="55"/>
    <x v="55"/>
    <x v="1"/>
    <s v="United States"/>
    <s v="Los Angeles"/>
    <s v="California"/>
    <n v="90049"/>
    <x v="1"/>
    <s v="OFF-AR-10001419"/>
    <x v="1"/>
    <s v="Art"/>
    <s v="Newell 325"/>
    <x v="714"/>
    <n v="3"/>
    <n v="0"/>
    <n v="3.7169999999999996"/>
    <s v="Anna Andreadi"/>
    <s v=""/>
    <n v="1"/>
    <n v="0"/>
  </r>
  <r>
    <n v="2069"/>
    <x v="1003"/>
    <x v="657"/>
    <d v="2017-04-19T00:00:00"/>
    <s v="Standard Class"/>
    <x v="233"/>
    <x v="233"/>
    <x v="0"/>
    <s v="United States"/>
    <s v="Pomona"/>
    <s v="California"/>
    <n v="91767"/>
    <x v="1"/>
    <s v="TEC-AC-10002800"/>
    <x v="2"/>
    <s v="Accessories"/>
    <s v="Plantronics Audio 478 Stereo USB Headset"/>
    <x v="1772"/>
    <n v="4"/>
    <n v="0"/>
    <n v="69.98599999999999"/>
    <s v="Anna Andreadi"/>
    <s v=""/>
    <n v="1"/>
    <n v="0"/>
  </r>
  <r>
    <n v="2070"/>
    <x v="1003"/>
    <x v="657"/>
    <d v="2017-04-19T00:00:00"/>
    <s v="Standard Class"/>
    <x v="233"/>
    <x v="233"/>
    <x v="0"/>
    <s v="United States"/>
    <s v="Pomona"/>
    <s v="California"/>
    <n v="91767"/>
    <x v="1"/>
    <s v="FUR-TA-10003954"/>
    <x v="0"/>
    <s v="Tables"/>
    <s v="Hon 94000 Series Round Tables"/>
    <x v="1773"/>
    <n v="3"/>
    <n v="0.2"/>
    <n v="-97.739399999999989"/>
    <s v="Anna Andreadi"/>
    <s v=""/>
    <n v="1"/>
    <n v="0"/>
  </r>
  <r>
    <n v="2071"/>
    <x v="1004"/>
    <x v="658"/>
    <d v="2018-07-23T00:00:00"/>
    <s v="Second Class"/>
    <x v="566"/>
    <x v="566"/>
    <x v="1"/>
    <s v="United States"/>
    <s v="Philadelphia"/>
    <s v="Pennsylvania"/>
    <n v="19134"/>
    <x v="3"/>
    <s v="OFF-BI-10000301"/>
    <x v="1"/>
    <s v="Binders"/>
    <s v="GBC Instant Report Kit"/>
    <x v="1774"/>
    <n v="1"/>
    <n v="0.7"/>
    <n v="-1.294"/>
    <s v="Chuck Magee"/>
    <s v=""/>
    <n v="1"/>
    <n v="1"/>
  </r>
  <r>
    <n v="2072"/>
    <x v="1005"/>
    <x v="225"/>
    <d v="2019-11-25T00:00:00"/>
    <s v="Standard Class"/>
    <x v="567"/>
    <x v="567"/>
    <x v="0"/>
    <s v="United States"/>
    <s v="Ontario"/>
    <s v="California"/>
    <n v="91761"/>
    <x v="1"/>
    <s v="FUR-CH-10003956"/>
    <x v="0"/>
    <s v="Chairs"/>
    <s v="Novimex High-Tech Fabric Mesh Task Chair"/>
    <x v="514"/>
    <n v="5"/>
    <n v="0.2"/>
    <n v="-46.137000000000029"/>
    <s v="Anna Andreadi"/>
    <s v=""/>
    <n v="1"/>
    <n v="1"/>
  </r>
  <r>
    <n v="2073"/>
    <x v="1006"/>
    <x v="491"/>
    <d v="2018-12-02T00:00:00"/>
    <s v="Standard Class"/>
    <x v="568"/>
    <x v="568"/>
    <x v="1"/>
    <s v="United States"/>
    <s v="Seattle"/>
    <s v="Washington"/>
    <n v="98105"/>
    <x v="1"/>
    <s v="OFF-BI-10002954"/>
    <x v="1"/>
    <s v="Binders"/>
    <s v="Newell 3-Hole Punched Plastic Slotted Magazine Holders for Binders"/>
    <x v="1775"/>
    <n v="2"/>
    <n v="0.2"/>
    <n v="2.5591999999999997"/>
    <s v="Anna Andreadi"/>
    <s v=""/>
    <n v="1"/>
    <n v="1"/>
  </r>
  <r>
    <n v="2074"/>
    <x v="1007"/>
    <x v="659"/>
    <d v="2019-11-12T00:00:00"/>
    <s v="Second Class"/>
    <x v="489"/>
    <x v="489"/>
    <x v="2"/>
    <s v="United States"/>
    <s v="Brentwood"/>
    <s v="California"/>
    <n v="94513"/>
    <x v="1"/>
    <s v="TEC-AC-10003289"/>
    <x v="2"/>
    <s v="Accessories"/>
    <s v="Anker Ultra-Slim Mini Bluetooth 3.0 Wireless Keyboard"/>
    <x v="1543"/>
    <n v="3"/>
    <n v="0"/>
    <n v="13.793099999999999"/>
    <s v="Anna Andreadi"/>
    <n v="1"/>
    <n v="0"/>
    <n v="0"/>
  </r>
  <r>
    <n v="2075"/>
    <x v="1007"/>
    <x v="659"/>
    <d v="2019-11-12T00:00:00"/>
    <s v="Second Class"/>
    <x v="489"/>
    <x v="489"/>
    <x v="2"/>
    <s v="United States"/>
    <s v="Brentwood"/>
    <s v="California"/>
    <n v="94513"/>
    <x v="1"/>
    <s v="TEC-PH-10002468"/>
    <x v="2"/>
    <s v="Phones"/>
    <s v="Plantronics CS 50-USB - headset - Convertible, Monaural"/>
    <x v="1776"/>
    <n v="7"/>
    <n v="0.2"/>
    <n v="66.635100000000023"/>
    <s v="Anna Andreadi"/>
    <n v="1"/>
    <n v="0"/>
    <n v="0"/>
  </r>
  <r>
    <n v="2076"/>
    <x v="1008"/>
    <x v="588"/>
    <d v="2016-12-05T00:00:00"/>
    <s v="Standard Class"/>
    <x v="309"/>
    <x v="309"/>
    <x v="0"/>
    <s v="United States"/>
    <s v="San Francisco"/>
    <s v="California"/>
    <n v="94122"/>
    <x v="1"/>
    <s v="FUR-FU-10001861"/>
    <x v="0"/>
    <s v="Furnishings"/>
    <s v="Floodlight Indoor Halogen Bulbs, 1 Bulb per Pack, 60 Watts"/>
    <x v="1777"/>
    <n v="3"/>
    <n v="0"/>
    <n v="28.517999999999994"/>
    <s v="Anna Andreadi"/>
    <s v=""/>
    <n v="1"/>
    <n v="0"/>
  </r>
  <r>
    <n v="2077"/>
    <x v="1009"/>
    <x v="510"/>
    <d v="2019-09-15T00:00:00"/>
    <s v="First Class"/>
    <x v="569"/>
    <x v="569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x v="1778"/>
    <n v="5"/>
    <n v="0"/>
    <n v="19.950000000000003"/>
    <s v="Chuck Magee"/>
    <s v=""/>
    <n v="1"/>
    <n v="1"/>
  </r>
  <r>
    <n v="2078"/>
    <x v="1009"/>
    <x v="510"/>
    <d v="2019-09-15T00:00:00"/>
    <s v="First Class"/>
    <x v="569"/>
    <x v="569"/>
    <x v="0"/>
    <s v="United States"/>
    <s v="Baltimore"/>
    <s v="Maryland"/>
    <n v="21215"/>
    <x v="3"/>
    <s v="OFF-AP-10000358"/>
    <x v="1"/>
    <s v="Appliances"/>
    <s v="Fellowes Basic Home/Office Series Surge Protectors"/>
    <x v="1779"/>
    <n v="7"/>
    <n v="0"/>
    <n v="26.349399999999992"/>
    <s v="Chuck Magee"/>
    <s v=""/>
    <n v="1"/>
    <n v="0"/>
  </r>
  <r>
    <n v="2079"/>
    <x v="1009"/>
    <x v="510"/>
    <d v="2019-09-15T00:00:00"/>
    <s v="First Class"/>
    <x v="569"/>
    <x v="569"/>
    <x v="0"/>
    <s v="United States"/>
    <s v="Baltimore"/>
    <s v="Maryland"/>
    <n v="21215"/>
    <x v="3"/>
    <s v="OFF-PA-10004243"/>
    <x v="1"/>
    <s v="Paper"/>
    <s v="Xerox 1939"/>
    <x v="453"/>
    <n v="5"/>
    <n v="0"/>
    <n v="45.527999999999992"/>
    <s v="Chuck Magee"/>
    <s v=""/>
    <n v="1"/>
    <n v="0"/>
  </r>
  <r>
    <n v="2080"/>
    <x v="1010"/>
    <x v="100"/>
    <d v="2017-12-29T00:00:00"/>
    <s v="Standard Class"/>
    <x v="333"/>
    <x v="333"/>
    <x v="0"/>
    <s v="United States"/>
    <s v="Phoenix"/>
    <s v="Arizona"/>
    <n v="85023"/>
    <x v="1"/>
    <s v="OFF-PA-10001295"/>
    <x v="1"/>
    <s v="Paper"/>
    <s v="Computer Printout Paper with Letter-Trim Perforations"/>
    <x v="1780"/>
    <n v="7"/>
    <n v="0.2"/>
    <n v="37.181199999999997"/>
    <s v="Anna Andreadi"/>
    <s v=""/>
    <n v="1"/>
    <n v="0"/>
  </r>
  <r>
    <n v="2081"/>
    <x v="1010"/>
    <x v="100"/>
    <d v="2017-12-29T00:00:00"/>
    <s v="Standard Class"/>
    <x v="333"/>
    <x v="333"/>
    <x v="0"/>
    <s v="United States"/>
    <s v="Phoenix"/>
    <s v="Arizona"/>
    <n v="85023"/>
    <x v="1"/>
    <s v="TEC-PH-10002170"/>
    <x v="2"/>
    <s v="Phones"/>
    <s v="ClearSounds CSC500 Amplified Spirit Phone Corded phone"/>
    <x v="1781"/>
    <n v="2"/>
    <n v="0.2"/>
    <n v="11.198400000000003"/>
    <s v="Anna Andreadi"/>
    <s v=""/>
    <n v="1"/>
    <n v="0"/>
  </r>
  <r>
    <n v="2082"/>
    <x v="1010"/>
    <x v="100"/>
    <d v="2017-12-29T00:00:00"/>
    <s v="Standard Class"/>
    <x v="333"/>
    <x v="333"/>
    <x v="0"/>
    <s v="United States"/>
    <s v="Phoenix"/>
    <s v="Arizona"/>
    <n v="85023"/>
    <x v="1"/>
    <s v="FUR-FU-10002885"/>
    <x v="0"/>
    <s v="Furnishings"/>
    <s v="Magna Visual Magnetic Picture Hangers"/>
    <x v="326"/>
    <n v="2"/>
    <n v="0.2"/>
    <n v="1.7352000000000005"/>
    <s v="Anna Andreadi"/>
    <s v=""/>
    <n v="1"/>
    <n v="0"/>
  </r>
  <r>
    <n v="2083"/>
    <x v="1011"/>
    <x v="660"/>
    <d v="2019-03-01T00:00:00"/>
    <s v="Standard Class"/>
    <x v="242"/>
    <x v="242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x v="782"/>
    <n v="6"/>
    <n v="0"/>
    <n v="16.847999999999999"/>
    <s v="Anna Andreadi"/>
    <s v=""/>
    <n v="1"/>
    <n v="0"/>
  </r>
  <r>
    <n v="2084"/>
    <x v="1012"/>
    <x v="533"/>
    <d v="2016-11-29T00:00:00"/>
    <s v="Standard Class"/>
    <x v="525"/>
    <x v="525"/>
    <x v="2"/>
    <s v="United States"/>
    <s v="Houston"/>
    <s v="Texas"/>
    <n v="77036"/>
    <x v="2"/>
    <s v="OFF-LA-10003923"/>
    <x v="1"/>
    <s v="Labels"/>
    <s v="Alphabetical Labels for Top Tab Filing"/>
    <x v="208"/>
    <n v="2"/>
    <n v="0.2"/>
    <n v="8.879999999999999"/>
    <s v="Kelly Williams"/>
    <s v=""/>
    <n v="1"/>
    <n v="0"/>
  </r>
  <r>
    <n v="2085"/>
    <x v="1013"/>
    <x v="661"/>
    <d v="2018-06-28T00:00:00"/>
    <s v="Standard Class"/>
    <x v="5"/>
    <x v="5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x v="1176"/>
    <n v="4"/>
    <n v="0"/>
    <n v="56.175200000000004"/>
    <s v="Chuck Magee"/>
    <s v=""/>
    <n v="1"/>
    <n v="0"/>
  </r>
  <r>
    <n v="2086"/>
    <x v="1013"/>
    <x v="661"/>
    <d v="2018-06-28T00:00:00"/>
    <s v="Standard Class"/>
    <x v="5"/>
    <x v="5"/>
    <x v="0"/>
    <s v="United States"/>
    <s v="New York City"/>
    <s v="New York"/>
    <n v="10009"/>
    <x v="3"/>
    <s v="OFF-LA-10000248"/>
    <x v="1"/>
    <s v="Labels"/>
    <s v="Avery 52"/>
    <x v="1782"/>
    <n v="5"/>
    <n v="0"/>
    <n v="8.6715"/>
    <s v="Chuck Magee"/>
    <s v=""/>
    <n v="1"/>
    <n v="0"/>
  </r>
  <r>
    <n v="2087"/>
    <x v="1013"/>
    <x v="661"/>
    <d v="2018-06-28T00:00:00"/>
    <s v="Standard Class"/>
    <x v="5"/>
    <x v="5"/>
    <x v="0"/>
    <s v="United States"/>
    <s v="New York City"/>
    <s v="New York"/>
    <n v="10009"/>
    <x v="3"/>
    <s v="OFF-ST-10000060"/>
    <x v="1"/>
    <s v="Storage"/>
    <s v="Fellowes Bankers Box Staxonsteel Drawer File/Stacking System"/>
    <x v="1783"/>
    <n v="5"/>
    <n v="0"/>
    <n v="38.988000000000014"/>
    <s v="Chuck Magee"/>
    <s v=""/>
    <n v="1"/>
    <n v="0"/>
  </r>
  <r>
    <n v="2088"/>
    <x v="1013"/>
    <x v="661"/>
    <d v="2018-06-28T00:00:00"/>
    <s v="Standard Class"/>
    <x v="5"/>
    <x v="5"/>
    <x v="0"/>
    <s v="United States"/>
    <s v="New York City"/>
    <s v="New York"/>
    <n v="10009"/>
    <x v="3"/>
    <s v="OFF-PA-10003129"/>
    <x v="1"/>
    <s v="Paper"/>
    <s v="Tops White Computer Printout Paper"/>
    <x v="64"/>
    <n v="3"/>
    <n v="0"/>
    <n v="68.963099999999997"/>
    <s v="Chuck Magee"/>
    <s v=""/>
    <n v="1"/>
    <n v="0"/>
  </r>
  <r>
    <n v="2089"/>
    <x v="1013"/>
    <x v="661"/>
    <d v="2018-06-28T00:00:00"/>
    <s v="Standard Class"/>
    <x v="5"/>
    <x v="5"/>
    <x v="0"/>
    <s v="United States"/>
    <s v="New York City"/>
    <s v="New York"/>
    <n v="10009"/>
    <x v="3"/>
    <s v="OFF-FA-10004076"/>
    <x v="1"/>
    <s v="Fasteners"/>
    <s v="Translucent Push Pins by OIC"/>
    <x v="536"/>
    <n v="2"/>
    <n v="0"/>
    <n v="1.4651999999999998"/>
    <s v="Chuck Magee"/>
    <s v=""/>
    <n v="1"/>
    <n v="0"/>
  </r>
  <r>
    <n v="2090"/>
    <x v="1014"/>
    <x v="662"/>
    <d v="2017-10-30T00:00:00"/>
    <s v="Standard Class"/>
    <x v="199"/>
    <x v="199"/>
    <x v="1"/>
    <s v="United States"/>
    <s v="Rancho Cucamonga"/>
    <s v="California"/>
    <n v="91730"/>
    <x v="1"/>
    <s v="OFF-LA-10004008"/>
    <x v="1"/>
    <s v="Labels"/>
    <s v="Avery 507"/>
    <x v="1784"/>
    <n v="2"/>
    <n v="0"/>
    <n v="2.6495999999999995"/>
    <s v="Anna Andreadi"/>
    <s v=""/>
    <n v="1"/>
    <n v="0"/>
  </r>
  <r>
    <n v="2091"/>
    <x v="1015"/>
    <x v="663"/>
    <d v="2019-07-19T00:00:00"/>
    <s v="Standard Class"/>
    <x v="570"/>
    <x v="570"/>
    <x v="0"/>
    <s v="United States"/>
    <s v="Wilmington"/>
    <s v="Delaware"/>
    <n v="19805"/>
    <x v="3"/>
    <s v="OFF-BI-10004094"/>
    <x v="1"/>
    <s v="Binders"/>
    <s v="GBC Standard Plastic Binding Systems Combs"/>
    <x v="1785"/>
    <n v="3"/>
    <n v="0"/>
    <n v="13.009499999999999"/>
    <s v="Chuck Magee"/>
    <n v="1"/>
    <n v="0"/>
    <n v="1"/>
  </r>
  <r>
    <n v="2092"/>
    <x v="1015"/>
    <x v="663"/>
    <d v="2019-07-19T00:00:00"/>
    <s v="Standard Class"/>
    <x v="570"/>
    <x v="570"/>
    <x v="0"/>
    <s v="United States"/>
    <s v="Wilmington"/>
    <s v="Delaware"/>
    <n v="19805"/>
    <x v="3"/>
    <s v="FUR-TA-10004607"/>
    <x v="0"/>
    <s v="Tables"/>
    <s v="Hon 2111 Invitation Series Straight Table"/>
    <x v="1786"/>
    <n v="3"/>
    <n v="0.3"/>
    <n v="-48.783900000000031"/>
    <s v="Chuck Magee"/>
    <n v="1"/>
    <n v="0"/>
    <n v="0"/>
  </r>
  <r>
    <n v="2093"/>
    <x v="1016"/>
    <x v="664"/>
    <d v="2016-11-21T00:00:00"/>
    <s v="Standard Class"/>
    <x v="88"/>
    <x v="88"/>
    <x v="2"/>
    <s v="United States"/>
    <s v="Moorhead"/>
    <s v="Minnesota"/>
    <n v="56560"/>
    <x v="2"/>
    <s v="FUR-CH-10004289"/>
    <x v="0"/>
    <s v="Chairs"/>
    <s v="Global Super Steno Chair"/>
    <x v="1787"/>
    <n v="5"/>
    <n v="0"/>
    <n v="81.58299999999997"/>
    <s v="Kelly Williams"/>
    <s v=""/>
    <n v="1"/>
    <n v="0"/>
  </r>
  <r>
    <n v="2094"/>
    <x v="1017"/>
    <x v="657"/>
    <d v="2017-04-15T00:00:00"/>
    <s v="Second Class"/>
    <x v="497"/>
    <x v="497"/>
    <x v="0"/>
    <s v="United States"/>
    <s v="Farmington"/>
    <s v="New Mexico"/>
    <n v="87401"/>
    <x v="1"/>
    <s v="OFF-SU-10004498"/>
    <x v="1"/>
    <s v="Supplies"/>
    <s v="Martin-Yale Premier Letter Opener"/>
    <x v="1788"/>
    <n v="1"/>
    <n v="0"/>
    <n v="0.38640000000000008"/>
    <s v="Anna Andreadi"/>
    <s v=""/>
    <n v="1"/>
    <n v="0"/>
  </r>
  <r>
    <n v="2095"/>
    <x v="1018"/>
    <x v="665"/>
    <d v="2017-11-29T00:00:00"/>
    <s v="Standard Class"/>
    <x v="11"/>
    <x v="11"/>
    <x v="0"/>
    <s v="United States"/>
    <s v="Wilmington"/>
    <s v="North Carolina"/>
    <n v="28403"/>
    <x v="0"/>
    <s v="OFF-AR-10001177"/>
    <x v="1"/>
    <s v="Art"/>
    <s v="Newell 349"/>
    <x v="1332"/>
    <n v="5"/>
    <n v="0.2"/>
    <n v="1.4759999999999982"/>
    <s v="Cassandra Brandow"/>
    <s v=""/>
    <n v="1"/>
    <n v="0"/>
  </r>
  <r>
    <n v="2096"/>
    <x v="1019"/>
    <x v="666"/>
    <d v="2018-05-20T00:00:00"/>
    <s v="Standard Class"/>
    <x v="17"/>
    <x v="17"/>
    <x v="2"/>
    <s v="United States"/>
    <s v="Jackson"/>
    <s v="Mississippi"/>
    <n v="39212"/>
    <x v="0"/>
    <s v="OFF-BI-10001718"/>
    <x v="1"/>
    <s v="Binders"/>
    <s v="GBC DocuBind P50 Personal Binding Machine"/>
    <x v="1789"/>
    <n v="8"/>
    <n v="0"/>
    <n v="240.56479999999999"/>
    <s v="Cassandra Brandow"/>
    <s v=""/>
    <n v="1"/>
    <n v="0"/>
  </r>
  <r>
    <n v="2097"/>
    <x v="1019"/>
    <x v="666"/>
    <d v="2018-05-20T00:00:00"/>
    <s v="Standard Class"/>
    <x v="17"/>
    <x v="17"/>
    <x v="2"/>
    <s v="United States"/>
    <s v="Jackson"/>
    <s v="Mississippi"/>
    <n v="39212"/>
    <x v="0"/>
    <s v="OFF-AR-10004602"/>
    <x v="1"/>
    <s v="Art"/>
    <s v="Boston KS Multi-Size Manual Pencil Sharpener"/>
    <x v="1377"/>
    <n v="4"/>
    <n v="0"/>
    <n v="25.748800000000003"/>
    <s v="Cassandra Brandow"/>
    <s v=""/>
    <n v="1"/>
    <n v="0"/>
  </r>
  <r>
    <n v="2098"/>
    <x v="1019"/>
    <x v="666"/>
    <d v="2018-05-20T00:00:00"/>
    <s v="Standard Class"/>
    <x v="17"/>
    <x v="17"/>
    <x v="2"/>
    <s v="United States"/>
    <s v="Jackson"/>
    <s v="Mississippi"/>
    <n v="39212"/>
    <x v="0"/>
    <s v="OFF-AR-10003856"/>
    <x v="1"/>
    <s v="Art"/>
    <s v="Newell 344"/>
    <x v="484"/>
    <n v="3"/>
    <n v="0"/>
    <n v="2.1683999999999997"/>
    <s v="Cassandra Brandow"/>
    <s v=""/>
    <n v="1"/>
    <n v="0"/>
  </r>
  <r>
    <n v="2099"/>
    <x v="1020"/>
    <x v="210"/>
    <d v="2019-09-12T00:00:00"/>
    <s v="Standard Class"/>
    <x v="76"/>
    <x v="76"/>
    <x v="0"/>
    <s v="United States"/>
    <s v="Portland"/>
    <s v="Oregon"/>
    <n v="97206"/>
    <x v="1"/>
    <s v="OFF-ST-10000649"/>
    <x v="1"/>
    <s v="Storage"/>
    <s v="Hanging Personal Folder File"/>
    <x v="1023"/>
    <n v="3"/>
    <n v="0.2"/>
    <n v="2.3550000000000022"/>
    <s v="Anna Andreadi"/>
    <n v="1"/>
    <n v="0"/>
    <n v="0"/>
  </r>
  <r>
    <n v="2100"/>
    <x v="1020"/>
    <x v="210"/>
    <d v="2019-09-12T00:00:00"/>
    <s v="Standard Class"/>
    <x v="76"/>
    <x v="76"/>
    <x v="0"/>
    <s v="United States"/>
    <s v="Portland"/>
    <s v="Oregon"/>
    <n v="97206"/>
    <x v="1"/>
    <s v="TEC-AC-10002926"/>
    <x v="2"/>
    <s v="Accessories"/>
    <s v="Logitech Wireless Marathon Mouse M705"/>
    <x v="1790"/>
    <n v="7"/>
    <n v="0.2"/>
    <n v="80.48390000000002"/>
    <s v="Anna Andreadi"/>
    <n v="1"/>
    <n v="0"/>
    <n v="0"/>
  </r>
  <r>
    <n v="2101"/>
    <x v="1021"/>
    <x v="418"/>
    <d v="2016-03-17T00:00:00"/>
    <s v="Standard Class"/>
    <x v="409"/>
    <x v="409"/>
    <x v="0"/>
    <s v="United States"/>
    <s v="Denver"/>
    <s v="Colorado"/>
    <n v="80219"/>
    <x v="1"/>
    <s v="OFF-ST-10000078"/>
    <x v="1"/>
    <s v="Storage"/>
    <s v="Tennsco 6- and 18-Compartment Lockers"/>
    <x v="1791"/>
    <n v="3"/>
    <n v="0.2"/>
    <n v="-15.910200000000088"/>
    <s v="Anna Andreadi"/>
    <s v=""/>
    <n v="1"/>
    <n v="0"/>
  </r>
  <r>
    <n v="2102"/>
    <x v="1021"/>
    <x v="418"/>
    <d v="2016-03-17T00:00:00"/>
    <s v="Standard Class"/>
    <x v="409"/>
    <x v="409"/>
    <x v="0"/>
    <s v="United States"/>
    <s v="Denver"/>
    <s v="Colorado"/>
    <n v="80219"/>
    <x v="1"/>
    <s v="OFF-AR-10001044"/>
    <x v="1"/>
    <s v="Art"/>
    <s v="BOSTON Ranger #55 Pencil Sharpener, Black"/>
    <x v="1792"/>
    <n v="4"/>
    <n v="0.2"/>
    <n v="9.3563999999999936"/>
    <s v="Anna Andreadi"/>
    <s v=""/>
    <n v="1"/>
    <n v="0"/>
  </r>
  <r>
    <n v="2103"/>
    <x v="1022"/>
    <x v="667"/>
    <d v="2016-07-18T00:00:00"/>
    <s v="Same Day"/>
    <x v="571"/>
    <x v="571"/>
    <x v="2"/>
    <s v="United States"/>
    <s v="Tucson"/>
    <s v="Arizona"/>
    <n v="85705"/>
    <x v="1"/>
    <s v="FUR-CH-10002372"/>
    <x v="0"/>
    <s v="Chairs"/>
    <s v="Office Star - Ergonomically Designed Knee Chair"/>
    <x v="1793"/>
    <n v="4"/>
    <n v="0.2"/>
    <n v="-25.913599999999988"/>
    <s v="Anna Andreadi"/>
    <s v=""/>
    <n v="1"/>
    <n v="1"/>
  </r>
  <r>
    <n v="2104"/>
    <x v="1023"/>
    <x v="668"/>
    <d v="2019-03-28T00:00:00"/>
    <s v="Second Class"/>
    <x v="312"/>
    <x v="312"/>
    <x v="1"/>
    <s v="United States"/>
    <s v="New York City"/>
    <s v="New York"/>
    <n v="10009"/>
    <x v="3"/>
    <s v="OFF-PA-10000357"/>
    <x v="1"/>
    <s v="Paper"/>
    <s v="Xerox 1888"/>
    <x v="1794"/>
    <n v="4"/>
    <n v="0"/>
    <n v="106.52159999999999"/>
    <s v="Chuck Magee"/>
    <s v=""/>
    <n v="1"/>
    <n v="0"/>
  </r>
  <r>
    <n v="2105"/>
    <x v="1023"/>
    <x v="668"/>
    <d v="2019-03-28T00:00:00"/>
    <s v="Second Class"/>
    <x v="312"/>
    <x v="312"/>
    <x v="1"/>
    <s v="United States"/>
    <s v="New York City"/>
    <s v="New York"/>
    <n v="10009"/>
    <x v="3"/>
    <s v="TEC-AC-10001266"/>
    <x v="2"/>
    <s v="Accessories"/>
    <s v="Memorex Micro Travel Drive 8 GB"/>
    <x v="1795"/>
    <n v="2"/>
    <n v="0"/>
    <n v="11.7"/>
    <s v="Chuck Magee"/>
    <s v=""/>
    <n v="1"/>
    <n v="0"/>
  </r>
  <r>
    <n v="2106"/>
    <x v="1024"/>
    <x v="587"/>
    <d v="2016-10-05T00:00:00"/>
    <s v="Standard Class"/>
    <x v="572"/>
    <x v="572"/>
    <x v="0"/>
    <s v="United States"/>
    <s v="Boynton Beach"/>
    <s v="Florida"/>
    <n v="33437"/>
    <x v="0"/>
    <s v="OFF-PA-10004888"/>
    <x v="1"/>
    <s v="Paper"/>
    <s v="Xerox 217"/>
    <x v="12"/>
    <n v="3"/>
    <n v="0.2"/>
    <n v="5.4432"/>
    <s v="Cassandra Brandow"/>
    <s v=""/>
    <n v="1"/>
    <n v="1"/>
  </r>
  <r>
    <n v="2107"/>
    <x v="1025"/>
    <x v="467"/>
    <d v="2016-09-26T00:00:00"/>
    <s v="Same Day"/>
    <x v="428"/>
    <x v="428"/>
    <x v="1"/>
    <s v="United States"/>
    <s v="Mesquite"/>
    <s v="Texas"/>
    <n v="75150"/>
    <x v="2"/>
    <s v="OFF-BI-10003460"/>
    <x v="1"/>
    <s v="Binders"/>
    <s v="Acco 3-Hole Punch"/>
    <x v="1796"/>
    <n v="1"/>
    <n v="0.8"/>
    <n v="-1.4016000000000002"/>
    <s v="Kelly Williams"/>
    <s v=""/>
    <n v="1"/>
    <n v="0"/>
  </r>
  <r>
    <n v="2108"/>
    <x v="1026"/>
    <x v="89"/>
    <d v="2017-10-31T00:00:00"/>
    <s v="Same Day"/>
    <x v="65"/>
    <x v="65"/>
    <x v="0"/>
    <s v="United States"/>
    <s v="Redlands"/>
    <s v="California"/>
    <n v="92374"/>
    <x v="1"/>
    <s v="OFF-PA-10000157"/>
    <x v="1"/>
    <s v="Paper"/>
    <s v="Xerox 191"/>
    <x v="1024"/>
    <n v="1"/>
    <n v="0"/>
    <n v="9.3905999999999992"/>
    <s v="Anna Andreadi"/>
    <n v="1"/>
    <n v="0"/>
    <n v="0"/>
  </r>
  <r>
    <n v="2109"/>
    <x v="1026"/>
    <x v="89"/>
    <d v="2017-10-31T00:00:00"/>
    <s v="Same Day"/>
    <x v="65"/>
    <x v="65"/>
    <x v="0"/>
    <s v="United States"/>
    <s v="Redlands"/>
    <s v="California"/>
    <n v="92374"/>
    <x v="1"/>
    <s v="OFF-BI-10004519"/>
    <x v="1"/>
    <s v="Binders"/>
    <s v="GBC DocuBind P100 Manual Binding Machine"/>
    <x v="1115"/>
    <n v="3"/>
    <n v="0.2"/>
    <n v="124.48499999999999"/>
    <s v="Anna Andreadi"/>
    <n v="1"/>
    <n v="0"/>
    <n v="0"/>
  </r>
  <r>
    <n v="2110"/>
    <x v="1026"/>
    <x v="89"/>
    <d v="2017-10-31T00:00:00"/>
    <s v="Same Day"/>
    <x v="65"/>
    <x v="65"/>
    <x v="0"/>
    <s v="United States"/>
    <s v="Redlands"/>
    <s v="California"/>
    <n v="92374"/>
    <x v="1"/>
    <s v="OFF-AR-10004272"/>
    <x v="1"/>
    <s v="Art"/>
    <s v="Newell 308"/>
    <x v="1325"/>
    <n v="3"/>
    <n v="0"/>
    <n v="1.2599999999999998"/>
    <s v="Anna Andreadi"/>
    <n v="1"/>
    <n v="0"/>
    <n v="0"/>
  </r>
  <r>
    <n v="2111"/>
    <x v="1026"/>
    <x v="89"/>
    <d v="2017-10-31T00:00:00"/>
    <s v="Same Day"/>
    <x v="65"/>
    <x v="65"/>
    <x v="0"/>
    <s v="United States"/>
    <s v="Redlands"/>
    <s v="California"/>
    <n v="92374"/>
    <x v="1"/>
    <s v="OFF-FA-10000585"/>
    <x v="1"/>
    <s v="Fasteners"/>
    <s v="OIC Bulk Pack Metal Binder Clips"/>
    <x v="1797"/>
    <n v="5"/>
    <n v="0"/>
    <n v="8.0269999999999992"/>
    <s v="Anna Andreadi"/>
    <n v="1"/>
    <n v="0"/>
    <n v="0"/>
  </r>
  <r>
    <n v="2112"/>
    <x v="1026"/>
    <x v="89"/>
    <d v="2017-10-31T00:00:00"/>
    <s v="Same Day"/>
    <x v="65"/>
    <x v="65"/>
    <x v="0"/>
    <s v="United States"/>
    <s v="Redlands"/>
    <s v="California"/>
    <n v="92374"/>
    <x v="1"/>
    <s v="FUR-CH-10004218"/>
    <x v="0"/>
    <s v="Chairs"/>
    <s v="Global Fabric Manager's Chair, Dark Gray"/>
    <x v="831"/>
    <n v="4"/>
    <n v="0.2"/>
    <n v="20.196000000000012"/>
    <s v="Anna Andreadi"/>
    <n v="1"/>
    <n v="0"/>
    <n v="0"/>
  </r>
  <r>
    <n v="2113"/>
    <x v="1026"/>
    <x v="89"/>
    <d v="2017-10-31T00:00:00"/>
    <s v="Same Day"/>
    <x v="65"/>
    <x v="65"/>
    <x v="0"/>
    <s v="United States"/>
    <s v="Redlands"/>
    <s v="California"/>
    <n v="92374"/>
    <x v="1"/>
    <s v="OFF-SU-10004231"/>
    <x v="1"/>
    <s v="Supplies"/>
    <s v="Acme Tagit Stainless Steel Antibacterial Scissors"/>
    <x v="1286"/>
    <n v="3"/>
    <n v="0"/>
    <n v="8.0190000000000001"/>
    <s v="Anna Andreadi"/>
    <n v="1"/>
    <n v="0"/>
    <n v="0"/>
  </r>
  <r>
    <n v="2114"/>
    <x v="1026"/>
    <x v="89"/>
    <d v="2017-10-31T00:00:00"/>
    <s v="Same Day"/>
    <x v="65"/>
    <x v="65"/>
    <x v="0"/>
    <s v="United States"/>
    <s v="Redlands"/>
    <s v="California"/>
    <n v="92374"/>
    <x v="1"/>
    <s v="TEC-PH-10001578"/>
    <x v="2"/>
    <s v="Phones"/>
    <s v="Polycom SoundStation2 EX Conference phone"/>
    <x v="1798"/>
    <n v="4"/>
    <n v="0.2"/>
    <n v="145.78199999999993"/>
    <s v="Anna Andreadi"/>
    <n v="1"/>
    <n v="0"/>
    <n v="0"/>
  </r>
  <r>
    <n v="2115"/>
    <x v="1026"/>
    <x v="89"/>
    <d v="2017-10-31T00:00:00"/>
    <s v="Same Day"/>
    <x v="65"/>
    <x v="65"/>
    <x v="0"/>
    <s v="United States"/>
    <s v="Redlands"/>
    <s v="California"/>
    <n v="92374"/>
    <x v="1"/>
    <s v="OFF-ST-10003638"/>
    <x v="1"/>
    <s v="Storage"/>
    <s v="Mobile Personal File Cube"/>
    <x v="1799"/>
    <n v="2"/>
    <n v="0"/>
    <n v="12.646799999999999"/>
    <s v="Anna Andreadi"/>
    <n v="1"/>
    <n v="0"/>
    <n v="0"/>
  </r>
  <r>
    <n v="2116"/>
    <x v="1026"/>
    <x v="89"/>
    <d v="2017-10-31T00:00:00"/>
    <s v="Same Day"/>
    <x v="65"/>
    <x v="65"/>
    <x v="0"/>
    <s v="United States"/>
    <s v="Redlands"/>
    <s v="California"/>
    <n v="92374"/>
    <x v="1"/>
    <s v="FUR-BO-10002213"/>
    <x v="0"/>
    <s v="Bookcases"/>
    <s v="DMI Eclipse Executive Suite Bookcases"/>
    <x v="1800"/>
    <n v="1"/>
    <n v="0.15"/>
    <n v="20.03919999999998"/>
    <s v="Anna Andreadi"/>
    <n v="1"/>
    <n v="0"/>
    <n v="0"/>
  </r>
  <r>
    <n v="2117"/>
    <x v="1027"/>
    <x v="88"/>
    <d v="2017-10-17T00:00:00"/>
    <s v="Second Class"/>
    <x v="343"/>
    <x v="343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x v="1801"/>
    <n v="1"/>
    <n v="0.4"/>
    <n v="-13.978000000000009"/>
    <s v="Chuck Magee"/>
    <s v=""/>
    <n v="1"/>
    <n v="0"/>
  </r>
  <r>
    <n v="2118"/>
    <x v="1028"/>
    <x v="251"/>
    <d v="2018-09-23T00:00:00"/>
    <s v="Standard Class"/>
    <x v="573"/>
    <x v="573"/>
    <x v="0"/>
    <s v="United States"/>
    <s v="Stockton"/>
    <s v="California"/>
    <n v="95207"/>
    <x v="1"/>
    <s v="OFF-PA-10002222"/>
    <x v="1"/>
    <s v="Paper"/>
    <s v="Xerox Color Copier Paper, 11&quot; x 17&quot;, Ream"/>
    <x v="1802"/>
    <n v="7"/>
    <n v="0"/>
    <n v="73.544799999999995"/>
    <s v="Anna Andreadi"/>
    <s v=""/>
    <n v="1"/>
    <n v="1"/>
  </r>
  <r>
    <n v="2119"/>
    <x v="1029"/>
    <x v="669"/>
    <d v="2019-04-15T00:00:00"/>
    <s v="First Class"/>
    <x v="338"/>
    <x v="338"/>
    <x v="1"/>
    <s v="United States"/>
    <s v="Seattle"/>
    <s v="Washington"/>
    <n v="98105"/>
    <x v="1"/>
    <s v="OFF-PA-10002479"/>
    <x v="1"/>
    <s v="Paper"/>
    <s v="Xerox 4200 Series MultiUse Premium Copy Paper (20Lb. and 84 Bright)"/>
    <x v="267"/>
    <n v="1"/>
    <n v="0"/>
    <n v="2.3759999999999999"/>
    <s v="Anna Andreadi"/>
    <s v=""/>
    <n v="1"/>
    <n v="0"/>
  </r>
  <r>
    <n v="2120"/>
    <x v="1029"/>
    <x v="669"/>
    <d v="2019-04-15T00:00:00"/>
    <s v="First Class"/>
    <x v="338"/>
    <x v="338"/>
    <x v="1"/>
    <s v="United States"/>
    <s v="Seattle"/>
    <s v="Washington"/>
    <n v="98105"/>
    <x v="1"/>
    <s v="OFF-BI-10003091"/>
    <x v="1"/>
    <s v="Binders"/>
    <s v="GBC DocuBind TL200 Manual Binding Machine"/>
    <x v="1658"/>
    <n v="5"/>
    <n v="0.2"/>
    <n v="302.37299999999993"/>
    <s v="Anna Andreadi"/>
    <s v=""/>
    <n v="1"/>
    <n v="0"/>
  </r>
  <r>
    <n v="2121"/>
    <x v="1030"/>
    <x v="363"/>
    <d v="2019-01-13T00:00:00"/>
    <s v="Standard Class"/>
    <x v="465"/>
    <x v="465"/>
    <x v="0"/>
    <s v="United States"/>
    <s v="Ormond Beach"/>
    <s v="Florida"/>
    <n v="32174"/>
    <x v="0"/>
    <s v="OFF-BI-10000145"/>
    <x v="1"/>
    <s v="Binders"/>
    <s v="Zipper Ring Binder Pockets"/>
    <x v="1803"/>
    <n v="3"/>
    <n v="0.7"/>
    <n v="-1.9656000000000002"/>
    <s v="Cassandra Brandow"/>
    <s v=""/>
    <n v="1"/>
    <n v="0"/>
  </r>
  <r>
    <n v="2122"/>
    <x v="1031"/>
    <x v="45"/>
    <d v="2019-11-11T00:00:00"/>
    <s v="First Class"/>
    <x v="80"/>
    <x v="80"/>
    <x v="1"/>
    <s v="United States"/>
    <s v="Sunnyvale"/>
    <s v="California"/>
    <n v="94086"/>
    <x v="1"/>
    <s v="FUR-CH-10003061"/>
    <x v="0"/>
    <s v="Chairs"/>
    <s v="Global Leather Task Chair, Black"/>
    <x v="1804"/>
    <n v="3"/>
    <n v="0.2"/>
    <n v="-2.6997000000000355"/>
    <s v="Anna Andreadi"/>
    <s v=""/>
    <n v="1"/>
    <n v="0"/>
  </r>
  <r>
    <n v="2123"/>
    <x v="1032"/>
    <x v="585"/>
    <d v="2019-09-24T00:00:00"/>
    <s v="Second Class"/>
    <x v="382"/>
    <x v="382"/>
    <x v="2"/>
    <s v="United States"/>
    <s v="Lansing"/>
    <s v="Michigan"/>
    <n v="48911"/>
    <x v="2"/>
    <s v="FUR-BO-10001972"/>
    <x v="0"/>
    <s v="Bookcases"/>
    <s v="O'Sullivan 4-Shelf Bookcase in Odessa Pine"/>
    <x v="1805"/>
    <n v="2"/>
    <n v="0"/>
    <n v="41.133199999999988"/>
    <s v="Kelly Williams"/>
    <s v=""/>
    <n v="1"/>
    <n v="0"/>
  </r>
  <r>
    <n v="2124"/>
    <x v="1032"/>
    <x v="585"/>
    <d v="2019-09-24T00:00:00"/>
    <s v="Second Class"/>
    <x v="382"/>
    <x v="382"/>
    <x v="2"/>
    <s v="United States"/>
    <s v="Lansing"/>
    <s v="Michigan"/>
    <n v="48911"/>
    <x v="2"/>
    <s v="OFF-LA-10000134"/>
    <x v="1"/>
    <s v="Labels"/>
    <s v="Avery 511"/>
    <x v="1806"/>
    <n v="9"/>
    <n v="0"/>
    <n v="13.3056"/>
    <s v="Kelly Williams"/>
    <s v=""/>
    <n v="1"/>
    <n v="0"/>
  </r>
  <r>
    <n v="2125"/>
    <x v="1033"/>
    <x v="96"/>
    <d v="2019-12-05T00:00:00"/>
    <s v="Standard Class"/>
    <x v="382"/>
    <x v="382"/>
    <x v="2"/>
    <s v="United States"/>
    <s v="Philadelphia"/>
    <s v="Pennsylvania"/>
    <n v="19143"/>
    <x v="3"/>
    <s v="OFF-EN-10003040"/>
    <x v="1"/>
    <s v="Envelopes"/>
    <s v="Quality Park Security Envelopes"/>
    <x v="1807"/>
    <n v="5"/>
    <n v="0.2"/>
    <n v="35.329499999999996"/>
    <s v="Chuck Magee"/>
    <s v=""/>
    <n v="1"/>
    <n v="0"/>
  </r>
  <r>
    <n v="2126"/>
    <x v="1033"/>
    <x v="96"/>
    <d v="2019-12-05T00:00:00"/>
    <s v="Standard Class"/>
    <x v="382"/>
    <x v="382"/>
    <x v="2"/>
    <s v="United States"/>
    <s v="Philadelphia"/>
    <s v="Pennsylvania"/>
    <n v="19143"/>
    <x v="3"/>
    <s v="TEC-PH-10000923"/>
    <x v="2"/>
    <s v="Phones"/>
    <s v="Belkin SportFit Armband For iPhone 5s/5c, Fuchsia"/>
    <x v="1581"/>
    <n v="7"/>
    <n v="0.4"/>
    <n v="9.4436999999999998"/>
    <s v="Chuck Magee"/>
    <s v=""/>
    <n v="1"/>
    <n v="0"/>
  </r>
  <r>
    <n v="2127"/>
    <x v="1034"/>
    <x v="670"/>
    <d v="2016-06-28T00:00:00"/>
    <s v="Standard Class"/>
    <x v="574"/>
    <x v="574"/>
    <x v="0"/>
    <s v="United States"/>
    <s v="Philadelphia"/>
    <s v="Pennsylvania"/>
    <n v="19143"/>
    <x v="3"/>
    <s v="TEC-AC-10000158"/>
    <x v="2"/>
    <s v="Accessories"/>
    <s v="Sony 64GB Class 10 Micro SDHC R40 Memory Card"/>
    <x v="1808"/>
    <n v="3"/>
    <n v="0.2"/>
    <n v="1.079699999999999"/>
    <s v="Chuck Magee"/>
    <s v=""/>
    <n v="1"/>
    <n v="1"/>
  </r>
  <r>
    <n v="2128"/>
    <x v="1035"/>
    <x v="242"/>
    <d v="2017-10-09T00:00:00"/>
    <s v="Standard Class"/>
    <x v="451"/>
    <x v="451"/>
    <x v="2"/>
    <s v="United States"/>
    <s v="Philadelphia"/>
    <s v="Pennsylvania"/>
    <n v="19134"/>
    <x v="3"/>
    <s v="FUR-FU-10003623"/>
    <x v="0"/>
    <s v="Furnishings"/>
    <s v="DataProducts Ampli Magnifier Task Lamp, Black,"/>
    <x v="1809"/>
    <n v="3"/>
    <n v="0.2"/>
    <n v="6.4943999999999953"/>
    <s v="Chuck Magee"/>
    <s v=""/>
    <n v="1"/>
    <n v="0"/>
  </r>
  <r>
    <n v="2129"/>
    <x v="1035"/>
    <x v="242"/>
    <d v="2017-10-09T00:00:00"/>
    <s v="Standard Class"/>
    <x v="451"/>
    <x v="451"/>
    <x v="2"/>
    <s v="United States"/>
    <s v="Philadelphia"/>
    <s v="Pennsylvania"/>
    <n v="19134"/>
    <x v="3"/>
    <s v="OFF-PA-10001293"/>
    <x v="1"/>
    <s v="Paper"/>
    <s v="Xerox 1946"/>
    <x v="561"/>
    <n v="4"/>
    <n v="0.2"/>
    <n v="7.2576000000000001"/>
    <s v="Chuck Magee"/>
    <s v=""/>
    <n v="1"/>
    <n v="0"/>
  </r>
  <r>
    <n v="2130"/>
    <x v="1036"/>
    <x v="671"/>
    <d v="2016-05-22T00:00:00"/>
    <s v="Second Class"/>
    <x v="575"/>
    <x v="575"/>
    <x v="1"/>
    <s v="United States"/>
    <s v="Dover"/>
    <s v="New Hampshire"/>
    <n v="3820"/>
    <x v="3"/>
    <s v="OFF-AP-10000124"/>
    <x v="1"/>
    <s v="Appliances"/>
    <s v="Acco 6 Outlet Guardian Basic Surge Suppressor"/>
    <x v="1810"/>
    <n v="4"/>
    <n v="0"/>
    <n v="9.3184000000000005"/>
    <s v="Chuck Magee"/>
    <s v=""/>
    <n v="1"/>
    <n v="1"/>
  </r>
  <r>
    <n v="2131"/>
    <x v="1036"/>
    <x v="671"/>
    <d v="2016-05-22T00:00:00"/>
    <s v="Second Class"/>
    <x v="575"/>
    <x v="575"/>
    <x v="1"/>
    <s v="United States"/>
    <s v="Dover"/>
    <s v="New Hampshire"/>
    <n v="3820"/>
    <x v="3"/>
    <s v="OFF-AR-10004511"/>
    <x v="1"/>
    <s v="Art"/>
    <s v="Sanford Colorific Scented Colored Pencils, 12/Pack"/>
    <x v="1811"/>
    <n v="9"/>
    <n v="0"/>
    <n v="11.9412"/>
    <s v="Chuck Magee"/>
    <s v=""/>
    <n v="1"/>
    <n v="0"/>
  </r>
  <r>
    <n v="2132"/>
    <x v="1036"/>
    <x v="671"/>
    <d v="2016-05-22T00:00:00"/>
    <s v="Second Class"/>
    <x v="575"/>
    <x v="575"/>
    <x v="1"/>
    <s v="United States"/>
    <s v="Dover"/>
    <s v="New Hampshire"/>
    <n v="3820"/>
    <x v="3"/>
    <s v="FUR-FU-10000076"/>
    <x v="0"/>
    <s v="Furnishings"/>
    <s v="24-Hour Round Wall Clock"/>
    <x v="395"/>
    <n v="7"/>
    <n v="0"/>
    <n v="60.139800000000015"/>
    <s v="Chuck Magee"/>
    <s v=""/>
    <n v="1"/>
    <n v="0"/>
  </r>
  <r>
    <n v="2133"/>
    <x v="1037"/>
    <x v="312"/>
    <d v="2017-11-26T00:00:00"/>
    <s v="Standard Class"/>
    <x v="297"/>
    <x v="297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x v="1812"/>
    <n v="3"/>
    <n v="0"/>
    <n v="9.0389999999999997"/>
    <s v="Chuck Magee"/>
    <s v=""/>
    <n v="1"/>
    <n v="0"/>
  </r>
  <r>
    <n v="2134"/>
    <x v="1038"/>
    <x v="672"/>
    <d v="2017-12-04T00:00:00"/>
    <s v="Standard Class"/>
    <x v="576"/>
    <x v="576"/>
    <x v="0"/>
    <s v="United States"/>
    <s v="Philadelphia"/>
    <s v="Pennsylvania"/>
    <n v="19134"/>
    <x v="3"/>
    <s v="OFF-BI-10003656"/>
    <x v="1"/>
    <s v="Binders"/>
    <s v="Fellowes PB200 Plastic Comb Binding Machine"/>
    <x v="1813"/>
    <n v="3"/>
    <n v="0.7"/>
    <n v="-122.39280000000002"/>
    <s v="Chuck Magee"/>
    <s v=""/>
    <n v="1"/>
    <n v="1"/>
  </r>
  <r>
    <n v="2135"/>
    <x v="1038"/>
    <x v="672"/>
    <d v="2017-12-04T00:00:00"/>
    <s v="Standard Class"/>
    <x v="576"/>
    <x v="576"/>
    <x v="0"/>
    <s v="United States"/>
    <s v="Philadelphia"/>
    <s v="Pennsylvania"/>
    <n v="19134"/>
    <x v="3"/>
    <s v="OFF-FA-10000053"/>
    <x v="1"/>
    <s v="Fasteners"/>
    <s v="Revere Boxed Rubber Bands by Revere"/>
    <x v="1814"/>
    <n v="7"/>
    <n v="0.2"/>
    <n v="-2.3813999999999993"/>
    <s v="Chuck Magee"/>
    <s v=""/>
    <n v="1"/>
    <n v="0"/>
  </r>
  <r>
    <n v="2136"/>
    <x v="1038"/>
    <x v="672"/>
    <d v="2017-12-04T00:00:00"/>
    <s v="Standard Class"/>
    <x v="576"/>
    <x v="576"/>
    <x v="0"/>
    <s v="United States"/>
    <s v="Philadelphia"/>
    <s v="Pennsylvania"/>
    <n v="19134"/>
    <x v="3"/>
    <s v="TEC-PH-10002807"/>
    <x v="2"/>
    <s v="Phones"/>
    <s v="Motorla HX550 Universal Bluetooth Headset"/>
    <x v="1815"/>
    <n v="4"/>
    <n v="0.4"/>
    <n v="15.819999999999993"/>
    <s v="Chuck Magee"/>
    <s v=""/>
    <n v="1"/>
    <n v="0"/>
  </r>
  <r>
    <n v="2137"/>
    <x v="1039"/>
    <x v="620"/>
    <d v="2018-01-05T00:00:00"/>
    <s v="Standard Class"/>
    <x v="577"/>
    <x v="577"/>
    <x v="0"/>
    <s v="United States"/>
    <s v="Grand Prairie"/>
    <s v="Texas"/>
    <n v="75051"/>
    <x v="2"/>
    <s v="FUR-FU-10002364"/>
    <x v="0"/>
    <s v="Furnishings"/>
    <s v="Eldon Expressions Wood Desk Accessories, Oak"/>
    <x v="1816"/>
    <n v="5"/>
    <n v="0.6"/>
    <n v="-11.439000000000004"/>
    <s v="Kelly Williams"/>
    <s v=""/>
    <n v="1"/>
    <n v="1"/>
  </r>
  <r>
    <n v="2138"/>
    <x v="1039"/>
    <x v="620"/>
    <d v="2018-01-05T00:00:00"/>
    <s v="Standard Class"/>
    <x v="577"/>
    <x v="577"/>
    <x v="0"/>
    <s v="United States"/>
    <s v="Grand Prairie"/>
    <s v="Texas"/>
    <n v="75051"/>
    <x v="2"/>
    <s v="OFF-BI-10002954"/>
    <x v="1"/>
    <s v="Binders"/>
    <s v="Newell 3-Hole Punched Plastic Slotted Magazine Holders for Binders"/>
    <x v="1817"/>
    <n v="4"/>
    <n v="0.8"/>
    <n v="-5.8496000000000024"/>
    <s v="Kelly Williams"/>
    <s v=""/>
    <n v="1"/>
    <n v="0"/>
  </r>
  <r>
    <n v="2139"/>
    <x v="1040"/>
    <x v="673"/>
    <d v="2019-11-16T00:00:00"/>
    <s v="Same Day"/>
    <x v="558"/>
    <x v="558"/>
    <x v="0"/>
    <s v="United States"/>
    <s v="New York City"/>
    <s v="New York"/>
    <n v="10009"/>
    <x v="3"/>
    <s v="OFF-PA-10004092"/>
    <x v="1"/>
    <s v="Paper"/>
    <s v="Tops Green Bar Computer Printout Paper"/>
    <x v="678"/>
    <n v="3"/>
    <n v="0"/>
    <n v="73.41"/>
    <s v="Chuck Magee"/>
    <s v=""/>
    <n v="1"/>
    <n v="0"/>
  </r>
  <r>
    <n v="2140"/>
    <x v="1041"/>
    <x v="571"/>
    <d v="2016-06-11T00:00:00"/>
    <s v="Standard Class"/>
    <x v="265"/>
    <x v="265"/>
    <x v="1"/>
    <s v="United States"/>
    <s v="Long Beach"/>
    <s v="New York"/>
    <n v="11561"/>
    <x v="3"/>
    <s v="OFF-BI-10003982"/>
    <x v="1"/>
    <s v="Binders"/>
    <s v="Wilson Jones Century Plastic Molded Ring Binders"/>
    <x v="1818"/>
    <n v="9"/>
    <n v="0.2"/>
    <n v="50.471099999999993"/>
    <s v="Chuck Magee"/>
    <s v=""/>
    <n v="1"/>
    <n v="0"/>
  </r>
  <r>
    <n v="2141"/>
    <x v="1041"/>
    <x v="571"/>
    <d v="2016-06-11T00:00:00"/>
    <s v="Standard Class"/>
    <x v="265"/>
    <x v="265"/>
    <x v="1"/>
    <s v="United States"/>
    <s v="Long Beach"/>
    <s v="New York"/>
    <n v="11561"/>
    <x v="3"/>
    <s v="OFF-SU-10001664"/>
    <x v="1"/>
    <s v="Supplies"/>
    <s v="Acme Office Executive Series Stainless Steel Trimmers"/>
    <x v="1819"/>
    <n v="2"/>
    <n v="0"/>
    <n v="4.4564000000000004"/>
    <s v="Chuck Magee"/>
    <s v=""/>
    <n v="1"/>
    <n v="0"/>
  </r>
  <r>
    <n v="2142"/>
    <x v="1041"/>
    <x v="571"/>
    <d v="2016-06-11T00:00:00"/>
    <s v="Standard Class"/>
    <x v="265"/>
    <x v="265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x v="1820"/>
    <n v="3"/>
    <n v="0.4"/>
    <n v="-347.11740000000009"/>
    <s v="Chuck Magee"/>
    <s v=""/>
    <n v="1"/>
    <n v="0"/>
  </r>
  <r>
    <n v="2143"/>
    <x v="1042"/>
    <x v="142"/>
    <d v="2018-09-05T00:00:00"/>
    <s v="Standard Class"/>
    <x v="158"/>
    <x v="158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x v="429"/>
    <n v="6"/>
    <n v="0.2"/>
    <n v="9.9059999999999988"/>
    <s v="Chuck Magee"/>
    <s v=""/>
    <n v="1"/>
    <n v="0"/>
  </r>
  <r>
    <n v="2144"/>
    <x v="1042"/>
    <x v="142"/>
    <d v="2018-09-05T00:00:00"/>
    <s v="Standard Class"/>
    <x v="158"/>
    <x v="158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x v="1821"/>
    <n v="2"/>
    <n v="0.4"/>
    <n v="-4.7975999999999974"/>
    <s v="Chuck Magee"/>
    <s v=""/>
    <n v="1"/>
    <n v="0"/>
  </r>
  <r>
    <n v="2145"/>
    <x v="1042"/>
    <x v="142"/>
    <d v="2018-09-05T00:00:00"/>
    <s v="Standard Class"/>
    <x v="158"/>
    <x v="158"/>
    <x v="1"/>
    <s v="United States"/>
    <s v="Philadelphia"/>
    <s v="Pennsylvania"/>
    <n v="19140"/>
    <x v="3"/>
    <s v="OFF-FA-10002780"/>
    <x v="1"/>
    <s v="Fasteners"/>
    <s v="Staples"/>
    <x v="1822"/>
    <n v="7"/>
    <n v="0.2"/>
    <n v="5.4235999999999995"/>
    <s v="Chuck Magee"/>
    <s v=""/>
    <n v="1"/>
    <n v="0"/>
  </r>
  <r>
    <n v="2146"/>
    <x v="1043"/>
    <x v="674"/>
    <d v="2018-06-29T00:00:00"/>
    <s v="Standard Class"/>
    <x v="378"/>
    <x v="378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x v="1823"/>
    <n v="3"/>
    <n v="0.3"/>
    <n v="-18.088200000000001"/>
    <s v="Chuck Magee"/>
    <n v="1"/>
    <n v="0"/>
    <n v="0"/>
  </r>
  <r>
    <n v="2147"/>
    <x v="1043"/>
    <x v="674"/>
    <d v="2018-06-29T00:00:00"/>
    <s v="Standard Class"/>
    <x v="378"/>
    <x v="378"/>
    <x v="1"/>
    <s v="United States"/>
    <s v="York"/>
    <s v="Pennsylvania"/>
    <n v="17403"/>
    <x v="3"/>
    <s v="OFF-BI-10004781"/>
    <x v="1"/>
    <s v="Binders"/>
    <s v="GBC Wire Binding Strips"/>
    <x v="1824"/>
    <n v="4"/>
    <n v="0.7"/>
    <n v="-27.93119999999999"/>
    <s v="Chuck Magee"/>
    <n v="1"/>
    <n v="0"/>
    <n v="0"/>
  </r>
  <r>
    <n v="2148"/>
    <x v="1043"/>
    <x v="674"/>
    <d v="2018-06-29T00:00:00"/>
    <s v="Standard Class"/>
    <x v="378"/>
    <x v="378"/>
    <x v="1"/>
    <s v="United States"/>
    <s v="York"/>
    <s v="Pennsylvania"/>
    <n v="17403"/>
    <x v="3"/>
    <s v="OFF-ST-10001713"/>
    <x v="1"/>
    <s v="Storage"/>
    <s v="Gould Plastics 9-Pocket Panel Bin, 18-3/8w x 5-1/4d x 20-1/2h, Black"/>
    <x v="1825"/>
    <n v="6"/>
    <n v="0.2"/>
    <n v="-50.870400000000018"/>
    <s v="Chuck Magee"/>
    <n v="1"/>
    <n v="0"/>
    <n v="0"/>
  </r>
  <r>
    <n v="2149"/>
    <x v="1044"/>
    <x v="432"/>
    <d v="2016-12-17T00:00:00"/>
    <s v="Standard Class"/>
    <x v="576"/>
    <x v="576"/>
    <x v="0"/>
    <s v="United States"/>
    <s v="Concord"/>
    <s v="California"/>
    <n v="94521"/>
    <x v="1"/>
    <s v="FUR-FU-10003975"/>
    <x v="0"/>
    <s v="Furnishings"/>
    <s v="Eldon Advantage Chair Mats for Low to Medium Pile Carpets"/>
    <x v="1826"/>
    <n v="1"/>
    <n v="0"/>
    <n v="4.330999999999996"/>
    <s v="Anna Andreadi"/>
    <s v=""/>
    <n v="1"/>
    <n v="0"/>
  </r>
  <r>
    <n v="2150"/>
    <x v="1045"/>
    <x v="185"/>
    <d v="2019-04-05T00:00:00"/>
    <s v="Standard Class"/>
    <x v="157"/>
    <x v="157"/>
    <x v="0"/>
    <s v="United States"/>
    <s v="New York City"/>
    <s v="New York"/>
    <n v="10035"/>
    <x v="3"/>
    <s v="TEC-PH-10001536"/>
    <x v="2"/>
    <s v="Phones"/>
    <s v="Spigen Samsung Galaxy S5 Case Wallet"/>
    <x v="1827"/>
    <n v="5"/>
    <n v="0"/>
    <n v="22.086999999999996"/>
    <s v="Chuck Magee"/>
    <s v=""/>
    <n v="1"/>
    <n v="0"/>
  </r>
  <r>
    <n v="2151"/>
    <x v="1046"/>
    <x v="123"/>
    <d v="2019-11-26T00:00:00"/>
    <s v="Standard Class"/>
    <x v="578"/>
    <x v="578"/>
    <x v="0"/>
    <s v="United States"/>
    <s v="College Station"/>
    <s v="Texas"/>
    <n v="77840"/>
    <x v="2"/>
    <s v="FUR-CH-10001973"/>
    <x v="0"/>
    <s v="Chairs"/>
    <s v="Office Star Flex Back Scooter Chair with White Frame"/>
    <x v="1828"/>
    <n v="3"/>
    <n v="0.3"/>
    <n v="-53.270399999999995"/>
    <s v="Kelly Williams"/>
    <s v=""/>
    <n v="1"/>
    <n v="1"/>
  </r>
  <r>
    <n v="2152"/>
    <x v="1047"/>
    <x v="156"/>
    <d v="2016-11-29T00:00:00"/>
    <s v="Second Class"/>
    <x v="579"/>
    <x v="579"/>
    <x v="0"/>
    <s v="United States"/>
    <s v="Saint Louis"/>
    <s v="Missouri"/>
    <n v="63116"/>
    <x v="2"/>
    <s v="TEC-AC-10001772"/>
    <x v="2"/>
    <s v="Accessories"/>
    <s v="Memorex Mini Travel Drive 16 GB USB 2.0 Flash Drive"/>
    <x v="1829"/>
    <n v="7"/>
    <n v="0"/>
    <n v="43.598100000000002"/>
    <s v="Kelly Williams"/>
    <s v=""/>
    <n v="1"/>
    <n v="1"/>
  </r>
  <r>
    <n v="2153"/>
    <x v="1048"/>
    <x v="6"/>
    <d v="2017-11-26T00:00:00"/>
    <s v="Standard Class"/>
    <x v="481"/>
    <x v="481"/>
    <x v="0"/>
    <s v="United States"/>
    <s v="Quincy"/>
    <s v="Massachusetts"/>
    <n v="2169"/>
    <x v="3"/>
    <s v="OFF-PA-10002586"/>
    <x v="1"/>
    <s v="Paper"/>
    <s v="Xerox 1970"/>
    <x v="1830"/>
    <n v="3"/>
    <n v="0"/>
    <n v="7.0218000000000007"/>
    <s v="Chuck Magee"/>
    <s v=""/>
    <n v="1"/>
    <n v="0"/>
  </r>
  <r>
    <n v="2154"/>
    <x v="1049"/>
    <x v="216"/>
    <d v="2018-07-18T00:00:00"/>
    <s v="Standard Class"/>
    <x v="112"/>
    <x v="112"/>
    <x v="1"/>
    <s v="United States"/>
    <s v="New York City"/>
    <s v="New York"/>
    <n v="10009"/>
    <x v="3"/>
    <s v="OFF-BI-10004094"/>
    <x v="1"/>
    <s v="Binders"/>
    <s v="GBC Standard Plastic Binding Systems Combs"/>
    <x v="1831"/>
    <n v="2"/>
    <n v="0.2"/>
    <n v="5.133"/>
    <s v="Chuck Magee"/>
    <s v=""/>
    <n v="1"/>
    <n v="0"/>
  </r>
  <r>
    <n v="2155"/>
    <x v="1050"/>
    <x v="567"/>
    <d v="2018-05-05T00:00:00"/>
    <s v="Standard Class"/>
    <x v="408"/>
    <x v="408"/>
    <x v="2"/>
    <s v="United States"/>
    <s v="Dallas"/>
    <s v="Texas"/>
    <n v="75081"/>
    <x v="2"/>
    <s v="FUR-FU-10004973"/>
    <x v="0"/>
    <s v="Furnishings"/>
    <s v="Flat Face Poster Frame"/>
    <x v="1832"/>
    <n v="3"/>
    <n v="0.6"/>
    <n v="-10.173599999999997"/>
    <s v="Kelly Williams"/>
    <s v=""/>
    <n v="1"/>
    <n v="0"/>
  </r>
  <r>
    <n v="2156"/>
    <x v="1051"/>
    <x v="197"/>
    <d v="2018-07-27T00:00:00"/>
    <s v="Second Class"/>
    <x v="445"/>
    <x v="445"/>
    <x v="0"/>
    <s v="United States"/>
    <s v="Los Angeles"/>
    <s v="California"/>
    <n v="90032"/>
    <x v="1"/>
    <s v="OFF-FA-10000624"/>
    <x v="1"/>
    <s v="Fasteners"/>
    <s v="OIC Binder Clips"/>
    <x v="1385"/>
    <n v="6"/>
    <n v="0"/>
    <n v="10.74"/>
    <s v="Anna Andreadi"/>
    <s v=""/>
    <n v="1"/>
    <n v="0"/>
  </r>
  <r>
    <n v="2157"/>
    <x v="1052"/>
    <x v="169"/>
    <d v="2016-06-24T00:00:00"/>
    <s v="First Class"/>
    <x v="231"/>
    <x v="231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x v="881"/>
    <n v="3"/>
    <n v="0"/>
    <n v="0"/>
    <s v="Kelly Williams"/>
    <s v=""/>
    <n v="1"/>
    <n v="0"/>
  </r>
  <r>
    <n v="2158"/>
    <x v="1052"/>
    <x v="169"/>
    <d v="2016-06-24T00:00:00"/>
    <s v="First Class"/>
    <x v="231"/>
    <x v="231"/>
    <x v="0"/>
    <s v="United States"/>
    <s v="Minneapolis"/>
    <s v="Minnesota"/>
    <n v="55407"/>
    <x v="2"/>
    <s v="OFF-ST-10001469"/>
    <x v="1"/>
    <s v="Storage"/>
    <s v="Fellowes Bankers Box Recycled Super Stor/Drawer"/>
    <x v="427"/>
    <n v="3"/>
    <n v="0"/>
    <n v="9.716399999999993"/>
    <s v="Kelly Williams"/>
    <s v=""/>
    <n v="1"/>
    <n v="0"/>
  </r>
  <r>
    <n v="2159"/>
    <x v="1053"/>
    <x v="208"/>
    <d v="2019-10-26T00:00:00"/>
    <s v="Standard Class"/>
    <x v="71"/>
    <x v="71"/>
    <x v="2"/>
    <s v="United States"/>
    <s v="Deltona"/>
    <s v="Florida"/>
    <n v="32725"/>
    <x v="0"/>
    <s v="OFF-AR-10004956"/>
    <x v="1"/>
    <s v="Art"/>
    <s v="Newell 33"/>
    <x v="329"/>
    <n v="4"/>
    <n v="0.2"/>
    <n v="2.0087999999999973"/>
    <s v="Cassandra Brandow"/>
    <s v=""/>
    <n v="1"/>
    <n v="0"/>
  </r>
  <r>
    <n v="2160"/>
    <x v="1054"/>
    <x v="323"/>
    <d v="2018-09-09T00:00:00"/>
    <s v="Standard Class"/>
    <x v="229"/>
    <x v="229"/>
    <x v="0"/>
    <s v="United States"/>
    <s v="Chicago"/>
    <s v="Illinois"/>
    <n v="60610"/>
    <x v="2"/>
    <s v="OFF-BI-10004236"/>
    <x v="1"/>
    <s v="Binders"/>
    <s v="XtraLife ClearVue Slant-D Ring Binder, White, 3&quot;"/>
    <x v="1833"/>
    <n v="3"/>
    <n v="0.8"/>
    <n v="-14.973600000000001"/>
    <s v="Kelly Williams"/>
    <s v=""/>
    <n v="1"/>
    <n v="0"/>
  </r>
  <r>
    <n v="2161"/>
    <x v="1055"/>
    <x v="675"/>
    <d v="2018-05-14T00:00:00"/>
    <s v="Same Day"/>
    <x v="109"/>
    <x v="109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x v="1834"/>
    <n v="1"/>
    <n v="0.2"/>
    <n v="29.768999999999998"/>
    <s v="Chuck Magee"/>
    <s v=""/>
    <n v="1"/>
    <n v="0"/>
  </r>
  <r>
    <n v="2162"/>
    <x v="1056"/>
    <x v="676"/>
    <d v="2018-01-12T00:00:00"/>
    <s v="Standard Class"/>
    <x v="108"/>
    <x v="108"/>
    <x v="2"/>
    <s v="United States"/>
    <s v="Oakland"/>
    <s v="California"/>
    <n v="94601"/>
    <x v="1"/>
    <s v="OFF-AR-10003696"/>
    <x v="1"/>
    <s v="Art"/>
    <s v="Panasonic KP-350BK Electric Pencil Sharpener with Auto Stop"/>
    <x v="1835"/>
    <n v="1"/>
    <n v="0"/>
    <n v="10.028199999999998"/>
    <s v="Anna Andreadi"/>
    <s v=""/>
    <n v="1"/>
    <n v="0"/>
  </r>
  <r>
    <n v="2163"/>
    <x v="1057"/>
    <x v="677"/>
    <d v="2019-03-19T00:00:00"/>
    <s v="Standard Class"/>
    <x v="580"/>
    <x v="580"/>
    <x v="2"/>
    <s v="United States"/>
    <s v="Manteca"/>
    <s v="California"/>
    <n v="95336"/>
    <x v="1"/>
    <s v="OFF-PA-10004359"/>
    <x v="1"/>
    <s v="Paper"/>
    <s v="Multicolor Computer Printout Paper"/>
    <x v="1836"/>
    <n v="3"/>
    <n v="0"/>
    <n v="150.98399999999998"/>
    <s v="Anna Andreadi"/>
    <s v=""/>
    <n v="1"/>
    <n v="1"/>
  </r>
  <r>
    <n v="2164"/>
    <x v="1058"/>
    <x v="63"/>
    <d v="2018-10-19T00:00:00"/>
    <s v="Standard Class"/>
    <x v="66"/>
    <x v="66"/>
    <x v="0"/>
    <s v="United States"/>
    <s v="Laredo"/>
    <s v="Texas"/>
    <n v="78041"/>
    <x v="2"/>
    <s v="TEC-AC-10002402"/>
    <x v="2"/>
    <s v="Accessories"/>
    <s v="Razer Kraken PRO Over Ear PC and Music Headset"/>
    <x v="1837"/>
    <n v="3"/>
    <n v="0.2"/>
    <n v="23.996999999999986"/>
    <s v="Kelly Williams"/>
    <s v=""/>
    <n v="1"/>
    <n v="0"/>
  </r>
  <r>
    <n v="2165"/>
    <x v="1058"/>
    <x v="63"/>
    <d v="2018-10-19T00:00:00"/>
    <s v="Standard Class"/>
    <x v="66"/>
    <x v="66"/>
    <x v="0"/>
    <s v="United States"/>
    <s v="Laredo"/>
    <s v="Texas"/>
    <n v="78041"/>
    <x v="2"/>
    <s v="OFF-PA-10000551"/>
    <x v="1"/>
    <s v="Paper"/>
    <s v="Array Memo Cubes"/>
    <x v="1838"/>
    <n v="2"/>
    <n v="0.2"/>
    <n v="3.0043999999999995"/>
    <s v="Kelly Williams"/>
    <s v=""/>
    <n v="1"/>
    <n v="0"/>
  </r>
  <r>
    <n v="2166"/>
    <x v="1058"/>
    <x v="63"/>
    <d v="2018-10-19T00:00:00"/>
    <s v="Standard Class"/>
    <x v="66"/>
    <x v="66"/>
    <x v="0"/>
    <s v="United States"/>
    <s v="Laredo"/>
    <s v="Texas"/>
    <n v="78041"/>
    <x v="2"/>
    <s v="FUR-FU-10003394"/>
    <x v="0"/>
    <s v="Furnishings"/>
    <s v="Tenex &quot;The Solids&quot; Textured Chair Mats"/>
    <x v="1839"/>
    <n v="5"/>
    <n v="0.6"/>
    <n v="-150.41399999999999"/>
    <s v="Kelly Williams"/>
    <s v=""/>
    <n v="1"/>
    <n v="0"/>
  </r>
  <r>
    <n v="2167"/>
    <x v="1058"/>
    <x v="63"/>
    <d v="2018-10-19T00:00:00"/>
    <s v="Standard Class"/>
    <x v="66"/>
    <x v="66"/>
    <x v="0"/>
    <s v="United States"/>
    <s v="Laredo"/>
    <s v="Texas"/>
    <n v="78041"/>
    <x v="2"/>
    <s v="OFF-AR-10002067"/>
    <x v="1"/>
    <s v="Art"/>
    <s v="Newell 334"/>
    <x v="1840"/>
    <n v="1"/>
    <n v="0.2"/>
    <n v="1.1904000000000003"/>
    <s v="Kelly Williams"/>
    <s v=""/>
    <n v="1"/>
    <n v="0"/>
  </r>
  <r>
    <n v="2168"/>
    <x v="1058"/>
    <x v="63"/>
    <d v="2018-10-19T00:00:00"/>
    <s v="Standard Class"/>
    <x v="66"/>
    <x v="66"/>
    <x v="0"/>
    <s v="United States"/>
    <s v="Laredo"/>
    <s v="Texas"/>
    <n v="78041"/>
    <x v="2"/>
    <s v="OFF-BI-10004140"/>
    <x v="1"/>
    <s v="Binders"/>
    <s v="Avery Non-Stick Binders"/>
    <x v="1841"/>
    <n v="7"/>
    <n v="0.8"/>
    <n v="-11.000500000000008"/>
    <s v="Kelly Williams"/>
    <s v=""/>
    <n v="1"/>
    <n v="0"/>
  </r>
  <r>
    <n v="2169"/>
    <x v="1059"/>
    <x v="678"/>
    <d v="2019-01-30T00:00:00"/>
    <s v="Second Class"/>
    <x v="581"/>
    <x v="581"/>
    <x v="0"/>
    <s v="United States"/>
    <s v="Kent"/>
    <s v="Ohio"/>
    <n v="44240"/>
    <x v="3"/>
    <s v="OFF-AR-10004078"/>
    <x v="1"/>
    <s v="Art"/>
    <s v="Newell 312"/>
    <x v="261"/>
    <n v="3"/>
    <n v="0.2"/>
    <n v="1.7519999999999998"/>
    <s v="Chuck Magee"/>
    <s v=""/>
    <n v="1"/>
    <n v="1"/>
  </r>
  <r>
    <n v="2170"/>
    <x v="1059"/>
    <x v="678"/>
    <d v="2019-01-30T00:00:00"/>
    <s v="Second Class"/>
    <x v="581"/>
    <x v="581"/>
    <x v="0"/>
    <s v="United States"/>
    <s v="Kent"/>
    <s v="Ohio"/>
    <n v="44240"/>
    <x v="3"/>
    <s v="TEC-AC-10000927"/>
    <x v="2"/>
    <s v="Accessories"/>
    <s v="Anker Ultrathin Bluetooth Wireless Keyboard Aluminum Cover with Stand"/>
    <x v="981"/>
    <n v="3"/>
    <n v="0.2"/>
    <n v="-8.9970000000000034"/>
    <s v="Chuck Magee"/>
    <s v=""/>
    <n v="1"/>
    <n v="0"/>
  </r>
  <r>
    <n v="2171"/>
    <x v="1059"/>
    <x v="678"/>
    <d v="2019-01-30T00:00:00"/>
    <s v="Second Class"/>
    <x v="581"/>
    <x v="581"/>
    <x v="0"/>
    <s v="United States"/>
    <s v="Kent"/>
    <s v="Ohio"/>
    <n v="44240"/>
    <x v="3"/>
    <s v="TEC-PH-10003931"/>
    <x v="2"/>
    <s v="Phones"/>
    <s v="JBL Micro Wireless Portable Bluetooth Speaker"/>
    <x v="715"/>
    <n v="3"/>
    <n v="0.4"/>
    <n v="-26.995499999999993"/>
    <s v="Chuck Magee"/>
    <s v=""/>
    <n v="1"/>
    <n v="0"/>
  </r>
  <r>
    <n v="2172"/>
    <x v="1060"/>
    <x v="123"/>
    <d v="2019-11-25T00:00:00"/>
    <s v="Standard Class"/>
    <x v="18"/>
    <x v="18"/>
    <x v="1"/>
    <s v="United States"/>
    <s v="San Angelo"/>
    <s v="Texas"/>
    <n v="76903"/>
    <x v="2"/>
    <s v="FUR-CH-10004675"/>
    <x v="0"/>
    <s v="Chairs"/>
    <s v="Lifetime Advantage Folding Chairs, 4/Carton"/>
    <x v="1842"/>
    <n v="2"/>
    <n v="0.3"/>
    <n v="-8.7232000000000198"/>
    <s v="Kelly Williams"/>
    <s v=""/>
    <n v="1"/>
    <n v="0"/>
  </r>
  <r>
    <n v="2173"/>
    <x v="1061"/>
    <x v="601"/>
    <d v="2016-08-03T00:00:00"/>
    <s v="First Class"/>
    <x v="582"/>
    <x v="582"/>
    <x v="0"/>
    <s v="United States"/>
    <s v="San Francisco"/>
    <s v="California"/>
    <n v="94122"/>
    <x v="1"/>
    <s v="OFF-BI-10004506"/>
    <x v="1"/>
    <s v="Binders"/>
    <s v="Wilson Jones data.warehouse D-Ring Binders with DublLock"/>
    <x v="1843"/>
    <n v="3"/>
    <n v="0.2"/>
    <n v="6.9131999999999998"/>
    <s v="Anna Andreadi"/>
    <s v=""/>
    <n v="1"/>
    <n v="1"/>
  </r>
  <r>
    <n v="2174"/>
    <x v="1062"/>
    <x v="679"/>
    <d v="2018-08-04T00:00:00"/>
    <s v="Standard Class"/>
    <x v="60"/>
    <x v="60"/>
    <x v="2"/>
    <s v="United States"/>
    <s v="Houston"/>
    <s v="Texas"/>
    <n v="77070"/>
    <x v="2"/>
    <s v="OFF-BI-10002353"/>
    <x v="1"/>
    <s v="Binders"/>
    <s v="GBC VeloBind Cover Sets"/>
    <x v="1844"/>
    <n v="3"/>
    <n v="0.8"/>
    <n v="-13.895999999999997"/>
    <s v="Kelly Williams"/>
    <s v=""/>
    <n v="1"/>
    <n v="0"/>
  </r>
  <r>
    <n v="2175"/>
    <x v="1063"/>
    <x v="117"/>
    <d v="2017-08-03T00:00:00"/>
    <s v="Second Class"/>
    <x v="566"/>
    <x v="566"/>
    <x v="1"/>
    <s v="United States"/>
    <s v="Houston"/>
    <s v="Texas"/>
    <n v="77041"/>
    <x v="2"/>
    <s v="OFF-ST-10000943"/>
    <x v="1"/>
    <s v="Storage"/>
    <s v="Eldon ProFile File 'N Store Portable File Tub Letter/Legal Size Black"/>
    <x v="1845"/>
    <n v="4"/>
    <n v="0.2"/>
    <n v="6.1792000000000016"/>
    <s v="Kelly Williams"/>
    <s v=""/>
    <n v="1"/>
    <n v="0"/>
  </r>
  <r>
    <n v="2176"/>
    <x v="1064"/>
    <x v="680"/>
    <d v="2018-10-21T00:00:00"/>
    <s v="Standard Class"/>
    <x v="583"/>
    <x v="583"/>
    <x v="2"/>
    <s v="United States"/>
    <s v="Salt Lake City"/>
    <s v="Utah"/>
    <n v="84106"/>
    <x v="1"/>
    <s v="OFF-PA-10000740"/>
    <x v="1"/>
    <s v="Paper"/>
    <s v="Xerox 1982"/>
    <x v="1846"/>
    <n v="2"/>
    <n v="0"/>
    <n v="21.012799999999999"/>
    <s v="Anna Andreadi"/>
    <s v=""/>
    <n v="1"/>
    <n v="1"/>
  </r>
  <r>
    <n v="2177"/>
    <x v="1064"/>
    <x v="680"/>
    <d v="2018-10-21T00:00:00"/>
    <s v="Standard Class"/>
    <x v="583"/>
    <x v="583"/>
    <x v="2"/>
    <s v="United States"/>
    <s v="Salt Lake City"/>
    <s v="Utah"/>
    <n v="84106"/>
    <x v="1"/>
    <s v="OFF-PA-10003001"/>
    <x v="1"/>
    <s v="Paper"/>
    <s v="Xerox 1986"/>
    <x v="1847"/>
    <n v="9"/>
    <n v="0"/>
    <n v="28.857599999999998"/>
    <s v="Anna Andreadi"/>
    <s v=""/>
    <n v="1"/>
    <n v="0"/>
  </r>
  <r>
    <n v="2178"/>
    <x v="1064"/>
    <x v="680"/>
    <d v="2018-10-21T00:00:00"/>
    <s v="Standard Class"/>
    <x v="583"/>
    <x v="583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x v="1848"/>
    <n v="5"/>
    <n v="0.2"/>
    <n v="13.037499999999998"/>
    <s v="Anna Andreadi"/>
    <s v=""/>
    <n v="1"/>
    <n v="0"/>
  </r>
  <r>
    <n v="2179"/>
    <x v="1064"/>
    <x v="680"/>
    <d v="2018-10-21T00:00:00"/>
    <s v="Standard Class"/>
    <x v="583"/>
    <x v="583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x v="1849"/>
    <n v="8"/>
    <n v="0"/>
    <n v="32.935999999999993"/>
    <s v="Anna Andreadi"/>
    <s v=""/>
    <n v="1"/>
    <n v="0"/>
  </r>
  <r>
    <n v="2180"/>
    <x v="1065"/>
    <x v="681"/>
    <d v="2018-05-11T00:00:00"/>
    <s v="Standard Class"/>
    <x v="170"/>
    <x v="170"/>
    <x v="0"/>
    <s v="United States"/>
    <s v="New York City"/>
    <s v="New York"/>
    <n v="10009"/>
    <x v="3"/>
    <s v="OFF-BI-10000309"/>
    <x v="1"/>
    <s v="Binders"/>
    <s v="GBC Twin Loop Wire Binding Elements, 9/16&quot; Spine, Black"/>
    <x v="1850"/>
    <n v="7"/>
    <n v="0.2"/>
    <n v="30.896599999999996"/>
    <s v="Chuck Magee"/>
    <s v=""/>
    <n v="1"/>
    <n v="0"/>
  </r>
  <r>
    <n v="2181"/>
    <x v="1065"/>
    <x v="681"/>
    <d v="2018-05-11T00:00:00"/>
    <s v="Standard Class"/>
    <x v="170"/>
    <x v="170"/>
    <x v="0"/>
    <s v="United States"/>
    <s v="New York City"/>
    <s v="New York"/>
    <n v="10009"/>
    <x v="3"/>
    <s v="OFF-LA-10003923"/>
    <x v="1"/>
    <s v="Labels"/>
    <s v="Alphabetical Labels for Top Tab Filing"/>
    <x v="1851"/>
    <n v="3"/>
    <n v="0"/>
    <n v="22.200000000000003"/>
    <s v="Chuck Magee"/>
    <s v=""/>
    <n v="1"/>
    <n v="0"/>
  </r>
  <r>
    <n v="2182"/>
    <x v="1065"/>
    <x v="681"/>
    <d v="2018-05-11T00:00:00"/>
    <s v="Standard Class"/>
    <x v="170"/>
    <x v="170"/>
    <x v="0"/>
    <s v="United States"/>
    <s v="New York City"/>
    <s v="New York"/>
    <n v="10009"/>
    <x v="3"/>
    <s v="FUR-CH-10002084"/>
    <x v="0"/>
    <s v="Chairs"/>
    <s v="Hon Mobius Operator's Chair"/>
    <x v="1852"/>
    <n v="4"/>
    <n v="0.1"/>
    <n v="59.035200000000003"/>
    <s v="Chuck Magee"/>
    <s v=""/>
    <n v="1"/>
    <n v="0"/>
  </r>
  <r>
    <n v="2183"/>
    <x v="1065"/>
    <x v="681"/>
    <d v="2018-05-11T00:00:00"/>
    <s v="Standard Class"/>
    <x v="170"/>
    <x v="170"/>
    <x v="0"/>
    <s v="United States"/>
    <s v="New York City"/>
    <s v="New York"/>
    <n v="10009"/>
    <x v="3"/>
    <s v="TEC-MA-10000488"/>
    <x v="2"/>
    <s v="Machines"/>
    <s v="Bady BDG101FRU Card Printer"/>
    <x v="1853"/>
    <n v="5"/>
    <n v="0"/>
    <n v="1159.9854999999998"/>
    <s v="Chuck Magee"/>
    <s v=""/>
    <n v="1"/>
    <n v="0"/>
  </r>
  <r>
    <n v="2184"/>
    <x v="1065"/>
    <x v="681"/>
    <d v="2018-05-11T00:00:00"/>
    <s v="Standard Class"/>
    <x v="170"/>
    <x v="170"/>
    <x v="0"/>
    <s v="United States"/>
    <s v="New York City"/>
    <s v="New York"/>
    <n v="10009"/>
    <x v="3"/>
    <s v="TEC-AC-10001767"/>
    <x v="2"/>
    <s v="Accessories"/>
    <s v="SanDisk Ultra 64 GB MicroSDHC Class 10 Memory Card"/>
    <x v="1723"/>
    <n v="5"/>
    <n v="0"/>
    <n v="21.994499999999988"/>
    <s v="Chuck Magee"/>
    <s v=""/>
    <n v="1"/>
    <n v="0"/>
  </r>
  <r>
    <n v="2185"/>
    <x v="1065"/>
    <x v="681"/>
    <d v="2018-05-11T00:00:00"/>
    <s v="Standard Class"/>
    <x v="170"/>
    <x v="170"/>
    <x v="0"/>
    <s v="United States"/>
    <s v="New York City"/>
    <s v="New York"/>
    <n v="10009"/>
    <x v="3"/>
    <s v="FUR-FU-10001940"/>
    <x v="0"/>
    <s v="Furnishings"/>
    <s v="Staple-based wall hangings"/>
    <x v="1854"/>
    <n v="8"/>
    <n v="0"/>
    <n v="28.019200000000005"/>
    <s v="Chuck Magee"/>
    <s v=""/>
    <n v="1"/>
    <n v="0"/>
  </r>
  <r>
    <n v="2186"/>
    <x v="1066"/>
    <x v="378"/>
    <d v="2019-08-04T00:00:00"/>
    <s v="Second Class"/>
    <x v="96"/>
    <x v="96"/>
    <x v="1"/>
    <s v="United States"/>
    <s v="Salinas"/>
    <s v="California"/>
    <n v="93905"/>
    <x v="1"/>
    <s v="OFF-BI-10002735"/>
    <x v="1"/>
    <s v="Binders"/>
    <s v="GBC Prestige Therm-A-Bind Covers"/>
    <x v="1855"/>
    <n v="2"/>
    <n v="0.2"/>
    <n v="18.5274"/>
    <s v="Anna Andreadi"/>
    <s v=""/>
    <n v="1"/>
    <n v="0"/>
  </r>
  <r>
    <n v="2187"/>
    <x v="1067"/>
    <x v="216"/>
    <d v="2018-07-14T00:00:00"/>
    <s v="Same Day"/>
    <x v="584"/>
    <x v="584"/>
    <x v="0"/>
    <s v="United States"/>
    <s v="Huntsville"/>
    <s v="Alabama"/>
    <n v="35810"/>
    <x v="0"/>
    <s v="TEC-AC-10002345"/>
    <x v="2"/>
    <s v="Accessories"/>
    <s v="HP Standard 104 key PS/2 Keyboard"/>
    <x v="180"/>
    <n v="2"/>
    <n v="0"/>
    <n v="7.25"/>
    <s v="Cassandra Brandow"/>
    <s v=""/>
    <n v="1"/>
    <n v="1"/>
  </r>
  <r>
    <n v="2188"/>
    <x v="1068"/>
    <x v="682"/>
    <d v="2019-08-15T00:00:00"/>
    <s v="Standard Class"/>
    <x v="582"/>
    <x v="582"/>
    <x v="0"/>
    <s v="United States"/>
    <s v="Columbus"/>
    <s v="Indiana"/>
    <n v="47201"/>
    <x v="2"/>
    <s v="OFF-EN-10003134"/>
    <x v="1"/>
    <s v="Envelopes"/>
    <s v="Staple envelope"/>
    <x v="1856"/>
    <n v="6"/>
    <n v="0"/>
    <n v="35.04"/>
    <s v="Kelly Williams"/>
    <s v=""/>
    <n v="1"/>
    <n v="0"/>
  </r>
  <r>
    <n v="2189"/>
    <x v="1068"/>
    <x v="682"/>
    <d v="2019-08-15T00:00:00"/>
    <s v="Standard Class"/>
    <x v="582"/>
    <x v="582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x v="1857"/>
    <n v="2"/>
    <n v="0"/>
    <n v="25.472999999999999"/>
    <s v="Kelly Williams"/>
    <s v=""/>
    <n v="1"/>
    <n v="0"/>
  </r>
  <r>
    <n v="2190"/>
    <x v="1068"/>
    <x v="682"/>
    <d v="2019-08-15T00:00:00"/>
    <s v="Standard Class"/>
    <x v="582"/>
    <x v="582"/>
    <x v="0"/>
    <s v="United States"/>
    <s v="Columbus"/>
    <s v="Indiana"/>
    <n v="47201"/>
    <x v="2"/>
    <s v="TEC-PH-10003645"/>
    <x v="2"/>
    <s v="Phones"/>
    <s v="Aastra 57i VoIP phone"/>
    <x v="1858"/>
    <n v="9"/>
    <n v="0"/>
    <n v="378.16740000000004"/>
    <s v="Kelly Williams"/>
    <s v=""/>
    <n v="1"/>
    <n v="0"/>
  </r>
  <r>
    <n v="2191"/>
    <x v="1069"/>
    <x v="674"/>
    <d v="2018-06-29T00:00:00"/>
    <s v="Standard Class"/>
    <x v="238"/>
    <x v="238"/>
    <x v="0"/>
    <s v="United States"/>
    <s v="Los Angeles"/>
    <s v="California"/>
    <n v="90049"/>
    <x v="1"/>
    <s v="OFF-AP-10000692"/>
    <x v="1"/>
    <s v="Appliances"/>
    <s v="Fellowes Mighty 8 Compact Surge Protector"/>
    <x v="1859"/>
    <n v="3"/>
    <n v="0"/>
    <n v="17.026800000000001"/>
    <s v="Anna Andreadi"/>
    <s v=""/>
    <n v="1"/>
    <n v="0"/>
  </r>
  <r>
    <n v="2192"/>
    <x v="1070"/>
    <x v="107"/>
    <d v="2018-12-17T00:00:00"/>
    <s v="Standard Class"/>
    <x v="275"/>
    <x v="275"/>
    <x v="0"/>
    <s v="United States"/>
    <s v="Seattle"/>
    <s v="Washington"/>
    <n v="98105"/>
    <x v="1"/>
    <s v="OFF-BI-10001718"/>
    <x v="1"/>
    <s v="Binders"/>
    <s v="GBC DocuBind P50 Personal Binding Machine"/>
    <x v="1860"/>
    <n v="3"/>
    <n v="0.2"/>
    <n v="51.823799999999999"/>
    <s v="Anna Andreadi"/>
    <s v=""/>
    <n v="1"/>
    <n v="0"/>
  </r>
  <r>
    <n v="2193"/>
    <x v="1070"/>
    <x v="107"/>
    <d v="2018-12-17T00:00:00"/>
    <s v="Standard Class"/>
    <x v="275"/>
    <x v="275"/>
    <x v="0"/>
    <s v="United States"/>
    <s v="Seattle"/>
    <s v="Washington"/>
    <n v="98105"/>
    <x v="1"/>
    <s v="OFF-AP-10002082"/>
    <x v="1"/>
    <s v="Appliances"/>
    <s v="Holmes HEPA Air Purifier"/>
    <x v="1861"/>
    <n v="3"/>
    <n v="0"/>
    <n v="22.869"/>
    <s v="Anna Andreadi"/>
    <s v=""/>
    <n v="1"/>
    <n v="0"/>
  </r>
  <r>
    <n v="2194"/>
    <x v="1070"/>
    <x v="107"/>
    <d v="2018-12-17T00:00:00"/>
    <s v="Standard Class"/>
    <x v="275"/>
    <x v="275"/>
    <x v="0"/>
    <s v="United States"/>
    <s v="Seattle"/>
    <s v="Washington"/>
    <n v="98105"/>
    <x v="1"/>
    <s v="OFF-PA-10001125"/>
    <x v="1"/>
    <s v="Paper"/>
    <s v="Xerox 1988"/>
    <x v="1862"/>
    <n v="4"/>
    <n v="0"/>
    <n v="55.763999999999996"/>
    <s v="Anna Andreadi"/>
    <s v=""/>
    <n v="1"/>
    <n v="0"/>
  </r>
  <r>
    <n v="2195"/>
    <x v="1070"/>
    <x v="107"/>
    <d v="2018-12-17T00:00:00"/>
    <s v="Standard Class"/>
    <x v="275"/>
    <x v="275"/>
    <x v="0"/>
    <s v="United States"/>
    <s v="Seattle"/>
    <s v="Washington"/>
    <n v="98105"/>
    <x v="1"/>
    <s v="OFF-AP-10000252"/>
    <x v="1"/>
    <s v="Appliances"/>
    <s v="Harmony HEPA Quiet Air Purifiers"/>
    <x v="1863"/>
    <n v="3"/>
    <n v="0"/>
    <n v="12.285"/>
    <s v="Anna Andreadi"/>
    <s v=""/>
    <n v="1"/>
    <n v="0"/>
  </r>
  <r>
    <n v="2196"/>
    <x v="1070"/>
    <x v="107"/>
    <d v="2018-12-17T00:00:00"/>
    <s v="Standard Class"/>
    <x v="275"/>
    <x v="275"/>
    <x v="0"/>
    <s v="United States"/>
    <s v="Seattle"/>
    <s v="Washington"/>
    <n v="98105"/>
    <x v="1"/>
    <s v="TEC-AC-10003038"/>
    <x v="2"/>
    <s v="Accessories"/>
    <s v="Kingston Digital DataTraveler 16GB USB 2.0"/>
    <x v="915"/>
    <n v="5"/>
    <n v="0"/>
    <n v="8.5024999999999942"/>
    <s v="Anna Andreadi"/>
    <s v=""/>
    <n v="1"/>
    <n v="0"/>
  </r>
  <r>
    <n v="2197"/>
    <x v="1071"/>
    <x v="49"/>
    <d v="2018-12-06T00:00:00"/>
    <s v="Standard Class"/>
    <x v="369"/>
    <x v="369"/>
    <x v="0"/>
    <s v="United States"/>
    <s v="Knoxville"/>
    <s v="Tennessee"/>
    <n v="37918"/>
    <x v="0"/>
    <s v="OFF-AR-10000940"/>
    <x v="1"/>
    <s v="Art"/>
    <s v="Newell 343"/>
    <x v="1864"/>
    <n v="2"/>
    <n v="0.2"/>
    <n v="0.41160000000000019"/>
    <s v="Cassandra Brandow"/>
    <n v="1"/>
    <n v="0"/>
    <n v="0"/>
  </r>
  <r>
    <n v="2198"/>
    <x v="1072"/>
    <x v="683"/>
    <d v="2016-12-04T00:00:00"/>
    <s v="Standard Class"/>
    <x v="569"/>
    <x v="569"/>
    <x v="0"/>
    <s v="United States"/>
    <s v="Montgomery"/>
    <s v="Alabama"/>
    <n v="36116"/>
    <x v="0"/>
    <s v="OFF-AR-10001954"/>
    <x v="1"/>
    <s v="Art"/>
    <s v="Newell 331"/>
    <x v="1865"/>
    <n v="3"/>
    <n v="0"/>
    <n v="3.9609000000000001"/>
    <s v="Cassandra Brandow"/>
    <s v=""/>
    <n v="1"/>
    <n v="0"/>
  </r>
  <r>
    <n v="2199"/>
    <x v="1073"/>
    <x v="262"/>
    <d v="2017-04-02T00:00:00"/>
    <s v="Standard Class"/>
    <x v="237"/>
    <x v="237"/>
    <x v="0"/>
    <s v="United States"/>
    <s v="Philadelphia"/>
    <s v="Pennsylvania"/>
    <n v="19120"/>
    <x v="3"/>
    <s v="OFF-PA-10003177"/>
    <x v="1"/>
    <s v="Paper"/>
    <s v="Xerox 1999"/>
    <x v="12"/>
    <n v="3"/>
    <n v="0.2"/>
    <n v="5.4432"/>
    <s v="Chuck Magee"/>
    <s v=""/>
    <n v="1"/>
    <n v="0"/>
  </r>
  <r>
    <n v="2200"/>
    <x v="1073"/>
    <x v="262"/>
    <d v="2017-04-02T00:00:00"/>
    <s v="Standard Class"/>
    <x v="237"/>
    <x v="237"/>
    <x v="0"/>
    <s v="United States"/>
    <s v="Philadelphia"/>
    <s v="Pennsylvania"/>
    <n v="19120"/>
    <x v="3"/>
    <s v="OFF-PA-10000533"/>
    <x v="1"/>
    <s v="Paper"/>
    <s v="Southworth Parchment Paper &amp; Envelopes"/>
    <x v="1866"/>
    <n v="1"/>
    <n v="0.2"/>
    <n v="1.7003999999999999"/>
    <s v="Chuck Magee"/>
    <s v=""/>
    <n v="1"/>
    <n v="0"/>
  </r>
  <r>
    <n v="2201"/>
    <x v="1074"/>
    <x v="106"/>
    <d v="2016-06-06T00:00:00"/>
    <s v="Standard Class"/>
    <x v="299"/>
    <x v="299"/>
    <x v="0"/>
    <s v="United States"/>
    <s v="Little Rock"/>
    <s v="Arkansas"/>
    <n v="72209"/>
    <x v="0"/>
    <s v="FUR-FU-10001935"/>
    <x v="0"/>
    <s v="Furnishings"/>
    <s v="3M Hangers With Command Adhesive"/>
    <x v="500"/>
    <n v="6"/>
    <n v="0"/>
    <n v="9.1020000000000021"/>
    <s v="Cassandra Brandow"/>
    <s v=""/>
    <n v="1"/>
    <n v="0"/>
  </r>
  <r>
    <n v="2202"/>
    <x v="1074"/>
    <x v="106"/>
    <d v="2016-06-06T00:00:00"/>
    <s v="Standard Class"/>
    <x v="299"/>
    <x v="299"/>
    <x v="0"/>
    <s v="United States"/>
    <s v="Little Rock"/>
    <s v="Arkansas"/>
    <n v="72209"/>
    <x v="0"/>
    <s v="TEC-PH-10002563"/>
    <x v="2"/>
    <s v="Phones"/>
    <s v="Adtran 1202752G1"/>
    <x v="1867"/>
    <n v="7"/>
    <n v="0"/>
    <n v="229.30180000000001"/>
    <s v="Cassandra Brandow"/>
    <s v=""/>
    <n v="1"/>
    <n v="0"/>
  </r>
  <r>
    <n v="2203"/>
    <x v="1075"/>
    <x v="684"/>
    <d v="2017-09-12T00:00:00"/>
    <s v="Standard Class"/>
    <x v="457"/>
    <x v="457"/>
    <x v="2"/>
    <s v="United States"/>
    <s v="Seattle"/>
    <s v="Washington"/>
    <n v="98103"/>
    <x v="1"/>
    <s v="OFF-BI-10002160"/>
    <x v="1"/>
    <s v="Binders"/>
    <s v="Acco Hanging Data Binders"/>
    <x v="861"/>
    <n v="2"/>
    <n v="0.2"/>
    <n v="2.1335999999999999"/>
    <s v="Anna Andreadi"/>
    <s v=""/>
    <n v="1"/>
    <n v="0"/>
  </r>
  <r>
    <n v="2204"/>
    <x v="1075"/>
    <x v="684"/>
    <d v="2017-09-12T00:00:00"/>
    <s v="Standard Class"/>
    <x v="457"/>
    <x v="457"/>
    <x v="2"/>
    <s v="United States"/>
    <s v="Seattle"/>
    <s v="Washington"/>
    <n v="98103"/>
    <x v="1"/>
    <s v="FUR-FU-10004748"/>
    <x v="0"/>
    <s v="Furnishings"/>
    <s v="Howard Miller 16&quot; Diameter Gallery Wall Clock"/>
    <x v="1868"/>
    <n v="3"/>
    <n v="0"/>
    <n v="74.809799999999996"/>
    <s v="Anna Andreadi"/>
    <s v=""/>
    <n v="1"/>
    <n v="0"/>
  </r>
  <r>
    <n v="2205"/>
    <x v="1076"/>
    <x v="685"/>
    <d v="2017-07-05T00:00:00"/>
    <s v="Standard Class"/>
    <x v="56"/>
    <x v="56"/>
    <x v="0"/>
    <s v="United States"/>
    <s v="Lancaster"/>
    <s v="Pennsylvania"/>
    <n v="17602"/>
    <x v="3"/>
    <s v="FUR-FU-10001473"/>
    <x v="0"/>
    <s v="Furnishings"/>
    <s v="Eldon Executive Woodline II Desk Accessories, Mahogany"/>
    <x v="1869"/>
    <n v="1"/>
    <n v="0.2"/>
    <n v="1.7591000000000001"/>
    <s v="Chuck Magee"/>
    <s v=""/>
    <n v="1"/>
    <n v="0"/>
  </r>
  <r>
    <n v="2206"/>
    <x v="1077"/>
    <x v="545"/>
    <d v="2018-09-12T00:00:00"/>
    <s v="Second Class"/>
    <x v="344"/>
    <x v="344"/>
    <x v="2"/>
    <s v="United States"/>
    <s v="Bristol"/>
    <s v="Tennessee"/>
    <n v="37620"/>
    <x v="0"/>
    <s v="OFF-AR-10000538"/>
    <x v="1"/>
    <s v="Art"/>
    <s v="Boston Model 1800 Electric Pencil Sharpener, Gray"/>
    <x v="1870"/>
    <n v="3"/>
    <n v="0.2"/>
    <n v="8.4449999999999896"/>
    <s v="Cassandra Brandow"/>
    <s v=""/>
    <n v="1"/>
    <n v="0"/>
  </r>
  <r>
    <n v="2207"/>
    <x v="1078"/>
    <x v="686"/>
    <d v="2016-07-20T00:00:00"/>
    <s v="Standard Class"/>
    <x v="585"/>
    <x v="585"/>
    <x v="2"/>
    <s v="United States"/>
    <s v="Aurora"/>
    <s v="Illinois"/>
    <n v="60505"/>
    <x v="2"/>
    <s v="OFF-BI-10001098"/>
    <x v="1"/>
    <s v="Binders"/>
    <s v="Acco D-Ring Binder w/DublLock"/>
    <x v="1871"/>
    <n v="7"/>
    <n v="0.8"/>
    <n v="-46.394600000000011"/>
    <s v="Kelly Williams"/>
    <s v=""/>
    <n v="1"/>
    <n v="1"/>
  </r>
  <r>
    <n v="2208"/>
    <x v="1078"/>
    <x v="686"/>
    <d v="2016-07-20T00:00:00"/>
    <s v="Standard Class"/>
    <x v="585"/>
    <x v="585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x v="1872"/>
    <n v="4"/>
    <n v="0.2"/>
    <n v="3.8272000000000013"/>
    <s v="Kelly Williams"/>
    <s v=""/>
    <n v="1"/>
    <n v="0"/>
  </r>
  <r>
    <n v="2209"/>
    <x v="1079"/>
    <x v="421"/>
    <d v="2017-08-26T00:00:00"/>
    <s v="Standard Class"/>
    <x v="42"/>
    <x v="42"/>
    <x v="2"/>
    <s v="United States"/>
    <s v="New York City"/>
    <s v="New York"/>
    <n v="10009"/>
    <x v="3"/>
    <s v="OFF-AR-10000390"/>
    <x v="1"/>
    <s v="Art"/>
    <s v="Newell Chalk Holder"/>
    <x v="1873"/>
    <n v="4"/>
    <n v="0"/>
    <n v="7.5991999999999997"/>
    <s v="Chuck Magee"/>
    <s v=""/>
    <n v="1"/>
    <n v="0"/>
  </r>
  <r>
    <n v="2210"/>
    <x v="1080"/>
    <x v="687"/>
    <d v="2016-11-16T00:00:00"/>
    <s v="Second Class"/>
    <x v="586"/>
    <x v="586"/>
    <x v="0"/>
    <s v="United States"/>
    <s v="Fairfield"/>
    <s v="Connecticut"/>
    <n v="6824"/>
    <x v="3"/>
    <s v="TEC-PH-10001079"/>
    <x v="2"/>
    <s v="Phones"/>
    <s v="Polycom SoundPoint Pro SE-225 Corded phone"/>
    <x v="1874"/>
    <n v="7"/>
    <n v="0"/>
    <n v="233.22039999999998"/>
    <s v="Chuck Magee"/>
    <s v=""/>
    <n v="1"/>
    <n v="1"/>
  </r>
  <r>
    <n v="2211"/>
    <x v="1080"/>
    <x v="687"/>
    <d v="2016-11-16T00:00:00"/>
    <s v="Second Class"/>
    <x v="586"/>
    <x v="586"/>
    <x v="0"/>
    <s v="United States"/>
    <s v="Fairfield"/>
    <s v="Connecticut"/>
    <n v="6824"/>
    <x v="3"/>
    <s v="OFF-BI-10003460"/>
    <x v="1"/>
    <s v="Binders"/>
    <s v="Acco 3-Hole Punch"/>
    <x v="1875"/>
    <n v="10"/>
    <n v="0"/>
    <n v="21.023999999999997"/>
    <s v="Chuck Magee"/>
    <s v=""/>
    <n v="1"/>
    <n v="0"/>
  </r>
  <r>
    <n v="2212"/>
    <x v="1081"/>
    <x v="581"/>
    <d v="2018-11-30T00:00:00"/>
    <s v="First Class"/>
    <x v="146"/>
    <x v="146"/>
    <x v="1"/>
    <s v="United States"/>
    <s v="Lincoln Park"/>
    <s v="Michigan"/>
    <n v="48146"/>
    <x v="2"/>
    <s v="OFF-AP-10003842"/>
    <x v="1"/>
    <s v="Appliances"/>
    <s v="Euro-Pro Shark Turbo Vacuum"/>
    <x v="1876"/>
    <n v="6"/>
    <n v="0.1"/>
    <n v="29.7408"/>
    <s v="Kelly Williams"/>
    <s v=""/>
    <n v="1"/>
    <n v="0"/>
  </r>
  <r>
    <n v="2213"/>
    <x v="1082"/>
    <x v="610"/>
    <d v="2019-11-25T00:00:00"/>
    <s v="Standard Class"/>
    <x v="349"/>
    <x v="349"/>
    <x v="0"/>
    <s v="United States"/>
    <s v="New York City"/>
    <s v="New York"/>
    <n v="10035"/>
    <x v="3"/>
    <s v="FUR-FU-10003535"/>
    <x v="0"/>
    <s v="Furnishings"/>
    <s v="Howard Miller Distant Time Traveler Alarm Clock"/>
    <x v="1877"/>
    <n v="1"/>
    <n v="0"/>
    <n v="11.2422"/>
    <s v="Chuck Magee"/>
    <s v=""/>
    <n v="1"/>
    <n v="0"/>
  </r>
  <r>
    <n v="2214"/>
    <x v="1083"/>
    <x v="172"/>
    <d v="2019-10-02T00:00:00"/>
    <s v="First Class"/>
    <x v="515"/>
    <x v="515"/>
    <x v="0"/>
    <s v="United States"/>
    <s v="San Jose"/>
    <s v="California"/>
    <n v="95123"/>
    <x v="1"/>
    <s v="OFF-BI-10002012"/>
    <x v="1"/>
    <s v="Binders"/>
    <s v="Wilson Jones Easy Flow II Sheet Lifters"/>
    <x v="1878"/>
    <n v="1"/>
    <n v="0.2"/>
    <n v="0.504"/>
    <s v="Anna Andreadi"/>
    <s v=""/>
    <n v="1"/>
    <n v="0"/>
  </r>
  <r>
    <n v="2215"/>
    <x v="1083"/>
    <x v="172"/>
    <d v="2019-10-02T00:00:00"/>
    <s v="First Class"/>
    <x v="515"/>
    <x v="515"/>
    <x v="0"/>
    <s v="United States"/>
    <s v="San Jose"/>
    <s v="California"/>
    <n v="95123"/>
    <x v="1"/>
    <s v="OFF-BI-10001922"/>
    <x v="1"/>
    <s v="Binders"/>
    <s v="Storex Dura Pro Binders"/>
    <x v="1879"/>
    <n v="13"/>
    <n v="0.2"/>
    <n v="20.849399999999996"/>
    <s v="Anna Andreadi"/>
    <s v=""/>
    <n v="1"/>
    <n v="0"/>
  </r>
  <r>
    <n v="2216"/>
    <x v="1083"/>
    <x v="172"/>
    <d v="2019-10-02T00:00:00"/>
    <s v="First Class"/>
    <x v="515"/>
    <x v="515"/>
    <x v="0"/>
    <s v="United States"/>
    <s v="San Jose"/>
    <s v="California"/>
    <n v="95123"/>
    <x v="1"/>
    <s v="OFF-AP-10000576"/>
    <x v="1"/>
    <s v="Appliances"/>
    <s v="Belkin 325VA UPS Surge Protector, 6'"/>
    <x v="1805"/>
    <n v="2"/>
    <n v="0"/>
    <n v="60.490000000000009"/>
    <s v="Anna Andreadi"/>
    <s v=""/>
    <n v="1"/>
    <n v="0"/>
  </r>
  <r>
    <n v="2217"/>
    <x v="1083"/>
    <x v="172"/>
    <d v="2019-10-02T00:00:00"/>
    <s v="First Class"/>
    <x v="515"/>
    <x v="515"/>
    <x v="0"/>
    <s v="United States"/>
    <s v="San Jose"/>
    <s v="California"/>
    <n v="95123"/>
    <x v="1"/>
    <s v="FUR-CH-10000553"/>
    <x v="0"/>
    <s v="Chairs"/>
    <s v="Metal Folding Chairs, Beige, 4/Carton"/>
    <x v="1880"/>
    <n v="4"/>
    <n v="0.2"/>
    <n v="9.5031999999999925"/>
    <s v="Anna Andreadi"/>
    <s v=""/>
    <n v="1"/>
    <n v="0"/>
  </r>
  <r>
    <n v="2218"/>
    <x v="1084"/>
    <x v="59"/>
    <d v="2016-09-25T00:00:00"/>
    <s v="Standard Class"/>
    <x v="587"/>
    <x v="587"/>
    <x v="1"/>
    <s v="United States"/>
    <s v="Jacksonville"/>
    <s v="Florida"/>
    <n v="32216"/>
    <x v="0"/>
    <s v="OFF-AR-10003469"/>
    <x v="1"/>
    <s v="Art"/>
    <s v="Nontoxic Chalk"/>
    <x v="1881"/>
    <n v="2"/>
    <n v="0.2"/>
    <n v="0.98559999999999992"/>
    <s v="Cassandra Brandow"/>
    <s v=""/>
    <n v="1"/>
    <n v="1"/>
  </r>
  <r>
    <n v="2219"/>
    <x v="1085"/>
    <x v="688"/>
    <d v="2019-08-01T00:00:00"/>
    <s v="Standard Class"/>
    <x v="588"/>
    <x v="588"/>
    <x v="1"/>
    <s v="United States"/>
    <s v="San Francisco"/>
    <s v="California"/>
    <n v="94110"/>
    <x v="1"/>
    <s v="OFF-BI-10000145"/>
    <x v="1"/>
    <s v="Binders"/>
    <s v="Zipper Ring Binder Pockets"/>
    <x v="1882"/>
    <n v="4"/>
    <n v="0.2"/>
    <n v="3.6191999999999993"/>
    <s v="Anna Andreadi"/>
    <s v=""/>
    <n v="1"/>
    <n v="1"/>
  </r>
  <r>
    <n v="2220"/>
    <x v="1085"/>
    <x v="688"/>
    <d v="2019-08-01T00:00:00"/>
    <s v="Standard Class"/>
    <x v="588"/>
    <x v="588"/>
    <x v="1"/>
    <s v="United States"/>
    <s v="San Francisco"/>
    <s v="California"/>
    <n v="94110"/>
    <x v="1"/>
    <s v="OFF-ST-10001580"/>
    <x v="1"/>
    <s v="Storage"/>
    <s v="Super Decoflex Portable Personal File"/>
    <x v="1883"/>
    <n v="1"/>
    <n v="0"/>
    <n v="4.1943999999999999"/>
    <s v="Anna Andreadi"/>
    <s v=""/>
    <n v="1"/>
    <n v="0"/>
  </r>
  <r>
    <n v="2221"/>
    <x v="1085"/>
    <x v="688"/>
    <d v="2019-08-01T00:00:00"/>
    <s v="Standard Class"/>
    <x v="588"/>
    <x v="588"/>
    <x v="1"/>
    <s v="United States"/>
    <s v="San Francisco"/>
    <s v="California"/>
    <n v="94110"/>
    <x v="1"/>
    <s v="TEC-PH-10001817"/>
    <x v="2"/>
    <s v="Phones"/>
    <s v="Wilson Electronics DB Pro Signal Booster"/>
    <x v="1884"/>
    <n v="4"/>
    <n v="0.2"/>
    <n v="100.24000000000007"/>
    <s v="Anna Andreadi"/>
    <s v=""/>
    <n v="1"/>
    <n v="0"/>
  </r>
  <r>
    <n v="2222"/>
    <x v="1086"/>
    <x v="401"/>
    <d v="2017-12-06T00:00:00"/>
    <s v="Same Day"/>
    <x v="589"/>
    <x v="589"/>
    <x v="0"/>
    <s v="United States"/>
    <s v="Marion"/>
    <s v="Ohio"/>
    <n v="43302"/>
    <x v="3"/>
    <s v="TEC-PH-10001578"/>
    <x v="2"/>
    <s v="Phones"/>
    <s v="Polycom SoundStation2 EX Conference phone"/>
    <x v="1885"/>
    <n v="2"/>
    <n v="0.4"/>
    <n v="-89.089000000000055"/>
    <s v="Chuck Magee"/>
    <s v=""/>
    <n v="1"/>
    <n v="1"/>
  </r>
  <r>
    <n v="2223"/>
    <x v="1086"/>
    <x v="401"/>
    <d v="2017-12-06T00:00:00"/>
    <s v="Same Day"/>
    <x v="589"/>
    <x v="589"/>
    <x v="0"/>
    <s v="United States"/>
    <s v="Marion"/>
    <s v="Ohio"/>
    <n v="43302"/>
    <x v="3"/>
    <s v="OFF-AR-10004078"/>
    <x v="1"/>
    <s v="Art"/>
    <s v="Newell 312"/>
    <x v="1886"/>
    <n v="8"/>
    <n v="0.2"/>
    <n v="4.6719999999999988"/>
    <s v="Chuck Magee"/>
    <s v=""/>
    <n v="1"/>
    <n v="0"/>
  </r>
  <r>
    <n v="2224"/>
    <x v="1086"/>
    <x v="401"/>
    <d v="2017-12-06T00:00:00"/>
    <s v="Same Day"/>
    <x v="589"/>
    <x v="589"/>
    <x v="0"/>
    <s v="United States"/>
    <s v="Marion"/>
    <s v="Ohio"/>
    <n v="43302"/>
    <x v="3"/>
    <s v="FUR-CH-10004860"/>
    <x v="0"/>
    <s v="Chairs"/>
    <s v="Global Low Back Tilter Chair"/>
    <x v="1887"/>
    <n v="1"/>
    <n v="0.3"/>
    <n v="-24.23520000000001"/>
    <s v="Chuck Magee"/>
    <s v=""/>
    <n v="1"/>
    <n v="0"/>
  </r>
  <r>
    <n v="2225"/>
    <x v="1087"/>
    <x v="689"/>
    <d v="2019-08-05T00:00:00"/>
    <s v="Standard Class"/>
    <x v="105"/>
    <x v="105"/>
    <x v="1"/>
    <s v="United States"/>
    <s v="Philadelphia"/>
    <s v="Pennsylvania"/>
    <n v="19134"/>
    <x v="3"/>
    <s v="OFF-PA-10003790"/>
    <x v="1"/>
    <s v="Paper"/>
    <s v="Xerox 1991"/>
    <x v="1572"/>
    <n v="3"/>
    <n v="0.2"/>
    <n v="17.815199999999997"/>
    <s v="Chuck Magee"/>
    <s v=""/>
    <n v="1"/>
    <n v="0"/>
  </r>
  <r>
    <n v="2226"/>
    <x v="1088"/>
    <x v="690"/>
    <d v="2018-03-21T00:00:00"/>
    <s v="Second Class"/>
    <x v="590"/>
    <x v="590"/>
    <x v="0"/>
    <s v="United States"/>
    <s v="Littleton"/>
    <s v="Colorado"/>
    <n v="80122"/>
    <x v="1"/>
    <s v="FUR-BO-10002202"/>
    <x v="0"/>
    <s v="Bookcases"/>
    <s v="Atlantic Metals Mobile 2-Shelf Bookcases, Custom Colors"/>
    <x v="1888"/>
    <n v="1"/>
    <n v="0.7"/>
    <n v="-98.801799999999986"/>
    <s v="Anna Andreadi"/>
    <s v=""/>
    <n v="1"/>
    <n v="1"/>
  </r>
  <r>
    <n v="2227"/>
    <x v="1089"/>
    <x v="570"/>
    <d v="2019-08-03T00:00:00"/>
    <s v="Standard Class"/>
    <x v="156"/>
    <x v="156"/>
    <x v="1"/>
    <s v="United States"/>
    <s v="Austin"/>
    <s v="Texas"/>
    <n v="78745"/>
    <x v="2"/>
    <s v="OFF-FA-10003059"/>
    <x v="1"/>
    <s v="Fasteners"/>
    <s v="Assorted Color Push Pins"/>
    <x v="1699"/>
    <n v="2"/>
    <n v="0.2"/>
    <n v="0.4705999999999998"/>
    <s v="Kelly Williams"/>
    <s v=""/>
    <n v="1"/>
    <n v="0"/>
  </r>
  <r>
    <n v="2228"/>
    <x v="1089"/>
    <x v="570"/>
    <d v="2019-08-03T00:00:00"/>
    <s v="Standard Class"/>
    <x v="156"/>
    <x v="156"/>
    <x v="1"/>
    <s v="United States"/>
    <s v="Austin"/>
    <s v="Texas"/>
    <n v="78745"/>
    <x v="2"/>
    <s v="TEC-PH-10002496"/>
    <x v="2"/>
    <s v="Phones"/>
    <s v="Cisco SPA301"/>
    <x v="1889"/>
    <n v="1"/>
    <n v="0.2"/>
    <n v="15.598999999999993"/>
    <s v="Kelly Williams"/>
    <s v=""/>
    <n v="1"/>
    <n v="0"/>
  </r>
  <r>
    <n v="2229"/>
    <x v="1090"/>
    <x v="393"/>
    <d v="2018-10-05T00:00:00"/>
    <s v="Standard Class"/>
    <x v="411"/>
    <x v="411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x v="1890"/>
    <n v="1"/>
    <n v="0.4"/>
    <n v="-115.70580000000004"/>
    <s v="Chuck Magee"/>
    <s v=""/>
    <n v="1"/>
    <n v="0"/>
  </r>
  <r>
    <n v="2230"/>
    <x v="1091"/>
    <x v="691"/>
    <d v="2016-04-05T00:00:00"/>
    <s v="Standard Class"/>
    <x v="397"/>
    <x v="397"/>
    <x v="0"/>
    <s v="United States"/>
    <s v="San Francisco"/>
    <s v="California"/>
    <n v="94122"/>
    <x v="1"/>
    <s v="OFF-BI-10004390"/>
    <x v="1"/>
    <s v="Binders"/>
    <s v="GBC DocuBind 200 Manual Binding Machine"/>
    <x v="1891"/>
    <n v="2"/>
    <n v="0.2"/>
    <n v="252.58799999999999"/>
    <s v="Anna Andreadi"/>
    <s v=""/>
    <n v="1"/>
    <n v="0"/>
  </r>
  <r>
    <n v="2231"/>
    <x v="1091"/>
    <x v="691"/>
    <d v="2016-04-05T00:00:00"/>
    <s v="Standard Class"/>
    <x v="397"/>
    <x v="397"/>
    <x v="0"/>
    <s v="United States"/>
    <s v="San Francisco"/>
    <s v="California"/>
    <n v="94122"/>
    <x v="1"/>
    <s v="OFF-AP-10002765"/>
    <x v="1"/>
    <s v="Appliances"/>
    <s v="Fellowes Advanced Computer Series Surge Protectors"/>
    <x v="1892"/>
    <n v="2"/>
    <n v="0"/>
    <n v="14.834400000000002"/>
    <s v="Anna Andreadi"/>
    <s v=""/>
    <n v="1"/>
    <n v="0"/>
  </r>
  <r>
    <n v="2232"/>
    <x v="1092"/>
    <x v="335"/>
    <d v="2019-07-01T00:00:00"/>
    <s v="Standard Class"/>
    <x v="591"/>
    <x v="591"/>
    <x v="0"/>
    <s v="United States"/>
    <s v="La Porte"/>
    <s v="Indiana"/>
    <n v="46350"/>
    <x v="2"/>
    <s v="FUR-FU-10000293"/>
    <x v="0"/>
    <s v="Furnishings"/>
    <s v="Eldon Antistatic Chair Mats for Low to Medium Pile Carpets"/>
    <x v="1893"/>
    <n v="5"/>
    <n v="0"/>
    <n v="31.586999999999961"/>
    <s v="Kelly Williams"/>
    <s v=""/>
    <n v="1"/>
    <n v="1"/>
  </r>
  <r>
    <n v="2233"/>
    <x v="1093"/>
    <x v="362"/>
    <d v="2019-07-14T00:00:00"/>
    <s v="Standard Class"/>
    <x v="581"/>
    <x v="581"/>
    <x v="0"/>
    <s v="United States"/>
    <s v="Chicago"/>
    <s v="Illinois"/>
    <n v="60610"/>
    <x v="2"/>
    <s v="OFF-ST-10003692"/>
    <x v="1"/>
    <s v="Storage"/>
    <s v="Recycled Steel Personal File for Hanging File Folders"/>
    <x v="1894"/>
    <n v="5"/>
    <n v="0.2"/>
    <n v="14.307499999999997"/>
    <s v="Kelly Williams"/>
    <s v=""/>
    <n v="1"/>
    <n v="0"/>
  </r>
  <r>
    <n v="2234"/>
    <x v="1094"/>
    <x v="639"/>
    <d v="2017-12-16T00:00:00"/>
    <s v="Second Class"/>
    <x v="264"/>
    <x v="264"/>
    <x v="0"/>
    <s v="United States"/>
    <s v="Portland"/>
    <s v="Oregon"/>
    <n v="97206"/>
    <x v="1"/>
    <s v="TEC-PH-10001051"/>
    <x v="2"/>
    <s v="Phones"/>
    <s v="HTC One"/>
    <x v="1895"/>
    <n v="4"/>
    <n v="0.2"/>
    <n v="35.996399999999952"/>
    <s v="Anna Andreadi"/>
    <s v=""/>
    <n v="1"/>
    <n v="0"/>
  </r>
  <r>
    <n v="2235"/>
    <x v="1095"/>
    <x v="256"/>
    <d v="2019-12-10T00:00:00"/>
    <s v="Standard Class"/>
    <x v="425"/>
    <x v="425"/>
    <x v="1"/>
    <s v="United States"/>
    <s v="Burlington"/>
    <s v="Vermont"/>
    <m/>
    <x v="3"/>
    <s v="TEC-AC-10001013"/>
    <x v="2"/>
    <s v="Accessories"/>
    <s v="Logitech ClearChat Comfort/USB Headset H390"/>
    <x v="1896"/>
    <n v="7"/>
    <n v="0"/>
    <n v="67.659899999999979"/>
    <s v="Chuck Magee"/>
    <s v=""/>
    <n v="1"/>
    <n v="0"/>
  </r>
  <r>
    <n v="2236"/>
    <x v="1096"/>
    <x v="426"/>
    <d v="2017-09-17T00:00:00"/>
    <s v="Second Class"/>
    <x v="564"/>
    <x v="564"/>
    <x v="0"/>
    <s v="United States"/>
    <s v="Indianapolis"/>
    <s v="Indiana"/>
    <n v="46203"/>
    <x v="2"/>
    <s v="OFF-ST-10000025"/>
    <x v="1"/>
    <s v="Storage"/>
    <s v="Fellowes Stor/Drawer Steel Plus Storage Drawers"/>
    <x v="1897"/>
    <n v="2"/>
    <n v="0"/>
    <n v="11.451599999999985"/>
    <s v="Kelly Williams"/>
    <s v=""/>
    <n v="1"/>
    <n v="0"/>
  </r>
  <r>
    <n v="2237"/>
    <x v="1096"/>
    <x v="426"/>
    <d v="2017-09-17T00:00:00"/>
    <s v="Second Class"/>
    <x v="564"/>
    <x v="564"/>
    <x v="0"/>
    <s v="United States"/>
    <s v="Indianapolis"/>
    <s v="Indiana"/>
    <n v="46203"/>
    <x v="2"/>
    <s v="OFF-AR-10000817"/>
    <x v="1"/>
    <s v="Art"/>
    <s v="Manco Dry-Lighter Erasable Highlighter"/>
    <x v="1898"/>
    <n v="8"/>
    <n v="0"/>
    <n v="8.2687999999999988"/>
    <s v="Kelly Williams"/>
    <s v=""/>
    <n v="1"/>
    <n v="0"/>
  </r>
  <r>
    <n v="2238"/>
    <x v="1097"/>
    <x v="692"/>
    <d v="2018-07-21T00:00:00"/>
    <s v="Standard Class"/>
    <x v="563"/>
    <x v="563"/>
    <x v="2"/>
    <s v="United States"/>
    <s v="Provo"/>
    <s v="Utah"/>
    <n v="84604"/>
    <x v="1"/>
    <s v="OFF-SU-10000952"/>
    <x v="1"/>
    <s v="Supplies"/>
    <s v="Fiskars Home &amp; Office Scissors"/>
    <x v="1851"/>
    <n v="5"/>
    <n v="0"/>
    <n v="12.432000000000002"/>
    <s v="Anna Andreadi"/>
    <s v=""/>
    <n v="1"/>
    <n v="0"/>
  </r>
  <r>
    <n v="2239"/>
    <x v="1098"/>
    <x v="693"/>
    <d v="2019-04-26T00:00:00"/>
    <s v="Standard Class"/>
    <x v="319"/>
    <x v="319"/>
    <x v="2"/>
    <s v="United States"/>
    <s v="Chicago"/>
    <s v="Illinois"/>
    <n v="60610"/>
    <x v="2"/>
    <s v="FUR-FU-10004597"/>
    <x v="0"/>
    <s v="Furnishings"/>
    <s v="Eldon Cleatmat Chair Mats for Medium Pile Carpets"/>
    <x v="1851"/>
    <n v="2"/>
    <n v="0.6"/>
    <n v="-52.169999999999987"/>
    <s v="Kelly Williams"/>
    <s v=""/>
    <n v="1"/>
    <n v="0"/>
  </r>
  <r>
    <n v="2240"/>
    <x v="1099"/>
    <x v="625"/>
    <d v="2018-11-17T00:00:00"/>
    <s v="Second Class"/>
    <x v="592"/>
    <x v="592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x v="1899"/>
    <n v="1"/>
    <n v="0.2"/>
    <n v="381.29700000000003"/>
    <s v="Anna Andreadi"/>
    <s v=""/>
    <n v="1"/>
    <n v="1"/>
  </r>
  <r>
    <n v="2241"/>
    <x v="1099"/>
    <x v="625"/>
    <d v="2018-11-17T00:00:00"/>
    <s v="Second Class"/>
    <x v="592"/>
    <x v="592"/>
    <x v="0"/>
    <s v="United States"/>
    <s v="Los Angeles"/>
    <s v="California"/>
    <n v="90049"/>
    <x v="1"/>
    <s v="OFF-BI-10002982"/>
    <x v="1"/>
    <s v="Binders"/>
    <s v="Avery Self-Adhesive Photo Pockets for Polaroid Photos"/>
    <x v="1900"/>
    <n v="7"/>
    <n v="0.2"/>
    <n v="13.347599999999998"/>
    <s v="Anna Andreadi"/>
    <s v=""/>
    <n v="1"/>
    <n v="0"/>
  </r>
  <r>
    <n v="2242"/>
    <x v="1100"/>
    <x v="491"/>
    <d v="2018-12-01T00:00:00"/>
    <s v="Standard Class"/>
    <x v="564"/>
    <x v="564"/>
    <x v="0"/>
    <s v="United States"/>
    <s v="Philadelphia"/>
    <s v="Pennsylvania"/>
    <n v="19134"/>
    <x v="3"/>
    <s v="TEC-PH-10004165"/>
    <x v="2"/>
    <s v="Phones"/>
    <s v="Mitel MiVoice 5330e IP Phone"/>
    <x v="1901"/>
    <n v="3"/>
    <n v="0.4"/>
    <n v="-115.49580000000006"/>
    <s v="Chuck Magee"/>
    <s v=""/>
    <n v="1"/>
    <n v="0"/>
  </r>
  <r>
    <n v="2243"/>
    <x v="1101"/>
    <x v="610"/>
    <d v="2019-11-25T00:00:00"/>
    <s v="Standard Class"/>
    <x v="593"/>
    <x v="593"/>
    <x v="2"/>
    <s v="United States"/>
    <s v="Pasadena"/>
    <s v="California"/>
    <n v="91104"/>
    <x v="1"/>
    <s v="OFF-ST-10003442"/>
    <x v="1"/>
    <s v="Storage"/>
    <s v="Eldon Portable Mobile Manager"/>
    <x v="403"/>
    <n v="2"/>
    <n v="0"/>
    <n v="15.2712"/>
    <s v="Anna Andreadi"/>
    <n v="1"/>
    <n v="0"/>
    <n v="1"/>
  </r>
  <r>
    <n v="2244"/>
    <x v="1101"/>
    <x v="610"/>
    <d v="2019-11-25T00:00:00"/>
    <s v="Standard Class"/>
    <x v="593"/>
    <x v="593"/>
    <x v="2"/>
    <s v="United States"/>
    <s v="Pasadena"/>
    <s v="California"/>
    <n v="91104"/>
    <x v="1"/>
    <s v="OFF-AR-10003856"/>
    <x v="1"/>
    <s v="Art"/>
    <s v="Newell 344"/>
    <x v="348"/>
    <n v="2"/>
    <n v="0"/>
    <n v="1.4455999999999998"/>
    <s v="Anna Andreadi"/>
    <n v="1"/>
    <n v="0"/>
    <n v="0"/>
  </r>
  <r>
    <n v="2245"/>
    <x v="1101"/>
    <x v="610"/>
    <d v="2019-11-25T00:00:00"/>
    <s v="Standard Class"/>
    <x v="593"/>
    <x v="593"/>
    <x v="2"/>
    <s v="United States"/>
    <s v="Pasadena"/>
    <s v="California"/>
    <n v="91104"/>
    <x v="1"/>
    <s v="OFF-FA-10004248"/>
    <x v="1"/>
    <s v="Fasteners"/>
    <s v="Advantus T-Pin Paper Clips"/>
    <x v="1902"/>
    <n v="2"/>
    <n v="0"/>
    <n v="3.5178000000000003"/>
    <s v="Anna Andreadi"/>
    <n v="1"/>
    <n v="0"/>
    <n v="0"/>
  </r>
  <r>
    <n v="2246"/>
    <x v="1101"/>
    <x v="610"/>
    <d v="2019-11-25T00:00:00"/>
    <s v="Standard Class"/>
    <x v="593"/>
    <x v="593"/>
    <x v="2"/>
    <s v="United States"/>
    <s v="Pasadena"/>
    <s v="California"/>
    <n v="91104"/>
    <x v="1"/>
    <s v="OFF-AP-10001492"/>
    <x v="1"/>
    <s v="Appliances"/>
    <s v="Acco Six-Outlet Power Strip, 4' Cord Length"/>
    <x v="1903"/>
    <n v="1"/>
    <n v="0"/>
    <n v="2.2412000000000001"/>
    <s v="Anna Andreadi"/>
    <n v="1"/>
    <n v="0"/>
    <n v="0"/>
  </r>
  <r>
    <n v="2247"/>
    <x v="1101"/>
    <x v="610"/>
    <d v="2019-11-25T00:00:00"/>
    <s v="Standard Class"/>
    <x v="593"/>
    <x v="593"/>
    <x v="2"/>
    <s v="United States"/>
    <s v="Pasadena"/>
    <s v="California"/>
    <n v="91104"/>
    <x v="1"/>
    <s v="TEC-PH-10004165"/>
    <x v="2"/>
    <s v="Phones"/>
    <s v="Mitel MiVoice 5330e IP Phone"/>
    <x v="1668"/>
    <n v="3"/>
    <n v="0.2"/>
    <n v="49.498199999999969"/>
    <s v="Anna Andreadi"/>
    <n v="1"/>
    <n v="0"/>
    <n v="0"/>
  </r>
  <r>
    <n v="2248"/>
    <x v="1102"/>
    <x v="586"/>
    <d v="2017-02-18T00:00:00"/>
    <s v="Second Class"/>
    <x v="594"/>
    <x v="594"/>
    <x v="0"/>
    <s v="United States"/>
    <s v="Los Angeles"/>
    <s v="California"/>
    <n v="90004"/>
    <x v="1"/>
    <s v="OFF-PA-10004285"/>
    <x v="1"/>
    <s v="Paper"/>
    <s v="Xerox 1959"/>
    <x v="522"/>
    <n v="2"/>
    <n v="0"/>
    <n v="6.4127999999999998"/>
    <s v="Anna Andreadi"/>
    <n v="1"/>
    <n v="0"/>
    <n v="1"/>
  </r>
  <r>
    <n v="2249"/>
    <x v="1102"/>
    <x v="586"/>
    <d v="2017-02-18T00:00:00"/>
    <s v="Second Class"/>
    <x v="594"/>
    <x v="594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x v="1848"/>
    <n v="5"/>
    <n v="0.2"/>
    <n v="13.037499999999998"/>
    <s v="Anna Andreadi"/>
    <n v="1"/>
    <n v="0"/>
    <n v="0"/>
  </r>
  <r>
    <n v="2250"/>
    <x v="1102"/>
    <x v="586"/>
    <d v="2017-02-18T00:00:00"/>
    <s v="Second Class"/>
    <x v="594"/>
    <x v="594"/>
    <x v="0"/>
    <s v="United States"/>
    <s v="Los Angeles"/>
    <s v="California"/>
    <n v="90004"/>
    <x v="1"/>
    <s v="OFF-BI-10000546"/>
    <x v="1"/>
    <s v="Binders"/>
    <s v="Avery Durable Binders"/>
    <x v="132"/>
    <n v="5"/>
    <n v="0.2"/>
    <n v="4.1760000000000002"/>
    <s v="Anna Andreadi"/>
    <n v="1"/>
    <n v="0"/>
    <n v="0"/>
  </r>
  <r>
    <n v="2251"/>
    <x v="1102"/>
    <x v="586"/>
    <d v="2017-02-18T00:00:00"/>
    <s v="Second Class"/>
    <x v="594"/>
    <x v="594"/>
    <x v="0"/>
    <s v="United States"/>
    <s v="Los Angeles"/>
    <s v="California"/>
    <n v="90004"/>
    <x v="1"/>
    <s v="OFF-AP-10001391"/>
    <x v="1"/>
    <s v="Appliances"/>
    <s v="Kensington 6 Outlet MasterPiece HOMEOFFICE Power Control Center"/>
    <x v="1904"/>
    <n v="6"/>
    <n v="0"/>
    <n v="157.01759999999993"/>
    <s v="Anna Andreadi"/>
    <n v="1"/>
    <n v="0"/>
    <n v="0"/>
  </r>
  <r>
    <n v="2252"/>
    <x v="1102"/>
    <x v="586"/>
    <d v="2017-02-18T00:00:00"/>
    <s v="Second Class"/>
    <x v="594"/>
    <x v="594"/>
    <x v="0"/>
    <s v="United States"/>
    <s v="Los Angeles"/>
    <s v="California"/>
    <n v="90004"/>
    <x v="1"/>
    <s v="OFF-PA-10000477"/>
    <x v="1"/>
    <s v="Paper"/>
    <s v="Xerox 22"/>
    <x v="541"/>
    <n v="3"/>
    <n v="0"/>
    <n v="9.3312000000000008"/>
    <s v="Anna Andreadi"/>
    <n v="1"/>
    <n v="0"/>
    <n v="0"/>
  </r>
  <r>
    <n v="2253"/>
    <x v="1103"/>
    <x v="173"/>
    <d v="2018-04-17T00:00:00"/>
    <s v="Second Class"/>
    <x v="451"/>
    <x v="451"/>
    <x v="2"/>
    <s v="United States"/>
    <s v="San Diego"/>
    <s v="California"/>
    <n v="92105"/>
    <x v="1"/>
    <s v="OFF-PA-10004327"/>
    <x v="1"/>
    <s v="Paper"/>
    <s v="Xerox 1911"/>
    <x v="140"/>
    <n v="3"/>
    <n v="0"/>
    <n v="68.975999999999999"/>
    <s v="Anna Andreadi"/>
    <s v=""/>
    <n v="1"/>
    <n v="0"/>
  </r>
  <r>
    <n v="2254"/>
    <x v="1104"/>
    <x v="694"/>
    <d v="2017-10-01T00:00:00"/>
    <s v="First Class"/>
    <x v="428"/>
    <x v="428"/>
    <x v="1"/>
    <s v="United States"/>
    <s v="San Francisco"/>
    <s v="California"/>
    <n v="94110"/>
    <x v="1"/>
    <s v="OFF-AP-10000696"/>
    <x v="1"/>
    <s v="Appliances"/>
    <s v="Holmes Odor Grabber"/>
    <x v="1905"/>
    <n v="3"/>
    <n v="0"/>
    <n v="14.275799999999998"/>
    <s v="Anna Andreadi"/>
    <s v=""/>
    <n v="1"/>
    <n v="0"/>
  </r>
  <r>
    <n v="2255"/>
    <x v="1104"/>
    <x v="694"/>
    <d v="2017-10-01T00:00:00"/>
    <s v="First Class"/>
    <x v="428"/>
    <x v="428"/>
    <x v="1"/>
    <s v="United States"/>
    <s v="San Francisco"/>
    <s v="California"/>
    <n v="94110"/>
    <x v="1"/>
    <s v="OFF-AP-10002082"/>
    <x v="1"/>
    <s v="Appliances"/>
    <s v="Holmes HEPA Air Purifier"/>
    <x v="1906"/>
    <n v="2"/>
    <n v="0"/>
    <n v="15.245999999999999"/>
    <s v="Anna Andreadi"/>
    <s v=""/>
    <n v="1"/>
    <n v="0"/>
  </r>
  <r>
    <n v="2256"/>
    <x v="1105"/>
    <x v="42"/>
    <d v="2018-09-22T00:00:00"/>
    <s v="Standard Class"/>
    <x v="156"/>
    <x v="156"/>
    <x v="1"/>
    <s v="United States"/>
    <s v="Bangor"/>
    <s v="Maine"/>
    <n v="4401"/>
    <x v="3"/>
    <s v="TEC-PH-10001944"/>
    <x v="2"/>
    <s v="Phones"/>
    <s v="Wi-Ex zBoost YX540 Cellular Phone Signal Booster"/>
    <x v="1907"/>
    <n v="3"/>
    <n v="0"/>
    <n v="131.35499999999996"/>
    <s v="Chuck Magee"/>
    <s v=""/>
    <n v="1"/>
    <n v="0"/>
  </r>
  <r>
    <n v="2257"/>
    <x v="1105"/>
    <x v="42"/>
    <d v="2018-09-22T00:00:00"/>
    <s v="Standard Class"/>
    <x v="156"/>
    <x v="156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x v="1049"/>
    <n v="2"/>
    <n v="0"/>
    <n v="33.938800000000001"/>
    <s v="Chuck Magee"/>
    <s v=""/>
    <n v="1"/>
    <n v="0"/>
  </r>
  <r>
    <n v="2258"/>
    <x v="1106"/>
    <x v="114"/>
    <d v="2019-06-19T00:00:00"/>
    <s v="First Class"/>
    <x v="59"/>
    <x v="59"/>
    <x v="0"/>
    <s v="United States"/>
    <s v="San Francisco"/>
    <s v="California"/>
    <n v="94122"/>
    <x v="1"/>
    <s v="FUR-CH-10000015"/>
    <x v="0"/>
    <s v="Chairs"/>
    <s v="Hon Multipurpose Stacking Arm Chairs"/>
    <x v="1908"/>
    <n v="7"/>
    <n v="0.2"/>
    <n v="90.97199999999998"/>
    <s v="Anna Andreadi"/>
    <s v=""/>
    <n v="1"/>
    <n v="0"/>
  </r>
  <r>
    <n v="2259"/>
    <x v="1106"/>
    <x v="114"/>
    <d v="2019-06-19T00:00:00"/>
    <s v="First Class"/>
    <x v="59"/>
    <x v="59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x v="1909"/>
    <n v="2"/>
    <n v="0"/>
    <n v="8.7137999999999991"/>
    <s v="Anna Andreadi"/>
    <s v=""/>
    <n v="1"/>
    <n v="0"/>
  </r>
  <r>
    <n v="2260"/>
    <x v="1107"/>
    <x v="627"/>
    <d v="2017-11-10T00:00:00"/>
    <s v="Second Class"/>
    <x v="595"/>
    <x v="595"/>
    <x v="2"/>
    <s v="United States"/>
    <s v="San Diego"/>
    <s v="California"/>
    <n v="92024"/>
    <x v="1"/>
    <s v="OFF-FA-10002280"/>
    <x v="1"/>
    <s v="Fasteners"/>
    <s v="Advantus Plastic Paper Clips"/>
    <x v="1910"/>
    <n v="1"/>
    <n v="0"/>
    <n v="2.4"/>
    <s v="Anna Andreadi"/>
    <s v=""/>
    <n v="1"/>
    <n v="1"/>
  </r>
  <r>
    <n v="2261"/>
    <x v="1107"/>
    <x v="627"/>
    <d v="2017-11-10T00:00:00"/>
    <s v="Second Class"/>
    <x v="595"/>
    <x v="595"/>
    <x v="2"/>
    <s v="United States"/>
    <s v="San Diego"/>
    <s v="California"/>
    <n v="92024"/>
    <x v="1"/>
    <s v="TEC-AC-10002049"/>
    <x v="2"/>
    <s v="Accessories"/>
    <s v="Logitech G19 Programmable Gaming Keyboard"/>
    <x v="810"/>
    <n v="3"/>
    <n v="0"/>
    <n v="66.954599999999971"/>
    <s v="Anna Andreadi"/>
    <s v=""/>
    <n v="1"/>
    <n v="0"/>
  </r>
  <r>
    <n v="2262"/>
    <x v="1108"/>
    <x v="217"/>
    <d v="2017-12-18T00:00:00"/>
    <s v="Same Day"/>
    <x v="596"/>
    <x v="596"/>
    <x v="0"/>
    <s v="United States"/>
    <s v="New York City"/>
    <s v="New York"/>
    <n v="10035"/>
    <x v="3"/>
    <s v="TEC-AC-10002253"/>
    <x v="2"/>
    <s v="Accessories"/>
    <s v="Imation Bio 8GB USB Flash Drive Imation Corp"/>
    <x v="656"/>
    <n v="1"/>
    <n v="0"/>
    <n v="24.936000000000007"/>
    <s v="Chuck Magee"/>
    <s v=""/>
    <n v="1"/>
    <n v="1"/>
  </r>
  <r>
    <n v="2263"/>
    <x v="1109"/>
    <x v="695"/>
    <d v="2019-02-09T00:00:00"/>
    <s v="First Class"/>
    <x v="597"/>
    <x v="597"/>
    <x v="0"/>
    <s v="United States"/>
    <s v="Arlington"/>
    <s v="Virginia"/>
    <n v="22204"/>
    <x v="0"/>
    <s v="FUR-BO-10004015"/>
    <x v="0"/>
    <s v="Bookcases"/>
    <s v="Bush Andora Bookcase, Maple/Graphite Gray Finish"/>
    <x v="1911"/>
    <n v="3"/>
    <n v="0"/>
    <n v="79.193399999999968"/>
    <s v="Cassandra Brandow"/>
    <s v=""/>
    <n v="1"/>
    <n v="1"/>
  </r>
  <r>
    <n v="2264"/>
    <x v="1110"/>
    <x v="696"/>
    <d v="2018-11-16T00:00:00"/>
    <s v="Second Class"/>
    <x v="211"/>
    <x v="211"/>
    <x v="0"/>
    <s v="United States"/>
    <s v="Atlanta"/>
    <s v="Georgia"/>
    <n v="30318"/>
    <x v="0"/>
    <s v="TEC-AC-10004145"/>
    <x v="2"/>
    <s v="Accessories"/>
    <s v="Logitech diNovo Edge Keyboard"/>
    <x v="1912"/>
    <n v="2"/>
    <n v="0"/>
    <n v="114.99540000000002"/>
    <s v="Cassandra Brandow"/>
    <s v=""/>
    <n v="1"/>
    <n v="0"/>
  </r>
  <r>
    <n v="2265"/>
    <x v="1110"/>
    <x v="696"/>
    <d v="2018-11-16T00:00:00"/>
    <s v="Second Class"/>
    <x v="211"/>
    <x v="211"/>
    <x v="0"/>
    <s v="United States"/>
    <s v="Atlanta"/>
    <s v="Georgia"/>
    <n v="30318"/>
    <x v="0"/>
    <s v="OFF-PA-10002479"/>
    <x v="1"/>
    <s v="Paper"/>
    <s v="Xerox 4200 Series MultiUse Premium Copy Paper (20Lb. and 84 Bright)"/>
    <x v="267"/>
    <n v="1"/>
    <n v="0"/>
    <n v="2.3759999999999999"/>
    <s v="Cassandra Brandow"/>
    <s v=""/>
    <n v="1"/>
    <n v="0"/>
  </r>
  <r>
    <n v="2266"/>
    <x v="1110"/>
    <x v="696"/>
    <d v="2018-11-16T00:00:00"/>
    <s v="Second Class"/>
    <x v="211"/>
    <x v="211"/>
    <x v="0"/>
    <s v="United States"/>
    <s v="Atlanta"/>
    <s v="Georgia"/>
    <n v="30318"/>
    <x v="0"/>
    <s v="OFF-BI-10004970"/>
    <x v="1"/>
    <s v="Binders"/>
    <s v="ACCOHIDE 3-Ring Binder, Blue, 1&quot;"/>
    <x v="341"/>
    <n v="2"/>
    <n v="0"/>
    <n v="3.8822000000000001"/>
    <s v="Cassandra Brandow"/>
    <s v=""/>
    <n v="1"/>
    <n v="0"/>
  </r>
  <r>
    <n v="2267"/>
    <x v="1111"/>
    <x v="386"/>
    <d v="2019-10-12T00:00:00"/>
    <s v="Same Day"/>
    <x v="598"/>
    <x v="598"/>
    <x v="2"/>
    <s v="United States"/>
    <s v="Monroe"/>
    <s v="North Carolina"/>
    <n v="28110"/>
    <x v="0"/>
    <s v="OFF-PA-10003919"/>
    <x v="1"/>
    <s v="Paper"/>
    <s v="Xerox 1989"/>
    <x v="892"/>
    <n v="2"/>
    <n v="0.2"/>
    <n v="2.6892000000000005"/>
    <s v="Cassandra Brandow"/>
    <s v=""/>
    <n v="1"/>
    <n v="1"/>
  </r>
  <r>
    <n v="2268"/>
    <x v="1112"/>
    <x v="697"/>
    <d v="2019-09-17T00:00:00"/>
    <s v="Same Day"/>
    <x v="599"/>
    <x v="599"/>
    <x v="0"/>
    <s v="United States"/>
    <s v="Seattle"/>
    <s v="Washington"/>
    <n v="98115"/>
    <x v="1"/>
    <s v="OFF-PA-10002001"/>
    <x v="1"/>
    <s v="Paper"/>
    <s v="Xerox 1984"/>
    <x v="91"/>
    <n v="2"/>
    <n v="0"/>
    <n v="6.3504000000000005"/>
    <s v="Anna Andreadi"/>
    <s v=""/>
    <n v="1"/>
    <n v="1"/>
  </r>
  <r>
    <n v="2269"/>
    <x v="1113"/>
    <x v="698"/>
    <d v="2019-12-26T00:00:00"/>
    <s v="Standard Class"/>
    <x v="158"/>
    <x v="158"/>
    <x v="1"/>
    <s v="United States"/>
    <s v="Rochester"/>
    <s v="New York"/>
    <n v="14609"/>
    <x v="3"/>
    <s v="OFF-PA-10002787"/>
    <x v="1"/>
    <s v="Paper"/>
    <s v="Xerox 227"/>
    <x v="90"/>
    <n v="1"/>
    <n v="0"/>
    <n v="3.1104000000000003"/>
    <s v="Chuck Magee"/>
    <s v=""/>
    <n v="1"/>
    <n v="0"/>
  </r>
  <r>
    <n v="2270"/>
    <x v="1113"/>
    <x v="698"/>
    <d v="2019-12-26T00:00:00"/>
    <s v="Standard Class"/>
    <x v="158"/>
    <x v="158"/>
    <x v="1"/>
    <s v="United States"/>
    <s v="Rochester"/>
    <s v="New York"/>
    <n v="14609"/>
    <x v="3"/>
    <s v="OFF-BI-10003291"/>
    <x v="1"/>
    <s v="Binders"/>
    <s v="Wilson Jones Leather-Like Binders with DublLock Round Rings"/>
    <x v="1913"/>
    <n v="1"/>
    <n v="0.2"/>
    <n v="2.3570999999999991"/>
    <s v="Chuck Magee"/>
    <s v=""/>
    <n v="1"/>
    <n v="0"/>
  </r>
  <r>
    <n v="2271"/>
    <x v="1114"/>
    <x v="574"/>
    <d v="2019-12-07T00:00:00"/>
    <s v="Standard Class"/>
    <x v="149"/>
    <x v="149"/>
    <x v="1"/>
    <s v="United States"/>
    <s v="Miami"/>
    <s v="Florida"/>
    <n v="33180"/>
    <x v="0"/>
    <s v="OFF-AR-10004344"/>
    <x v="1"/>
    <s v="Art"/>
    <s v="Bulldog Vacuum Base Pencil Sharpener"/>
    <x v="1914"/>
    <n v="5"/>
    <n v="0.2"/>
    <n v="4.196499999999995"/>
    <s v="Cassandra Brandow"/>
    <s v=""/>
    <n v="1"/>
    <n v="0"/>
  </r>
  <r>
    <n v="2272"/>
    <x v="1115"/>
    <x v="481"/>
    <d v="2017-09-27T00:00:00"/>
    <s v="Standard Class"/>
    <x v="79"/>
    <x v="79"/>
    <x v="0"/>
    <s v="United States"/>
    <s v="Seattle"/>
    <s v="Washington"/>
    <n v="98105"/>
    <x v="1"/>
    <s v="OFF-ST-10003123"/>
    <x v="1"/>
    <s v="Storage"/>
    <s v="Fellowes Bases and Tops For Staxonsteel/High-Stak Systems"/>
    <x v="1915"/>
    <n v="6"/>
    <n v="0"/>
    <n v="47.937599999999996"/>
    <s v="Anna Andreadi"/>
    <s v=""/>
    <n v="1"/>
    <n v="0"/>
  </r>
  <r>
    <n v="2273"/>
    <x v="1116"/>
    <x v="699"/>
    <d v="2017-03-11T00:00:00"/>
    <s v="Standard Class"/>
    <x v="139"/>
    <x v="139"/>
    <x v="0"/>
    <s v="United States"/>
    <s v="San Francisco"/>
    <s v="California"/>
    <n v="94122"/>
    <x v="1"/>
    <s v="FUR-FU-10000308"/>
    <x v="0"/>
    <s v="Furnishings"/>
    <s v="Deflect-o Glass Clear Studded Chair Mats"/>
    <x v="1916"/>
    <n v="7"/>
    <n v="0"/>
    <n v="95.757200000000012"/>
    <s v="Anna Andreadi"/>
    <s v=""/>
    <n v="1"/>
    <n v="0"/>
  </r>
  <r>
    <n v="2274"/>
    <x v="1116"/>
    <x v="699"/>
    <d v="2017-03-11T00:00:00"/>
    <s v="Standard Class"/>
    <x v="139"/>
    <x v="139"/>
    <x v="0"/>
    <s v="United States"/>
    <s v="San Francisco"/>
    <s v="California"/>
    <n v="94122"/>
    <x v="1"/>
    <s v="TEC-CO-10003763"/>
    <x v="2"/>
    <s v="Copiers"/>
    <s v="Canon PC1060 Personal Laser Copier"/>
    <x v="1917"/>
    <n v="2"/>
    <n v="0.2"/>
    <n v="377.99459999999993"/>
    <s v="Anna Andreadi"/>
    <s v=""/>
    <n v="1"/>
    <n v="0"/>
  </r>
  <r>
    <n v="2275"/>
    <x v="1117"/>
    <x v="462"/>
    <d v="2016-10-08T00:00:00"/>
    <s v="Second Class"/>
    <x v="153"/>
    <x v="153"/>
    <x v="1"/>
    <s v="United States"/>
    <s v="Los Angeles"/>
    <s v="California"/>
    <n v="90036"/>
    <x v="1"/>
    <s v="FUR-TA-10001866"/>
    <x v="0"/>
    <s v="Tables"/>
    <s v="Bevis Round Conference Room Tables and Bases"/>
    <x v="1918"/>
    <n v="1"/>
    <n v="0.2"/>
    <n v="3.5857999999999848"/>
    <s v="Anna Andreadi"/>
    <s v=""/>
    <n v="1"/>
    <n v="0"/>
  </r>
  <r>
    <n v="2276"/>
    <x v="1117"/>
    <x v="462"/>
    <d v="2016-10-08T00:00:00"/>
    <s v="Second Class"/>
    <x v="153"/>
    <x v="153"/>
    <x v="1"/>
    <s v="United States"/>
    <s v="Los Angeles"/>
    <s v="California"/>
    <n v="90036"/>
    <x v="1"/>
    <s v="FUR-CH-10002774"/>
    <x v="0"/>
    <s v="Chairs"/>
    <s v="Global Deluxe Stacking Chair, Gray"/>
    <x v="1919"/>
    <n v="3"/>
    <n v="0.2"/>
    <n v="13.764599999999994"/>
    <s v="Anna Andreadi"/>
    <s v=""/>
    <n v="1"/>
    <n v="0"/>
  </r>
  <r>
    <n v="2277"/>
    <x v="1118"/>
    <x v="700"/>
    <d v="2016-07-01T00:00:00"/>
    <s v="Standard Class"/>
    <x v="215"/>
    <x v="215"/>
    <x v="0"/>
    <s v="United States"/>
    <s v="Southaven"/>
    <s v="Mississippi"/>
    <n v="38671"/>
    <x v="0"/>
    <s v="OFF-ST-10004337"/>
    <x v="1"/>
    <s v="Storage"/>
    <s v="SAFCO Commercial Wire Shelving, 72h"/>
    <x v="1920"/>
    <n v="5"/>
    <n v="0"/>
    <n v="0"/>
    <s v="Cassandra Brandow"/>
    <s v=""/>
    <n v="1"/>
    <n v="0"/>
  </r>
  <r>
    <n v="2278"/>
    <x v="1118"/>
    <x v="700"/>
    <d v="2016-07-01T00:00:00"/>
    <s v="Standard Class"/>
    <x v="215"/>
    <x v="215"/>
    <x v="0"/>
    <s v="United States"/>
    <s v="Southaven"/>
    <s v="Mississippi"/>
    <n v="38671"/>
    <x v="0"/>
    <s v="FUR-TA-10001039"/>
    <x v="0"/>
    <s v="Tables"/>
    <s v="KI Adjustable-Height Table"/>
    <x v="1921"/>
    <n v="1"/>
    <n v="0"/>
    <n v="22.354800000000004"/>
    <s v="Cassandra Brandow"/>
    <s v=""/>
    <n v="1"/>
    <n v="0"/>
  </r>
  <r>
    <n v="2279"/>
    <x v="1118"/>
    <x v="700"/>
    <d v="2016-07-01T00:00:00"/>
    <s v="Standard Class"/>
    <x v="215"/>
    <x v="215"/>
    <x v="0"/>
    <s v="United States"/>
    <s v="Southaven"/>
    <s v="Mississippi"/>
    <n v="38671"/>
    <x v="0"/>
    <s v="TEC-AC-10000109"/>
    <x v="2"/>
    <s v="Accessories"/>
    <s v="Sony Micro Vault Click 16 GB USB 2.0 Flash Drive"/>
    <x v="1922"/>
    <n v="4"/>
    <n v="0"/>
    <n v="53.750400000000013"/>
    <s v="Cassandra Brandow"/>
    <s v=""/>
    <n v="1"/>
    <n v="0"/>
  </r>
  <r>
    <n v="2280"/>
    <x v="1119"/>
    <x v="505"/>
    <d v="2019-11-02T00:00:00"/>
    <s v="First Class"/>
    <x v="600"/>
    <x v="600"/>
    <x v="0"/>
    <s v="United States"/>
    <s v="Seattle"/>
    <s v="Washington"/>
    <n v="98115"/>
    <x v="1"/>
    <s v="FUR-CH-10003833"/>
    <x v="0"/>
    <s v="Chairs"/>
    <s v="Novimex Fabric Task Chair"/>
    <x v="1923"/>
    <n v="2"/>
    <n v="0.2"/>
    <n v="-6.0980000000000025"/>
    <s v="Anna Andreadi"/>
    <s v=""/>
    <n v="1"/>
    <n v="1"/>
  </r>
  <r>
    <n v="2281"/>
    <x v="1119"/>
    <x v="505"/>
    <d v="2019-11-02T00:00:00"/>
    <s v="First Class"/>
    <x v="600"/>
    <x v="600"/>
    <x v="0"/>
    <s v="United States"/>
    <s v="Seattle"/>
    <s v="Washington"/>
    <n v="98115"/>
    <x v="1"/>
    <s v="FUR-CH-10004289"/>
    <x v="0"/>
    <s v="Chairs"/>
    <s v="Global Super Steno Chair"/>
    <x v="1924"/>
    <n v="8"/>
    <n v="0.2"/>
    <n v="-23.03520000000006"/>
    <s v="Anna Andreadi"/>
    <s v=""/>
    <n v="1"/>
    <n v="0"/>
  </r>
  <r>
    <n v="2282"/>
    <x v="1119"/>
    <x v="505"/>
    <d v="2019-11-02T00:00:00"/>
    <s v="First Class"/>
    <x v="600"/>
    <x v="600"/>
    <x v="0"/>
    <s v="United States"/>
    <s v="Seattle"/>
    <s v="Washington"/>
    <n v="98115"/>
    <x v="1"/>
    <s v="FUR-BO-10004467"/>
    <x v="0"/>
    <s v="Bookcases"/>
    <s v="Bestar Classic Bookcase"/>
    <x v="1664"/>
    <n v="2"/>
    <n v="0"/>
    <n v="37.996199999999988"/>
    <s v="Anna Andreadi"/>
    <s v=""/>
    <n v="1"/>
    <n v="0"/>
  </r>
  <r>
    <n v="2283"/>
    <x v="1120"/>
    <x v="323"/>
    <d v="2018-09-05T00:00:00"/>
    <s v="First Class"/>
    <x v="524"/>
    <x v="524"/>
    <x v="1"/>
    <s v="United States"/>
    <s v="Middletown"/>
    <s v="Connecticut"/>
    <n v="6457"/>
    <x v="3"/>
    <s v="OFF-PA-10002713"/>
    <x v="1"/>
    <s v="Paper"/>
    <s v="Adams Phone Message Book, 200 Message Capacity, 8 1/16” x 11”"/>
    <x v="1925"/>
    <n v="7"/>
    <n v="0"/>
    <n v="22.153599999999997"/>
    <s v="Chuck Magee"/>
    <s v=""/>
    <n v="1"/>
    <n v="0"/>
  </r>
  <r>
    <n v="2284"/>
    <x v="1121"/>
    <x v="616"/>
    <d v="2017-03-09T00:00:00"/>
    <s v="Standard Class"/>
    <x v="227"/>
    <x v="227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x v="100"/>
    <n v="2"/>
    <n v="0"/>
    <n v="6.6976000000000013"/>
    <s v="Kelly Williams"/>
    <s v=""/>
    <n v="1"/>
    <n v="0"/>
  </r>
  <r>
    <n v="2285"/>
    <x v="1121"/>
    <x v="616"/>
    <d v="2017-03-09T00:00:00"/>
    <s v="Standard Class"/>
    <x v="227"/>
    <x v="227"/>
    <x v="0"/>
    <s v="United States"/>
    <s v="New Castle"/>
    <s v="Indiana"/>
    <n v="47362"/>
    <x v="2"/>
    <s v="OFF-AP-10002222"/>
    <x v="1"/>
    <s v="Appliances"/>
    <s v="Staple holder"/>
    <x v="1926"/>
    <n v="7"/>
    <n v="0"/>
    <n v="16.386300000000002"/>
    <s v="Kelly Williams"/>
    <s v=""/>
    <n v="1"/>
    <n v="0"/>
  </r>
  <r>
    <n v="2286"/>
    <x v="1122"/>
    <x v="465"/>
    <d v="2018-05-08T00:00:00"/>
    <s v="First Class"/>
    <x v="601"/>
    <x v="601"/>
    <x v="1"/>
    <s v="United States"/>
    <s v="Murfreesboro"/>
    <s v="Tennessee"/>
    <n v="37130"/>
    <x v="0"/>
    <s v="OFF-PA-10003971"/>
    <x v="1"/>
    <s v="Paper"/>
    <s v="Xerox 1965"/>
    <x v="646"/>
    <n v="3"/>
    <n v="0.2"/>
    <n v="5.2026000000000003"/>
    <s v="Cassandra Brandow"/>
    <s v=""/>
    <n v="1"/>
    <n v="1"/>
  </r>
  <r>
    <n v="2287"/>
    <x v="1123"/>
    <x v="701"/>
    <d v="2019-11-23T00:00:00"/>
    <s v="Standard Class"/>
    <x v="394"/>
    <x v="394"/>
    <x v="0"/>
    <s v="United States"/>
    <s v="Salem"/>
    <s v="Virginia"/>
    <n v="24153"/>
    <x v="0"/>
    <s v="OFF-AP-10004036"/>
    <x v="1"/>
    <s v="Appliances"/>
    <s v="Bionaire 99.97% HEPA Air Cleaner"/>
    <x v="1927"/>
    <n v="2"/>
    <n v="0"/>
    <n v="12.263999999999999"/>
    <s v="Cassandra Brandow"/>
    <s v=""/>
    <n v="1"/>
    <n v="0"/>
  </r>
  <r>
    <n v="2288"/>
    <x v="1124"/>
    <x v="702"/>
    <d v="2019-06-05T00:00:00"/>
    <s v="Second Class"/>
    <x v="121"/>
    <x v="121"/>
    <x v="1"/>
    <s v="United States"/>
    <s v="Toledo"/>
    <s v="Ohio"/>
    <n v="43615"/>
    <x v="3"/>
    <s v="OFF-AP-10002287"/>
    <x v="1"/>
    <s v="Appliances"/>
    <s v="Eureka Sanitaire  Multi-Pro Heavy-Duty Upright, Disposable Bags"/>
    <x v="1928"/>
    <n v="5"/>
    <n v="0.2"/>
    <n v="1.3109999999999999"/>
    <s v="Chuck Magee"/>
    <s v=""/>
    <n v="1"/>
    <n v="0"/>
  </r>
  <r>
    <n v="2289"/>
    <x v="1125"/>
    <x v="193"/>
    <d v="2019-06-13T00:00:00"/>
    <s v="First Class"/>
    <x v="572"/>
    <x v="572"/>
    <x v="0"/>
    <s v="United States"/>
    <s v="Los Angeles"/>
    <s v="California"/>
    <n v="90032"/>
    <x v="1"/>
    <s v="OFF-AR-10002375"/>
    <x v="1"/>
    <s v="Art"/>
    <s v="Newell 351"/>
    <x v="1235"/>
    <n v="5"/>
    <n v="0"/>
    <n v="4.7559999999999985"/>
    <s v="Anna Andreadi"/>
    <s v=""/>
    <n v="1"/>
    <n v="0"/>
  </r>
  <r>
    <n v="2290"/>
    <x v="1126"/>
    <x v="703"/>
    <d v="2019-01-11T00:00:00"/>
    <s v="First Class"/>
    <x v="602"/>
    <x v="602"/>
    <x v="1"/>
    <s v="United States"/>
    <s v="Seattle"/>
    <s v="Washington"/>
    <n v="98115"/>
    <x v="1"/>
    <s v="FUR-TA-10001950"/>
    <x v="0"/>
    <s v="Tables"/>
    <s v="Balt Solid Wood Round Tables"/>
    <x v="1929"/>
    <n v="2"/>
    <n v="0"/>
    <n v="80.368200000000002"/>
    <s v="Anna Andreadi"/>
    <s v=""/>
    <n v="1"/>
    <n v="1"/>
  </r>
  <r>
    <n v="2291"/>
    <x v="1127"/>
    <x v="704"/>
    <d v="2017-04-25T00:00:00"/>
    <s v="Standard Class"/>
    <x v="378"/>
    <x v="378"/>
    <x v="1"/>
    <s v="United States"/>
    <s v="Columbus"/>
    <s v="Georgia"/>
    <n v="31907"/>
    <x v="0"/>
    <s v="TEC-PH-10001557"/>
    <x v="2"/>
    <s v="Phones"/>
    <s v="Pyle PMP37LED"/>
    <x v="1170"/>
    <n v="3"/>
    <n v="0"/>
    <n v="77.751899999999992"/>
    <s v="Cassandra Brandow"/>
    <n v="1"/>
    <n v="0"/>
    <n v="0"/>
  </r>
  <r>
    <n v="2292"/>
    <x v="1127"/>
    <x v="704"/>
    <d v="2017-04-25T00:00:00"/>
    <s v="Standard Class"/>
    <x v="378"/>
    <x v="378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x v="1930"/>
    <n v="6"/>
    <n v="0"/>
    <n v="297.69"/>
    <s v="Cassandra Brandow"/>
    <n v="1"/>
    <n v="0"/>
    <n v="0"/>
  </r>
  <r>
    <n v="2293"/>
    <x v="1127"/>
    <x v="704"/>
    <d v="2017-04-25T00:00:00"/>
    <s v="Standard Class"/>
    <x v="378"/>
    <x v="378"/>
    <x v="1"/>
    <s v="United States"/>
    <s v="Columbus"/>
    <s v="Georgia"/>
    <n v="31907"/>
    <x v="0"/>
    <s v="OFF-PA-10001166"/>
    <x v="1"/>
    <s v="Paper"/>
    <s v="Xerox 2"/>
    <x v="91"/>
    <n v="2"/>
    <n v="0"/>
    <n v="6.2208000000000006"/>
    <s v="Cassandra Brandow"/>
    <n v="1"/>
    <n v="0"/>
    <n v="0"/>
  </r>
  <r>
    <n v="2294"/>
    <x v="1128"/>
    <x v="549"/>
    <d v="2017-11-06T00:00:00"/>
    <s v="Standard Class"/>
    <x v="425"/>
    <x v="425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x v="1931"/>
    <n v="1"/>
    <n v="0"/>
    <n v="1.3365"/>
    <s v="Chuck Magee"/>
    <s v=""/>
    <n v="1"/>
    <n v="0"/>
  </r>
  <r>
    <n v="2295"/>
    <x v="1129"/>
    <x v="331"/>
    <d v="2019-12-27T00:00:00"/>
    <s v="Standard Class"/>
    <x v="524"/>
    <x v="524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x v="1932"/>
    <n v="3"/>
    <n v="0"/>
    <n v="38.209499999999998"/>
    <s v="Chuck Magee"/>
    <s v=""/>
    <n v="1"/>
    <n v="0"/>
  </r>
  <r>
    <n v="2296"/>
    <x v="1130"/>
    <x v="549"/>
    <d v="2017-11-05T00:00:00"/>
    <s v="Standard Class"/>
    <x v="104"/>
    <x v="104"/>
    <x v="0"/>
    <s v="United States"/>
    <s v="New York City"/>
    <s v="New York"/>
    <n v="10011"/>
    <x v="3"/>
    <s v="OFF-PA-10002659"/>
    <x v="1"/>
    <s v="Paper"/>
    <s v="Avoid Verbal Orders Carbonless Minifold Book"/>
    <x v="1933"/>
    <n v="4"/>
    <n v="0"/>
    <n v="6.219199999999999"/>
    <s v="Chuck Magee"/>
    <s v=""/>
    <n v="1"/>
    <n v="0"/>
  </r>
  <r>
    <n v="2297"/>
    <x v="1130"/>
    <x v="549"/>
    <d v="2017-11-05T00:00:00"/>
    <s v="Standard Class"/>
    <x v="104"/>
    <x v="104"/>
    <x v="0"/>
    <s v="United States"/>
    <s v="New York City"/>
    <s v="New York"/>
    <n v="10011"/>
    <x v="3"/>
    <s v="FUR-FU-10000965"/>
    <x v="0"/>
    <s v="Furnishings"/>
    <s v="Howard Miller 11-1/2&quot; Diameter Ridgewood Wall Clock"/>
    <x v="1934"/>
    <n v="5"/>
    <n v="0"/>
    <n v="106.477"/>
    <s v="Chuck Magee"/>
    <s v=""/>
    <n v="1"/>
    <n v="0"/>
  </r>
  <r>
    <n v="2298"/>
    <x v="1130"/>
    <x v="549"/>
    <d v="2017-11-05T00:00:00"/>
    <s v="Standard Class"/>
    <x v="104"/>
    <x v="104"/>
    <x v="0"/>
    <s v="United States"/>
    <s v="New York City"/>
    <s v="New York"/>
    <n v="10011"/>
    <x v="3"/>
    <s v="TEC-PH-10001527"/>
    <x v="2"/>
    <s v="Phones"/>
    <s v="Plantronics MX500i Earset"/>
    <x v="1935"/>
    <n v="1"/>
    <n v="0"/>
    <n v="1.2884999999999991"/>
    <s v="Chuck Magee"/>
    <s v=""/>
    <n v="1"/>
    <n v="0"/>
  </r>
  <r>
    <n v="2299"/>
    <x v="1130"/>
    <x v="549"/>
    <d v="2017-11-05T00:00:00"/>
    <s v="Standard Class"/>
    <x v="104"/>
    <x v="104"/>
    <x v="0"/>
    <s v="United States"/>
    <s v="New York City"/>
    <s v="New York"/>
    <n v="10011"/>
    <x v="3"/>
    <s v="TEC-AC-10001838"/>
    <x v="2"/>
    <s v="Accessories"/>
    <s v="Razer Tiamat Over Ear 7.1 Surround Sound PC Gaming Headset"/>
    <x v="757"/>
    <n v="7"/>
    <n v="0"/>
    <n v="601.96990000000005"/>
    <s v="Chuck Magee"/>
    <s v=""/>
    <n v="1"/>
    <n v="0"/>
  </r>
  <r>
    <n v="2300"/>
    <x v="1130"/>
    <x v="549"/>
    <d v="2017-11-05T00:00:00"/>
    <s v="Standard Class"/>
    <x v="104"/>
    <x v="104"/>
    <x v="0"/>
    <s v="United States"/>
    <s v="New York City"/>
    <s v="New York"/>
    <n v="10011"/>
    <x v="3"/>
    <s v="TEC-PH-10002597"/>
    <x v="2"/>
    <s v="Phones"/>
    <s v="Xblue XB-1670-86 X16 Small Office Telephone - Titanium"/>
    <x v="178"/>
    <n v="4"/>
    <n v="0"/>
    <n v="125.99000000000001"/>
    <s v="Chuck Magee"/>
    <s v=""/>
    <n v="1"/>
    <n v="0"/>
  </r>
  <r>
    <n v="2301"/>
    <x v="1131"/>
    <x v="687"/>
    <d v="2016-11-18T00:00:00"/>
    <s v="Standard Class"/>
    <x v="145"/>
    <x v="145"/>
    <x v="0"/>
    <s v="United States"/>
    <s v="Midland"/>
    <s v="Michigan"/>
    <n v="48640"/>
    <x v="2"/>
    <s v="OFF-BI-10000756"/>
    <x v="1"/>
    <s v="Binders"/>
    <s v="Storex DuraTech Recycled Plastic Frosted Binders"/>
    <x v="1936"/>
    <n v="3"/>
    <n v="0"/>
    <n v="6.36"/>
    <s v="Kelly Williams"/>
    <s v=""/>
    <n v="1"/>
    <n v="0"/>
  </r>
  <r>
    <n v="2302"/>
    <x v="1131"/>
    <x v="687"/>
    <d v="2016-11-18T00:00:00"/>
    <s v="Standard Class"/>
    <x v="145"/>
    <x v="145"/>
    <x v="0"/>
    <s v="United States"/>
    <s v="Midland"/>
    <s v="Michigan"/>
    <n v="48640"/>
    <x v="2"/>
    <s v="OFF-BI-10000546"/>
    <x v="1"/>
    <s v="Binders"/>
    <s v="Avery Durable Binders"/>
    <x v="132"/>
    <n v="4"/>
    <n v="0"/>
    <n v="5.6448"/>
    <s v="Kelly Williams"/>
    <s v=""/>
    <n v="1"/>
    <n v="0"/>
  </r>
  <r>
    <n v="2303"/>
    <x v="1132"/>
    <x v="327"/>
    <d v="2018-01-21T00:00:00"/>
    <s v="Standard Class"/>
    <x v="393"/>
    <x v="393"/>
    <x v="1"/>
    <s v="United States"/>
    <s v="Columbus"/>
    <s v="Georgia"/>
    <n v="31907"/>
    <x v="0"/>
    <s v="TEC-AC-10001142"/>
    <x v="2"/>
    <s v="Accessories"/>
    <s v="First Data FD10 PIN Pad"/>
    <x v="617"/>
    <n v="4"/>
    <n v="0"/>
    <n v="31.599999999999966"/>
    <s v="Cassandra Brandow"/>
    <s v=""/>
    <n v="1"/>
    <n v="0"/>
  </r>
  <r>
    <n v="2304"/>
    <x v="1133"/>
    <x v="697"/>
    <d v="2019-09-22T00:00:00"/>
    <s v="Second Class"/>
    <x v="246"/>
    <x v="246"/>
    <x v="2"/>
    <s v="United States"/>
    <s v="Roswell"/>
    <s v="Georgia"/>
    <n v="30076"/>
    <x v="0"/>
    <s v="FUR-CH-10000785"/>
    <x v="0"/>
    <s v="Chairs"/>
    <s v="Global Ergonomic Managers Chair"/>
    <x v="1937"/>
    <n v="4"/>
    <n v="0"/>
    <n v="188.2192"/>
    <s v="Cassandra Brandow"/>
    <s v=""/>
    <n v="1"/>
    <n v="0"/>
  </r>
  <r>
    <n v="2305"/>
    <x v="1133"/>
    <x v="697"/>
    <d v="2019-09-22T00:00:00"/>
    <s v="Second Class"/>
    <x v="246"/>
    <x v="246"/>
    <x v="2"/>
    <s v="United States"/>
    <s v="Roswell"/>
    <s v="Georgia"/>
    <n v="30076"/>
    <x v="0"/>
    <s v="OFF-PA-10000474"/>
    <x v="1"/>
    <s v="Paper"/>
    <s v="Easy-staple paper"/>
    <x v="1938"/>
    <n v="3"/>
    <n v="0"/>
    <n v="49.970399999999991"/>
    <s v="Cassandra Brandow"/>
    <s v=""/>
    <n v="1"/>
    <n v="0"/>
  </r>
  <r>
    <n v="2306"/>
    <x v="1134"/>
    <x v="443"/>
    <d v="2018-12-24T00:00:00"/>
    <s v="First Class"/>
    <x v="130"/>
    <x v="130"/>
    <x v="1"/>
    <s v="United States"/>
    <s v="Chicago"/>
    <s v="Illinois"/>
    <n v="60623"/>
    <x v="2"/>
    <s v="FUR-BO-10003441"/>
    <x v="0"/>
    <s v="Bookcases"/>
    <s v="Bush Westfield Collection Bookcases, Fully Assembled"/>
    <x v="1088"/>
    <n v="2"/>
    <n v="0.3"/>
    <n v="-14.137200000000014"/>
    <s v="Kelly Williams"/>
    <s v=""/>
    <n v="1"/>
    <n v="0"/>
  </r>
  <r>
    <n v="2307"/>
    <x v="1135"/>
    <x v="705"/>
    <d v="2017-08-08T00:00:00"/>
    <s v="First Class"/>
    <x v="99"/>
    <x v="99"/>
    <x v="1"/>
    <s v="United States"/>
    <s v="Houston"/>
    <s v="Texas"/>
    <n v="77041"/>
    <x v="2"/>
    <s v="OFF-PA-10004156"/>
    <x v="1"/>
    <s v="Paper"/>
    <s v="Xerox 188"/>
    <x v="1939"/>
    <n v="3"/>
    <n v="0.2"/>
    <n v="9.8657999999999983"/>
    <s v="Kelly Williams"/>
    <s v=""/>
    <n v="1"/>
    <n v="0"/>
  </r>
  <r>
    <n v="2308"/>
    <x v="1136"/>
    <x v="60"/>
    <d v="2019-11-09T00:00:00"/>
    <s v="Standard Class"/>
    <x v="603"/>
    <x v="603"/>
    <x v="0"/>
    <s v="United States"/>
    <s v="New York City"/>
    <s v="New York"/>
    <n v="10009"/>
    <x v="3"/>
    <s v="TEC-AC-10001432"/>
    <x v="2"/>
    <s v="Accessories"/>
    <s v="Enermax Aurora Lite Keyboard"/>
    <x v="1940"/>
    <n v="5"/>
    <n v="0"/>
    <n v="171.93000000000006"/>
    <s v="Chuck Magee"/>
    <s v=""/>
    <n v="1"/>
    <n v="1"/>
  </r>
  <r>
    <n v="2309"/>
    <x v="1137"/>
    <x v="532"/>
    <d v="2019-06-12T00:00:00"/>
    <s v="First Class"/>
    <x v="604"/>
    <x v="604"/>
    <x v="2"/>
    <s v="United States"/>
    <s v="Peoria"/>
    <s v="Arizona"/>
    <n v="85345"/>
    <x v="1"/>
    <s v="FUR-CH-10001394"/>
    <x v="0"/>
    <s v="Chairs"/>
    <s v="Global Leather Executive Chair"/>
    <x v="1941"/>
    <n v="1"/>
    <n v="0.2"/>
    <n v="35.098999999999961"/>
    <s v="Anna Andreadi"/>
    <s v=""/>
    <n v="1"/>
    <n v="1"/>
  </r>
  <r>
    <n v="2310"/>
    <x v="1137"/>
    <x v="532"/>
    <d v="2019-06-12T00:00:00"/>
    <s v="First Class"/>
    <x v="604"/>
    <x v="604"/>
    <x v="2"/>
    <s v="United States"/>
    <s v="Peoria"/>
    <s v="Arizona"/>
    <n v="85345"/>
    <x v="1"/>
    <s v="OFF-ST-10002370"/>
    <x v="1"/>
    <s v="Storage"/>
    <s v="Sortfiler Multipurpose Personal File Organizer, Black"/>
    <x v="1942"/>
    <n v="4"/>
    <n v="0.2"/>
    <n v="7.7003999999999948"/>
    <s v="Anna Andreadi"/>
    <s v=""/>
    <n v="1"/>
    <n v="0"/>
  </r>
  <r>
    <n v="2311"/>
    <x v="1137"/>
    <x v="532"/>
    <d v="2019-06-12T00:00:00"/>
    <s v="First Class"/>
    <x v="604"/>
    <x v="604"/>
    <x v="2"/>
    <s v="United States"/>
    <s v="Peoria"/>
    <s v="Arizona"/>
    <n v="85345"/>
    <x v="1"/>
    <s v="OFF-AR-10002956"/>
    <x v="1"/>
    <s v="Art"/>
    <s v="Boston 16801 Nautilus Battery Pencil Sharpener"/>
    <x v="1943"/>
    <n v="5"/>
    <n v="0.2"/>
    <n v="6.602999999999998"/>
    <s v="Anna Andreadi"/>
    <s v=""/>
    <n v="1"/>
    <n v="0"/>
  </r>
  <r>
    <n v="2312"/>
    <x v="1137"/>
    <x v="532"/>
    <d v="2019-06-12T00:00:00"/>
    <s v="First Class"/>
    <x v="604"/>
    <x v="604"/>
    <x v="2"/>
    <s v="United States"/>
    <s v="Peoria"/>
    <s v="Arizona"/>
    <n v="85345"/>
    <x v="1"/>
    <s v="OFF-AR-10001955"/>
    <x v="1"/>
    <s v="Art"/>
    <s v="Newell 319"/>
    <x v="1840"/>
    <n v="1"/>
    <n v="0.2"/>
    <n v="1.9839999999999982"/>
    <s v="Anna Andreadi"/>
    <s v=""/>
    <n v="1"/>
    <n v="0"/>
  </r>
  <r>
    <n v="2313"/>
    <x v="1137"/>
    <x v="532"/>
    <d v="2019-06-12T00:00:00"/>
    <s v="First Class"/>
    <x v="604"/>
    <x v="604"/>
    <x v="2"/>
    <s v="United States"/>
    <s v="Peoria"/>
    <s v="Arizona"/>
    <n v="85345"/>
    <x v="1"/>
    <s v="OFF-ST-10001809"/>
    <x v="1"/>
    <s v="Storage"/>
    <s v="Fellowes Officeware Wire Shelving"/>
    <x v="1944"/>
    <n v="3"/>
    <n v="0.2"/>
    <n v="-48.508200000000009"/>
    <s v="Anna Andreadi"/>
    <s v=""/>
    <n v="1"/>
    <n v="0"/>
  </r>
  <r>
    <n v="2314"/>
    <x v="1138"/>
    <x v="228"/>
    <d v="2019-07-25T00:00:00"/>
    <s v="Standard Class"/>
    <x v="605"/>
    <x v="605"/>
    <x v="1"/>
    <s v="United States"/>
    <s v="Sioux Falls"/>
    <s v="South Dakota"/>
    <n v="57103"/>
    <x v="2"/>
    <s v="OFF-LA-10004093"/>
    <x v="1"/>
    <s v="Labels"/>
    <s v="Avery 486"/>
    <x v="2"/>
    <n v="2"/>
    <n v="0"/>
    <n v="6.8713999999999995"/>
    <s v="Kelly Williams"/>
    <s v=""/>
    <n v="1"/>
    <n v="1"/>
  </r>
  <r>
    <n v="2315"/>
    <x v="1138"/>
    <x v="228"/>
    <d v="2019-07-25T00:00:00"/>
    <s v="Standard Class"/>
    <x v="605"/>
    <x v="605"/>
    <x v="1"/>
    <s v="United States"/>
    <s v="Sioux Falls"/>
    <s v="South Dakota"/>
    <n v="57103"/>
    <x v="2"/>
    <s v="OFF-AP-10002118"/>
    <x v="1"/>
    <s v="Appliances"/>
    <s v="1.7 Cubic Foot Compact &quot;Cube&quot; Office Refrigerators"/>
    <x v="1945"/>
    <n v="2"/>
    <n v="0"/>
    <n v="112.40640000000002"/>
    <s v="Kelly Williams"/>
    <s v=""/>
    <n v="1"/>
    <n v="0"/>
  </r>
  <r>
    <n v="2316"/>
    <x v="1138"/>
    <x v="228"/>
    <d v="2019-07-25T00:00:00"/>
    <s v="Standard Class"/>
    <x v="605"/>
    <x v="605"/>
    <x v="1"/>
    <s v="United States"/>
    <s v="Sioux Falls"/>
    <s v="South Dakota"/>
    <n v="57103"/>
    <x v="2"/>
    <s v="OFF-BI-10000404"/>
    <x v="1"/>
    <s v="Binders"/>
    <s v="Avery Printable Repositionable Plastic Tabs"/>
    <x v="1946"/>
    <n v="5"/>
    <n v="0"/>
    <n v="20.21"/>
    <s v="Kelly Williams"/>
    <s v=""/>
    <n v="1"/>
    <n v="0"/>
  </r>
  <r>
    <n v="2317"/>
    <x v="1138"/>
    <x v="228"/>
    <d v="2019-07-25T00:00:00"/>
    <s v="Standard Class"/>
    <x v="605"/>
    <x v="605"/>
    <x v="1"/>
    <s v="United States"/>
    <s v="Sioux Falls"/>
    <s v="South Dakota"/>
    <n v="57103"/>
    <x v="2"/>
    <s v="FUR-CH-10003833"/>
    <x v="0"/>
    <s v="Chairs"/>
    <s v="Novimex Fabric Task Chair"/>
    <x v="1101"/>
    <n v="3"/>
    <n v="0"/>
    <n v="27.440999999999995"/>
    <s v="Kelly Williams"/>
    <s v=""/>
    <n v="1"/>
    <n v="0"/>
  </r>
  <r>
    <n v="2318"/>
    <x v="1138"/>
    <x v="228"/>
    <d v="2019-07-25T00:00:00"/>
    <s v="Standard Class"/>
    <x v="605"/>
    <x v="605"/>
    <x v="1"/>
    <s v="United States"/>
    <s v="Sioux Falls"/>
    <s v="South Dakota"/>
    <n v="57103"/>
    <x v="2"/>
    <s v="OFF-BI-10002072"/>
    <x v="1"/>
    <s v="Binders"/>
    <s v="Cardinal Slant-D Ring Binders"/>
    <x v="1947"/>
    <n v="7"/>
    <n v="0"/>
    <n v="30.414999999999999"/>
    <s v="Kelly Williams"/>
    <s v=""/>
    <n v="1"/>
    <n v="0"/>
  </r>
  <r>
    <n v="2319"/>
    <x v="1138"/>
    <x v="228"/>
    <d v="2019-07-25T00:00:00"/>
    <s v="Standard Class"/>
    <x v="605"/>
    <x v="605"/>
    <x v="1"/>
    <s v="United States"/>
    <s v="Sioux Falls"/>
    <s v="South Dakota"/>
    <n v="57103"/>
    <x v="2"/>
    <s v="TEC-AC-10003095"/>
    <x v="2"/>
    <s v="Accessories"/>
    <s v="Logitech G35 7.1-Channel Surround Sound Headset"/>
    <x v="1948"/>
    <n v="3"/>
    <n v="0"/>
    <n v="132.58980000000003"/>
    <s v="Kelly Williams"/>
    <s v=""/>
    <n v="1"/>
    <n v="0"/>
  </r>
  <r>
    <n v="2320"/>
    <x v="1139"/>
    <x v="706"/>
    <d v="2017-12-26T00:00:00"/>
    <s v="First Class"/>
    <x v="214"/>
    <x v="214"/>
    <x v="0"/>
    <s v="United States"/>
    <s v="Richmond"/>
    <s v="Virginia"/>
    <n v="23223"/>
    <x v="0"/>
    <s v="OFF-AP-10001563"/>
    <x v="1"/>
    <s v="Appliances"/>
    <s v="Belkin Premiere Surge Master II 8-outlet surge protector"/>
    <x v="1949"/>
    <n v="4"/>
    <n v="0"/>
    <n v="56.352799999999974"/>
    <s v="Cassandra Brandow"/>
    <s v=""/>
    <n v="1"/>
    <n v="0"/>
  </r>
  <r>
    <n v="2321"/>
    <x v="1140"/>
    <x v="177"/>
    <d v="2019-03-24T00:00:00"/>
    <s v="Standard Class"/>
    <x v="304"/>
    <x v="304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x v="1950"/>
    <n v="7"/>
    <n v="0"/>
    <n v="63.8232"/>
    <s v="Anna Andreadi"/>
    <n v="1"/>
    <n v="0"/>
    <n v="0"/>
  </r>
  <r>
    <n v="2322"/>
    <x v="1141"/>
    <x v="620"/>
    <d v="2018-01-03T00:00:00"/>
    <s v="Second Class"/>
    <x v="346"/>
    <x v="346"/>
    <x v="1"/>
    <s v="United States"/>
    <s v="Henderson"/>
    <s v="Kentucky"/>
    <n v="42420"/>
    <x v="0"/>
    <s v="OFF-BI-10004492"/>
    <x v="1"/>
    <s v="Binders"/>
    <s v="Tuf-Vin Binders"/>
    <x v="1951"/>
    <n v="3"/>
    <n v="0"/>
    <n v="44.527799999999992"/>
    <s v="Cassandra Brandow"/>
    <s v=""/>
    <n v="1"/>
    <n v="0"/>
  </r>
  <r>
    <n v="2323"/>
    <x v="1141"/>
    <x v="620"/>
    <d v="2018-01-03T00:00:00"/>
    <s v="Second Class"/>
    <x v="346"/>
    <x v="346"/>
    <x v="1"/>
    <s v="United States"/>
    <s v="Henderson"/>
    <s v="Kentucky"/>
    <n v="42420"/>
    <x v="0"/>
    <s v="OFF-BI-10001072"/>
    <x v="1"/>
    <s v="Binders"/>
    <s v="GBC Clear Cover, 8-1/2 x 11, unpunched, 25 covers per pack"/>
    <x v="1952"/>
    <n v="4"/>
    <n v="0"/>
    <n v="27.894399999999997"/>
    <s v="Cassandra Brandow"/>
    <s v=""/>
    <n v="1"/>
    <n v="0"/>
  </r>
  <r>
    <n v="2324"/>
    <x v="1141"/>
    <x v="620"/>
    <d v="2018-01-03T00:00:00"/>
    <s v="Second Class"/>
    <x v="346"/>
    <x v="346"/>
    <x v="1"/>
    <s v="United States"/>
    <s v="Henderson"/>
    <s v="Kentucky"/>
    <n v="42420"/>
    <x v="0"/>
    <s v="OFF-BI-10003707"/>
    <x v="1"/>
    <s v="Binders"/>
    <s v="Aluminum Screw Posts"/>
    <x v="1953"/>
    <n v="5"/>
    <n v="0"/>
    <n v="38.15"/>
    <s v="Cassandra Brandow"/>
    <s v=""/>
    <n v="1"/>
    <n v="0"/>
  </r>
  <r>
    <n v="2325"/>
    <x v="1141"/>
    <x v="620"/>
    <d v="2018-01-03T00:00:00"/>
    <s v="Second Class"/>
    <x v="346"/>
    <x v="346"/>
    <x v="1"/>
    <s v="United States"/>
    <s v="Henderson"/>
    <s v="Kentucky"/>
    <n v="42420"/>
    <x v="0"/>
    <s v="OFF-BI-10000977"/>
    <x v="1"/>
    <s v="Binders"/>
    <s v="Ibico Plastic Spiral Binding Combs"/>
    <x v="1954"/>
    <n v="12"/>
    <n v="0"/>
    <n v="167.80799999999999"/>
    <s v="Cassandra Brandow"/>
    <s v=""/>
    <n v="1"/>
    <n v="0"/>
  </r>
  <r>
    <n v="2326"/>
    <x v="1142"/>
    <x v="426"/>
    <d v="2017-09-19T00:00:00"/>
    <s v="Second Class"/>
    <x v="606"/>
    <x v="606"/>
    <x v="1"/>
    <s v="United States"/>
    <s v="New York City"/>
    <s v="New York"/>
    <n v="10035"/>
    <x v="3"/>
    <s v="OFF-BI-10002082"/>
    <x v="1"/>
    <s v="Binders"/>
    <s v="GBC Twin Loop Wire Binding Elements"/>
    <x v="1955"/>
    <n v="3"/>
    <n v="0.2"/>
    <n v="29.951999999999998"/>
    <s v="Chuck Magee"/>
    <s v=""/>
    <n v="1"/>
    <n v="1"/>
  </r>
  <r>
    <n v="2327"/>
    <x v="1142"/>
    <x v="426"/>
    <d v="2017-09-19T00:00:00"/>
    <s v="Second Class"/>
    <x v="606"/>
    <x v="606"/>
    <x v="1"/>
    <s v="United States"/>
    <s v="New York City"/>
    <s v="New York"/>
    <n v="10035"/>
    <x v="3"/>
    <s v="FUR-BO-10004709"/>
    <x v="0"/>
    <s v="Bookcases"/>
    <s v="Bush Westfield Collection Bookcases, Medium Cherry Finish"/>
    <x v="1956"/>
    <n v="1"/>
    <n v="0.2"/>
    <n v="1.1596000000000011"/>
    <s v="Chuck Magee"/>
    <s v=""/>
    <n v="1"/>
    <n v="0"/>
  </r>
  <r>
    <n v="2328"/>
    <x v="1142"/>
    <x v="426"/>
    <d v="2017-09-19T00:00:00"/>
    <s v="Second Class"/>
    <x v="606"/>
    <x v="606"/>
    <x v="1"/>
    <s v="United States"/>
    <s v="New York City"/>
    <s v="New York"/>
    <n v="10035"/>
    <x v="3"/>
    <s v="OFF-PA-10002365"/>
    <x v="1"/>
    <s v="Paper"/>
    <s v="Xerox 1967"/>
    <x v="91"/>
    <n v="2"/>
    <n v="0"/>
    <n v="6.2208000000000006"/>
    <s v="Chuck Magee"/>
    <s v=""/>
    <n v="1"/>
    <n v="0"/>
  </r>
  <r>
    <n v="2329"/>
    <x v="1143"/>
    <x v="397"/>
    <d v="2019-09-26T00:00:00"/>
    <s v="First Class"/>
    <x v="607"/>
    <x v="607"/>
    <x v="2"/>
    <s v="United States"/>
    <s v="Fort Collins"/>
    <s v="Colorado"/>
    <n v="80525"/>
    <x v="1"/>
    <s v="OFF-EN-10004147"/>
    <x v="1"/>
    <s v="Envelopes"/>
    <s v="Wausau Papers Astrobrights Colored Envelopes"/>
    <x v="646"/>
    <n v="3"/>
    <n v="0.2"/>
    <n v="5.2026000000000003"/>
    <s v="Anna Andreadi"/>
    <s v=""/>
    <n v="1"/>
    <n v="1"/>
  </r>
  <r>
    <n v="2330"/>
    <x v="1144"/>
    <x v="707"/>
    <d v="2017-12-29T00:00:00"/>
    <s v="Standard Class"/>
    <x v="251"/>
    <x v="251"/>
    <x v="1"/>
    <s v="United States"/>
    <s v="Philadelphia"/>
    <s v="Pennsylvania"/>
    <n v="19140"/>
    <x v="3"/>
    <s v="FUR-FU-10001468"/>
    <x v="0"/>
    <s v="Furnishings"/>
    <s v="Tenex Antistatic Computer Chair Mats"/>
    <x v="1957"/>
    <n v="4"/>
    <n v="0.2"/>
    <n v="-68.392000000000053"/>
    <s v="Chuck Magee"/>
    <s v=""/>
    <n v="1"/>
    <n v="0"/>
  </r>
  <r>
    <n v="2331"/>
    <x v="1145"/>
    <x v="446"/>
    <d v="2018-09-26T00:00:00"/>
    <s v="Second Class"/>
    <x v="156"/>
    <x v="156"/>
    <x v="1"/>
    <s v="United States"/>
    <s v="Los Angeles"/>
    <s v="California"/>
    <n v="90004"/>
    <x v="1"/>
    <s v="OFF-ST-10000642"/>
    <x v="1"/>
    <s v="Storage"/>
    <s v="Tennsco Lockers, Gray"/>
    <x v="108"/>
    <n v="2"/>
    <n v="0"/>
    <n v="2.9371999999999971"/>
    <s v="Anna Andreadi"/>
    <s v=""/>
    <n v="1"/>
    <n v="0"/>
  </r>
  <r>
    <n v="2332"/>
    <x v="1145"/>
    <x v="446"/>
    <d v="2018-09-26T00:00:00"/>
    <s v="Second Class"/>
    <x v="156"/>
    <x v="156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x v="1958"/>
    <n v="5"/>
    <n v="0"/>
    <n v="20.85"/>
    <s v="Anna Andreadi"/>
    <s v=""/>
    <n v="1"/>
    <n v="0"/>
  </r>
  <r>
    <n v="2333"/>
    <x v="1146"/>
    <x v="708"/>
    <d v="2019-03-25T00:00:00"/>
    <s v="Standard Class"/>
    <x v="355"/>
    <x v="355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x v="1959"/>
    <n v="5"/>
    <n v="0"/>
    <n v="133.15199999999999"/>
    <s v="Kelly Williams"/>
    <s v=""/>
    <n v="1"/>
    <n v="0"/>
  </r>
  <r>
    <n v="2334"/>
    <x v="1146"/>
    <x v="708"/>
    <d v="2019-03-25T00:00:00"/>
    <s v="Standard Class"/>
    <x v="355"/>
    <x v="355"/>
    <x v="0"/>
    <s v="United States"/>
    <s v="Lafayette"/>
    <s v="Indiana"/>
    <n v="47905"/>
    <x v="2"/>
    <s v="OFF-PA-10004971"/>
    <x v="1"/>
    <s v="Paper"/>
    <s v="Xerox 196"/>
    <x v="399"/>
    <n v="1"/>
    <n v="0"/>
    <n v="2.8322000000000003"/>
    <s v="Kelly Williams"/>
    <s v=""/>
    <n v="1"/>
    <n v="0"/>
  </r>
  <r>
    <n v="2335"/>
    <x v="1147"/>
    <x v="587"/>
    <d v="2016-10-04T00:00:00"/>
    <s v="Standard Class"/>
    <x v="608"/>
    <x v="608"/>
    <x v="0"/>
    <s v="United States"/>
    <s v="Clarksville"/>
    <s v="Tennessee"/>
    <n v="37042"/>
    <x v="0"/>
    <s v="OFF-AP-10000696"/>
    <x v="1"/>
    <s v="Appliances"/>
    <s v="Holmes Odor Grabber"/>
    <x v="1960"/>
    <n v="6"/>
    <n v="0.2"/>
    <n v="11.247599999999995"/>
    <s v="Cassandra Brandow"/>
    <s v=""/>
    <n v="1"/>
    <n v="1"/>
  </r>
  <r>
    <n v="2336"/>
    <x v="1148"/>
    <x v="389"/>
    <d v="2019-12-10T00:00:00"/>
    <s v="Same Day"/>
    <x v="417"/>
    <x v="417"/>
    <x v="0"/>
    <s v="United States"/>
    <s v="Fairfield"/>
    <s v="Connecticut"/>
    <n v="6824"/>
    <x v="3"/>
    <s v="OFF-EN-10004030"/>
    <x v="1"/>
    <s v="Envelopes"/>
    <s v="Convenience Packs of Business Envelopes"/>
    <x v="139"/>
    <n v="3"/>
    <n v="0"/>
    <n v="5.1042000000000005"/>
    <s v="Chuck Magee"/>
    <s v=""/>
    <n v="1"/>
    <n v="0"/>
  </r>
  <r>
    <n v="2337"/>
    <x v="1148"/>
    <x v="389"/>
    <d v="2019-12-10T00:00:00"/>
    <s v="Same Day"/>
    <x v="417"/>
    <x v="417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x v="1961"/>
    <n v="7"/>
    <n v="0"/>
    <n v="123.76909999999995"/>
    <s v="Chuck Magee"/>
    <s v=""/>
    <n v="1"/>
    <n v="0"/>
  </r>
  <r>
    <n v="2338"/>
    <x v="1149"/>
    <x v="709"/>
    <d v="2016-08-23T00:00:00"/>
    <s v="Same Day"/>
    <x v="302"/>
    <x v="302"/>
    <x v="0"/>
    <s v="United States"/>
    <s v="New York City"/>
    <s v="New York"/>
    <n v="10009"/>
    <x v="3"/>
    <s v="OFF-PA-10003936"/>
    <x v="1"/>
    <s v="Paper"/>
    <s v="Xerox 1994"/>
    <x v="243"/>
    <n v="4"/>
    <n v="0"/>
    <n v="12.441600000000001"/>
    <s v="Chuck Magee"/>
    <s v=""/>
    <n v="1"/>
    <n v="0"/>
  </r>
  <r>
    <n v="2339"/>
    <x v="1149"/>
    <x v="709"/>
    <d v="2016-08-23T00:00:00"/>
    <s v="Same Day"/>
    <x v="302"/>
    <x v="302"/>
    <x v="0"/>
    <s v="United States"/>
    <s v="New York City"/>
    <s v="New York"/>
    <n v="10009"/>
    <x v="3"/>
    <s v="OFF-PA-10004530"/>
    <x v="1"/>
    <s v="Paper"/>
    <s v="Personal Creations Ink Jet Cards and Labels"/>
    <x v="1962"/>
    <n v="4"/>
    <n v="0"/>
    <n v="22.500800000000002"/>
    <s v="Chuck Magee"/>
    <s v=""/>
    <n v="1"/>
    <n v="0"/>
  </r>
  <r>
    <n v="2340"/>
    <x v="1150"/>
    <x v="710"/>
    <d v="2016-08-24T00:00:00"/>
    <s v="Standard Class"/>
    <x v="600"/>
    <x v="600"/>
    <x v="0"/>
    <s v="United States"/>
    <s v="Columbus"/>
    <s v="Ohio"/>
    <n v="43229"/>
    <x v="3"/>
    <s v="OFF-AR-10004930"/>
    <x v="1"/>
    <s v="Art"/>
    <s v="Turquoise Lead Holder with Pocket Clip"/>
    <x v="1963"/>
    <n v="2"/>
    <n v="0.2"/>
    <n v="1.7419999999999987"/>
    <s v="Chuck Magee"/>
    <s v=""/>
    <n v="1"/>
    <n v="0"/>
  </r>
  <r>
    <n v="2341"/>
    <x v="1151"/>
    <x v="338"/>
    <d v="2018-11-15T00:00:00"/>
    <s v="Standard Class"/>
    <x v="290"/>
    <x v="290"/>
    <x v="0"/>
    <s v="United States"/>
    <s v="Warner Robins"/>
    <s v="Georgia"/>
    <n v="31088"/>
    <x v="0"/>
    <s v="OFF-AR-10004999"/>
    <x v="1"/>
    <s v="Art"/>
    <s v="Newell 315"/>
    <x v="1085"/>
    <n v="7"/>
    <n v="0"/>
    <n v="10.465"/>
    <s v="Cassandra Brandow"/>
    <s v=""/>
    <n v="1"/>
    <n v="0"/>
  </r>
  <r>
    <n v="2342"/>
    <x v="1152"/>
    <x v="520"/>
    <d v="2017-01-03T00:00:00"/>
    <s v="First Class"/>
    <x v="39"/>
    <x v="39"/>
    <x v="2"/>
    <s v="United States"/>
    <s v="Franklin"/>
    <s v="Massachusetts"/>
    <n v="2038"/>
    <x v="3"/>
    <s v="FUR-FU-10002501"/>
    <x v="0"/>
    <s v="Furnishings"/>
    <s v="Nu-Dell Executive Frame"/>
    <x v="1964"/>
    <n v="5"/>
    <n v="0"/>
    <n v="23.384"/>
    <s v="Chuck Magee"/>
    <s v=""/>
    <n v="1"/>
    <n v="0"/>
  </r>
  <r>
    <n v="2343"/>
    <x v="1152"/>
    <x v="520"/>
    <d v="2017-01-03T00:00:00"/>
    <s v="First Class"/>
    <x v="39"/>
    <x v="39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x v="1965"/>
    <n v="3"/>
    <n v="0"/>
    <n v="27.352799999999998"/>
    <s v="Chuck Magee"/>
    <s v=""/>
    <n v="1"/>
    <n v="0"/>
  </r>
  <r>
    <n v="2344"/>
    <x v="1153"/>
    <x v="711"/>
    <d v="2016-07-30T00:00:00"/>
    <s v="Second Class"/>
    <x v="488"/>
    <x v="488"/>
    <x v="0"/>
    <s v="United States"/>
    <s v="Chicago"/>
    <s v="Illinois"/>
    <n v="60623"/>
    <x v="2"/>
    <s v="OFF-ST-10004804"/>
    <x v="1"/>
    <s v="Storage"/>
    <s v="Belkin 19&quot; Vented Equipment Shelf, Black"/>
    <x v="1966"/>
    <n v="3"/>
    <n v="0.2"/>
    <n v="-29.343599999999995"/>
    <s v="Kelly Williams"/>
    <s v=""/>
    <n v="1"/>
    <n v="0"/>
  </r>
  <r>
    <n v="2345"/>
    <x v="1154"/>
    <x v="712"/>
    <d v="2018-02-28T00:00:00"/>
    <s v="Standard Class"/>
    <x v="391"/>
    <x v="391"/>
    <x v="2"/>
    <s v="United States"/>
    <s v="Milwaukee"/>
    <s v="Wisconsin"/>
    <n v="53209"/>
    <x v="2"/>
    <s v="OFF-AP-10001205"/>
    <x v="1"/>
    <s v="Appliances"/>
    <s v="Belkin 5 Outlet SurgeMaster Power Centers"/>
    <x v="1967"/>
    <n v="9"/>
    <n v="0"/>
    <n v="137.28960000000004"/>
    <s v="Kelly Williams"/>
    <s v=""/>
    <n v="1"/>
    <n v="0"/>
  </r>
  <r>
    <n v="2346"/>
    <x v="1155"/>
    <x v="69"/>
    <d v="2018-03-18T00:00:00"/>
    <s v="Standard Class"/>
    <x v="299"/>
    <x v="299"/>
    <x v="0"/>
    <s v="United States"/>
    <s v="San Antonio"/>
    <s v="Texas"/>
    <n v="78207"/>
    <x v="2"/>
    <s v="OFF-PA-10000659"/>
    <x v="1"/>
    <s v="Paper"/>
    <s v="TOPS Carbonless Receipt Book, Four 2-3/4 x 7-1/4 Money Receipts per Page"/>
    <x v="1856"/>
    <n v="5"/>
    <n v="0.2"/>
    <n v="24.527999999999995"/>
    <s v="Kelly Williams"/>
    <s v=""/>
    <n v="1"/>
    <n v="0"/>
  </r>
  <r>
    <n v="2347"/>
    <x v="1155"/>
    <x v="69"/>
    <d v="2018-03-18T00:00:00"/>
    <s v="Standard Class"/>
    <x v="299"/>
    <x v="299"/>
    <x v="0"/>
    <s v="United States"/>
    <s v="San Antonio"/>
    <s v="Texas"/>
    <n v="78207"/>
    <x v="2"/>
    <s v="OFF-BI-10004141"/>
    <x v="1"/>
    <s v="Binders"/>
    <s v="Insertable Tab Indexes For Data Binders"/>
    <x v="1968"/>
    <n v="2"/>
    <n v="0.8"/>
    <n v="-2.1624000000000012"/>
    <s v="Kelly Williams"/>
    <s v=""/>
    <n v="1"/>
    <n v="0"/>
  </r>
  <r>
    <n v="2348"/>
    <x v="1155"/>
    <x v="69"/>
    <d v="2018-03-18T00:00:00"/>
    <s v="Standard Class"/>
    <x v="299"/>
    <x v="299"/>
    <x v="0"/>
    <s v="United States"/>
    <s v="San Antonio"/>
    <s v="Texas"/>
    <n v="78207"/>
    <x v="2"/>
    <s v="FUR-TA-10004619"/>
    <x v="0"/>
    <s v="Tables"/>
    <s v="Hon Non-Folding Utility Tables"/>
    <x v="1969"/>
    <n v="5"/>
    <n v="0.3"/>
    <n v="0"/>
    <s v="Kelly Williams"/>
    <s v=""/>
    <n v="1"/>
    <n v="0"/>
  </r>
  <r>
    <n v="2349"/>
    <x v="1156"/>
    <x v="574"/>
    <d v="2019-12-03T00:00:00"/>
    <s v="Same Day"/>
    <x v="87"/>
    <x v="87"/>
    <x v="1"/>
    <s v="United States"/>
    <s v="Los Angeles"/>
    <s v="California"/>
    <n v="90032"/>
    <x v="1"/>
    <s v="OFF-BI-10004187"/>
    <x v="1"/>
    <s v="Binders"/>
    <s v="3-ring staple pack"/>
    <x v="1970"/>
    <n v="6"/>
    <n v="0.2"/>
    <n v="3.1583999999999985"/>
    <s v="Anna Andreadi"/>
    <s v=""/>
    <n v="1"/>
    <n v="0"/>
  </r>
  <r>
    <n v="2350"/>
    <x v="1156"/>
    <x v="574"/>
    <d v="2019-12-03T00:00:00"/>
    <s v="Same Day"/>
    <x v="87"/>
    <x v="87"/>
    <x v="1"/>
    <s v="United States"/>
    <s v="Los Angeles"/>
    <s v="California"/>
    <n v="90032"/>
    <x v="1"/>
    <s v="OFF-BI-10000632"/>
    <x v="1"/>
    <s v="Binders"/>
    <s v="Satellite Sectional Post Binders"/>
    <x v="1971"/>
    <n v="2"/>
    <n v="0.2"/>
    <n v="22.573199999999996"/>
    <s v="Anna Andreadi"/>
    <s v=""/>
    <n v="1"/>
    <n v="0"/>
  </r>
  <r>
    <n v="2351"/>
    <x v="1156"/>
    <x v="574"/>
    <d v="2019-12-03T00:00:00"/>
    <s v="Same Day"/>
    <x v="87"/>
    <x v="87"/>
    <x v="1"/>
    <s v="United States"/>
    <s v="Los Angeles"/>
    <s v="California"/>
    <n v="90032"/>
    <x v="1"/>
    <s v="OFF-PA-10003724"/>
    <x v="1"/>
    <s v="Paper"/>
    <s v="Wirebound Message Book, 4 per Page"/>
    <x v="139"/>
    <n v="2"/>
    <n v="0"/>
    <n v="5.3213999999999997"/>
    <s v="Anna Andreadi"/>
    <s v=""/>
    <n v="1"/>
    <n v="0"/>
  </r>
  <r>
    <n v="2352"/>
    <x v="1156"/>
    <x v="574"/>
    <d v="2019-12-03T00:00:00"/>
    <s v="Same Day"/>
    <x v="87"/>
    <x v="87"/>
    <x v="1"/>
    <s v="United States"/>
    <s v="Los Angeles"/>
    <s v="California"/>
    <n v="90032"/>
    <x v="1"/>
    <s v="OFF-AP-10002765"/>
    <x v="1"/>
    <s v="Appliances"/>
    <s v="Fellowes Advanced Computer Series Surge Protectors"/>
    <x v="1972"/>
    <n v="3"/>
    <n v="0"/>
    <n v="22.251600000000003"/>
    <s v="Anna Andreadi"/>
    <s v=""/>
    <n v="1"/>
    <n v="0"/>
  </r>
  <r>
    <n v="2353"/>
    <x v="1156"/>
    <x v="574"/>
    <d v="2019-12-03T00:00:00"/>
    <s v="Same Day"/>
    <x v="87"/>
    <x v="87"/>
    <x v="1"/>
    <s v="United States"/>
    <s v="Los Angeles"/>
    <s v="California"/>
    <n v="90032"/>
    <x v="1"/>
    <s v="OFF-AR-10001868"/>
    <x v="1"/>
    <s v="Art"/>
    <s v="Prang Dustless Chalk Sticks"/>
    <x v="1973"/>
    <n v="6"/>
    <n v="0"/>
    <n v="5.04"/>
    <s v="Anna Andreadi"/>
    <s v=""/>
    <n v="1"/>
    <n v="0"/>
  </r>
  <r>
    <n v="2354"/>
    <x v="1157"/>
    <x v="284"/>
    <d v="2017-09-02T00:00:00"/>
    <s v="First Class"/>
    <x v="609"/>
    <x v="609"/>
    <x v="1"/>
    <s v="United States"/>
    <s v="San Francisco"/>
    <s v="California"/>
    <n v="94122"/>
    <x v="1"/>
    <s v="FUR-BO-10002545"/>
    <x v="0"/>
    <s v="Bookcases"/>
    <s v="Atlantic Metals Mobile 3-Shelf Bookcases, Custom Colors"/>
    <x v="1974"/>
    <n v="7"/>
    <n v="0.15"/>
    <n v="200.95460000000008"/>
    <s v="Anna Andreadi"/>
    <s v=""/>
    <n v="1"/>
    <n v="1"/>
  </r>
  <r>
    <n v="2355"/>
    <x v="1157"/>
    <x v="284"/>
    <d v="2017-09-02T00:00:00"/>
    <s v="First Class"/>
    <x v="609"/>
    <x v="609"/>
    <x v="1"/>
    <s v="United States"/>
    <s v="San Francisco"/>
    <s v="California"/>
    <n v="94122"/>
    <x v="1"/>
    <s v="OFF-BI-10002735"/>
    <x v="1"/>
    <s v="Binders"/>
    <s v="GBC Prestige Therm-A-Bind Covers"/>
    <x v="1975"/>
    <n v="5"/>
    <n v="0.2"/>
    <n v="46.3185"/>
    <s v="Anna Andreadi"/>
    <s v=""/>
    <n v="1"/>
    <n v="0"/>
  </r>
  <r>
    <n v="2356"/>
    <x v="1157"/>
    <x v="284"/>
    <d v="2017-09-02T00:00:00"/>
    <s v="First Class"/>
    <x v="609"/>
    <x v="609"/>
    <x v="1"/>
    <s v="United States"/>
    <s v="San Francisco"/>
    <s v="California"/>
    <n v="94122"/>
    <x v="1"/>
    <s v="TEC-AC-10004864"/>
    <x v="2"/>
    <s v="Accessories"/>
    <s v="Memorex Micro Travel Drive 32 GB"/>
    <x v="1976"/>
    <n v="1"/>
    <n v="0"/>
    <n v="15.699300000000001"/>
    <s v="Anna Andreadi"/>
    <s v=""/>
    <n v="1"/>
    <n v="0"/>
  </r>
  <r>
    <n v="2357"/>
    <x v="1157"/>
    <x v="284"/>
    <d v="2017-09-02T00:00:00"/>
    <s v="First Class"/>
    <x v="609"/>
    <x v="609"/>
    <x v="1"/>
    <s v="United States"/>
    <s v="San Francisco"/>
    <s v="California"/>
    <n v="94122"/>
    <x v="1"/>
    <s v="TEC-MA-10000597"/>
    <x v="2"/>
    <s v="Machines"/>
    <s v="Lexmark S315 Color Inkjet Printer"/>
    <x v="1977"/>
    <n v="3"/>
    <n v="0.2"/>
    <n v="80.991899999999987"/>
    <s v="Anna Andreadi"/>
    <s v=""/>
    <n v="1"/>
    <n v="0"/>
  </r>
  <r>
    <n v="2358"/>
    <x v="1158"/>
    <x v="461"/>
    <d v="2016-03-21T00:00:00"/>
    <s v="Standard Class"/>
    <x v="291"/>
    <x v="291"/>
    <x v="1"/>
    <s v="United States"/>
    <s v="New York City"/>
    <s v="New York"/>
    <n v="10024"/>
    <x v="3"/>
    <s v="FUR-TA-10003473"/>
    <x v="0"/>
    <s v="Tables"/>
    <s v="Bretford Rectangular Conference Table Tops"/>
    <x v="1978"/>
    <n v="7"/>
    <n v="0.4"/>
    <n v="-447.59469999999988"/>
    <s v="Chuck Magee"/>
    <s v=""/>
    <n v="1"/>
    <n v="0"/>
  </r>
  <r>
    <n v="2359"/>
    <x v="1158"/>
    <x v="461"/>
    <d v="2016-03-21T00:00:00"/>
    <s v="Standard Class"/>
    <x v="291"/>
    <x v="291"/>
    <x v="1"/>
    <s v="United States"/>
    <s v="New York City"/>
    <s v="New York"/>
    <n v="10024"/>
    <x v="3"/>
    <s v="FUR-TA-10001950"/>
    <x v="0"/>
    <s v="Tables"/>
    <s v="Balt Solid Wood Round Tables"/>
    <x v="1979"/>
    <n v="4"/>
    <n v="0.4"/>
    <n v="-553.64760000000001"/>
    <s v="Chuck Magee"/>
    <s v=""/>
    <n v="1"/>
    <n v="0"/>
  </r>
  <r>
    <n v="2360"/>
    <x v="1158"/>
    <x v="461"/>
    <d v="2016-03-21T00:00:00"/>
    <s v="Standard Class"/>
    <x v="291"/>
    <x v="291"/>
    <x v="1"/>
    <s v="United States"/>
    <s v="New York City"/>
    <s v="New York"/>
    <n v="10024"/>
    <x v="3"/>
    <s v="FUR-TA-10004175"/>
    <x v="0"/>
    <s v="Tables"/>
    <s v="Hon 30&quot; x 60&quot; Table with Locking Drawer"/>
    <x v="1980"/>
    <n v="3"/>
    <n v="0.4"/>
    <n v="-122.78160000000003"/>
    <s v="Chuck Magee"/>
    <s v=""/>
    <n v="1"/>
    <n v="0"/>
  </r>
  <r>
    <n v="2361"/>
    <x v="1158"/>
    <x v="461"/>
    <d v="2016-03-21T00:00:00"/>
    <s v="Standard Class"/>
    <x v="291"/>
    <x v="291"/>
    <x v="1"/>
    <s v="United States"/>
    <s v="New York City"/>
    <s v="New York"/>
    <n v="10024"/>
    <x v="3"/>
    <s v="OFF-PA-10002960"/>
    <x v="1"/>
    <s v="Paper"/>
    <s v="Xerox 1926"/>
    <x v="1981"/>
    <n v="7"/>
    <n v="0"/>
    <n v="16.3842"/>
    <s v="Chuck Magee"/>
    <s v=""/>
    <n v="1"/>
    <n v="0"/>
  </r>
  <r>
    <n v="2362"/>
    <x v="1158"/>
    <x v="461"/>
    <d v="2016-03-21T00:00:00"/>
    <s v="Standard Class"/>
    <x v="291"/>
    <x v="291"/>
    <x v="1"/>
    <s v="United States"/>
    <s v="New York City"/>
    <s v="New York"/>
    <n v="10024"/>
    <x v="3"/>
    <s v="OFF-PA-10000919"/>
    <x v="1"/>
    <s v="Paper"/>
    <s v="Xerox 1918"/>
    <x v="1982"/>
    <n v="4"/>
    <n v="0"/>
    <n v="75.9696"/>
    <s v="Chuck Magee"/>
    <s v=""/>
    <n v="1"/>
    <n v="0"/>
  </r>
  <r>
    <n v="2363"/>
    <x v="1159"/>
    <x v="513"/>
    <d v="2019-04-20T00:00:00"/>
    <s v="Standard Class"/>
    <x v="167"/>
    <x v="167"/>
    <x v="0"/>
    <s v="United States"/>
    <s v="Columbus"/>
    <s v="Ohio"/>
    <n v="43229"/>
    <x v="3"/>
    <s v="OFF-BI-10001553"/>
    <x v="1"/>
    <s v="Binders"/>
    <s v="SpineVue Locking Slant-D Ring Binders by Cardinal"/>
    <x v="1983"/>
    <n v="5"/>
    <n v="0.7"/>
    <n v="-10.053999999999998"/>
    <s v="Chuck Magee"/>
    <s v=""/>
    <n v="1"/>
    <n v="0"/>
  </r>
  <r>
    <n v="2364"/>
    <x v="1160"/>
    <x v="69"/>
    <d v="2018-03-18T00:00:00"/>
    <s v="Standard Class"/>
    <x v="144"/>
    <x v="144"/>
    <x v="2"/>
    <s v="United States"/>
    <s v="Waynesboro"/>
    <s v="Virginia"/>
    <n v="22980"/>
    <x v="0"/>
    <s v="FUR-FU-10004864"/>
    <x v="0"/>
    <s v="Furnishings"/>
    <s v="Howard Miller 14-1/2&quot; Diameter Chrome Round Wall Clock"/>
    <x v="1984"/>
    <n v="2"/>
    <n v="0"/>
    <n v="40.921599999999998"/>
    <s v="Cassandra Brandow"/>
    <s v=""/>
    <n v="1"/>
    <n v="0"/>
  </r>
  <r>
    <n v="2365"/>
    <x v="1160"/>
    <x v="69"/>
    <d v="2018-03-18T00:00:00"/>
    <s v="Standard Class"/>
    <x v="144"/>
    <x v="144"/>
    <x v="2"/>
    <s v="United States"/>
    <s v="Waynesboro"/>
    <s v="Virginia"/>
    <n v="22980"/>
    <x v="0"/>
    <s v="OFF-AP-10004540"/>
    <x v="1"/>
    <s v="Appliances"/>
    <s v="Eureka The Boss Lite 10-Amp Upright Vacuum, Blue"/>
    <x v="1985"/>
    <n v="2"/>
    <n v="0"/>
    <n v="44.889600000000002"/>
    <s v="Cassandra Brandow"/>
    <s v=""/>
    <n v="1"/>
    <n v="0"/>
  </r>
  <r>
    <n v="2366"/>
    <x v="1160"/>
    <x v="69"/>
    <d v="2018-03-18T00:00:00"/>
    <s v="Standard Class"/>
    <x v="144"/>
    <x v="144"/>
    <x v="2"/>
    <s v="United States"/>
    <s v="Waynesboro"/>
    <s v="Virginia"/>
    <n v="22980"/>
    <x v="0"/>
    <s v="OFF-BI-10004965"/>
    <x v="1"/>
    <s v="Binders"/>
    <s v="Ibico Covers for Plastic or Wire Binding Elements"/>
    <x v="1986"/>
    <n v="4"/>
    <n v="0"/>
    <n v="20.7"/>
    <s v="Cassandra Brandow"/>
    <s v=""/>
    <n v="1"/>
    <n v="0"/>
  </r>
  <r>
    <n v="2367"/>
    <x v="1161"/>
    <x v="156"/>
    <d v="2016-11-26T00:00:00"/>
    <s v="Second Class"/>
    <x v="552"/>
    <x v="552"/>
    <x v="0"/>
    <s v="United States"/>
    <s v="Sacramento"/>
    <s v="California"/>
    <n v="95823"/>
    <x v="1"/>
    <s v="FUR-CH-10001714"/>
    <x v="0"/>
    <s v="Chairs"/>
    <s v="Global Leather &amp; Oak Executive Chair, Burgundy"/>
    <x v="1987"/>
    <n v="1"/>
    <n v="0.2"/>
    <n v="-18.106799999999993"/>
    <s v="Anna Andreadi"/>
    <s v=""/>
    <n v="1"/>
    <n v="0"/>
  </r>
  <r>
    <n v="2368"/>
    <x v="1162"/>
    <x v="516"/>
    <d v="2019-02-13T00:00:00"/>
    <s v="First Class"/>
    <x v="438"/>
    <x v="438"/>
    <x v="0"/>
    <s v="United States"/>
    <s v="Clinton"/>
    <s v="Maryland"/>
    <n v="20735"/>
    <x v="3"/>
    <s v="OFF-PA-10002464"/>
    <x v="1"/>
    <s v="Paper"/>
    <s v="HP Office Recycled Paper (20Lb. and 87 Bright)"/>
    <x v="1071"/>
    <n v="4"/>
    <n v="0"/>
    <n v="11.328800000000001"/>
    <s v="Chuck Magee"/>
    <s v=""/>
    <n v="1"/>
    <n v="0"/>
  </r>
  <r>
    <n v="2369"/>
    <x v="1163"/>
    <x v="713"/>
    <d v="2018-09-27T00:00:00"/>
    <s v="Standard Class"/>
    <x v="126"/>
    <x v="126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x v="1988"/>
    <n v="6"/>
    <n v="0.2"/>
    <n v="-26.635200000000026"/>
    <s v="Chuck Magee"/>
    <s v=""/>
    <n v="1"/>
    <n v="0"/>
  </r>
  <r>
    <n v="2370"/>
    <x v="1163"/>
    <x v="713"/>
    <d v="2018-09-27T00:00:00"/>
    <s v="Standard Class"/>
    <x v="126"/>
    <x v="126"/>
    <x v="1"/>
    <s v="United States"/>
    <s v="Fairfield"/>
    <s v="Ohio"/>
    <n v="45014"/>
    <x v="3"/>
    <s v="OFF-AR-10000315"/>
    <x v="1"/>
    <s v="Art"/>
    <s v="Dixon Ticonderoga Maple Cedar Pencil, #2"/>
    <x v="1989"/>
    <n v="2"/>
    <n v="0.2"/>
    <n v="0.30700000000000016"/>
    <s v="Chuck Magee"/>
    <s v=""/>
    <n v="1"/>
    <n v="0"/>
  </r>
  <r>
    <n v="2371"/>
    <x v="1164"/>
    <x v="437"/>
    <d v="2019-07-09T00:00:00"/>
    <s v="Second Class"/>
    <x v="172"/>
    <x v="172"/>
    <x v="1"/>
    <s v="United States"/>
    <s v="Warwick"/>
    <s v="Rhode Island"/>
    <n v="2886"/>
    <x v="3"/>
    <s v="TEC-AC-10004353"/>
    <x v="2"/>
    <s v="Accessories"/>
    <s v="Hypercom P1300 Pinpad"/>
    <x v="1990"/>
    <n v="4"/>
    <n v="0"/>
    <n v="93.240000000000009"/>
    <s v="Chuck Magee"/>
    <s v=""/>
    <n v="1"/>
    <n v="0"/>
  </r>
  <r>
    <n v="2372"/>
    <x v="1165"/>
    <x v="274"/>
    <d v="2018-07-11T00:00:00"/>
    <s v="Second Class"/>
    <x v="292"/>
    <x v="292"/>
    <x v="1"/>
    <s v="United States"/>
    <s v="Aurora"/>
    <s v="Illinois"/>
    <n v="60505"/>
    <x v="2"/>
    <s v="FUR-FU-10004973"/>
    <x v="0"/>
    <s v="Furnishings"/>
    <s v="Flat Face Poster Frame"/>
    <x v="1991"/>
    <n v="8"/>
    <n v="0.6"/>
    <n v="-27.129599999999996"/>
    <s v="Kelly Williams"/>
    <s v=""/>
    <n v="1"/>
    <n v="0"/>
  </r>
  <r>
    <n v="2373"/>
    <x v="1165"/>
    <x v="274"/>
    <d v="2018-07-11T00:00:00"/>
    <s v="Second Class"/>
    <x v="292"/>
    <x v="292"/>
    <x v="1"/>
    <s v="United States"/>
    <s v="Aurora"/>
    <s v="Illinois"/>
    <n v="60505"/>
    <x v="2"/>
    <s v="OFF-FA-10000936"/>
    <x v="1"/>
    <s v="Fasteners"/>
    <s v="Acco Hot Clips Clips to Go"/>
    <x v="1992"/>
    <n v="1"/>
    <n v="0.2"/>
    <n v="0.8224999999999999"/>
    <s v="Kelly Williams"/>
    <s v=""/>
    <n v="1"/>
    <n v="0"/>
  </r>
  <r>
    <n v="2374"/>
    <x v="1165"/>
    <x v="274"/>
    <d v="2018-07-11T00:00:00"/>
    <s v="Second Class"/>
    <x v="292"/>
    <x v="292"/>
    <x v="1"/>
    <s v="United States"/>
    <s v="Aurora"/>
    <s v="Illinois"/>
    <n v="60505"/>
    <x v="2"/>
    <s v="OFF-PA-10001609"/>
    <x v="1"/>
    <s v="Paper"/>
    <s v="Tops Wirebound Message Log Books"/>
    <x v="1993"/>
    <n v="9"/>
    <n v="0.2"/>
    <n v="7.698599999999999"/>
    <s v="Kelly Williams"/>
    <s v=""/>
    <n v="1"/>
    <n v="0"/>
  </r>
  <r>
    <n v="2375"/>
    <x v="1165"/>
    <x v="274"/>
    <d v="2018-07-11T00:00:00"/>
    <s v="Second Class"/>
    <x v="292"/>
    <x v="292"/>
    <x v="1"/>
    <s v="United States"/>
    <s v="Aurora"/>
    <s v="Illinois"/>
    <n v="60505"/>
    <x v="2"/>
    <s v="FUR-CH-10000785"/>
    <x v="0"/>
    <s v="Chairs"/>
    <s v="Global Ergonomic Managers Chair"/>
    <x v="1994"/>
    <n v="2"/>
    <n v="0.3"/>
    <n v="-14.478399999999993"/>
    <s v="Kelly Williams"/>
    <s v=""/>
    <n v="1"/>
    <n v="0"/>
  </r>
  <r>
    <n v="2376"/>
    <x v="1166"/>
    <x v="714"/>
    <d v="2019-01-30T00:00:00"/>
    <s v="Standard Class"/>
    <x v="236"/>
    <x v="236"/>
    <x v="0"/>
    <s v="United States"/>
    <s v="Smyrna"/>
    <s v="Georgia"/>
    <n v="30080"/>
    <x v="0"/>
    <s v="OFF-FA-10000053"/>
    <x v="1"/>
    <s v="Fasteners"/>
    <s v="Revere Boxed Rubber Bands by Revere"/>
    <x v="1995"/>
    <n v="3"/>
    <n v="0"/>
    <n v="0.11340000000000017"/>
    <s v="Cassandra Brandow"/>
    <s v=""/>
    <n v="1"/>
    <n v="0"/>
  </r>
  <r>
    <n v="2377"/>
    <x v="1167"/>
    <x v="710"/>
    <d v="2016-08-21T00:00:00"/>
    <s v="Second Class"/>
    <x v="474"/>
    <x v="474"/>
    <x v="0"/>
    <s v="United States"/>
    <s v="Columbus"/>
    <s v="Ohio"/>
    <n v="43229"/>
    <x v="3"/>
    <s v="OFF-BI-10001718"/>
    <x v="1"/>
    <s v="Binders"/>
    <s v="GBC DocuBind P50 Personal Binding Machine"/>
    <x v="1996"/>
    <n v="4"/>
    <n v="0.7"/>
    <n v="-58.861599999999981"/>
    <s v="Chuck Magee"/>
    <s v=""/>
    <n v="1"/>
    <n v="0"/>
  </r>
  <r>
    <n v="2378"/>
    <x v="1167"/>
    <x v="710"/>
    <d v="2016-08-21T00:00:00"/>
    <s v="Second Class"/>
    <x v="474"/>
    <x v="474"/>
    <x v="0"/>
    <s v="United States"/>
    <s v="Columbus"/>
    <s v="Ohio"/>
    <n v="43229"/>
    <x v="3"/>
    <s v="OFF-SU-10004768"/>
    <x v="1"/>
    <s v="Supplies"/>
    <s v="Acme Kleencut Forged Steel Scissors"/>
    <x v="1997"/>
    <n v="2"/>
    <n v="0.2"/>
    <n v="1.1479999999999988"/>
    <s v="Chuck Magee"/>
    <s v=""/>
    <n v="1"/>
    <n v="0"/>
  </r>
  <r>
    <n v="2379"/>
    <x v="1168"/>
    <x v="401"/>
    <d v="2017-12-11T00:00:00"/>
    <s v="Standard Class"/>
    <x v="454"/>
    <x v="454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x v="1998"/>
    <n v="5"/>
    <n v="0"/>
    <n v="15.065"/>
    <s v="Anna Andreadi"/>
    <s v=""/>
    <n v="1"/>
    <n v="0"/>
  </r>
  <r>
    <n v="2380"/>
    <x v="1169"/>
    <x v="715"/>
    <d v="2018-05-10T00:00:00"/>
    <s v="Standard Class"/>
    <x v="534"/>
    <x v="534"/>
    <x v="2"/>
    <s v="United States"/>
    <s v="Lorain"/>
    <s v="Ohio"/>
    <n v="44052"/>
    <x v="3"/>
    <s v="OFF-FA-10004248"/>
    <x v="1"/>
    <s v="Fasteners"/>
    <s v="Advantus T-Pin Paper Clips"/>
    <x v="1999"/>
    <n v="2"/>
    <n v="0.2"/>
    <n v="1.7138000000000002"/>
    <s v="Chuck Magee"/>
    <s v=""/>
    <n v="1"/>
    <n v="0"/>
  </r>
  <r>
    <n v="2381"/>
    <x v="1169"/>
    <x v="715"/>
    <d v="2018-05-10T00:00:00"/>
    <s v="Standard Class"/>
    <x v="534"/>
    <x v="534"/>
    <x v="2"/>
    <s v="United States"/>
    <s v="Lorain"/>
    <s v="Ohio"/>
    <n v="44052"/>
    <x v="3"/>
    <s v="OFF-PA-10002581"/>
    <x v="1"/>
    <s v="Paper"/>
    <s v="Xerox 1951"/>
    <x v="2000"/>
    <n v="2"/>
    <n v="0.2"/>
    <n v="15.489999999999997"/>
    <s v="Chuck Magee"/>
    <s v=""/>
    <n v="1"/>
    <n v="0"/>
  </r>
  <r>
    <n v="2382"/>
    <x v="1169"/>
    <x v="715"/>
    <d v="2018-05-10T00:00:00"/>
    <s v="Standard Class"/>
    <x v="534"/>
    <x v="534"/>
    <x v="2"/>
    <s v="United States"/>
    <s v="Lorain"/>
    <s v="Ohio"/>
    <n v="44052"/>
    <x v="3"/>
    <s v="FUR-FU-10004848"/>
    <x v="0"/>
    <s v="Furnishings"/>
    <s v="DAX Solid Wood Frames"/>
    <x v="2001"/>
    <n v="7"/>
    <n v="0.2"/>
    <n v="11.626299999999999"/>
    <s v="Chuck Magee"/>
    <s v=""/>
    <n v="1"/>
    <n v="0"/>
  </r>
  <r>
    <n v="2383"/>
    <x v="1170"/>
    <x v="613"/>
    <d v="2019-03-26T00:00:00"/>
    <s v="First Class"/>
    <x v="610"/>
    <x v="610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x v="2002"/>
    <n v="4"/>
    <n v="0"/>
    <n v="45.770399999999995"/>
    <s v="Anna Andreadi"/>
    <s v=""/>
    <n v="1"/>
    <n v="1"/>
  </r>
  <r>
    <n v="2384"/>
    <x v="1170"/>
    <x v="613"/>
    <d v="2019-03-26T00:00:00"/>
    <s v="First Class"/>
    <x v="610"/>
    <x v="610"/>
    <x v="0"/>
    <s v="United States"/>
    <s v="Fresno"/>
    <s v="California"/>
    <n v="93727"/>
    <x v="1"/>
    <s v="OFF-AR-10003087"/>
    <x v="1"/>
    <s v="Art"/>
    <s v="Staples in misc. colors"/>
    <x v="2003"/>
    <n v="9"/>
    <n v="0"/>
    <n v="4.4855999999999998"/>
    <s v="Anna Andreadi"/>
    <s v=""/>
    <n v="1"/>
    <n v="0"/>
  </r>
  <r>
    <n v="2385"/>
    <x v="1170"/>
    <x v="613"/>
    <d v="2019-03-26T00:00:00"/>
    <s v="First Class"/>
    <x v="610"/>
    <x v="610"/>
    <x v="0"/>
    <s v="United States"/>
    <s v="Fresno"/>
    <s v="California"/>
    <n v="93727"/>
    <x v="1"/>
    <s v="OFF-BI-10002026"/>
    <x v="1"/>
    <s v="Binders"/>
    <s v="Avery Arch Ring Binders"/>
    <x v="2004"/>
    <n v="4"/>
    <n v="0.2"/>
    <n v="62.74799999999999"/>
    <s v="Anna Andreadi"/>
    <s v=""/>
    <n v="1"/>
    <n v="0"/>
  </r>
  <r>
    <n v="2386"/>
    <x v="1170"/>
    <x v="613"/>
    <d v="2019-03-26T00:00:00"/>
    <s v="First Class"/>
    <x v="610"/>
    <x v="610"/>
    <x v="0"/>
    <s v="United States"/>
    <s v="Fresno"/>
    <s v="California"/>
    <n v="93727"/>
    <x v="1"/>
    <s v="TEC-PH-10000141"/>
    <x v="2"/>
    <s v="Phones"/>
    <s v="Clearsounds A400"/>
    <x v="2005"/>
    <n v="4"/>
    <n v="0.2"/>
    <n v="15.837600000000009"/>
    <s v="Anna Andreadi"/>
    <s v=""/>
    <n v="1"/>
    <n v="0"/>
  </r>
  <r>
    <n v="2387"/>
    <x v="1170"/>
    <x v="613"/>
    <d v="2019-03-26T00:00:00"/>
    <s v="First Class"/>
    <x v="610"/>
    <x v="610"/>
    <x v="0"/>
    <s v="United States"/>
    <s v="Fresno"/>
    <s v="California"/>
    <n v="93727"/>
    <x v="1"/>
    <s v="TEC-CO-10000971"/>
    <x v="2"/>
    <s v="Copiers"/>
    <s v="Hewlett Packard 310 Color Digital Copier"/>
    <x v="2006"/>
    <n v="2"/>
    <n v="0.2"/>
    <n v="59.997999999999962"/>
    <s v="Anna Andreadi"/>
    <s v=""/>
    <n v="1"/>
    <n v="0"/>
  </r>
  <r>
    <n v="2388"/>
    <x v="1171"/>
    <x v="295"/>
    <d v="2017-12-15T00:00:00"/>
    <s v="First Class"/>
    <x v="589"/>
    <x v="589"/>
    <x v="0"/>
    <s v="United States"/>
    <s v="San Diego"/>
    <s v="California"/>
    <n v="92105"/>
    <x v="1"/>
    <s v="OFF-FA-10001229"/>
    <x v="1"/>
    <s v="Fasteners"/>
    <s v="Staples"/>
    <x v="2007"/>
    <n v="2"/>
    <n v="0"/>
    <n v="3.6155999999999997"/>
    <s v="Anna Andreadi"/>
    <s v=""/>
    <n v="1"/>
    <n v="0"/>
  </r>
  <r>
    <n v="2389"/>
    <x v="1171"/>
    <x v="295"/>
    <d v="2017-12-15T00:00:00"/>
    <s v="First Class"/>
    <x v="589"/>
    <x v="589"/>
    <x v="0"/>
    <s v="United States"/>
    <s v="San Diego"/>
    <s v="California"/>
    <n v="92105"/>
    <x v="1"/>
    <s v="OFF-BI-10002437"/>
    <x v="1"/>
    <s v="Binders"/>
    <s v="Recycled Premium Regency Composition Covers"/>
    <x v="671"/>
    <n v="2"/>
    <n v="0.2"/>
    <n v="8.8623999999999992"/>
    <s v="Anna Andreadi"/>
    <s v=""/>
    <n v="1"/>
    <n v="0"/>
  </r>
  <r>
    <n v="2390"/>
    <x v="1172"/>
    <x v="401"/>
    <d v="2017-12-10T00:00:00"/>
    <s v="Standard Class"/>
    <x v="611"/>
    <x v="611"/>
    <x v="0"/>
    <s v="United States"/>
    <s v="New York City"/>
    <s v="New York"/>
    <n v="10009"/>
    <x v="3"/>
    <s v="OFF-PA-10004255"/>
    <x v="1"/>
    <s v="Paper"/>
    <s v="Xerox 219"/>
    <x v="90"/>
    <n v="1"/>
    <n v="0"/>
    <n v="3.1104000000000003"/>
    <s v="Chuck Magee"/>
    <s v=""/>
    <n v="1"/>
    <n v="1"/>
  </r>
  <r>
    <n v="2391"/>
    <x v="1172"/>
    <x v="401"/>
    <d v="2017-12-10T00:00:00"/>
    <s v="Standard Class"/>
    <x v="611"/>
    <x v="611"/>
    <x v="0"/>
    <s v="United States"/>
    <s v="New York City"/>
    <s v="New York"/>
    <n v="10009"/>
    <x v="3"/>
    <s v="OFF-PA-10001184"/>
    <x v="1"/>
    <s v="Paper"/>
    <s v="Xerox 1903"/>
    <x v="1085"/>
    <n v="7"/>
    <n v="0"/>
    <n v="20.511400000000002"/>
    <s v="Chuck Magee"/>
    <s v=""/>
    <n v="1"/>
    <n v="0"/>
  </r>
  <r>
    <n v="2392"/>
    <x v="1172"/>
    <x v="401"/>
    <d v="2017-12-10T00:00:00"/>
    <s v="Standard Class"/>
    <x v="611"/>
    <x v="611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x v="2008"/>
    <n v="9"/>
    <n v="0"/>
    <n v="97.194599999999923"/>
    <s v="Chuck Magee"/>
    <s v=""/>
    <n v="1"/>
    <n v="0"/>
  </r>
  <r>
    <n v="2393"/>
    <x v="1172"/>
    <x v="401"/>
    <d v="2017-12-10T00:00:00"/>
    <s v="Standard Class"/>
    <x v="611"/>
    <x v="611"/>
    <x v="0"/>
    <s v="United States"/>
    <s v="New York City"/>
    <s v="New York"/>
    <n v="10009"/>
    <x v="3"/>
    <s v="FUR-FU-10002878"/>
    <x v="0"/>
    <s v="Furnishings"/>
    <s v="Seth Thomas 14&quot; Day/Date Wall Clock"/>
    <x v="2009"/>
    <n v="4"/>
    <n v="0"/>
    <n v="42.150400000000005"/>
    <s v="Chuck Magee"/>
    <s v=""/>
    <n v="1"/>
    <n v="0"/>
  </r>
  <r>
    <n v="2394"/>
    <x v="1173"/>
    <x v="716"/>
    <d v="2018-03-23T00:00:00"/>
    <s v="Standard Class"/>
    <x v="394"/>
    <x v="394"/>
    <x v="0"/>
    <s v="United States"/>
    <s v="Malden"/>
    <s v="Massachusetts"/>
    <n v="2148"/>
    <x v="3"/>
    <s v="OFF-AR-10000588"/>
    <x v="1"/>
    <s v="Art"/>
    <s v="Newell 345"/>
    <x v="2010"/>
    <n v="2"/>
    <n v="0"/>
    <n v="10.316800000000001"/>
    <s v="Chuck Magee"/>
    <s v=""/>
    <n v="1"/>
    <n v="0"/>
  </r>
  <r>
    <n v="2395"/>
    <x v="1174"/>
    <x v="717"/>
    <d v="2017-11-19T00:00:00"/>
    <s v="Standard Class"/>
    <x v="601"/>
    <x v="601"/>
    <x v="1"/>
    <s v="United States"/>
    <s v="New York City"/>
    <s v="New York"/>
    <n v="10035"/>
    <x v="3"/>
    <s v="TEC-AC-10002217"/>
    <x v="2"/>
    <s v="Accessories"/>
    <s v="Imation Clip USB flash drive - 8 GB"/>
    <x v="2011"/>
    <n v="2"/>
    <n v="0"/>
    <n v="2.2560000000000002"/>
    <s v="Chuck Magee"/>
    <s v=""/>
    <n v="1"/>
    <n v="0"/>
  </r>
  <r>
    <n v="2396"/>
    <x v="1174"/>
    <x v="717"/>
    <d v="2017-11-19T00:00:00"/>
    <s v="Standard Class"/>
    <x v="601"/>
    <x v="601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x v="2012"/>
    <n v="2"/>
    <n v="0"/>
    <n v="23.96"/>
    <s v="Chuck Magee"/>
    <s v=""/>
    <n v="1"/>
    <n v="0"/>
  </r>
  <r>
    <n v="2397"/>
    <x v="1174"/>
    <x v="717"/>
    <d v="2017-11-19T00:00:00"/>
    <s v="Standard Class"/>
    <x v="601"/>
    <x v="601"/>
    <x v="1"/>
    <s v="United States"/>
    <s v="New York City"/>
    <s v="New York"/>
    <n v="10035"/>
    <x v="3"/>
    <s v="OFF-PA-10004041"/>
    <x v="1"/>
    <s v="Paper"/>
    <s v="It's Hot Message Books with Stickers, 2 3/4&quot; x 5&quot;"/>
    <x v="2013"/>
    <n v="5"/>
    <n v="0"/>
    <n v="16.649999999999999"/>
    <s v="Chuck Magee"/>
    <s v=""/>
    <n v="1"/>
    <n v="0"/>
  </r>
  <r>
    <n v="2398"/>
    <x v="1175"/>
    <x v="718"/>
    <d v="2019-08-16T00:00:00"/>
    <s v="Second Class"/>
    <x v="413"/>
    <x v="413"/>
    <x v="0"/>
    <s v="United States"/>
    <s v="San Francisco"/>
    <s v="California"/>
    <n v="94109"/>
    <x v="1"/>
    <s v="OFF-LA-10001613"/>
    <x v="1"/>
    <s v="Labels"/>
    <s v="Avery File Folder Labels"/>
    <x v="1784"/>
    <n v="2"/>
    <n v="0"/>
    <n v="2.8224"/>
    <s v="Anna Andreadi"/>
    <s v=""/>
    <n v="1"/>
    <n v="0"/>
  </r>
  <r>
    <n v="2399"/>
    <x v="1175"/>
    <x v="718"/>
    <d v="2019-08-16T00:00:00"/>
    <s v="Second Class"/>
    <x v="413"/>
    <x v="413"/>
    <x v="0"/>
    <s v="United States"/>
    <s v="San Francisco"/>
    <s v="California"/>
    <n v="94109"/>
    <x v="1"/>
    <s v="OFF-AR-10000246"/>
    <x v="1"/>
    <s v="Art"/>
    <s v="Newell 318"/>
    <x v="1459"/>
    <n v="6"/>
    <n v="0"/>
    <n v="4.3367999999999993"/>
    <s v="Anna Andreadi"/>
    <s v=""/>
    <n v="1"/>
    <n v="0"/>
  </r>
  <r>
    <n v="2400"/>
    <x v="1176"/>
    <x v="428"/>
    <d v="2019-09-15T00:00:00"/>
    <s v="Standard Class"/>
    <x v="115"/>
    <x v="115"/>
    <x v="1"/>
    <s v="United States"/>
    <s v="Florence"/>
    <s v="South Carolina"/>
    <n v="29501"/>
    <x v="0"/>
    <s v="OFF-ST-10001809"/>
    <x v="1"/>
    <s v="Storage"/>
    <s v="Fellowes Officeware Wire Shelving"/>
    <x v="2014"/>
    <n v="7"/>
    <n v="0"/>
    <n v="12.576199999999986"/>
    <s v="Cassandra Brandow"/>
    <s v=""/>
    <n v="1"/>
    <n v="0"/>
  </r>
  <r>
    <n v="2401"/>
    <x v="1176"/>
    <x v="428"/>
    <d v="2019-09-15T00:00:00"/>
    <s v="Standard Class"/>
    <x v="115"/>
    <x v="115"/>
    <x v="1"/>
    <s v="United States"/>
    <s v="Florence"/>
    <s v="South Carolina"/>
    <n v="29501"/>
    <x v="0"/>
    <s v="OFF-ST-10002214"/>
    <x v="1"/>
    <s v="Storage"/>
    <s v="X-Rack File for Hanging Folders"/>
    <x v="2015"/>
    <n v="5"/>
    <n v="0"/>
    <n v="14.676999999999998"/>
    <s v="Cassandra Brandow"/>
    <s v=""/>
    <n v="1"/>
    <n v="0"/>
  </r>
  <r>
    <n v="2402"/>
    <x v="1177"/>
    <x v="719"/>
    <d v="2019-04-04T00:00:00"/>
    <s v="Second Class"/>
    <x v="548"/>
    <x v="548"/>
    <x v="0"/>
    <s v="United States"/>
    <s v="Springfield"/>
    <s v="Missouri"/>
    <n v="65807"/>
    <x v="2"/>
    <s v="OFF-ST-10000649"/>
    <x v="1"/>
    <s v="Storage"/>
    <s v="Hanging Personal Folder File"/>
    <x v="2016"/>
    <n v="6"/>
    <n v="0"/>
    <n v="23.550000000000004"/>
    <s v="Kelly Williams"/>
    <s v=""/>
    <n v="1"/>
    <n v="0"/>
  </r>
  <r>
    <n v="2403"/>
    <x v="1177"/>
    <x v="719"/>
    <d v="2019-04-04T00:00:00"/>
    <s v="Second Class"/>
    <x v="548"/>
    <x v="548"/>
    <x v="0"/>
    <s v="United States"/>
    <s v="Springfield"/>
    <s v="Missouri"/>
    <n v="65807"/>
    <x v="2"/>
    <s v="OFF-EN-10001990"/>
    <x v="1"/>
    <s v="Envelopes"/>
    <s v="Staple envelope"/>
    <x v="158"/>
    <n v="5"/>
    <n v="0"/>
    <n v="13.347999999999997"/>
    <s v="Kelly Williams"/>
    <s v=""/>
    <n v="1"/>
    <n v="0"/>
  </r>
  <r>
    <n v="2404"/>
    <x v="1178"/>
    <x v="720"/>
    <d v="2018-10-03T00:00:00"/>
    <s v="Standard Class"/>
    <x v="447"/>
    <x v="447"/>
    <x v="1"/>
    <s v="United States"/>
    <s v="Huntsville"/>
    <s v="Texas"/>
    <n v="77340"/>
    <x v="2"/>
    <s v="FUR-BO-10000780"/>
    <x v="0"/>
    <s v="Bookcases"/>
    <s v="O'Sullivan Plantations 2-Door Library in Landvery Oak"/>
    <x v="2017"/>
    <n v="7"/>
    <n v="0.32"/>
    <n v="-225.09759999999991"/>
    <s v="Kelly Williams"/>
    <s v=""/>
    <n v="1"/>
    <n v="0"/>
  </r>
  <r>
    <n v="2405"/>
    <x v="1179"/>
    <x v="566"/>
    <d v="2019-10-11T00:00:00"/>
    <s v="Standard Class"/>
    <x v="207"/>
    <x v="207"/>
    <x v="0"/>
    <s v="United States"/>
    <s v="Los Angeles"/>
    <s v="California"/>
    <n v="90045"/>
    <x v="1"/>
    <s v="TEC-AC-10002049"/>
    <x v="2"/>
    <s v="Accessories"/>
    <s v="Logitech G19 Programmable Gaming Keyboard"/>
    <x v="2018"/>
    <n v="9"/>
    <n v="0"/>
    <n v="200.86379999999991"/>
    <s v="Anna Andreadi"/>
    <s v=""/>
    <n v="1"/>
    <n v="0"/>
  </r>
  <r>
    <n v="2406"/>
    <x v="1179"/>
    <x v="566"/>
    <d v="2019-10-11T00:00:00"/>
    <s v="Standard Class"/>
    <x v="207"/>
    <x v="207"/>
    <x v="0"/>
    <s v="United States"/>
    <s v="Los Angeles"/>
    <s v="California"/>
    <n v="90045"/>
    <x v="1"/>
    <s v="TEC-PH-10003555"/>
    <x v="2"/>
    <s v="Phones"/>
    <s v="Motorola HK250 Universal Bluetooth Headset"/>
    <x v="2019"/>
    <n v="7"/>
    <n v="0.2"/>
    <n v="-28.967399999999991"/>
    <s v="Anna Andreadi"/>
    <s v=""/>
    <n v="1"/>
    <n v="0"/>
  </r>
  <r>
    <n v="2407"/>
    <x v="1179"/>
    <x v="566"/>
    <d v="2019-10-11T00:00:00"/>
    <s v="Standard Class"/>
    <x v="207"/>
    <x v="207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x v="2020"/>
    <n v="10"/>
    <n v="0.2"/>
    <n v="26.972999999999992"/>
    <s v="Anna Andreadi"/>
    <s v=""/>
    <n v="1"/>
    <n v="0"/>
  </r>
  <r>
    <n v="2408"/>
    <x v="1180"/>
    <x v="176"/>
    <d v="2019-01-25T00:00:00"/>
    <s v="Standard Class"/>
    <x v="612"/>
    <x v="612"/>
    <x v="0"/>
    <s v="United States"/>
    <s v="San Francisco"/>
    <s v="California"/>
    <n v="94122"/>
    <x v="1"/>
    <s v="OFF-AR-10003631"/>
    <x v="1"/>
    <s v="Art"/>
    <s v="Staples in misc. colors"/>
    <x v="2021"/>
    <n v="5"/>
    <n v="0"/>
    <n v="7.9859999999999998"/>
    <s v="Anna Andreadi"/>
    <s v=""/>
    <n v="1"/>
    <n v="1"/>
  </r>
  <r>
    <n v="2409"/>
    <x v="1180"/>
    <x v="176"/>
    <d v="2019-01-25T00:00:00"/>
    <s v="Standard Class"/>
    <x v="612"/>
    <x v="612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x v="2022"/>
    <n v="3"/>
    <n v="0.2"/>
    <n v="130.49130000000002"/>
    <s v="Anna Andreadi"/>
    <s v=""/>
    <n v="1"/>
    <n v="0"/>
  </r>
  <r>
    <n v="2410"/>
    <x v="1181"/>
    <x v="721"/>
    <d v="2019-03-25T00:00:00"/>
    <s v="First Class"/>
    <x v="336"/>
    <x v="336"/>
    <x v="2"/>
    <s v="United States"/>
    <s v="San Francisco"/>
    <s v="California"/>
    <n v="94122"/>
    <x v="1"/>
    <s v="FUR-FU-10000758"/>
    <x v="0"/>
    <s v="Furnishings"/>
    <s v="DAX Natural Wood-Tone Poster Frame"/>
    <x v="2023"/>
    <n v="8"/>
    <n v="0"/>
    <n v="76.262399999999985"/>
    <s v="Anna Andreadi"/>
    <s v=""/>
    <n v="1"/>
    <n v="0"/>
  </r>
  <r>
    <n v="2411"/>
    <x v="1182"/>
    <x v="601"/>
    <d v="2016-08-06T00:00:00"/>
    <s v="Standard Class"/>
    <x v="357"/>
    <x v="357"/>
    <x v="2"/>
    <s v="United States"/>
    <s v="Philadelphia"/>
    <s v="Pennsylvania"/>
    <n v="19120"/>
    <x v="3"/>
    <s v="OFF-FA-10000992"/>
    <x v="1"/>
    <s v="Fasteners"/>
    <s v="Acco Clips to Go Binder Clips, 24 Clips in Two Sizes"/>
    <x v="1103"/>
    <n v="2"/>
    <n v="0.2"/>
    <n v="1.9169999999999998"/>
    <s v="Chuck Magee"/>
    <s v=""/>
    <n v="1"/>
    <n v="0"/>
  </r>
  <r>
    <n v="2412"/>
    <x v="1183"/>
    <x v="722"/>
    <d v="2017-06-09T00:00:00"/>
    <s v="Second Class"/>
    <x v="613"/>
    <x v="613"/>
    <x v="1"/>
    <s v="United States"/>
    <s v="Los Angeles"/>
    <s v="California"/>
    <n v="90036"/>
    <x v="1"/>
    <s v="OFF-BI-10004187"/>
    <x v="1"/>
    <s v="Binders"/>
    <s v="3-ring staple pack"/>
    <x v="2024"/>
    <n v="5"/>
    <n v="0.2"/>
    <n v="2.6319999999999997"/>
    <s v="Anna Andreadi"/>
    <s v=""/>
    <n v="1"/>
    <n v="1"/>
  </r>
  <r>
    <n v="2413"/>
    <x v="1184"/>
    <x v="607"/>
    <d v="2016-11-16T00:00:00"/>
    <s v="Standard Class"/>
    <x v="350"/>
    <x v="350"/>
    <x v="0"/>
    <s v="United States"/>
    <s v="Los Angeles"/>
    <s v="California"/>
    <n v="90045"/>
    <x v="1"/>
    <s v="OFF-PA-10001947"/>
    <x v="1"/>
    <s v="Paper"/>
    <s v="Xerox 1974"/>
    <x v="493"/>
    <n v="2"/>
    <n v="0"/>
    <n v="5.8604000000000003"/>
    <s v="Anna Andreadi"/>
    <s v=""/>
    <n v="1"/>
    <n v="0"/>
  </r>
  <r>
    <n v="2414"/>
    <x v="1184"/>
    <x v="607"/>
    <d v="2016-11-16T00:00:00"/>
    <s v="Standard Class"/>
    <x v="350"/>
    <x v="350"/>
    <x v="0"/>
    <s v="United States"/>
    <s v="Los Angeles"/>
    <s v="California"/>
    <n v="90045"/>
    <x v="1"/>
    <s v="FUR-TA-10002356"/>
    <x v="0"/>
    <s v="Tables"/>
    <s v="Bevis Boat-Shaped Conference Table"/>
    <x v="2025"/>
    <n v="3"/>
    <n v="0.2"/>
    <n v="31.453199999999953"/>
    <s v="Anna Andreadi"/>
    <s v=""/>
    <n v="1"/>
    <n v="0"/>
  </r>
  <r>
    <n v="2415"/>
    <x v="1185"/>
    <x v="723"/>
    <d v="2019-01-02T00:00:00"/>
    <s v="Standard Class"/>
    <x v="180"/>
    <x v="180"/>
    <x v="0"/>
    <s v="United States"/>
    <s v="Milwaukee"/>
    <s v="Wisconsin"/>
    <n v="53209"/>
    <x v="2"/>
    <s v="FUR-CH-10001714"/>
    <x v="0"/>
    <s v="Chairs"/>
    <s v="Global Leather &amp; Oak Executive Chair, Burgundy"/>
    <x v="2026"/>
    <n v="5"/>
    <n v="0"/>
    <n v="60.356000000000023"/>
    <s v="Kelly Williams"/>
    <s v=""/>
    <n v="1"/>
    <n v="0"/>
  </r>
  <r>
    <n v="2416"/>
    <x v="1186"/>
    <x v="380"/>
    <d v="2017-07-11T00:00:00"/>
    <s v="Standard Class"/>
    <x v="452"/>
    <x v="452"/>
    <x v="2"/>
    <s v="United States"/>
    <s v="Holyoke"/>
    <s v="Massachusetts"/>
    <n v="1040"/>
    <x v="3"/>
    <s v="FUR-BO-10002824"/>
    <x v="0"/>
    <s v="Bookcases"/>
    <s v="Bush Mission Pointe Library"/>
    <x v="85"/>
    <n v="2"/>
    <n v="0"/>
    <n v="60.391999999999996"/>
    <s v="Chuck Magee"/>
    <s v=""/>
    <n v="1"/>
    <n v="0"/>
  </r>
  <r>
    <n v="2417"/>
    <x v="1187"/>
    <x v="386"/>
    <d v="2019-10-18T00:00:00"/>
    <s v="Standard Class"/>
    <x v="614"/>
    <x v="614"/>
    <x v="1"/>
    <s v="United States"/>
    <s v="Albuquerque"/>
    <s v="New Mexico"/>
    <n v="87105"/>
    <x v="1"/>
    <s v="TEC-AC-10002842"/>
    <x v="2"/>
    <s v="Accessories"/>
    <s v="WD My Passport Ultra 2TB Portable External Hard Drive"/>
    <x v="2027"/>
    <n v="5"/>
    <n v="0"/>
    <n v="95.200000000000031"/>
    <s v="Anna Andreadi"/>
    <s v=""/>
    <n v="1"/>
    <n v="1"/>
  </r>
  <r>
    <n v="2418"/>
    <x v="1187"/>
    <x v="386"/>
    <d v="2019-10-18T00:00:00"/>
    <s v="Standard Class"/>
    <x v="614"/>
    <x v="614"/>
    <x v="1"/>
    <s v="United States"/>
    <s v="Albuquerque"/>
    <s v="New Mexico"/>
    <n v="87105"/>
    <x v="1"/>
    <s v="OFF-BI-10002082"/>
    <x v="1"/>
    <s v="Binders"/>
    <s v="GBC Twin Loop Wire Binding Elements"/>
    <x v="1955"/>
    <n v="3"/>
    <n v="0.2"/>
    <n v="29.951999999999998"/>
    <s v="Anna Andreadi"/>
    <s v=""/>
    <n v="1"/>
    <n v="0"/>
  </r>
  <r>
    <n v="2419"/>
    <x v="1188"/>
    <x v="206"/>
    <d v="2018-05-28T00:00:00"/>
    <s v="Standard Class"/>
    <x v="18"/>
    <x v="18"/>
    <x v="1"/>
    <s v="United States"/>
    <s v="Sparks"/>
    <s v="Nevada"/>
    <n v="89431"/>
    <x v="1"/>
    <s v="TEC-MA-10000112"/>
    <x v="2"/>
    <s v="Machines"/>
    <s v="Panasonic KX MB2061 Multifunction Printer"/>
    <x v="2028"/>
    <n v="10"/>
    <n v="0.2"/>
    <n v="179.73000000000013"/>
    <s v="Anna Andreadi"/>
    <s v=""/>
    <n v="1"/>
    <n v="0"/>
  </r>
  <r>
    <n v="2420"/>
    <x v="1189"/>
    <x v="45"/>
    <d v="2019-11-14T00:00:00"/>
    <s v="Standard Class"/>
    <x v="565"/>
    <x v="565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x v="2029"/>
    <n v="2"/>
    <n v="0"/>
    <n v="3.1779999999999973"/>
    <s v="Anna Andreadi"/>
    <s v=""/>
    <n v="1"/>
    <n v="0"/>
  </r>
  <r>
    <n v="2421"/>
    <x v="1189"/>
    <x v="45"/>
    <d v="2019-11-14T00:00:00"/>
    <s v="Standard Class"/>
    <x v="565"/>
    <x v="565"/>
    <x v="1"/>
    <s v="United States"/>
    <s v="Coachella"/>
    <s v="California"/>
    <n v="92236"/>
    <x v="1"/>
    <s v="TEC-AC-10004171"/>
    <x v="2"/>
    <s v="Accessories"/>
    <s v="Razer Kraken 7.1 Surround Sound Over Ear USB Gaming Headset"/>
    <x v="313"/>
    <n v="1"/>
    <n v="0"/>
    <n v="43.995600000000003"/>
    <s v="Anna Andreadi"/>
    <s v=""/>
    <n v="1"/>
    <n v="0"/>
  </r>
  <r>
    <n v="2422"/>
    <x v="1190"/>
    <x v="724"/>
    <d v="2018-04-23T00:00:00"/>
    <s v="Standard Class"/>
    <x v="615"/>
    <x v="615"/>
    <x v="2"/>
    <s v="United States"/>
    <s v="Elmhurst"/>
    <s v="Illinois"/>
    <n v="60126"/>
    <x v="2"/>
    <s v="OFF-ST-10003656"/>
    <x v="1"/>
    <s v="Storage"/>
    <s v="Safco Industrial Wire Shelving"/>
    <x v="84"/>
    <n v="3"/>
    <n v="0.2"/>
    <n v="-48.954900000000002"/>
    <s v="Kelly Williams"/>
    <s v=""/>
    <n v="1"/>
    <n v="1"/>
  </r>
  <r>
    <n v="2423"/>
    <x v="1190"/>
    <x v="724"/>
    <d v="2018-04-23T00:00:00"/>
    <s v="Standard Class"/>
    <x v="615"/>
    <x v="615"/>
    <x v="2"/>
    <s v="United States"/>
    <s v="Elmhurst"/>
    <s v="Illinois"/>
    <n v="60126"/>
    <x v="2"/>
    <s v="OFF-PA-10001560"/>
    <x v="1"/>
    <s v="Paper"/>
    <s v="Adams Telephone Message Books, 5 1/4” x 11”"/>
    <x v="778"/>
    <n v="2"/>
    <n v="0.2"/>
    <n v="3.2615999999999996"/>
    <s v="Kelly Williams"/>
    <s v=""/>
    <n v="1"/>
    <n v="0"/>
  </r>
  <r>
    <n v="2424"/>
    <x v="1191"/>
    <x v="53"/>
    <d v="2019-12-30T00:00:00"/>
    <s v="Standard Class"/>
    <x v="603"/>
    <x v="603"/>
    <x v="0"/>
    <s v="United States"/>
    <s v="Fairfield"/>
    <s v="Ohio"/>
    <n v="45014"/>
    <x v="3"/>
    <s v="TEC-AC-10002473"/>
    <x v="2"/>
    <s v="Accessories"/>
    <s v="Maxell 4.7GB DVD-R"/>
    <x v="2030"/>
    <n v="7"/>
    <n v="0.2"/>
    <n v="41.718599999999995"/>
    <s v="Chuck Magee"/>
    <s v=""/>
    <n v="1"/>
    <n v="0"/>
  </r>
  <r>
    <n v="2425"/>
    <x v="1191"/>
    <x v="53"/>
    <d v="2019-12-30T00:00:00"/>
    <s v="Standard Class"/>
    <x v="603"/>
    <x v="603"/>
    <x v="0"/>
    <s v="United States"/>
    <s v="Fairfield"/>
    <s v="Ohio"/>
    <n v="45014"/>
    <x v="3"/>
    <s v="OFF-BI-10000632"/>
    <x v="1"/>
    <s v="Binders"/>
    <s v="Satellite Sectional Post Binders"/>
    <x v="2031"/>
    <n v="1"/>
    <n v="0.7"/>
    <n v="-10.418399999999998"/>
    <s v="Chuck Magee"/>
    <s v=""/>
    <n v="1"/>
    <n v="0"/>
  </r>
  <r>
    <n v="2426"/>
    <x v="1191"/>
    <x v="53"/>
    <d v="2019-12-30T00:00:00"/>
    <s v="Standard Class"/>
    <x v="603"/>
    <x v="603"/>
    <x v="0"/>
    <s v="United States"/>
    <s v="Fairfield"/>
    <s v="Ohio"/>
    <n v="45014"/>
    <x v="3"/>
    <s v="FUR-TA-10002645"/>
    <x v="0"/>
    <s v="Tables"/>
    <s v="Hon Rectangular Conference Tables"/>
    <x v="2032"/>
    <n v="2"/>
    <n v="0.4"/>
    <n v="-104.67300000000006"/>
    <s v="Chuck Magee"/>
    <s v=""/>
    <n v="1"/>
    <n v="0"/>
  </r>
  <r>
    <n v="2427"/>
    <x v="1191"/>
    <x v="53"/>
    <d v="2019-12-30T00:00:00"/>
    <s v="Standard Class"/>
    <x v="603"/>
    <x v="603"/>
    <x v="0"/>
    <s v="United States"/>
    <s v="Fairfield"/>
    <s v="Ohio"/>
    <n v="45014"/>
    <x v="3"/>
    <s v="OFF-FA-10002975"/>
    <x v="1"/>
    <s v="Fasteners"/>
    <s v="Staples"/>
    <x v="2033"/>
    <n v="13"/>
    <n v="0.2"/>
    <n v="12.776399999999999"/>
    <s v="Chuck Magee"/>
    <s v=""/>
    <n v="1"/>
    <n v="0"/>
  </r>
  <r>
    <n v="2428"/>
    <x v="1192"/>
    <x v="725"/>
    <d v="2018-06-17T00:00:00"/>
    <s v="Standard Class"/>
    <x v="89"/>
    <x v="89"/>
    <x v="1"/>
    <s v="United States"/>
    <s v="Arlington"/>
    <s v="Texas"/>
    <n v="76017"/>
    <x v="2"/>
    <s v="OFF-BI-10003784"/>
    <x v="1"/>
    <s v="Binders"/>
    <s v="Computer Printout Index Tabs"/>
    <x v="2034"/>
    <n v="4"/>
    <n v="0.8"/>
    <n v="-2.1504000000000008"/>
    <s v="Kelly Williams"/>
    <s v=""/>
    <n v="1"/>
    <n v="0"/>
  </r>
  <r>
    <n v="2429"/>
    <x v="1192"/>
    <x v="725"/>
    <d v="2018-06-17T00:00:00"/>
    <s v="Standard Class"/>
    <x v="89"/>
    <x v="89"/>
    <x v="1"/>
    <s v="United States"/>
    <s v="Arlington"/>
    <s v="Texas"/>
    <n v="76017"/>
    <x v="2"/>
    <s v="OFF-BI-10001617"/>
    <x v="1"/>
    <s v="Binders"/>
    <s v="GBC Wire Binding Combs"/>
    <x v="2035"/>
    <n v="4"/>
    <n v="0.8"/>
    <n v="-13.648800000000001"/>
    <s v="Kelly Williams"/>
    <s v=""/>
    <n v="1"/>
    <n v="0"/>
  </r>
  <r>
    <n v="2430"/>
    <x v="1192"/>
    <x v="725"/>
    <d v="2018-06-17T00:00:00"/>
    <s v="Standard Class"/>
    <x v="89"/>
    <x v="89"/>
    <x v="1"/>
    <s v="United States"/>
    <s v="Arlington"/>
    <s v="Texas"/>
    <n v="76017"/>
    <x v="2"/>
    <s v="FUR-FU-10004415"/>
    <x v="0"/>
    <s v="Furnishings"/>
    <s v="Stacking Tray, Side-Loading, Legal, Smoke"/>
    <x v="2036"/>
    <n v="7"/>
    <n v="0.6"/>
    <n v="-9.0944000000000038"/>
    <s v="Kelly Williams"/>
    <s v=""/>
    <n v="1"/>
    <n v="0"/>
  </r>
  <r>
    <n v="2431"/>
    <x v="1193"/>
    <x v="726"/>
    <d v="2019-05-20T00:00:00"/>
    <s v="Standard Class"/>
    <x v="176"/>
    <x v="176"/>
    <x v="2"/>
    <s v="United States"/>
    <s v="San Francisco"/>
    <s v="California"/>
    <n v="94110"/>
    <x v="1"/>
    <s v="OFF-LA-10000240"/>
    <x v="1"/>
    <s v="Labels"/>
    <s v="Self-Adhesive Address Labels for Typewriters by Universal"/>
    <x v="2037"/>
    <n v="8"/>
    <n v="0"/>
    <n v="27.485599999999998"/>
    <s v="Anna Andreadi"/>
    <s v=""/>
    <n v="1"/>
    <n v="0"/>
  </r>
  <r>
    <n v="2432"/>
    <x v="1194"/>
    <x v="116"/>
    <d v="2020-01-02T00:00:00"/>
    <s v="Standard Class"/>
    <x v="447"/>
    <x v="447"/>
    <x v="1"/>
    <s v="United States"/>
    <s v="Seattle"/>
    <s v="Washington"/>
    <n v="98103"/>
    <x v="1"/>
    <s v="FUR-FU-10001935"/>
    <x v="0"/>
    <s v="Furnishings"/>
    <s v="3M Hangers With Command Adhesive"/>
    <x v="2038"/>
    <n v="2"/>
    <n v="0"/>
    <n v="3.0340000000000007"/>
    <s v="Anna Andreadi"/>
    <s v=""/>
    <n v="1"/>
    <n v="0"/>
  </r>
  <r>
    <n v="2433"/>
    <x v="1195"/>
    <x v="727"/>
    <d v="2016-04-01T00:00:00"/>
    <s v="Standard Class"/>
    <x v="616"/>
    <x v="616"/>
    <x v="0"/>
    <s v="United States"/>
    <s v="New York City"/>
    <s v="New York"/>
    <n v="10009"/>
    <x v="3"/>
    <s v="FUR-CH-10002439"/>
    <x v="0"/>
    <s v="Chairs"/>
    <s v="Iceberg Nesting Folding Chair, 19w x 6d x 43h"/>
    <x v="2039"/>
    <n v="7"/>
    <n v="0.1"/>
    <n v="65.206400000000002"/>
    <s v="Chuck Magee"/>
    <s v=""/>
    <n v="1"/>
    <n v="1"/>
  </r>
  <r>
    <n v="2434"/>
    <x v="1196"/>
    <x v="39"/>
    <d v="2019-06-01T00:00:00"/>
    <s v="Standard Class"/>
    <x v="101"/>
    <x v="101"/>
    <x v="0"/>
    <s v="United States"/>
    <s v="Houston"/>
    <s v="Texas"/>
    <n v="77070"/>
    <x v="2"/>
    <s v="TEC-PH-10001536"/>
    <x v="2"/>
    <s v="Phones"/>
    <s v="Spigen Samsung Galaxy S5 Case Wallet"/>
    <x v="2040"/>
    <n v="4"/>
    <n v="0.2"/>
    <n v="4.0775999999999968"/>
    <s v="Kelly Williams"/>
    <s v=""/>
    <n v="1"/>
    <n v="0"/>
  </r>
  <r>
    <n v="2435"/>
    <x v="1197"/>
    <x v="717"/>
    <d v="2017-11-17T00:00:00"/>
    <s v="First Class"/>
    <x v="601"/>
    <x v="601"/>
    <x v="1"/>
    <s v="United States"/>
    <s v="Springfield"/>
    <s v="Virginia"/>
    <n v="22153"/>
    <x v="0"/>
    <s v="OFF-EN-10001532"/>
    <x v="1"/>
    <s v="Envelopes"/>
    <s v="Brown Kraft Recycled Envelopes"/>
    <x v="2041"/>
    <n v="2"/>
    <n v="0"/>
    <n v="16.98"/>
    <s v="Cassandra Brandow"/>
    <s v=""/>
    <n v="1"/>
    <n v="0"/>
  </r>
  <r>
    <n v="2436"/>
    <x v="1197"/>
    <x v="717"/>
    <d v="2017-11-17T00:00:00"/>
    <s v="First Class"/>
    <x v="601"/>
    <x v="601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x v="2042"/>
    <n v="3"/>
    <n v="0"/>
    <n v="322.18290000000002"/>
    <s v="Cassandra Brandow"/>
    <s v=""/>
    <n v="1"/>
    <n v="0"/>
  </r>
  <r>
    <n v="2437"/>
    <x v="1198"/>
    <x v="445"/>
    <d v="2019-07-10T00:00:00"/>
    <s v="Standard Class"/>
    <x v="244"/>
    <x v="244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x v="2043"/>
    <n v="9"/>
    <n v="0"/>
    <n v="114.6285"/>
    <s v="Anna Andreadi"/>
    <n v="1"/>
    <n v="0"/>
    <n v="0"/>
  </r>
  <r>
    <n v="2438"/>
    <x v="1199"/>
    <x v="728"/>
    <d v="2016-11-20T00:00:00"/>
    <s v="Second Class"/>
    <x v="617"/>
    <x v="617"/>
    <x v="0"/>
    <s v="United States"/>
    <s v="Louisville"/>
    <s v="Colorado"/>
    <n v="80027"/>
    <x v="1"/>
    <s v="FUR-TA-10000849"/>
    <x v="0"/>
    <s v="Tables"/>
    <s v="Bevis Rectangular Conference Tables"/>
    <x v="2044"/>
    <n v="2"/>
    <n v="0.5"/>
    <n v="-99.266399999999976"/>
    <s v="Anna Andreadi"/>
    <s v=""/>
    <n v="1"/>
    <n v="1"/>
  </r>
  <r>
    <n v="2439"/>
    <x v="1199"/>
    <x v="728"/>
    <d v="2016-11-20T00:00:00"/>
    <s v="Second Class"/>
    <x v="617"/>
    <x v="617"/>
    <x v="0"/>
    <s v="United States"/>
    <s v="Louisville"/>
    <s v="Colorado"/>
    <n v="80027"/>
    <x v="1"/>
    <s v="OFF-PA-10002259"/>
    <x v="1"/>
    <s v="Paper"/>
    <s v="Geographics Note Cards, Blank, White, 8 1/2&quot; x 11&quot;"/>
    <x v="2045"/>
    <n v="4"/>
    <n v="0.2"/>
    <n v="12.5328"/>
    <s v="Anna Andreadi"/>
    <s v=""/>
    <n v="1"/>
    <n v="0"/>
  </r>
  <r>
    <n v="2440"/>
    <x v="1200"/>
    <x v="729"/>
    <d v="2019-07-22T00:00:00"/>
    <s v="Standard Class"/>
    <x v="517"/>
    <x v="517"/>
    <x v="0"/>
    <s v="United States"/>
    <s v="Tampa"/>
    <s v="Florida"/>
    <n v="33614"/>
    <x v="0"/>
    <s v="FUR-FU-10002597"/>
    <x v="0"/>
    <s v="Furnishings"/>
    <s v="C-Line Magnetic Cubicle Keepers, Clear Polypropylene"/>
    <x v="2046"/>
    <n v="2"/>
    <n v="0.2"/>
    <n v="2.1736000000000004"/>
    <s v="Cassandra Brandow"/>
    <s v=""/>
    <n v="1"/>
    <n v="0"/>
  </r>
  <r>
    <n v="2441"/>
    <x v="1201"/>
    <x v="730"/>
    <d v="2018-05-27T00:00:00"/>
    <s v="Standard Class"/>
    <x v="578"/>
    <x v="578"/>
    <x v="0"/>
    <s v="United States"/>
    <s v="Passaic"/>
    <s v="New Jersey"/>
    <n v="7055"/>
    <x v="3"/>
    <s v="TEC-PH-10004614"/>
    <x v="2"/>
    <s v="Phones"/>
    <s v="AT&amp;T 841000 Phone"/>
    <x v="2047"/>
    <n v="5"/>
    <n v="0"/>
    <n v="86.25"/>
    <s v="Chuck Magee"/>
    <s v=""/>
    <n v="1"/>
    <n v="0"/>
  </r>
  <r>
    <n v="2442"/>
    <x v="1201"/>
    <x v="730"/>
    <d v="2018-05-27T00:00:00"/>
    <s v="Standard Class"/>
    <x v="578"/>
    <x v="578"/>
    <x v="0"/>
    <s v="United States"/>
    <s v="Passaic"/>
    <s v="New Jersey"/>
    <n v="7055"/>
    <x v="3"/>
    <s v="FUR-TA-10003748"/>
    <x v="0"/>
    <s v="Tables"/>
    <s v="Bevis 36 x 72 Conference Tables"/>
    <x v="2048"/>
    <n v="2"/>
    <n v="0.3"/>
    <n v="-19.918399999999991"/>
    <s v="Chuck Magee"/>
    <s v=""/>
    <n v="1"/>
    <n v="0"/>
  </r>
  <r>
    <n v="2443"/>
    <x v="1201"/>
    <x v="730"/>
    <d v="2018-05-27T00:00:00"/>
    <s v="Standard Class"/>
    <x v="578"/>
    <x v="578"/>
    <x v="0"/>
    <s v="United States"/>
    <s v="Passaic"/>
    <s v="New Jersey"/>
    <n v="7055"/>
    <x v="3"/>
    <s v="OFF-AP-10003217"/>
    <x v="1"/>
    <s v="Appliances"/>
    <s v="Eureka Sanitaire  Commercial Upright"/>
    <x v="2049"/>
    <n v="4"/>
    <n v="0"/>
    <n v="172.33840000000004"/>
    <s v="Chuck Magee"/>
    <s v=""/>
    <n v="1"/>
    <n v="0"/>
  </r>
  <r>
    <n v="2444"/>
    <x v="1201"/>
    <x v="730"/>
    <d v="2018-05-27T00:00:00"/>
    <s v="Standard Class"/>
    <x v="578"/>
    <x v="578"/>
    <x v="0"/>
    <s v="United States"/>
    <s v="Passaic"/>
    <s v="New Jersey"/>
    <n v="7055"/>
    <x v="3"/>
    <s v="TEC-AC-10002399"/>
    <x v="2"/>
    <s v="Accessories"/>
    <s v="SanDisk Cruzer 32 GB USB Flash Drive"/>
    <x v="2050"/>
    <n v="5"/>
    <n v="0"/>
    <n v="30.431999999999995"/>
    <s v="Chuck Magee"/>
    <s v=""/>
    <n v="1"/>
    <n v="0"/>
  </r>
  <r>
    <n v="2445"/>
    <x v="1201"/>
    <x v="730"/>
    <d v="2018-05-27T00:00:00"/>
    <s v="Standard Class"/>
    <x v="578"/>
    <x v="578"/>
    <x v="0"/>
    <s v="United States"/>
    <s v="Passaic"/>
    <s v="New Jersey"/>
    <n v="7055"/>
    <x v="3"/>
    <s v="OFF-EN-10002973"/>
    <x v="1"/>
    <s v="Envelopes"/>
    <s v="Ampad #10 Peel &amp; Seel Holiday Envelopes"/>
    <x v="2051"/>
    <n v="6"/>
    <n v="0"/>
    <n v="12.902400000000002"/>
    <s v="Chuck Magee"/>
    <s v=""/>
    <n v="1"/>
    <n v="0"/>
  </r>
  <r>
    <n v="2446"/>
    <x v="1201"/>
    <x v="730"/>
    <d v="2018-05-27T00:00:00"/>
    <s v="Standard Class"/>
    <x v="578"/>
    <x v="578"/>
    <x v="0"/>
    <s v="United States"/>
    <s v="Passaic"/>
    <s v="New Jersey"/>
    <n v="7055"/>
    <x v="3"/>
    <s v="TEC-PH-10001336"/>
    <x v="2"/>
    <s v="Phones"/>
    <s v="Digium D40 VoIP phone"/>
    <x v="2052"/>
    <n v="2"/>
    <n v="0"/>
    <n v="74.8142"/>
    <s v="Chuck Magee"/>
    <s v=""/>
    <n v="1"/>
    <n v="0"/>
  </r>
  <r>
    <n v="2447"/>
    <x v="1202"/>
    <x v="12"/>
    <d v="2017-10-01T00:00:00"/>
    <s v="Standard Class"/>
    <x v="562"/>
    <x v="562"/>
    <x v="0"/>
    <s v="United States"/>
    <s v="Los Angeles"/>
    <s v="California"/>
    <n v="90004"/>
    <x v="1"/>
    <s v="OFF-EN-10000461"/>
    <x v="1"/>
    <s v="Envelopes"/>
    <s v="#10- 4 1/8&quot; x 9 1/2&quot; Recycled Envelopes"/>
    <x v="2053"/>
    <n v="2"/>
    <n v="0"/>
    <n v="8.2156000000000002"/>
    <s v="Anna Andreadi"/>
    <s v=""/>
    <n v="1"/>
    <n v="0"/>
  </r>
  <r>
    <n v="2448"/>
    <x v="1203"/>
    <x v="731"/>
    <d v="2018-11-06T00:00:00"/>
    <s v="Standard Class"/>
    <x v="217"/>
    <x v="217"/>
    <x v="0"/>
    <s v="United States"/>
    <s v="Philadelphia"/>
    <s v="Pennsylvania"/>
    <n v="19143"/>
    <x v="3"/>
    <s v="FUR-CH-10000988"/>
    <x v="0"/>
    <s v="Chairs"/>
    <s v="Hon Olson Stacker Stools"/>
    <x v="2054"/>
    <n v="5"/>
    <n v="0.3"/>
    <n v="-14.080999999999989"/>
    <s v="Chuck Magee"/>
    <s v=""/>
    <n v="1"/>
    <n v="0"/>
  </r>
  <r>
    <n v="2449"/>
    <x v="1204"/>
    <x v="471"/>
    <d v="2017-09-17T00:00:00"/>
    <s v="Second Class"/>
    <x v="200"/>
    <x v="200"/>
    <x v="0"/>
    <s v="United States"/>
    <s v="North Charleston"/>
    <s v="South Carolina"/>
    <n v="29406"/>
    <x v="0"/>
    <s v="OFF-ST-10001809"/>
    <x v="1"/>
    <s v="Storage"/>
    <s v="Fellowes Officeware Wire Shelving"/>
    <x v="2055"/>
    <n v="3"/>
    <n v="0"/>
    <n v="5.3897999999999939"/>
    <s v="Cassandra Brandow"/>
    <s v=""/>
    <n v="1"/>
    <n v="0"/>
  </r>
  <r>
    <n v="2450"/>
    <x v="1205"/>
    <x v="732"/>
    <d v="2018-11-10T00:00:00"/>
    <s v="Standard Class"/>
    <x v="37"/>
    <x v="37"/>
    <x v="2"/>
    <s v="United States"/>
    <s v="San Jose"/>
    <s v="California"/>
    <n v="95123"/>
    <x v="1"/>
    <s v="OFF-BI-10003963"/>
    <x v="1"/>
    <s v="Binders"/>
    <s v="Cardinal Holdit Data Disk Pockets"/>
    <x v="2056"/>
    <n v="5"/>
    <n v="0.2"/>
    <n v="9.8279999999999959"/>
    <s v="Anna Andreadi"/>
    <s v=""/>
    <n v="1"/>
    <n v="0"/>
  </r>
  <r>
    <n v="2451"/>
    <x v="1206"/>
    <x v="294"/>
    <d v="2019-03-22T00:00:00"/>
    <s v="Second Class"/>
    <x v="591"/>
    <x v="591"/>
    <x v="0"/>
    <s v="United States"/>
    <s v="New York City"/>
    <s v="New York"/>
    <n v="10011"/>
    <x v="3"/>
    <s v="OFF-LA-10000081"/>
    <x v="1"/>
    <s v="Labels"/>
    <s v="Avery 496"/>
    <x v="2057"/>
    <n v="5"/>
    <n v="0"/>
    <n v="9"/>
    <s v="Chuck Magee"/>
    <s v=""/>
    <n v="1"/>
    <n v="0"/>
  </r>
  <r>
    <n v="2452"/>
    <x v="1206"/>
    <x v="294"/>
    <d v="2019-03-22T00:00:00"/>
    <s v="Second Class"/>
    <x v="591"/>
    <x v="591"/>
    <x v="0"/>
    <s v="United States"/>
    <s v="New York City"/>
    <s v="New York"/>
    <n v="10011"/>
    <x v="3"/>
    <s v="TEC-PH-10000149"/>
    <x v="2"/>
    <s v="Phones"/>
    <s v="Cisco SPA525G2 IP Phone - Wireless"/>
    <x v="2058"/>
    <n v="6"/>
    <n v="0"/>
    <n v="31.121999999999996"/>
    <s v="Chuck Magee"/>
    <s v=""/>
    <n v="1"/>
    <n v="0"/>
  </r>
  <r>
    <n v="2453"/>
    <x v="1206"/>
    <x v="294"/>
    <d v="2019-03-22T00:00:00"/>
    <s v="Second Class"/>
    <x v="591"/>
    <x v="591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1083"/>
    <n v="3"/>
    <n v="0.2"/>
    <n v="3.0860999999999996"/>
    <s v="Chuck Magee"/>
    <s v=""/>
    <n v="1"/>
    <n v="0"/>
  </r>
  <r>
    <n v="2454"/>
    <x v="1206"/>
    <x v="294"/>
    <d v="2019-03-22T00:00:00"/>
    <s v="Second Class"/>
    <x v="591"/>
    <x v="591"/>
    <x v="0"/>
    <s v="United States"/>
    <s v="New York City"/>
    <s v="New York"/>
    <n v="10011"/>
    <x v="3"/>
    <s v="TEC-AC-10002399"/>
    <x v="2"/>
    <s v="Accessories"/>
    <s v="SanDisk Cruzer 32 GB USB Flash Drive"/>
    <x v="2059"/>
    <n v="3"/>
    <n v="0"/>
    <n v="18.2592"/>
    <s v="Chuck Magee"/>
    <s v=""/>
    <n v="1"/>
    <n v="0"/>
  </r>
  <r>
    <n v="2455"/>
    <x v="1206"/>
    <x v="294"/>
    <d v="2019-03-22T00:00:00"/>
    <s v="Second Class"/>
    <x v="591"/>
    <x v="591"/>
    <x v="0"/>
    <s v="United States"/>
    <s v="New York City"/>
    <s v="New York"/>
    <n v="10011"/>
    <x v="3"/>
    <s v="TEC-AC-10003038"/>
    <x v="2"/>
    <s v="Accessories"/>
    <s v="Kingston Digital DataTraveler 16GB USB 2.0"/>
    <x v="1849"/>
    <n v="8"/>
    <n v="0"/>
    <n v="13.603999999999992"/>
    <s v="Chuck Magee"/>
    <s v=""/>
    <n v="1"/>
    <n v="0"/>
  </r>
  <r>
    <n v="2456"/>
    <x v="1206"/>
    <x v="294"/>
    <d v="2019-03-22T00:00:00"/>
    <s v="Second Class"/>
    <x v="591"/>
    <x v="591"/>
    <x v="0"/>
    <s v="United States"/>
    <s v="New York City"/>
    <s v="New York"/>
    <n v="10011"/>
    <x v="3"/>
    <s v="OFF-ST-10000344"/>
    <x v="1"/>
    <s v="Storage"/>
    <s v="Neat Ideas Personal Hanging Folder Files, Black"/>
    <x v="2060"/>
    <n v="8"/>
    <n v="0"/>
    <n v="27.934399999999997"/>
    <s v="Chuck Magee"/>
    <s v=""/>
    <n v="1"/>
    <n v="0"/>
  </r>
  <r>
    <n v="2457"/>
    <x v="1206"/>
    <x v="294"/>
    <d v="2019-03-22T00:00:00"/>
    <s v="Second Class"/>
    <x v="591"/>
    <x v="591"/>
    <x v="0"/>
    <s v="United States"/>
    <s v="New York City"/>
    <s v="New York"/>
    <n v="10011"/>
    <x v="3"/>
    <s v="OFF-LA-10004093"/>
    <x v="1"/>
    <s v="Labels"/>
    <s v="Avery 486"/>
    <x v="2061"/>
    <n v="1"/>
    <n v="0"/>
    <n v="3.4356999999999998"/>
    <s v="Chuck Magee"/>
    <s v=""/>
    <n v="1"/>
    <n v="0"/>
  </r>
  <r>
    <n v="2458"/>
    <x v="1206"/>
    <x v="294"/>
    <d v="2019-03-22T00:00:00"/>
    <s v="Second Class"/>
    <x v="591"/>
    <x v="591"/>
    <x v="0"/>
    <s v="United States"/>
    <s v="New York City"/>
    <s v="New York"/>
    <n v="10011"/>
    <x v="3"/>
    <s v="OFF-AR-10001683"/>
    <x v="1"/>
    <s v="Art"/>
    <s v="Lumber Crayons"/>
    <x v="2062"/>
    <n v="6"/>
    <n v="0"/>
    <n v="22.458000000000002"/>
    <s v="Chuck Magee"/>
    <s v=""/>
    <n v="1"/>
    <n v="0"/>
  </r>
  <r>
    <n v="2459"/>
    <x v="1206"/>
    <x v="294"/>
    <d v="2019-03-22T00:00:00"/>
    <s v="Second Class"/>
    <x v="591"/>
    <x v="591"/>
    <x v="0"/>
    <s v="United States"/>
    <s v="New York City"/>
    <s v="New York"/>
    <n v="10011"/>
    <x v="3"/>
    <s v="OFF-ST-10003455"/>
    <x v="1"/>
    <s v="Storage"/>
    <s v="Tenex File Box, Personal Filing Tote with Lid, Black"/>
    <x v="2063"/>
    <n v="3"/>
    <n v="0"/>
    <n v="12.097800000000001"/>
    <s v="Chuck Magee"/>
    <s v=""/>
    <n v="1"/>
    <n v="0"/>
  </r>
  <r>
    <n v="2460"/>
    <x v="1207"/>
    <x v="733"/>
    <d v="2019-08-21T00:00:00"/>
    <s v="Standard Class"/>
    <x v="506"/>
    <x v="506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x v="2064"/>
    <n v="2"/>
    <n v="0"/>
    <n v="25.438400000000001"/>
    <s v="Chuck Magee"/>
    <s v=""/>
    <n v="1"/>
    <n v="0"/>
  </r>
  <r>
    <n v="2461"/>
    <x v="1208"/>
    <x v="655"/>
    <d v="2017-07-13T00:00:00"/>
    <s v="Second Class"/>
    <x v="618"/>
    <x v="618"/>
    <x v="0"/>
    <s v="United States"/>
    <s v="Seattle"/>
    <s v="Washington"/>
    <n v="98115"/>
    <x v="1"/>
    <s v="OFF-PA-10001763"/>
    <x v="1"/>
    <s v="Paper"/>
    <s v="Xerox 1896"/>
    <x v="2065"/>
    <n v="3"/>
    <n v="0"/>
    <n v="13.486499999999999"/>
    <s v="Anna Andreadi"/>
    <s v=""/>
    <n v="1"/>
    <n v="1"/>
  </r>
  <r>
    <n v="2462"/>
    <x v="1208"/>
    <x v="655"/>
    <d v="2017-07-13T00:00:00"/>
    <s v="Second Class"/>
    <x v="618"/>
    <x v="618"/>
    <x v="0"/>
    <s v="United States"/>
    <s v="Seattle"/>
    <s v="Washington"/>
    <n v="98115"/>
    <x v="1"/>
    <s v="OFF-BI-10001597"/>
    <x v="1"/>
    <s v="Binders"/>
    <s v="Wilson Jones Ledger-Size, Piano-Hinge Binder, 2&quot;, Blue"/>
    <x v="2066"/>
    <n v="3"/>
    <n v="0.2"/>
    <n v="34.423199999999987"/>
    <s v="Anna Andreadi"/>
    <s v=""/>
    <n v="1"/>
    <n v="0"/>
  </r>
  <r>
    <n v="2463"/>
    <x v="1209"/>
    <x v="734"/>
    <d v="2019-12-09T00:00:00"/>
    <s v="Standard Class"/>
    <x v="427"/>
    <x v="427"/>
    <x v="0"/>
    <s v="United States"/>
    <s v="New York City"/>
    <s v="New York"/>
    <n v="10009"/>
    <x v="3"/>
    <s v="OFF-BI-10001524"/>
    <x v="1"/>
    <s v="Binders"/>
    <s v="GBC Premium Transparent Covers with Diagonal Lined Pattern"/>
    <x v="2067"/>
    <n v="5"/>
    <n v="0.2"/>
    <n v="29.371999999999993"/>
    <s v="Chuck Magee"/>
    <s v=""/>
    <n v="1"/>
    <n v="0"/>
  </r>
  <r>
    <n v="2464"/>
    <x v="1209"/>
    <x v="734"/>
    <d v="2019-12-09T00:00:00"/>
    <s v="Standard Class"/>
    <x v="427"/>
    <x v="427"/>
    <x v="0"/>
    <s v="United States"/>
    <s v="New York City"/>
    <s v="New York"/>
    <n v="10009"/>
    <x v="3"/>
    <s v="OFF-BI-10001553"/>
    <x v="1"/>
    <s v="Binders"/>
    <s v="SpineVue Locking Slant-D Ring Binders by Cardinal"/>
    <x v="899"/>
    <n v="2"/>
    <n v="0.2"/>
    <n v="5.1183999999999994"/>
    <s v="Chuck Magee"/>
    <s v=""/>
    <n v="1"/>
    <n v="0"/>
  </r>
  <r>
    <n v="2465"/>
    <x v="1209"/>
    <x v="734"/>
    <d v="2019-12-09T00:00:00"/>
    <s v="Standard Class"/>
    <x v="427"/>
    <x v="427"/>
    <x v="0"/>
    <s v="United States"/>
    <s v="New York City"/>
    <s v="New York"/>
    <n v="10009"/>
    <x v="3"/>
    <s v="TEC-PH-10000576"/>
    <x v="2"/>
    <s v="Phones"/>
    <s v="AT&amp;T 1080 Corded phone"/>
    <x v="2068"/>
    <n v="1"/>
    <n v="0"/>
    <n v="36.987300000000005"/>
    <s v="Chuck Magee"/>
    <s v=""/>
    <n v="1"/>
    <n v="0"/>
  </r>
  <r>
    <n v="2466"/>
    <x v="1209"/>
    <x v="734"/>
    <d v="2019-12-09T00:00:00"/>
    <s v="Standard Class"/>
    <x v="427"/>
    <x v="427"/>
    <x v="0"/>
    <s v="United States"/>
    <s v="New York City"/>
    <s v="New York"/>
    <n v="10009"/>
    <x v="3"/>
    <s v="OFF-LA-10001317"/>
    <x v="1"/>
    <s v="Labels"/>
    <s v="Avery 520"/>
    <x v="982"/>
    <n v="1"/>
    <n v="0"/>
    <n v="1.512"/>
    <s v="Chuck Magee"/>
    <s v=""/>
    <n v="1"/>
    <n v="0"/>
  </r>
  <r>
    <n v="2467"/>
    <x v="1210"/>
    <x v="464"/>
    <d v="2019-05-08T00:00:00"/>
    <s v="Standard Class"/>
    <x v="177"/>
    <x v="177"/>
    <x v="0"/>
    <s v="United States"/>
    <s v="Newport News"/>
    <s v="Virginia"/>
    <n v="23602"/>
    <x v="0"/>
    <s v="OFF-PA-10000726"/>
    <x v="1"/>
    <s v="Paper"/>
    <s v="Black Print Carbonless Snap-Off Rapid Letter, 8 1/2&quot; x 7&quot;"/>
    <x v="2069"/>
    <n v="1"/>
    <n v="0"/>
    <n v="4.099499999999999"/>
    <s v="Cassandra Brandow"/>
    <s v=""/>
    <n v="1"/>
    <n v="0"/>
  </r>
  <r>
    <n v="2468"/>
    <x v="1210"/>
    <x v="464"/>
    <d v="2019-05-08T00:00:00"/>
    <s v="Standard Class"/>
    <x v="177"/>
    <x v="177"/>
    <x v="0"/>
    <s v="United States"/>
    <s v="Newport News"/>
    <s v="Virginia"/>
    <n v="23602"/>
    <x v="0"/>
    <s v="OFF-ST-10003306"/>
    <x v="1"/>
    <s v="Storage"/>
    <s v="Letter Size Cart"/>
    <x v="2070"/>
    <n v="4"/>
    <n v="0"/>
    <n v="165.71759999999995"/>
    <s v="Cassandra Brandow"/>
    <s v=""/>
    <n v="1"/>
    <n v="0"/>
  </r>
  <r>
    <n v="2469"/>
    <x v="1210"/>
    <x v="464"/>
    <d v="2019-05-08T00:00:00"/>
    <s v="Standard Class"/>
    <x v="177"/>
    <x v="177"/>
    <x v="0"/>
    <s v="United States"/>
    <s v="Newport News"/>
    <s v="Virginia"/>
    <n v="23602"/>
    <x v="0"/>
    <s v="OFF-PA-10004983"/>
    <x v="1"/>
    <s v="Paper"/>
    <s v="Xerox 23"/>
    <x v="56"/>
    <n v="5"/>
    <n v="0"/>
    <n v="15.552000000000001"/>
    <s v="Cassandra Brandow"/>
    <s v=""/>
    <n v="1"/>
    <n v="0"/>
  </r>
  <r>
    <n v="2470"/>
    <x v="1210"/>
    <x v="464"/>
    <d v="2019-05-08T00:00:00"/>
    <s v="Standard Class"/>
    <x v="177"/>
    <x v="177"/>
    <x v="0"/>
    <s v="United States"/>
    <s v="Newport News"/>
    <s v="Virginia"/>
    <n v="23602"/>
    <x v="0"/>
    <s v="OFF-ST-10001291"/>
    <x v="1"/>
    <s v="Storage"/>
    <s v="Tenex Personal Self-Stacking Standard File Box, Black/Gray"/>
    <x v="2071"/>
    <n v="1"/>
    <n v="0"/>
    <n v="4.5656999999999996"/>
    <s v="Cassandra Brandow"/>
    <s v=""/>
    <n v="1"/>
    <n v="0"/>
  </r>
  <r>
    <n v="2471"/>
    <x v="1211"/>
    <x v="115"/>
    <d v="2018-01-28T00:00:00"/>
    <s v="Standard Class"/>
    <x v="619"/>
    <x v="619"/>
    <x v="0"/>
    <s v="United States"/>
    <s v="Fayetteville"/>
    <s v="North Carolina"/>
    <n v="28314"/>
    <x v="0"/>
    <s v="FUR-FU-10002107"/>
    <x v="0"/>
    <s v="Furnishings"/>
    <s v="Eldon Pizzaz Desk Accessories"/>
    <x v="2072"/>
    <n v="8"/>
    <n v="0.2"/>
    <n v="4.281600000000001"/>
    <s v="Cassandra Brandow"/>
    <s v=""/>
    <n v="1"/>
    <n v="1"/>
  </r>
  <r>
    <n v="2472"/>
    <x v="1211"/>
    <x v="115"/>
    <d v="2018-01-28T00:00:00"/>
    <s v="Standard Class"/>
    <x v="619"/>
    <x v="619"/>
    <x v="0"/>
    <s v="United States"/>
    <s v="Fayetteville"/>
    <s v="North Carolina"/>
    <n v="28314"/>
    <x v="0"/>
    <s v="FUR-BO-10002213"/>
    <x v="0"/>
    <s v="Bookcases"/>
    <s v="Sauder Forest Hills Library, Woodland Oak Finish"/>
    <x v="2073"/>
    <n v="4"/>
    <n v="0.2"/>
    <n v="-67.670399999999972"/>
    <s v="Cassandra Brandow"/>
    <s v=""/>
    <n v="1"/>
    <n v="0"/>
  </r>
  <r>
    <n v="2473"/>
    <x v="1211"/>
    <x v="115"/>
    <d v="2018-01-28T00:00:00"/>
    <s v="Standard Class"/>
    <x v="619"/>
    <x v="619"/>
    <x v="0"/>
    <s v="United States"/>
    <s v="Fayetteville"/>
    <s v="North Carolina"/>
    <n v="28314"/>
    <x v="0"/>
    <s v="OFF-AP-10000692"/>
    <x v="1"/>
    <s v="Appliances"/>
    <s v="Fellowes Mighty 8 Compact Surge Protector"/>
    <x v="2074"/>
    <n v="4"/>
    <n v="0.2"/>
    <n v="6.4864000000000033"/>
    <s v="Cassandra Brandow"/>
    <s v=""/>
    <n v="1"/>
    <n v="0"/>
  </r>
  <r>
    <n v="2474"/>
    <x v="1212"/>
    <x v="54"/>
    <d v="2018-11-06T00:00:00"/>
    <s v="First Class"/>
    <x v="418"/>
    <x v="418"/>
    <x v="0"/>
    <s v="United States"/>
    <s v="Los Angeles"/>
    <s v="California"/>
    <n v="90032"/>
    <x v="1"/>
    <s v="FUR-CH-10001190"/>
    <x v="0"/>
    <s v="Chairs"/>
    <s v="Global Deluxe High-Back Office Chair in Storm"/>
    <x v="2075"/>
    <n v="2"/>
    <n v="0.2"/>
    <n v="-29.917800000000021"/>
    <s v="Anna Andreadi"/>
    <s v=""/>
    <n v="1"/>
    <n v="0"/>
  </r>
  <r>
    <n v="2475"/>
    <x v="1212"/>
    <x v="54"/>
    <d v="2018-11-06T00:00:00"/>
    <s v="First Class"/>
    <x v="418"/>
    <x v="418"/>
    <x v="0"/>
    <s v="United States"/>
    <s v="Los Angeles"/>
    <s v="California"/>
    <n v="90032"/>
    <x v="1"/>
    <s v="TEC-AC-10000682"/>
    <x v="2"/>
    <s v="Accessories"/>
    <s v="Kensington K72356US Mouse-in-a-Box USB Desktop Mouse"/>
    <x v="2076"/>
    <n v="5"/>
    <n v="0"/>
    <n v="29.032499999999999"/>
    <s v="Anna Andreadi"/>
    <s v=""/>
    <n v="1"/>
    <n v="0"/>
  </r>
  <r>
    <n v="2476"/>
    <x v="1212"/>
    <x v="54"/>
    <d v="2018-11-06T00:00:00"/>
    <s v="First Class"/>
    <x v="418"/>
    <x v="418"/>
    <x v="0"/>
    <s v="United States"/>
    <s v="Los Angeles"/>
    <s v="California"/>
    <n v="90032"/>
    <x v="1"/>
    <s v="OFF-LA-10004545"/>
    <x v="1"/>
    <s v="Labels"/>
    <s v="Avery 50"/>
    <x v="2077"/>
    <n v="7"/>
    <n v="0"/>
    <n v="41.223699999999994"/>
    <s v="Anna Andreadi"/>
    <s v=""/>
    <n v="1"/>
    <n v="0"/>
  </r>
  <r>
    <n v="2477"/>
    <x v="1212"/>
    <x v="54"/>
    <d v="2018-11-06T00:00:00"/>
    <s v="First Class"/>
    <x v="418"/>
    <x v="418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x v="2078"/>
    <n v="4"/>
    <n v="0"/>
    <n v="429.57720000000006"/>
    <s v="Anna Andreadi"/>
    <s v=""/>
    <n v="1"/>
    <n v="0"/>
  </r>
  <r>
    <n v="2478"/>
    <x v="1213"/>
    <x v="507"/>
    <d v="2019-09-08T00:00:00"/>
    <s v="Second Class"/>
    <x v="620"/>
    <x v="620"/>
    <x v="1"/>
    <s v="United States"/>
    <s v="Los Angeles"/>
    <s v="California"/>
    <n v="90036"/>
    <x v="1"/>
    <s v="FUR-TA-10000198"/>
    <x v="0"/>
    <s v="Tables"/>
    <s v="Chromcraft Bull-Nose Wood Oval Conference Tables &amp; Bases"/>
    <x v="2079"/>
    <n v="3"/>
    <n v="0.2"/>
    <n v="-99.176400000000001"/>
    <s v="Anna Andreadi"/>
    <s v=""/>
    <n v="1"/>
    <n v="1"/>
  </r>
  <r>
    <n v="2479"/>
    <x v="1214"/>
    <x v="103"/>
    <d v="2016-09-19T00:00:00"/>
    <s v="Standard Class"/>
    <x v="419"/>
    <x v="419"/>
    <x v="0"/>
    <s v="United States"/>
    <s v="New York City"/>
    <s v="New York"/>
    <n v="10011"/>
    <x v="3"/>
    <s v="OFF-AR-10002833"/>
    <x v="1"/>
    <s v="Art"/>
    <s v="Newell 322"/>
    <x v="1410"/>
    <n v="3"/>
    <n v="0"/>
    <n v="1.4742000000000002"/>
    <s v="Chuck Magee"/>
    <s v=""/>
    <n v="1"/>
    <n v="0"/>
  </r>
  <r>
    <n v="2480"/>
    <x v="1215"/>
    <x v="249"/>
    <d v="2019-06-25T00:00:00"/>
    <s v="Standard Class"/>
    <x v="383"/>
    <x v="383"/>
    <x v="0"/>
    <s v="United States"/>
    <s v="Dallas"/>
    <s v="Texas"/>
    <n v="75220"/>
    <x v="2"/>
    <s v="OFF-SU-10002557"/>
    <x v="1"/>
    <s v="Supplies"/>
    <s v="Fiskars Spring-Action Scissors"/>
    <x v="2080"/>
    <n v="1"/>
    <n v="0.2"/>
    <n v="0.83879999999999999"/>
    <s v="Kelly Williams"/>
    <s v=""/>
    <n v="1"/>
    <n v="0"/>
  </r>
  <r>
    <n v="2481"/>
    <x v="1215"/>
    <x v="249"/>
    <d v="2019-06-25T00:00:00"/>
    <s v="Standard Class"/>
    <x v="383"/>
    <x v="383"/>
    <x v="0"/>
    <s v="United States"/>
    <s v="Dallas"/>
    <s v="Texas"/>
    <n v="75220"/>
    <x v="2"/>
    <s v="OFF-ST-10003656"/>
    <x v="1"/>
    <s v="Storage"/>
    <s v="Safco Industrial Wire Shelving"/>
    <x v="2081"/>
    <n v="2"/>
    <n v="0.2"/>
    <n v="-32.636600000000001"/>
    <s v="Kelly Williams"/>
    <s v=""/>
    <n v="1"/>
    <n v="0"/>
  </r>
  <r>
    <n v="2482"/>
    <x v="1216"/>
    <x v="165"/>
    <d v="2019-12-31T00:00:00"/>
    <s v="Standard Class"/>
    <x v="117"/>
    <x v="117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x v="2082"/>
    <n v="6"/>
    <n v="0"/>
    <n v="0"/>
    <s v="Anna Andreadi"/>
    <s v=""/>
    <n v="1"/>
    <n v="0"/>
  </r>
  <r>
    <n v="2483"/>
    <x v="1217"/>
    <x v="735"/>
    <d v="2019-09-03T00:00:00"/>
    <s v="Standard Class"/>
    <x v="607"/>
    <x v="607"/>
    <x v="2"/>
    <s v="United States"/>
    <s v="Seattle"/>
    <s v="Washington"/>
    <n v="98105"/>
    <x v="1"/>
    <s v="TEC-PH-10000912"/>
    <x v="2"/>
    <s v="Phones"/>
    <s v="Anker 24W Portable Micro USB Car Charger"/>
    <x v="2083"/>
    <n v="4"/>
    <n v="0.2"/>
    <n v="11.429599999999999"/>
    <s v="Anna Andreadi"/>
    <s v=""/>
    <n v="1"/>
    <n v="0"/>
  </r>
  <r>
    <n v="2484"/>
    <x v="1217"/>
    <x v="735"/>
    <d v="2019-09-03T00:00:00"/>
    <s v="Standard Class"/>
    <x v="607"/>
    <x v="607"/>
    <x v="2"/>
    <s v="United States"/>
    <s v="Seattle"/>
    <s v="Washington"/>
    <n v="98105"/>
    <x v="1"/>
    <s v="FUR-TA-10000617"/>
    <x v="0"/>
    <s v="Tables"/>
    <s v="Hon Practical Foundations 30 x 60 Training Table, Light Gray/Charcoal"/>
    <x v="2084"/>
    <n v="5"/>
    <n v="0"/>
    <n v="250.30500000000004"/>
    <s v="Anna Andreadi"/>
    <s v=""/>
    <n v="1"/>
    <n v="0"/>
  </r>
  <r>
    <n v="2485"/>
    <x v="1217"/>
    <x v="735"/>
    <d v="2019-09-03T00:00:00"/>
    <s v="Standard Class"/>
    <x v="607"/>
    <x v="607"/>
    <x v="2"/>
    <s v="United States"/>
    <s v="Seattle"/>
    <s v="Washington"/>
    <n v="98105"/>
    <x v="1"/>
    <s v="OFF-BI-10001658"/>
    <x v="1"/>
    <s v="Binders"/>
    <s v="GBC Standard Therm-A-Bind Covers"/>
    <x v="2085"/>
    <n v="5"/>
    <n v="0.2"/>
    <n v="32.396000000000001"/>
    <s v="Anna Andreadi"/>
    <s v=""/>
    <n v="1"/>
    <n v="0"/>
  </r>
  <r>
    <n v="2486"/>
    <x v="1217"/>
    <x v="735"/>
    <d v="2019-09-03T00:00:00"/>
    <s v="Standard Class"/>
    <x v="607"/>
    <x v="607"/>
    <x v="2"/>
    <s v="United States"/>
    <s v="Seattle"/>
    <s v="Washington"/>
    <n v="98105"/>
    <x v="1"/>
    <s v="OFF-AR-10003856"/>
    <x v="1"/>
    <s v="Art"/>
    <s v="Newell 344"/>
    <x v="348"/>
    <n v="2"/>
    <n v="0"/>
    <n v="1.4455999999999998"/>
    <s v="Anna Andreadi"/>
    <s v=""/>
    <n v="1"/>
    <n v="0"/>
  </r>
  <r>
    <n v="2487"/>
    <x v="1218"/>
    <x v="98"/>
    <d v="2017-01-04T00:00:00"/>
    <s v="Second Class"/>
    <x v="118"/>
    <x v="118"/>
    <x v="1"/>
    <s v="United States"/>
    <s v="Newark"/>
    <s v="Delaware"/>
    <n v="19711"/>
    <x v="3"/>
    <s v="OFF-ST-10001837"/>
    <x v="1"/>
    <s v="Storage"/>
    <s v="SAFCO Mobile Desk Side File, Wire Frame"/>
    <x v="2086"/>
    <n v="2"/>
    <n v="0"/>
    <n v="22.235199999999999"/>
    <s v="Chuck Magee"/>
    <s v=""/>
    <n v="1"/>
    <n v="0"/>
  </r>
  <r>
    <n v="2488"/>
    <x v="1218"/>
    <x v="98"/>
    <d v="2017-01-04T00:00:00"/>
    <s v="Second Class"/>
    <x v="118"/>
    <x v="118"/>
    <x v="1"/>
    <s v="United States"/>
    <s v="Newark"/>
    <s v="Delaware"/>
    <n v="19711"/>
    <x v="3"/>
    <s v="OFF-AR-10001473"/>
    <x v="1"/>
    <s v="Art"/>
    <s v="Newell 313"/>
    <x v="296"/>
    <n v="3"/>
    <n v="0"/>
    <n v="2.6568000000000005"/>
    <s v="Chuck Magee"/>
    <s v=""/>
    <n v="1"/>
    <n v="0"/>
  </r>
  <r>
    <n v="2489"/>
    <x v="1218"/>
    <x v="98"/>
    <d v="2017-01-04T00:00:00"/>
    <s v="Second Class"/>
    <x v="118"/>
    <x v="118"/>
    <x v="1"/>
    <s v="United States"/>
    <s v="Newark"/>
    <s v="Delaware"/>
    <n v="19711"/>
    <x v="3"/>
    <s v="OFF-PA-10004285"/>
    <x v="1"/>
    <s v="Paper"/>
    <s v="Xerox 1959"/>
    <x v="130"/>
    <n v="3"/>
    <n v="0"/>
    <n v="9.6191999999999993"/>
    <s v="Chuck Magee"/>
    <s v=""/>
    <n v="1"/>
    <n v="0"/>
  </r>
  <r>
    <n v="2490"/>
    <x v="1219"/>
    <x v="330"/>
    <d v="2017-10-13T00:00:00"/>
    <s v="Second Class"/>
    <x v="621"/>
    <x v="621"/>
    <x v="0"/>
    <s v="United States"/>
    <s v="New York City"/>
    <s v="New York"/>
    <n v="10024"/>
    <x v="3"/>
    <s v="TEC-PH-10001835"/>
    <x v="2"/>
    <s v="Phones"/>
    <s v="Jawbone JAMBOX Wireless Bluetooth Speaker"/>
    <x v="2087"/>
    <n v="4"/>
    <n v="0"/>
    <n v="303.3408"/>
    <s v="Chuck Magee"/>
    <s v=""/>
    <n v="1"/>
    <n v="1"/>
  </r>
  <r>
    <n v="2491"/>
    <x v="1219"/>
    <x v="330"/>
    <d v="2017-10-13T00:00:00"/>
    <s v="Second Class"/>
    <x v="621"/>
    <x v="621"/>
    <x v="0"/>
    <s v="United States"/>
    <s v="New York City"/>
    <s v="New York"/>
    <n v="10024"/>
    <x v="3"/>
    <s v="OFF-PA-10002245"/>
    <x v="1"/>
    <s v="Paper"/>
    <s v="Xerox 1895"/>
    <x v="100"/>
    <n v="4"/>
    <n v="0"/>
    <n v="10.763999999999999"/>
    <s v="Chuck Magee"/>
    <s v=""/>
    <n v="1"/>
    <n v="0"/>
  </r>
  <r>
    <n v="2492"/>
    <x v="1220"/>
    <x v="736"/>
    <d v="2016-12-15T00:00:00"/>
    <s v="Second Class"/>
    <x v="44"/>
    <x v="44"/>
    <x v="0"/>
    <s v="United States"/>
    <s v="Los Angeles"/>
    <s v="California"/>
    <n v="90049"/>
    <x v="1"/>
    <s v="OFF-PA-10001457"/>
    <x v="1"/>
    <s v="Paper"/>
    <s v="White GlueTop Scratch Pads"/>
    <x v="2088"/>
    <n v="6"/>
    <n v="0"/>
    <n v="41.51039999999999"/>
    <s v="Anna Andreadi"/>
    <s v=""/>
    <n v="1"/>
    <n v="0"/>
  </r>
  <r>
    <n v="2493"/>
    <x v="1221"/>
    <x v="84"/>
    <d v="2016-11-23T00:00:00"/>
    <s v="Standard Class"/>
    <x v="622"/>
    <x v="622"/>
    <x v="0"/>
    <s v="United States"/>
    <s v="Jamestown"/>
    <s v="New York"/>
    <n v="14701"/>
    <x v="3"/>
    <s v="TEC-PH-10002885"/>
    <x v="2"/>
    <s v="Phones"/>
    <s v="Apple iPhone 5"/>
    <x v="2089"/>
    <n v="7"/>
    <n v="0"/>
    <n v="1228.1787000000004"/>
    <s v="Chuck Magee"/>
    <s v=""/>
    <n v="1"/>
    <n v="1"/>
  </r>
  <r>
    <n v="2494"/>
    <x v="1222"/>
    <x v="545"/>
    <d v="2018-09-14T00:00:00"/>
    <s v="Second Class"/>
    <x v="409"/>
    <x v="409"/>
    <x v="0"/>
    <s v="United States"/>
    <s v="Houston"/>
    <s v="Texas"/>
    <n v="77095"/>
    <x v="2"/>
    <s v="FUR-TA-10004086"/>
    <x v="0"/>
    <s v="Tables"/>
    <s v="KI Adjustable-Height Table"/>
    <x v="2090"/>
    <n v="5"/>
    <n v="0.3"/>
    <n v="-34.39200000000001"/>
    <s v="Kelly Williams"/>
    <s v=""/>
    <n v="1"/>
    <n v="0"/>
  </r>
  <r>
    <n v="2495"/>
    <x v="1222"/>
    <x v="545"/>
    <d v="2018-09-14T00:00:00"/>
    <s v="Second Class"/>
    <x v="409"/>
    <x v="409"/>
    <x v="0"/>
    <s v="United States"/>
    <s v="Houston"/>
    <s v="Texas"/>
    <n v="77095"/>
    <x v="2"/>
    <s v="TEC-PH-10000895"/>
    <x v="2"/>
    <s v="Phones"/>
    <s v="Polycom VVX 310 VoIP phone"/>
    <x v="2091"/>
    <n v="5"/>
    <n v="0.2"/>
    <n v="53.997000000000043"/>
    <s v="Kelly Williams"/>
    <s v=""/>
    <n v="1"/>
    <n v="0"/>
  </r>
  <r>
    <n v="2496"/>
    <x v="1223"/>
    <x v="737"/>
    <d v="2016-06-22T00:00:00"/>
    <s v="Standard Class"/>
    <x v="623"/>
    <x v="623"/>
    <x v="0"/>
    <s v="United States"/>
    <s v="Mishawaka"/>
    <s v="Indiana"/>
    <n v="46544"/>
    <x v="2"/>
    <s v="FUR-CH-10000225"/>
    <x v="0"/>
    <s v="Chairs"/>
    <s v="Global Geo Office Task Chair, Gray"/>
    <x v="345"/>
    <n v="8"/>
    <n v="0"/>
    <n v="32.391999999999939"/>
    <s v="Kelly Williams"/>
    <s v=""/>
    <n v="1"/>
    <n v="1"/>
  </r>
  <r>
    <n v="2497"/>
    <x v="1224"/>
    <x v="120"/>
    <d v="2017-10-01T00:00:00"/>
    <s v="Standard Class"/>
    <x v="354"/>
    <x v="354"/>
    <x v="2"/>
    <s v="United States"/>
    <s v="San Diego"/>
    <s v="California"/>
    <n v="92037"/>
    <x v="1"/>
    <s v="OFF-ST-10002370"/>
    <x v="1"/>
    <s v="Storage"/>
    <s v="Sortfiler Multipurpose Personal File Organizer, Black"/>
    <x v="2092"/>
    <n v="3"/>
    <n v="0"/>
    <n v="18.609299999999998"/>
    <s v="Anna Andreadi"/>
    <s v=""/>
    <n v="1"/>
    <n v="0"/>
  </r>
  <r>
    <n v="2498"/>
    <x v="1224"/>
    <x v="120"/>
    <d v="2017-10-01T00:00:00"/>
    <s v="Standard Class"/>
    <x v="354"/>
    <x v="354"/>
    <x v="2"/>
    <s v="United States"/>
    <s v="San Diego"/>
    <s v="California"/>
    <n v="92037"/>
    <x v="1"/>
    <s v="OFF-EN-10000056"/>
    <x v="1"/>
    <s v="Envelopes"/>
    <s v="Cameo Buff Policy Envelopes"/>
    <x v="2093"/>
    <n v="2"/>
    <n v="0"/>
    <n v="58.496199999999988"/>
    <s v="Anna Andreadi"/>
    <s v=""/>
    <n v="1"/>
    <n v="0"/>
  </r>
  <r>
    <n v="2499"/>
    <x v="1225"/>
    <x v="288"/>
    <d v="2018-05-24T00:00:00"/>
    <s v="Standard Class"/>
    <x v="387"/>
    <x v="387"/>
    <x v="1"/>
    <s v="United States"/>
    <s v="San Francisco"/>
    <s v="California"/>
    <n v="94109"/>
    <x v="1"/>
    <s v="OFF-BI-10004817"/>
    <x v="1"/>
    <s v="Binders"/>
    <s v="GBC Personal VeloBind Strips"/>
    <x v="2094"/>
    <n v="1"/>
    <n v="0.2"/>
    <n v="3.3543999999999996"/>
    <s v="Anna Andreadi"/>
    <s v=""/>
    <n v="1"/>
    <n v="0"/>
  </r>
  <r>
    <n v="2500"/>
    <x v="1226"/>
    <x v="738"/>
    <d v="2019-06-23T00:00:00"/>
    <s v="First Class"/>
    <x v="419"/>
    <x v="419"/>
    <x v="0"/>
    <s v="United States"/>
    <s v="Miami"/>
    <s v="Florida"/>
    <n v="33178"/>
    <x v="0"/>
    <s v="OFF-EN-10004483"/>
    <x v="1"/>
    <s v="Envelopes"/>
    <s v="#10 White Business Envelopes,4 1/8 x 9 1/2"/>
    <x v="2095"/>
    <n v="3"/>
    <n v="0.2"/>
    <n v="12.692699999999995"/>
    <s v="Cassandra Brandow"/>
    <s v=""/>
    <n v="1"/>
    <n v="0"/>
  </r>
  <r>
    <n v="2501"/>
    <x v="1227"/>
    <x v="46"/>
    <d v="2019-06-20T00:00:00"/>
    <s v="First Class"/>
    <x v="624"/>
    <x v="624"/>
    <x v="1"/>
    <s v="United States"/>
    <s v="Skokie"/>
    <s v="Illinois"/>
    <n v="60076"/>
    <x v="2"/>
    <s v="OFF-PA-10001892"/>
    <x v="1"/>
    <s v="Paper"/>
    <s v="Rediform Wirebound &quot;Phone Memo&quot; Message Book, 11 x 5-3/4"/>
    <x v="2096"/>
    <n v="2"/>
    <n v="0.2"/>
    <n v="4.4311999999999996"/>
    <s v="Kelly Williams"/>
    <n v="1"/>
    <n v="0"/>
    <n v="1"/>
  </r>
  <r>
    <n v="2502"/>
    <x v="1227"/>
    <x v="46"/>
    <d v="2019-06-20T00:00:00"/>
    <s v="First Class"/>
    <x v="624"/>
    <x v="624"/>
    <x v="1"/>
    <s v="United States"/>
    <s v="Skokie"/>
    <s v="Illinois"/>
    <n v="60076"/>
    <x v="2"/>
    <s v="OFF-BI-10000546"/>
    <x v="1"/>
    <s v="Binders"/>
    <s v="Avery Durable Binders"/>
    <x v="2097"/>
    <n v="4"/>
    <n v="0.8"/>
    <n v="-3.5711999999999993"/>
    <s v="Kelly Williams"/>
    <n v="1"/>
    <n v="0"/>
    <n v="0"/>
  </r>
  <r>
    <n v="2503"/>
    <x v="1227"/>
    <x v="46"/>
    <d v="2019-06-20T00:00:00"/>
    <s v="First Class"/>
    <x v="624"/>
    <x v="624"/>
    <x v="1"/>
    <s v="United States"/>
    <s v="Skokie"/>
    <s v="Illinois"/>
    <n v="60076"/>
    <x v="2"/>
    <s v="OFF-BI-10001294"/>
    <x v="1"/>
    <s v="Binders"/>
    <s v="Fellowes Binding Cases"/>
    <x v="2098"/>
    <n v="4"/>
    <n v="0.8"/>
    <n v="-16.380000000000003"/>
    <s v="Kelly Williams"/>
    <n v="1"/>
    <n v="0"/>
    <n v="0"/>
  </r>
  <r>
    <n v="2504"/>
    <x v="1228"/>
    <x v="696"/>
    <d v="2018-11-19T00:00:00"/>
    <s v="Standard Class"/>
    <x v="625"/>
    <x v="625"/>
    <x v="0"/>
    <s v="United States"/>
    <s v="San Francisco"/>
    <s v="California"/>
    <n v="94110"/>
    <x v="1"/>
    <s v="OFF-LA-10000248"/>
    <x v="1"/>
    <s v="Labels"/>
    <s v="Avery 52"/>
    <x v="1576"/>
    <n v="2"/>
    <n v="0"/>
    <n v="3.4685999999999999"/>
    <s v="Anna Andreadi"/>
    <s v=""/>
    <n v="1"/>
    <n v="1"/>
  </r>
  <r>
    <n v="2505"/>
    <x v="1229"/>
    <x v="739"/>
    <d v="2016-07-27T00:00:00"/>
    <s v="Second Class"/>
    <x v="107"/>
    <x v="107"/>
    <x v="0"/>
    <s v="United States"/>
    <s v="San Francisco"/>
    <s v="California"/>
    <n v="94122"/>
    <x v="1"/>
    <s v="OFF-ST-10001228"/>
    <x v="1"/>
    <s v="Storage"/>
    <s v="Fellowes Personal Hanging Folder Files, Navy"/>
    <x v="2099"/>
    <n v="4"/>
    <n v="0"/>
    <n v="15.041600000000003"/>
    <s v="Anna Andreadi"/>
    <s v=""/>
    <n v="1"/>
    <n v="0"/>
  </r>
  <r>
    <n v="2506"/>
    <x v="1229"/>
    <x v="739"/>
    <d v="2016-07-27T00:00:00"/>
    <s v="Second Class"/>
    <x v="107"/>
    <x v="107"/>
    <x v="0"/>
    <s v="United States"/>
    <s v="San Francisco"/>
    <s v="California"/>
    <n v="94122"/>
    <x v="1"/>
    <s v="OFF-SU-10000151"/>
    <x v="1"/>
    <s v="Supplies"/>
    <s v="High Speed Automatic Electric Letter Opener"/>
    <x v="2100"/>
    <n v="5"/>
    <n v="0"/>
    <n v="327.50599999999963"/>
    <s v="Anna Andreadi"/>
    <s v=""/>
    <n v="1"/>
    <n v="0"/>
  </r>
  <r>
    <n v="2507"/>
    <x v="1229"/>
    <x v="739"/>
    <d v="2016-07-27T00:00:00"/>
    <s v="Second Class"/>
    <x v="107"/>
    <x v="107"/>
    <x v="0"/>
    <s v="United States"/>
    <s v="San Francisco"/>
    <s v="California"/>
    <n v="94122"/>
    <x v="1"/>
    <s v="FUR-FU-10004351"/>
    <x v="0"/>
    <s v="Furnishings"/>
    <s v="Staple-based wall hangings"/>
    <x v="2101"/>
    <n v="8"/>
    <n v="0"/>
    <n v="34.284800000000004"/>
    <s v="Anna Andreadi"/>
    <s v=""/>
    <n v="1"/>
    <n v="0"/>
  </r>
  <r>
    <n v="2508"/>
    <x v="1230"/>
    <x v="740"/>
    <d v="2017-07-02T00:00:00"/>
    <s v="Same Day"/>
    <x v="579"/>
    <x v="579"/>
    <x v="0"/>
    <s v="United States"/>
    <s v="Houston"/>
    <s v="Texas"/>
    <n v="77070"/>
    <x v="2"/>
    <s v="OFF-AP-10001293"/>
    <x v="1"/>
    <s v="Appliances"/>
    <s v="Belkin 8 Outlet Surge Protector"/>
    <x v="2102"/>
    <n v="4"/>
    <n v="0.8"/>
    <n v="-85.238399999999999"/>
    <s v="Kelly Williams"/>
    <s v=""/>
    <n v="1"/>
    <n v="0"/>
  </r>
  <r>
    <n v="2509"/>
    <x v="1231"/>
    <x v="580"/>
    <d v="2019-03-08T00:00:00"/>
    <s v="Standard Class"/>
    <x v="199"/>
    <x v="199"/>
    <x v="1"/>
    <s v="United States"/>
    <s v="Los Angeles"/>
    <s v="California"/>
    <n v="90045"/>
    <x v="1"/>
    <s v="TEC-PH-10000675"/>
    <x v="2"/>
    <s v="Phones"/>
    <s v="Panasonic KX TS3282B Corded phone"/>
    <x v="2103"/>
    <n v="3"/>
    <n v="0.2"/>
    <n v="14.758199999999995"/>
    <s v="Anna Andreadi"/>
    <s v=""/>
    <n v="1"/>
    <n v="0"/>
  </r>
  <r>
    <n v="2510"/>
    <x v="1231"/>
    <x v="580"/>
    <d v="2019-03-08T00:00:00"/>
    <s v="Standard Class"/>
    <x v="199"/>
    <x v="199"/>
    <x v="1"/>
    <s v="United States"/>
    <s v="Los Angeles"/>
    <s v="California"/>
    <n v="90045"/>
    <x v="1"/>
    <s v="TEC-AC-10000580"/>
    <x v="2"/>
    <s v="Accessories"/>
    <s v="Logitech G13 Programmable Gameboard with LCD Display"/>
    <x v="2104"/>
    <n v="6"/>
    <n v="0"/>
    <n v="52.79340000000002"/>
    <s v="Anna Andreadi"/>
    <s v=""/>
    <n v="1"/>
    <n v="0"/>
  </r>
  <r>
    <n v="2511"/>
    <x v="1232"/>
    <x v="741"/>
    <d v="2018-11-23T00:00:00"/>
    <s v="Standard Class"/>
    <x v="585"/>
    <x v="585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x v="2105"/>
    <n v="4"/>
    <n v="0"/>
    <n v="55.895999999999958"/>
    <s v="Kelly Williams"/>
    <s v=""/>
    <n v="1"/>
    <n v="0"/>
  </r>
  <r>
    <n v="2512"/>
    <x v="1233"/>
    <x v="24"/>
    <d v="2017-04-19T00:00:00"/>
    <s v="First Class"/>
    <x v="608"/>
    <x v="608"/>
    <x v="0"/>
    <s v="United States"/>
    <s v="Monroe"/>
    <s v="Louisiana"/>
    <n v="71203"/>
    <x v="0"/>
    <s v="TEC-AC-10003116"/>
    <x v="2"/>
    <s v="Accessories"/>
    <s v="Memorex Froggy Flash Drive 8 GB"/>
    <x v="2106"/>
    <n v="6"/>
    <n v="0"/>
    <n v="41.534999999999997"/>
    <s v="Cassandra Brandow"/>
    <s v=""/>
    <n v="1"/>
    <n v="0"/>
  </r>
  <r>
    <n v="2513"/>
    <x v="1234"/>
    <x v="574"/>
    <d v="2019-12-06T00:00:00"/>
    <s v="Standard Class"/>
    <x v="626"/>
    <x v="626"/>
    <x v="2"/>
    <s v="United States"/>
    <s v="Tampa"/>
    <s v="Florida"/>
    <n v="33614"/>
    <x v="0"/>
    <s v="OFF-BI-10002429"/>
    <x v="1"/>
    <s v="Binders"/>
    <s v="Premier Elliptical Ring Binder, Black"/>
    <x v="2107"/>
    <n v="5"/>
    <n v="0.7"/>
    <n v="-33.483999999999995"/>
    <s v="Cassandra Brandow"/>
    <s v=""/>
    <n v="1"/>
    <n v="1"/>
  </r>
  <r>
    <n v="2514"/>
    <x v="1235"/>
    <x v="583"/>
    <d v="2018-11-17T00:00:00"/>
    <s v="Standard Class"/>
    <x v="179"/>
    <x v="179"/>
    <x v="1"/>
    <s v="United States"/>
    <s v="Chicago"/>
    <s v="Illinois"/>
    <n v="60623"/>
    <x v="2"/>
    <s v="TEC-AC-10003280"/>
    <x v="2"/>
    <s v="Accessories"/>
    <s v="Belkin F8E887 USB Wired Ergonomic Keyboard"/>
    <x v="1679"/>
    <n v="4"/>
    <n v="0.2"/>
    <n v="1.1995999999999931"/>
    <s v="Kelly Williams"/>
    <s v=""/>
    <n v="1"/>
    <n v="0"/>
  </r>
  <r>
    <n v="2515"/>
    <x v="1235"/>
    <x v="583"/>
    <d v="2018-11-17T00:00:00"/>
    <s v="Standard Class"/>
    <x v="179"/>
    <x v="179"/>
    <x v="1"/>
    <s v="United States"/>
    <s v="Chicago"/>
    <s v="Illinois"/>
    <n v="60623"/>
    <x v="2"/>
    <s v="FUR-CH-10004540"/>
    <x v="0"/>
    <s v="Chairs"/>
    <s v="Global Chrome Stack Chair"/>
    <x v="1404"/>
    <n v="2"/>
    <n v="0.3"/>
    <n v="-2.0567999999999991"/>
    <s v="Kelly Williams"/>
    <s v=""/>
    <n v="1"/>
    <n v="0"/>
  </r>
  <r>
    <n v="2516"/>
    <x v="1236"/>
    <x v="742"/>
    <d v="2016-09-10T00:00:00"/>
    <s v="Standard Class"/>
    <x v="413"/>
    <x v="413"/>
    <x v="0"/>
    <s v="United States"/>
    <s v="Bowling Green"/>
    <s v="Ohio"/>
    <n v="43402"/>
    <x v="3"/>
    <s v="OFF-ST-10000585"/>
    <x v="1"/>
    <s v="Storage"/>
    <s v="Economy Rollaway Files"/>
    <x v="2108"/>
    <n v="2"/>
    <n v="0.2"/>
    <n v="19.823999999999998"/>
    <s v="Chuck Magee"/>
    <s v=""/>
    <n v="1"/>
    <n v="0"/>
  </r>
  <r>
    <n v="2517"/>
    <x v="1237"/>
    <x v="647"/>
    <d v="2016-11-22T00:00:00"/>
    <s v="Standard Class"/>
    <x v="287"/>
    <x v="287"/>
    <x v="0"/>
    <s v="United States"/>
    <s v="Houston"/>
    <s v="Texas"/>
    <n v="77095"/>
    <x v="2"/>
    <s v="OFF-EN-10003001"/>
    <x v="1"/>
    <s v="Envelopes"/>
    <s v="Ames Color-File Green Diamond Border X-ray Mailers"/>
    <x v="2109"/>
    <n v="9"/>
    <n v="0.2"/>
    <n v="204.07139999999995"/>
    <s v="Kelly Williams"/>
    <s v=""/>
    <n v="1"/>
    <n v="0"/>
  </r>
  <r>
    <n v="2518"/>
    <x v="1238"/>
    <x v="743"/>
    <d v="2019-05-07T00:00:00"/>
    <s v="Standard Class"/>
    <x v="61"/>
    <x v="61"/>
    <x v="1"/>
    <s v="United States"/>
    <s v="Westfield"/>
    <s v="New Jersey"/>
    <n v="7090"/>
    <x v="3"/>
    <s v="FUR-FU-10003975"/>
    <x v="0"/>
    <s v="Furnishings"/>
    <s v="Eldon Advantage Chair Mats for Low to Medium Pile Carpets"/>
    <x v="2110"/>
    <n v="3"/>
    <n v="0"/>
    <n v="12.992999999999988"/>
    <s v="Chuck Magee"/>
    <s v=""/>
    <n v="1"/>
    <n v="0"/>
  </r>
  <r>
    <n v="2519"/>
    <x v="1239"/>
    <x v="680"/>
    <d v="2018-10-21T00:00:00"/>
    <s v="Standard Class"/>
    <x v="522"/>
    <x v="522"/>
    <x v="2"/>
    <s v="United States"/>
    <s v="Oklahoma City"/>
    <s v="Oklahoma"/>
    <n v="73120"/>
    <x v="2"/>
    <s v="OFF-LA-10004559"/>
    <x v="1"/>
    <s v="Labels"/>
    <s v="Avery 49"/>
    <x v="171"/>
    <n v="7"/>
    <n v="0"/>
    <n v="9.8783999999999992"/>
    <s v="Kelly Williams"/>
    <s v=""/>
    <n v="1"/>
    <n v="0"/>
  </r>
  <r>
    <n v="2520"/>
    <x v="1239"/>
    <x v="680"/>
    <d v="2018-10-21T00:00:00"/>
    <s v="Standard Class"/>
    <x v="522"/>
    <x v="522"/>
    <x v="2"/>
    <s v="United States"/>
    <s v="Oklahoma City"/>
    <s v="Oklahoma"/>
    <n v="73120"/>
    <x v="2"/>
    <s v="OFF-LA-10003223"/>
    <x v="1"/>
    <s v="Labels"/>
    <s v="Avery 508"/>
    <x v="2111"/>
    <n v="6"/>
    <n v="0"/>
    <n v="14.4354"/>
    <s v="Kelly Williams"/>
    <s v=""/>
    <n v="1"/>
    <n v="0"/>
  </r>
  <r>
    <n v="2521"/>
    <x v="1239"/>
    <x v="680"/>
    <d v="2018-10-21T00:00:00"/>
    <s v="Standard Class"/>
    <x v="522"/>
    <x v="522"/>
    <x v="2"/>
    <s v="United States"/>
    <s v="Oklahoma City"/>
    <s v="Oklahoma"/>
    <n v="73120"/>
    <x v="2"/>
    <s v="OFF-AP-10002651"/>
    <x v="1"/>
    <s v="Appliances"/>
    <s v="Hoover Upright Vacuum With Dirt Cup"/>
    <x v="2112"/>
    <n v="3"/>
    <n v="0"/>
    <n v="251.89109999999988"/>
    <s v="Kelly Williams"/>
    <s v=""/>
    <n v="1"/>
    <n v="0"/>
  </r>
  <r>
    <n v="2522"/>
    <x v="1239"/>
    <x v="680"/>
    <d v="2018-10-21T00:00:00"/>
    <s v="Standard Class"/>
    <x v="522"/>
    <x v="522"/>
    <x v="2"/>
    <s v="United States"/>
    <s v="Oklahoma City"/>
    <s v="Oklahoma"/>
    <n v="73120"/>
    <x v="2"/>
    <s v="OFF-PA-10003177"/>
    <x v="1"/>
    <s v="Paper"/>
    <s v="Xerox 1999"/>
    <x v="91"/>
    <n v="2"/>
    <n v="0"/>
    <n v="6.2208000000000006"/>
    <s v="Kelly Williams"/>
    <s v=""/>
    <n v="1"/>
    <n v="0"/>
  </r>
  <r>
    <n v="2523"/>
    <x v="1239"/>
    <x v="680"/>
    <d v="2018-10-21T00:00:00"/>
    <s v="Standard Class"/>
    <x v="522"/>
    <x v="522"/>
    <x v="2"/>
    <s v="United States"/>
    <s v="Oklahoma City"/>
    <s v="Oklahoma"/>
    <n v="73120"/>
    <x v="2"/>
    <s v="TEC-PH-10003442"/>
    <x v="2"/>
    <s v="Phones"/>
    <s v="Samsung Replacement EH64AVFWE Premium Headset"/>
    <x v="2113"/>
    <n v="1"/>
    <n v="0"/>
    <n v="1.375"/>
    <s v="Kelly Williams"/>
    <s v=""/>
    <n v="1"/>
    <n v="0"/>
  </r>
  <r>
    <n v="2524"/>
    <x v="1239"/>
    <x v="680"/>
    <d v="2018-10-21T00:00:00"/>
    <s v="Standard Class"/>
    <x v="522"/>
    <x v="522"/>
    <x v="2"/>
    <s v="United States"/>
    <s v="Oklahoma City"/>
    <s v="Oklahoma"/>
    <n v="73120"/>
    <x v="2"/>
    <s v="OFF-BI-10000977"/>
    <x v="1"/>
    <s v="Binders"/>
    <s v="Ibico Plastic Spiral Binding Combs"/>
    <x v="2114"/>
    <n v="4"/>
    <n v="0"/>
    <n v="55.935999999999993"/>
    <s v="Kelly Williams"/>
    <s v=""/>
    <n v="1"/>
    <n v="0"/>
  </r>
  <r>
    <n v="2525"/>
    <x v="1240"/>
    <x v="744"/>
    <d v="2017-04-10T00:00:00"/>
    <s v="Standard Class"/>
    <x v="627"/>
    <x v="627"/>
    <x v="0"/>
    <s v="United States"/>
    <s v="Houston"/>
    <s v="Texas"/>
    <n v="77041"/>
    <x v="2"/>
    <s v="OFF-AR-10004078"/>
    <x v="1"/>
    <s v="Art"/>
    <s v="Newell 312"/>
    <x v="2115"/>
    <n v="9"/>
    <n v="0.2"/>
    <n v="5.2559999999999985"/>
    <s v="Kelly Williams"/>
    <s v=""/>
    <n v="1"/>
    <n v="1"/>
  </r>
  <r>
    <n v="2526"/>
    <x v="1240"/>
    <x v="744"/>
    <d v="2017-04-10T00:00:00"/>
    <s v="Standard Class"/>
    <x v="627"/>
    <x v="627"/>
    <x v="0"/>
    <s v="United States"/>
    <s v="Houston"/>
    <s v="Texas"/>
    <n v="77041"/>
    <x v="2"/>
    <s v="TEC-AC-10002550"/>
    <x v="2"/>
    <s v="Accessories"/>
    <s v="Maxell 4.7GB DVD-RW 3/Pack"/>
    <x v="2116"/>
    <n v="2"/>
    <n v="0.2"/>
    <n v="4.4603999999999999"/>
    <s v="Kelly Williams"/>
    <s v=""/>
    <n v="1"/>
    <n v="0"/>
  </r>
  <r>
    <n v="2527"/>
    <x v="1240"/>
    <x v="744"/>
    <d v="2017-04-10T00:00:00"/>
    <s v="Standard Class"/>
    <x v="627"/>
    <x v="627"/>
    <x v="0"/>
    <s v="United States"/>
    <s v="Houston"/>
    <s v="Texas"/>
    <n v="77041"/>
    <x v="2"/>
    <s v="OFF-BI-10004965"/>
    <x v="1"/>
    <s v="Binders"/>
    <s v="Ibico Covers for Plastic or Wire Binding Elements"/>
    <x v="2117"/>
    <n v="3"/>
    <n v="0.8"/>
    <n v="-12.075000000000003"/>
    <s v="Kelly Williams"/>
    <s v=""/>
    <n v="1"/>
    <n v="0"/>
  </r>
  <r>
    <n v="2528"/>
    <x v="1240"/>
    <x v="744"/>
    <d v="2017-04-10T00:00:00"/>
    <s v="Standard Class"/>
    <x v="627"/>
    <x v="627"/>
    <x v="0"/>
    <s v="United States"/>
    <s v="Houston"/>
    <s v="Texas"/>
    <n v="77041"/>
    <x v="2"/>
    <s v="OFF-BI-10004209"/>
    <x v="1"/>
    <s v="Binders"/>
    <s v="Fellowes Twister Kit, Gray/Clear, 3/pkg"/>
    <x v="2118"/>
    <n v="6"/>
    <n v="0.8"/>
    <n v="-16.884"/>
    <s v="Kelly Williams"/>
    <s v=""/>
    <n v="1"/>
    <n v="0"/>
  </r>
  <r>
    <n v="2529"/>
    <x v="1240"/>
    <x v="744"/>
    <d v="2017-04-10T00:00:00"/>
    <s v="Standard Class"/>
    <x v="627"/>
    <x v="627"/>
    <x v="0"/>
    <s v="United States"/>
    <s v="Houston"/>
    <s v="Texas"/>
    <n v="77041"/>
    <x v="2"/>
    <s v="OFF-PA-10001526"/>
    <x v="1"/>
    <s v="Paper"/>
    <s v="Xerox 1949"/>
    <x v="892"/>
    <n v="2"/>
    <n v="0.2"/>
    <n v="2.8884000000000007"/>
    <s v="Kelly Williams"/>
    <s v=""/>
    <n v="1"/>
    <n v="0"/>
  </r>
  <r>
    <n v="2530"/>
    <x v="1241"/>
    <x v="745"/>
    <d v="2016-10-29T00:00:00"/>
    <s v="Standard Class"/>
    <x v="626"/>
    <x v="626"/>
    <x v="2"/>
    <s v="United States"/>
    <s v="Fort Lauderdale"/>
    <s v="Florida"/>
    <n v="33311"/>
    <x v="0"/>
    <s v="OFF-PA-10000788"/>
    <x v="1"/>
    <s v="Paper"/>
    <s v="Xerox 210"/>
    <x v="563"/>
    <n v="2"/>
    <n v="0.2"/>
    <n v="3.6288"/>
    <s v="Cassandra Brandow"/>
    <s v=""/>
    <n v="1"/>
    <n v="0"/>
  </r>
  <r>
    <n v="2531"/>
    <x v="1242"/>
    <x v="654"/>
    <d v="2016-08-21T00:00:00"/>
    <s v="Standard Class"/>
    <x v="137"/>
    <x v="137"/>
    <x v="1"/>
    <s v="United States"/>
    <s v="Little Rock"/>
    <s v="Arkansas"/>
    <n v="72209"/>
    <x v="0"/>
    <s v="OFF-PA-10000595"/>
    <x v="1"/>
    <s v="Paper"/>
    <s v="Xerox 1929"/>
    <x v="1159"/>
    <n v="5"/>
    <n v="0"/>
    <n v="52.531999999999996"/>
    <s v="Cassandra Brandow"/>
    <s v=""/>
    <n v="1"/>
    <n v="0"/>
  </r>
  <r>
    <n v="2532"/>
    <x v="1242"/>
    <x v="654"/>
    <d v="2016-08-21T00:00:00"/>
    <s v="Standard Class"/>
    <x v="137"/>
    <x v="137"/>
    <x v="1"/>
    <s v="United States"/>
    <s v="Little Rock"/>
    <s v="Arkansas"/>
    <n v="72209"/>
    <x v="0"/>
    <s v="OFF-BI-10000829"/>
    <x v="1"/>
    <s v="Binders"/>
    <s v="Avery Non-Stick Binders"/>
    <x v="2119"/>
    <n v="4"/>
    <n v="0"/>
    <n v="8.2615999999999996"/>
    <s v="Cassandra Brandow"/>
    <s v=""/>
    <n v="1"/>
    <n v="0"/>
  </r>
  <r>
    <n v="2533"/>
    <x v="1242"/>
    <x v="654"/>
    <d v="2016-08-21T00:00:00"/>
    <s v="Standard Class"/>
    <x v="137"/>
    <x v="137"/>
    <x v="1"/>
    <s v="United States"/>
    <s v="Little Rock"/>
    <s v="Arkansas"/>
    <n v="72209"/>
    <x v="0"/>
    <s v="OFF-FA-10002676"/>
    <x v="1"/>
    <s v="Fasteners"/>
    <s v="Colored Push Pins"/>
    <x v="2120"/>
    <n v="7"/>
    <n v="0"/>
    <n v="4.5611999999999995"/>
    <s v="Cassandra Brandow"/>
    <s v=""/>
    <n v="1"/>
    <n v="0"/>
  </r>
  <r>
    <n v="2534"/>
    <x v="1242"/>
    <x v="654"/>
    <d v="2016-08-21T00:00:00"/>
    <s v="Standard Class"/>
    <x v="137"/>
    <x v="137"/>
    <x v="1"/>
    <s v="United States"/>
    <s v="Little Rock"/>
    <s v="Arkansas"/>
    <n v="72209"/>
    <x v="0"/>
    <s v="TEC-AC-10000844"/>
    <x v="2"/>
    <s v="Accessories"/>
    <s v="Logitech Gaming G510s - Keyboard"/>
    <x v="2121"/>
    <n v="4"/>
    <n v="0"/>
    <n v="122.38559999999998"/>
    <s v="Cassandra Brandow"/>
    <s v=""/>
    <n v="1"/>
    <n v="0"/>
  </r>
  <r>
    <n v="2535"/>
    <x v="1243"/>
    <x v="733"/>
    <d v="2019-08-18T00:00:00"/>
    <s v="Second Class"/>
    <x v="393"/>
    <x v="393"/>
    <x v="1"/>
    <s v="United States"/>
    <s v="Philadelphia"/>
    <s v="Pennsylvania"/>
    <n v="19120"/>
    <x v="3"/>
    <s v="OFF-ST-10004459"/>
    <x v="1"/>
    <s v="Storage"/>
    <s v="Tennsco Single-Tier Lockers"/>
    <x v="2122"/>
    <n v="6"/>
    <n v="0.2"/>
    <n v="-337.80600000000004"/>
    <s v="Chuck Magee"/>
    <s v=""/>
    <n v="1"/>
    <n v="0"/>
  </r>
  <r>
    <n v="2536"/>
    <x v="1244"/>
    <x v="684"/>
    <d v="2017-09-08T00:00:00"/>
    <s v="First Class"/>
    <x v="628"/>
    <x v="628"/>
    <x v="1"/>
    <s v="United States"/>
    <s v="La Quinta"/>
    <s v="California"/>
    <n v="92253"/>
    <x v="1"/>
    <s v="TEC-AC-10003499"/>
    <x v="2"/>
    <s v="Accessories"/>
    <s v="Memorex Mini Travel Drive 8 GB USB 2.0 Flash Drive"/>
    <x v="2123"/>
    <n v="4"/>
    <n v="0"/>
    <n v="18.064800000000002"/>
    <s v="Anna Andreadi"/>
    <n v="1"/>
    <n v="0"/>
    <n v="1"/>
  </r>
  <r>
    <n v="2537"/>
    <x v="1245"/>
    <x v="746"/>
    <d v="2017-01-29T00:00:00"/>
    <s v="Second Class"/>
    <x v="277"/>
    <x v="277"/>
    <x v="0"/>
    <s v="United States"/>
    <s v="Cleveland"/>
    <s v="Ohio"/>
    <n v="44105"/>
    <x v="3"/>
    <s v="FUR-CH-10000513"/>
    <x v="0"/>
    <s v="Chairs"/>
    <s v="High-Back Leather Manager's Chair"/>
    <x v="2124"/>
    <n v="2"/>
    <n v="0.3"/>
    <n v="-54.595799999999997"/>
    <s v="Chuck Magee"/>
    <s v=""/>
    <n v="1"/>
    <n v="0"/>
  </r>
  <r>
    <n v="2538"/>
    <x v="1245"/>
    <x v="746"/>
    <d v="2017-01-29T00:00:00"/>
    <s v="Second Class"/>
    <x v="277"/>
    <x v="277"/>
    <x v="0"/>
    <s v="United States"/>
    <s v="Cleveland"/>
    <s v="Ohio"/>
    <n v="44105"/>
    <x v="3"/>
    <s v="TEC-PH-10000895"/>
    <x v="2"/>
    <s v="Phones"/>
    <s v="Polycom VVX 310 VoIP phone"/>
    <x v="2125"/>
    <n v="4"/>
    <n v="0.4"/>
    <n v="-100.7944"/>
    <s v="Chuck Magee"/>
    <s v=""/>
    <n v="1"/>
    <n v="0"/>
  </r>
  <r>
    <n v="2539"/>
    <x v="1245"/>
    <x v="746"/>
    <d v="2017-01-29T00:00:00"/>
    <s v="Second Class"/>
    <x v="277"/>
    <x v="277"/>
    <x v="0"/>
    <s v="United States"/>
    <s v="Cleveland"/>
    <s v="Ohio"/>
    <n v="44105"/>
    <x v="3"/>
    <s v="TEC-PH-10002555"/>
    <x v="2"/>
    <s v="Phones"/>
    <s v="Nortel Meridian M5316 Digital phone"/>
    <x v="2126"/>
    <n v="1"/>
    <n v="0.4"/>
    <n v="-36.253"/>
    <s v="Chuck Magee"/>
    <s v=""/>
    <n v="1"/>
    <n v="0"/>
  </r>
  <r>
    <n v="2540"/>
    <x v="1246"/>
    <x v="747"/>
    <d v="2017-07-16T00:00:00"/>
    <s v="Same Day"/>
    <x v="613"/>
    <x v="613"/>
    <x v="1"/>
    <s v="United States"/>
    <s v="San Francisco"/>
    <s v="California"/>
    <n v="94122"/>
    <x v="1"/>
    <s v="FUR-CH-10003312"/>
    <x v="0"/>
    <s v="Chairs"/>
    <s v="Hon 2090 “Pillow Soft” Series Mid Back Swivel/Tilt Chairs"/>
    <x v="2127"/>
    <n v="6"/>
    <n v="0.2"/>
    <n v="-219.16440000000023"/>
    <s v="Anna Andreadi"/>
    <s v=""/>
    <n v="1"/>
    <n v="0"/>
  </r>
  <r>
    <n v="2541"/>
    <x v="1246"/>
    <x v="747"/>
    <d v="2017-07-16T00:00:00"/>
    <s v="Same Day"/>
    <x v="613"/>
    <x v="613"/>
    <x v="1"/>
    <s v="United States"/>
    <s v="San Francisco"/>
    <s v="California"/>
    <n v="94122"/>
    <x v="1"/>
    <s v="FUR-CH-10004086"/>
    <x v="0"/>
    <s v="Chairs"/>
    <s v="Hon 4070 Series Pagoda Armless Upholstered Stacking Chairs"/>
    <x v="2128"/>
    <n v="3"/>
    <n v="0.2"/>
    <n v="78.767099999999971"/>
    <s v="Anna Andreadi"/>
    <s v=""/>
    <n v="1"/>
    <n v="0"/>
  </r>
  <r>
    <n v="2542"/>
    <x v="1247"/>
    <x v="567"/>
    <d v="2018-05-04T00:00:00"/>
    <s v="Standard Class"/>
    <x v="629"/>
    <x v="629"/>
    <x v="1"/>
    <s v="United States"/>
    <s v="Scottsdale"/>
    <s v="Arizona"/>
    <n v="85254"/>
    <x v="1"/>
    <s v="FUR-FU-10002759"/>
    <x v="0"/>
    <s v="Furnishings"/>
    <s v="12-1/2 Diameter Round Wall Clock"/>
    <x v="2129"/>
    <n v="7"/>
    <n v="0.2"/>
    <n v="22.377600000000001"/>
    <s v="Anna Andreadi"/>
    <s v=""/>
    <n v="1"/>
    <n v="1"/>
  </r>
  <r>
    <n v="2543"/>
    <x v="1248"/>
    <x v="467"/>
    <d v="2016-10-01T00:00:00"/>
    <s v="Second Class"/>
    <x v="630"/>
    <x v="630"/>
    <x v="1"/>
    <s v="United States"/>
    <s v="Philadelphia"/>
    <s v="Pennsylvania"/>
    <n v="19134"/>
    <x v="3"/>
    <s v="OFF-AP-10002191"/>
    <x v="1"/>
    <s v="Appliances"/>
    <s v="Belkin 8 Outlet SurgeMaster II Gold Surge Protector"/>
    <x v="2130"/>
    <n v="3"/>
    <n v="0.2"/>
    <n v="14.39520000000001"/>
    <s v="Chuck Magee"/>
    <s v=""/>
    <n v="1"/>
    <n v="1"/>
  </r>
  <r>
    <n v="2544"/>
    <x v="1249"/>
    <x v="162"/>
    <d v="2018-09-14T00:00:00"/>
    <s v="Standard Class"/>
    <x v="399"/>
    <x v="399"/>
    <x v="2"/>
    <s v="United States"/>
    <s v="Malden"/>
    <s v="Massachusetts"/>
    <n v="2148"/>
    <x v="3"/>
    <s v="FUR-BO-10003450"/>
    <x v="0"/>
    <s v="Bookcases"/>
    <s v="Bush Westfield Collection Bookcases, Dark Cherry Finish"/>
    <x v="2131"/>
    <n v="3"/>
    <n v="0"/>
    <n v="13.915199999999992"/>
    <s v="Chuck Magee"/>
    <s v=""/>
    <n v="1"/>
    <n v="0"/>
  </r>
  <r>
    <n v="2545"/>
    <x v="1249"/>
    <x v="162"/>
    <d v="2018-09-14T00:00:00"/>
    <s v="Standard Class"/>
    <x v="399"/>
    <x v="399"/>
    <x v="2"/>
    <s v="United States"/>
    <s v="Malden"/>
    <s v="Massachusetts"/>
    <n v="2148"/>
    <x v="3"/>
    <s v="OFF-LA-10000248"/>
    <x v="1"/>
    <s v="Labels"/>
    <s v="Avery 52"/>
    <x v="1816"/>
    <n v="4"/>
    <n v="0"/>
    <n v="6.9371999999999998"/>
    <s v="Chuck Magee"/>
    <s v=""/>
    <n v="1"/>
    <n v="0"/>
  </r>
  <r>
    <n v="2546"/>
    <x v="1250"/>
    <x v="513"/>
    <d v="2019-04-20T00:00:00"/>
    <s v="Standard Class"/>
    <x v="32"/>
    <x v="32"/>
    <x v="0"/>
    <s v="United States"/>
    <s v="San Jose"/>
    <s v="California"/>
    <n v="95123"/>
    <x v="1"/>
    <s v="OFF-ST-10004804"/>
    <x v="1"/>
    <s v="Storage"/>
    <s v="Belkin 19&quot; Vented Equipment Shelf, Black"/>
    <x v="2132"/>
    <n v="4"/>
    <n v="0"/>
    <n v="2.0592000000000041"/>
    <s v="Anna Andreadi"/>
    <s v=""/>
    <n v="1"/>
    <n v="0"/>
  </r>
  <r>
    <n v="2547"/>
    <x v="1250"/>
    <x v="513"/>
    <d v="2019-04-20T00:00:00"/>
    <s v="Standard Class"/>
    <x v="32"/>
    <x v="32"/>
    <x v="0"/>
    <s v="United States"/>
    <s v="San Jose"/>
    <s v="California"/>
    <n v="95123"/>
    <x v="1"/>
    <s v="FUR-BO-10001337"/>
    <x v="0"/>
    <s v="Bookcases"/>
    <s v="O'Sullivan Living Dimensions 2-Shelf Bookcases"/>
    <x v="2133"/>
    <n v="1"/>
    <n v="0.15"/>
    <n v="-6.0489999999999995"/>
    <s v="Anna Andreadi"/>
    <s v=""/>
    <n v="1"/>
    <n v="0"/>
  </r>
  <r>
    <n v="2548"/>
    <x v="1251"/>
    <x v="748"/>
    <d v="2017-08-22T00:00:00"/>
    <s v="Standard Class"/>
    <x v="622"/>
    <x v="622"/>
    <x v="0"/>
    <s v="United States"/>
    <s v="Phoenix"/>
    <s v="Arizona"/>
    <n v="85023"/>
    <x v="1"/>
    <s v="OFF-AR-10002255"/>
    <x v="1"/>
    <s v="Art"/>
    <s v="Newell 346"/>
    <x v="2134"/>
    <n v="1"/>
    <n v="0.2"/>
    <n v="0.25919999999999999"/>
    <s v="Anna Andreadi"/>
    <n v="1"/>
    <n v="0"/>
    <n v="0"/>
  </r>
  <r>
    <n v="2549"/>
    <x v="1251"/>
    <x v="748"/>
    <d v="2017-08-22T00:00:00"/>
    <s v="Standard Class"/>
    <x v="622"/>
    <x v="622"/>
    <x v="0"/>
    <s v="United States"/>
    <s v="Phoenix"/>
    <s v="Arizona"/>
    <n v="85023"/>
    <x v="1"/>
    <s v="TEC-PH-10002624"/>
    <x v="2"/>
    <s v="Phones"/>
    <s v="Samsung Galaxy S4 Mini"/>
    <x v="2135"/>
    <n v="5"/>
    <n v="0.2"/>
    <n v="211.49549999999977"/>
    <s v="Anna Andreadi"/>
    <n v="1"/>
    <n v="0"/>
    <n v="0"/>
  </r>
  <r>
    <n v="2550"/>
    <x v="1251"/>
    <x v="748"/>
    <d v="2017-08-22T00:00:00"/>
    <s v="Standard Class"/>
    <x v="622"/>
    <x v="622"/>
    <x v="0"/>
    <s v="United States"/>
    <s v="Phoenix"/>
    <s v="Arizona"/>
    <n v="85023"/>
    <x v="1"/>
    <s v="OFF-PA-10001878"/>
    <x v="1"/>
    <s v="Paper"/>
    <s v="Xerox 1891"/>
    <x v="2136"/>
    <n v="8"/>
    <n v="0.2"/>
    <n v="105.64559999999997"/>
    <s v="Anna Andreadi"/>
    <n v="1"/>
    <n v="0"/>
    <n v="0"/>
  </r>
  <r>
    <n v="2551"/>
    <x v="1251"/>
    <x v="748"/>
    <d v="2017-08-22T00:00:00"/>
    <s v="Standard Class"/>
    <x v="622"/>
    <x v="622"/>
    <x v="0"/>
    <s v="United States"/>
    <s v="Phoenix"/>
    <s v="Arizona"/>
    <n v="85023"/>
    <x v="1"/>
    <s v="OFF-LA-10000452"/>
    <x v="1"/>
    <s v="Labels"/>
    <s v="Avery 488"/>
    <x v="1325"/>
    <n v="2"/>
    <n v="0.2"/>
    <n v="1.764"/>
    <s v="Anna Andreadi"/>
    <n v="1"/>
    <n v="0"/>
    <n v="0"/>
  </r>
  <r>
    <n v="2552"/>
    <x v="1252"/>
    <x v="123"/>
    <d v="2019-11-23T00:00:00"/>
    <s v="Standard Class"/>
    <x v="455"/>
    <x v="455"/>
    <x v="0"/>
    <s v="United States"/>
    <s v="Henderson"/>
    <s v="Kentucky"/>
    <n v="42420"/>
    <x v="0"/>
    <s v="FUR-FU-10004665"/>
    <x v="0"/>
    <s v="Furnishings"/>
    <s v="3M Polarizing Task Lamp with Clamp Arm, Light Gray"/>
    <x v="2137"/>
    <n v="6"/>
    <n v="0"/>
    <n v="213.68880000000001"/>
    <s v="Cassandra Brandow"/>
    <s v=""/>
    <n v="1"/>
    <n v="0"/>
  </r>
  <r>
    <n v="2553"/>
    <x v="1252"/>
    <x v="123"/>
    <d v="2019-11-23T00:00:00"/>
    <s v="Standard Class"/>
    <x v="455"/>
    <x v="455"/>
    <x v="0"/>
    <s v="United States"/>
    <s v="Henderson"/>
    <s v="Kentucky"/>
    <n v="42420"/>
    <x v="0"/>
    <s v="OFF-BI-10000088"/>
    <x v="1"/>
    <s v="Binders"/>
    <s v="GBC Imprintable Covers"/>
    <x v="2138"/>
    <n v="2"/>
    <n v="0"/>
    <n v="10.760400000000001"/>
    <s v="Cassandra Brandow"/>
    <s v=""/>
    <n v="1"/>
    <n v="0"/>
  </r>
  <r>
    <n v="2554"/>
    <x v="1253"/>
    <x v="749"/>
    <d v="2018-09-18T00:00:00"/>
    <s v="Standard Class"/>
    <x v="43"/>
    <x v="43"/>
    <x v="2"/>
    <s v="United States"/>
    <s v="Columbia"/>
    <s v="South Carolina"/>
    <n v="29203"/>
    <x v="0"/>
    <s v="OFF-PA-10000029"/>
    <x v="1"/>
    <s v="Paper"/>
    <s v="Xerox 224"/>
    <x v="243"/>
    <n v="4"/>
    <n v="0"/>
    <n v="12.441600000000001"/>
    <s v="Cassandra Brandow"/>
    <s v=""/>
    <n v="1"/>
    <n v="0"/>
  </r>
  <r>
    <n v="2555"/>
    <x v="1254"/>
    <x v="243"/>
    <d v="2018-08-20T00:00:00"/>
    <s v="Standard Class"/>
    <x v="547"/>
    <x v="547"/>
    <x v="0"/>
    <s v="United States"/>
    <s v="Tallahassee"/>
    <s v="Florida"/>
    <n v="32303"/>
    <x v="0"/>
    <s v="TEC-PH-10000369"/>
    <x v="2"/>
    <s v="Phones"/>
    <s v="HTC One Mini"/>
    <x v="2139"/>
    <n v="7"/>
    <n v="0.2"/>
    <n v="70.554400000000072"/>
    <s v="Cassandra Brandow"/>
    <s v=""/>
    <n v="1"/>
    <n v="0"/>
  </r>
  <r>
    <n v="2556"/>
    <x v="1255"/>
    <x v="120"/>
    <d v="2017-09-30T00:00:00"/>
    <s v="Standard Class"/>
    <x v="58"/>
    <x v="58"/>
    <x v="0"/>
    <s v="United States"/>
    <s v="New York City"/>
    <s v="New York"/>
    <n v="10035"/>
    <x v="3"/>
    <s v="TEC-AC-10001590"/>
    <x v="2"/>
    <s v="Accessories"/>
    <s v="Dell Slim USB Multimedia Keyboard"/>
    <x v="1424"/>
    <n v="2"/>
    <n v="0"/>
    <n v="12"/>
    <s v="Chuck Magee"/>
    <s v=""/>
    <n v="1"/>
    <n v="0"/>
  </r>
  <r>
    <n v="2557"/>
    <x v="1256"/>
    <x v="750"/>
    <d v="2018-10-14T00:00:00"/>
    <s v="Standard Class"/>
    <x v="308"/>
    <x v="308"/>
    <x v="1"/>
    <s v="United States"/>
    <s v="Houston"/>
    <s v="Texas"/>
    <n v="77070"/>
    <x v="2"/>
    <s v="FUR-FU-10004909"/>
    <x v="0"/>
    <s v="Furnishings"/>
    <s v="Contemporary Wood/Metal Frame"/>
    <x v="2140"/>
    <n v="8"/>
    <n v="0.6"/>
    <n v="-32.320000000000007"/>
    <s v="Kelly Williams"/>
    <s v=""/>
    <n v="1"/>
    <n v="0"/>
  </r>
  <r>
    <n v="2558"/>
    <x v="1257"/>
    <x v="539"/>
    <d v="2017-03-30T00:00:00"/>
    <s v="Standard Class"/>
    <x v="130"/>
    <x v="130"/>
    <x v="1"/>
    <s v="United States"/>
    <s v="Coral Springs"/>
    <s v="Florida"/>
    <n v="33065"/>
    <x v="0"/>
    <s v="OFF-AP-10002287"/>
    <x v="1"/>
    <s v="Appliances"/>
    <s v="Eureka Sanitaire  Multi-Pro Heavy-Duty Upright, Disposable Bags"/>
    <x v="2141"/>
    <n v="2"/>
    <n v="0.2"/>
    <n v="0.52439999999999998"/>
    <s v="Cassandra Brandow"/>
    <s v=""/>
    <n v="1"/>
    <n v="0"/>
  </r>
  <r>
    <n v="2559"/>
    <x v="1258"/>
    <x v="70"/>
    <d v="2017-06-04T00:00:00"/>
    <s v="Standard Class"/>
    <x v="612"/>
    <x v="612"/>
    <x v="0"/>
    <s v="United States"/>
    <s v="Orem"/>
    <s v="Utah"/>
    <n v="84057"/>
    <x v="1"/>
    <s v="FUR-BO-10004357"/>
    <x v="0"/>
    <s v="Bookcases"/>
    <s v="O'Sullivan Living Dimensions 3-Shelf Bookcases"/>
    <x v="2142"/>
    <n v="7"/>
    <n v="0"/>
    <n v="140.68599999999989"/>
    <s v="Anna Andreadi"/>
    <s v=""/>
    <n v="1"/>
    <n v="0"/>
  </r>
  <r>
    <n v="2560"/>
    <x v="1258"/>
    <x v="70"/>
    <d v="2017-06-04T00:00:00"/>
    <s v="Standard Class"/>
    <x v="612"/>
    <x v="612"/>
    <x v="0"/>
    <s v="United States"/>
    <s v="Orem"/>
    <s v="Utah"/>
    <n v="84057"/>
    <x v="1"/>
    <s v="OFF-LA-10003766"/>
    <x v="1"/>
    <s v="Labels"/>
    <s v="Self-Adhesive Removable Labels"/>
    <x v="2143"/>
    <n v="5"/>
    <n v="0"/>
    <n v="7.5600000000000005"/>
    <s v="Anna Andreadi"/>
    <s v=""/>
    <n v="1"/>
    <n v="0"/>
  </r>
  <r>
    <n v="2561"/>
    <x v="1258"/>
    <x v="70"/>
    <d v="2017-06-04T00:00:00"/>
    <s v="Standard Class"/>
    <x v="612"/>
    <x v="612"/>
    <x v="0"/>
    <s v="United States"/>
    <s v="Orem"/>
    <s v="Utah"/>
    <n v="84057"/>
    <x v="1"/>
    <s v="OFF-ST-10000046"/>
    <x v="1"/>
    <s v="Storage"/>
    <s v="Fellowes Super Stor/Drawer Files"/>
    <x v="2144"/>
    <n v="2"/>
    <n v="0"/>
    <n v="61.38900000000001"/>
    <s v="Anna Andreadi"/>
    <s v=""/>
    <n v="1"/>
    <n v="0"/>
  </r>
  <r>
    <n v="2562"/>
    <x v="1259"/>
    <x v="707"/>
    <d v="2017-12-31T00:00:00"/>
    <s v="Standard Class"/>
    <x v="93"/>
    <x v="93"/>
    <x v="0"/>
    <s v="United States"/>
    <s v="Nashville"/>
    <s v="Tennessee"/>
    <n v="37211"/>
    <x v="0"/>
    <s v="OFF-LA-10003190"/>
    <x v="1"/>
    <s v="Labels"/>
    <s v="Avery 474"/>
    <x v="2145"/>
    <n v="4"/>
    <n v="0.2"/>
    <n v="3.3408000000000002"/>
    <s v="Cassandra Brandow"/>
    <s v=""/>
    <n v="1"/>
    <n v="0"/>
  </r>
  <r>
    <n v="2563"/>
    <x v="1259"/>
    <x v="707"/>
    <d v="2017-12-31T00:00:00"/>
    <s v="Standard Class"/>
    <x v="93"/>
    <x v="93"/>
    <x v="0"/>
    <s v="United States"/>
    <s v="Nashville"/>
    <s v="Tennessee"/>
    <n v="37211"/>
    <x v="0"/>
    <s v="OFF-PA-10002787"/>
    <x v="1"/>
    <s v="Paper"/>
    <s v="Xerox 227"/>
    <x v="563"/>
    <n v="2"/>
    <n v="0.2"/>
    <n v="3.6288"/>
    <s v="Cassandra Brandow"/>
    <s v=""/>
    <n v="1"/>
    <n v="0"/>
  </r>
  <r>
    <n v="2564"/>
    <x v="1260"/>
    <x v="751"/>
    <d v="2017-03-22T00:00:00"/>
    <s v="Second Class"/>
    <x v="403"/>
    <x v="403"/>
    <x v="1"/>
    <s v="United States"/>
    <s v="New York City"/>
    <s v="New York"/>
    <n v="10009"/>
    <x v="3"/>
    <s v="TEC-AC-10000387"/>
    <x v="2"/>
    <s v="Accessories"/>
    <s v="KeyTronic KT800P2 - Keyboard - Black"/>
    <x v="2146"/>
    <n v="1"/>
    <n v="0"/>
    <n v="2.7035999999999998"/>
    <s v="Chuck Magee"/>
    <s v=""/>
    <n v="1"/>
    <n v="0"/>
  </r>
  <r>
    <n v="2565"/>
    <x v="1260"/>
    <x v="751"/>
    <d v="2017-03-22T00:00:00"/>
    <s v="Second Class"/>
    <x v="403"/>
    <x v="403"/>
    <x v="1"/>
    <s v="United States"/>
    <s v="New York City"/>
    <s v="New York"/>
    <n v="10009"/>
    <x v="3"/>
    <s v="OFF-ST-10001291"/>
    <x v="1"/>
    <s v="Storage"/>
    <s v="Tenex Personal Self-Stacking Standard File Box, Black/Gray"/>
    <x v="2147"/>
    <n v="2"/>
    <n v="0"/>
    <n v="9.1313999999999993"/>
    <s v="Chuck Magee"/>
    <s v=""/>
    <n v="1"/>
    <n v="0"/>
  </r>
  <r>
    <n v="2566"/>
    <x v="1261"/>
    <x v="202"/>
    <d v="2019-12-24T00:00:00"/>
    <s v="First Class"/>
    <x v="631"/>
    <x v="631"/>
    <x v="0"/>
    <s v="United States"/>
    <s v="Bowling Green"/>
    <s v="Kentucky"/>
    <n v="42104"/>
    <x v="0"/>
    <s v="TEC-AC-10003116"/>
    <x v="2"/>
    <s v="Accessories"/>
    <s v="Memorex Froggy Flash Drive 8 GB"/>
    <x v="2148"/>
    <n v="4"/>
    <n v="0"/>
    <n v="27.689999999999998"/>
    <s v="Cassandra Brandow"/>
    <s v=""/>
    <n v="1"/>
    <n v="1"/>
  </r>
  <r>
    <n v="2567"/>
    <x v="1262"/>
    <x v="752"/>
    <d v="2019-11-03T00:00:00"/>
    <s v="Second Class"/>
    <x v="227"/>
    <x v="227"/>
    <x v="0"/>
    <s v="United States"/>
    <s v="Bellingham"/>
    <s v="Washington"/>
    <n v="98226"/>
    <x v="1"/>
    <s v="OFF-BI-10001308"/>
    <x v="1"/>
    <s v="Binders"/>
    <s v="GBC Standard Plastic Binding Systems' Combs"/>
    <x v="2149"/>
    <n v="5"/>
    <n v="0.2"/>
    <n v="7.8499999999999979"/>
    <s v="Anna Andreadi"/>
    <s v=""/>
    <n v="1"/>
    <n v="0"/>
  </r>
  <r>
    <n v="2568"/>
    <x v="1262"/>
    <x v="752"/>
    <d v="2019-11-03T00:00:00"/>
    <s v="Second Class"/>
    <x v="227"/>
    <x v="227"/>
    <x v="0"/>
    <s v="United States"/>
    <s v="Bellingham"/>
    <s v="Washington"/>
    <n v="98226"/>
    <x v="1"/>
    <s v="FUR-TA-10003954"/>
    <x v="0"/>
    <s v="Tables"/>
    <s v="Hon 94000 Series Round Tables"/>
    <x v="2150"/>
    <n v="9"/>
    <n v="0"/>
    <n v="239.90580000000011"/>
    <s v="Anna Andreadi"/>
    <s v=""/>
    <n v="1"/>
    <n v="0"/>
  </r>
  <r>
    <n v="2569"/>
    <x v="1263"/>
    <x v="210"/>
    <d v="2019-09-11T00:00:00"/>
    <s v="Standard Class"/>
    <x v="407"/>
    <x v="407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x v="2151"/>
    <n v="8"/>
    <n v="0"/>
    <n v="133.86240000000004"/>
    <s v="Chuck Magee"/>
    <s v=""/>
    <n v="1"/>
    <n v="0"/>
  </r>
  <r>
    <n v="2570"/>
    <x v="1264"/>
    <x v="753"/>
    <d v="2019-12-27T00:00:00"/>
    <s v="Same Day"/>
    <x v="112"/>
    <x v="112"/>
    <x v="1"/>
    <s v="United States"/>
    <s v="Newark"/>
    <s v="Ohio"/>
    <n v="43055"/>
    <x v="3"/>
    <s v="TEC-PH-10000576"/>
    <x v="2"/>
    <s v="Phones"/>
    <s v="AT&amp;T 1080 Corded phone"/>
    <x v="2152"/>
    <n v="2"/>
    <n v="0.4"/>
    <n v="-35.617400000000004"/>
    <s v="Chuck Magee"/>
    <s v=""/>
    <n v="1"/>
    <n v="0"/>
  </r>
  <r>
    <n v="2571"/>
    <x v="1264"/>
    <x v="753"/>
    <d v="2019-12-27T00:00:00"/>
    <s v="Same Day"/>
    <x v="112"/>
    <x v="112"/>
    <x v="1"/>
    <s v="United States"/>
    <s v="Newark"/>
    <s v="Ohio"/>
    <n v="43055"/>
    <x v="3"/>
    <s v="OFF-AR-10004441"/>
    <x v="1"/>
    <s v="Art"/>
    <s v="BIC Brite Liner Highlighters"/>
    <x v="2153"/>
    <n v="4"/>
    <n v="0.2"/>
    <n v="3.6431999999999998"/>
    <s v="Chuck Magee"/>
    <s v=""/>
    <n v="1"/>
    <n v="0"/>
  </r>
  <r>
    <n v="2572"/>
    <x v="1265"/>
    <x v="11"/>
    <d v="2019-07-21T00:00:00"/>
    <s v="Standard Class"/>
    <x v="91"/>
    <x v="91"/>
    <x v="2"/>
    <s v="United States"/>
    <s v="Woodstock"/>
    <s v="Illinois"/>
    <n v="60098"/>
    <x v="2"/>
    <s v="OFF-AR-10003759"/>
    <x v="1"/>
    <s v="Art"/>
    <s v="Crayola Anti Dust Chalk, 12/Pack"/>
    <x v="2154"/>
    <n v="2"/>
    <n v="0.2"/>
    <n v="0.90999999999999981"/>
    <s v="Kelly Williams"/>
    <s v=""/>
    <n v="1"/>
    <n v="0"/>
  </r>
  <r>
    <n v="2573"/>
    <x v="1266"/>
    <x v="399"/>
    <d v="2018-08-15T00:00:00"/>
    <s v="Second Class"/>
    <x v="632"/>
    <x v="632"/>
    <x v="0"/>
    <s v="United States"/>
    <s v="Carrollton"/>
    <s v="Texas"/>
    <n v="75007"/>
    <x v="2"/>
    <s v="TEC-AC-10004145"/>
    <x v="2"/>
    <s v="Accessories"/>
    <s v="Logitech diNovo Edge Keyboard"/>
    <x v="2155"/>
    <n v="7"/>
    <n v="0.2"/>
    <n v="52.497900000000016"/>
    <s v="Kelly Williams"/>
    <s v=""/>
    <n v="1"/>
    <n v="1"/>
  </r>
  <r>
    <n v="2574"/>
    <x v="1267"/>
    <x v="362"/>
    <d v="2019-07-14T00:00:00"/>
    <s v="Standard Class"/>
    <x v="598"/>
    <x v="598"/>
    <x v="2"/>
    <s v="United States"/>
    <s v="Lafayette"/>
    <s v="Indiana"/>
    <n v="47905"/>
    <x v="2"/>
    <s v="FUR-FU-10000293"/>
    <x v="0"/>
    <s v="Furnishings"/>
    <s v="Eldon Antistatic Chair Mats for Low to Medium Pile Carpets"/>
    <x v="1893"/>
    <n v="5"/>
    <n v="0"/>
    <n v="31.586999999999961"/>
    <s v="Kelly Williams"/>
    <n v="1"/>
    <n v="0"/>
    <n v="0"/>
  </r>
  <r>
    <n v="2575"/>
    <x v="1268"/>
    <x v="754"/>
    <d v="2016-11-27T00:00:00"/>
    <s v="Standard Class"/>
    <x v="19"/>
    <x v="19"/>
    <x v="1"/>
    <s v="United States"/>
    <s v="Columbus"/>
    <s v="Georgia"/>
    <n v="31907"/>
    <x v="0"/>
    <s v="OFF-EN-10004955"/>
    <x v="1"/>
    <s v="Envelopes"/>
    <s v="Fashion Color Clasp Envelopes"/>
    <x v="2156"/>
    <n v="3"/>
    <n v="0"/>
    <n v="7.9527000000000001"/>
    <s v="Cassandra Brandow"/>
    <s v=""/>
    <n v="1"/>
    <n v="0"/>
  </r>
  <r>
    <n v="2576"/>
    <x v="1268"/>
    <x v="754"/>
    <d v="2016-11-27T00:00:00"/>
    <s v="Standard Class"/>
    <x v="19"/>
    <x v="19"/>
    <x v="1"/>
    <s v="United States"/>
    <s v="Columbus"/>
    <s v="Georgia"/>
    <n v="31907"/>
    <x v="0"/>
    <s v="OFF-BI-10001071"/>
    <x v="1"/>
    <s v="Binders"/>
    <s v="GBC ProClick Punch Binding System"/>
    <x v="2157"/>
    <n v="5"/>
    <n v="0"/>
    <n v="156.751"/>
    <s v="Cassandra Brandow"/>
    <s v=""/>
    <n v="1"/>
    <n v="0"/>
  </r>
  <r>
    <n v="2577"/>
    <x v="1268"/>
    <x v="754"/>
    <d v="2016-11-27T00:00:00"/>
    <s v="Standard Class"/>
    <x v="19"/>
    <x v="19"/>
    <x v="1"/>
    <s v="United States"/>
    <s v="Columbus"/>
    <s v="Georgia"/>
    <n v="31907"/>
    <x v="0"/>
    <s v="OFF-EN-10001990"/>
    <x v="1"/>
    <s v="Envelopes"/>
    <s v="Staple envelope"/>
    <x v="716"/>
    <n v="2"/>
    <n v="0"/>
    <n v="5.3391999999999991"/>
    <s v="Cassandra Brandow"/>
    <s v=""/>
    <n v="1"/>
    <n v="0"/>
  </r>
  <r>
    <n v="2578"/>
    <x v="1268"/>
    <x v="754"/>
    <d v="2016-11-27T00:00:00"/>
    <s v="Standard Class"/>
    <x v="19"/>
    <x v="19"/>
    <x v="1"/>
    <s v="United States"/>
    <s v="Columbus"/>
    <s v="Georgia"/>
    <n v="31907"/>
    <x v="0"/>
    <s v="OFF-AP-10002734"/>
    <x v="1"/>
    <s v="Appliances"/>
    <s v="Holmes Harmony HEPA Air Purifier for 17 x 20 Room"/>
    <x v="2158"/>
    <n v="3"/>
    <n v="0"/>
    <n v="290.30160000000001"/>
    <s v="Cassandra Brandow"/>
    <s v=""/>
    <n v="1"/>
    <n v="0"/>
  </r>
  <r>
    <n v="2579"/>
    <x v="1269"/>
    <x v="755"/>
    <d v="2016-01-31T00:00:00"/>
    <s v="Standard Class"/>
    <x v="174"/>
    <x v="174"/>
    <x v="2"/>
    <s v="United States"/>
    <s v="Alexandria"/>
    <s v="Virginia"/>
    <n v="22304"/>
    <x v="0"/>
    <s v="FUR-FU-10004587"/>
    <x v="0"/>
    <s v="Furnishings"/>
    <s v="GE General Use Halogen Bulbs, 100 Watts, 1 Bulb per Pack"/>
    <x v="2159"/>
    <n v="3"/>
    <n v="0"/>
    <n v="30.7818"/>
    <s v="Cassandra Brandow"/>
    <s v=""/>
    <n v="1"/>
    <n v="0"/>
  </r>
  <r>
    <n v="2580"/>
    <x v="1269"/>
    <x v="755"/>
    <d v="2016-01-31T00:00:00"/>
    <s v="Standard Class"/>
    <x v="174"/>
    <x v="174"/>
    <x v="2"/>
    <s v="United States"/>
    <s v="Alexandria"/>
    <s v="Virginia"/>
    <n v="22304"/>
    <x v="0"/>
    <s v="OFF-ST-10004337"/>
    <x v="1"/>
    <s v="Storage"/>
    <s v="SAFCO Commercial Wire Shelving, 72h"/>
    <x v="2160"/>
    <n v="8"/>
    <n v="0"/>
    <n v="0"/>
    <s v="Cassandra Brandow"/>
    <s v=""/>
    <n v="1"/>
    <n v="0"/>
  </r>
  <r>
    <n v="2581"/>
    <x v="1269"/>
    <x v="755"/>
    <d v="2016-01-31T00:00:00"/>
    <s v="Standard Class"/>
    <x v="174"/>
    <x v="174"/>
    <x v="2"/>
    <s v="United States"/>
    <s v="Alexandria"/>
    <s v="Virginia"/>
    <n v="22304"/>
    <x v="0"/>
    <s v="OFF-PA-10003072"/>
    <x v="1"/>
    <s v="Paper"/>
    <s v="Eureka Recycled Copy Paper 8 1/2&quot; x 11&quot;, Ream"/>
    <x v="541"/>
    <n v="3"/>
    <n v="0"/>
    <n v="9.3312000000000008"/>
    <s v="Cassandra Brandow"/>
    <s v=""/>
    <n v="1"/>
    <n v="0"/>
  </r>
  <r>
    <n v="2582"/>
    <x v="1269"/>
    <x v="755"/>
    <d v="2016-01-31T00:00:00"/>
    <s v="Standard Class"/>
    <x v="174"/>
    <x v="174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x v="1459"/>
    <n v="2"/>
    <n v="0"/>
    <n v="8.34"/>
    <s v="Cassandra Brandow"/>
    <s v=""/>
    <n v="1"/>
    <n v="0"/>
  </r>
  <r>
    <n v="2583"/>
    <x v="1269"/>
    <x v="755"/>
    <d v="2016-01-31T00:00:00"/>
    <s v="Standard Class"/>
    <x v="174"/>
    <x v="174"/>
    <x v="2"/>
    <s v="United States"/>
    <s v="Alexandria"/>
    <s v="Virginia"/>
    <n v="22304"/>
    <x v="0"/>
    <s v="TEC-PH-10004833"/>
    <x v="2"/>
    <s v="Phones"/>
    <s v="Macally Suction Cup Mount"/>
    <x v="2161"/>
    <n v="13"/>
    <n v="0"/>
    <n v="0"/>
    <s v="Cassandra Brandow"/>
    <s v=""/>
    <n v="1"/>
    <n v="0"/>
  </r>
  <r>
    <n v="2584"/>
    <x v="1269"/>
    <x v="755"/>
    <d v="2016-01-31T00:00:00"/>
    <s v="Standard Class"/>
    <x v="174"/>
    <x v="174"/>
    <x v="2"/>
    <s v="United States"/>
    <s v="Alexandria"/>
    <s v="Virginia"/>
    <n v="22304"/>
    <x v="0"/>
    <s v="FUR-FU-10001847"/>
    <x v="0"/>
    <s v="Furnishings"/>
    <s v="Eldon Image Series Black Desk Accessories"/>
    <x v="2162"/>
    <n v="3"/>
    <n v="0"/>
    <n v="4.4711999999999996"/>
    <s v="Cassandra Brandow"/>
    <s v=""/>
    <n v="1"/>
    <n v="0"/>
  </r>
  <r>
    <n v="2585"/>
    <x v="1269"/>
    <x v="755"/>
    <d v="2016-01-31T00:00:00"/>
    <s v="Standard Class"/>
    <x v="174"/>
    <x v="174"/>
    <x v="2"/>
    <s v="United States"/>
    <s v="Alexandria"/>
    <s v="Virginia"/>
    <n v="22304"/>
    <x v="0"/>
    <s v="TEC-PH-10002103"/>
    <x v="2"/>
    <s v="Phones"/>
    <s v="Jabra SPEAK 410"/>
    <x v="2163"/>
    <n v="2"/>
    <n v="0"/>
    <n v="52.634399999999999"/>
    <s v="Cassandra Brandow"/>
    <s v=""/>
    <n v="1"/>
    <n v="0"/>
  </r>
  <r>
    <n v="2586"/>
    <x v="1270"/>
    <x v="502"/>
    <d v="2017-11-10T00:00:00"/>
    <s v="Standard Class"/>
    <x v="294"/>
    <x v="294"/>
    <x v="1"/>
    <s v="United States"/>
    <s v="Haltom City"/>
    <s v="Texas"/>
    <n v="76117"/>
    <x v="2"/>
    <s v="OFF-EN-10001137"/>
    <x v="1"/>
    <s v="Envelopes"/>
    <s v="#10 Gummed Flap White Envelopes, 100/Box"/>
    <x v="2164"/>
    <n v="2"/>
    <n v="0.2"/>
    <n v="2.1475999999999997"/>
    <s v="Kelly Williams"/>
    <s v=""/>
    <n v="1"/>
    <n v="0"/>
  </r>
  <r>
    <n v="2587"/>
    <x v="1271"/>
    <x v="160"/>
    <d v="2019-07-06T00:00:00"/>
    <s v="Standard Class"/>
    <x v="267"/>
    <x v="267"/>
    <x v="0"/>
    <s v="United States"/>
    <s v="New York City"/>
    <s v="New York"/>
    <n v="10024"/>
    <x v="3"/>
    <s v="OFF-ST-10001476"/>
    <x v="1"/>
    <s v="Storage"/>
    <s v="Steel Personal Filing/Posting Tote"/>
    <x v="2165"/>
    <n v="7"/>
    <n v="0"/>
    <n v="67.113900000000015"/>
    <s v="Chuck Magee"/>
    <s v=""/>
    <n v="1"/>
    <n v="0"/>
  </r>
  <r>
    <n v="2588"/>
    <x v="1271"/>
    <x v="160"/>
    <d v="2019-07-06T00:00:00"/>
    <s v="Standard Class"/>
    <x v="267"/>
    <x v="267"/>
    <x v="0"/>
    <s v="United States"/>
    <s v="New York City"/>
    <s v="New York"/>
    <n v="10024"/>
    <x v="3"/>
    <s v="FUR-FU-10002045"/>
    <x v="0"/>
    <s v="Furnishings"/>
    <s v="Executive Impressions 14&quot;"/>
    <x v="749"/>
    <n v="1"/>
    <n v="0"/>
    <n v="9.7812000000000019"/>
    <s v="Chuck Magee"/>
    <s v=""/>
    <n v="1"/>
    <n v="0"/>
  </r>
  <r>
    <n v="2589"/>
    <x v="1272"/>
    <x v="465"/>
    <d v="2018-05-09T00:00:00"/>
    <s v="Standard Class"/>
    <x v="593"/>
    <x v="593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x v="156"/>
    <n v="1"/>
    <n v="0"/>
    <n v="1.0165999999999995"/>
    <s v="Anna Andreadi"/>
    <s v=""/>
    <n v="1"/>
    <n v="0"/>
  </r>
  <r>
    <n v="2590"/>
    <x v="1272"/>
    <x v="465"/>
    <d v="2018-05-09T00:00:00"/>
    <s v="Standard Class"/>
    <x v="593"/>
    <x v="593"/>
    <x v="2"/>
    <s v="United States"/>
    <s v="Los Angeles"/>
    <s v="California"/>
    <n v="90004"/>
    <x v="1"/>
    <s v="TEC-PH-10001433"/>
    <x v="2"/>
    <s v="Phones"/>
    <s v="Cisco Small Business SPA 502G VoIP phone"/>
    <x v="2166"/>
    <n v="3"/>
    <n v="0.2"/>
    <n v="21.539699999999996"/>
    <s v="Anna Andreadi"/>
    <s v=""/>
    <n v="1"/>
    <n v="0"/>
  </r>
  <r>
    <n v="2591"/>
    <x v="1273"/>
    <x v="162"/>
    <d v="2018-09-14T00:00:00"/>
    <s v="Standard Class"/>
    <x v="339"/>
    <x v="339"/>
    <x v="0"/>
    <s v="United States"/>
    <s v="Wheeling"/>
    <s v="Illinois"/>
    <n v="60090"/>
    <x v="2"/>
    <s v="FUR-FU-10004671"/>
    <x v="0"/>
    <s v="Furnishings"/>
    <s v="Executive Impressions 12&quot; Wall Clock"/>
    <x v="2167"/>
    <n v="2"/>
    <n v="0.6"/>
    <n v="-7.774799999999999"/>
    <s v="Kelly Williams"/>
    <s v=""/>
    <n v="1"/>
    <n v="0"/>
  </r>
  <r>
    <n v="2592"/>
    <x v="1273"/>
    <x v="162"/>
    <d v="2018-09-14T00:00:00"/>
    <s v="Standard Class"/>
    <x v="339"/>
    <x v="339"/>
    <x v="0"/>
    <s v="United States"/>
    <s v="Wheeling"/>
    <s v="Illinois"/>
    <n v="60090"/>
    <x v="2"/>
    <s v="FUR-TA-10003569"/>
    <x v="0"/>
    <s v="Tables"/>
    <s v="Bretford CR8500 Series Meeting Room Furniture"/>
    <x v="2168"/>
    <n v="3"/>
    <n v="0.5"/>
    <n v="-300.73500000000001"/>
    <s v="Kelly Williams"/>
    <s v=""/>
    <n v="1"/>
    <n v="0"/>
  </r>
  <r>
    <n v="2593"/>
    <x v="1274"/>
    <x v="221"/>
    <d v="2019-11-26T00:00:00"/>
    <s v="Second Class"/>
    <x v="276"/>
    <x v="276"/>
    <x v="1"/>
    <s v="United States"/>
    <s v="Summerville"/>
    <s v="South Carolina"/>
    <n v="29483"/>
    <x v="0"/>
    <s v="TEC-PH-10002807"/>
    <x v="2"/>
    <s v="Phones"/>
    <s v="Motorla HX550 Universal Bluetooth Headset"/>
    <x v="2169"/>
    <n v="2"/>
    <n v="0"/>
    <n v="39.549999999999997"/>
    <s v="Cassandra Brandow"/>
    <s v=""/>
    <n v="1"/>
    <n v="0"/>
  </r>
  <r>
    <n v="2594"/>
    <x v="1274"/>
    <x v="221"/>
    <d v="2019-11-26T00:00:00"/>
    <s v="Second Class"/>
    <x v="276"/>
    <x v="276"/>
    <x v="1"/>
    <s v="United States"/>
    <s v="Summerville"/>
    <s v="South Carolina"/>
    <n v="29483"/>
    <x v="0"/>
    <s v="OFF-BI-10001597"/>
    <x v="1"/>
    <s v="Binders"/>
    <s v="Wilson Jones Ledger-Size, Piano-Hinge Binder, 2&quot;, Blue"/>
    <x v="2170"/>
    <n v="8"/>
    <n v="0"/>
    <n v="157.36319999999998"/>
    <s v="Cassandra Brandow"/>
    <s v=""/>
    <n v="1"/>
    <n v="0"/>
  </r>
  <r>
    <n v="2595"/>
    <x v="1275"/>
    <x v="726"/>
    <d v="2019-05-17T00:00:00"/>
    <s v="Standard Class"/>
    <x v="312"/>
    <x v="312"/>
    <x v="1"/>
    <s v="United States"/>
    <s v="Columbus"/>
    <s v="Indiana"/>
    <n v="47201"/>
    <x v="2"/>
    <s v="OFF-EN-10003296"/>
    <x v="1"/>
    <s v="Envelopes"/>
    <s v="Tyvek Side-Opening Peel &amp; Seel Expanding Envelopes"/>
    <x v="2171"/>
    <n v="2"/>
    <n v="0"/>
    <n v="81.432000000000002"/>
    <s v="Kelly Williams"/>
    <s v=""/>
    <n v="1"/>
    <n v="0"/>
  </r>
  <r>
    <n v="2596"/>
    <x v="1275"/>
    <x v="726"/>
    <d v="2019-05-17T00:00:00"/>
    <s v="Standard Class"/>
    <x v="312"/>
    <x v="312"/>
    <x v="1"/>
    <s v="United States"/>
    <s v="Columbus"/>
    <s v="Indiana"/>
    <n v="47201"/>
    <x v="2"/>
    <s v="OFF-BI-10004632"/>
    <x v="1"/>
    <s v="Binders"/>
    <s v="Ibico Hi-Tech Manual Binding System"/>
    <x v="2172"/>
    <n v="3"/>
    <n v="0"/>
    <n v="411.73649999999998"/>
    <s v="Kelly Williams"/>
    <s v=""/>
    <n v="1"/>
    <n v="0"/>
  </r>
  <r>
    <n v="2597"/>
    <x v="1275"/>
    <x v="726"/>
    <d v="2019-05-17T00:00:00"/>
    <s v="Standard Class"/>
    <x v="312"/>
    <x v="312"/>
    <x v="1"/>
    <s v="United States"/>
    <s v="Columbus"/>
    <s v="Indiana"/>
    <n v="47201"/>
    <x v="2"/>
    <s v="TEC-PH-10002310"/>
    <x v="2"/>
    <s v="Phones"/>
    <s v="Plantronics Calisto P620-M USB Wireless Speakerphone System"/>
    <x v="2173"/>
    <n v="3"/>
    <n v="0"/>
    <n v="158.75190000000003"/>
    <s v="Kelly Williams"/>
    <s v=""/>
    <n v="1"/>
    <n v="0"/>
  </r>
  <r>
    <n v="2598"/>
    <x v="1275"/>
    <x v="726"/>
    <d v="2019-05-17T00:00:00"/>
    <s v="Standard Class"/>
    <x v="312"/>
    <x v="312"/>
    <x v="1"/>
    <s v="United States"/>
    <s v="Columbus"/>
    <s v="Indiana"/>
    <n v="47201"/>
    <x v="2"/>
    <s v="OFF-ST-10000078"/>
    <x v="1"/>
    <s v="Storage"/>
    <s v="Tennsco 6- and 18-Compartment Lockers"/>
    <x v="2174"/>
    <n v="2"/>
    <n v="0"/>
    <n v="95.461199999999963"/>
    <s v="Kelly Williams"/>
    <s v=""/>
    <n v="1"/>
    <n v="0"/>
  </r>
  <r>
    <n v="2599"/>
    <x v="1275"/>
    <x v="726"/>
    <d v="2019-05-17T00:00:00"/>
    <s v="Standard Class"/>
    <x v="312"/>
    <x v="312"/>
    <x v="1"/>
    <s v="United States"/>
    <s v="Columbus"/>
    <s v="Indiana"/>
    <n v="47201"/>
    <x v="2"/>
    <s v="OFF-PA-10001752"/>
    <x v="1"/>
    <s v="Paper"/>
    <s v="Hammermill CopyPlus Copy Paper (20Lb. and 84 Bright)"/>
    <x v="1830"/>
    <n v="3"/>
    <n v="0"/>
    <n v="7.3206000000000007"/>
    <s v="Kelly Williams"/>
    <s v=""/>
    <n v="1"/>
    <n v="0"/>
  </r>
  <r>
    <n v="2600"/>
    <x v="1276"/>
    <x v="756"/>
    <d v="2019-04-29T00:00:00"/>
    <s v="Standard Class"/>
    <x v="85"/>
    <x v="85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x v="2175"/>
    <n v="2"/>
    <n v="0"/>
    <n v="35.362599999999986"/>
    <s v="Chuck Magee"/>
    <s v=""/>
    <n v="1"/>
    <n v="0"/>
  </r>
  <r>
    <n v="2601"/>
    <x v="1276"/>
    <x v="756"/>
    <d v="2019-04-29T00:00:00"/>
    <s v="Standard Class"/>
    <x v="85"/>
    <x v="85"/>
    <x v="0"/>
    <s v="United States"/>
    <s v="New York City"/>
    <s v="New York"/>
    <n v="10024"/>
    <x v="3"/>
    <s v="OFF-SU-10002573"/>
    <x v="1"/>
    <s v="Supplies"/>
    <s v="Acme 10&quot; Easy Grip Assistive Scissors"/>
    <x v="2176"/>
    <n v="7"/>
    <n v="0"/>
    <n v="36.812999999999988"/>
    <s v="Chuck Magee"/>
    <s v=""/>
    <n v="1"/>
    <n v="0"/>
  </r>
  <r>
    <n v="2602"/>
    <x v="1277"/>
    <x v="30"/>
    <d v="2018-06-04T00:00:00"/>
    <s v="Same Day"/>
    <x v="633"/>
    <x v="633"/>
    <x v="0"/>
    <s v="United States"/>
    <s v="New York City"/>
    <s v="New York"/>
    <n v="10035"/>
    <x v="3"/>
    <s v="OFF-PA-10000349"/>
    <x v="1"/>
    <s v="Paper"/>
    <s v="Easy-staple paper"/>
    <x v="1830"/>
    <n v="3"/>
    <n v="0"/>
    <n v="7.0218000000000007"/>
    <s v="Chuck Magee"/>
    <s v=""/>
    <n v="1"/>
    <n v="1"/>
  </r>
  <r>
    <n v="2603"/>
    <x v="1277"/>
    <x v="30"/>
    <d v="2018-06-04T00:00:00"/>
    <s v="Same Day"/>
    <x v="633"/>
    <x v="633"/>
    <x v="0"/>
    <s v="United States"/>
    <s v="New York City"/>
    <s v="New York"/>
    <n v="10035"/>
    <x v="3"/>
    <s v="TEC-MA-10003356"/>
    <x v="2"/>
    <s v="Machines"/>
    <s v="Panasonic KX MC6040 Color Laser Multifunction Printer"/>
    <x v="2177"/>
    <n v="3"/>
    <n v="0"/>
    <n v="364.45949999999993"/>
    <s v="Chuck Magee"/>
    <s v=""/>
    <n v="1"/>
    <n v="0"/>
  </r>
  <r>
    <n v="2604"/>
    <x v="1277"/>
    <x v="30"/>
    <d v="2018-06-04T00:00:00"/>
    <s v="Same Day"/>
    <x v="633"/>
    <x v="633"/>
    <x v="0"/>
    <s v="United States"/>
    <s v="New York City"/>
    <s v="New York"/>
    <n v="10035"/>
    <x v="3"/>
    <s v="FUR-BO-10000362"/>
    <x v="0"/>
    <s v="Bookcases"/>
    <s v="Sauder Inglewood Library Bookcases"/>
    <x v="2178"/>
    <n v="1"/>
    <n v="0.2"/>
    <n v="5.129400000000004"/>
    <s v="Chuck Magee"/>
    <s v=""/>
    <n v="1"/>
    <n v="0"/>
  </r>
  <r>
    <n v="2605"/>
    <x v="1277"/>
    <x v="30"/>
    <d v="2018-06-04T00:00:00"/>
    <s v="Same Day"/>
    <x v="633"/>
    <x v="633"/>
    <x v="0"/>
    <s v="United States"/>
    <s v="New York City"/>
    <s v="New York"/>
    <n v="10035"/>
    <x v="3"/>
    <s v="FUR-FU-10003878"/>
    <x v="0"/>
    <s v="Furnishings"/>
    <s v="Linden 10&quot; Round Wall Clock, Black"/>
    <x v="2179"/>
    <n v="4"/>
    <n v="0"/>
    <n v="20.780799999999999"/>
    <s v="Chuck Magee"/>
    <s v=""/>
    <n v="1"/>
    <n v="0"/>
  </r>
  <r>
    <n v="2606"/>
    <x v="1278"/>
    <x v="757"/>
    <d v="2016-12-21T00:00:00"/>
    <s v="Standard Class"/>
    <x v="634"/>
    <x v="634"/>
    <x v="1"/>
    <s v="United States"/>
    <s v="Jacksonville"/>
    <s v="Florida"/>
    <n v="32216"/>
    <x v="0"/>
    <s v="OFF-BI-10000591"/>
    <x v="1"/>
    <s v="Binders"/>
    <s v="Avery Binder Labels"/>
    <x v="2180"/>
    <n v="1"/>
    <n v="0.7"/>
    <n v="-0.85579999999999989"/>
    <s v="Cassandra Brandow"/>
    <s v=""/>
    <n v="1"/>
    <n v="1"/>
  </r>
  <r>
    <n v="2607"/>
    <x v="1279"/>
    <x v="758"/>
    <d v="2018-03-10T00:00:00"/>
    <s v="Standard Class"/>
    <x v="450"/>
    <x v="450"/>
    <x v="2"/>
    <s v="United States"/>
    <s v="San Diego"/>
    <s v="California"/>
    <n v="92024"/>
    <x v="1"/>
    <s v="OFF-AR-10003727"/>
    <x v="1"/>
    <s v="Art"/>
    <s v="Berol Giant Pencil Sharpener"/>
    <x v="2181"/>
    <n v="1"/>
    <n v="0"/>
    <n v="4.9270999999999976"/>
    <s v="Anna Andreadi"/>
    <s v=""/>
    <n v="1"/>
    <n v="0"/>
  </r>
  <r>
    <n v="2608"/>
    <x v="1280"/>
    <x v="641"/>
    <d v="2016-11-30T00:00:00"/>
    <s v="Standard Class"/>
    <x v="565"/>
    <x v="565"/>
    <x v="1"/>
    <s v="United States"/>
    <s v="Arlington"/>
    <s v="Texas"/>
    <n v="76017"/>
    <x v="2"/>
    <s v="TEC-AC-10001635"/>
    <x v="2"/>
    <s v="Accessories"/>
    <s v="KeyTronic KT400U2 - Keyboard - Black"/>
    <x v="1072"/>
    <n v="3"/>
    <n v="0.2"/>
    <n v="0"/>
    <s v="Kelly Williams"/>
    <s v=""/>
    <n v="1"/>
    <n v="0"/>
  </r>
  <r>
    <n v="2609"/>
    <x v="1280"/>
    <x v="641"/>
    <d v="2016-11-30T00:00:00"/>
    <s v="Standard Class"/>
    <x v="565"/>
    <x v="565"/>
    <x v="1"/>
    <s v="United States"/>
    <s v="Arlington"/>
    <s v="Texas"/>
    <n v="76017"/>
    <x v="2"/>
    <s v="OFF-LA-10001317"/>
    <x v="1"/>
    <s v="Labels"/>
    <s v="Avery 520"/>
    <x v="2182"/>
    <n v="1"/>
    <n v="0.2"/>
    <n v="0.88200000000000001"/>
    <s v="Kelly Williams"/>
    <s v=""/>
    <n v="1"/>
    <n v="0"/>
  </r>
  <r>
    <n v="2610"/>
    <x v="1280"/>
    <x v="641"/>
    <d v="2016-11-30T00:00:00"/>
    <s v="Standard Class"/>
    <x v="565"/>
    <x v="565"/>
    <x v="1"/>
    <s v="United States"/>
    <s v="Arlington"/>
    <s v="Texas"/>
    <n v="76017"/>
    <x v="2"/>
    <s v="FUR-TA-10000577"/>
    <x v="0"/>
    <s v="Tables"/>
    <s v="Bretford CR4500 Series Slim Rectangular Table"/>
    <x v="2183"/>
    <n v="5"/>
    <n v="0.3"/>
    <n v="-121.87349999999992"/>
    <s v="Kelly Williams"/>
    <s v=""/>
    <n v="1"/>
    <n v="0"/>
  </r>
  <r>
    <n v="2611"/>
    <x v="1280"/>
    <x v="641"/>
    <d v="2016-11-30T00:00:00"/>
    <s v="Standard Class"/>
    <x v="565"/>
    <x v="565"/>
    <x v="1"/>
    <s v="United States"/>
    <s v="Arlington"/>
    <s v="Texas"/>
    <n v="76017"/>
    <x v="2"/>
    <s v="OFF-LA-10000248"/>
    <x v="1"/>
    <s v="Labels"/>
    <s v="Avery 52"/>
    <x v="2184"/>
    <n v="2"/>
    <n v="0.2"/>
    <n v="1.9925999999999999"/>
    <s v="Kelly Williams"/>
    <s v=""/>
    <n v="1"/>
    <n v="0"/>
  </r>
  <r>
    <n v="2612"/>
    <x v="1280"/>
    <x v="641"/>
    <d v="2016-11-30T00:00:00"/>
    <s v="Standard Class"/>
    <x v="565"/>
    <x v="565"/>
    <x v="1"/>
    <s v="United States"/>
    <s v="Arlington"/>
    <s v="Texas"/>
    <n v="76017"/>
    <x v="2"/>
    <s v="OFF-PA-10000955"/>
    <x v="1"/>
    <s v="Paper"/>
    <s v="Southworth 25% Cotton Granite Paper &amp; Envelopes"/>
    <x v="937"/>
    <n v="3"/>
    <n v="0.2"/>
    <n v="5.1011999999999995"/>
    <s v="Kelly Williams"/>
    <s v=""/>
    <n v="1"/>
    <n v="0"/>
  </r>
  <r>
    <n v="2613"/>
    <x v="1280"/>
    <x v="641"/>
    <d v="2016-11-30T00:00:00"/>
    <s v="Standard Class"/>
    <x v="565"/>
    <x v="565"/>
    <x v="1"/>
    <s v="United States"/>
    <s v="Arlington"/>
    <s v="Texas"/>
    <n v="76017"/>
    <x v="2"/>
    <s v="FUR-FU-10000221"/>
    <x v="0"/>
    <s v="Furnishings"/>
    <s v="Master Caster Door Stop, Brown"/>
    <x v="861"/>
    <n v="3"/>
    <n v="0.6"/>
    <n v="-3.9624000000000006"/>
    <s v="Kelly Williams"/>
    <s v=""/>
    <n v="1"/>
    <n v="0"/>
  </r>
  <r>
    <n v="2614"/>
    <x v="1281"/>
    <x v="236"/>
    <d v="2018-05-05T00:00:00"/>
    <s v="Standard Class"/>
    <x v="635"/>
    <x v="635"/>
    <x v="1"/>
    <s v="United States"/>
    <s v="Los Angeles"/>
    <s v="California"/>
    <n v="90045"/>
    <x v="1"/>
    <s v="FUR-CH-10002304"/>
    <x v="0"/>
    <s v="Chairs"/>
    <s v="Global Stack Chair without Arms, Black"/>
    <x v="2185"/>
    <n v="2"/>
    <n v="0.2"/>
    <n v="2.5980000000000008"/>
    <s v="Anna Andreadi"/>
    <s v=""/>
    <n v="1"/>
    <n v="1"/>
  </r>
  <r>
    <n v="2615"/>
    <x v="1282"/>
    <x v="759"/>
    <d v="2016-05-03T00:00:00"/>
    <s v="Standard Class"/>
    <x v="636"/>
    <x v="636"/>
    <x v="1"/>
    <s v="United States"/>
    <s v="Los Angeles"/>
    <s v="California"/>
    <n v="90049"/>
    <x v="1"/>
    <s v="FUR-CH-10004886"/>
    <x v="0"/>
    <s v="Chairs"/>
    <s v="Bevis Steel Folding Chairs"/>
    <x v="2186"/>
    <n v="3"/>
    <n v="0.2"/>
    <n v="23.027999999999992"/>
    <s v="Anna Andreadi"/>
    <s v=""/>
    <n v="1"/>
    <n v="1"/>
  </r>
  <r>
    <n v="2616"/>
    <x v="1282"/>
    <x v="759"/>
    <d v="2016-05-03T00:00:00"/>
    <s v="Standard Class"/>
    <x v="636"/>
    <x v="636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x v="2187"/>
    <n v="6"/>
    <n v="0.2"/>
    <n v="5.714999999999999"/>
    <s v="Anna Andreadi"/>
    <s v=""/>
    <n v="1"/>
    <n v="0"/>
  </r>
  <r>
    <n v="2617"/>
    <x v="1283"/>
    <x v="719"/>
    <d v="2019-04-05T00:00:00"/>
    <s v="Standard Class"/>
    <x v="333"/>
    <x v="333"/>
    <x v="0"/>
    <s v="United States"/>
    <s v="San Francisco"/>
    <s v="California"/>
    <n v="94110"/>
    <x v="1"/>
    <s v="OFF-LA-10003663"/>
    <x v="1"/>
    <s v="Labels"/>
    <s v="Avery 498"/>
    <x v="399"/>
    <n v="2"/>
    <n v="0"/>
    <n v="2.7166000000000001"/>
    <s v="Anna Andreadi"/>
    <s v=""/>
    <n v="1"/>
    <n v="0"/>
  </r>
  <r>
    <n v="2618"/>
    <x v="1283"/>
    <x v="719"/>
    <d v="2019-04-05T00:00:00"/>
    <s v="Standard Class"/>
    <x v="333"/>
    <x v="333"/>
    <x v="0"/>
    <s v="United States"/>
    <s v="San Francisco"/>
    <s v="California"/>
    <n v="94110"/>
    <x v="1"/>
    <s v="OFF-BI-10001294"/>
    <x v="1"/>
    <s v="Binders"/>
    <s v="Fellowes Binding Cases"/>
    <x v="2188"/>
    <n v="13"/>
    <n v="0.2"/>
    <n v="38.024999999999977"/>
    <s v="Anna Andreadi"/>
    <s v=""/>
    <n v="1"/>
    <n v="0"/>
  </r>
  <r>
    <n v="2619"/>
    <x v="1284"/>
    <x v="66"/>
    <d v="2019-12-26T00:00:00"/>
    <s v="Standard Class"/>
    <x v="487"/>
    <x v="487"/>
    <x v="1"/>
    <s v="United States"/>
    <s v="Carlsbad"/>
    <s v="New Mexico"/>
    <n v="88220"/>
    <x v="1"/>
    <s v="OFF-AR-10000369"/>
    <x v="1"/>
    <s v="Art"/>
    <s v="Design Ebony Sketching Pencil"/>
    <x v="2189"/>
    <n v="3"/>
    <n v="0"/>
    <n v="1.0841999999999998"/>
    <s v="Anna Andreadi"/>
    <s v=""/>
    <n v="1"/>
    <n v="0"/>
  </r>
  <r>
    <n v="2620"/>
    <x v="1284"/>
    <x v="66"/>
    <d v="2019-12-26T00:00:00"/>
    <s v="Standard Class"/>
    <x v="487"/>
    <x v="487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x v="2190"/>
    <n v="4"/>
    <n v="0.2"/>
    <n v="6.7039999999999971"/>
    <s v="Anna Andreadi"/>
    <s v=""/>
    <n v="1"/>
    <n v="0"/>
  </r>
  <r>
    <n v="2621"/>
    <x v="1284"/>
    <x v="66"/>
    <d v="2019-12-26T00:00:00"/>
    <s v="Standard Class"/>
    <x v="487"/>
    <x v="487"/>
    <x v="1"/>
    <s v="United States"/>
    <s v="Carlsbad"/>
    <s v="New Mexico"/>
    <n v="88220"/>
    <x v="1"/>
    <s v="OFF-ST-10000876"/>
    <x v="1"/>
    <s v="Storage"/>
    <s v="Eldon Simplefile Box Office"/>
    <x v="2191"/>
    <n v="3"/>
    <n v="0"/>
    <n v="10.4496"/>
    <s v="Anna Andreadi"/>
    <s v=""/>
    <n v="1"/>
    <n v="0"/>
  </r>
  <r>
    <n v="2622"/>
    <x v="1284"/>
    <x v="66"/>
    <d v="2019-12-26T00:00:00"/>
    <s v="Standard Class"/>
    <x v="487"/>
    <x v="487"/>
    <x v="1"/>
    <s v="United States"/>
    <s v="Carlsbad"/>
    <s v="New Mexico"/>
    <n v="88220"/>
    <x v="1"/>
    <s v="OFF-LA-10001404"/>
    <x v="1"/>
    <s v="Labels"/>
    <s v="Avery 517"/>
    <x v="1782"/>
    <n v="5"/>
    <n v="0"/>
    <n v="8.6715"/>
    <s v="Anna Andreadi"/>
    <s v=""/>
    <n v="1"/>
    <n v="0"/>
  </r>
  <r>
    <n v="2623"/>
    <x v="1285"/>
    <x v="640"/>
    <d v="2016-12-06T00:00:00"/>
    <s v="Second Class"/>
    <x v="637"/>
    <x v="637"/>
    <x v="1"/>
    <s v="United States"/>
    <s v="Saint Louis"/>
    <s v="Missouri"/>
    <n v="63116"/>
    <x v="2"/>
    <s v="OFF-PA-10001972"/>
    <x v="1"/>
    <s v="Paper"/>
    <s v="Xerox 214"/>
    <x v="243"/>
    <n v="4"/>
    <n v="0"/>
    <n v="12.441600000000001"/>
    <s v="Kelly Williams"/>
    <n v="1"/>
    <n v="0"/>
    <n v="1"/>
  </r>
  <r>
    <n v="2624"/>
    <x v="1286"/>
    <x v="760"/>
    <d v="2019-10-24T00:00:00"/>
    <s v="First Class"/>
    <x v="638"/>
    <x v="638"/>
    <x v="2"/>
    <s v="United States"/>
    <s v="New York City"/>
    <s v="New York"/>
    <n v="10024"/>
    <x v="3"/>
    <s v="TEC-CO-10004722"/>
    <x v="2"/>
    <s v="Copiers"/>
    <s v="Canon imageCLASS 2200 Advanced Copier"/>
    <x v="2192"/>
    <n v="4"/>
    <n v="0.2"/>
    <n v="3919.9887999999992"/>
    <s v="Chuck Magee"/>
    <s v=""/>
    <n v="1"/>
    <n v="1"/>
  </r>
  <r>
    <n v="2625"/>
    <x v="1286"/>
    <x v="760"/>
    <d v="2019-10-24T00:00:00"/>
    <s v="First Class"/>
    <x v="638"/>
    <x v="638"/>
    <x v="2"/>
    <s v="United States"/>
    <s v="New York City"/>
    <s v="New York"/>
    <n v="10024"/>
    <x v="3"/>
    <s v="TEC-PH-10001494"/>
    <x v="2"/>
    <s v="Phones"/>
    <s v="Polycom CX600 IP Phone VoIP phone"/>
    <x v="2193"/>
    <n v="8"/>
    <n v="0"/>
    <n v="647.89200000000005"/>
    <s v="Chuck Magee"/>
    <s v=""/>
    <n v="1"/>
    <n v="0"/>
  </r>
  <r>
    <n v="2626"/>
    <x v="1286"/>
    <x v="760"/>
    <d v="2019-10-24T00:00:00"/>
    <s v="First Class"/>
    <x v="638"/>
    <x v="638"/>
    <x v="2"/>
    <s v="United States"/>
    <s v="New York City"/>
    <s v="New York"/>
    <n v="10024"/>
    <x v="3"/>
    <s v="OFF-EN-10002500"/>
    <x v="1"/>
    <s v="Envelopes"/>
    <s v="Globe Weis Peel &amp; Seel First Class Envelopes"/>
    <x v="1019"/>
    <n v="5"/>
    <n v="0"/>
    <n v="28.754999999999995"/>
    <s v="Chuck Magee"/>
    <s v=""/>
    <n v="1"/>
    <n v="0"/>
  </r>
  <r>
    <n v="2627"/>
    <x v="1286"/>
    <x v="760"/>
    <d v="2019-10-24T00:00:00"/>
    <s v="First Class"/>
    <x v="638"/>
    <x v="638"/>
    <x v="2"/>
    <s v="United States"/>
    <s v="New York City"/>
    <s v="New York"/>
    <n v="10024"/>
    <x v="3"/>
    <s v="TEC-PH-10003800"/>
    <x v="2"/>
    <s v="Phones"/>
    <s v="i.Sound Portable Power - 8000 mAh"/>
    <x v="2194"/>
    <n v="1"/>
    <n v="0"/>
    <n v="0.52989999999999782"/>
    <s v="Chuck Magee"/>
    <s v=""/>
    <n v="1"/>
    <n v="0"/>
  </r>
  <r>
    <n v="2628"/>
    <x v="1287"/>
    <x v="38"/>
    <d v="2019-11-15T00:00:00"/>
    <s v="First Class"/>
    <x v="115"/>
    <x v="115"/>
    <x v="1"/>
    <s v="United States"/>
    <s v="Springfield"/>
    <s v="Ohio"/>
    <n v="45503"/>
    <x v="3"/>
    <s v="TEC-AC-10002399"/>
    <x v="2"/>
    <s v="Accessories"/>
    <s v="SanDisk Cruzer 32 GB USB Flash Drive"/>
    <x v="2195"/>
    <n v="4"/>
    <n v="0.2"/>
    <n v="9.1295999999999964"/>
    <s v="Chuck Magee"/>
    <s v=""/>
    <n v="1"/>
    <n v="0"/>
  </r>
  <r>
    <n v="2629"/>
    <x v="1287"/>
    <x v="38"/>
    <d v="2019-11-15T00:00:00"/>
    <s v="First Class"/>
    <x v="115"/>
    <x v="115"/>
    <x v="1"/>
    <s v="United States"/>
    <s v="Springfield"/>
    <s v="Ohio"/>
    <n v="45503"/>
    <x v="3"/>
    <s v="TEC-MA-10002210"/>
    <x v="2"/>
    <s v="Machines"/>
    <s v="Epson TM-T88V Direct Thermal Printer - Monochrome - Desktop"/>
    <x v="2196"/>
    <n v="7"/>
    <n v="0.7"/>
    <n v="-935.95949999999993"/>
    <s v="Chuck Magee"/>
    <s v=""/>
    <n v="1"/>
    <n v="0"/>
  </r>
  <r>
    <n v="2630"/>
    <x v="1287"/>
    <x v="38"/>
    <d v="2019-11-15T00:00:00"/>
    <s v="First Class"/>
    <x v="115"/>
    <x v="115"/>
    <x v="1"/>
    <s v="United States"/>
    <s v="Springfield"/>
    <s v="Ohio"/>
    <n v="45503"/>
    <x v="3"/>
    <s v="OFF-BI-10003196"/>
    <x v="1"/>
    <s v="Binders"/>
    <s v="Accohide Poly Flexible Ring Binders"/>
    <x v="2197"/>
    <n v="10"/>
    <n v="0.7"/>
    <n v="-7.4799999999999969"/>
    <s v="Chuck Magee"/>
    <s v=""/>
    <n v="1"/>
    <n v="0"/>
  </r>
  <r>
    <n v="2631"/>
    <x v="1288"/>
    <x v="229"/>
    <d v="2017-09-15T00:00:00"/>
    <s v="Standard Class"/>
    <x v="492"/>
    <x v="492"/>
    <x v="0"/>
    <s v="United States"/>
    <s v="Tulsa"/>
    <s v="Oklahoma"/>
    <n v="74133"/>
    <x v="2"/>
    <s v="OFF-PA-10000477"/>
    <x v="1"/>
    <s v="Paper"/>
    <s v="Xerox 1952"/>
    <x v="1830"/>
    <n v="3"/>
    <n v="0"/>
    <n v="7.0218000000000007"/>
    <s v="Kelly Williams"/>
    <s v=""/>
    <n v="1"/>
    <n v="0"/>
  </r>
  <r>
    <n v="2632"/>
    <x v="1289"/>
    <x v="356"/>
    <d v="2019-05-20T00:00:00"/>
    <s v="Standard Class"/>
    <x v="639"/>
    <x v="639"/>
    <x v="0"/>
    <s v="United States"/>
    <s v="Seattle"/>
    <s v="Washington"/>
    <n v="98103"/>
    <x v="1"/>
    <s v="FUR-FU-10000076"/>
    <x v="0"/>
    <s v="Furnishings"/>
    <s v="24-Hour Round Wall Clock"/>
    <x v="792"/>
    <n v="2"/>
    <n v="0"/>
    <n v="17.182800000000004"/>
    <s v="Anna Andreadi"/>
    <s v=""/>
    <n v="1"/>
    <n v="1"/>
  </r>
  <r>
    <n v="2633"/>
    <x v="1289"/>
    <x v="356"/>
    <d v="2019-05-20T00:00:00"/>
    <s v="Standard Class"/>
    <x v="639"/>
    <x v="639"/>
    <x v="0"/>
    <s v="United States"/>
    <s v="Seattle"/>
    <s v="Washington"/>
    <n v="98103"/>
    <x v="1"/>
    <s v="FUR-CH-10002017"/>
    <x v="0"/>
    <s v="Chairs"/>
    <s v="SAFCO Optional Arm Kit for Workspace Cribbage Stacking Chair"/>
    <x v="2198"/>
    <n v="2"/>
    <n v="0.2"/>
    <n v="4.2623999999999977"/>
    <s v="Anna Andreadi"/>
    <s v=""/>
    <n v="1"/>
    <n v="0"/>
  </r>
  <r>
    <n v="2634"/>
    <x v="1289"/>
    <x v="356"/>
    <d v="2019-05-20T00:00:00"/>
    <s v="Standard Class"/>
    <x v="639"/>
    <x v="639"/>
    <x v="0"/>
    <s v="United States"/>
    <s v="Seattle"/>
    <s v="Washington"/>
    <n v="98103"/>
    <x v="1"/>
    <s v="FUR-CH-10004287"/>
    <x v="0"/>
    <s v="Chairs"/>
    <s v="SAFCO Arco Folding Chair"/>
    <x v="2199"/>
    <n v="1"/>
    <n v="0.2"/>
    <n v="24.857999999999983"/>
    <s v="Anna Andreadi"/>
    <s v=""/>
    <n v="1"/>
    <n v="0"/>
  </r>
  <r>
    <n v="2635"/>
    <x v="1290"/>
    <x v="761"/>
    <d v="2017-07-10T00:00:00"/>
    <s v="Second Class"/>
    <x v="541"/>
    <x v="541"/>
    <x v="1"/>
    <s v="United States"/>
    <s v="Fayetteville"/>
    <s v="North Carolina"/>
    <n v="28314"/>
    <x v="0"/>
    <s v="FUR-FU-10003829"/>
    <x v="0"/>
    <s v="Furnishings"/>
    <s v="Stackable Trays"/>
    <x v="1268"/>
    <n v="2"/>
    <n v="0.2"/>
    <n v="0.73919999999999941"/>
    <s v="Cassandra Brandow"/>
    <s v=""/>
    <n v="1"/>
    <n v="0"/>
  </r>
  <r>
    <n v="2636"/>
    <x v="1290"/>
    <x v="761"/>
    <d v="2017-07-10T00:00:00"/>
    <s v="Second Class"/>
    <x v="541"/>
    <x v="541"/>
    <x v="1"/>
    <s v="United States"/>
    <s v="Fayetteville"/>
    <s v="North Carolina"/>
    <n v="28314"/>
    <x v="0"/>
    <s v="OFF-BI-10004728"/>
    <x v="1"/>
    <s v="Binders"/>
    <s v="Wilson Jones Turn Tabs Binder Tool for Ring Binders"/>
    <x v="2200"/>
    <n v="5"/>
    <n v="0.7"/>
    <n v="-5.7840000000000007"/>
    <s v="Cassandra Brandow"/>
    <s v=""/>
    <n v="1"/>
    <n v="0"/>
  </r>
  <r>
    <n v="2637"/>
    <x v="1291"/>
    <x v="762"/>
    <d v="2017-08-19T00:00:00"/>
    <s v="Standard Class"/>
    <x v="640"/>
    <x v="640"/>
    <x v="1"/>
    <s v="United States"/>
    <s v="Los Angeles"/>
    <s v="California"/>
    <n v="90045"/>
    <x v="1"/>
    <s v="OFF-ST-10000046"/>
    <x v="1"/>
    <s v="Storage"/>
    <s v="Fellowes Super Stor/Drawer Files"/>
    <x v="2144"/>
    <n v="2"/>
    <n v="0"/>
    <n v="61.38900000000001"/>
    <s v="Anna Andreadi"/>
    <s v=""/>
    <n v="1"/>
    <n v="1"/>
  </r>
  <r>
    <n v="2638"/>
    <x v="1292"/>
    <x v="492"/>
    <d v="2019-06-18T00:00:00"/>
    <s v="Standard Class"/>
    <x v="641"/>
    <x v="641"/>
    <x v="0"/>
    <s v="United States"/>
    <s v="New York City"/>
    <s v="New York"/>
    <n v="10035"/>
    <x v="3"/>
    <s v="OFF-PA-10000697"/>
    <x v="1"/>
    <s v="Paper"/>
    <s v="TOPS Voice Message Log Book, Flash Format"/>
    <x v="2201"/>
    <n v="4"/>
    <n v="0"/>
    <n v="9.3295999999999992"/>
    <s v="Chuck Magee"/>
    <s v=""/>
    <n v="1"/>
    <n v="1"/>
  </r>
  <r>
    <n v="2639"/>
    <x v="1292"/>
    <x v="492"/>
    <d v="2019-06-18T00:00:00"/>
    <s v="Standard Class"/>
    <x v="641"/>
    <x v="641"/>
    <x v="0"/>
    <s v="United States"/>
    <s v="New York City"/>
    <s v="New York"/>
    <n v="10035"/>
    <x v="3"/>
    <s v="OFF-BI-10000848"/>
    <x v="1"/>
    <s v="Binders"/>
    <s v="Angle-D Ring Binders"/>
    <x v="535"/>
    <n v="3"/>
    <n v="0.2"/>
    <n v="4.2665999999999986"/>
    <s v="Chuck Magee"/>
    <s v=""/>
    <n v="1"/>
    <n v="0"/>
  </r>
  <r>
    <n v="2640"/>
    <x v="1292"/>
    <x v="492"/>
    <d v="2019-06-18T00:00:00"/>
    <s v="Standard Class"/>
    <x v="641"/>
    <x v="641"/>
    <x v="0"/>
    <s v="United States"/>
    <s v="New York City"/>
    <s v="New York"/>
    <n v="10035"/>
    <x v="3"/>
    <s v="OFF-AR-10004691"/>
    <x v="1"/>
    <s v="Art"/>
    <s v="Boston 1730 StandUp Electric Pencil Sharpener"/>
    <x v="2202"/>
    <n v="3"/>
    <n v="0"/>
    <n v="16.676400000000001"/>
    <s v="Chuck Magee"/>
    <s v=""/>
    <n v="1"/>
    <n v="0"/>
  </r>
  <r>
    <n v="2641"/>
    <x v="1292"/>
    <x v="492"/>
    <d v="2019-06-18T00:00:00"/>
    <s v="Standard Class"/>
    <x v="641"/>
    <x v="641"/>
    <x v="0"/>
    <s v="United States"/>
    <s v="New York City"/>
    <s v="New York"/>
    <n v="10035"/>
    <x v="3"/>
    <s v="FUR-CH-10000595"/>
    <x v="0"/>
    <s v="Chairs"/>
    <s v="Safco Contoured Stacking Chairs"/>
    <x v="2203"/>
    <n v="4"/>
    <n v="0.1"/>
    <n v="143.03999999999996"/>
    <s v="Chuck Magee"/>
    <s v=""/>
    <n v="1"/>
    <n v="0"/>
  </r>
  <r>
    <n v="2642"/>
    <x v="1293"/>
    <x v="763"/>
    <d v="2017-02-25T00:00:00"/>
    <s v="Standard Class"/>
    <x v="215"/>
    <x v="215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x v="809"/>
    <n v="1"/>
    <n v="0"/>
    <n v="2.9989999999999988"/>
    <s v="Cassandra Brandow"/>
    <s v=""/>
    <n v="1"/>
    <n v="0"/>
  </r>
  <r>
    <n v="2643"/>
    <x v="1294"/>
    <x v="723"/>
    <d v="2018-12-30T00:00:00"/>
    <s v="First Class"/>
    <x v="567"/>
    <x v="567"/>
    <x v="0"/>
    <s v="United States"/>
    <s v="Aurora"/>
    <s v="Illinois"/>
    <n v="60505"/>
    <x v="2"/>
    <s v="OFF-PA-10001289"/>
    <x v="1"/>
    <s v="Paper"/>
    <s v="White Computer Printout Paper by Universal"/>
    <x v="781"/>
    <n v="6"/>
    <n v="0.2"/>
    <n v="67.442399999999992"/>
    <s v="Kelly Williams"/>
    <s v=""/>
    <n v="1"/>
    <n v="0"/>
  </r>
  <r>
    <n v="2644"/>
    <x v="1295"/>
    <x v="764"/>
    <d v="2018-04-21T00:00:00"/>
    <s v="Second Class"/>
    <x v="408"/>
    <x v="408"/>
    <x v="2"/>
    <s v="United States"/>
    <s v="Raleigh"/>
    <s v="North Carolina"/>
    <n v="27604"/>
    <x v="0"/>
    <s v="TEC-PH-10003092"/>
    <x v="2"/>
    <s v="Phones"/>
    <s v="Motorola L804"/>
    <x v="2204"/>
    <n v="1"/>
    <n v="0.2"/>
    <n v="4.1390999999999991"/>
    <s v="Cassandra Brandow"/>
    <s v=""/>
    <n v="1"/>
    <n v="0"/>
  </r>
  <r>
    <n v="2645"/>
    <x v="1295"/>
    <x v="764"/>
    <d v="2018-04-21T00:00:00"/>
    <s v="Second Class"/>
    <x v="408"/>
    <x v="408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x v="2205"/>
    <n v="8"/>
    <n v="0.2"/>
    <n v="6.2855999999999987"/>
    <s v="Cassandra Brandow"/>
    <s v=""/>
    <n v="1"/>
    <n v="0"/>
  </r>
  <r>
    <n v="2646"/>
    <x v="1296"/>
    <x v="557"/>
    <d v="2016-09-12T00:00:00"/>
    <s v="Second Class"/>
    <x v="483"/>
    <x v="483"/>
    <x v="0"/>
    <s v="United States"/>
    <s v="Tulsa"/>
    <s v="Oklahoma"/>
    <n v="74133"/>
    <x v="2"/>
    <s v="FUR-FU-10004270"/>
    <x v="0"/>
    <s v="Furnishings"/>
    <s v="Executive Impressions 13&quot; Clairmont Wall Clock"/>
    <x v="2206"/>
    <n v="3"/>
    <n v="0"/>
    <n v="23.652900000000002"/>
    <s v="Kelly Williams"/>
    <s v=""/>
    <n v="1"/>
    <n v="0"/>
  </r>
  <r>
    <n v="2647"/>
    <x v="1296"/>
    <x v="557"/>
    <d v="2016-09-12T00:00:00"/>
    <s v="Second Class"/>
    <x v="483"/>
    <x v="483"/>
    <x v="0"/>
    <s v="United States"/>
    <s v="Tulsa"/>
    <s v="Oklahoma"/>
    <n v="74133"/>
    <x v="2"/>
    <s v="OFF-BI-10000948"/>
    <x v="1"/>
    <s v="Binders"/>
    <s v="GBC Laser Imprintable Binding System Covers, Desert Sand"/>
    <x v="2207"/>
    <n v="3"/>
    <n v="0"/>
    <n v="20.120699999999999"/>
    <s v="Kelly Williams"/>
    <s v=""/>
    <n v="1"/>
    <n v="0"/>
  </r>
  <r>
    <n v="2648"/>
    <x v="1296"/>
    <x v="557"/>
    <d v="2016-09-12T00:00:00"/>
    <s v="Second Class"/>
    <x v="483"/>
    <x v="483"/>
    <x v="0"/>
    <s v="United States"/>
    <s v="Tulsa"/>
    <s v="Oklahoma"/>
    <n v="74133"/>
    <x v="2"/>
    <s v="OFF-PA-10000223"/>
    <x v="1"/>
    <s v="Paper"/>
    <s v="Xerox 2000"/>
    <x v="91"/>
    <n v="2"/>
    <n v="0"/>
    <n v="6.2208000000000006"/>
    <s v="Kelly Williams"/>
    <s v=""/>
    <n v="1"/>
    <n v="0"/>
  </r>
  <r>
    <n v="2649"/>
    <x v="1296"/>
    <x v="557"/>
    <d v="2016-09-12T00:00:00"/>
    <s v="Second Class"/>
    <x v="483"/>
    <x v="483"/>
    <x v="0"/>
    <s v="United States"/>
    <s v="Tulsa"/>
    <s v="Oklahoma"/>
    <n v="74133"/>
    <x v="2"/>
    <s v="FUR-FU-10004665"/>
    <x v="0"/>
    <s v="Furnishings"/>
    <s v="3M Polarizing Task Lamp with Clamp Arm, Light Gray"/>
    <x v="2137"/>
    <n v="6"/>
    <n v="0"/>
    <n v="213.68880000000001"/>
    <s v="Kelly Williams"/>
    <s v=""/>
    <n v="1"/>
    <n v="0"/>
  </r>
  <r>
    <n v="2650"/>
    <x v="1296"/>
    <x v="557"/>
    <d v="2016-09-12T00:00:00"/>
    <s v="Second Class"/>
    <x v="483"/>
    <x v="483"/>
    <x v="0"/>
    <s v="United States"/>
    <s v="Tulsa"/>
    <s v="Oklahoma"/>
    <n v="74133"/>
    <x v="2"/>
    <s v="TEC-PH-10000215"/>
    <x v="2"/>
    <s v="Phones"/>
    <s v="Plantronics Cordless Phone Headset with In-line Volume - M214C"/>
    <x v="1245"/>
    <n v="3"/>
    <n v="0"/>
    <n v="28.309500000000007"/>
    <s v="Kelly Williams"/>
    <s v=""/>
    <n v="1"/>
    <n v="0"/>
  </r>
  <r>
    <n v="2651"/>
    <x v="1297"/>
    <x v="182"/>
    <d v="2018-10-01T00:00:00"/>
    <s v="Standard Class"/>
    <x v="64"/>
    <x v="64"/>
    <x v="1"/>
    <s v="United States"/>
    <s v="Hesperia"/>
    <s v="California"/>
    <n v="92345"/>
    <x v="1"/>
    <s v="FUR-BO-10004467"/>
    <x v="0"/>
    <s v="Bookcases"/>
    <s v="Bestar Classic Bookcase"/>
    <x v="2208"/>
    <n v="5"/>
    <n v="0.15"/>
    <n v="19.997999999999976"/>
    <s v="Anna Andreadi"/>
    <s v=""/>
    <n v="1"/>
    <n v="0"/>
  </r>
  <r>
    <n v="2652"/>
    <x v="1298"/>
    <x v="697"/>
    <d v="2019-09-21T00:00:00"/>
    <s v="Second Class"/>
    <x v="127"/>
    <x v="127"/>
    <x v="1"/>
    <s v="United States"/>
    <s v="Provo"/>
    <s v="Utah"/>
    <n v="84604"/>
    <x v="1"/>
    <s v="OFF-BI-10000829"/>
    <x v="1"/>
    <s v="Binders"/>
    <s v="Avery Non-Stick Binders"/>
    <x v="2209"/>
    <n v="3"/>
    <n v="0.2"/>
    <n v="3.5021999999999989"/>
    <s v="Anna Andreadi"/>
    <s v=""/>
    <n v="1"/>
    <n v="0"/>
  </r>
  <r>
    <n v="2653"/>
    <x v="1298"/>
    <x v="697"/>
    <d v="2019-09-21T00:00:00"/>
    <s v="Second Class"/>
    <x v="127"/>
    <x v="127"/>
    <x v="1"/>
    <s v="United States"/>
    <s v="Provo"/>
    <s v="Utah"/>
    <n v="84604"/>
    <x v="1"/>
    <s v="OFF-BI-10003712"/>
    <x v="1"/>
    <s v="Binders"/>
    <s v="Acco Pressboard Covers with Storage Hooks, 14 7/8&quot; x 11&quot;, Light Blue"/>
    <x v="696"/>
    <n v="3"/>
    <n v="0.2"/>
    <n v="4.2716999999999992"/>
    <s v="Anna Andreadi"/>
    <s v=""/>
    <n v="1"/>
    <n v="0"/>
  </r>
  <r>
    <n v="2654"/>
    <x v="1298"/>
    <x v="697"/>
    <d v="2019-09-21T00:00:00"/>
    <s v="Second Class"/>
    <x v="127"/>
    <x v="127"/>
    <x v="1"/>
    <s v="United States"/>
    <s v="Provo"/>
    <s v="Utah"/>
    <n v="84604"/>
    <x v="1"/>
    <s v="OFF-PA-10000062"/>
    <x v="1"/>
    <s v="Paper"/>
    <s v="Green Bar Computer Printout Paper"/>
    <x v="2210"/>
    <n v="3"/>
    <n v="0"/>
    <n v="80.791200000000003"/>
    <s v="Anna Andreadi"/>
    <s v=""/>
    <n v="1"/>
    <n v="0"/>
  </r>
  <r>
    <n v="2655"/>
    <x v="1298"/>
    <x v="697"/>
    <d v="2019-09-21T00:00:00"/>
    <s v="Second Class"/>
    <x v="127"/>
    <x v="127"/>
    <x v="1"/>
    <s v="United States"/>
    <s v="Provo"/>
    <s v="Utah"/>
    <n v="84604"/>
    <x v="1"/>
    <s v="FUR-BO-10003404"/>
    <x v="0"/>
    <s v="Bookcases"/>
    <s v="Global Adaptabilites Bookcase, Cherry/Storm Gray Finish"/>
    <x v="2211"/>
    <n v="3"/>
    <n v="0"/>
    <n v="77.576399999999921"/>
    <s v="Anna Andreadi"/>
    <s v=""/>
    <n v="1"/>
    <n v="0"/>
  </r>
  <r>
    <n v="2656"/>
    <x v="1298"/>
    <x v="697"/>
    <d v="2019-09-21T00:00:00"/>
    <s v="Second Class"/>
    <x v="127"/>
    <x v="127"/>
    <x v="1"/>
    <s v="United States"/>
    <s v="Provo"/>
    <s v="Utah"/>
    <n v="84604"/>
    <x v="1"/>
    <s v="OFF-BI-10004233"/>
    <x v="1"/>
    <s v="Binders"/>
    <s v="GBC Pre-Punched Binding Paper, Plastic, White, 8-1/2&quot; x 11&quot;"/>
    <x v="2212"/>
    <n v="2"/>
    <n v="0.2"/>
    <n v="8.9543999999999997"/>
    <s v="Anna Andreadi"/>
    <s v=""/>
    <n v="1"/>
    <n v="0"/>
  </r>
  <r>
    <n v="2657"/>
    <x v="1298"/>
    <x v="697"/>
    <d v="2019-09-21T00:00:00"/>
    <s v="Second Class"/>
    <x v="127"/>
    <x v="127"/>
    <x v="1"/>
    <s v="United States"/>
    <s v="Provo"/>
    <s v="Utah"/>
    <n v="84604"/>
    <x v="1"/>
    <s v="OFF-ST-10001272"/>
    <x v="1"/>
    <s v="Storage"/>
    <s v="Mini 13-1/2 Capacity Data Binder Rack, Pearl"/>
    <x v="2213"/>
    <n v="2"/>
    <n v="0"/>
    <n v="65.435000000000002"/>
    <s v="Anna Andreadi"/>
    <s v=""/>
    <n v="1"/>
    <n v="0"/>
  </r>
  <r>
    <n v="2658"/>
    <x v="1298"/>
    <x v="697"/>
    <d v="2019-09-21T00:00:00"/>
    <s v="Second Class"/>
    <x v="127"/>
    <x v="127"/>
    <x v="1"/>
    <s v="United States"/>
    <s v="Provo"/>
    <s v="Utah"/>
    <n v="84604"/>
    <x v="1"/>
    <s v="OFF-LA-10001175"/>
    <x v="1"/>
    <s v="Labels"/>
    <s v="Avery 514"/>
    <x v="936"/>
    <n v="5"/>
    <n v="0"/>
    <n v="7.056"/>
    <s v="Anna Andreadi"/>
    <s v=""/>
    <n v="1"/>
    <n v="0"/>
  </r>
  <r>
    <n v="2659"/>
    <x v="1299"/>
    <x v="765"/>
    <d v="2018-08-20T00:00:00"/>
    <s v="Standard Class"/>
    <x v="7"/>
    <x v="7"/>
    <x v="0"/>
    <s v="United States"/>
    <s v="San Francisco"/>
    <s v="California"/>
    <n v="94110"/>
    <x v="1"/>
    <s v="OFF-EN-10004030"/>
    <x v="1"/>
    <s v="Envelopes"/>
    <s v="Convenience Packs of Business Envelopes"/>
    <x v="139"/>
    <n v="3"/>
    <n v="0"/>
    <n v="5.1042000000000005"/>
    <s v="Anna Andreadi"/>
    <s v=""/>
    <n v="1"/>
    <n v="0"/>
  </r>
  <r>
    <n v="2660"/>
    <x v="1300"/>
    <x v="100"/>
    <d v="2017-12-28T00:00:00"/>
    <s v="Standard Class"/>
    <x v="403"/>
    <x v="403"/>
    <x v="1"/>
    <s v="United States"/>
    <s v="Gilbert"/>
    <s v="Arizona"/>
    <n v="85234"/>
    <x v="1"/>
    <s v="FUR-CH-10004287"/>
    <x v="0"/>
    <s v="Chairs"/>
    <s v="SAFCO Arco Folding Chair"/>
    <x v="2214"/>
    <n v="4"/>
    <n v="0.2"/>
    <n v="99.431999999999931"/>
    <s v="Anna Andreadi"/>
    <s v=""/>
    <n v="1"/>
    <n v="0"/>
  </r>
  <r>
    <n v="2661"/>
    <x v="1301"/>
    <x v="354"/>
    <d v="2019-12-02T00:00:00"/>
    <s v="Standard Class"/>
    <x v="375"/>
    <x v="375"/>
    <x v="1"/>
    <s v="United States"/>
    <s v="New York City"/>
    <s v="New York"/>
    <n v="10035"/>
    <x v="3"/>
    <s v="TEC-PH-10002834"/>
    <x v="2"/>
    <s v="Phones"/>
    <s v="Google Nexus 5"/>
    <x v="2215"/>
    <n v="11"/>
    <n v="0"/>
    <n v="494.97250000000003"/>
    <s v="Chuck Magee"/>
    <s v=""/>
    <n v="1"/>
    <n v="0"/>
  </r>
  <r>
    <n v="2662"/>
    <x v="1301"/>
    <x v="354"/>
    <d v="2019-12-02T00:00:00"/>
    <s v="Standard Class"/>
    <x v="375"/>
    <x v="375"/>
    <x v="1"/>
    <s v="United States"/>
    <s v="New York City"/>
    <s v="New York"/>
    <n v="10035"/>
    <x v="3"/>
    <s v="OFF-EN-10003055"/>
    <x v="1"/>
    <s v="Envelopes"/>
    <s v="Blue String-Tie &amp; Button Interoffice Envelopes, 10 x 13"/>
    <x v="1105"/>
    <n v="2"/>
    <n v="0"/>
    <n v="35.981999999999992"/>
    <s v="Chuck Magee"/>
    <s v=""/>
    <n v="1"/>
    <n v="0"/>
  </r>
  <r>
    <n v="2663"/>
    <x v="1302"/>
    <x v="349"/>
    <d v="2019-04-15T00:00:00"/>
    <s v="First Class"/>
    <x v="642"/>
    <x v="642"/>
    <x v="2"/>
    <s v="United States"/>
    <s v="Springfield"/>
    <s v="Missouri"/>
    <n v="65807"/>
    <x v="2"/>
    <s v="OFF-BI-10003460"/>
    <x v="1"/>
    <s v="Binders"/>
    <s v="Acco 3-Hole Punch"/>
    <x v="2216"/>
    <n v="2"/>
    <n v="0"/>
    <n v="4.2047999999999996"/>
    <s v="Kelly Williams"/>
    <s v=""/>
    <n v="1"/>
    <n v="1"/>
  </r>
  <r>
    <n v="2664"/>
    <x v="1303"/>
    <x v="766"/>
    <d v="2018-05-04T00:00:00"/>
    <s v="First Class"/>
    <x v="520"/>
    <x v="520"/>
    <x v="0"/>
    <s v="United States"/>
    <s v="Memphis"/>
    <s v="Tennessee"/>
    <n v="38109"/>
    <x v="0"/>
    <s v="OFF-LA-10001569"/>
    <x v="1"/>
    <s v="Labels"/>
    <s v="Avery 499"/>
    <x v="2217"/>
    <n v="1"/>
    <n v="0.2"/>
    <n v="1.2948"/>
    <s v="Cassandra Brandow"/>
    <s v=""/>
    <n v="1"/>
    <n v="0"/>
  </r>
  <r>
    <n v="2665"/>
    <x v="1303"/>
    <x v="766"/>
    <d v="2018-05-04T00:00:00"/>
    <s v="First Class"/>
    <x v="520"/>
    <x v="520"/>
    <x v="0"/>
    <s v="United States"/>
    <s v="Memphis"/>
    <s v="Tennessee"/>
    <n v="38109"/>
    <x v="0"/>
    <s v="FUR-TA-10004534"/>
    <x v="0"/>
    <s v="Tables"/>
    <s v="Bevis 44 x 96 Conference Tables"/>
    <x v="2218"/>
    <n v="3"/>
    <n v="0.4"/>
    <n v="-142.07100000000008"/>
    <s v="Cassandra Brandow"/>
    <s v=""/>
    <n v="1"/>
    <n v="0"/>
  </r>
  <r>
    <n v="2666"/>
    <x v="1303"/>
    <x v="766"/>
    <d v="2018-05-04T00:00:00"/>
    <s v="First Class"/>
    <x v="520"/>
    <x v="520"/>
    <x v="0"/>
    <s v="United States"/>
    <s v="Memphis"/>
    <s v="Tennessee"/>
    <n v="38109"/>
    <x v="0"/>
    <s v="OFF-BI-10002954"/>
    <x v="1"/>
    <s v="Binders"/>
    <s v="Newell 3-Hole Punched Plastic Slotted Magazine Holders for Binders"/>
    <x v="2219"/>
    <n v="2"/>
    <n v="0.7"/>
    <n v="-2.0107999999999997"/>
    <s v="Cassandra Brandow"/>
    <s v=""/>
    <n v="1"/>
    <n v="0"/>
  </r>
  <r>
    <n v="2667"/>
    <x v="1304"/>
    <x v="393"/>
    <d v="2018-10-01T00:00:00"/>
    <s v="Same Day"/>
    <x v="643"/>
    <x v="643"/>
    <x v="0"/>
    <s v="United States"/>
    <s v="Amarillo"/>
    <s v="Texas"/>
    <n v="79109"/>
    <x v="2"/>
    <s v="TEC-AC-10003832"/>
    <x v="2"/>
    <s v="Accessories"/>
    <s v="Imation 16GB Mini TravelDrive USB 2.0 Flash Drive"/>
    <x v="2220"/>
    <n v="3"/>
    <n v="0.2"/>
    <n v="20.8719"/>
    <s v="Kelly Williams"/>
    <s v=""/>
    <n v="1"/>
    <n v="1"/>
  </r>
  <r>
    <n v="2668"/>
    <x v="1304"/>
    <x v="393"/>
    <d v="2018-10-01T00:00:00"/>
    <s v="Same Day"/>
    <x v="643"/>
    <x v="643"/>
    <x v="0"/>
    <s v="United States"/>
    <s v="Amarillo"/>
    <s v="Texas"/>
    <n v="79109"/>
    <x v="2"/>
    <s v="OFF-PA-10000474"/>
    <x v="1"/>
    <s v="Paper"/>
    <s v="Easy-staple paper"/>
    <x v="2221"/>
    <n v="1"/>
    <n v="0.2"/>
    <n v="9.568799999999996"/>
    <s v="Kelly Williams"/>
    <s v=""/>
    <n v="1"/>
    <n v="0"/>
  </r>
  <r>
    <n v="2669"/>
    <x v="1305"/>
    <x v="767"/>
    <d v="2017-08-30T00:00:00"/>
    <s v="Standard Class"/>
    <x v="644"/>
    <x v="644"/>
    <x v="2"/>
    <s v="United States"/>
    <s v="Los Angeles"/>
    <s v="California"/>
    <n v="90045"/>
    <x v="1"/>
    <s v="FUR-CH-10002774"/>
    <x v="0"/>
    <s v="Chairs"/>
    <s v="Global Deluxe Stacking Chair, Gray"/>
    <x v="1597"/>
    <n v="1"/>
    <n v="0.2"/>
    <n v="4.5881999999999987"/>
    <s v="Anna Andreadi"/>
    <s v=""/>
    <n v="1"/>
    <n v="1"/>
  </r>
  <r>
    <n v="2670"/>
    <x v="1305"/>
    <x v="767"/>
    <d v="2017-08-30T00:00:00"/>
    <s v="Standard Class"/>
    <x v="644"/>
    <x v="644"/>
    <x v="2"/>
    <s v="United States"/>
    <s v="Los Angeles"/>
    <s v="California"/>
    <n v="90045"/>
    <x v="1"/>
    <s v="OFF-AP-10002765"/>
    <x v="1"/>
    <s v="Appliances"/>
    <s v="Fellowes Advanced Computer Series Surge Protectors"/>
    <x v="2222"/>
    <n v="4"/>
    <n v="0"/>
    <n v="29.668800000000005"/>
    <s v="Anna Andreadi"/>
    <s v=""/>
    <n v="1"/>
    <n v="0"/>
  </r>
  <r>
    <n v="2671"/>
    <x v="1306"/>
    <x v="340"/>
    <d v="2016-09-12T00:00:00"/>
    <s v="Second Class"/>
    <x v="645"/>
    <x v="645"/>
    <x v="1"/>
    <s v="United States"/>
    <s v="Lowell"/>
    <s v="Massachusetts"/>
    <n v="1852"/>
    <x v="3"/>
    <s v="OFF-PA-10001144"/>
    <x v="1"/>
    <s v="Paper"/>
    <s v="Xerox 1913"/>
    <x v="1696"/>
    <n v="3"/>
    <n v="0"/>
    <n v="79.891199999999998"/>
    <s v="Chuck Magee"/>
    <n v="1"/>
    <n v="0"/>
    <n v="1"/>
  </r>
  <r>
    <n v="2672"/>
    <x v="1306"/>
    <x v="340"/>
    <d v="2016-09-12T00:00:00"/>
    <s v="Second Class"/>
    <x v="645"/>
    <x v="645"/>
    <x v="1"/>
    <s v="United States"/>
    <s v="Lowell"/>
    <s v="Massachusetts"/>
    <n v="1852"/>
    <x v="3"/>
    <s v="FUR-CH-10003761"/>
    <x v="0"/>
    <s v="Chairs"/>
    <s v="Global Italian Leather Office Chair"/>
    <x v="2223"/>
    <n v="6"/>
    <n v="0"/>
    <n v="212.18759999999997"/>
    <s v="Chuck Magee"/>
    <n v="1"/>
    <n v="0"/>
    <n v="0"/>
  </r>
  <r>
    <n v="2673"/>
    <x v="1306"/>
    <x v="340"/>
    <d v="2016-09-12T00:00:00"/>
    <s v="Second Class"/>
    <x v="645"/>
    <x v="645"/>
    <x v="1"/>
    <s v="United States"/>
    <s v="Lowell"/>
    <s v="Massachusetts"/>
    <n v="1852"/>
    <x v="3"/>
    <s v="OFF-PA-10004665"/>
    <x v="1"/>
    <s v="Paper"/>
    <s v="Advantus Motivational Note Cards"/>
    <x v="2224"/>
    <n v="2"/>
    <n v="0"/>
    <n v="12.837999999999999"/>
    <s v="Chuck Magee"/>
    <n v="1"/>
    <n v="0"/>
    <n v="0"/>
  </r>
  <r>
    <n v="2674"/>
    <x v="1306"/>
    <x v="340"/>
    <d v="2016-09-12T00:00:00"/>
    <s v="Second Class"/>
    <x v="645"/>
    <x v="645"/>
    <x v="1"/>
    <s v="United States"/>
    <s v="Lowell"/>
    <s v="Massachusetts"/>
    <n v="1852"/>
    <x v="3"/>
    <s v="OFF-ST-10000078"/>
    <x v="1"/>
    <s v="Storage"/>
    <s v="Tennsco 6- and 18-Compartment Lockers"/>
    <x v="2225"/>
    <n v="5"/>
    <n v="0"/>
    <n v="238.65299999999991"/>
    <s v="Chuck Magee"/>
    <n v="1"/>
    <n v="0"/>
    <n v="0"/>
  </r>
  <r>
    <n v="2675"/>
    <x v="1307"/>
    <x v="734"/>
    <d v="2019-12-03T00:00:00"/>
    <s v="Same Day"/>
    <x v="646"/>
    <x v="646"/>
    <x v="0"/>
    <s v="United States"/>
    <s v="San Diego"/>
    <s v="California"/>
    <n v="92024"/>
    <x v="1"/>
    <s v="OFF-PA-10000357"/>
    <x v="1"/>
    <s v="Paper"/>
    <s v="Xerox 1888"/>
    <x v="1696"/>
    <n v="3"/>
    <n v="0"/>
    <n v="79.891199999999998"/>
    <s v="Anna Andreadi"/>
    <s v=""/>
    <n v="1"/>
    <n v="1"/>
  </r>
  <r>
    <n v="2676"/>
    <x v="1308"/>
    <x v="344"/>
    <d v="2019-12-02T00:00:00"/>
    <s v="Standard Class"/>
    <x v="140"/>
    <x v="140"/>
    <x v="0"/>
    <s v="United States"/>
    <s v="Asheville"/>
    <s v="North Carolina"/>
    <n v="28806"/>
    <x v="0"/>
    <s v="OFF-AR-10000422"/>
    <x v="1"/>
    <s v="Art"/>
    <s v="Pencil and Crayon Sharpener"/>
    <x v="2216"/>
    <n v="5"/>
    <n v="0.2"/>
    <n v="0.76649999999999974"/>
    <s v="Cassandra Brandow"/>
    <s v=""/>
    <n v="1"/>
    <n v="0"/>
  </r>
  <r>
    <n v="2677"/>
    <x v="1308"/>
    <x v="344"/>
    <d v="2019-12-02T00:00:00"/>
    <s v="Standard Class"/>
    <x v="140"/>
    <x v="140"/>
    <x v="0"/>
    <s v="United States"/>
    <s v="Asheville"/>
    <s v="North Carolina"/>
    <n v="28806"/>
    <x v="0"/>
    <s v="OFF-AP-10001205"/>
    <x v="1"/>
    <s v="Appliances"/>
    <s v="Belkin 5 Outlet SurgeMaster Power Centers"/>
    <x v="2226"/>
    <n v="1"/>
    <n v="0.2"/>
    <n v="4.3584000000000032"/>
    <s v="Cassandra Brandow"/>
    <s v=""/>
    <n v="1"/>
    <n v="0"/>
  </r>
  <r>
    <n v="2678"/>
    <x v="1309"/>
    <x v="261"/>
    <d v="2016-06-21T00:00:00"/>
    <s v="Same Day"/>
    <x v="647"/>
    <x v="647"/>
    <x v="0"/>
    <s v="United States"/>
    <s v="Pueblo"/>
    <s v="Colorado"/>
    <n v="81001"/>
    <x v="1"/>
    <s v="OFF-BI-10001116"/>
    <x v="1"/>
    <s v="Binders"/>
    <s v="Wilson Jones 1&quot; Hanging DublLock Ring Binders"/>
    <x v="2227"/>
    <n v="7"/>
    <n v="0.7"/>
    <n v="-8.1311999999999998"/>
    <s v="Anna Andreadi"/>
    <s v=""/>
    <n v="1"/>
    <n v="1"/>
  </r>
  <r>
    <n v="2679"/>
    <x v="1309"/>
    <x v="261"/>
    <d v="2016-06-21T00:00:00"/>
    <s v="Same Day"/>
    <x v="647"/>
    <x v="647"/>
    <x v="0"/>
    <s v="United States"/>
    <s v="Pueblo"/>
    <s v="Colorado"/>
    <n v="81001"/>
    <x v="1"/>
    <s v="OFF-BI-10002931"/>
    <x v="1"/>
    <s v="Binders"/>
    <s v="Avery Trapezoid Extra Heavy Duty 4&quot; Binders"/>
    <x v="2228"/>
    <n v="2"/>
    <n v="0.7"/>
    <n v="-16.775999999999996"/>
    <s v="Anna Andreadi"/>
    <s v=""/>
    <n v="1"/>
    <n v="0"/>
  </r>
  <r>
    <n v="2680"/>
    <x v="1310"/>
    <x v="276"/>
    <d v="2019-01-27T00:00:00"/>
    <s v="Standard Class"/>
    <x v="414"/>
    <x v="414"/>
    <x v="2"/>
    <s v="United States"/>
    <s v="Jackson"/>
    <s v="Michigan"/>
    <n v="49201"/>
    <x v="2"/>
    <s v="OFF-BI-10000546"/>
    <x v="1"/>
    <s v="Binders"/>
    <s v="Avery Durable Binders"/>
    <x v="936"/>
    <n v="5"/>
    <n v="0"/>
    <n v="7.056"/>
    <s v="Kelly Williams"/>
    <s v=""/>
    <n v="1"/>
    <n v="0"/>
  </r>
  <r>
    <n v="2681"/>
    <x v="1310"/>
    <x v="276"/>
    <d v="2019-01-27T00:00:00"/>
    <s v="Standard Class"/>
    <x v="414"/>
    <x v="414"/>
    <x v="2"/>
    <s v="United States"/>
    <s v="Jackson"/>
    <s v="Michigan"/>
    <n v="49201"/>
    <x v="2"/>
    <s v="TEC-AC-10002049"/>
    <x v="2"/>
    <s v="Accessories"/>
    <s v="Logitech G19 Programmable Gaming Keyboard"/>
    <x v="1008"/>
    <n v="5"/>
    <n v="0"/>
    <n v="111.59099999999995"/>
    <s v="Kelly Williams"/>
    <s v=""/>
    <n v="1"/>
    <n v="0"/>
  </r>
  <r>
    <n v="2682"/>
    <x v="1310"/>
    <x v="276"/>
    <d v="2019-01-27T00:00:00"/>
    <s v="Standard Class"/>
    <x v="414"/>
    <x v="414"/>
    <x v="2"/>
    <s v="United States"/>
    <s v="Jackson"/>
    <s v="Michigan"/>
    <n v="49201"/>
    <x v="2"/>
    <s v="OFF-BI-10001196"/>
    <x v="1"/>
    <s v="Binders"/>
    <s v="Avery Flip-Chart Easel Binder, Black"/>
    <x v="2229"/>
    <n v="4"/>
    <n v="0"/>
    <n v="42.074399999999997"/>
    <s v="Kelly Williams"/>
    <s v=""/>
    <n v="1"/>
    <n v="0"/>
  </r>
  <r>
    <n v="2683"/>
    <x v="1310"/>
    <x v="276"/>
    <d v="2019-01-27T00:00:00"/>
    <s v="Standard Class"/>
    <x v="414"/>
    <x v="414"/>
    <x v="2"/>
    <s v="United States"/>
    <s v="Jackson"/>
    <s v="Michigan"/>
    <n v="49201"/>
    <x v="2"/>
    <s v="TEC-MA-10002981"/>
    <x v="2"/>
    <s v="Machines"/>
    <s v="I.R.I.S IRISCard Anywhere 5 Card Scanner"/>
    <x v="2230"/>
    <n v="3"/>
    <n v="0.1"/>
    <n v="152.08829999999998"/>
    <s v="Kelly Williams"/>
    <s v=""/>
    <n v="1"/>
    <n v="0"/>
  </r>
  <r>
    <n v="2684"/>
    <x v="1310"/>
    <x v="276"/>
    <d v="2019-01-27T00:00:00"/>
    <s v="Standard Class"/>
    <x v="414"/>
    <x v="414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x v="2231"/>
    <n v="1"/>
    <n v="0"/>
    <n v="49.496999999999986"/>
    <s v="Kelly Williams"/>
    <s v=""/>
    <n v="1"/>
    <n v="0"/>
  </r>
  <r>
    <n v="2685"/>
    <x v="1311"/>
    <x v="222"/>
    <d v="2019-07-06T00:00:00"/>
    <s v="Standard Class"/>
    <x v="564"/>
    <x v="564"/>
    <x v="0"/>
    <s v="United States"/>
    <s v="Los Angeles"/>
    <s v="California"/>
    <n v="90004"/>
    <x v="1"/>
    <s v="OFF-BI-10000632"/>
    <x v="1"/>
    <s v="Binders"/>
    <s v="Satellite Sectional Post Binders"/>
    <x v="2232"/>
    <n v="9"/>
    <n v="0.2"/>
    <n v="101.57939999999999"/>
    <s v="Anna Andreadi"/>
    <n v="1"/>
    <n v="0"/>
    <n v="0"/>
  </r>
  <r>
    <n v="2686"/>
    <x v="1312"/>
    <x v="47"/>
    <d v="2018-09-11T00:00:00"/>
    <s v="Standard Class"/>
    <x v="41"/>
    <x v="41"/>
    <x v="0"/>
    <s v="United States"/>
    <s v="Thomasville"/>
    <s v="North Carolina"/>
    <n v="27360"/>
    <x v="0"/>
    <s v="OFF-EN-10003055"/>
    <x v="1"/>
    <s v="Envelopes"/>
    <s v="Blue String-Tie &amp; Button Interoffice Envelopes, 10 x 13"/>
    <x v="2233"/>
    <n v="3"/>
    <n v="0.2"/>
    <n v="29.984999999999985"/>
    <s v="Cassandra Brandow"/>
    <s v=""/>
    <n v="1"/>
    <n v="0"/>
  </r>
  <r>
    <n v="2687"/>
    <x v="1312"/>
    <x v="47"/>
    <d v="2018-09-11T00:00:00"/>
    <s v="Standard Class"/>
    <x v="41"/>
    <x v="41"/>
    <x v="0"/>
    <s v="United States"/>
    <s v="Thomasville"/>
    <s v="North Carolina"/>
    <n v="27360"/>
    <x v="0"/>
    <s v="OFF-BI-10001031"/>
    <x v="1"/>
    <s v="Binders"/>
    <s v="Pressboard Data Binders by Wilson Jones"/>
    <x v="2234"/>
    <n v="2"/>
    <n v="0.7"/>
    <n v="-2.4563999999999995"/>
    <s v="Cassandra Brandow"/>
    <s v=""/>
    <n v="1"/>
    <n v="0"/>
  </r>
  <r>
    <n v="2688"/>
    <x v="1313"/>
    <x v="578"/>
    <d v="2018-08-05T00:00:00"/>
    <s v="First Class"/>
    <x v="267"/>
    <x v="267"/>
    <x v="0"/>
    <s v="United States"/>
    <s v="Peoria"/>
    <s v="Illinois"/>
    <n v="61604"/>
    <x v="2"/>
    <s v="OFF-BI-10002003"/>
    <x v="1"/>
    <s v="Binders"/>
    <s v="Ibico Presentation Index for Binding Systems"/>
    <x v="2235"/>
    <n v="5"/>
    <n v="0.8"/>
    <n v="-6.5670000000000019"/>
    <s v="Kelly Williams"/>
    <s v=""/>
    <n v="1"/>
    <n v="0"/>
  </r>
  <r>
    <n v="2689"/>
    <x v="1314"/>
    <x v="768"/>
    <d v="2017-11-14T00:00:00"/>
    <s v="First Class"/>
    <x v="289"/>
    <x v="289"/>
    <x v="1"/>
    <s v="United States"/>
    <s v="Los Angeles"/>
    <s v="California"/>
    <n v="90032"/>
    <x v="1"/>
    <s v="OFF-PA-10003016"/>
    <x v="1"/>
    <s v="Paper"/>
    <s v="Adams &quot;While You Were Out&quot; Message Pads"/>
    <x v="2236"/>
    <n v="5"/>
    <n v="0"/>
    <n v="7.0649999999999995"/>
    <s v="Anna Andreadi"/>
    <n v="1"/>
    <n v="0"/>
    <n v="0"/>
  </r>
  <r>
    <n v="2690"/>
    <x v="1315"/>
    <x v="479"/>
    <d v="2016-07-02T00:00:00"/>
    <s v="First Class"/>
    <x v="154"/>
    <x v="154"/>
    <x v="0"/>
    <s v="United States"/>
    <s v="Chicago"/>
    <s v="Illinois"/>
    <n v="60653"/>
    <x v="2"/>
    <s v="OFF-AR-10004582"/>
    <x v="1"/>
    <s v="Art"/>
    <s v="BIC Brite Liner Grip Highlighters"/>
    <x v="797"/>
    <n v="4"/>
    <n v="0.2"/>
    <n v="1.6399999999999995"/>
    <s v="Kelly Williams"/>
    <s v=""/>
    <n v="1"/>
    <n v="0"/>
  </r>
  <r>
    <n v="2691"/>
    <x v="1316"/>
    <x v="769"/>
    <d v="2019-12-08T00:00:00"/>
    <s v="Standard Class"/>
    <x v="380"/>
    <x v="380"/>
    <x v="0"/>
    <s v="United States"/>
    <s v="Philadelphia"/>
    <s v="Pennsylvania"/>
    <n v="19134"/>
    <x v="3"/>
    <s v="OFF-BI-10004364"/>
    <x v="1"/>
    <s v="Binders"/>
    <s v="Storex Dura Pro Binders"/>
    <x v="2237"/>
    <n v="3"/>
    <n v="0.7"/>
    <n v="-4.4550000000000001"/>
    <s v="Chuck Magee"/>
    <s v=""/>
    <n v="1"/>
    <n v="0"/>
  </r>
  <r>
    <n v="2692"/>
    <x v="1317"/>
    <x v="770"/>
    <d v="2018-09-02T00:00:00"/>
    <s v="Standard Class"/>
    <x v="79"/>
    <x v="79"/>
    <x v="0"/>
    <s v="United States"/>
    <s v="Englewood"/>
    <s v="Colorado"/>
    <n v="80112"/>
    <x v="1"/>
    <s v="OFF-PA-10002246"/>
    <x v="1"/>
    <s v="Paper"/>
    <s v="Wirebound Four 2-3/4 x 5 Forms per Page, 400 Sets per Book"/>
    <x v="1154"/>
    <n v="3"/>
    <n v="0.2"/>
    <n v="5.6115000000000004"/>
    <s v="Anna Andreadi"/>
    <s v=""/>
    <n v="1"/>
    <n v="0"/>
  </r>
  <r>
    <n v="2693"/>
    <x v="1317"/>
    <x v="770"/>
    <d v="2018-09-02T00:00:00"/>
    <s v="Standard Class"/>
    <x v="79"/>
    <x v="79"/>
    <x v="0"/>
    <s v="United States"/>
    <s v="Englewood"/>
    <s v="Colorado"/>
    <n v="80112"/>
    <x v="1"/>
    <s v="TEC-PH-10002890"/>
    <x v="2"/>
    <s v="Phones"/>
    <s v="AT&amp;T 17929 Lendline Telephone"/>
    <x v="2238"/>
    <n v="3"/>
    <n v="0.2"/>
    <n v="8.1432000000000002"/>
    <s v="Anna Andreadi"/>
    <s v=""/>
    <n v="1"/>
    <n v="0"/>
  </r>
  <r>
    <n v="2694"/>
    <x v="1318"/>
    <x v="115"/>
    <d v="2018-01-28T00:00:00"/>
    <s v="Standard Class"/>
    <x v="295"/>
    <x v="295"/>
    <x v="1"/>
    <s v="United States"/>
    <s v="Seattle"/>
    <s v="Washington"/>
    <n v="98115"/>
    <x v="1"/>
    <s v="FUR-FU-10001475"/>
    <x v="0"/>
    <s v="Furnishings"/>
    <s v="Contract Clock, 14&quot;, Brown"/>
    <x v="2239"/>
    <n v="5"/>
    <n v="0"/>
    <n v="37.366"/>
    <s v="Anna Andreadi"/>
    <s v=""/>
    <n v="1"/>
    <n v="0"/>
  </r>
  <r>
    <n v="2695"/>
    <x v="1319"/>
    <x v="771"/>
    <d v="2016-10-20T00:00:00"/>
    <s v="Standard Class"/>
    <x v="297"/>
    <x v="297"/>
    <x v="0"/>
    <s v="United States"/>
    <s v="Hialeah"/>
    <s v="Florida"/>
    <n v="33012"/>
    <x v="0"/>
    <s v="FUR-FU-10004270"/>
    <x v="0"/>
    <s v="Furnishings"/>
    <s v="Executive Impressions 13&quot; Clairmont Wall Clock"/>
    <x v="2240"/>
    <n v="1"/>
    <n v="0.2"/>
    <n v="4.0383000000000013"/>
    <s v="Cassandra Brandow"/>
    <s v=""/>
    <n v="1"/>
    <n v="0"/>
  </r>
  <r>
    <n v="2696"/>
    <x v="1320"/>
    <x v="569"/>
    <d v="2018-02-09T00:00:00"/>
    <s v="First Class"/>
    <x v="648"/>
    <x v="648"/>
    <x v="0"/>
    <s v="United States"/>
    <s v="Lancaster"/>
    <s v="Ohio"/>
    <n v="43130"/>
    <x v="3"/>
    <s v="OFF-PA-10003465"/>
    <x v="1"/>
    <s v="Paper"/>
    <s v="Xerox 1912"/>
    <x v="2241"/>
    <n v="2"/>
    <n v="0.2"/>
    <n v="10.623199999999997"/>
    <s v="Chuck Magee"/>
    <s v=""/>
    <n v="1"/>
    <n v="1"/>
  </r>
  <r>
    <n v="2697"/>
    <x v="1321"/>
    <x v="772"/>
    <d v="2016-03-23T00:00:00"/>
    <s v="Standard Class"/>
    <x v="598"/>
    <x v="598"/>
    <x v="2"/>
    <s v="United States"/>
    <s v="Jacksonville"/>
    <s v="Florida"/>
    <n v="32216"/>
    <x v="0"/>
    <s v="TEC-MA-10003626"/>
    <x v="2"/>
    <s v="Machines"/>
    <s v="Hewlett-Packard Deskjet 6540 Color Inkjet Printer"/>
    <x v="2242"/>
    <n v="4"/>
    <n v="0.5"/>
    <n v="-16.426000000000045"/>
    <s v="Cassandra Brandow"/>
    <s v=""/>
    <n v="1"/>
    <n v="0"/>
  </r>
  <r>
    <n v="2698"/>
    <x v="1321"/>
    <x v="772"/>
    <d v="2016-03-23T00:00:00"/>
    <s v="Standard Class"/>
    <x v="598"/>
    <x v="598"/>
    <x v="2"/>
    <s v="United States"/>
    <s v="Jacksonville"/>
    <s v="Florida"/>
    <n v="32216"/>
    <x v="0"/>
    <s v="TEC-MA-10002412"/>
    <x v="2"/>
    <s v="Machines"/>
    <s v="Cisco TelePresence System EX90 Videoconferencing Unit"/>
    <x v="2243"/>
    <n v="6"/>
    <n v="0.5"/>
    <n v="-1811.0784000000021"/>
    <s v="Cassandra Brandow"/>
    <s v=""/>
    <n v="1"/>
    <n v="0"/>
  </r>
  <r>
    <n v="2699"/>
    <x v="1321"/>
    <x v="772"/>
    <d v="2016-03-23T00:00:00"/>
    <s v="Standard Class"/>
    <x v="598"/>
    <x v="598"/>
    <x v="2"/>
    <s v="United States"/>
    <s v="Jacksonville"/>
    <s v="Florida"/>
    <n v="32216"/>
    <x v="0"/>
    <s v="OFF-PA-10001804"/>
    <x v="1"/>
    <s v="Paper"/>
    <s v="Xerox 195"/>
    <x v="2244"/>
    <n v="4"/>
    <n v="0.2"/>
    <n v="7.4815999999999994"/>
    <s v="Cassandra Brandow"/>
    <s v=""/>
    <n v="1"/>
    <n v="0"/>
  </r>
  <r>
    <n v="2700"/>
    <x v="1321"/>
    <x v="772"/>
    <d v="2016-03-23T00:00:00"/>
    <s v="Standard Class"/>
    <x v="598"/>
    <x v="598"/>
    <x v="2"/>
    <s v="United States"/>
    <s v="Jacksonville"/>
    <s v="Florida"/>
    <n v="32216"/>
    <x v="0"/>
    <s v="OFF-AR-10003183"/>
    <x v="1"/>
    <s v="Art"/>
    <s v="Avery Fluorescent Highlighter Four-Color Set"/>
    <x v="2245"/>
    <n v="3"/>
    <n v="0.2"/>
    <n v="1.0019999999999993"/>
    <s v="Cassandra Brandow"/>
    <s v=""/>
    <n v="1"/>
    <n v="0"/>
  </r>
  <r>
    <n v="2701"/>
    <x v="1321"/>
    <x v="772"/>
    <d v="2016-03-23T00:00:00"/>
    <s v="Standard Class"/>
    <x v="598"/>
    <x v="598"/>
    <x v="2"/>
    <s v="United States"/>
    <s v="Jacksonville"/>
    <s v="Florida"/>
    <n v="32216"/>
    <x v="0"/>
    <s v="FUR-FU-10004270"/>
    <x v="0"/>
    <s v="Furnishings"/>
    <s v="Executive Impressions 13&quot; Clairmont Wall Clock"/>
    <x v="2246"/>
    <n v="2"/>
    <n v="0.2"/>
    <n v="8.0766000000000027"/>
    <s v="Cassandra Brandow"/>
    <s v=""/>
    <n v="1"/>
    <n v="0"/>
  </r>
  <r>
    <n v="2702"/>
    <x v="1321"/>
    <x v="772"/>
    <d v="2016-03-23T00:00:00"/>
    <s v="Standard Class"/>
    <x v="598"/>
    <x v="598"/>
    <x v="2"/>
    <s v="United States"/>
    <s v="Jacksonville"/>
    <s v="Florida"/>
    <n v="32216"/>
    <x v="0"/>
    <s v="OFF-FA-10003112"/>
    <x v="1"/>
    <s v="Fasteners"/>
    <s v="Staples"/>
    <x v="2247"/>
    <n v="3"/>
    <n v="0.2"/>
    <n v="5.9174999999999986"/>
    <s v="Cassandra Brandow"/>
    <s v=""/>
    <n v="1"/>
    <n v="0"/>
  </r>
  <r>
    <n v="2703"/>
    <x v="1321"/>
    <x v="772"/>
    <d v="2016-03-23T00:00:00"/>
    <s v="Standard Class"/>
    <x v="598"/>
    <x v="598"/>
    <x v="2"/>
    <s v="United States"/>
    <s v="Jacksonville"/>
    <s v="Florida"/>
    <n v="32216"/>
    <x v="0"/>
    <s v="FUR-FU-10001986"/>
    <x v="0"/>
    <s v="Furnishings"/>
    <s v="Dana Fluorescent Magnifying Lamp, White, 36&quot;"/>
    <x v="1919"/>
    <n v="3"/>
    <n v="0.2"/>
    <n v="15.29399999999999"/>
    <s v="Cassandra Brandow"/>
    <s v=""/>
    <n v="1"/>
    <n v="0"/>
  </r>
  <r>
    <n v="2704"/>
    <x v="1322"/>
    <x v="773"/>
    <d v="2016-05-30T00:00:00"/>
    <s v="Standard Class"/>
    <x v="261"/>
    <x v="261"/>
    <x v="0"/>
    <s v="United States"/>
    <s v="Baltimore"/>
    <s v="Maryland"/>
    <n v="21215"/>
    <x v="3"/>
    <s v="OFF-PA-10002319"/>
    <x v="1"/>
    <s v="Paper"/>
    <s v="Xerox 1944"/>
    <x v="2248"/>
    <n v="3"/>
    <n v="0"/>
    <n v="56.977199999999996"/>
    <s v="Chuck Magee"/>
    <s v=""/>
    <n v="1"/>
    <n v="0"/>
  </r>
  <r>
    <n v="2705"/>
    <x v="1323"/>
    <x v="497"/>
    <d v="2019-07-13T00:00:00"/>
    <s v="Second Class"/>
    <x v="557"/>
    <x v="557"/>
    <x v="0"/>
    <s v="United States"/>
    <s v="New York City"/>
    <s v="New York"/>
    <n v="10009"/>
    <x v="3"/>
    <s v="TEC-AC-10002323"/>
    <x v="2"/>
    <s v="Accessories"/>
    <s v="SanDisk Ultra 32 GB MicroSDHC Class 10 Memory Card"/>
    <x v="2249"/>
    <n v="6"/>
    <n v="0"/>
    <n v="17.238000000000007"/>
    <s v="Chuck Magee"/>
    <s v=""/>
    <n v="1"/>
    <n v="0"/>
  </r>
  <r>
    <n v="2706"/>
    <x v="1324"/>
    <x v="114"/>
    <d v="2019-06-21T00:00:00"/>
    <s v="Standard Class"/>
    <x v="437"/>
    <x v="437"/>
    <x v="2"/>
    <s v="United States"/>
    <s v="Carlsbad"/>
    <s v="New Mexico"/>
    <n v="88220"/>
    <x v="1"/>
    <s v="OFF-SU-10001165"/>
    <x v="1"/>
    <s v="Supplies"/>
    <s v="Acme Elite Stainless Steel Scissors"/>
    <x v="1459"/>
    <n v="2"/>
    <n v="0"/>
    <n v="4.3368000000000002"/>
    <s v="Anna Andreadi"/>
    <s v=""/>
    <n v="1"/>
    <n v="0"/>
  </r>
  <r>
    <n v="2707"/>
    <x v="1324"/>
    <x v="114"/>
    <d v="2019-06-21T00:00:00"/>
    <s v="Standard Class"/>
    <x v="437"/>
    <x v="437"/>
    <x v="2"/>
    <s v="United States"/>
    <s v="Carlsbad"/>
    <s v="New Mexico"/>
    <n v="88220"/>
    <x v="1"/>
    <s v="OFF-PA-10001246"/>
    <x v="1"/>
    <s v="Paper"/>
    <s v="Xerox 215"/>
    <x v="541"/>
    <n v="3"/>
    <n v="0"/>
    <n v="9.3312000000000008"/>
    <s v="Anna Andreadi"/>
    <s v=""/>
    <n v="1"/>
    <n v="0"/>
  </r>
  <r>
    <n v="2708"/>
    <x v="1324"/>
    <x v="114"/>
    <d v="2019-06-21T00:00:00"/>
    <s v="Standard Class"/>
    <x v="437"/>
    <x v="437"/>
    <x v="2"/>
    <s v="United States"/>
    <s v="Carlsbad"/>
    <s v="New Mexico"/>
    <n v="88220"/>
    <x v="1"/>
    <s v="OFF-PA-10001815"/>
    <x v="1"/>
    <s v="Paper"/>
    <s v="Xerox 1885"/>
    <x v="2250"/>
    <n v="4"/>
    <n v="0"/>
    <n v="92.236799999999988"/>
    <s v="Anna Andreadi"/>
    <s v=""/>
    <n v="1"/>
    <n v="0"/>
  </r>
  <r>
    <n v="2709"/>
    <x v="1325"/>
    <x v="564"/>
    <d v="2017-02-06T00:00:00"/>
    <s v="Standard Class"/>
    <x v="230"/>
    <x v="230"/>
    <x v="0"/>
    <s v="United States"/>
    <s v="Los Angeles"/>
    <s v="California"/>
    <n v="90049"/>
    <x v="1"/>
    <s v="FUR-FU-10001876"/>
    <x v="0"/>
    <s v="Furnishings"/>
    <s v="Computer Room Manger, 14&quot;"/>
    <x v="2251"/>
    <n v="7"/>
    <n v="0"/>
    <n v="81.849599999999981"/>
    <s v="Anna Andreadi"/>
    <s v=""/>
    <n v="1"/>
    <n v="0"/>
  </r>
  <r>
    <n v="2710"/>
    <x v="1325"/>
    <x v="564"/>
    <d v="2017-02-06T00:00:00"/>
    <s v="Standard Class"/>
    <x v="230"/>
    <x v="230"/>
    <x v="0"/>
    <s v="United States"/>
    <s v="Los Angeles"/>
    <s v="California"/>
    <n v="90049"/>
    <x v="1"/>
    <s v="TEC-MA-10000488"/>
    <x v="2"/>
    <s v="Machines"/>
    <s v="Bady BDG101FRU Card Printer"/>
    <x v="2252"/>
    <n v="3"/>
    <n v="0.2"/>
    <n v="215.99729999999977"/>
    <s v="Anna Andreadi"/>
    <s v=""/>
    <n v="1"/>
    <n v="0"/>
  </r>
  <r>
    <n v="2711"/>
    <x v="1326"/>
    <x v="555"/>
    <d v="2017-12-15T00:00:00"/>
    <s v="Standard Class"/>
    <x v="485"/>
    <x v="485"/>
    <x v="0"/>
    <s v="United States"/>
    <s v="Jacksonville"/>
    <s v="Florida"/>
    <n v="32216"/>
    <x v="0"/>
    <s v="OFF-BI-10001098"/>
    <x v="1"/>
    <s v="Binders"/>
    <s v="Acco D-Ring Binder w/DublLock"/>
    <x v="2253"/>
    <n v="2"/>
    <n v="0.7"/>
    <n v="-8.9795999999999978"/>
    <s v="Cassandra Brandow"/>
    <s v=""/>
    <n v="1"/>
    <n v="0"/>
  </r>
  <r>
    <n v="2712"/>
    <x v="1327"/>
    <x v="449"/>
    <d v="2019-10-11T00:00:00"/>
    <s v="First Class"/>
    <x v="434"/>
    <x v="434"/>
    <x v="1"/>
    <s v="United States"/>
    <s v="Lakewood"/>
    <s v="Ohio"/>
    <n v="44107"/>
    <x v="3"/>
    <s v="FUR-FU-10003577"/>
    <x v="0"/>
    <s v="Furnishings"/>
    <s v="Nu-Dell Leatherette Frames"/>
    <x v="2254"/>
    <n v="4"/>
    <n v="0.2"/>
    <n v="9.1775999999999982"/>
    <s v="Chuck Magee"/>
    <s v=""/>
    <n v="1"/>
    <n v="0"/>
  </r>
  <r>
    <n v="2713"/>
    <x v="1328"/>
    <x v="570"/>
    <d v="2019-08-01T00:00:00"/>
    <s v="Second Class"/>
    <x v="306"/>
    <x v="306"/>
    <x v="0"/>
    <s v="United States"/>
    <s v="Troy"/>
    <s v="New York"/>
    <n v="12180"/>
    <x v="3"/>
    <s v="OFF-AR-10002656"/>
    <x v="1"/>
    <s v="Art"/>
    <s v="Sanford Liquid Accent Highlighters"/>
    <x v="1847"/>
    <n v="9"/>
    <n v="0"/>
    <n v="22.244399999999995"/>
    <s v="Chuck Magee"/>
    <s v=""/>
    <n v="1"/>
    <n v="0"/>
  </r>
  <r>
    <n v="2714"/>
    <x v="1329"/>
    <x v="573"/>
    <d v="2016-04-29T00:00:00"/>
    <s v="Standard Class"/>
    <x v="62"/>
    <x v="62"/>
    <x v="0"/>
    <s v="United States"/>
    <s v="Wilmington"/>
    <s v="North Carolina"/>
    <n v="28403"/>
    <x v="0"/>
    <s v="TEC-PH-10004531"/>
    <x v="2"/>
    <s v="Phones"/>
    <s v="AT&amp;T CL2909"/>
    <x v="214"/>
    <n v="3"/>
    <n v="0.2"/>
    <n v="37.796999999999997"/>
    <s v="Cassandra Brandow"/>
    <s v=""/>
    <n v="1"/>
    <n v="0"/>
  </r>
  <r>
    <n v="2715"/>
    <x v="1330"/>
    <x v="494"/>
    <d v="2017-12-06T00:00:00"/>
    <s v="Standard Class"/>
    <x v="457"/>
    <x v="457"/>
    <x v="2"/>
    <s v="United States"/>
    <s v="Seattle"/>
    <s v="Washington"/>
    <n v="98105"/>
    <x v="1"/>
    <s v="OFF-AR-10003251"/>
    <x v="1"/>
    <s v="Art"/>
    <s v="Prang Drawing Pencil Set"/>
    <x v="2255"/>
    <n v="5"/>
    <n v="0"/>
    <n v="5.56"/>
    <s v="Anna Andreadi"/>
    <s v=""/>
    <n v="1"/>
    <n v="0"/>
  </r>
  <r>
    <n v="2716"/>
    <x v="1331"/>
    <x v="774"/>
    <d v="2016-12-08T00:00:00"/>
    <s v="Standard Class"/>
    <x v="434"/>
    <x v="434"/>
    <x v="1"/>
    <s v="United States"/>
    <s v="New York City"/>
    <s v="New York"/>
    <n v="10024"/>
    <x v="3"/>
    <s v="TEC-PH-10000673"/>
    <x v="2"/>
    <s v="Phones"/>
    <s v="Plantronics Voyager Pro HD - Bluetooth Headset"/>
    <x v="2256"/>
    <n v="2"/>
    <n v="0"/>
    <n v="62.3904"/>
    <s v="Chuck Magee"/>
    <s v=""/>
    <n v="1"/>
    <n v="0"/>
  </r>
  <r>
    <n v="2717"/>
    <x v="1332"/>
    <x v="775"/>
    <d v="2019-09-01T00:00:00"/>
    <s v="Standard Class"/>
    <x v="649"/>
    <x v="649"/>
    <x v="2"/>
    <s v="United States"/>
    <s v="Columbus"/>
    <s v="Georgia"/>
    <n v="31907"/>
    <x v="0"/>
    <s v="TEC-AC-10000158"/>
    <x v="2"/>
    <s v="Accessories"/>
    <s v="Sony 64GB Class 10 Micro SDHC R40 Memory Card"/>
    <x v="2257"/>
    <n v="2"/>
    <n v="0"/>
    <n v="15.1158"/>
    <s v="Cassandra Brandow"/>
    <s v=""/>
    <n v="1"/>
    <n v="1"/>
  </r>
  <r>
    <n v="2718"/>
    <x v="1333"/>
    <x v="557"/>
    <d v="2016-09-13T00:00:00"/>
    <s v="Standard Class"/>
    <x v="589"/>
    <x v="589"/>
    <x v="0"/>
    <s v="United States"/>
    <s v="New York City"/>
    <s v="New York"/>
    <n v="10024"/>
    <x v="3"/>
    <s v="TEC-PH-10002075"/>
    <x v="2"/>
    <s v="Phones"/>
    <s v="AT&amp;T EL51110 DECT"/>
    <x v="2258"/>
    <n v="3"/>
    <n v="0"/>
    <n v="109.61129999999999"/>
    <s v="Chuck Magee"/>
    <s v=""/>
    <n v="1"/>
    <n v="0"/>
  </r>
  <r>
    <n v="2719"/>
    <x v="1334"/>
    <x v="202"/>
    <d v="2019-12-27T00:00:00"/>
    <s v="Standard Class"/>
    <x v="339"/>
    <x v="339"/>
    <x v="0"/>
    <s v="United States"/>
    <s v="Costa Mesa"/>
    <s v="California"/>
    <n v="92627"/>
    <x v="1"/>
    <s v="OFF-ST-10004340"/>
    <x v="1"/>
    <s v="Storage"/>
    <s v="Fellowes Mobile File Cart, Black"/>
    <x v="2259"/>
    <n v="2"/>
    <n v="0"/>
    <n v="33.577200000000005"/>
    <s v="Anna Andreadi"/>
    <s v=""/>
    <n v="1"/>
    <n v="0"/>
  </r>
  <r>
    <n v="2720"/>
    <x v="1335"/>
    <x v="776"/>
    <d v="2016-12-08T00:00:00"/>
    <s v="Second Class"/>
    <x v="166"/>
    <x v="166"/>
    <x v="0"/>
    <s v="United States"/>
    <s v="Houston"/>
    <s v="Texas"/>
    <n v="77095"/>
    <x v="2"/>
    <s v="FUR-FU-10002759"/>
    <x v="0"/>
    <s v="Furnishings"/>
    <s v="12-1/2 Diameter Round Wall Clock"/>
    <x v="112"/>
    <n v="3"/>
    <n v="0.6"/>
    <n v="-14.385599999999997"/>
    <s v="Kelly Williams"/>
    <s v=""/>
    <n v="1"/>
    <n v="0"/>
  </r>
  <r>
    <n v="2721"/>
    <x v="1336"/>
    <x v="130"/>
    <d v="2016-11-08T00:00:00"/>
    <s v="Second Class"/>
    <x v="21"/>
    <x v="21"/>
    <x v="1"/>
    <s v="United States"/>
    <s v="Cary"/>
    <s v="North Carolina"/>
    <n v="27511"/>
    <x v="0"/>
    <s v="OFF-FA-10000585"/>
    <x v="1"/>
    <s v="Fasteners"/>
    <s v="OIC Bulk Pack Metal Binder Clips"/>
    <x v="1357"/>
    <n v="3"/>
    <n v="0.2"/>
    <n v="2.7222"/>
    <s v="Cassandra Brandow"/>
    <s v=""/>
    <n v="1"/>
    <n v="0"/>
  </r>
  <r>
    <n v="2722"/>
    <x v="1336"/>
    <x v="130"/>
    <d v="2016-11-08T00:00:00"/>
    <s v="Second Class"/>
    <x v="21"/>
    <x v="21"/>
    <x v="1"/>
    <s v="United States"/>
    <s v="Cary"/>
    <s v="North Carolina"/>
    <n v="27511"/>
    <x v="0"/>
    <s v="OFF-AP-10004859"/>
    <x v="1"/>
    <s v="Appliances"/>
    <s v="Acco 6 Outlet Guardian Premium Surge Suppressor"/>
    <x v="2260"/>
    <n v="5"/>
    <n v="0.2"/>
    <n v="5.0960000000000001"/>
    <s v="Cassandra Brandow"/>
    <s v=""/>
    <n v="1"/>
    <n v="0"/>
  </r>
  <r>
    <n v="2723"/>
    <x v="1337"/>
    <x v="167"/>
    <d v="2018-04-19T00:00:00"/>
    <s v="Second Class"/>
    <x v="483"/>
    <x v="483"/>
    <x v="0"/>
    <s v="United States"/>
    <s v="Alexandria"/>
    <s v="Virginia"/>
    <n v="22304"/>
    <x v="0"/>
    <s v="OFF-ST-10001558"/>
    <x v="1"/>
    <s v="Storage"/>
    <s v="Acco Perma 4000 Stacking Storage Drawers"/>
    <x v="2261"/>
    <n v="5"/>
    <n v="0"/>
    <n v="12.18"/>
    <s v="Cassandra Brandow"/>
    <s v=""/>
    <n v="1"/>
    <n v="0"/>
  </r>
  <r>
    <n v="2724"/>
    <x v="1338"/>
    <x v="777"/>
    <d v="2016-10-08T00:00:00"/>
    <s v="Standard Class"/>
    <x v="650"/>
    <x v="650"/>
    <x v="0"/>
    <s v="United States"/>
    <s v="Vallejo"/>
    <s v="California"/>
    <n v="94591"/>
    <x v="1"/>
    <s v="OFF-LA-10004689"/>
    <x v="1"/>
    <s v="Labels"/>
    <s v="Avery 512"/>
    <x v="2262"/>
    <n v="5"/>
    <n v="0"/>
    <n v="6.7915000000000001"/>
    <s v="Anna Andreadi"/>
    <s v=""/>
    <n v="1"/>
    <n v="1"/>
  </r>
  <r>
    <n v="2725"/>
    <x v="1338"/>
    <x v="777"/>
    <d v="2016-10-08T00:00:00"/>
    <s v="Standard Class"/>
    <x v="650"/>
    <x v="650"/>
    <x v="0"/>
    <s v="United States"/>
    <s v="Vallejo"/>
    <s v="California"/>
    <n v="94591"/>
    <x v="1"/>
    <s v="OFF-BI-10002867"/>
    <x v="1"/>
    <s v="Binders"/>
    <s v="GBC Recycled Regency Composition Covers"/>
    <x v="2263"/>
    <n v="2"/>
    <n v="0.2"/>
    <n v="31.085599999999989"/>
    <s v="Anna Andreadi"/>
    <s v=""/>
    <n v="1"/>
    <n v="0"/>
  </r>
  <r>
    <n v="2726"/>
    <x v="1339"/>
    <x v="659"/>
    <d v="2019-11-13T00:00:00"/>
    <s v="Standard Class"/>
    <x v="212"/>
    <x v="212"/>
    <x v="0"/>
    <s v="United States"/>
    <s v="Philadelphia"/>
    <s v="Pennsylvania"/>
    <n v="19120"/>
    <x v="3"/>
    <s v="TEC-PH-10003811"/>
    <x v="2"/>
    <s v="Phones"/>
    <s v="Jabra Supreme Plus Driver Edition Headset"/>
    <x v="2264"/>
    <n v="5"/>
    <n v="0.4"/>
    <n v="-71.994000000000028"/>
    <s v="Chuck Magee"/>
    <s v=""/>
    <n v="1"/>
    <n v="0"/>
  </r>
  <r>
    <n v="2727"/>
    <x v="1339"/>
    <x v="659"/>
    <d v="2019-11-13T00:00:00"/>
    <s v="Standard Class"/>
    <x v="212"/>
    <x v="212"/>
    <x v="0"/>
    <s v="United States"/>
    <s v="Philadelphia"/>
    <s v="Pennsylvania"/>
    <n v="19120"/>
    <x v="3"/>
    <s v="FUR-TA-10000849"/>
    <x v="0"/>
    <s v="Tables"/>
    <s v="Bevis Rectangular Conference Tables"/>
    <x v="2265"/>
    <n v="4"/>
    <n v="0.4"/>
    <n v="-140.14079999999996"/>
    <s v="Chuck Magee"/>
    <s v=""/>
    <n v="1"/>
    <n v="0"/>
  </r>
  <r>
    <n v="2728"/>
    <x v="1340"/>
    <x v="66"/>
    <d v="2019-12-24T00:00:00"/>
    <s v="First Class"/>
    <x v="85"/>
    <x v="85"/>
    <x v="0"/>
    <s v="United States"/>
    <s v="Toledo"/>
    <s v="Ohio"/>
    <n v="43615"/>
    <x v="3"/>
    <s v="OFF-BI-10000848"/>
    <x v="1"/>
    <s v="Binders"/>
    <s v="Angle-D Ring Binders"/>
    <x v="2266"/>
    <n v="1"/>
    <n v="0.7"/>
    <n v="-1.3128000000000002"/>
    <s v="Chuck Magee"/>
    <s v=""/>
    <n v="1"/>
    <n v="0"/>
  </r>
  <r>
    <n v="2729"/>
    <x v="1340"/>
    <x v="66"/>
    <d v="2019-12-24T00:00:00"/>
    <s v="First Class"/>
    <x v="85"/>
    <x v="85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x v="2267"/>
    <n v="7"/>
    <n v="0.4"/>
    <n v="94.49369999999999"/>
    <s v="Chuck Magee"/>
    <s v=""/>
    <n v="1"/>
    <n v="0"/>
  </r>
  <r>
    <n v="2730"/>
    <x v="1341"/>
    <x v="778"/>
    <d v="2019-02-19T00:00:00"/>
    <s v="Standard Class"/>
    <x v="651"/>
    <x v="651"/>
    <x v="0"/>
    <s v="United States"/>
    <s v="Seattle"/>
    <s v="Washington"/>
    <n v="98105"/>
    <x v="1"/>
    <s v="OFF-AR-10001547"/>
    <x v="1"/>
    <s v="Art"/>
    <s v="Newell 311"/>
    <x v="153"/>
    <n v="3"/>
    <n v="0"/>
    <n v="1.7901"/>
    <s v="Anna Andreadi"/>
    <s v=""/>
    <n v="1"/>
    <n v="1"/>
  </r>
  <r>
    <n v="2731"/>
    <x v="1341"/>
    <x v="778"/>
    <d v="2019-02-19T00:00:00"/>
    <s v="Standard Class"/>
    <x v="651"/>
    <x v="651"/>
    <x v="0"/>
    <s v="United States"/>
    <s v="Seattle"/>
    <s v="Washington"/>
    <n v="98105"/>
    <x v="1"/>
    <s v="TEC-AC-10001838"/>
    <x v="2"/>
    <s v="Accessories"/>
    <s v="Razer Tiamat Over Ear 7.1 Surround Sound PC Gaming Headset"/>
    <x v="2268"/>
    <n v="4"/>
    <n v="0"/>
    <n v="343.98280000000005"/>
    <s v="Anna Andreadi"/>
    <s v=""/>
    <n v="1"/>
    <n v="0"/>
  </r>
  <r>
    <n v="2732"/>
    <x v="1341"/>
    <x v="778"/>
    <d v="2019-02-19T00:00:00"/>
    <s v="Standard Class"/>
    <x v="651"/>
    <x v="651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x v="2269"/>
    <n v="1"/>
    <n v="0"/>
    <n v="21.506"/>
    <s v="Anna Andreadi"/>
    <s v=""/>
    <n v="1"/>
    <n v="0"/>
  </r>
  <r>
    <n v="2733"/>
    <x v="1342"/>
    <x v="779"/>
    <d v="2016-07-06T00:00:00"/>
    <s v="Standard Class"/>
    <x v="13"/>
    <x v="13"/>
    <x v="0"/>
    <s v="United States"/>
    <s v="Plainfield"/>
    <s v="New Jersey"/>
    <n v="7060"/>
    <x v="3"/>
    <s v="TEC-PH-10002923"/>
    <x v="2"/>
    <s v="Phones"/>
    <s v="Logitech B530 USB Headset - headset - Full size, Binaural"/>
    <x v="2270"/>
    <n v="2"/>
    <n v="0"/>
    <n v="19.974600000000002"/>
    <s v="Chuck Magee"/>
    <s v=""/>
    <n v="1"/>
    <n v="0"/>
  </r>
  <r>
    <n v="2734"/>
    <x v="1342"/>
    <x v="779"/>
    <d v="2016-07-06T00:00:00"/>
    <s v="Standard Class"/>
    <x v="13"/>
    <x v="13"/>
    <x v="0"/>
    <s v="United States"/>
    <s v="Plainfield"/>
    <s v="New Jersey"/>
    <n v="7060"/>
    <x v="3"/>
    <s v="OFF-AR-10000716"/>
    <x v="1"/>
    <s v="Art"/>
    <s v="DIXON Ticonderoga Erasable Checking Pencils"/>
    <x v="2271"/>
    <n v="1"/>
    <n v="0"/>
    <n v="2.1762000000000001"/>
    <s v="Chuck Magee"/>
    <s v=""/>
    <n v="1"/>
    <n v="0"/>
  </r>
  <r>
    <n v="2735"/>
    <x v="1343"/>
    <x v="780"/>
    <d v="2017-02-23T00:00:00"/>
    <s v="Second Class"/>
    <x v="555"/>
    <x v="555"/>
    <x v="0"/>
    <s v="United States"/>
    <s v="Las Cruces"/>
    <s v="New Mexico"/>
    <n v="88001"/>
    <x v="1"/>
    <s v="OFF-PA-10000249"/>
    <x v="1"/>
    <s v="Paper"/>
    <s v="Easy-staple paper"/>
    <x v="338"/>
    <n v="4"/>
    <n v="0"/>
    <n v="23.086399999999998"/>
    <s v="Anna Andreadi"/>
    <s v=""/>
    <n v="1"/>
    <n v="0"/>
  </r>
  <r>
    <n v="2736"/>
    <x v="1344"/>
    <x v="50"/>
    <d v="2017-11-19T00:00:00"/>
    <s v="Standard Class"/>
    <x v="107"/>
    <x v="107"/>
    <x v="0"/>
    <s v="United States"/>
    <s v="Newark"/>
    <s v="Delaware"/>
    <n v="19711"/>
    <x v="3"/>
    <s v="TEC-PH-10003691"/>
    <x v="2"/>
    <s v="Phones"/>
    <s v="BlackBerry Q10"/>
    <x v="2258"/>
    <n v="3"/>
    <n v="0"/>
    <n v="94.492500000000007"/>
    <s v="Chuck Magee"/>
    <s v=""/>
    <n v="1"/>
    <n v="0"/>
  </r>
  <r>
    <n v="2737"/>
    <x v="1344"/>
    <x v="50"/>
    <d v="2017-11-19T00:00:00"/>
    <s v="Standard Class"/>
    <x v="107"/>
    <x v="107"/>
    <x v="0"/>
    <s v="United States"/>
    <s v="Newark"/>
    <s v="Delaware"/>
    <n v="19711"/>
    <x v="3"/>
    <s v="OFF-PA-10001560"/>
    <x v="1"/>
    <s v="Paper"/>
    <s v="Adams Telephone Message Books, 5 1/4” x 11”"/>
    <x v="2272"/>
    <n v="7"/>
    <n v="0"/>
    <n v="19.871600000000001"/>
    <s v="Chuck Magee"/>
    <s v=""/>
    <n v="1"/>
    <n v="0"/>
  </r>
  <r>
    <n v="2738"/>
    <x v="1344"/>
    <x v="50"/>
    <d v="2017-11-19T00:00:00"/>
    <s v="Standard Class"/>
    <x v="107"/>
    <x v="107"/>
    <x v="0"/>
    <s v="United States"/>
    <s v="Newark"/>
    <s v="Delaware"/>
    <n v="19711"/>
    <x v="3"/>
    <s v="FUR-BO-10004467"/>
    <x v="0"/>
    <s v="Bookcases"/>
    <s v="Bestar Classic Bookcase"/>
    <x v="674"/>
    <n v="3"/>
    <n v="0"/>
    <n v="56.994299999999981"/>
    <s v="Chuck Magee"/>
    <s v=""/>
    <n v="1"/>
    <n v="0"/>
  </r>
  <r>
    <n v="2739"/>
    <x v="1344"/>
    <x v="50"/>
    <d v="2017-11-19T00:00:00"/>
    <s v="Standard Class"/>
    <x v="107"/>
    <x v="107"/>
    <x v="0"/>
    <s v="United States"/>
    <s v="Newark"/>
    <s v="Delaware"/>
    <n v="19711"/>
    <x v="3"/>
    <s v="TEC-PH-10001819"/>
    <x v="2"/>
    <s v="Phones"/>
    <s v="Innergie mMini Combo Duo USB Travel Charging Kit"/>
    <x v="2273"/>
    <n v="2"/>
    <n v="0"/>
    <n v="43.190399999999997"/>
    <s v="Chuck Magee"/>
    <s v=""/>
    <n v="1"/>
    <n v="0"/>
  </r>
  <r>
    <n v="2740"/>
    <x v="1345"/>
    <x v="513"/>
    <d v="2019-04-18T00:00:00"/>
    <s v="First Class"/>
    <x v="494"/>
    <x v="494"/>
    <x v="1"/>
    <s v="United States"/>
    <s v="Hoover"/>
    <s v="Alabama"/>
    <n v="35244"/>
    <x v="0"/>
    <s v="OFF-SU-10000157"/>
    <x v="1"/>
    <s v="Supplies"/>
    <s v="Compact Automatic Electric Letter Opener"/>
    <x v="2274"/>
    <n v="4"/>
    <n v="0"/>
    <n v="9.5448000000000093"/>
    <s v="Cassandra Brandow"/>
    <s v=""/>
    <n v="1"/>
    <n v="0"/>
  </r>
  <r>
    <n v="2741"/>
    <x v="1345"/>
    <x v="513"/>
    <d v="2019-04-18T00:00:00"/>
    <s v="First Class"/>
    <x v="494"/>
    <x v="494"/>
    <x v="1"/>
    <s v="United States"/>
    <s v="Hoover"/>
    <s v="Alabama"/>
    <n v="35244"/>
    <x v="0"/>
    <s v="TEC-AC-10004227"/>
    <x v="2"/>
    <s v="Accessories"/>
    <s v="SanDisk Ultra 16 GB MicroSDHC Class 10 Memory Card"/>
    <x v="2275"/>
    <n v="2"/>
    <n v="0"/>
    <n v="1.558799999999998"/>
    <s v="Cassandra Brandow"/>
    <s v=""/>
    <n v="1"/>
    <n v="0"/>
  </r>
  <r>
    <n v="2742"/>
    <x v="1346"/>
    <x v="781"/>
    <d v="2018-02-27T00:00:00"/>
    <s v="Second Class"/>
    <x v="232"/>
    <x v="232"/>
    <x v="0"/>
    <s v="United States"/>
    <s v="Newark"/>
    <s v="Ohio"/>
    <n v="43055"/>
    <x v="3"/>
    <s v="OFF-EN-10003134"/>
    <x v="1"/>
    <s v="Envelopes"/>
    <s v="Staple envelope"/>
    <x v="670"/>
    <n v="5"/>
    <n v="0.2"/>
    <n v="17.52"/>
    <s v="Chuck Magee"/>
    <s v=""/>
    <n v="1"/>
    <n v="0"/>
  </r>
  <r>
    <n v="2743"/>
    <x v="1347"/>
    <x v="130"/>
    <d v="2016-11-08T00:00:00"/>
    <s v="Standard Class"/>
    <x v="652"/>
    <x v="652"/>
    <x v="0"/>
    <s v="United States"/>
    <s v="San Diego"/>
    <s v="California"/>
    <n v="92037"/>
    <x v="1"/>
    <s v="FUR-FU-10004671"/>
    <x v="0"/>
    <s v="Furnishings"/>
    <s v="Executive Impressions 12&quot; Wall Clock"/>
    <x v="2276"/>
    <n v="2"/>
    <n v="0"/>
    <n v="13.429200000000002"/>
    <s v="Anna Andreadi"/>
    <s v=""/>
    <n v="1"/>
    <n v="1"/>
  </r>
  <r>
    <n v="2744"/>
    <x v="1348"/>
    <x v="782"/>
    <d v="2017-06-25T00:00:00"/>
    <s v="Second Class"/>
    <x v="34"/>
    <x v="34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x v="2277"/>
    <n v="6"/>
    <n v="0"/>
    <n v="100.4796"/>
    <s v="Anna Andreadi"/>
    <s v=""/>
    <n v="1"/>
    <n v="0"/>
  </r>
  <r>
    <n v="2745"/>
    <x v="1348"/>
    <x v="782"/>
    <d v="2017-06-25T00:00:00"/>
    <s v="Second Class"/>
    <x v="34"/>
    <x v="34"/>
    <x v="1"/>
    <s v="United States"/>
    <s v="San Francisco"/>
    <s v="California"/>
    <n v="94122"/>
    <x v="1"/>
    <s v="TEC-PH-10002726"/>
    <x v="2"/>
    <s v="Phones"/>
    <s v="netTALK DUO VoIP Telephone Service"/>
    <x v="2278"/>
    <n v="3"/>
    <n v="0.2"/>
    <n v="47.241"/>
    <s v="Anna Andreadi"/>
    <s v=""/>
    <n v="1"/>
    <n v="0"/>
  </r>
  <r>
    <n v="2746"/>
    <x v="1349"/>
    <x v="783"/>
    <d v="2019-08-11T00:00:00"/>
    <s v="Second Class"/>
    <x v="248"/>
    <x v="248"/>
    <x v="0"/>
    <s v="United States"/>
    <s v="Jacksonville"/>
    <s v="North Carolina"/>
    <n v="28540"/>
    <x v="0"/>
    <s v="TEC-AC-10004571"/>
    <x v="2"/>
    <s v="Accessories"/>
    <s v="Logitech G700s Rechargeable Gaming Mouse"/>
    <x v="2279"/>
    <n v="1"/>
    <n v="0.2"/>
    <n v="21.997800000000002"/>
    <s v="Cassandra Brandow"/>
    <s v=""/>
    <n v="1"/>
    <n v="0"/>
  </r>
  <r>
    <n v="2747"/>
    <x v="1350"/>
    <x v="552"/>
    <d v="2016-05-17T00:00:00"/>
    <s v="Standard Class"/>
    <x v="409"/>
    <x v="409"/>
    <x v="0"/>
    <s v="United States"/>
    <s v="Franklin"/>
    <s v="Massachusetts"/>
    <n v="2038"/>
    <x v="3"/>
    <s v="FUR-TA-10002228"/>
    <x v="0"/>
    <s v="Tables"/>
    <s v="Bevis Traditional Conference Table Top, Plinth Base"/>
    <x v="2280"/>
    <n v="3"/>
    <n v="0.3"/>
    <n v="-130.0104"/>
    <s v="Chuck Magee"/>
    <s v=""/>
    <n v="1"/>
    <n v="0"/>
  </r>
  <r>
    <n v="2748"/>
    <x v="1351"/>
    <x v="6"/>
    <d v="2017-11-26T00:00:00"/>
    <s v="Standard Class"/>
    <x v="399"/>
    <x v="399"/>
    <x v="2"/>
    <s v="United States"/>
    <s v="Frisco"/>
    <s v="Texas"/>
    <n v="75034"/>
    <x v="2"/>
    <s v="TEC-AC-10004127"/>
    <x v="2"/>
    <s v="Accessories"/>
    <s v="SanDisk Cruzer 8 GB USB Flash Drive"/>
    <x v="220"/>
    <n v="4"/>
    <n v="0.2"/>
    <n v="-1.3583999999999987"/>
    <s v="Kelly Williams"/>
    <s v=""/>
    <n v="1"/>
    <n v="0"/>
  </r>
  <r>
    <n v="2749"/>
    <x v="1352"/>
    <x v="784"/>
    <d v="2017-12-08T00:00:00"/>
    <s v="Standard Class"/>
    <x v="653"/>
    <x v="653"/>
    <x v="0"/>
    <s v="United States"/>
    <s v="Tallahassee"/>
    <s v="Florida"/>
    <n v="32303"/>
    <x v="0"/>
    <s v="OFF-BI-10001553"/>
    <x v="1"/>
    <s v="Binders"/>
    <s v="SpineVue Locking Slant-D Ring Binders by Cardinal"/>
    <x v="2281"/>
    <n v="3"/>
    <n v="0.7"/>
    <n v="-6.0323999999999991"/>
    <s v="Cassandra Brandow"/>
    <s v=""/>
    <n v="1"/>
    <n v="1"/>
  </r>
  <r>
    <n v="2750"/>
    <x v="1353"/>
    <x v="785"/>
    <d v="2016-06-14T00:00:00"/>
    <s v="Standard Class"/>
    <x v="229"/>
    <x v="229"/>
    <x v="0"/>
    <s v="United States"/>
    <s v="Seattle"/>
    <s v="Washington"/>
    <n v="98115"/>
    <x v="1"/>
    <s v="FUR-CH-10002758"/>
    <x v="0"/>
    <s v="Chairs"/>
    <s v="Hon Deluxe Fabric Upholstered Stacking Chairs, Squared Back"/>
    <x v="2282"/>
    <n v="3"/>
    <n v="0.2"/>
    <n v="73.19399999999996"/>
    <s v="Anna Andreadi"/>
    <s v=""/>
    <n v="1"/>
    <n v="0"/>
  </r>
  <r>
    <n v="2751"/>
    <x v="1354"/>
    <x v="233"/>
    <d v="2016-08-11T00:00:00"/>
    <s v="Second Class"/>
    <x v="612"/>
    <x v="612"/>
    <x v="0"/>
    <s v="United States"/>
    <s v="Vacaville"/>
    <s v="California"/>
    <n v="95687"/>
    <x v="1"/>
    <s v="OFF-ST-10000532"/>
    <x v="1"/>
    <s v="Storage"/>
    <s v="Advantus Rolling Drawer Organizers"/>
    <x v="2283"/>
    <n v="11"/>
    <n v="0"/>
    <n v="110.05279999999999"/>
    <s v="Anna Andreadi"/>
    <s v=""/>
    <n v="1"/>
    <n v="0"/>
  </r>
  <r>
    <n v="2752"/>
    <x v="1355"/>
    <x v="542"/>
    <d v="2016-05-30T00:00:00"/>
    <s v="Standard Class"/>
    <x v="520"/>
    <x v="520"/>
    <x v="0"/>
    <s v="United States"/>
    <s v="Los Angeles"/>
    <s v="California"/>
    <n v="90008"/>
    <x v="1"/>
    <s v="FUR-CH-10000988"/>
    <x v="0"/>
    <s v="Chairs"/>
    <s v="Hon Olson Stacker Stools"/>
    <x v="2284"/>
    <n v="2"/>
    <n v="0.2"/>
    <n v="22.529599999999995"/>
    <s v="Anna Andreadi"/>
    <s v=""/>
    <n v="1"/>
    <n v="0"/>
  </r>
  <r>
    <n v="2753"/>
    <x v="1356"/>
    <x v="786"/>
    <d v="2017-04-21T00:00:00"/>
    <s v="Standard Class"/>
    <x v="654"/>
    <x v="654"/>
    <x v="0"/>
    <s v="United States"/>
    <s v="San Francisco"/>
    <s v="California"/>
    <n v="94122"/>
    <x v="1"/>
    <s v="OFF-AR-10003251"/>
    <x v="1"/>
    <s v="Art"/>
    <s v="Prang Drawing Pencil Set"/>
    <x v="348"/>
    <n v="2"/>
    <n v="0"/>
    <n v="2.2239999999999998"/>
    <s v="Anna Andreadi"/>
    <s v=""/>
    <n v="1"/>
    <n v="1"/>
  </r>
  <r>
    <n v="2754"/>
    <x v="1356"/>
    <x v="786"/>
    <d v="2017-04-21T00:00:00"/>
    <s v="Standard Class"/>
    <x v="654"/>
    <x v="654"/>
    <x v="0"/>
    <s v="United States"/>
    <s v="San Francisco"/>
    <s v="California"/>
    <n v="94122"/>
    <x v="1"/>
    <s v="TEC-AC-10003174"/>
    <x v="2"/>
    <s v="Accessories"/>
    <s v="Plantronics S12 Corded Telephone Headset System"/>
    <x v="2285"/>
    <n v="3"/>
    <n v="0"/>
    <n v="129.34800000000001"/>
    <s v="Anna Andreadi"/>
    <s v=""/>
    <n v="1"/>
    <n v="0"/>
  </r>
  <r>
    <n v="2755"/>
    <x v="1356"/>
    <x v="786"/>
    <d v="2017-04-21T00:00:00"/>
    <s v="Standard Class"/>
    <x v="654"/>
    <x v="654"/>
    <x v="0"/>
    <s v="United States"/>
    <s v="San Francisco"/>
    <s v="California"/>
    <n v="94122"/>
    <x v="1"/>
    <s v="TEC-PH-10002310"/>
    <x v="2"/>
    <s v="Phones"/>
    <s v="Plantronics Calisto P620-M USB Wireless Speakerphone System"/>
    <x v="2286"/>
    <n v="5"/>
    <n v="0.2"/>
    <n v="68.59650000000002"/>
    <s v="Anna Andreadi"/>
    <s v=""/>
    <n v="1"/>
    <n v="0"/>
  </r>
  <r>
    <n v="2756"/>
    <x v="1356"/>
    <x v="786"/>
    <d v="2017-04-21T00:00:00"/>
    <s v="Standard Class"/>
    <x v="654"/>
    <x v="654"/>
    <x v="0"/>
    <s v="United States"/>
    <s v="San Francisco"/>
    <s v="California"/>
    <n v="94122"/>
    <x v="1"/>
    <s v="OFF-AP-10002651"/>
    <x v="1"/>
    <s v="Appliances"/>
    <s v="Hoover Upright Vacuum With Dirt Cup"/>
    <x v="2287"/>
    <n v="5"/>
    <n v="0"/>
    <n v="419.8184999999998"/>
    <s v="Anna Andreadi"/>
    <s v=""/>
    <n v="1"/>
    <n v="0"/>
  </r>
  <r>
    <n v="2757"/>
    <x v="1356"/>
    <x v="786"/>
    <d v="2017-04-21T00:00:00"/>
    <s v="Standard Class"/>
    <x v="654"/>
    <x v="654"/>
    <x v="0"/>
    <s v="United States"/>
    <s v="San Francisco"/>
    <s v="California"/>
    <n v="94122"/>
    <x v="1"/>
    <s v="OFF-PA-10001184"/>
    <x v="1"/>
    <s v="Paper"/>
    <s v="Xerox 1903"/>
    <x v="493"/>
    <n v="2"/>
    <n v="0"/>
    <n v="5.8604000000000003"/>
    <s v="Anna Andreadi"/>
    <s v=""/>
    <n v="1"/>
    <n v="0"/>
  </r>
  <r>
    <n v="2758"/>
    <x v="1357"/>
    <x v="725"/>
    <d v="2018-06-13T00:00:00"/>
    <s v="Second Class"/>
    <x v="301"/>
    <x v="301"/>
    <x v="0"/>
    <s v="United States"/>
    <s v="New York City"/>
    <s v="New York"/>
    <n v="10035"/>
    <x v="3"/>
    <s v="TEC-AC-10002402"/>
    <x v="2"/>
    <s v="Accessories"/>
    <s v="Razer Kraken PRO Over Ear PC and Music Headset"/>
    <x v="764"/>
    <n v="3"/>
    <n v="0"/>
    <n v="71.990999999999985"/>
    <s v="Chuck Magee"/>
    <s v=""/>
    <n v="1"/>
    <n v="0"/>
  </r>
  <r>
    <n v="2759"/>
    <x v="1358"/>
    <x v="21"/>
    <d v="2018-03-15T00:00:00"/>
    <s v="Standard Class"/>
    <x v="655"/>
    <x v="655"/>
    <x v="2"/>
    <s v="United States"/>
    <s v="Columbus"/>
    <s v="Georgia"/>
    <n v="31907"/>
    <x v="0"/>
    <s v="FUR-FU-10004270"/>
    <x v="0"/>
    <s v="Furnishings"/>
    <s v="Executive Impressions 13&quot; Clairmont Wall Clock"/>
    <x v="2288"/>
    <n v="4"/>
    <n v="0"/>
    <n v="31.537200000000006"/>
    <s v="Cassandra Brandow"/>
    <s v=""/>
    <n v="1"/>
    <n v="1"/>
  </r>
  <r>
    <n v="2760"/>
    <x v="1358"/>
    <x v="21"/>
    <d v="2018-03-15T00:00:00"/>
    <s v="Standard Class"/>
    <x v="655"/>
    <x v="655"/>
    <x v="2"/>
    <s v="United States"/>
    <s v="Columbus"/>
    <s v="Georgia"/>
    <n v="31907"/>
    <x v="0"/>
    <s v="OFF-ST-10001526"/>
    <x v="1"/>
    <s v="Storage"/>
    <s v="Iceberg Mobile Mega Data/Printer Cart"/>
    <x v="2289"/>
    <n v="4"/>
    <n v="0"/>
    <n v="125.14319999999998"/>
    <s v="Cassandra Brandow"/>
    <s v=""/>
    <n v="1"/>
    <n v="0"/>
  </r>
  <r>
    <n v="2761"/>
    <x v="1359"/>
    <x v="542"/>
    <d v="2016-05-29T00:00:00"/>
    <s v="First Class"/>
    <x v="656"/>
    <x v="656"/>
    <x v="2"/>
    <s v="United States"/>
    <s v="Murray"/>
    <s v="Utah"/>
    <n v="84107"/>
    <x v="1"/>
    <s v="OFF-PA-10002893"/>
    <x v="1"/>
    <s v="Paper"/>
    <s v="Wirebound Service Call Books, 5 1/2&quot; x 4&quot;"/>
    <x v="2290"/>
    <n v="5"/>
    <n v="0"/>
    <n v="23.231999999999999"/>
    <s v="Anna Andreadi"/>
    <s v=""/>
    <n v="1"/>
    <n v="1"/>
  </r>
  <r>
    <n v="2762"/>
    <x v="1360"/>
    <x v="386"/>
    <d v="2019-10-14T00:00:00"/>
    <s v="First Class"/>
    <x v="71"/>
    <x v="71"/>
    <x v="2"/>
    <s v="United States"/>
    <s v="San Francisco"/>
    <s v="California"/>
    <n v="94110"/>
    <x v="1"/>
    <s v="TEC-AC-10003709"/>
    <x v="2"/>
    <s v="Accessories"/>
    <s v="Maxell 4.7GB DVD-R 5/Pack"/>
    <x v="2291"/>
    <n v="1"/>
    <n v="0"/>
    <n v="0.4356000000000001"/>
    <s v="Anna Andreadi"/>
    <s v=""/>
    <n v="1"/>
    <n v="0"/>
  </r>
  <r>
    <n v="2763"/>
    <x v="1360"/>
    <x v="386"/>
    <d v="2019-10-14T00:00:00"/>
    <s v="First Class"/>
    <x v="71"/>
    <x v="71"/>
    <x v="2"/>
    <s v="United States"/>
    <s v="San Francisco"/>
    <s v="California"/>
    <n v="94110"/>
    <x v="1"/>
    <s v="OFF-BI-10001191"/>
    <x v="1"/>
    <s v="Binders"/>
    <s v="Canvas Sectional Post Binders"/>
    <x v="2292"/>
    <n v="5"/>
    <n v="0.2"/>
    <n v="36.917000000000002"/>
    <s v="Anna Andreadi"/>
    <s v=""/>
    <n v="1"/>
    <n v="0"/>
  </r>
  <r>
    <n v="2764"/>
    <x v="1361"/>
    <x v="738"/>
    <d v="2019-06-28T00:00:00"/>
    <s v="Standard Class"/>
    <x v="484"/>
    <x v="484"/>
    <x v="2"/>
    <s v="United States"/>
    <s v="Philadelphia"/>
    <s v="Pennsylvania"/>
    <n v="19140"/>
    <x v="3"/>
    <s v="OFF-BI-10003166"/>
    <x v="1"/>
    <s v="Binders"/>
    <s v="GBC Plasticlear Binding Covers"/>
    <x v="2293"/>
    <n v="3"/>
    <n v="0.7"/>
    <n v="-7.5767999999999986"/>
    <s v="Chuck Magee"/>
    <s v=""/>
    <n v="1"/>
    <n v="0"/>
  </r>
  <r>
    <n v="2765"/>
    <x v="1361"/>
    <x v="738"/>
    <d v="2019-06-28T00:00:00"/>
    <s v="Standard Class"/>
    <x v="484"/>
    <x v="484"/>
    <x v="2"/>
    <s v="United States"/>
    <s v="Philadelphia"/>
    <s v="Pennsylvania"/>
    <n v="19140"/>
    <x v="3"/>
    <s v="OFF-BI-10003982"/>
    <x v="1"/>
    <s v="Binders"/>
    <s v="Wilson Jones Century Plastic Molded Ring Binders"/>
    <x v="2294"/>
    <n v="5"/>
    <n v="0.7"/>
    <n v="-23.8855"/>
    <s v="Chuck Magee"/>
    <s v=""/>
    <n v="1"/>
    <n v="0"/>
  </r>
  <r>
    <n v="2766"/>
    <x v="1361"/>
    <x v="738"/>
    <d v="2019-06-28T00:00:00"/>
    <s v="Standard Class"/>
    <x v="484"/>
    <x v="484"/>
    <x v="2"/>
    <s v="United States"/>
    <s v="Philadelphia"/>
    <s v="Pennsylvania"/>
    <n v="19140"/>
    <x v="3"/>
    <s v="OFF-ST-10004835"/>
    <x v="1"/>
    <s v="Storage"/>
    <s v="Plastic Stacking Crates &amp; Casters"/>
    <x v="436"/>
    <n v="2"/>
    <n v="0.2"/>
    <n v="0.66959999999999997"/>
    <s v="Chuck Magee"/>
    <s v=""/>
    <n v="1"/>
    <n v="0"/>
  </r>
  <r>
    <n v="2767"/>
    <x v="1362"/>
    <x v="787"/>
    <d v="2019-01-18T00:00:00"/>
    <s v="First Class"/>
    <x v="355"/>
    <x v="355"/>
    <x v="0"/>
    <s v="United States"/>
    <s v="Philadelphia"/>
    <s v="Pennsylvania"/>
    <n v="19134"/>
    <x v="3"/>
    <s v="OFF-AP-10000159"/>
    <x v="1"/>
    <s v="Appliances"/>
    <s v="Belkin F9M820V08 8 Outlet Surge"/>
    <x v="2295"/>
    <n v="1"/>
    <n v="0.2"/>
    <n v="3.8681999999999945"/>
    <s v="Chuck Magee"/>
    <s v=""/>
    <n v="1"/>
    <n v="0"/>
  </r>
  <r>
    <n v="2768"/>
    <x v="1362"/>
    <x v="787"/>
    <d v="2019-01-18T00:00:00"/>
    <s v="First Class"/>
    <x v="355"/>
    <x v="355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x v="2296"/>
    <n v="8"/>
    <n v="0.2"/>
    <n v="312.67599999999993"/>
    <s v="Chuck Magee"/>
    <s v=""/>
    <n v="1"/>
    <n v="0"/>
  </r>
  <r>
    <n v="2769"/>
    <x v="1363"/>
    <x v="788"/>
    <d v="2017-04-07T00:00:00"/>
    <s v="Standard Class"/>
    <x v="657"/>
    <x v="657"/>
    <x v="0"/>
    <s v="United States"/>
    <s v="Dallas"/>
    <s v="Texas"/>
    <n v="75220"/>
    <x v="2"/>
    <s v="OFF-AP-10001242"/>
    <x v="1"/>
    <s v="Appliances"/>
    <s v="APC 7 Outlet Network SurgeArrest Surge Protector"/>
    <x v="2297"/>
    <n v="2"/>
    <n v="0.8"/>
    <n v="-80.48"/>
    <s v="Kelly Williams"/>
    <s v=""/>
    <n v="1"/>
    <n v="1"/>
  </r>
  <r>
    <n v="2770"/>
    <x v="1363"/>
    <x v="788"/>
    <d v="2017-04-07T00:00:00"/>
    <s v="Standard Class"/>
    <x v="657"/>
    <x v="657"/>
    <x v="0"/>
    <s v="United States"/>
    <s v="Dallas"/>
    <s v="Texas"/>
    <n v="75220"/>
    <x v="2"/>
    <s v="TEC-AC-10003038"/>
    <x v="2"/>
    <s v="Accessories"/>
    <s v="Kingston Digital DataTraveler 16GB USB 2.0"/>
    <x v="2298"/>
    <n v="7"/>
    <n v="0.2"/>
    <n v="-0.62650000000000716"/>
    <s v="Kelly Williams"/>
    <s v=""/>
    <n v="1"/>
    <n v="0"/>
  </r>
  <r>
    <n v="2771"/>
    <x v="1363"/>
    <x v="788"/>
    <d v="2017-04-07T00:00:00"/>
    <s v="Standard Class"/>
    <x v="657"/>
    <x v="657"/>
    <x v="0"/>
    <s v="United States"/>
    <s v="Dallas"/>
    <s v="Texas"/>
    <n v="75220"/>
    <x v="2"/>
    <s v="TEC-AC-10003289"/>
    <x v="2"/>
    <s v="Accessories"/>
    <s v="Anker Ultra-Slim Mini Bluetooth 3.0 Wireless Keyboard"/>
    <x v="334"/>
    <n v="3"/>
    <n v="0.2"/>
    <n v="1.7990999999999993"/>
    <s v="Kelly Williams"/>
    <s v=""/>
    <n v="1"/>
    <n v="0"/>
  </r>
  <r>
    <n v="2772"/>
    <x v="1364"/>
    <x v="323"/>
    <d v="2018-09-10T00:00:00"/>
    <s v="Standard Class"/>
    <x v="370"/>
    <x v="370"/>
    <x v="0"/>
    <s v="United States"/>
    <s v="Waukesha"/>
    <s v="Wisconsin"/>
    <n v="53186"/>
    <x v="2"/>
    <s v="OFF-ST-10000918"/>
    <x v="1"/>
    <s v="Storage"/>
    <s v="Crate-A-Files"/>
    <x v="2299"/>
    <n v="5"/>
    <n v="0"/>
    <n v="14.169999999999998"/>
    <s v="Kelly Williams"/>
    <s v=""/>
    <n v="1"/>
    <n v="0"/>
  </r>
  <r>
    <n v="2773"/>
    <x v="1365"/>
    <x v="389"/>
    <d v="2019-12-12T00:00:00"/>
    <s v="First Class"/>
    <x v="537"/>
    <x v="537"/>
    <x v="0"/>
    <s v="United States"/>
    <s v="Fort Lauderdale"/>
    <s v="Florida"/>
    <n v="33311"/>
    <x v="0"/>
    <s v="FUR-FU-10001940"/>
    <x v="0"/>
    <s v="Furnishings"/>
    <s v="Staple-based wall hangings"/>
    <x v="2300"/>
    <n v="3"/>
    <n v="0.2"/>
    <n v="5.7312000000000012"/>
    <s v="Cassandra Brandow"/>
    <s v=""/>
    <n v="1"/>
    <n v="0"/>
  </r>
  <r>
    <n v="2774"/>
    <x v="1366"/>
    <x v="441"/>
    <d v="2018-11-26T00:00:00"/>
    <s v="Standard Class"/>
    <x v="361"/>
    <x v="361"/>
    <x v="0"/>
    <s v="United States"/>
    <s v="Detroit"/>
    <s v="Michigan"/>
    <n v="48205"/>
    <x v="2"/>
    <s v="OFF-BI-10002852"/>
    <x v="1"/>
    <s v="Binders"/>
    <s v="Ibico Standard Transparent Covers"/>
    <x v="2301"/>
    <n v="3"/>
    <n v="0"/>
    <n v="24.2256"/>
    <s v="Kelly Williams"/>
    <s v=""/>
    <n v="1"/>
    <n v="0"/>
  </r>
  <r>
    <n v="2775"/>
    <x v="1367"/>
    <x v="343"/>
    <d v="2019-11-18T00:00:00"/>
    <s v="Standard Class"/>
    <x v="529"/>
    <x v="529"/>
    <x v="2"/>
    <s v="United States"/>
    <s v="Springfield"/>
    <s v="Ohio"/>
    <n v="45503"/>
    <x v="3"/>
    <s v="OFF-PA-10004451"/>
    <x v="1"/>
    <s v="Paper"/>
    <s v="Xerox 222"/>
    <x v="563"/>
    <n v="2"/>
    <n v="0.2"/>
    <n v="3.6288"/>
    <s v="Chuck Magee"/>
    <s v=""/>
    <n v="1"/>
    <n v="0"/>
  </r>
  <r>
    <n v="2776"/>
    <x v="1368"/>
    <x v="147"/>
    <d v="2018-10-25T00:00:00"/>
    <s v="Standard Class"/>
    <x v="32"/>
    <x v="32"/>
    <x v="0"/>
    <s v="United States"/>
    <s v="San Diego"/>
    <s v="California"/>
    <n v="92037"/>
    <x v="1"/>
    <s v="OFF-ST-10004804"/>
    <x v="1"/>
    <s v="Storage"/>
    <s v="Belkin 19&quot; Vented Equipment Shelf, Black"/>
    <x v="1248"/>
    <n v="3"/>
    <n v="0"/>
    <n v="1.5444000000000031"/>
    <s v="Anna Andreadi"/>
    <s v=""/>
    <n v="1"/>
    <n v="0"/>
  </r>
  <r>
    <n v="2777"/>
    <x v="1369"/>
    <x v="379"/>
    <d v="2017-12-25T00:00:00"/>
    <s v="Standard Class"/>
    <x v="45"/>
    <x v="45"/>
    <x v="1"/>
    <s v="United States"/>
    <s v="Colorado Springs"/>
    <s v="Colorado"/>
    <n v="80906"/>
    <x v="1"/>
    <s v="OFF-AP-10003971"/>
    <x v="1"/>
    <s v="Appliances"/>
    <s v="Belkin 6 Outlet Metallic Surge Strip"/>
    <x v="2302"/>
    <n v="7"/>
    <n v="0.2"/>
    <n v="4.5737999999999985"/>
    <s v="Anna Andreadi"/>
    <s v=""/>
    <n v="1"/>
    <n v="0"/>
  </r>
  <r>
    <n v="2778"/>
    <x v="1370"/>
    <x v="789"/>
    <d v="2017-07-19T00:00:00"/>
    <s v="Second Class"/>
    <x v="341"/>
    <x v="341"/>
    <x v="0"/>
    <s v="United States"/>
    <s v="Bakersfield"/>
    <s v="California"/>
    <n v="93309"/>
    <x v="1"/>
    <s v="FUR-BO-10003159"/>
    <x v="0"/>
    <s v="Bookcases"/>
    <s v="Sauder Camden County Collection Libraries, Planked Cherry Finish"/>
    <x v="2303"/>
    <n v="2"/>
    <n v="0.15"/>
    <n v="-13.797600000000017"/>
    <s v="Anna Andreadi"/>
    <s v=""/>
    <n v="1"/>
    <n v="0"/>
  </r>
  <r>
    <n v="2779"/>
    <x v="1371"/>
    <x v="504"/>
    <d v="2019-05-05T00:00:00"/>
    <s v="Standard Class"/>
    <x v="164"/>
    <x v="164"/>
    <x v="1"/>
    <s v="United States"/>
    <s v="Pompano Beach"/>
    <s v="Florida"/>
    <n v="33068"/>
    <x v="0"/>
    <s v="FUR-FU-10001935"/>
    <x v="0"/>
    <s v="Furnishings"/>
    <s v="3M Hangers With Command Adhesive"/>
    <x v="208"/>
    <n v="8"/>
    <n v="0.2"/>
    <n v="6.216000000000002"/>
    <s v="Cassandra Brandow"/>
    <s v=""/>
    <n v="1"/>
    <n v="0"/>
  </r>
  <r>
    <n v="2780"/>
    <x v="1371"/>
    <x v="504"/>
    <d v="2019-05-05T00:00:00"/>
    <s v="Standard Class"/>
    <x v="164"/>
    <x v="164"/>
    <x v="1"/>
    <s v="United States"/>
    <s v="Pompano Beach"/>
    <s v="Florida"/>
    <n v="33068"/>
    <x v="0"/>
    <s v="TEC-AC-10003433"/>
    <x v="2"/>
    <s v="Accessories"/>
    <s v="Maxell 4.7GB DVD+R 5/Pack"/>
    <x v="480"/>
    <n v="3"/>
    <n v="0.2"/>
    <n v="0.74249999999999994"/>
    <s v="Cassandra Brandow"/>
    <s v=""/>
    <n v="1"/>
    <n v="0"/>
  </r>
  <r>
    <n v="2781"/>
    <x v="1372"/>
    <x v="636"/>
    <d v="2019-05-08T00:00:00"/>
    <s v="First Class"/>
    <x v="646"/>
    <x v="646"/>
    <x v="0"/>
    <s v="United States"/>
    <s v="New York City"/>
    <s v="New York"/>
    <n v="10035"/>
    <x v="3"/>
    <s v="OFF-LA-10004544"/>
    <x v="1"/>
    <s v="Labels"/>
    <s v="Avery 505"/>
    <x v="2304"/>
    <n v="4"/>
    <n v="0"/>
    <n v="29.6"/>
    <s v="Chuck Magee"/>
    <s v=""/>
    <n v="1"/>
    <n v="0"/>
  </r>
  <r>
    <n v="2782"/>
    <x v="1373"/>
    <x v="225"/>
    <d v="2019-11-27T00:00:00"/>
    <s v="Standard Class"/>
    <x v="643"/>
    <x v="643"/>
    <x v="0"/>
    <s v="United States"/>
    <s v="Lakeville"/>
    <s v="Minnesota"/>
    <n v="55044"/>
    <x v="2"/>
    <s v="OFF-AR-10001026"/>
    <x v="1"/>
    <s v="Art"/>
    <s v="Sanford Uni-Blazer View Highlighters, Chisel Tip, Yellow"/>
    <x v="1114"/>
    <n v="10"/>
    <n v="0"/>
    <n v="9.6800000000000015"/>
    <s v="Kelly Williams"/>
    <s v=""/>
    <n v="1"/>
    <n v="0"/>
  </r>
  <r>
    <n v="2783"/>
    <x v="1374"/>
    <x v="583"/>
    <d v="2018-11-16T00:00:00"/>
    <s v="Standard Class"/>
    <x v="436"/>
    <x v="436"/>
    <x v="0"/>
    <s v="United States"/>
    <s v="Detroit"/>
    <s v="Michigan"/>
    <n v="48234"/>
    <x v="2"/>
    <s v="TEC-PH-10001336"/>
    <x v="2"/>
    <s v="Phones"/>
    <s v="Digium D40 VoIP phone"/>
    <x v="2052"/>
    <n v="2"/>
    <n v="0"/>
    <n v="74.8142"/>
    <s v="Kelly Williams"/>
    <s v=""/>
    <n v="1"/>
    <n v="0"/>
  </r>
  <r>
    <n v="2784"/>
    <x v="1375"/>
    <x v="732"/>
    <d v="2018-11-10T00:00:00"/>
    <s v="Standard Class"/>
    <x v="155"/>
    <x v="155"/>
    <x v="1"/>
    <s v="United States"/>
    <s v="Philadelphia"/>
    <s v="Pennsylvania"/>
    <n v="19134"/>
    <x v="3"/>
    <s v="TEC-PH-10003187"/>
    <x v="2"/>
    <s v="Phones"/>
    <s v="Anker Astro Mini 3000mAh Ultra-Compact Portable Charger"/>
    <x v="1821"/>
    <n v="2"/>
    <n v="0.4"/>
    <n v="-15.991999999999999"/>
    <s v="Chuck Magee"/>
    <s v=""/>
    <n v="1"/>
    <n v="0"/>
  </r>
  <r>
    <n v="2785"/>
    <x v="1376"/>
    <x v="790"/>
    <d v="2018-10-15T00:00:00"/>
    <s v="Standard Class"/>
    <x v="172"/>
    <x v="172"/>
    <x v="1"/>
    <s v="United States"/>
    <s v="Troy"/>
    <s v="Ohio"/>
    <n v="45373"/>
    <x v="3"/>
    <s v="TEC-PH-10004897"/>
    <x v="2"/>
    <s v="Phones"/>
    <s v="Mediabridge Sport Armband iPhone 5s"/>
    <x v="2305"/>
    <n v="4"/>
    <n v="0.4"/>
    <n v="-15.584400000000002"/>
    <s v="Chuck Magee"/>
    <s v=""/>
    <n v="1"/>
    <n v="0"/>
  </r>
  <r>
    <n v="2786"/>
    <x v="1377"/>
    <x v="481"/>
    <d v="2017-09-23T00:00:00"/>
    <s v="First Class"/>
    <x v="522"/>
    <x v="522"/>
    <x v="2"/>
    <s v="United States"/>
    <s v="Los Angeles"/>
    <s v="California"/>
    <n v="90036"/>
    <x v="1"/>
    <s v="FUR-CH-10004997"/>
    <x v="0"/>
    <s v="Chairs"/>
    <s v="Hon Every-Day Series Multi-Task Chairs"/>
    <x v="2306"/>
    <n v="4"/>
    <n v="0.2"/>
    <n v="0"/>
    <s v="Anna Andreadi"/>
    <s v=""/>
    <n v="1"/>
    <n v="0"/>
  </r>
  <r>
    <n v="2787"/>
    <x v="1377"/>
    <x v="481"/>
    <d v="2017-09-23T00:00:00"/>
    <s v="First Class"/>
    <x v="522"/>
    <x v="522"/>
    <x v="2"/>
    <s v="United States"/>
    <s v="Los Angeles"/>
    <s v="California"/>
    <n v="90036"/>
    <x v="1"/>
    <s v="OFF-FA-10002763"/>
    <x v="1"/>
    <s v="Fasteners"/>
    <s v="Advantus Map Pennant Flags and Round Head Tacks"/>
    <x v="2307"/>
    <n v="2"/>
    <n v="0"/>
    <n v="2.5279999999999996"/>
    <s v="Anna Andreadi"/>
    <s v=""/>
    <n v="1"/>
    <n v="0"/>
  </r>
  <r>
    <n v="2788"/>
    <x v="1378"/>
    <x v="266"/>
    <d v="2016-12-06T00:00:00"/>
    <s v="Standard Class"/>
    <x v="550"/>
    <x v="550"/>
    <x v="1"/>
    <s v="United States"/>
    <s v="Corpus Christi"/>
    <s v="Texas"/>
    <n v="78415"/>
    <x v="2"/>
    <s v="FUR-FU-10001588"/>
    <x v="0"/>
    <s v="Furnishings"/>
    <s v="Deflect-o SuperTray Unbreakable Stackable Tray, Letter, Black"/>
    <x v="2308"/>
    <n v="5"/>
    <n v="0.6"/>
    <n v="-24.802999999999997"/>
    <s v="Kelly Williams"/>
    <s v=""/>
    <n v="1"/>
    <n v="0"/>
  </r>
  <r>
    <n v="2789"/>
    <x v="1378"/>
    <x v="266"/>
    <d v="2016-12-06T00:00:00"/>
    <s v="Standard Class"/>
    <x v="550"/>
    <x v="550"/>
    <x v="1"/>
    <s v="United States"/>
    <s v="Corpus Christi"/>
    <s v="Texas"/>
    <n v="78415"/>
    <x v="2"/>
    <s v="OFF-AR-10000940"/>
    <x v="1"/>
    <s v="Art"/>
    <s v="Newell 343"/>
    <x v="2309"/>
    <n v="7"/>
    <n v="0.2"/>
    <n v="1.4406000000000008"/>
    <s v="Kelly Williams"/>
    <s v=""/>
    <n v="1"/>
    <n v="0"/>
  </r>
  <r>
    <n v="2790"/>
    <x v="1378"/>
    <x v="266"/>
    <d v="2016-12-06T00:00:00"/>
    <s v="Standard Class"/>
    <x v="550"/>
    <x v="550"/>
    <x v="1"/>
    <s v="United States"/>
    <s v="Corpus Christi"/>
    <s v="Texas"/>
    <n v="78415"/>
    <x v="2"/>
    <s v="FUR-FU-10002759"/>
    <x v="0"/>
    <s v="Furnishings"/>
    <s v="12-1/2 Diameter Round Wall Clock"/>
    <x v="1409"/>
    <n v="5"/>
    <n v="0.6"/>
    <n v="-23.975999999999999"/>
    <s v="Kelly Williams"/>
    <s v=""/>
    <n v="1"/>
    <n v="0"/>
  </r>
  <r>
    <n v="2791"/>
    <x v="1379"/>
    <x v="158"/>
    <d v="2016-09-22T00:00:00"/>
    <s v="First Class"/>
    <x v="312"/>
    <x v="312"/>
    <x v="1"/>
    <s v="United States"/>
    <s v="Omaha"/>
    <s v="Nebraska"/>
    <n v="68104"/>
    <x v="2"/>
    <s v="OFF-AP-10000358"/>
    <x v="1"/>
    <s v="Appliances"/>
    <s v="Fellowes Basic Home/Office Series Surge Protectors"/>
    <x v="2310"/>
    <n v="2"/>
    <n v="0"/>
    <n v="7.5283999999999978"/>
    <s v="Kelly Williams"/>
    <s v=""/>
    <n v="1"/>
    <n v="0"/>
  </r>
  <r>
    <n v="2792"/>
    <x v="1379"/>
    <x v="158"/>
    <d v="2016-09-22T00:00:00"/>
    <s v="First Class"/>
    <x v="312"/>
    <x v="312"/>
    <x v="1"/>
    <s v="United States"/>
    <s v="Omaha"/>
    <s v="Nebraska"/>
    <n v="68104"/>
    <x v="2"/>
    <s v="OFF-AP-10003281"/>
    <x v="1"/>
    <s v="Appliances"/>
    <s v="Acco 6 Outlet Guardian Standard Surge Suppressor"/>
    <x v="2311"/>
    <n v="3"/>
    <n v="0"/>
    <n v="10.880999999999997"/>
    <s v="Kelly Williams"/>
    <s v=""/>
    <n v="1"/>
    <n v="0"/>
  </r>
  <r>
    <n v="2793"/>
    <x v="1379"/>
    <x v="158"/>
    <d v="2016-09-22T00:00:00"/>
    <s v="First Class"/>
    <x v="312"/>
    <x v="312"/>
    <x v="1"/>
    <s v="United States"/>
    <s v="Omaha"/>
    <s v="Nebraska"/>
    <n v="68104"/>
    <x v="2"/>
    <s v="OFF-PA-10000029"/>
    <x v="1"/>
    <s v="Paper"/>
    <s v="Xerox 224"/>
    <x v="90"/>
    <n v="1"/>
    <n v="0"/>
    <n v="3.1104000000000003"/>
    <s v="Kelly Williams"/>
    <s v=""/>
    <n v="1"/>
    <n v="0"/>
  </r>
  <r>
    <n v="2794"/>
    <x v="1380"/>
    <x v="791"/>
    <d v="2016-04-17T00:00:00"/>
    <s v="Standard Class"/>
    <x v="634"/>
    <x v="634"/>
    <x v="1"/>
    <s v="United States"/>
    <s v="Redondo Beach"/>
    <s v="California"/>
    <n v="90278"/>
    <x v="1"/>
    <s v="TEC-PH-10001557"/>
    <x v="2"/>
    <s v="Phones"/>
    <s v="Pyle PMP37LED"/>
    <x v="2312"/>
    <n v="14"/>
    <n v="0.2"/>
    <n v="94.070199999999943"/>
    <s v="Anna Andreadi"/>
    <s v=""/>
    <n v="1"/>
    <n v="0"/>
  </r>
  <r>
    <n v="2795"/>
    <x v="1380"/>
    <x v="791"/>
    <d v="2016-04-17T00:00:00"/>
    <s v="Standard Class"/>
    <x v="634"/>
    <x v="634"/>
    <x v="1"/>
    <s v="United States"/>
    <s v="Redondo Beach"/>
    <s v="California"/>
    <n v="90278"/>
    <x v="1"/>
    <s v="TEC-PH-10000576"/>
    <x v="2"/>
    <s v="Phones"/>
    <s v="AT&amp;T 1080 Corded phone"/>
    <x v="2313"/>
    <n v="4"/>
    <n v="0.2"/>
    <n v="38.357200000000006"/>
    <s v="Anna Andreadi"/>
    <s v=""/>
    <n v="1"/>
    <n v="0"/>
  </r>
  <r>
    <n v="2796"/>
    <x v="1380"/>
    <x v="791"/>
    <d v="2016-04-17T00:00:00"/>
    <s v="Standard Class"/>
    <x v="634"/>
    <x v="634"/>
    <x v="1"/>
    <s v="United States"/>
    <s v="Redondo Beach"/>
    <s v="California"/>
    <n v="90278"/>
    <x v="1"/>
    <s v="OFF-BI-10002764"/>
    <x v="1"/>
    <s v="Binders"/>
    <s v="Recycled Pressboard Report Cover with Reinforced Top Hinge"/>
    <x v="2314"/>
    <n v="7"/>
    <n v="0.2"/>
    <n v="6.5569000000000006"/>
    <s v="Anna Andreadi"/>
    <s v=""/>
    <n v="1"/>
    <n v="0"/>
  </r>
  <r>
    <n v="2797"/>
    <x v="1380"/>
    <x v="791"/>
    <d v="2016-04-17T00:00:00"/>
    <s v="Standard Class"/>
    <x v="634"/>
    <x v="634"/>
    <x v="1"/>
    <s v="United States"/>
    <s v="Redondo Beach"/>
    <s v="California"/>
    <n v="90278"/>
    <x v="1"/>
    <s v="FUR-BO-10001337"/>
    <x v="0"/>
    <s v="Bookcases"/>
    <s v="O'Sullivan Living Dimensions 2-Shelf Bookcases"/>
    <x v="2315"/>
    <n v="3"/>
    <n v="0.15"/>
    <n v="-18.146999999999998"/>
    <s v="Anna Andreadi"/>
    <s v=""/>
    <n v="1"/>
    <n v="0"/>
  </r>
  <r>
    <n v="2798"/>
    <x v="1381"/>
    <x v="179"/>
    <d v="2019-10-27T00:00:00"/>
    <s v="Standard Class"/>
    <x v="490"/>
    <x v="490"/>
    <x v="0"/>
    <s v="United States"/>
    <s v="Little Rock"/>
    <s v="Arkansas"/>
    <n v="72209"/>
    <x v="0"/>
    <s v="OFF-AR-10002257"/>
    <x v="1"/>
    <s v="Art"/>
    <s v="Eldon Spacemaker Box, Quick-Snap Lid, Clear"/>
    <x v="522"/>
    <n v="4"/>
    <n v="0"/>
    <n v="4.1415999999999986"/>
    <s v="Cassandra Brandow"/>
    <s v=""/>
    <n v="1"/>
    <n v="0"/>
  </r>
  <r>
    <n v="2799"/>
    <x v="1381"/>
    <x v="179"/>
    <d v="2019-10-27T00:00:00"/>
    <s v="Standard Class"/>
    <x v="490"/>
    <x v="490"/>
    <x v="0"/>
    <s v="United States"/>
    <s v="Little Rock"/>
    <s v="Arkansas"/>
    <n v="72209"/>
    <x v="0"/>
    <s v="OFF-PA-10001019"/>
    <x v="1"/>
    <s v="Paper"/>
    <s v="Xerox 1884"/>
    <x v="792"/>
    <n v="2"/>
    <n v="0"/>
    <n v="18.781199999999998"/>
    <s v="Cassandra Brandow"/>
    <s v=""/>
    <n v="1"/>
    <n v="0"/>
  </r>
  <r>
    <n v="2800"/>
    <x v="1381"/>
    <x v="179"/>
    <d v="2019-10-27T00:00:00"/>
    <s v="Standard Class"/>
    <x v="490"/>
    <x v="490"/>
    <x v="0"/>
    <s v="United States"/>
    <s v="Little Rock"/>
    <s v="Arkansas"/>
    <n v="72209"/>
    <x v="0"/>
    <s v="OFF-BI-10003364"/>
    <x v="1"/>
    <s v="Binders"/>
    <s v="Binding Machine Supplies"/>
    <x v="2316"/>
    <n v="5"/>
    <n v="0"/>
    <n v="70.007999999999996"/>
    <s v="Cassandra Brandow"/>
    <s v=""/>
    <n v="1"/>
    <n v="0"/>
  </r>
  <r>
    <n v="2801"/>
    <x v="1382"/>
    <x v="792"/>
    <d v="2018-10-28T00:00:00"/>
    <s v="First Class"/>
    <x v="329"/>
    <x v="329"/>
    <x v="1"/>
    <s v="United States"/>
    <s v="Miami"/>
    <s v="Florida"/>
    <n v="33180"/>
    <x v="0"/>
    <s v="TEC-PH-10000984"/>
    <x v="2"/>
    <s v="Phones"/>
    <s v="Panasonic KX-TG9471B"/>
    <x v="2286"/>
    <n v="5"/>
    <n v="0.2"/>
    <n v="78.396000000000043"/>
    <s v="Cassandra Brandow"/>
    <s v=""/>
    <n v="1"/>
    <n v="0"/>
  </r>
  <r>
    <n v="2802"/>
    <x v="1383"/>
    <x v="549"/>
    <d v="2017-11-04T00:00:00"/>
    <s v="First Class"/>
    <x v="315"/>
    <x v="315"/>
    <x v="0"/>
    <s v="United States"/>
    <s v="Salem"/>
    <s v="Oregon"/>
    <n v="97301"/>
    <x v="1"/>
    <s v="OFF-AR-10001683"/>
    <x v="1"/>
    <s v="Art"/>
    <s v="Lumber Crayons"/>
    <x v="2317"/>
    <n v="1"/>
    <n v="0.2"/>
    <n v="1.7730000000000004"/>
    <s v="Anna Andreadi"/>
    <s v=""/>
    <n v="1"/>
    <n v="0"/>
  </r>
  <r>
    <n v="2803"/>
    <x v="1384"/>
    <x v="132"/>
    <d v="2019-11-08T00:00:00"/>
    <s v="Standard Class"/>
    <x v="658"/>
    <x v="658"/>
    <x v="0"/>
    <s v="United States"/>
    <s v="Las Cruces"/>
    <s v="New Mexico"/>
    <n v="88001"/>
    <x v="1"/>
    <s v="FUR-FU-10000629"/>
    <x v="0"/>
    <s v="Furnishings"/>
    <s v="9-3/4 Diameter Round Wall Clock"/>
    <x v="1437"/>
    <n v="3"/>
    <n v="0"/>
    <n v="17.375399999999999"/>
    <s v="Anna Andreadi"/>
    <s v=""/>
    <n v="1"/>
    <n v="1"/>
  </r>
  <r>
    <n v="2804"/>
    <x v="1385"/>
    <x v="793"/>
    <d v="2017-05-16T00:00:00"/>
    <s v="Standard Class"/>
    <x v="473"/>
    <x v="473"/>
    <x v="0"/>
    <s v="United States"/>
    <s v="San Francisco"/>
    <s v="California"/>
    <n v="94122"/>
    <x v="1"/>
    <s v="OFF-PA-10003893"/>
    <x v="1"/>
    <s v="Paper"/>
    <s v="Xerox 1962"/>
    <x v="1387"/>
    <n v="3"/>
    <n v="0"/>
    <n v="5.7779999999999987"/>
    <s v="Anna Andreadi"/>
    <s v=""/>
    <n v="1"/>
    <n v="0"/>
  </r>
  <r>
    <n v="2805"/>
    <x v="1385"/>
    <x v="793"/>
    <d v="2017-05-16T00:00:00"/>
    <s v="Standard Class"/>
    <x v="473"/>
    <x v="473"/>
    <x v="0"/>
    <s v="United States"/>
    <s v="San Francisco"/>
    <s v="California"/>
    <n v="94122"/>
    <x v="1"/>
    <s v="OFF-PA-10004239"/>
    <x v="1"/>
    <s v="Paper"/>
    <s v="Xerox 1953"/>
    <x v="2318"/>
    <n v="6"/>
    <n v="0"/>
    <n v="11.555999999999997"/>
    <s v="Anna Andreadi"/>
    <s v=""/>
    <n v="1"/>
    <n v="0"/>
  </r>
  <r>
    <n v="2806"/>
    <x v="1386"/>
    <x v="67"/>
    <d v="2017-09-11T00:00:00"/>
    <s v="Standard Class"/>
    <x v="230"/>
    <x v="230"/>
    <x v="0"/>
    <s v="United States"/>
    <s v="El Paso"/>
    <s v="Texas"/>
    <n v="79907"/>
    <x v="2"/>
    <s v="FUR-CH-10000553"/>
    <x v="0"/>
    <s v="Chairs"/>
    <s v="Metal Folding Chairs, Beige, 4/Carton"/>
    <x v="2319"/>
    <n v="2"/>
    <n v="0.3"/>
    <n v="-2.0364000000000004"/>
    <s v="Kelly Williams"/>
    <s v=""/>
    <n v="1"/>
    <n v="0"/>
  </r>
  <r>
    <n v="2807"/>
    <x v="1387"/>
    <x v="395"/>
    <d v="2017-07-27T00:00:00"/>
    <s v="Second Class"/>
    <x v="659"/>
    <x v="659"/>
    <x v="0"/>
    <s v="United States"/>
    <s v="Seattle"/>
    <s v="Washington"/>
    <n v="98115"/>
    <x v="1"/>
    <s v="OFF-FA-10004395"/>
    <x v="1"/>
    <s v="Fasteners"/>
    <s v="Plymouth Boxed Rubber Bands by Plymouth"/>
    <x v="2320"/>
    <n v="2"/>
    <n v="0"/>
    <n v="0.47100000000000009"/>
    <s v="Anna Andreadi"/>
    <s v=""/>
    <n v="1"/>
    <n v="1"/>
  </r>
  <r>
    <n v="2808"/>
    <x v="1387"/>
    <x v="395"/>
    <d v="2017-07-27T00:00:00"/>
    <s v="Second Class"/>
    <x v="659"/>
    <x v="659"/>
    <x v="0"/>
    <s v="United States"/>
    <s v="Seattle"/>
    <s v="Washington"/>
    <n v="98115"/>
    <x v="1"/>
    <s v="OFF-PA-10004782"/>
    <x v="1"/>
    <s v="Paper"/>
    <s v="Xerox 228"/>
    <x v="91"/>
    <n v="2"/>
    <n v="0"/>
    <n v="6.2208000000000006"/>
    <s v="Anna Andreadi"/>
    <s v=""/>
    <n v="1"/>
    <n v="0"/>
  </r>
  <r>
    <n v="2809"/>
    <x v="1387"/>
    <x v="395"/>
    <d v="2017-07-27T00:00:00"/>
    <s v="Second Class"/>
    <x v="659"/>
    <x v="659"/>
    <x v="0"/>
    <s v="United States"/>
    <s v="Seattle"/>
    <s v="Washington"/>
    <n v="98115"/>
    <x v="1"/>
    <s v="FUR-BO-10002213"/>
    <x v="0"/>
    <s v="Bookcases"/>
    <s v="Sauder Forest Hills Library, Woodland Oak Finish"/>
    <x v="2321"/>
    <n v="5"/>
    <n v="0"/>
    <n v="56.392000000000024"/>
    <s v="Anna Andreadi"/>
    <s v=""/>
    <n v="1"/>
    <n v="0"/>
  </r>
  <r>
    <n v="2810"/>
    <x v="1387"/>
    <x v="395"/>
    <d v="2017-07-27T00:00:00"/>
    <s v="Second Class"/>
    <x v="659"/>
    <x v="659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x v="2322"/>
    <n v="2"/>
    <n v="0.2"/>
    <n v="28.078400000000016"/>
    <s v="Anna Andreadi"/>
    <s v=""/>
    <n v="1"/>
    <n v="0"/>
  </r>
  <r>
    <n v="2811"/>
    <x v="1388"/>
    <x v="547"/>
    <d v="2017-11-18T00:00:00"/>
    <s v="Second Class"/>
    <x v="486"/>
    <x v="486"/>
    <x v="2"/>
    <s v="United States"/>
    <s v="Milwaukee"/>
    <s v="Wisconsin"/>
    <n v="53209"/>
    <x v="2"/>
    <s v="OFF-PA-10000157"/>
    <x v="1"/>
    <s v="Paper"/>
    <s v="Xerox 191"/>
    <x v="2323"/>
    <n v="9"/>
    <n v="0"/>
    <n v="84.5154"/>
    <s v="Kelly Williams"/>
    <s v=""/>
    <n v="1"/>
    <n v="0"/>
  </r>
  <r>
    <n v="2812"/>
    <x v="1388"/>
    <x v="547"/>
    <d v="2017-11-18T00:00:00"/>
    <s v="Second Class"/>
    <x v="486"/>
    <x v="486"/>
    <x v="2"/>
    <s v="United States"/>
    <s v="Milwaukee"/>
    <s v="Wisconsin"/>
    <n v="53209"/>
    <x v="2"/>
    <s v="FUR-FU-10001185"/>
    <x v="0"/>
    <s v="Furnishings"/>
    <s v="Advantus Employee of the Month Certificate Frame, 11 x 13-1/2"/>
    <x v="2324"/>
    <n v="6"/>
    <n v="0"/>
    <n v="76.087800000000001"/>
    <s v="Kelly Williams"/>
    <s v=""/>
    <n v="1"/>
    <n v="0"/>
  </r>
  <r>
    <n v="2813"/>
    <x v="1388"/>
    <x v="547"/>
    <d v="2017-11-18T00:00:00"/>
    <s v="Second Class"/>
    <x v="486"/>
    <x v="486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x v="2325"/>
    <n v="3"/>
    <n v="0"/>
    <n v="36.398699999999977"/>
    <s v="Kelly Williams"/>
    <s v=""/>
    <n v="1"/>
    <n v="0"/>
  </r>
  <r>
    <n v="2814"/>
    <x v="1388"/>
    <x v="547"/>
    <d v="2017-11-18T00:00:00"/>
    <s v="Second Class"/>
    <x v="486"/>
    <x v="486"/>
    <x v="2"/>
    <s v="United States"/>
    <s v="Milwaukee"/>
    <s v="Wisconsin"/>
    <n v="53209"/>
    <x v="2"/>
    <s v="TEC-AC-10004145"/>
    <x v="2"/>
    <s v="Accessories"/>
    <s v="Logitech diNovo Edge Keyboard"/>
    <x v="2326"/>
    <n v="4"/>
    <n v="0"/>
    <n v="229.99080000000004"/>
    <s v="Kelly Williams"/>
    <s v=""/>
    <n v="1"/>
    <n v="0"/>
  </r>
  <r>
    <n v="2815"/>
    <x v="1388"/>
    <x v="547"/>
    <d v="2017-11-18T00:00:00"/>
    <s v="Second Class"/>
    <x v="486"/>
    <x v="486"/>
    <x v="2"/>
    <s v="United States"/>
    <s v="Milwaukee"/>
    <s v="Wisconsin"/>
    <n v="53209"/>
    <x v="2"/>
    <s v="FUR-TA-10000688"/>
    <x v="0"/>
    <s v="Tables"/>
    <s v="Chromcraft Bull-Nose Wood Round Conference Table Top, Wood Base"/>
    <x v="2327"/>
    <n v="3"/>
    <n v="0"/>
    <n v="111.10349999999994"/>
    <s v="Kelly Williams"/>
    <s v=""/>
    <n v="1"/>
    <n v="0"/>
  </r>
  <r>
    <n v="2816"/>
    <x v="1389"/>
    <x v="135"/>
    <d v="2017-09-08T00:00:00"/>
    <s v="Standard Class"/>
    <x v="660"/>
    <x v="660"/>
    <x v="2"/>
    <s v="United States"/>
    <s v="Franklin"/>
    <s v="Massachusetts"/>
    <n v="2038"/>
    <x v="3"/>
    <s v="OFF-BI-10001510"/>
    <x v="1"/>
    <s v="Binders"/>
    <s v="Deluxe Heavy-Duty Vinyl Round Ring Binder"/>
    <x v="2328"/>
    <n v="5"/>
    <n v="0"/>
    <n v="51.57"/>
    <s v="Chuck Magee"/>
    <s v=""/>
    <n v="1"/>
    <n v="1"/>
  </r>
  <r>
    <n v="2817"/>
    <x v="1389"/>
    <x v="135"/>
    <d v="2017-09-08T00:00:00"/>
    <s v="Standard Class"/>
    <x v="660"/>
    <x v="660"/>
    <x v="2"/>
    <s v="United States"/>
    <s v="Franklin"/>
    <s v="Massachusetts"/>
    <n v="2038"/>
    <x v="3"/>
    <s v="FUR-CH-10003817"/>
    <x v="0"/>
    <s v="Chairs"/>
    <s v="Global Value Steno Chair, Gray"/>
    <x v="2329"/>
    <n v="1"/>
    <n v="0"/>
    <n v="15.185000000000002"/>
    <s v="Chuck Magee"/>
    <s v=""/>
    <n v="1"/>
    <n v="0"/>
  </r>
  <r>
    <n v="2818"/>
    <x v="1389"/>
    <x v="135"/>
    <d v="2017-09-08T00:00:00"/>
    <s v="Standard Class"/>
    <x v="660"/>
    <x v="660"/>
    <x v="2"/>
    <s v="United States"/>
    <s v="Franklin"/>
    <s v="Massachusetts"/>
    <n v="2038"/>
    <x v="3"/>
    <s v="FUR-FU-10000308"/>
    <x v="0"/>
    <s v="Furnishings"/>
    <s v="Deflect-o Glass Clear Studded Chair Mats"/>
    <x v="2259"/>
    <n v="2"/>
    <n v="0"/>
    <n v="27.359200000000001"/>
    <s v="Chuck Magee"/>
    <s v=""/>
    <n v="1"/>
    <n v="0"/>
  </r>
  <r>
    <n v="2819"/>
    <x v="1389"/>
    <x v="135"/>
    <d v="2017-09-08T00:00:00"/>
    <s v="Standard Class"/>
    <x v="660"/>
    <x v="660"/>
    <x v="2"/>
    <s v="United States"/>
    <s v="Franklin"/>
    <s v="Massachusetts"/>
    <n v="2038"/>
    <x v="3"/>
    <s v="OFF-ST-10003208"/>
    <x v="1"/>
    <s v="Storage"/>
    <s v="Adjustable Depth Letter/Legal Cart"/>
    <x v="2330"/>
    <n v="6"/>
    <n v="0"/>
    <n v="315.74039999999985"/>
    <s v="Chuck Magee"/>
    <s v=""/>
    <n v="1"/>
    <n v="0"/>
  </r>
  <r>
    <n v="2820"/>
    <x v="1390"/>
    <x v="465"/>
    <d v="2018-05-08T00:00:00"/>
    <s v="First Class"/>
    <x v="661"/>
    <x v="661"/>
    <x v="0"/>
    <s v="United States"/>
    <s v="Encinitas"/>
    <s v="California"/>
    <n v="92024"/>
    <x v="1"/>
    <s v="OFF-BI-10003784"/>
    <x v="1"/>
    <s v="Binders"/>
    <s v="Computer Printout Index Tabs"/>
    <x v="952"/>
    <n v="5"/>
    <n v="0.2"/>
    <n v="2.351999999999999"/>
    <s v="Anna Andreadi"/>
    <s v=""/>
    <n v="1"/>
    <n v="1"/>
  </r>
  <r>
    <n v="2821"/>
    <x v="1390"/>
    <x v="465"/>
    <d v="2018-05-08T00:00:00"/>
    <s v="First Class"/>
    <x v="661"/>
    <x v="661"/>
    <x v="0"/>
    <s v="United States"/>
    <s v="Encinitas"/>
    <s v="California"/>
    <n v="92024"/>
    <x v="1"/>
    <s v="FUR-TA-10003748"/>
    <x v="0"/>
    <s v="Tables"/>
    <s v="Bevis 36 x 72 Conference Tables"/>
    <x v="2331"/>
    <n v="3"/>
    <n v="0.2"/>
    <n v="7.4693999999999932"/>
    <s v="Anna Andreadi"/>
    <s v=""/>
    <n v="1"/>
    <n v="0"/>
  </r>
  <r>
    <n v="2822"/>
    <x v="1391"/>
    <x v="413"/>
    <d v="2019-01-05T00:00:00"/>
    <s v="Standard Class"/>
    <x v="379"/>
    <x v="379"/>
    <x v="0"/>
    <s v="United States"/>
    <s v="Anaheim"/>
    <s v="California"/>
    <n v="92804"/>
    <x v="1"/>
    <s v="TEC-PH-10002563"/>
    <x v="2"/>
    <s v="Phones"/>
    <s v="Adtran 1202752G1"/>
    <x v="214"/>
    <n v="3"/>
    <n v="0.2"/>
    <n v="22.678200000000018"/>
    <s v="Anna Andreadi"/>
    <s v=""/>
    <n v="1"/>
    <n v="0"/>
  </r>
  <r>
    <n v="2823"/>
    <x v="1392"/>
    <x v="65"/>
    <d v="2019-09-20T00:00:00"/>
    <s v="First Class"/>
    <x v="419"/>
    <x v="419"/>
    <x v="0"/>
    <s v="United States"/>
    <s v="Arlington"/>
    <s v="Texas"/>
    <n v="76017"/>
    <x v="2"/>
    <s v="OFF-AR-10000122"/>
    <x v="1"/>
    <s v="Art"/>
    <s v="Newell 314"/>
    <x v="436"/>
    <n v="2"/>
    <n v="0.2"/>
    <n v="0.55799999999999894"/>
    <s v="Kelly Williams"/>
    <s v=""/>
    <n v="1"/>
    <n v="0"/>
  </r>
  <r>
    <n v="2824"/>
    <x v="1392"/>
    <x v="65"/>
    <d v="2019-09-20T00:00:00"/>
    <s v="First Class"/>
    <x v="419"/>
    <x v="419"/>
    <x v="0"/>
    <s v="United States"/>
    <s v="Arlington"/>
    <s v="Texas"/>
    <n v="76017"/>
    <x v="2"/>
    <s v="OFF-ST-10000352"/>
    <x v="1"/>
    <s v="Storage"/>
    <s v="Acco Perma 2700 Stacking Storage Drawers"/>
    <x v="2332"/>
    <n v="2"/>
    <n v="0.2"/>
    <n v="-2.9739999999999966"/>
    <s v="Kelly Williams"/>
    <s v=""/>
    <n v="1"/>
    <n v="0"/>
  </r>
  <r>
    <n v="2825"/>
    <x v="1393"/>
    <x v="794"/>
    <d v="2016-09-30T00:00:00"/>
    <s v="Standard Class"/>
    <x v="192"/>
    <x v="192"/>
    <x v="2"/>
    <s v="United States"/>
    <s v="Houston"/>
    <s v="Texas"/>
    <n v="77041"/>
    <x v="2"/>
    <s v="OFF-PA-10003270"/>
    <x v="1"/>
    <s v="Paper"/>
    <s v="Xerox 1954"/>
    <x v="2333"/>
    <n v="8"/>
    <n v="0.2"/>
    <n v="10.559999999999999"/>
    <s v="Kelly Williams"/>
    <s v=""/>
    <n v="1"/>
    <n v="0"/>
  </r>
  <r>
    <n v="2826"/>
    <x v="1393"/>
    <x v="794"/>
    <d v="2016-09-30T00:00:00"/>
    <s v="Standard Class"/>
    <x v="192"/>
    <x v="192"/>
    <x v="2"/>
    <s v="United States"/>
    <s v="Houston"/>
    <s v="Texas"/>
    <n v="77041"/>
    <x v="2"/>
    <s v="FUR-BO-10003272"/>
    <x v="0"/>
    <s v="Bookcases"/>
    <s v="O'Sullivan Living Dimensions 5-Shelf Bookcases"/>
    <x v="2334"/>
    <n v="2"/>
    <n v="0.32"/>
    <n v="-97.23120000000003"/>
    <s v="Kelly Williams"/>
    <s v=""/>
    <n v="1"/>
    <n v="0"/>
  </r>
  <r>
    <n v="2827"/>
    <x v="1393"/>
    <x v="794"/>
    <d v="2016-09-30T00:00:00"/>
    <s v="Standard Class"/>
    <x v="192"/>
    <x v="192"/>
    <x v="2"/>
    <s v="United States"/>
    <s v="Houston"/>
    <s v="Texas"/>
    <n v="77041"/>
    <x v="2"/>
    <s v="OFF-BI-10002982"/>
    <x v="1"/>
    <s v="Binders"/>
    <s v="Avery Self-Adhesive Photo Pockets for Polaroid Photos"/>
    <x v="629"/>
    <n v="2"/>
    <n v="0.8"/>
    <n v="-4.3584000000000014"/>
    <s v="Kelly Williams"/>
    <s v=""/>
    <n v="1"/>
    <n v="0"/>
  </r>
  <r>
    <n v="2828"/>
    <x v="1393"/>
    <x v="794"/>
    <d v="2016-09-30T00:00:00"/>
    <s v="Standard Class"/>
    <x v="192"/>
    <x v="192"/>
    <x v="2"/>
    <s v="United States"/>
    <s v="Houston"/>
    <s v="Texas"/>
    <n v="77041"/>
    <x v="2"/>
    <s v="OFF-EN-10001509"/>
    <x v="1"/>
    <s v="Envelopes"/>
    <s v="Poly String Tie Envelopes"/>
    <x v="30"/>
    <n v="2"/>
    <n v="0.2"/>
    <n v="1.1015999999999997"/>
    <s v="Kelly Williams"/>
    <s v=""/>
    <n v="1"/>
    <n v="0"/>
  </r>
  <r>
    <n v="2829"/>
    <x v="1394"/>
    <x v="131"/>
    <d v="2018-04-26T00:00:00"/>
    <s v="First Class"/>
    <x v="77"/>
    <x v="77"/>
    <x v="0"/>
    <s v="United States"/>
    <s v="Lancaster"/>
    <s v="Ohio"/>
    <n v="43130"/>
    <x v="3"/>
    <s v="OFF-PA-10002421"/>
    <x v="1"/>
    <s v="Paper"/>
    <s v="Embossed Ink Jet Note Cards"/>
    <x v="2335"/>
    <n v="6"/>
    <n v="0.2"/>
    <n v="37.917599999999993"/>
    <s v="Chuck Magee"/>
    <s v=""/>
    <n v="1"/>
    <n v="0"/>
  </r>
  <r>
    <n v="2830"/>
    <x v="1394"/>
    <x v="131"/>
    <d v="2018-04-26T00:00:00"/>
    <s v="First Class"/>
    <x v="77"/>
    <x v="77"/>
    <x v="0"/>
    <s v="United States"/>
    <s v="Lancaster"/>
    <s v="Ohio"/>
    <n v="43130"/>
    <x v="3"/>
    <s v="OFF-ST-10000760"/>
    <x v="1"/>
    <s v="Storage"/>
    <s v="Eldon Fold 'N Roll Cart System"/>
    <x v="2336"/>
    <n v="5"/>
    <n v="0.2"/>
    <n v="6.2910000000000004"/>
    <s v="Chuck Magee"/>
    <s v=""/>
    <n v="1"/>
    <n v="0"/>
  </r>
  <r>
    <n v="2831"/>
    <x v="1394"/>
    <x v="131"/>
    <d v="2018-04-26T00:00:00"/>
    <s v="First Class"/>
    <x v="77"/>
    <x v="77"/>
    <x v="0"/>
    <s v="United States"/>
    <s v="Lancaster"/>
    <s v="Ohio"/>
    <n v="43130"/>
    <x v="3"/>
    <s v="OFF-PA-10002923"/>
    <x v="1"/>
    <s v="Paper"/>
    <s v="Xerox 1942"/>
    <x v="128"/>
    <n v="2"/>
    <n v="0.2"/>
    <n v="29.363999999999997"/>
    <s v="Chuck Magee"/>
    <s v=""/>
    <n v="1"/>
    <n v="0"/>
  </r>
  <r>
    <n v="2832"/>
    <x v="1395"/>
    <x v="301"/>
    <d v="2016-11-05T00:00:00"/>
    <s v="Standard Class"/>
    <x v="444"/>
    <x v="444"/>
    <x v="0"/>
    <s v="United States"/>
    <s v="Portland"/>
    <s v="Oregon"/>
    <n v="97206"/>
    <x v="1"/>
    <s v="OFF-ST-10001128"/>
    <x v="1"/>
    <s v="Storage"/>
    <s v="Carina Mini System Audio Rack, Model AR050B"/>
    <x v="2337"/>
    <n v="5"/>
    <n v="0.2"/>
    <n v="-94.33299999999997"/>
    <s v="Anna Andreadi"/>
    <s v=""/>
    <n v="1"/>
    <n v="0"/>
  </r>
  <r>
    <n v="2833"/>
    <x v="1395"/>
    <x v="301"/>
    <d v="2016-11-05T00:00:00"/>
    <s v="Standard Class"/>
    <x v="444"/>
    <x v="444"/>
    <x v="0"/>
    <s v="United States"/>
    <s v="Portland"/>
    <s v="Oregon"/>
    <n v="97206"/>
    <x v="1"/>
    <s v="TEC-PH-10000673"/>
    <x v="2"/>
    <s v="Phones"/>
    <s v="Plantronics Voyager Pro HD - Bluetooth Headset"/>
    <x v="2338"/>
    <n v="3"/>
    <n v="0.2"/>
    <n v="54.5916"/>
    <s v="Anna Andreadi"/>
    <s v=""/>
    <n v="1"/>
    <n v="0"/>
  </r>
  <r>
    <n v="2834"/>
    <x v="1396"/>
    <x v="795"/>
    <d v="2019-01-31T00:00:00"/>
    <s v="Second Class"/>
    <x v="662"/>
    <x v="662"/>
    <x v="1"/>
    <s v="United States"/>
    <s v="Hoover"/>
    <s v="Alabama"/>
    <n v="35244"/>
    <x v="0"/>
    <s v="OFF-AR-10001547"/>
    <x v="1"/>
    <s v="Art"/>
    <s v="Newell 311"/>
    <x v="2339"/>
    <n v="7"/>
    <n v="0"/>
    <n v="4.1768999999999998"/>
    <s v="Cassandra Brandow"/>
    <s v=""/>
    <n v="1"/>
    <n v="1"/>
  </r>
  <r>
    <n v="2835"/>
    <x v="1396"/>
    <x v="795"/>
    <d v="2019-01-31T00:00:00"/>
    <s v="Second Class"/>
    <x v="662"/>
    <x v="662"/>
    <x v="1"/>
    <s v="United States"/>
    <s v="Hoover"/>
    <s v="Alabama"/>
    <n v="35244"/>
    <x v="0"/>
    <s v="OFF-BI-10001890"/>
    <x v="1"/>
    <s v="Binders"/>
    <s v="Avery Poly Binder Pockets"/>
    <x v="181"/>
    <n v="2"/>
    <n v="0"/>
    <n v="3.4367999999999999"/>
    <s v="Cassandra Brandow"/>
    <s v=""/>
    <n v="1"/>
    <n v="0"/>
  </r>
  <r>
    <n v="2836"/>
    <x v="1397"/>
    <x v="343"/>
    <d v="2019-11-16T00:00:00"/>
    <s v="Standard Class"/>
    <x v="315"/>
    <x v="315"/>
    <x v="0"/>
    <s v="United States"/>
    <s v="Los Angeles"/>
    <s v="California"/>
    <n v="90036"/>
    <x v="1"/>
    <s v="OFF-AP-10003971"/>
    <x v="1"/>
    <s v="Appliances"/>
    <s v="Belkin 6 Outlet Metallic Surge Strip"/>
    <x v="2340"/>
    <n v="1"/>
    <n v="0"/>
    <n v="2.8314000000000004"/>
    <s v="Anna Andreadi"/>
    <s v=""/>
    <n v="1"/>
    <n v="0"/>
  </r>
  <r>
    <n v="2837"/>
    <x v="1397"/>
    <x v="343"/>
    <d v="2019-11-16T00:00:00"/>
    <s v="Standard Class"/>
    <x v="315"/>
    <x v="315"/>
    <x v="0"/>
    <s v="United States"/>
    <s v="Los Angeles"/>
    <s v="California"/>
    <n v="90036"/>
    <x v="1"/>
    <s v="OFF-PA-10000520"/>
    <x v="1"/>
    <s v="Paper"/>
    <s v="Xerox 201"/>
    <x v="541"/>
    <n v="3"/>
    <n v="0"/>
    <n v="9.3312000000000008"/>
    <s v="Anna Andreadi"/>
    <s v=""/>
    <n v="1"/>
    <n v="0"/>
  </r>
  <r>
    <n v="2838"/>
    <x v="1397"/>
    <x v="343"/>
    <d v="2019-11-16T00:00:00"/>
    <s v="Standard Class"/>
    <x v="315"/>
    <x v="315"/>
    <x v="0"/>
    <s v="United States"/>
    <s v="Los Angeles"/>
    <s v="California"/>
    <n v="90036"/>
    <x v="1"/>
    <s v="OFF-BI-10000977"/>
    <x v="1"/>
    <s v="Binders"/>
    <s v="Ibico Plastic Spiral Binding Combs"/>
    <x v="2114"/>
    <n v="5"/>
    <n v="0.2"/>
    <n v="39.519999999999989"/>
    <s v="Anna Andreadi"/>
    <s v=""/>
    <n v="1"/>
    <n v="0"/>
  </r>
  <r>
    <n v="2839"/>
    <x v="1398"/>
    <x v="632"/>
    <d v="2018-06-12T00:00:00"/>
    <s v="First Class"/>
    <x v="646"/>
    <x v="646"/>
    <x v="0"/>
    <s v="United States"/>
    <s v="Tallahassee"/>
    <s v="Florida"/>
    <n v="32303"/>
    <x v="0"/>
    <s v="TEC-MA-10002178"/>
    <x v="2"/>
    <s v="Machines"/>
    <s v="Cisco CP-7937G Unified IP Conference Station Phone"/>
    <x v="1202"/>
    <n v="2"/>
    <n v="0.5"/>
    <n v="-27.827999999999975"/>
    <s v="Cassandra Brandow"/>
    <s v=""/>
    <n v="1"/>
    <n v="0"/>
  </r>
  <r>
    <n v="2840"/>
    <x v="1399"/>
    <x v="37"/>
    <d v="2017-09-08T00:00:00"/>
    <s v="Second Class"/>
    <x v="80"/>
    <x v="80"/>
    <x v="1"/>
    <s v="United States"/>
    <s v="New York City"/>
    <s v="New York"/>
    <n v="10009"/>
    <x v="3"/>
    <s v="OFF-ST-10001526"/>
    <x v="1"/>
    <s v="Storage"/>
    <s v="Iceberg Mobile Mega Data/Printer Cart"/>
    <x v="2341"/>
    <n v="1"/>
    <n v="0"/>
    <n v="31.285799999999995"/>
    <s v="Chuck Magee"/>
    <s v=""/>
    <n v="1"/>
    <n v="0"/>
  </r>
  <r>
    <n v="2841"/>
    <x v="1400"/>
    <x v="619"/>
    <d v="2016-03-19T00:00:00"/>
    <s v="Standard Class"/>
    <x v="278"/>
    <x v="278"/>
    <x v="2"/>
    <s v="United States"/>
    <s v="Chesapeake"/>
    <s v="Virginia"/>
    <n v="23320"/>
    <x v="0"/>
    <s v="FUR-CH-10003379"/>
    <x v="0"/>
    <s v="Chairs"/>
    <s v="Global Commerce Series High-Back Swivel/Tilt Chairs"/>
    <x v="2342"/>
    <n v="4"/>
    <n v="0"/>
    <n v="284.98"/>
    <s v="Cassandra Brandow"/>
    <s v=""/>
    <n v="1"/>
    <n v="0"/>
  </r>
  <r>
    <n v="2842"/>
    <x v="1401"/>
    <x v="515"/>
    <d v="2019-09-04T00:00:00"/>
    <s v="Second Class"/>
    <x v="210"/>
    <x v="210"/>
    <x v="0"/>
    <s v="United States"/>
    <s v="Fayetteville"/>
    <s v="North Carolina"/>
    <n v="28314"/>
    <x v="0"/>
    <s v="OFF-PA-10000100"/>
    <x v="1"/>
    <s v="Paper"/>
    <s v="Xerox 1945"/>
    <x v="2343"/>
    <n v="7"/>
    <n v="0.2"/>
    <n v="83.209699999999998"/>
    <s v="Cassandra Brandow"/>
    <s v=""/>
    <n v="1"/>
    <n v="0"/>
  </r>
  <r>
    <n v="2843"/>
    <x v="1402"/>
    <x v="721"/>
    <d v="2019-03-27T00:00:00"/>
    <s v="Standard Class"/>
    <x v="663"/>
    <x v="663"/>
    <x v="0"/>
    <s v="United States"/>
    <s v="Huntsville"/>
    <s v="Texas"/>
    <n v="77340"/>
    <x v="2"/>
    <s v="OFF-ST-10001809"/>
    <x v="1"/>
    <s v="Storage"/>
    <s v="Fellowes Officeware Wire Shelving"/>
    <x v="2344"/>
    <n v="2"/>
    <n v="0.2"/>
    <n v="-32.338800000000006"/>
    <s v="Kelly Williams"/>
    <s v=""/>
    <n v="1"/>
    <n v="1"/>
  </r>
  <r>
    <n v="2844"/>
    <x v="1403"/>
    <x v="796"/>
    <d v="2019-05-22T00:00:00"/>
    <s v="Standard Class"/>
    <x v="3"/>
    <x v="3"/>
    <x v="0"/>
    <s v="United States"/>
    <s v="Philadelphia"/>
    <s v="Pennsylvania"/>
    <n v="19140"/>
    <x v="3"/>
    <s v="TEC-AC-10000387"/>
    <x v="2"/>
    <s v="Accessories"/>
    <s v="KeyTronic KT800P2 - Keyboard - Black"/>
    <x v="2345"/>
    <n v="3"/>
    <n v="0.2"/>
    <n v="-0.90120000000000111"/>
    <s v="Chuck Magee"/>
    <n v="1"/>
    <n v="0"/>
    <n v="0"/>
  </r>
  <r>
    <n v="2845"/>
    <x v="1404"/>
    <x v="797"/>
    <d v="2018-12-31T00:00:00"/>
    <s v="Standard Class"/>
    <x v="410"/>
    <x v="410"/>
    <x v="1"/>
    <s v="United States"/>
    <s v="Woodstock"/>
    <s v="Illinois"/>
    <n v="60098"/>
    <x v="2"/>
    <s v="FUR-CH-10004853"/>
    <x v="0"/>
    <s v="Chairs"/>
    <s v="Global Manager's Adjustable Task Chair, Storm"/>
    <x v="2346"/>
    <n v="8"/>
    <n v="0.3"/>
    <n v="-12.078400000000101"/>
    <s v="Kelly Williams"/>
    <s v=""/>
    <n v="1"/>
    <n v="0"/>
  </r>
  <r>
    <n v="2846"/>
    <x v="1405"/>
    <x v="701"/>
    <d v="2019-11-20T00:00:00"/>
    <s v="First Class"/>
    <x v="190"/>
    <x v="190"/>
    <x v="0"/>
    <s v="United States"/>
    <s v="Everett"/>
    <s v="Massachusetts"/>
    <n v="2149"/>
    <x v="3"/>
    <s v="OFF-AR-10001958"/>
    <x v="1"/>
    <s v="Art"/>
    <s v="Stanley Bostitch Contemporary Electric Pencil Sharpeners"/>
    <x v="717"/>
    <n v="3"/>
    <n v="0"/>
    <n v="14.263200000000001"/>
    <s v="Chuck Magee"/>
    <n v="1"/>
    <n v="0"/>
    <n v="0"/>
  </r>
  <r>
    <n v="2847"/>
    <x v="1406"/>
    <x v="18"/>
    <d v="2019-09-15T00:00:00"/>
    <s v="Standard Class"/>
    <x v="381"/>
    <x v="381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x v="2347"/>
    <n v="3"/>
    <n v="0.8"/>
    <n v="-1143.8910000000001"/>
    <s v="Kelly Williams"/>
    <s v=""/>
    <n v="1"/>
    <n v="0"/>
  </r>
  <r>
    <n v="2848"/>
    <x v="1407"/>
    <x v="798"/>
    <d v="2019-04-15T00:00:00"/>
    <s v="Standard Class"/>
    <x v="664"/>
    <x v="664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x v="2348"/>
    <n v="6"/>
    <n v="0"/>
    <n v="15.758400000000002"/>
    <s v="Cassandra Brandow"/>
    <s v=""/>
    <n v="1"/>
    <n v="1"/>
  </r>
  <r>
    <n v="2849"/>
    <x v="1407"/>
    <x v="798"/>
    <d v="2019-04-15T00:00:00"/>
    <s v="Standard Class"/>
    <x v="664"/>
    <x v="664"/>
    <x v="1"/>
    <s v="United States"/>
    <s v="Roswell"/>
    <s v="Georgia"/>
    <n v="30076"/>
    <x v="0"/>
    <s v="OFF-BI-10001359"/>
    <x v="1"/>
    <s v="Binders"/>
    <s v="GBC DocuBind TL300 Electric Binding System"/>
    <x v="2349"/>
    <n v="3"/>
    <n v="0"/>
    <n v="1264.7558999999999"/>
    <s v="Cassandra Brandow"/>
    <s v=""/>
    <n v="1"/>
    <n v="0"/>
  </r>
  <r>
    <n v="2850"/>
    <x v="1408"/>
    <x v="85"/>
    <d v="2018-12-03T00:00:00"/>
    <s v="Standard Class"/>
    <x v="321"/>
    <x v="321"/>
    <x v="1"/>
    <s v="United States"/>
    <s v="Palm Coast"/>
    <s v="Florida"/>
    <n v="32137"/>
    <x v="0"/>
    <s v="OFF-BI-10002976"/>
    <x v="1"/>
    <s v="Binders"/>
    <s v="ACCOHIDE Binder by Acco"/>
    <x v="2350"/>
    <n v="6"/>
    <n v="0.7"/>
    <n v="-5.6993999999999971"/>
    <s v="Cassandra Brandow"/>
    <s v=""/>
    <n v="1"/>
    <n v="0"/>
  </r>
  <r>
    <n v="2851"/>
    <x v="1409"/>
    <x v="799"/>
    <d v="2018-06-05T00:00:00"/>
    <s v="First Class"/>
    <x v="346"/>
    <x v="346"/>
    <x v="1"/>
    <s v="United States"/>
    <s v="Philadelphia"/>
    <s v="Pennsylvania"/>
    <n v="19120"/>
    <x v="3"/>
    <s v="OFF-ST-10000736"/>
    <x v="1"/>
    <s v="Storage"/>
    <s v="Carina Double Wide Media Storage Towers in Natural &amp; Black"/>
    <x v="1466"/>
    <n v="1"/>
    <n v="0.2"/>
    <n v="-12.956800000000005"/>
    <s v="Chuck Magee"/>
    <s v=""/>
    <n v="1"/>
    <n v="0"/>
  </r>
  <r>
    <n v="2852"/>
    <x v="1410"/>
    <x v="94"/>
    <d v="2019-12-22T00:00:00"/>
    <s v="Standard Class"/>
    <x v="665"/>
    <x v="665"/>
    <x v="2"/>
    <s v="United States"/>
    <s v="Columbus"/>
    <s v="Indiana"/>
    <n v="47201"/>
    <x v="2"/>
    <s v="OFF-PA-10001745"/>
    <x v="1"/>
    <s v="Paper"/>
    <s v="Wirebound Message Books, 2 7/8&quot; x 5&quot;, 3 Forms per Page"/>
    <x v="2351"/>
    <n v="4"/>
    <n v="0"/>
    <n v="13.235199999999999"/>
    <s v="Kelly Williams"/>
    <s v=""/>
    <n v="1"/>
    <n v="1"/>
  </r>
  <r>
    <n v="2853"/>
    <x v="1411"/>
    <x v="690"/>
    <d v="2018-03-21T00:00:00"/>
    <s v="Second Class"/>
    <x v="603"/>
    <x v="603"/>
    <x v="0"/>
    <s v="United States"/>
    <s v="Oceanside"/>
    <s v="New York"/>
    <n v="11572"/>
    <x v="3"/>
    <s v="FUR-FU-10000409"/>
    <x v="0"/>
    <s v="Furnishings"/>
    <s v="GE 4 Foot Flourescent Tube, 40 Watt"/>
    <x v="1883"/>
    <n v="1"/>
    <n v="0"/>
    <n v="6.8908000000000005"/>
    <s v="Chuck Magee"/>
    <s v=""/>
    <n v="1"/>
    <n v="0"/>
  </r>
  <r>
    <n v="2854"/>
    <x v="1411"/>
    <x v="690"/>
    <d v="2018-03-21T00:00:00"/>
    <s v="Second Class"/>
    <x v="603"/>
    <x v="603"/>
    <x v="0"/>
    <s v="United States"/>
    <s v="Oceanside"/>
    <s v="New York"/>
    <n v="11572"/>
    <x v="3"/>
    <s v="FUR-FU-10000221"/>
    <x v="0"/>
    <s v="Furnishings"/>
    <s v="Master Caster Door Stop, Brown"/>
    <x v="2352"/>
    <n v="4"/>
    <n v="0"/>
    <n v="6.9087999999999994"/>
    <s v="Chuck Magee"/>
    <s v=""/>
    <n v="1"/>
    <n v="0"/>
  </r>
  <r>
    <n v="2855"/>
    <x v="1412"/>
    <x v="648"/>
    <d v="2019-08-20T00:00:00"/>
    <s v="Same Day"/>
    <x v="613"/>
    <x v="613"/>
    <x v="1"/>
    <s v="United States"/>
    <s v="Franklin"/>
    <s v="Massachusetts"/>
    <n v="2038"/>
    <x v="3"/>
    <s v="OFF-ST-10000344"/>
    <x v="1"/>
    <s v="Storage"/>
    <s v="Neat Ideas Personal Hanging Folder Files, Black"/>
    <x v="2353"/>
    <n v="3"/>
    <n v="0"/>
    <n v="10.475399999999999"/>
    <s v="Chuck Magee"/>
    <s v=""/>
    <n v="1"/>
    <n v="0"/>
  </r>
  <r>
    <n v="2856"/>
    <x v="1413"/>
    <x v="800"/>
    <d v="2019-07-31T00:00:00"/>
    <s v="Standard Class"/>
    <x v="181"/>
    <x v="181"/>
    <x v="0"/>
    <s v="United States"/>
    <s v="Sioux Falls"/>
    <s v="South Dakota"/>
    <n v="57103"/>
    <x v="2"/>
    <s v="OFF-LA-10003663"/>
    <x v="1"/>
    <s v="Labels"/>
    <s v="Avery 498"/>
    <x v="2354"/>
    <n v="7"/>
    <n v="0"/>
    <n v="9.5081000000000007"/>
    <s v="Kelly Williams"/>
    <s v=""/>
    <n v="1"/>
    <n v="0"/>
  </r>
  <r>
    <n v="2857"/>
    <x v="1414"/>
    <x v="370"/>
    <d v="2018-08-29T00:00:00"/>
    <s v="First Class"/>
    <x v="137"/>
    <x v="137"/>
    <x v="1"/>
    <s v="United States"/>
    <s v="San Diego"/>
    <s v="California"/>
    <n v="92037"/>
    <x v="1"/>
    <s v="FUR-CH-10001215"/>
    <x v="0"/>
    <s v="Chairs"/>
    <s v="Global Troy Executive Leather Low-Back Tilter"/>
    <x v="2355"/>
    <n v="4"/>
    <n v="0.2"/>
    <n v="100.19599999999997"/>
    <s v="Anna Andreadi"/>
    <s v=""/>
    <n v="1"/>
    <n v="0"/>
  </r>
  <r>
    <n v="2858"/>
    <x v="1415"/>
    <x v="243"/>
    <d v="2018-08-17T00:00:00"/>
    <s v="Second Class"/>
    <x v="666"/>
    <x v="666"/>
    <x v="0"/>
    <s v="United States"/>
    <s v="Fayetteville"/>
    <s v="North Carolina"/>
    <n v="28314"/>
    <x v="0"/>
    <s v="FUR-CH-10000988"/>
    <x v="0"/>
    <s v="Chairs"/>
    <s v="Hon Olson Stacker Stools"/>
    <x v="2284"/>
    <n v="2"/>
    <n v="0.2"/>
    <n v="22.529599999999995"/>
    <s v="Cassandra Brandow"/>
    <s v=""/>
    <n v="1"/>
    <n v="1"/>
  </r>
  <r>
    <n v="2859"/>
    <x v="1416"/>
    <x v="240"/>
    <d v="2019-05-23T00:00:00"/>
    <s v="Standard Class"/>
    <x v="618"/>
    <x v="618"/>
    <x v="0"/>
    <s v="United States"/>
    <s v="Atlanta"/>
    <s v="Georgia"/>
    <n v="30318"/>
    <x v="0"/>
    <s v="TEC-AC-10003441"/>
    <x v="2"/>
    <s v="Accessories"/>
    <s v="Kingston Digital DataTraveler 32GB USB 2.0"/>
    <x v="766"/>
    <n v="4"/>
    <n v="0"/>
    <n v="4.0679999999999978"/>
    <s v="Cassandra Brandow"/>
    <s v=""/>
    <n v="1"/>
    <n v="0"/>
  </r>
  <r>
    <n v="2860"/>
    <x v="1416"/>
    <x v="240"/>
    <d v="2019-05-23T00:00:00"/>
    <s v="Standard Class"/>
    <x v="618"/>
    <x v="618"/>
    <x v="0"/>
    <s v="United States"/>
    <s v="Atlanta"/>
    <s v="Georgia"/>
    <n v="30318"/>
    <x v="0"/>
    <s v="TEC-PH-10004389"/>
    <x v="2"/>
    <s v="Phones"/>
    <s v="Nokia Lumia 925"/>
    <x v="2258"/>
    <n v="3"/>
    <n v="0"/>
    <n v="98.272200000000012"/>
    <s v="Cassandra Brandow"/>
    <s v=""/>
    <n v="1"/>
    <n v="0"/>
  </r>
  <r>
    <n v="2861"/>
    <x v="1416"/>
    <x v="240"/>
    <d v="2019-05-23T00:00:00"/>
    <s v="Standard Class"/>
    <x v="618"/>
    <x v="618"/>
    <x v="0"/>
    <s v="United States"/>
    <s v="Atlanta"/>
    <s v="Georgia"/>
    <n v="30318"/>
    <x v="0"/>
    <s v="FUR-BO-10004695"/>
    <x v="0"/>
    <s v="Bookcases"/>
    <s v="O'Sullivan 2-Door Barrister Bookcase in Odessa Pine"/>
    <x v="2356"/>
    <n v="9"/>
    <n v="0"/>
    <n v="374.62859999999989"/>
    <s v="Cassandra Brandow"/>
    <s v=""/>
    <n v="1"/>
    <n v="0"/>
  </r>
  <r>
    <n v="2862"/>
    <x v="1416"/>
    <x v="240"/>
    <d v="2019-05-23T00:00:00"/>
    <s v="Standard Class"/>
    <x v="618"/>
    <x v="618"/>
    <x v="0"/>
    <s v="United States"/>
    <s v="Atlanta"/>
    <s v="Georgia"/>
    <n v="30318"/>
    <x v="0"/>
    <s v="OFF-PA-10000100"/>
    <x v="1"/>
    <s v="Paper"/>
    <s v="Xerox 1945"/>
    <x v="2357"/>
    <n v="7"/>
    <n v="0"/>
    <n v="140.59569999999999"/>
    <s v="Cassandra Brandow"/>
    <s v=""/>
    <n v="1"/>
    <n v="0"/>
  </r>
  <r>
    <n v="2863"/>
    <x v="1417"/>
    <x v="801"/>
    <d v="2019-08-17T00:00:00"/>
    <s v="Standard Class"/>
    <x v="302"/>
    <x v="302"/>
    <x v="0"/>
    <s v="United States"/>
    <s v="Orlando"/>
    <s v="Florida"/>
    <n v="32839"/>
    <x v="0"/>
    <s v="OFF-PA-10000223"/>
    <x v="1"/>
    <s v="Paper"/>
    <s v="Xerox 2000"/>
    <x v="561"/>
    <n v="4"/>
    <n v="0.2"/>
    <n v="7.2576000000000001"/>
    <s v="Cassandra Brandow"/>
    <s v=""/>
    <n v="1"/>
    <n v="0"/>
  </r>
  <r>
    <n v="2864"/>
    <x v="1418"/>
    <x v="802"/>
    <d v="2019-08-13T00:00:00"/>
    <s v="Same Day"/>
    <x v="271"/>
    <x v="271"/>
    <x v="0"/>
    <s v="United States"/>
    <s v="San Francisco"/>
    <s v="California"/>
    <n v="94122"/>
    <x v="1"/>
    <s v="OFF-ST-10001325"/>
    <x v="1"/>
    <s v="Storage"/>
    <s v="Sterilite Officeware Hinged File Box"/>
    <x v="974"/>
    <n v="3"/>
    <n v="0"/>
    <n v="8.4888000000000012"/>
    <s v="Anna Andreadi"/>
    <n v="1"/>
    <n v="0"/>
    <n v="0"/>
  </r>
  <r>
    <n v="2865"/>
    <x v="1418"/>
    <x v="802"/>
    <d v="2019-08-13T00:00:00"/>
    <s v="Same Day"/>
    <x v="271"/>
    <x v="271"/>
    <x v="0"/>
    <s v="United States"/>
    <s v="San Francisco"/>
    <s v="California"/>
    <n v="94122"/>
    <x v="1"/>
    <s v="OFF-AP-10004249"/>
    <x v="1"/>
    <s v="Appliances"/>
    <s v="Staple holder"/>
    <x v="2358"/>
    <n v="7"/>
    <n v="0"/>
    <n v="22.623299999999997"/>
    <s v="Anna Andreadi"/>
    <n v="1"/>
    <n v="0"/>
    <n v="0"/>
  </r>
  <r>
    <n v="2866"/>
    <x v="1418"/>
    <x v="802"/>
    <d v="2019-08-13T00:00:00"/>
    <s v="Same Day"/>
    <x v="271"/>
    <x v="271"/>
    <x v="0"/>
    <s v="United States"/>
    <s v="San Francisco"/>
    <s v="California"/>
    <n v="94122"/>
    <x v="1"/>
    <s v="OFF-AR-10000588"/>
    <x v="1"/>
    <s v="Art"/>
    <s v="Newell 345"/>
    <x v="426"/>
    <n v="3"/>
    <n v="0"/>
    <n v="15.475200000000001"/>
    <s v="Anna Andreadi"/>
    <n v="1"/>
    <n v="0"/>
    <n v="0"/>
  </r>
  <r>
    <n v="2867"/>
    <x v="1418"/>
    <x v="802"/>
    <d v="2019-08-13T00:00:00"/>
    <s v="Same Day"/>
    <x v="271"/>
    <x v="271"/>
    <x v="0"/>
    <s v="United States"/>
    <s v="San Francisco"/>
    <s v="California"/>
    <n v="94122"/>
    <x v="1"/>
    <s v="OFF-SU-10000946"/>
    <x v="1"/>
    <s v="Supplies"/>
    <s v="Staple remover"/>
    <x v="1051"/>
    <n v="4"/>
    <n v="0"/>
    <n v="9.2567999999999984"/>
    <s v="Anna Andreadi"/>
    <n v="1"/>
    <n v="0"/>
    <n v="0"/>
  </r>
  <r>
    <n v="2868"/>
    <x v="1419"/>
    <x v="338"/>
    <d v="2018-11-12T00:00:00"/>
    <s v="Second Class"/>
    <x v="314"/>
    <x v="314"/>
    <x v="0"/>
    <s v="United States"/>
    <s v="Toledo"/>
    <s v="Ohio"/>
    <n v="43615"/>
    <x v="3"/>
    <s v="OFF-SU-10001225"/>
    <x v="1"/>
    <s v="Supplies"/>
    <s v="Staple remover"/>
    <x v="2359"/>
    <n v="5"/>
    <n v="0.2"/>
    <n v="-3.3120000000000012"/>
    <s v="Chuck Magee"/>
    <s v=""/>
    <n v="1"/>
    <n v="0"/>
  </r>
  <r>
    <n v="2869"/>
    <x v="1419"/>
    <x v="338"/>
    <d v="2018-11-12T00:00:00"/>
    <s v="Second Class"/>
    <x v="314"/>
    <x v="314"/>
    <x v="0"/>
    <s v="United States"/>
    <s v="Toledo"/>
    <s v="Ohio"/>
    <n v="43615"/>
    <x v="3"/>
    <s v="OFF-ST-10001558"/>
    <x v="1"/>
    <s v="Storage"/>
    <s v="Acco Perma 4000 Stacking Storage Drawers"/>
    <x v="2360"/>
    <n v="3"/>
    <n v="0.2"/>
    <n v="-2.4359999999999999"/>
    <s v="Chuck Magee"/>
    <s v=""/>
    <n v="1"/>
    <n v="0"/>
  </r>
  <r>
    <n v="2870"/>
    <x v="1420"/>
    <x v="492"/>
    <d v="2019-06-19T00:00:00"/>
    <s v="Standard Class"/>
    <x v="62"/>
    <x v="62"/>
    <x v="0"/>
    <s v="United States"/>
    <s v="Saint Petersburg"/>
    <s v="Florida"/>
    <n v="33710"/>
    <x v="0"/>
    <s v="FUR-FU-10001546"/>
    <x v="0"/>
    <s v="Furnishings"/>
    <s v="Dana Swing-Arm Lamps"/>
    <x v="1232"/>
    <n v="2"/>
    <n v="0.2"/>
    <n v="1.0679999999999996"/>
    <s v="Cassandra Brandow"/>
    <s v=""/>
    <n v="1"/>
    <n v="0"/>
  </r>
  <r>
    <n v="2871"/>
    <x v="1421"/>
    <x v="579"/>
    <d v="2016-03-26T00:00:00"/>
    <s v="Standard Class"/>
    <x v="667"/>
    <x v="667"/>
    <x v="1"/>
    <s v="United States"/>
    <s v="Tucson"/>
    <s v="Arizona"/>
    <n v="85705"/>
    <x v="1"/>
    <s v="OFF-PA-10002581"/>
    <x v="1"/>
    <s v="Paper"/>
    <s v="Xerox 1951"/>
    <x v="1355"/>
    <n v="3"/>
    <n v="0.2"/>
    <n v="23.234999999999992"/>
    <s v="Anna Andreadi"/>
    <s v=""/>
    <n v="1"/>
    <n v="1"/>
  </r>
  <r>
    <n v="2872"/>
    <x v="1421"/>
    <x v="579"/>
    <d v="2016-03-26T00:00:00"/>
    <s v="Standard Class"/>
    <x v="667"/>
    <x v="667"/>
    <x v="1"/>
    <s v="United States"/>
    <s v="Tucson"/>
    <s v="Arizona"/>
    <n v="85705"/>
    <x v="1"/>
    <s v="FUR-CH-10001482"/>
    <x v="0"/>
    <s v="Chairs"/>
    <s v="Office Star - Mesh Screen back chair with Vinyl seat"/>
    <x v="2361"/>
    <n v="3"/>
    <n v="0.2"/>
    <n v="-35.36460000000001"/>
    <s v="Anna Andreadi"/>
    <s v=""/>
    <n v="1"/>
    <n v="0"/>
  </r>
  <r>
    <n v="2873"/>
    <x v="1422"/>
    <x v="140"/>
    <d v="2019-06-20T00:00:00"/>
    <s v="Standard Class"/>
    <x v="561"/>
    <x v="561"/>
    <x v="0"/>
    <s v="United States"/>
    <s v="Los Angeles"/>
    <s v="California"/>
    <n v="90036"/>
    <x v="1"/>
    <s v="OFF-AR-10002399"/>
    <x v="1"/>
    <s v="Art"/>
    <s v="Dixon Prang Watercolor Pencils, 10-Color Set with Brush"/>
    <x v="2362"/>
    <n v="1"/>
    <n v="0"/>
    <n v="1.7465999999999999"/>
    <s v="Anna Andreadi"/>
    <s v=""/>
    <n v="1"/>
    <n v="0"/>
  </r>
  <r>
    <n v="2874"/>
    <x v="1423"/>
    <x v="673"/>
    <d v="2019-11-22T00:00:00"/>
    <s v="Standard Class"/>
    <x v="349"/>
    <x v="349"/>
    <x v="0"/>
    <s v="United States"/>
    <s v="San Diego"/>
    <s v="California"/>
    <n v="92105"/>
    <x v="1"/>
    <s v="OFF-ST-10001963"/>
    <x v="1"/>
    <s v="Storage"/>
    <s v="Tennsco Regal Shelving Units"/>
    <x v="2363"/>
    <n v="8"/>
    <n v="0"/>
    <n v="24.338399999999979"/>
    <s v="Anna Andreadi"/>
    <s v=""/>
    <n v="1"/>
    <n v="0"/>
  </r>
  <r>
    <n v="2875"/>
    <x v="1424"/>
    <x v="614"/>
    <d v="2019-12-31T00:00:00"/>
    <s v="First Class"/>
    <x v="266"/>
    <x v="266"/>
    <x v="0"/>
    <s v="United States"/>
    <s v="New York City"/>
    <s v="New York"/>
    <n v="10035"/>
    <x v="3"/>
    <s v="OFF-FA-10002988"/>
    <x v="1"/>
    <s v="Fasteners"/>
    <s v="Ideal Clamps"/>
    <x v="2364"/>
    <n v="3"/>
    <n v="0"/>
    <n v="2.9546999999999999"/>
    <s v="Chuck Magee"/>
    <s v=""/>
    <n v="1"/>
    <n v="0"/>
  </r>
  <r>
    <n v="2876"/>
    <x v="1425"/>
    <x v="803"/>
    <d v="2018-01-23T00:00:00"/>
    <s v="Second Class"/>
    <x v="143"/>
    <x v="143"/>
    <x v="0"/>
    <s v="United States"/>
    <s v="San Diego"/>
    <s v="California"/>
    <n v="92037"/>
    <x v="1"/>
    <s v="FUR-CH-10004289"/>
    <x v="0"/>
    <s v="Chairs"/>
    <s v="Global Super Steno Chair"/>
    <x v="2365"/>
    <n v="2"/>
    <n v="0.2"/>
    <n v="-5.758800000000015"/>
    <s v="Anna Andreadi"/>
    <s v=""/>
    <n v="1"/>
    <n v="0"/>
  </r>
  <r>
    <n v="2877"/>
    <x v="1425"/>
    <x v="803"/>
    <d v="2018-01-23T00:00:00"/>
    <s v="Second Class"/>
    <x v="143"/>
    <x v="143"/>
    <x v="0"/>
    <s v="United States"/>
    <s v="San Diego"/>
    <s v="California"/>
    <n v="92037"/>
    <x v="1"/>
    <s v="FUR-CH-10000785"/>
    <x v="0"/>
    <s v="Chairs"/>
    <s v="Global Ergonomic Managers Chair"/>
    <x v="2366"/>
    <n v="7"/>
    <n v="0.2"/>
    <n v="76.011600000000016"/>
    <s v="Anna Andreadi"/>
    <s v=""/>
    <n v="1"/>
    <n v="0"/>
  </r>
  <r>
    <n v="2878"/>
    <x v="1426"/>
    <x v="804"/>
    <d v="2018-01-19T00:00:00"/>
    <s v="Standard Class"/>
    <x v="656"/>
    <x v="656"/>
    <x v="2"/>
    <s v="United States"/>
    <s v="Westfield"/>
    <s v="New Jersey"/>
    <n v="7090"/>
    <x v="3"/>
    <s v="OFF-EN-10003040"/>
    <x v="1"/>
    <s v="Envelopes"/>
    <s v="Quality Park Security Envelopes"/>
    <x v="2367"/>
    <n v="2"/>
    <n v="0"/>
    <n v="24.599800000000002"/>
    <s v="Chuck Magee"/>
    <s v=""/>
    <n v="1"/>
    <n v="0"/>
  </r>
  <r>
    <n v="2879"/>
    <x v="1426"/>
    <x v="804"/>
    <d v="2018-01-19T00:00:00"/>
    <s v="Standard Class"/>
    <x v="656"/>
    <x v="656"/>
    <x v="2"/>
    <s v="United States"/>
    <s v="Westfield"/>
    <s v="New Jersey"/>
    <n v="7090"/>
    <x v="3"/>
    <s v="OFF-AR-10001573"/>
    <x v="1"/>
    <s v="Art"/>
    <s v="American Pencil"/>
    <x v="2368"/>
    <n v="2"/>
    <n v="0"/>
    <n v="1.3513999999999995"/>
    <s v="Chuck Magee"/>
    <s v=""/>
    <n v="1"/>
    <n v="0"/>
  </r>
  <r>
    <n v="2880"/>
    <x v="1426"/>
    <x v="804"/>
    <d v="2018-01-19T00:00:00"/>
    <s v="Standard Class"/>
    <x v="656"/>
    <x v="656"/>
    <x v="2"/>
    <s v="United States"/>
    <s v="Westfield"/>
    <s v="New Jersey"/>
    <n v="7090"/>
    <x v="3"/>
    <s v="TEC-AC-10000844"/>
    <x v="2"/>
    <s v="Accessories"/>
    <s v="Logitech Gaming G510s - Keyboard"/>
    <x v="2369"/>
    <n v="3"/>
    <n v="0"/>
    <n v="91.789199999999994"/>
    <s v="Chuck Magee"/>
    <s v=""/>
    <n v="1"/>
    <n v="0"/>
  </r>
  <r>
    <n v="2881"/>
    <x v="1427"/>
    <x v="251"/>
    <d v="2018-09-23T00:00:00"/>
    <s v="Second Class"/>
    <x v="174"/>
    <x v="174"/>
    <x v="2"/>
    <s v="United States"/>
    <s v="Orange"/>
    <s v="New Jersey"/>
    <n v="7050"/>
    <x v="3"/>
    <s v="OFF-BI-10000756"/>
    <x v="1"/>
    <s v="Binders"/>
    <s v="Storex DuraTech Recycled Plastic Frosted Binders"/>
    <x v="2370"/>
    <n v="6"/>
    <n v="0"/>
    <n v="12.72"/>
    <s v="Chuck Magee"/>
    <s v=""/>
    <n v="1"/>
    <n v="0"/>
  </r>
  <r>
    <n v="2882"/>
    <x v="1427"/>
    <x v="251"/>
    <d v="2018-09-23T00:00:00"/>
    <s v="Second Class"/>
    <x v="174"/>
    <x v="174"/>
    <x v="2"/>
    <s v="United States"/>
    <s v="Orange"/>
    <s v="New Jersey"/>
    <n v="7050"/>
    <x v="3"/>
    <s v="OFF-SU-10000381"/>
    <x v="1"/>
    <s v="Supplies"/>
    <s v="Acme Forged Steel Scissors with Black Enamel Handles"/>
    <x v="1056"/>
    <n v="3"/>
    <n v="0"/>
    <n v="8.0996999999999986"/>
    <s v="Chuck Magee"/>
    <s v=""/>
    <n v="1"/>
    <n v="0"/>
  </r>
  <r>
    <n v="2883"/>
    <x v="1428"/>
    <x v="805"/>
    <d v="2016-02-25T00:00:00"/>
    <s v="Standard Class"/>
    <x v="612"/>
    <x v="612"/>
    <x v="0"/>
    <s v="United States"/>
    <s v="Woodstock"/>
    <s v="Illinois"/>
    <n v="60098"/>
    <x v="2"/>
    <s v="OFF-BI-10004094"/>
    <x v="1"/>
    <s v="Binders"/>
    <s v="GBC Standard Plastic Binding Systems Combs"/>
    <x v="2371"/>
    <n v="5"/>
    <n v="0.8"/>
    <n v="-13.717499999999998"/>
    <s v="Kelly Williams"/>
    <s v=""/>
    <n v="1"/>
    <n v="0"/>
  </r>
  <r>
    <n v="2884"/>
    <x v="1429"/>
    <x v="583"/>
    <d v="2018-11-16T00:00:00"/>
    <s v="Second Class"/>
    <x v="318"/>
    <x v="318"/>
    <x v="0"/>
    <s v="United States"/>
    <s v="San Francisco"/>
    <s v="California"/>
    <n v="94110"/>
    <x v="1"/>
    <s v="FUR-FU-10001852"/>
    <x v="0"/>
    <s v="Furnishings"/>
    <s v="Eldon Regeneration Recycled Desk Accessories, Smoke"/>
    <x v="2372"/>
    <n v="4"/>
    <n v="0"/>
    <n v="2.2271999999999998"/>
    <s v="Anna Andreadi"/>
    <s v=""/>
    <n v="1"/>
    <n v="0"/>
  </r>
  <r>
    <n v="2885"/>
    <x v="1430"/>
    <x v="806"/>
    <d v="2018-02-03T00:00:00"/>
    <s v="Standard Class"/>
    <x v="223"/>
    <x v="223"/>
    <x v="0"/>
    <s v="United States"/>
    <s v="San Francisco"/>
    <s v="California"/>
    <n v="94122"/>
    <x v="1"/>
    <s v="OFF-BI-10000014"/>
    <x v="1"/>
    <s v="Binders"/>
    <s v="Heavy-Duty E-Z-D Binders"/>
    <x v="738"/>
    <n v="2"/>
    <n v="0.2"/>
    <n v="5.8914"/>
    <s v="Anna Andreadi"/>
    <s v=""/>
    <n v="1"/>
    <n v="0"/>
  </r>
  <r>
    <n v="2886"/>
    <x v="1431"/>
    <x v="807"/>
    <d v="2018-10-22T00:00:00"/>
    <s v="Standard Class"/>
    <x v="212"/>
    <x v="212"/>
    <x v="0"/>
    <s v="United States"/>
    <s v="Tempe"/>
    <s v="Arizona"/>
    <n v="85281"/>
    <x v="1"/>
    <s v="FUR-CH-10003396"/>
    <x v="0"/>
    <s v="Chairs"/>
    <s v="Global Deluxe Steno Chair"/>
    <x v="2373"/>
    <n v="5"/>
    <n v="0.2"/>
    <n v="-34.64100000000002"/>
    <s v="Anna Andreadi"/>
    <s v=""/>
    <n v="1"/>
    <n v="0"/>
  </r>
  <r>
    <n v="2887"/>
    <x v="1432"/>
    <x v="404"/>
    <d v="2019-12-19T00:00:00"/>
    <s v="First Class"/>
    <x v="212"/>
    <x v="212"/>
    <x v="0"/>
    <s v="United States"/>
    <s v="Los Angeles"/>
    <s v="California"/>
    <n v="90008"/>
    <x v="1"/>
    <s v="OFF-AR-10003811"/>
    <x v="1"/>
    <s v="Art"/>
    <s v="Newell 327"/>
    <x v="153"/>
    <n v="3"/>
    <n v="0"/>
    <n v="1.7901"/>
    <s v="Anna Andreadi"/>
    <s v=""/>
    <n v="1"/>
    <n v="0"/>
  </r>
  <r>
    <n v="2888"/>
    <x v="1432"/>
    <x v="404"/>
    <d v="2019-12-19T00:00:00"/>
    <s v="First Class"/>
    <x v="212"/>
    <x v="212"/>
    <x v="0"/>
    <s v="United States"/>
    <s v="Los Angeles"/>
    <s v="California"/>
    <n v="90008"/>
    <x v="1"/>
    <s v="OFF-PA-10003172"/>
    <x v="1"/>
    <s v="Paper"/>
    <s v="Xerox 1996"/>
    <x v="91"/>
    <n v="2"/>
    <n v="0"/>
    <n v="6.2208000000000006"/>
    <s v="Anna Andreadi"/>
    <s v=""/>
    <n v="1"/>
    <n v="0"/>
  </r>
  <r>
    <n v="2889"/>
    <x v="1432"/>
    <x v="404"/>
    <d v="2019-12-19T00:00:00"/>
    <s v="First Class"/>
    <x v="212"/>
    <x v="212"/>
    <x v="0"/>
    <s v="United States"/>
    <s v="Los Angeles"/>
    <s v="California"/>
    <n v="90008"/>
    <x v="1"/>
    <s v="OFF-PA-10000289"/>
    <x v="1"/>
    <s v="Paper"/>
    <s v="Xerox 213"/>
    <x v="56"/>
    <n v="5"/>
    <n v="0"/>
    <n v="15.552000000000001"/>
    <s v="Anna Andreadi"/>
    <s v=""/>
    <n v="1"/>
    <n v="0"/>
  </r>
  <r>
    <n v="2890"/>
    <x v="1433"/>
    <x v="808"/>
    <d v="2019-11-06T00:00:00"/>
    <s v="Standard Class"/>
    <x v="175"/>
    <x v="175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x v="2374"/>
    <n v="5"/>
    <n v="0"/>
    <n v="10.732499999999998"/>
    <s v="Anna Andreadi"/>
    <s v=""/>
    <n v="1"/>
    <n v="0"/>
  </r>
  <r>
    <n v="2891"/>
    <x v="1434"/>
    <x v="333"/>
    <d v="2016-05-01T00:00:00"/>
    <s v="Second Class"/>
    <x v="668"/>
    <x v="668"/>
    <x v="0"/>
    <s v="United States"/>
    <s v="Lake Charles"/>
    <s v="Louisiana"/>
    <n v="70601"/>
    <x v="0"/>
    <s v="FUR-CH-10002304"/>
    <x v="0"/>
    <s v="Chairs"/>
    <s v="Global Stack Chair without Arms, Black"/>
    <x v="2375"/>
    <n v="2"/>
    <n v="0"/>
    <n v="12.990000000000002"/>
    <s v="Cassandra Brandow"/>
    <s v=""/>
    <n v="1"/>
    <n v="1"/>
  </r>
  <r>
    <n v="2892"/>
    <x v="1434"/>
    <x v="333"/>
    <d v="2016-05-01T00:00:00"/>
    <s v="Second Class"/>
    <x v="668"/>
    <x v="668"/>
    <x v="0"/>
    <s v="United States"/>
    <s v="Lake Charles"/>
    <s v="Louisiana"/>
    <n v="70601"/>
    <x v="0"/>
    <s v="OFF-BI-10000136"/>
    <x v="1"/>
    <s v="Binders"/>
    <s v="Avery Non-Stick Heavy Duty View Round Locking Ring Binders"/>
    <x v="1465"/>
    <n v="3"/>
    <n v="0"/>
    <n v="8.6112000000000002"/>
    <s v="Cassandra Brandow"/>
    <s v=""/>
    <n v="1"/>
    <n v="0"/>
  </r>
  <r>
    <n v="2893"/>
    <x v="1435"/>
    <x v="436"/>
    <d v="2019-10-29T00:00:00"/>
    <s v="Standard Class"/>
    <x v="36"/>
    <x v="36"/>
    <x v="1"/>
    <s v="United States"/>
    <s v="Rochester"/>
    <s v="New York"/>
    <n v="14609"/>
    <x v="3"/>
    <s v="OFF-PA-10003739"/>
    <x v="1"/>
    <s v="Paper"/>
    <s v="Xerox 1969"/>
    <x v="1057"/>
    <n v="2"/>
    <n v="0"/>
    <n v="5.6644000000000005"/>
    <s v="Chuck Magee"/>
    <s v=""/>
    <n v="1"/>
    <n v="0"/>
  </r>
  <r>
    <n v="2894"/>
    <x v="1435"/>
    <x v="436"/>
    <d v="2019-10-29T00:00:00"/>
    <s v="Standard Class"/>
    <x v="36"/>
    <x v="36"/>
    <x v="1"/>
    <s v="United States"/>
    <s v="Rochester"/>
    <s v="New York"/>
    <n v="14609"/>
    <x v="3"/>
    <s v="OFF-PA-10002479"/>
    <x v="1"/>
    <s v="Paper"/>
    <s v="Xerox 4200 Series MultiUse Premium Copy Paper (20Lb. and 84 Bright)"/>
    <x v="1603"/>
    <n v="5"/>
    <n v="0"/>
    <n v="11.879999999999999"/>
    <s v="Chuck Magee"/>
    <s v=""/>
    <n v="1"/>
    <n v="0"/>
  </r>
  <r>
    <n v="2895"/>
    <x v="1435"/>
    <x v="436"/>
    <d v="2019-10-29T00:00:00"/>
    <s v="Standard Class"/>
    <x v="36"/>
    <x v="36"/>
    <x v="1"/>
    <s v="United States"/>
    <s v="Rochester"/>
    <s v="New York"/>
    <n v="14609"/>
    <x v="3"/>
    <s v="FUR-FU-10000771"/>
    <x v="0"/>
    <s v="Furnishings"/>
    <s v="Eldon 200 Class Desk Accessories, Smoke"/>
    <x v="2376"/>
    <n v="11"/>
    <n v="0"/>
    <n v="29.013600000000004"/>
    <s v="Chuck Magee"/>
    <s v=""/>
    <n v="1"/>
    <n v="0"/>
  </r>
  <r>
    <n v="2896"/>
    <x v="1435"/>
    <x v="436"/>
    <d v="2019-10-29T00:00:00"/>
    <s v="Standard Class"/>
    <x v="36"/>
    <x v="36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x v="1211"/>
    <n v="3"/>
    <n v="0"/>
    <n v="10.046400000000002"/>
    <s v="Chuck Magee"/>
    <s v=""/>
    <n v="1"/>
    <n v="0"/>
  </r>
  <r>
    <n v="2897"/>
    <x v="1436"/>
    <x v="809"/>
    <d v="2016-04-03T00:00:00"/>
    <s v="Standard Class"/>
    <x v="27"/>
    <x v="27"/>
    <x v="0"/>
    <s v="United States"/>
    <s v="Long Beach"/>
    <s v="New York"/>
    <n v="11561"/>
    <x v="3"/>
    <s v="OFF-AR-10001915"/>
    <x v="1"/>
    <s v="Art"/>
    <s v="Peel-Off China Markers"/>
    <x v="2377"/>
    <n v="5"/>
    <n v="0"/>
    <n v="20.853000000000002"/>
    <s v="Chuck Magee"/>
    <s v=""/>
    <n v="1"/>
    <n v="0"/>
  </r>
  <r>
    <n v="2898"/>
    <x v="1437"/>
    <x v="810"/>
    <d v="2018-01-09T00:00:00"/>
    <s v="Standard Class"/>
    <x v="424"/>
    <x v="424"/>
    <x v="1"/>
    <s v="United States"/>
    <s v="Charlotte"/>
    <s v="North Carolina"/>
    <n v="28205"/>
    <x v="0"/>
    <s v="TEC-CO-10000971"/>
    <x v="2"/>
    <s v="Copiers"/>
    <s v="Hewlett Packard 310 Color Digital Copier"/>
    <x v="2378"/>
    <n v="4"/>
    <n v="0.2"/>
    <n v="119.99599999999992"/>
    <s v="Cassandra Brandow"/>
    <s v=""/>
    <n v="1"/>
    <n v="0"/>
  </r>
  <r>
    <n v="2899"/>
    <x v="1438"/>
    <x v="33"/>
    <d v="2017-04-30T00:00:00"/>
    <s v="Standard Class"/>
    <x v="617"/>
    <x v="617"/>
    <x v="0"/>
    <s v="United States"/>
    <s v="Houston"/>
    <s v="Texas"/>
    <n v="77036"/>
    <x v="2"/>
    <s v="FUR-CH-10004086"/>
    <x v="0"/>
    <s v="Chairs"/>
    <s v="Hon 4070 Series Pagoda Armless Upholstered Stacking Chairs"/>
    <x v="2379"/>
    <n v="2"/>
    <n v="0.3"/>
    <n v="-5.8346000000000231"/>
    <s v="Kelly Williams"/>
    <s v=""/>
    <n v="1"/>
    <n v="0"/>
  </r>
  <r>
    <n v="2900"/>
    <x v="1439"/>
    <x v="811"/>
    <d v="2017-09-17T00:00:00"/>
    <s v="Standard Class"/>
    <x v="38"/>
    <x v="38"/>
    <x v="0"/>
    <s v="United States"/>
    <s v="New York City"/>
    <s v="New York"/>
    <n v="10035"/>
    <x v="3"/>
    <s v="TEC-CO-10000971"/>
    <x v="2"/>
    <s v="Copiers"/>
    <s v="Hewlett Packard 310 Color Digital Copier"/>
    <x v="2006"/>
    <n v="2"/>
    <n v="0.2"/>
    <n v="59.997999999999962"/>
    <s v="Chuck Magee"/>
    <s v=""/>
    <n v="1"/>
    <n v="0"/>
  </r>
  <r>
    <n v="2901"/>
    <x v="1439"/>
    <x v="811"/>
    <d v="2017-09-17T00:00:00"/>
    <s v="Standard Class"/>
    <x v="38"/>
    <x v="38"/>
    <x v="0"/>
    <s v="United States"/>
    <s v="New York City"/>
    <s v="New York"/>
    <n v="10035"/>
    <x v="3"/>
    <s v="OFF-LA-10001317"/>
    <x v="1"/>
    <s v="Labels"/>
    <s v="Avery 520"/>
    <x v="2380"/>
    <n v="4"/>
    <n v="0"/>
    <n v="6.048"/>
    <s v="Chuck Magee"/>
    <s v=""/>
    <n v="1"/>
    <n v="0"/>
  </r>
  <r>
    <n v="2902"/>
    <x v="1440"/>
    <x v="220"/>
    <d v="2019-09-15T00:00:00"/>
    <s v="Standard Class"/>
    <x v="626"/>
    <x v="626"/>
    <x v="2"/>
    <s v="United States"/>
    <s v="Columbus"/>
    <s v="Georgia"/>
    <n v="31907"/>
    <x v="0"/>
    <s v="OFF-PA-10003656"/>
    <x v="1"/>
    <s v="Paper"/>
    <s v="Xerox 1935"/>
    <x v="2381"/>
    <n v="7"/>
    <n v="0"/>
    <n v="84.943599999999989"/>
    <s v="Cassandra Brandow"/>
    <s v=""/>
    <n v="1"/>
    <n v="0"/>
  </r>
  <r>
    <n v="2903"/>
    <x v="1441"/>
    <x v="1"/>
    <d v="2018-06-17T00:00:00"/>
    <s v="Standard Class"/>
    <x v="257"/>
    <x v="257"/>
    <x v="0"/>
    <s v="United States"/>
    <s v="Chicago"/>
    <s v="Illinois"/>
    <n v="60610"/>
    <x v="2"/>
    <s v="OFF-PA-10002160"/>
    <x v="1"/>
    <s v="Paper"/>
    <s v="Xerox 1978"/>
    <x v="2382"/>
    <n v="5"/>
    <n v="0.2"/>
    <n v="8.3810000000000002"/>
    <s v="Kelly Williams"/>
    <s v=""/>
    <n v="1"/>
    <n v="0"/>
  </r>
  <r>
    <n v="2904"/>
    <x v="1442"/>
    <x v="812"/>
    <d v="2018-07-01T00:00:00"/>
    <s v="Standard Class"/>
    <x v="542"/>
    <x v="542"/>
    <x v="1"/>
    <s v="United States"/>
    <s v="Highland Park"/>
    <s v="Illinois"/>
    <n v="60035"/>
    <x v="2"/>
    <s v="OFF-PA-10000575"/>
    <x v="1"/>
    <s v="Paper"/>
    <s v="Wirebound Message Books, Four 2 3/4 x 5 White Forms per Page"/>
    <x v="2383"/>
    <n v="7"/>
    <n v="0.2"/>
    <n v="12.175799999999999"/>
    <s v="Kelly Williams"/>
    <s v=""/>
    <n v="1"/>
    <n v="0"/>
  </r>
  <r>
    <n v="2905"/>
    <x v="1442"/>
    <x v="812"/>
    <d v="2018-07-01T00:00:00"/>
    <s v="Standard Class"/>
    <x v="542"/>
    <x v="542"/>
    <x v="1"/>
    <s v="United States"/>
    <s v="Highland Park"/>
    <s v="Illinois"/>
    <n v="60035"/>
    <x v="2"/>
    <s v="FUR-CH-10003981"/>
    <x v="0"/>
    <s v="Chairs"/>
    <s v="Global Commerce Series Low-Back Swivel/Tilt Chairs"/>
    <x v="2384"/>
    <n v="3"/>
    <n v="0.3"/>
    <n v="-7.7094000000001017"/>
    <s v="Kelly Williams"/>
    <s v=""/>
    <n v="1"/>
    <n v="0"/>
  </r>
  <r>
    <n v="2906"/>
    <x v="1443"/>
    <x v="467"/>
    <d v="2016-09-30T00:00:00"/>
    <s v="Standard Class"/>
    <x v="37"/>
    <x v="37"/>
    <x v="2"/>
    <s v="United States"/>
    <s v="Seattle"/>
    <s v="Washington"/>
    <n v="98115"/>
    <x v="1"/>
    <s v="OFF-ST-10002615"/>
    <x v="1"/>
    <s v="Storage"/>
    <s v="Dual Level, Single-Width Filing Carts"/>
    <x v="2385"/>
    <n v="2"/>
    <n v="0"/>
    <n v="80.631200000000007"/>
    <s v="Anna Andreadi"/>
    <s v=""/>
    <n v="1"/>
    <n v="0"/>
  </r>
  <r>
    <n v="2907"/>
    <x v="1444"/>
    <x v="132"/>
    <d v="2019-11-09T00:00:00"/>
    <s v="Standard Class"/>
    <x v="351"/>
    <x v="351"/>
    <x v="0"/>
    <s v="United States"/>
    <s v="Eagan"/>
    <s v="Minnesota"/>
    <n v="55122"/>
    <x v="2"/>
    <s v="OFF-PA-10000327"/>
    <x v="1"/>
    <s v="Paper"/>
    <s v="Xerox 1971"/>
    <x v="18"/>
    <n v="2"/>
    <n v="0"/>
    <n v="3.8519999999999994"/>
    <s v="Kelly Williams"/>
    <s v=""/>
    <n v="1"/>
    <n v="0"/>
  </r>
  <r>
    <n v="2908"/>
    <x v="1444"/>
    <x v="132"/>
    <d v="2019-11-09T00:00:00"/>
    <s v="Standard Class"/>
    <x v="351"/>
    <x v="351"/>
    <x v="0"/>
    <s v="United States"/>
    <s v="Eagan"/>
    <s v="Minnesota"/>
    <n v="55122"/>
    <x v="2"/>
    <s v="OFF-ST-10001325"/>
    <x v="1"/>
    <s v="Storage"/>
    <s v="Sterilite Officeware Hinged File Box"/>
    <x v="2386"/>
    <n v="5"/>
    <n v="0"/>
    <n v="14.148"/>
    <s v="Kelly Williams"/>
    <s v=""/>
    <n v="1"/>
    <n v="0"/>
  </r>
  <r>
    <n v="2909"/>
    <x v="1444"/>
    <x v="132"/>
    <d v="2019-11-09T00:00:00"/>
    <s v="Standard Class"/>
    <x v="351"/>
    <x v="351"/>
    <x v="0"/>
    <s v="United States"/>
    <s v="Eagan"/>
    <s v="Minnesota"/>
    <n v="55122"/>
    <x v="2"/>
    <s v="OFF-LA-10001771"/>
    <x v="1"/>
    <s v="Labels"/>
    <s v="Avery 513"/>
    <x v="1830"/>
    <n v="3"/>
    <n v="0"/>
    <n v="6.8723999999999998"/>
    <s v="Kelly Williams"/>
    <s v=""/>
    <n v="1"/>
    <n v="0"/>
  </r>
  <r>
    <n v="2910"/>
    <x v="1445"/>
    <x v="600"/>
    <d v="2019-02-23T00:00:00"/>
    <s v="Standard Class"/>
    <x v="250"/>
    <x v="250"/>
    <x v="0"/>
    <s v="United States"/>
    <s v="Seattle"/>
    <s v="Washington"/>
    <n v="98103"/>
    <x v="1"/>
    <s v="OFF-FA-10004968"/>
    <x v="1"/>
    <s v="Fasteners"/>
    <s v="Rubber Band Ball"/>
    <x v="2387"/>
    <n v="3"/>
    <n v="0"/>
    <n v="0.2244000000000006"/>
    <s v="Anna Andreadi"/>
    <s v=""/>
    <n v="1"/>
    <n v="0"/>
  </r>
  <r>
    <n v="2911"/>
    <x v="1446"/>
    <x v="599"/>
    <d v="2017-11-09T00:00:00"/>
    <s v="Standard Class"/>
    <x v="104"/>
    <x v="104"/>
    <x v="0"/>
    <s v="United States"/>
    <s v="Coral Springs"/>
    <s v="Florida"/>
    <n v="33065"/>
    <x v="0"/>
    <s v="OFF-AP-10000576"/>
    <x v="1"/>
    <s v="Appliances"/>
    <s v="Belkin 325VA UPS Surge Protector, 6'"/>
    <x v="2388"/>
    <n v="4"/>
    <n v="0.2"/>
    <n v="24.196000000000012"/>
    <s v="Cassandra Brandow"/>
    <s v=""/>
    <n v="1"/>
    <n v="0"/>
  </r>
  <r>
    <n v="2912"/>
    <x v="1447"/>
    <x v="737"/>
    <d v="2016-06-21T00:00:00"/>
    <s v="Standard Class"/>
    <x v="237"/>
    <x v="237"/>
    <x v="0"/>
    <s v="United States"/>
    <s v="Hempstead"/>
    <s v="New York"/>
    <n v="11550"/>
    <x v="3"/>
    <s v="OFF-EN-10003286"/>
    <x v="1"/>
    <s v="Envelopes"/>
    <s v="Staple envelope"/>
    <x v="1417"/>
    <n v="5"/>
    <n v="0"/>
    <n v="19.457999999999998"/>
    <s v="Chuck Magee"/>
    <s v=""/>
    <n v="1"/>
    <n v="0"/>
  </r>
  <r>
    <n v="2913"/>
    <x v="1447"/>
    <x v="737"/>
    <d v="2016-06-21T00:00:00"/>
    <s v="Standard Class"/>
    <x v="237"/>
    <x v="237"/>
    <x v="0"/>
    <s v="United States"/>
    <s v="Hempstead"/>
    <s v="New York"/>
    <n v="11550"/>
    <x v="3"/>
    <s v="OFF-AR-10003772"/>
    <x v="1"/>
    <s v="Art"/>
    <s v="Boston 16750 Black Compact Battery Pencil Sharpener"/>
    <x v="768"/>
    <n v="4"/>
    <n v="0"/>
    <n v="10.499999999999996"/>
    <s v="Chuck Magee"/>
    <s v=""/>
    <n v="1"/>
    <n v="0"/>
  </r>
  <r>
    <n v="2914"/>
    <x v="1447"/>
    <x v="737"/>
    <d v="2016-06-21T00:00:00"/>
    <s v="Standard Class"/>
    <x v="237"/>
    <x v="237"/>
    <x v="0"/>
    <s v="United States"/>
    <s v="Hempstead"/>
    <s v="New York"/>
    <n v="11550"/>
    <x v="3"/>
    <s v="OFF-BI-10002852"/>
    <x v="1"/>
    <s v="Binders"/>
    <s v="Ibico Standard Transparent Covers"/>
    <x v="2389"/>
    <n v="3"/>
    <n v="0.2"/>
    <n v="14.337599999999998"/>
    <s v="Chuck Magee"/>
    <s v=""/>
    <n v="1"/>
    <n v="0"/>
  </r>
  <r>
    <n v="2915"/>
    <x v="1448"/>
    <x v="88"/>
    <d v="2017-10-17T00:00:00"/>
    <s v="Second Class"/>
    <x v="351"/>
    <x v="351"/>
    <x v="0"/>
    <s v="United States"/>
    <s v="Noblesville"/>
    <s v="Indiana"/>
    <n v="46060"/>
    <x v="2"/>
    <s v="TEC-PH-10002890"/>
    <x v="2"/>
    <s v="Phones"/>
    <s v="AT&amp;T 17929 Lendline Telephone"/>
    <x v="2390"/>
    <n v="3"/>
    <n v="0"/>
    <n v="35.287199999999999"/>
    <s v="Kelly Williams"/>
    <s v=""/>
    <n v="1"/>
    <n v="0"/>
  </r>
  <r>
    <n v="2916"/>
    <x v="1448"/>
    <x v="88"/>
    <d v="2017-10-17T00:00:00"/>
    <s v="Second Class"/>
    <x v="351"/>
    <x v="351"/>
    <x v="0"/>
    <s v="United States"/>
    <s v="Noblesville"/>
    <s v="Indiana"/>
    <n v="46060"/>
    <x v="2"/>
    <s v="OFF-BI-10001308"/>
    <x v="1"/>
    <s v="Binders"/>
    <s v="GBC Standard Plastic Binding Systems' Combs"/>
    <x v="2391"/>
    <n v="2"/>
    <n v="0"/>
    <n v="5.6519999999999992"/>
    <s v="Kelly Williams"/>
    <s v=""/>
    <n v="1"/>
    <n v="0"/>
  </r>
  <r>
    <n v="2917"/>
    <x v="1448"/>
    <x v="88"/>
    <d v="2017-10-17T00:00:00"/>
    <s v="Second Class"/>
    <x v="351"/>
    <x v="351"/>
    <x v="0"/>
    <s v="United States"/>
    <s v="Noblesville"/>
    <s v="Indiana"/>
    <n v="46060"/>
    <x v="2"/>
    <s v="TEC-PH-10001750"/>
    <x v="2"/>
    <s v="Phones"/>
    <s v="Samsung Rugby III"/>
    <x v="2392"/>
    <n v="4"/>
    <n v="0"/>
    <n v="71.269200000000012"/>
    <s v="Kelly Williams"/>
    <s v=""/>
    <n v="1"/>
    <n v="0"/>
  </r>
  <r>
    <n v="2918"/>
    <x v="1449"/>
    <x v="151"/>
    <d v="2019-08-30T00:00:00"/>
    <s v="First Class"/>
    <x v="339"/>
    <x v="339"/>
    <x v="0"/>
    <s v="United States"/>
    <s v="Dallas"/>
    <s v="Texas"/>
    <n v="75220"/>
    <x v="2"/>
    <s v="OFF-AR-10003338"/>
    <x v="1"/>
    <s v="Art"/>
    <s v="Eberhard Faber 3 1/2&quot; Golf Pencils"/>
    <x v="2393"/>
    <n v="1"/>
    <n v="0.2"/>
    <n v="0.37200000000000011"/>
    <s v="Kelly Williams"/>
    <s v=""/>
    <n v="1"/>
    <n v="0"/>
  </r>
  <r>
    <n v="2919"/>
    <x v="1450"/>
    <x v="813"/>
    <d v="2018-11-23T00:00:00"/>
    <s v="Same Day"/>
    <x v="624"/>
    <x v="624"/>
    <x v="1"/>
    <s v="United States"/>
    <s v="Philadelphia"/>
    <s v="Pennsylvania"/>
    <n v="19140"/>
    <x v="3"/>
    <s v="OFF-FA-10002763"/>
    <x v="1"/>
    <s v="Fasteners"/>
    <s v="Advantus Map Pennant Flags and Round Head Tacks"/>
    <x v="2394"/>
    <n v="5"/>
    <n v="0.2"/>
    <n v="2.3699999999999983"/>
    <s v="Chuck Magee"/>
    <s v=""/>
    <n v="1"/>
    <n v="0"/>
  </r>
  <r>
    <n v="2920"/>
    <x v="1450"/>
    <x v="813"/>
    <d v="2018-11-23T00:00:00"/>
    <s v="Same Day"/>
    <x v="624"/>
    <x v="624"/>
    <x v="1"/>
    <s v="United States"/>
    <s v="Philadelphia"/>
    <s v="Pennsylvania"/>
    <n v="19140"/>
    <x v="3"/>
    <s v="FUR-FU-10002088"/>
    <x v="0"/>
    <s v="Furnishings"/>
    <s v="Nu-Dell Float Frame 11 x 14 1/2"/>
    <x v="325"/>
    <n v="2"/>
    <n v="0.2"/>
    <n v="3.9512"/>
    <s v="Chuck Magee"/>
    <s v=""/>
    <n v="1"/>
    <n v="0"/>
  </r>
  <r>
    <n v="2921"/>
    <x v="1450"/>
    <x v="813"/>
    <d v="2018-11-23T00:00:00"/>
    <s v="Same Day"/>
    <x v="624"/>
    <x v="624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x v="2395"/>
    <n v="7"/>
    <n v="0.2"/>
    <n v="12.328399999999988"/>
    <s v="Chuck Magee"/>
    <s v=""/>
    <n v="1"/>
    <n v="0"/>
  </r>
  <r>
    <n v="2922"/>
    <x v="1451"/>
    <x v="289"/>
    <d v="2019-01-30T00:00:00"/>
    <s v="Same Day"/>
    <x v="462"/>
    <x v="462"/>
    <x v="0"/>
    <s v="United States"/>
    <s v="San Francisco"/>
    <s v="California"/>
    <n v="94109"/>
    <x v="1"/>
    <s v="OFF-ST-10001511"/>
    <x v="1"/>
    <s v="Storage"/>
    <s v="Space Solutions Commercial Steel Shelving"/>
    <x v="2396"/>
    <n v="2"/>
    <n v="0"/>
    <n v="6.4649999999999892"/>
    <s v="Anna Andreadi"/>
    <s v=""/>
    <n v="1"/>
    <n v="0"/>
  </r>
  <r>
    <n v="2923"/>
    <x v="1452"/>
    <x v="672"/>
    <d v="2017-12-03T00:00:00"/>
    <s v="Second Class"/>
    <x v="489"/>
    <x v="489"/>
    <x v="2"/>
    <s v="United States"/>
    <s v="Austin"/>
    <s v="Texas"/>
    <n v="78745"/>
    <x v="2"/>
    <s v="OFF-BI-10000301"/>
    <x v="1"/>
    <s v="Binders"/>
    <s v="GBC Instant Report Kit"/>
    <x v="2397"/>
    <n v="3"/>
    <n v="0.8"/>
    <n v="-5.8230000000000004"/>
    <s v="Kelly Williams"/>
    <s v=""/>
    <n v="1"/>
    <n v="0"/>
  </r>
  <r>
    <n v="2924"/>
    <x v="1453"/>
    <x v="307"/>
    <d v="2016-07-04T00:00:00"/>
    <s v="Standard Class"/>
    <x v="338"/>
    <x v="338"/>
    <x v="1"/>
    <s v="United States"/>
    <s v="Detroit"/>
    <s v="Michigan"/>
    <n v="48234"/>
    <x v="2"/>
    <s v="OFF-FA-10003495"/>
    <x v="1"/>
    <s v="Fasteners"/>
    <s v="Staples"/>
    <x v="2398"/>
    <n v="1"/>
    <n v="0"/>
    <n v="3.04"/>
    <s v="Kelly Williams"/>
    <s v=""/>
    <n v="1"/>
    <n v="0"/>
  </r>
  <r>
    <n v="2925"/>
    <x v="1454"/>
    <x v="814"/>
    <d v="2016-09-05T00:00:00"/>
    <s v="First Class"/>
    <x v="594"/>
    <x v="594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x v="189"/>
    <n v="1"/>
    <n v="0"/>
    <n v="8.9549999999999983"/>
    <s v="Chuck Magee"/>
    <s v=""/>
    <n v="1"/>
    <n v="0"/>
  </r>
  <r>
    <n v="2926"/>
    <x v="1454"/>
    <x v="814"/>
    <d v="2016-09-05T00:00:00"/>
    <s v="First Class"/>
    <x v="594"/>
    <x v="594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x v="2399"/>
    <n v="1"/>
    <n v="0"/>
    <n v="4.9496999999999929"/>
    <s v="Chuck Magee"/>
    <s v=""/>
    <n v="1"/>
    <n v="0"/>
  </r>
  <r>
    <n v="2927"/>
    <x v="1455"/>
    <x v="815"/>
    <d v="2019-07-14T00:00:00"/>
    <s v="Second Class"/>
    <x v="669"/>
    <x v="669"/>
    <x v="0"/>
    <s v="United States"/>
    <s v="Columbus"/>
    <s v="Georgia"/>
    <n v="31907"/>
    <x v="0"/>
    <s v="FUR-FU-10000771"/>
    <x v="0"/>
    <s v="Furnishings"/>
    <s v="Eldon 200 Class Desk Accessories, Smoke"/>
    <x v="609"/>
    <n v="3"/>
    <n v="0"/>
    <n v="7.9128000000000007"/>
    <s v="Cassandra Brandow"/>
    <s v=""/>
    <n v="1"/>
    <n v="1"/>
  </r>
  <r>
    <n v="2928"/>
    <x v="1456"/>
    <x v="400"/>
    <d v="2019-06-10T00:00:00"/>
    <s v="Standard Class"/>
    <x v="564"/>
    <x v="564"/>
    <x v="0"/>
    <s v="United States"/>
    <s v="Apple Valley"/>
    <s v="Minnesota"/>
    <n v="55124"/>
    <x v="2"/>
    <s v="OFF-AR-10002255"/>
    <x v="1"/>
    <s v="Art"/>
    <s v="Newell 346"/>
    <x v="880"/>
    <n v="3"/>
    <n v="0"/>
    <n v="2.5055999999999998"/>
    <s v="Kelly Williams"/>
    <s v=""/>
    <n v="1"/>
    <n v="0"/>
  </r>
  <r>
    <n v="2929"/>
    <x v="1457"/>
    <x v="15"/>
    <d v="2019-10-26T00:00:00"/>
    <s v="Standard Class"/>
    <x v="274"/>
    <x v="274"/>
    <x v="2"/>
    <s v="United States"/>
    <s v="Burlington"/>
    <s v="North Carolina"/>
    <n v="27217"/>
    <x v="0"/>
    <s v="OFF-BI-10004995"/>
    <x v="1"/>
    <s v="Binders"/>
    <s v="GBC DocuBind P400 Electric Binding System"/>
    <x v="2400"/>
    <n v="4"/>
    <n v="0.7"/>
    <n v="-1306.5504000000001"/>
    <s v="Cassandra Brandow"/>
    <s v=""/>
    <n v="1"/>
    <n v="0"/>
  </r>
  <r>
    <n v="2930"/>
    <x v="1458"/>
    <x v="551"/>
    <d v="2019-11-24T00:00:00"/>
    <s v="Standard Class"/>
    <x v="467"/>
    <x v="467"/>
    <x v="2"/>
    <s v="United States"/>
    <s v="Saginaw"/>
    <s v="Michigan"/>
    <n v="48601"/>
    <x v="2"/>
    <s v="FUR-FU-10002597"/>
    <x v="0"/>
    <s v="Furnishings"/>
    <s v="C-Line Magnetic Cubicle Keepers, Clear Polypropylene"/>
    <x v="2401"/>
    <n v="4"/>
    <n v="0"/>
    <n v="8.2992000000000008"/>
    <s v="Kelly Williams"/>
    <s v=""/>
    <n v="1"/>
    <n v="0"/>
  </r>
  <r>
    <n v="2931"/>
    <x v="1459"/>
    <x v="816"/>
    <d v="2017-08-08T00:00:00"/>
    <s v="Same Day"/>
    <x v="627"/>
    <x v="627"/>
    <x v="0"/>
    <s v="United States"/>
    <s v="San Francisco"/>
    <s v="California"/>
    <n v="94109"/>
    <x v="1"/>
    <s v="OFF-BI-10004970"/>
    <x v="1"/>
    <s v="Binders"/>
    <s v="ACCOHIDE 3-Ring Binder, Blue, 1&quot;"/>
    <x v="2164"/>
    <n v="2"/>
    <n v="0.2"/>
    <n v="2.2302"/>
    <s v="Anna Andreadi"/>
    <n v="1"/>
    <n v="0"/>
    <n v="0"/>
  </r>
  <r>
    <n v="2932"/>
    <x v="1459"/>
    <x v="816"/>
    <d v="2017-08-08T00:00:00"/>
    <s v="Same Day"/>
    <x v="627"/>
    <x v="627"/>
    <x v="0"/>
    <s v="United States"/>
    <s v="San Francisco"/>
    <s v="California"/>
    <n v="94109"/>
    <x v="1"/>
    <s v="OFF-BI-10002557"/>
    <x v="1"/>
    <s v="Binders"/>
    <s v="Presstex Flexible Ring Binders"/>
    <x v="6"/>
    <n v="2"/>
    <n v="0.2"/>
    <n v="2.7299999999999995"/>
    <s v="Anna Andreadi"/>
    <n v="1"/>
    <n v="0"/>
    <n v="0"/>
  </r>
  <r>
    <n v="2933"/>
    <x v="1459"/>
    <x v="816"/>
    <d v="2017-08-08T00:00:00"/>
    <s v="Same Day"/>
    <x v="627"/>
    <x v="627"/>
    <x v="0"/>
    <s v="United States"/>
    <s v="San Francisco"/>
    <s v="California"/>
    <n v="94109"/>
    <x v="1"/>
    <s v="FUR-CH-10000785"/>
    <x v="0"/>
    <s v="Chairs"/>
    <s v="Global Ergonomic Managers Chair"/>
    <x v="2402"/>
    <n v="1"/>
    <n v="0.2"/>
    <n v="10.858800000000002"/>
    <s v="Anna Andreadi"/>
    <n v="1"/>
    <n v="0"/>
    <n v="0"/>
  </r>
  <r>
    <n v="2934"/>
    <x v="1460"/>
    <x v="409"/>
    <d v="2018-12-12T00:00:00"/>
    <s v="Standard Class"/>
    <x v="218"/>
    <x v="218"/>
    <x v="0"/>
    <s v="United States"/>
    <s v="Seattle"/>
    <s v="Washington"/>
    <n v="98105"/>
    <x v="1"/>
    <s v="TEC-PH-10002310"/>
    <x v="2"/>
    <s v="Phones"/>
    <s v="Plantronics Calisto P620-M USB Wireless Speakerphone System"/>
    <x v="2403"/>
    <n v="1"/>
    <n v="0.2"/>
    <n v="13.719300000000004"/>
    <s v="Anna Andreadi"/>
    <s v=""/>
    <n v="1"/>
    <n v="0"/>
  </r>
  <r>
    <n v="2935"/>
    <x v="1460"/>
    <x v="409"/>
    <d v="2018-12-12T00:00:00"/>
    <s v="Standard Class"/>
    <x v="218"/>
    <x v="218"/>
    <x v="0"/>
    <s v="United States"/>
    <s v="Seattle"/>
    <s v="Washington"/>
    <n v="98105"/>
    <x v="1"/>
    <s v="TEC-PH-10002834"/>
    <x v="2"/>
    <s v="Phones"/>
    <s v="Google Nexus 5"/>
    <x v="2404"/>
    <n v="3"/>
    <n v="0.2"/>
    <n v="26.998499999999993"/>
    <s v="Anna Andreadi"/>
    <s v=""/>
    <n v="1"/>
    <n v="0"/>
  </r>
  <r>
    <n v="2936"/>
    <x v="1460"/>
    <x v="409"/>
    <d v="2018-12-12T00:00:00"/>
    <s v="Standard Class"/>
    <x v="218"/>
    <x v="218"/>
    <x v="0"/>
    <s v="United States"/>
    <s v="Seattle"/>
    <s v="Washington"/>
    <n v="98105"/>
    <x v="1"/>
    <s v="OFF-EN-10000927"/>
    <x v="1"/>
    <s v="Envelopes"/>
    <s v="Jet-Pak Recycled Peel 'N' Seal Padded Mailers"/>
    <x v="2405"/>
    <n v="1"/>
    <n v="0"/>
    <n v="16.150499999999997"/>
    <s v="Anna Andreadi"/>
    <s v=""/>
    <n v="1"/>
    <n v="0"/>
  </r>
  <r>
    <n v="2937"/>
    <x v="1460"/>
    <x v="409"/>
    <d v="2018-12-12T00:00:00"/>
    <s v="Standard Class"/>
    <x v="218"/>
    <x v="218"/>
    <x v="0"/>
    <s v="United States"/>
    <s v="Seattle"/>
    <s v="Washington"/>
    <n v="98105"/>
    <x v="1"/>
    <s v="OFF-BI-10001636"/>
    <x v="1"/>
    <s v="Binders"/>
    <s v="Ibico Plastic and Wire Spiral Binding Combs"/>
    <x v="2406"/>
    <n v="7"/>
    <n v="0.2"/>
    <n v="15.342599999999997"/>
    <s v="Anna Andreadi"/>
    <s v=""/>
    <n v="1"/>
    <n v="0"/>
  </r>
  <r>
    <n v="2938"/>
    <x v="1460"/>
    <x v="409"/>
    <d v="2018-12-12T00:00:00"/>
    <s v="Standard Class"/>
    <x v="218"/>
    <x v="218"/>
    <x v="0"/>
    <s v="United States"/>
    <s v="Seattle"/>
    <s v="Washington"/>
    <n v="98105"/>
    <x v="1"/>
    <s v="OFF-PA-10001736"/>
    <x v="1"/>
    <s v="Paper"/>
    <s v="Xerox 1880"/>
    <x v="2407"/>
    <n v="7"/>
    <n v="0"/>
    <n v="116.59759999999997"/>
    <s v="Anna Andreadi"/>
    <s v=""/>
    <n v="1"/>
    <n v="0"/>
  </r>
  <r>
    <n v="2939"/>
    <x v="1460"/>
    <x v="409"/>
    <d v="2018-12-12T00:00:00"/>
    <s v="Standard Class"/>
    <x v="218"/>
    <x v="218"/>
    <x v="0"/>
    <s v="United States"/>
    <s v="Seattle"/>
    <s v="Washington"/>
    <n v="98105"/>
    <x v="1"/>
    <s v="OFF-PA-10000482"/>
    <x v="1"/>
    <s v="Paper"/>
    <s v="Snap-A-Way Black Print Carbonless Ruled Speed Letter, Triplicate"/>
    <x v="2408"/>
    <n v="5"/>
    <n v="0"/>
    <n v="89.158999999999992"/>
    <s v="Anna Andreadi"/>
    <s v=""/>
    <n v="1"/>
    <n v="0"/>
  </r>
  <r>
    <n v="2940"/>
    <x v="1460"/>
    <x v="409"/>
    <d v="2018-12-12T00:00:00"/>
    <s v="Standard Class"/>
    <x v="218"/>
    <x v="218"/>
    <x v="0"/>
    <s v="United States"/>
    <s v="Seattle"/>
    <s v="Washington"/>
    <n v="98105"/>
    <x v="1"/>
    <s v="OFF-BI-10001658"/>
    <x v="1"/>
    <s v="Binders"/>
    <s v="GBC Standard Therm-A-Bind Covers"/>
    <x v="676"/>
    <n v="3"/>
    <n v="0.2"/>
    <n v="19.4376"/>
    <s v="Anna Andreadi"/>
    <s v=""/>
    <n v="1"/>
    <n v="0"/>
  </r>
  <r>
    <n v="2941"/>
    <x v="1461"/>
    <x v="613"/>
    <d v="2019-03-31T00:00:00"/>
    <s v="Standard Class"/>
    <x v="251"/>
    <x v="251"/>
    <x v="1"/>
    <s v="United States"/>
    <s v="Milwaukee"/>
    <s v="Wisconsin"/>
    <n v="53209"/>
    <x v="2"/>
    <s v="FUR-CH-10000422"/>
    <x v="0"/>
    <s v="Chairs"/>
    <s v="Global Highback Leather Tilter in Burgundy"/>
    <x v="2409"/>
    <n v="1"/>
    <n v="0"/>
    <n v="14.558400000000006"/>
    <s v="Kelly Williams"/>
    <s v=""/>
    <n v="1"/>
    <n v="0"/>
  </r>
  <r>
    <n v="2942"/>
    <x v="1461"/>
    <x v="613"/>
    <d v="2019-03-31T00:00:00"/>
    <s v="Standard Class"/>
    <x v="251"/>
    <x v="251"/>
    <x v="1"/>
    <s v="United States"/>
    <s v="Milwaukee"/>
    <s v="Wisconsin"/>
    <n v="53209"/>
    <x v="2"/>
    <s v="FUR-CH-10004675"/>
    <x v="0"/>
    <s v="Chairs"/>
    <s v="Lifetime Advantage Folding Chairs, 4/Carton"/>
    <x v="2410"/>
    <n v="7"/>
    <n v="0"/>
    <n v="427.43679999999995"/>
    <s v="Kelly Williams"/>
    <s v=""/>
    <n v="1"/>
    <n v="0"/>
  </r>
  <r>
    <n v="2943"/>
    <x v="1461"/>
    <x v="613"/>
    <d v="2019-03-31T00:00:00"/>
    <s v="Standard Class"/>
    <x v="251"/>
    <x v="251"/>
    <x v="1"/>
    <s v="United States"/>
    <s v="Milwaukee"/>
    <s v="Wisconsin"/>
    <n v="53209"/>
    <x v="2"/>
    <s v="FUR-CH-10002880"/>
    <x v="0"/>
    <s v="Chairs"/>
    <s v="Global High-Back Leather Tilter, Burgundy"/>
    <x v="2411"/>
    <n v="3"/>
    <n v="0"/>
    <n v="40.586699999999979"/>
    <s v="Kelly Williams"/>
    <s v=""/>
    <n v="1"/>
    <n v="0"/>
  </r>
  <r>
    <n v="2944"/>
    <x v="1462"/>
    <x v="123"/>
    <d v="2019-11-24T00:00:00"/>
    <s v="Standard Class"/>
    <x v="498"/>
    <x v="498"/>
    <x v="0"/>
    <s v="United States"/>
    <s v="Los Angeles"/>
    <s v="California"/>
    <n v="90049"/>
    <x v="1"/>
    <s v="OFF-ST-10000675"/>
    <x v="1"/>
    <s v="Storage"/>
    <s v="File Shuttle II and Handi-File, Black"/>
    <x v="2412"/>
    <n v="9"/>
    <n v="0"/>
    <n v="76.252499999999998"/>
    <s v="Anna Andreadi"/>
    <s v=""/>
    <n v="1"/>
    <n v="0"/>
  </r>
  <r>
    <n v="2945"/>
    <x v="1462"/>
    <x v="123"/>
    <d v="2019-11-24T00:00:00"/>
    <s v="Standard Class"/>
    <x v="498"/>
    <x v="498"/>
    <x v="0"/>
    <s v="United States"/>
    <s v="Los Angeles"/>
    <s v="California"/>
    <n v="90049"/>
    <x v="1"/>
    <s v="FUR-FU-10002685"/>
    <x v="0"/>
    <s v="Furnishings"/>
    <s v="Executive Impressions 13-1/2&quot; Indoor/Outdoor Wall Clock"/>
    <x v="2413"/>
    <n v="1"/>
    <n v="0"/>
    <n v="7.1059999999999999"/>
    <s v="Anna Andreadi"/>
    <s v=""/>
    <n v="1"/>
    <n v="0"/>
  </r>
  <r>
    <n v="2946"/>
    <x v="1463"/>
    <x v="254"/>
    <d v="2018-11-05T00:00:00"/>
    <s v="First Class"/>
    <x v="293"/>
    <x v="293"/>
    <x v="0"/>
    <s v="United States"/>
    <s v="San Francisco"/>
    <s v="California"/>
    <n v="94122"/>
    <x v="1"/>
    <s v="FUR-FU-10004020"/>
    <x v="0"/>
    <s v="Furnishings"/>
    <s v="Advantus Panel Wall Acrylic Frame"/>
    <x v="2414"/>
    <n v="7"/>
    <n v="0"/>
    <n v="16.464700000000001"/>
    <s v="Anna Andreadi"/>
    <s v=""/>
    <n v="1"/>
    <n v="0"/>
  </r>
  <r>
    <n v="2947"/>
    <x v="1464"/>
    <x v="817"/>
    <d v="2019-12-18T00:00:00"/>
    <s v="Standard Class"/>
    <x v="486"/>
    <x v="486"/>
    <x v="2"/>
    <s v="United States"/>
    <s v="San Diego"/>
    <s v="California"/>
    <n v="92024"/>
    <x v="1"/>
    <s v="FUR-FU-10004963"/>
    <x v="0"/>
    <s v="Furnishings"/>
    <s v="Eldon 400 Class Desk Accessories, Black Carbon"/>
    <x v="611"/>
    <n v="3"/>
    <n v="0"/>
    <n v="11.025000000000002"/>
    <s v="Anna Andreadi"/>
    <n v="1"/>
    <n v="0"/>
    <n v="0"/>
  </r>
  <r>
    <n v="2948"/>
    <x v="1464"/>
    <x v="817"/>
    <d v="2019-12-18T00:00:00"/>
    <s v="Standard Class"/>
    <x v="486"/>
    <x v="486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x v="647"/>
    <n v="14"/>
    <n v="0.2"/>
    <n v="22.736000000000001"/>
    <s v="Anna Andreadi"/>
    <n v="1"/>
    <n v="0"/>
    <n v="0"/>
  </r>
  <r>
    <n v="2949"/>
    <x v="1464"/>
    <x v="817"/>
    <d v="2019-12-18T00:00:00"/>
    <s v="Standard Class"/>
    <x v="486"/>
    <x v="486"/>
    <x v="2"/>
    <s v="United States"/>
    <s v="San Diego"/>
    <s v="California"/>
    <n v="92024"/>
    <x v="1"/>
    <s v="OFF-EN-10000461"/>
    <x v="1"/>
    <s v="Envelopes"/>
    <s v="#10- 4 1/8&quot; x 9 1/2&quot; Recycled Envelopes"/>
    <x v="2415"/>
    <n v="5"/>
    <n v="0"/>
    <n v="20.539000000000001"/>
    <s v="Anna Andreadi"/>
    <n v="1"/>
    <n v="0"/>
    <n v="0"/>
  </r>
  <r>
    <n v="2950"/>
    <x v="1465"/>
    <x v="105"/>
    <d v="2019-11-12T00:00:00"/>
    <s v="Same Day"/>
    <x v="670"/>
    <x v="670"/>
    <x v="2"/>
    <s v="United States"/>
    <s v="Glendale"/>
    <s v="Arizona"/>
    <n v="85301"/>
    <x v="1"/>
    <s v="TEC-AC-10001266"/>
    <x v="2"/>
    <s v="Accessories"/>
    <s v="Memorex Micro Travel Drive 8 GB"/>
    <x v="2416"/>
    <n v="4"/>
    <n v="0.2"/>
    <n v="12.999999999999998"/>
    <s v="Anna Andreadi"/>
    <s v=""/>
    <n v="1"/>
    <n v="1"/>
  </r>
  <r>
    <n v="2951"/>
    <x v="1465"/>
    <x v="105"/>
    <d v="2019-11-12T00:00:00"/>
    <s v="Same Day"/>
    <x v="670"/>
    <x v="670"/>
    <x v="2"/>
    <s v="United States"/>
    <s v="Glendale"/>
    <s v="Arizona"/>
    <n v="85301"/>
    <x v="1"/>
    <s v="OFF-PA-10002160"/>
    <x v="1"/>
    <s v="Paper"/>
    <s v="Xerox 1978"/>
    <x v="2382"/>
    <n v="5"/>
    <n v="0.2"/>
    <n v="8.3810000000000002"/>
    <s v="Anna Andreadi"/>
    <s v=""/>
    <n v="1"/>
    <n v="0"/>
  </r>
  <r>
    <n v="2952"/>
    <x v="1465"/>
    <x v="105"/>
    <d v="2019-11-12T00:00:00"/>
    <s v="Same Day"/>
    <x v="670"/>
    <x v="670"/>
    <x v="2"/>
    <s v="United States"/>
    <s v="Glendale"/>
    <s v="Arizona"/>
    <n v="85301"/>
    <x v="1"/>
    <s v="FUR-CH-10004875"/>
    <x v="0"/>
    <s v="Chairs"/>
    <s v="Harbour Creations 67200 Series Stacking Chairs"/>
    <x v="2417"/>
    <n v="2"/>
    <n v="0.2"/>
    <n v="9.9651999999999994"/>
    <s v="Anna Andreadi"/>
    <s v=""/>
    <n v="1"/>
    <n v="0"/>
  </r>
  <r>
    <n v="2953"/>
    <x v="1465"/>
    <x v="105"/>
    <d v="2019-11-12T00:00:00"/>
    <s v="Same Day"/>
    <x v="670"/>
    <x v="670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x v="394"/>
    <n v="2"/>
    <n v="0.2"/>
    <n v="-5.6784000000000034"/>
    <s v="Anna Andreadi"/>
    <s v=""/>
    <n v="1"/>
    <n v="0"/>
  </r>
  <r>
    <n v="2954"/>
    <x v="1465"/>
    <x v="105"/>
    <d v="2019-11-12T00:00:00"/>
    <s v="Same Day"/>
    <x v="670"/>
    <x v="670"/>
    <x v="2"/>
    <s v="United States"/>
    <s v="Glendale"/>
    <s v="Arizona"/>
    <n v="85301"/>
    <x v="1"/>
    <s v="TEC-PH-10000347"/>
    <x v="2"/>
    <s v="Phones"/>
    <s v="Cush Cases Heavy Duty Rugged Cover Case for Samsung Galaxy S5 - Purple"/>
    <x v="2418"/>
    <n v="2"/>
    <n v="0.2"/>
    <n v="0.69299999999999984"/>
    <s v="Anna Andreadi"/>
    <s v=""/>
    <n v="1"/>
    <n v="0"/>
  </r>
  <r>
    <n v="2955"/>
    <x v="1465"/>
    <x v="105"/>
    <d v="2019-11-12T00:00:00"/>
    <s v="Same Day"/>
    <x v="670"/>
    <x v="670"/>
    <x v="2"/>
    <s v="United States"/>
    <s v="Glendale"/>
    <s v="Arizona"/>
    <n v="85301"/>
    <x v="1"/>
    <s v="TEC-PH-10001459"/>
    <x v="2"/>
    <s v="Phones"/>
    <s v="Samsung Galaxy Mega 6.3"/>
    <x v="2419"/>
    <n v="2"/>
    <n v="0.2"/>
    <n v="50.398800000000023"/>
    <s v="Anna Andreadi"/>
    <s v=""/>
    <n v="1"/>
    <n v="0"/>
  </r>
  <r>
    <n v="2956"/>
    <x v="1466"/>
    <x v="298"/>
    <d v="2018-08-24T00:00:00"/>
    <s v="Standard Class"/>
    <x v="55"/>
    <x v="55"/>
    <x v="1"/>
    <s v="United States"/>
    <s v="New York City"/>
    <s v="New York"/>
    <n v="10035"/>
    <x v="3"/>
    <s v="TEC-PH-10000439"/>
    <x v="2"/>
    <s v="Phones"/>
    <s v="GE DSL Phone Line Filter"/>
    <x v="1362"/>
    <n v="1"/>
    <n v="0"/>
    <n v="11.597099999999998"/>
    <s v="Chuck Magee"/>
    <s v=""/>
    <n v="1"/>
    <n v="0"/>
  </r>
  <r>
    <n v="2957"/>
    <x v="1467"/>
    <x v="818"/>
    <d v="2019-07-04T00:00:00"/>
    <s v="Standard Class"/>
    <x v="671"/>
    <x v="671"/>
    <x v="2"/>
    <s v="United States"/>
    <s v="Watertown"/>
    <s v="New York"/>
    <n v="13601"/>
    <x v="3"/>
    <s v="FUR-CH-10002647"/>
    <x v="0"/>
    <s v="Chairs"/>
    <s v="Situations Contoured Folding Chairs, 4/Set"/>
    <x v="2420"/>
    <n v="3"/>
    <n v="0.1"/>
    <n v="31.94100000000001"/>
    <s v="Chuck Magee"/>
    <s v=""/>
    <n v="1"/>
    <n v="1"/>
  </r>
  <r>
    <n v="2958"/>
    <x v="1468"/>
    <x v="464"/>
    <d v="2019-05-09T00:00:00"/>
    <s v="Standard Class"/>
    <x v="129"/>
    <x v="129"/>
    <x v="0"/>
    <s v="United States"/>
    <s v="Springfield"/>
    <s v="Ohio"/>
    <n v="45503"/>
    <x v="3"/>
    <s v="OFF-BI-10003910"/>
    <x v="1"/>
    <s v="Binders"/>
    <s v="DXL Angle-View Binders with Locking Rings by Samsill"/>
    <x v="2421"/>
    <n v="1"/>
    <n v="0.7"/>
    <n v="-1.9274999999999993"/>
    <s v="Chuck Magee"/>
    <s v=""/>
    <n v="1"/>
    <n v="0"/>
  </r>
  <r>
    <n v="2959"/>
    <x v="1469"/>
    <x v="100"/>
    <d v="2017-12-29T00:00:00"/>
    <s v="Standard Class"/>
    <x v="446"/>
    <x v="446"/>
    <x v="0"/>
    <s v="United States"/>
    <s v="Los Angeles"/>
    <s v="California"/>
    <n v="90032"/>
    <x v="1"/>
    <s v="OFF-BI-10001097"/>
    <x v="1"/>
    <s v="Binders"/>
    <s v="Avery Hole Reinforcements"/>
    <x v="958"/>
    <n v="4"/>
    <n v="0.2"/>
    <n v="7.2267999999999999"/>
    <s v="Anna Andreadi"/>
    <s v=""/>
    <n v="1"/>
    <n v="0"/>
  </r>
  <r>
    <n v="2960"/>
    <x v="1469"/>
    <x v="100"/>
    <d v="2017-12-29T00:00:00"/>
    <s v="Standard Class"/>
    <x v="446"/>
    <x v="446"/>
    <x v="0"/>
    <s v="United States"/>
    <s v="Los Angeles"/>
    <s v="California"/>
    <n v="90032"/>
    <x v="1"/>
    <s v="OFF-FA-10004854"/>
    <x v="1"/>
    <s v="Fasteners"/>
    <s v="Vinyl Coated Wire Paper Clips in Organizer Box, 800/Box"/>
    <x v="1962"/>
    <n v="4"/>
    <n v="0"/>
    <n v="21.5824"/>
    <s v="Anna Andreadi"/>
    <s v=""/>
    <n v="1"/>
    <n v="0"/>
  </r>
  <r>
    <n v="2961"/>
    <x v="1470"/>
    <x v="466"/>
    <d v="2019-05-01T00:00:00"/>
    <s v="Standard Class"/>
    <x v="178"/>
    <x v="178"/>
    <x v="2"/>
    <s v="United States"/>
    <s v="Seattle"/>
    <s v="Washington"/>
    <n v="98115"/>
    <x v="1"/>
    <s v="OFF-PA-10003673"/>
    <x v="1"/>
    <s v="Paper"/>
    <s v="Strathmore Photo Mount Cards"/>
    <x v="2422"/>
    <n v="3"/>
    <n v="0"/>
    <n v="9.3563999999999989"/>
    <s v="Anna Andreadi"/>
    <s v=""/>
    <n v="1"/>
    <n v="0"/>
  </r>
  <r>
    <n v="2962"/>
    <x v="1470"/>
    <x v="466"/>
    <d v="2019-05-01T00:00:00"/>
    <s v="Standard Class"/>
    <x v="178"/>
    <x v="178"/>
    <x v="2"/>
    <s v="United States"/>
    <s v="Seattle"/>
    <s v="Washington"/>
    <n v="98115"/>
    <x v="1"/>
    <s v="OFF-LA-10002034"/>
    <x v="1"/>
    <s v="Labels"/>
    <s v="Avery 478"/>
    <x v="2423"/>
    <n v="8"/>
    <n v="0"/>
    <n v="19.247199999999999"/>
    <s v="Anna Andreadi"/>
    <s v=""/>
    <n v="1"/>
    <n v="0"/>
  </r>
  <r>
    <n v="2963"/>
    <x v="1471"/>
    <x v="819"/>
    <d v="2019-12-21T00:00:00"/>
    <s v="Second Class"/>
    <x v="672"/>
    <x v="672"/>
    <x v="1"/>
    <s v="United States"/>
    <s v="Oceanside"/>
    <s v="California"/>
    <n v="92054"/>
    <x v="1"/>
    <s v="FUR-CH-10002774"/>
    <x v="0"/>
    <s v="Chairs"/>
    <s v="Global Deluxe Stacking Chair, Gray"/>
    <x v="2424"/>
    <n v="2"/>
    <n v="0.2"/>
    <n v="9.1763999999999974"/>
    <s v="Anna Andreadi"/>
    <n v="1"/>
    <n v="0"/>
    <n v="1"/>
  </r>
  <r>
    <n v="2964"/>
    <x v="1471"/>
    <x v="819"/>
    <d v="2019-12-21T00:00:00"/>
    <s v="Second Class"/>
    <x v="672"/>
    <x v="672"/>
    <x v="1"/>
    <s v="United States"/>
    <s v="Oceanside"/>
    <s v="California"/>
    <n v="92054"/>
    <x v="1"/>
    <s v="FUR-CH-10003817"/>
    <x v="0"/>
    <s v="Chairs"/>
    <s v="Global Value Steno Chair, Gray"/>
    <x v="2425"/>
    <n v="2"/>
    <n v="0.2"/>
    <n v="6.0740000000000016"/>
    <s v="Anna Andreadi"/>
    <n v="1"/>
    <n v="0"/>
    <n v="0"/>
  </r>
  <r>
    <n v="2965"/>
    <x v="1471"/>
    <x v="819"/>
    <d v="2019-12-21T00:00:00"/>
    <s v="Second Class"/>
    <x v="672"/>
    <x v="672"/>
    <x v="1"/>
    <s v="United States"/>
    <s v="Oceanside"/>
    <s v="California"/>
    <n v="92054"/>
    <x v="1"/>
    <s v="OFF-BI-10002949"/>
    <x v="1"/>
    <s v="Binders"/>
    <s v="Prestige Round Ring Binders"/>
    <x v="2426"/>
    <n v="5"/>
    <n v="0.2"/>
    <n v="8.2079999999999984"/>
    <s v="Anna Andreadi"/>
    <n v="1"/>
    <n v="0"/>
    <n v="0"/>
  </r>
  <r>
    <n v="2966"/>
    <x v="1471"/>
    <x v="819"/>
    <d v="2019-12-21T00:00:00"/>
    <s v="Second Class"/>
    <x v="672"/>
    <x v="672"/>
    <x v="1"/>
    <s v="United States"/>
    <s v="Oceanside"/>
    <s v="California"/>
    <n v="92054"/>
    <x v="1"/>
    <s v="FUR-FU-10002445"/>
    <x v="0"/>
    <s v="Furnishings"/>
    <s v="DAX Two-Tone Rosewood/Black Document Frame, Desktop, 5 x 7"/>
    <x v="1651"/>
    <n v="2"/>
    <n v="0"/>
    <n v="7.5840000000000014"/>
    <s v="Anna Andreadi"/>
    <n v="1"/>
    <n v="0"/>
    <n v="0"/>
  </r>
  <r>
    <n v="2967"/>
    <x v="1472"/>
    <x v="422"/>
    <d v="2016-12-31T00:00:00"/>
    <s v="Standard Class"/>
    <x v="476"/>
    <x v="476"/>
    <x v="0"/>
    <s v="United States"/>
    <s v="Skokie"/>
    <s v="Illinois"/>
    <n v="60076"/>
    <x v="2"/>
    <s v="FUR-FU-10001473"/>
    <x v="0"/>
    <s v="Furnishings"/>
    <s v="DAX Wood Document Frame"/>
    <x v="2427"/>
    <n v="6"/>
    <n v="0.6"/>
    <n v="-19.771199999999997"/>
    <s v="Kelly Williams"/>
    <s v=""/>
    <n v="1"/>
    <n v="0"/>
  </r>
  <r>
    <n v="2968"/>
    <x v="1472"/>
    <x v="422"/>
    <d v="2016-12-31T00:00:00"/>
    <s v="Standard Class"/>
    <x v="476"/>
    <x v="476"/>
    <x v="0"/>
    <s v="United States"/>
    <s v="Skokie"/>
    <s v="Illinois"/>
    <n v="60076"/>
    <x v="2"/>
    <s v="OFF-ST-10002562"/>
    <x v="1"/>
    <s v="Storage"/>
    <s v="Staple magnet"/>
    <x v="2428"/>
    <n v="4"/>
    <n v="0.2"/>
    <n v="3.0015999999999998"/>
    <s v="Kelly Williams"/>
    <s v=""/>
    <n v="1"/>
    <n v="0"/>
  </r>
  <r>
    <n v="2969"/>
    <x v="1473"/>
    <x v="44"/>
    <d v="2019-11-09T00:00:00"/>
    <s v="Second Class"/>
    <x v="535"/>
    <x v="535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x v="2429"/>
    <n v="3"/>
    <n v="0.2"/>
    <n v="43.713600000000014"/>
    <s v="Cassandra Brandow"/>
    <s v=""/>
    <n v="1"/>
    <n v="0"/>
  </r>
  <r>
    <n v="2970"/>
    <x v="1473"/>
    <x v="44"/>
    <d v="2019-11-09T00:00:00"/>
    <s v="Second Class"/>
    <x v="535"/>
    <x v="535"/>
    <x v="0"/>
    <s v="United States"/>
    <s v="Fayetteville"/>
    <s v="North Carolina"/>
    <n v="28314"/>
    <x v="0"/>
    <s v="OFF-PA-10001800"/>
    <x v="1"/>
    <s v="Paper"/>
    <s v="Xerox 220"/>
    <x v="277"/>
    <n v="6"/>
    <n v="0.2"/>
    <n v="10.8864"/>
    <s v="Cassandra Brandow"/>
    <s v=""/>
    <n v="1"/>
    <n v="0"/>
  </r>
  <r>
    <n v="2971"/>
    <x v="1473"/>
    <x v="44"/>
    <d v="2019-11-09T00:00:00"/>
    <s v="Second Class"/>
    <x v="535"/>
    <x v="535"/>
    <x v="0"/>
    <s v="United States"/>
    <s v="Fayetteville"/>
    <s v="North Carolina"/>
    <n v="28314"/>
    <x v="0"/>
    <s v="OFF-BI-10002827"/>
    <x v="1"/>
    <s v="Binders"/>
    <s v="Avery Durable Poly Binders"/>
    <x v="1349"/>
    <n v="8"/>
    <n v="0.7"/>
    <n v="-10.617599999999999"/>
    <s v="Cassandra Brandow"/>
    <s v=""/>
    <n v="1"/>
    <n v="0"/>
  </r>
  <r>
    <n v="2972"/>
    <x v="1473"/>
    <x v="44"/>
    <d v="2019-11-09T00:00:00"/>
    <s v="Second Class"/>
    <x v="535"/>
    <x v="535"/>
    <x v="0"/>
    <s v="United States"/>
    <s v="Fayetteville"/>
    <s v="North Carolina"/>
    <n v="28314"/>
    <x v="0"/>
    <s v="FUR-FU-10004671"/>
    <x v="0"/>
    <s v="Furnishings"/>
    <s v="Executive Impressions 12&quot; Wall Clock"/>
    <x v="2430"/>
    <n v="2"/>
    <n v="0.2"/>
    <n v="6.3612000000000002"/>
    <s v="Cassandra Brandow"/>
    <s v=""/>
    <n v="1"/>
    <n v="0"/>
  </r>
  <r>
    <n v="2973"/>
    <x v="1473"/>
    <x v="44"/>
    <d v="2019-11-09T00:00:00"/>
    <s v="Second Class"/>
    <x v="535"/>
    <x v="535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x v="1793"/>
    <n v="4"/>
    <n v="0.2"/>
    <n v="-51.827200000000019"/>
    <s v="Cassandra Brandow"/>
    <s v=""/>
    <n v="1"/>
    <n v="0"/>
  </r>
  <r>
    <n v="2974"/>
    <x v="1474"/>
    <x v="819"/>
    <d v="2019-12-20T00:00:00"/>
    <s v="Standard Class"/>
    <x v="239"/>
    <x v="239"/>
    <x v="0"/>
    <s v="United States"/>
    <s v="Tulsa"/>
    <s v="Oklahoma"/>
    <n v="74133"/>
    <x v="2"/>
    <s v="OFF-BI-10004656"/>
    <x v="1"/>
    <s v="Binders"/>
    <s v="Peel &amp; Stick Add-On Corner Pockets"/>
    <x v="2431"/>
    <n v="5"/>
    <n v="0"/>
    <n v="5.1839999999999993"/>
    <s v="Kelly Williams"/>
    <s v=""/>
    <n v="1"/>
    <n v="0"/>
  </r>
  <r>
    <n v="2975"/>
    <x v="1475"/>
    <x v="820"/>
    <d v="2017-05-12T00:00:00"/>
    <s v="Standard Class"/>
    <x v="165"/>
    <x v="165"/>
    <x v="0"/>
    <s v="United States"/>
    <s v="Allen"/>
    <s v="Texas"/>
    <n v="75002"/>
    <x v="2"/>
    <s v="FUR-TA-10001095"/>
    <x v="0"/>
    <s v="Tables"/>
    <s v="Chromcraft Round Conference Tables"/>
    <x v="1304"/>
    <n v="2"/>
    <n v="0.3"/>
    <n v="-31.372200000000007"/>
    <s v="Kelly Williams"/>
    <s v=""/>
    <n v="1"/>
    <n v="0"/>
  </r>
  <r>
    <n v="2976"/>
    <x v="1475"/>
    <x v="820"/>
    <d v="2017-05-12T00:00:00"/>
    <s v="Standard Class"/>
    <x v="165"/>
    <x v="165"/>
    <x v="0"/>
    <s v="United States"/>
    <s v="Allen"/>
    <s v="Texas"/>
    <n v="75002"/>
    <x v="2"/>
    <s v="OFF-PA-10000213"/>
    <x v="1"/>
    <s v="Paper"/>
    <s v="Xerox 198"/>
    <x v="801"/>
    <n v="4"/>
    <n v="0.2"/>
    <n v="5.378400000000001"/>
    <s v="Kelly Williams"/>
    <s v=""/>
    <n v="1"/>
    <n v="0"/>
  </r>
  <r>
    <n v="2977"/>
    <x v="1476"/>
    <x v="769"/>
    <d v="2019-12-04T00:00:00"/>
    <s v="Same Day"/>
    <x v="1"/>
    <x v="1"/>
    <x v="1"/>
    <s v="United States"/>
    <s v="Philadelphia"/>
    <s v="Pennsylvania"/>
    <n v="19143"/>
    <x v="3"/>
    <s v="FUR-CH-10001797"/>
    <x v="0"/>
    <s v="Chairs"/>
    <s v="Safco Chair Connectors, 6/Carton"/>
    <x v="2432"/>
    <n v="7"/>
    <n v="0.3"/>
    <n v="-2.693600000000032"/>
    <s v="Chuck Magee"/>
    <s v=""/>
    <n v="1"/>
    <n v="0"/>
  </r>
  <r>
    <n v="2978"/>
    <x v="1477"/>
    <x v="621"/>
    <d v="2019-10-08T00:00:00"/>
    <s v="Second Class"/>
    <x v="332"/>
    <x v="332"/>
    <x v="0"/>
    <s v="United States"/>
    <s v="Rochester"/>
    <s v="New York"/>
    <n v="14609"/>
    <x v="3"/>
    <s v="OFF-ST-10002214"/>
    <x v="1"/>
    <s v="Storage"/>
    <s v="X-Rack File for Hanging Folders"/>
    <x v="2433"/>
    <n v="2"/>
    <n v="0"/>
    <n v="5.8707999999999991"/>
    <s v="Chuck Magee"/>
    <s v=""/>
    <n v="1"/>
    <n v="0"/>
  </r>
  <r>
    <n v="2979"/>
    <x v="1478"/>
    <x v="286"/>
    <d v="2016-01-16T00:00:00"/>
    <s v="Second Class"/>
    <x v="444"/>
    <x v="444"/>
    <x v="0"/>
    <s v="United States"/>
    <s v="Mount Pleasant"/>
    <s v="South Carolina"/>
    <n v="29464"/>
    <x v="0"/>
    <s v="FUR-CH-10000422"/>
    <x v="0"/>
    <s v="Chairs"/>
    <s v="Global Highback Leather Tilter in Burgundy"/>
    <x v="2434"/>
    <n v="6"/>
    <n v="0"/>
    <n v="87.350400000000036"/>
    <s v="Cassandra Brandow"/>
    <s v=""/>
    <n v="1"/>
    <n v="0"/>
  </r>
  <r>
    <n v="2980"/>
    <x v="1479"/>
    <x v="821"/>
    <d v="2017-06-17T00:00:00"/>
    <s v="Standard Class"/>
    <x v="673"/>
    <x v="673"/>
    <x v="0"/>
    <s v="United States"/>
    <s v="Philadelphia"/>
    <s v="Pennsylvania"/>
    <n v="19134"/>
    <x v="3"/>
    <s v="OFF-PA-10003848"/>
    <x v="1"/>
    <s v="Paper"/>
    <s v="Xerox 1997"/>
    <x v="561"/>
    <n v="4"/>
    <n v="0.2"/>
    <n v="7.2576000000000001"/>
    <s v="Chuck Magee"/>
    <s v=""/>
    <n v="1"/>
    <n v="1"/>
  </r>
  <r>
    <n v="2981"/>
    <x v="1479"/>
    <x v="821"/>
    <d v="2017-06-17T00:00:00"/>
    <s v="Standard Class"/>
    <x v="673"/>
    <x v="673"/>
    <x v="0"/>
    <s v="United States"/>
    <s v="Philadelphia"/>
    <s v="Pennsylvania"/>
    <n v="19134"/>
    <x v="3"/>
    <s v="FUR-FU-10003623"/>
    <x v="0"/>
    <s v="Furnishings"/>
    <s v="DataProducts Ampli Magnifier Task Lamp, Black,"/>
    <x v="2435"/>
    <n v="2"/>
    <n v="0.2"/>
    <n v="4.3295999999999975"/>
    <s v="Chuck Magee"/>
    <s v=""/>
    <n v="1"/>
    <n v="0"/>
  </r>
  <r>
    <n v="2982"/>
    <x v="1480"/>
    <x v="136"/>
    <d v="2016-07-18T00:00:00"/>
    <s v="Standard Class"/>
    <x v="52"/>
    <x v="52"/>
    <x v="0"/>
    <s v="United States"/>
    <s v="Seattle"/>
    <s v="Washington"/>
    <n v="98115"/>
    <x v="1"/>
    <s v="FUR-CH-10001797"/>
    <x v="0"/>
    <s v="Chairs"/>
    <s v="Safco Chair Connectors, 6/Carton"/>
    <x v="2436"/>
    <n v="4"/>
    <n v="0.2"/>
    <n v="13.852799999999981"/>
    <s v="Anna Andreadi"/>
    <s v=""/>
    <n v="1"/>
    <n v="0"/>
  </r>
  <r>
    <n v="2983"/>
    <x v="1480"/>
    <x v="136"/>
    <d v="2016-07-18T00:00:00"/>
    <s v="Standard Class"/>
    <x v="52"/>
    <x v="52"/>
    <x v="0"/>
    <s v="United States"/>
    <s v="Seattle"/>
    <s v="Washington"/>
    <n v="98115"/>
    <x v="1"/>
    <s v="OFF-BI-10003094"/>
    <x v="1"/>
    <s v="Binders"/>
    <s v="Self-Adhesive Ring Binder Labels"/>
    <x v="2437"/>
    <n v="4"/>
    <n v="0.2"/>
    <n v="3.8015999999999992"/>
    <s v="Anna Andreadi"/>
    <s v=""/>
    <n v="1"/>
    <n v="0"/>
  </r>
  <r>
    <n v="2984"/>
    <x v="1481"/>
    <x v="776"/>
    <d v="2016-12-11T00:00:00"/>
    <s v="Second Class"/>
    <x v="53"/>
    <x v="53"/>
    <x v="0"/>
    <s v="United States"/>
    <s v="Springfield"/>
    <s v="Oregon"/>
    <n v="97477"/>
    <x v="1"/>
    <s v="OFF-ST-10002205"/>
    <x v="1"/>
    <s v="Storage"/>
    <s v="File Shuttle I and Handi-File"/>
    <x v="354"/>
    <n v="3"/>
    <n v="0.2"/>
    <n v="4.6746000000000016"/>
    <s v="Anna Andreadi"/>
    <s v=""/>
    <n v="1"/>
    <n v="0"/>
  </r>
  <r>
    <n v="2985"/>
    <x v="1481"/>
    <x v="776"/>
    <d v="2016-12-11T00:00:00"/>
    <s v="Second Class"/>
    <x v="53"/>
    <x v="53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x v="2438"/>
    <n v="1"/>
    <n v="0.5"/>
    <n v="-170.80380000000002"/>
    <s v="Anna Andreadi"/>
    <s v=""/>
    <n v="1"/>
    <n v="0"/>
  </r>
  <r>
    <n v="2986"/>
    <x v="1482"/>
    <x v="822"/>
    <d v="2018-05-30T00:00:00"/>
    <s v="Standard Class"/>
    <x v="674"/>
    <x v="674"/>
    <x v="2"/>
    <s v="United States"/>
    <s v="Columbus"/>
    <s v="Georgia"/>
    <n v="31907"/>
    <x v="0"/>
    <s v="FUR-FU-10000755"/>
    <x v="0"/>
    <s v="Furnishings"/>
    <s v="Eldon Expressions Mahogany Wood Desk Collection"/>
    <x v="1614"/>
    <n v="4"/>
    <n v="0"/>
    <n v="6.240000000000002"/>
    <s v="Cassandra Brandow"/>
    <n v="1"/>
    <n v="0"/>
    <n v="1"/>
  </r>
  <r>
    <n v="2987"/>
    <x v="1482"/>
    <x v="822"/>
    <d v="2018-05-30T00:00:00"/>
    <s v="Standard Class"/>
    <x v="674"/>
    <x v="674"/>
    <x v="2"/>
    <s v="United States"/>
    <s v="Columbus"/>
    <s v="Georgia"/>
    <n v="31907"/>
    <x v="0"/>
    <s v="OFF-PA-10002893"/>
    <x v="1"/>
    <s v="Paper"/>
    <s v="Wirebound Service Call Books, 5 1/2&quot; x 4&quot;"/>
    <x v="2439"/>
    <n v="2"/>
    <n v="0"/>
    <n v="9.2927999999999997"/>
    <s v="Cassandra Brandow"/>
    <n v="1"/>
    <n v="0"/>
    <n v="0"/>
  </r>
  <r>
    <n v="2988"/>
    <x v="1482"/>
    <x v="822"/>
    <d v="2018-05-30T00:00:00"/>
    <s v="Standard Class"/>
    <x v="674"/>
    <x v="674"/>
    <x v="2"/>
    <s v="United States"/>
    <s v="Columbus"/>
    <s v="Georgia"/>
    <n v="31907"/>
    <x v="0"/>
    <s v="OFF-ST-10000689"/>
    <x v="1"/>
    <s v="Storage"/>
    <s v="Fellowes Strictly Business Drawer File, Letter/Legal Size"/>
    <x v="2440"/>
    <n v="9"/>
    <n v="0"/>
    <n v="152.11799999999999"/>
    <s v="Cassandra Brandow"/>
    <n v="1"/>
    <n v="0"/>
    <n v="0"/>
  </r>
  <r>
    <n v="2989"/>
    <x v="1483"/>
    <x v="823"/>
    <d v="2018-02-26T00:00:00"/>
    <s v="Second Class"/>
    <x v="637"/>
    <x v="637"/>
    <x v="1"/>
    <s v="United States"/>
    <s v="Los Angeles"/>
    <s v="California"/>
    <n v="90032"/>
    <x v="1"/>
    <s v="TEC-AC-10004227"/>
    <x v="2"/>
    <s v="Accessories"/>
    <s v="SanDisk Ultra 16 GB MicroSDHC Class 10 Memory Card"/>
    <x v="2441"/>
    <n v="1"/>
    <n v="0"/>
    <n v="0.77939999999999898"/>
    <s v="Anna Andreadi"/>
    <s v=""/>
    <n v="1"/>
    <n v="0"/>
  </r>
  <r>
    <n v="2990"/>
    <x v="1483"/>
    <x v="823"/>
    <d v="2018-02-26T00:00:00"/>
    <s v="Second Class"/>
    <x v="637"/>
    <x v="637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x v="2442"/>
    <n v="4"/>
    <n v="0.2"/>
    <n v="6.4959999999999996"/>
    <s v="Anna Andreadi"/>
    <s v=""/>
    <n v="1"/>
    <n v="0"/>
  </r>
  <r>
    <n v="2991"/>
    <x v="1483"/>
    <x v="823"/>
    <d v="2018-02-26T00:00:00"/>
    <s v="Second Class"/>
    <x v="637"/>
    <x v="637"/>
    <x v="1"/>
    <s v="United States"/>
    <s v="Los Angeles"/>
    <s v="California"/>
    <n v="90032"/>
    <x v="1"/>
    <s v="OFF-ST-10001809"/>
    <x v="1"/>
    <s v="Storage"/>
    <s v="Fellowes Officeware Wire Shelving"/>
    <x v="468"/>
    <n v="5"/>
    <n v="0"/>
    <n v="8.9829999999999899"/>
    <s v="Anna Andreadi"/>
    <s v=""/>
    <n v="1"/>
    <n v="0"/>
  </r>
  <r>
    <n v="2992"/>
    <x v="1483"/>
    <x v="823"/>
    <d v="2018-02-26T00:00:00"/>
    <s v="Second Class"/>
    <x v="637"/>
    <x v="637"/>
    <x v="1"/>
    <s v="United States"/>
    <s v="Los Angeles"/>
    <s v="California"/>
    <n v="90032"/>
    <x v="1"/>
    <s v="OFF-BI-10002309"/>
    <x v="1"/>
    <s v="Binders"/>
    <s v="Avery Heavy-Duty EZD  Binder With Locking Rings"/>
    <x v="2443"/>
    <n v="7"/>
    <n v="0.2"/>
    <n v="10.936799999999998"/>
    <s v="Anna Andreadi"/>
    <s v=""/>
    <n v="1"/>
    <n v="0"/>
  </r>
  <r>
    <n v="2993"/>
    <x v="1484"/>
    <x v="824"/>
    <d v="2018-10-06T00:00:00"/>
    <s v="Standard Class"/>
    <x v="640"/>
    <x v="640"/>
    <x v="1"/>
    <s v="United States"/>
    <s v="New York City"/>
    <s v="New York"/>
    <n v="10024"/>
    <x v="3"/>
    <s v="OFF-AP-10004532"/>
    <x v="1"/>
    <s v="Appliances"/>
    <s v="Kensington 6 Outlet Guardian Standard Surge Protector"/>
    <x v="639"/>
    <n v="3"/>
    <n v="0"/>
    <n v="16.588799999999999"/>
    <s v="Chuck Magee"/>
    <s v=""/>
    <n v="1"/>
    <n v="0"/>
  </r>
  <r>
    <n v="2994"/>
    <x v="1485"/>
    <x v="825"/>
    <d v="2019-03-17T00:00:00"/>
    <s v="Standard Class"/>
    <x v="77"/>
    <x v="77"/>
    <x v="0"/>
    <s v="United States"/>
    <s v="Detroit"/>
    <s v="Michigan"/>
    <n v="48227"/>
    <x v="2"/>
    <s v="OFF-BI-10003091"/>
    <x v="1"/>
    <s v="Binders"/>
    <s v="GBC DocuBind TL200 Manual Binding Machine"/>
    <x v="1658"/>
    <n v="4"/>
    <n v="0"/>
    <n v="421.08239999999995"/>
    <s v="Kelly Williams"/>
    <s v=""/>
    <n v="1"/>
    <n v="0"/>
  </r>
  <r>
    <n v="2995"/>
    <x v="1486"/>
    <x v="369"/>
    <d v="2018-09-13T00:00:00"/>
    <s v="Second Class"/>
    <x v="247"/>
    <x v="247"/>
    <x v="0"/>
    <s v="United States"/>
    <s v="Stockton"/>
    <s v="California"/>
    <n v="95207"/>
    <x v="1"/>
    <s v="OFF-BI-10004654"/>
    <x v="1"/>
    <s v="Binders"/>
    <s v="VariCap6 Expandable Binder"/>
    <x v="2444"/>
    <n v="4"/>
    <n v="0.2"/>
    <n v="18.683999999999997"/>
    <s v="Anna Andreadi"/>
    <s v=""/>
    <n v="1"/>
    <n v="0"/>
  </r>
  <r>
    <n v="2996"/>
    <x v="1487"/>
    <x v="686"/>
    <d v="2016-07-21T00:00:00"/>
    <s v="Standard Class"/>
    <x v="171"/>
    <x v="171"/>
    <x v="0"/>
    <s v="United States"/>
    <s v="Phoenix"/>
    <s v="Arizona"/>
    <n v="85023"/>
    <x v="1"/>
    <s v="OFF-ST-10000760"/>
    <x v="1"/>
    <s v="Storage"/>
    <s v="Eldon Fold 'N Roll Cart System"/>
    <x v="2336"/>
    <n v="5"/>
    <n v="0.2"/>
    <n v="6.2910000000000004"/>
    <s v="Anna Andreadi"/>
    <s v=""/>
    <n v="1"/>
    <n v="0"/>
  </r>
  <r>
    <n v="2997"/>
    <x v="1488"/>
    <x v="261"/>
    <d v="2016-06-25T00:00:00"/>
    <s v="Standard Class"/>
    <x v="508"/>
    <x v="508"/>
    <x v="0"/>
    <s v="United States"/>
    <s v="Philadelphia"/>
    <s v="Pennsylvania"/>
    <n v="19120"/>
    <x v="3"/>
    <s v="OFF-EN-10001539"/>
    <x v="1"/>
    <s v="Envelopes"/>
    <s v="Staple envelope"/>
    <x v="1730"/>
    <n v="4"/>
    <n v="0.2"/>
    <n v="8.4024000000000001"/>
    <s v="Chuck Magee"/>
    <s v=""/>
    <n v="1"/>
    <n v="0"/>
  </r>
  <r>
    <n v="2998"/>
    <x v="1488"/>
    <x v="261"/>
    <d v="2016-06-25T00:00:00"/>
    <s v="Standard Class"/>
    <x v="508"/>
    <x v="508"/>
    <x v="0"/>
    <s v="United States"/>
    <s v="Philadelphia"/>
    <s v="Pennsylvania"/>
    <n v="19120"/>
    <x v="3"/>
    <s v="FUR-FU-10000550"/>
    <x v="0"/>
    <s v="Furnishings"/>
    <s v="Stacking Trays by OIC"/>
    <x v="2217"/>
    <n v="1"/>
    <n v="0.2"/>
    <n v="0.64739999999999964"/>
    <s v="Chuck Magee"/>
    <s v=""/>
    <n v="1"/>
    <n v="0"/>
  </r>
  <r>
    <n v="2999"/>
    <x v="1488"/>
    <x v="261"/>
    <d v="2016-06-25T00:00:00"/>
    <s v="Standard Class"/>
    <x v="508"/>
    <x v="508"/>
    <x v="0"/>
    <s v="United States"/>
    <s v="Philadelphia"/>
    <s v="Pennsylvania"/>
    <n v="19120"/>
    <x v="3"/>
    <s v="TEC-AC-10003628"/>
    <x v="2"/>
    <s v="Accessories"/>
    <s v="Logitech 910-002974 M325 Wireless Mouse for Web Scrolling"/>
    <x v="1679"/>
    <n v="4"/>
    <n v="0.2"/>
    <n v="28.790400000000009"/>
    <s v="Chuck Magee"/>
    <s v=""/>
    <n v="1"/>
    <n v="0"/>
  </r>
  <r>
    <n v="3000"/>
    <x v="1488"/>
    <x v="261"/>
    <d v="2016-06-25T00:00:00"/>
    <s v="Standard Class"/>
    <x v="508"/>
    <x v="508"/>
    <x v="0"/>
    <s v="United States"/>
    <s v="Philadelphia"/>
    <s v="Pennsylvania"/>
    <n v="19120"/>
    <x v="3"/>
    <s v="TEC-MA-10004521"/>
    <x v="2"/>
    <s v="Machines"/>
    <s v="Epson Perfection V600 Photo Scanner"/>
    <x v="2445"/>
    <n v="3"/>
    <n v="0.7"/>
    <n v="-172.49250000000001"/>
    <s v="Chuck Magee"/>
    <s v=""/>
    <n v="1"/>
    <n v="0"/>
  </r>
  <r>
    <n v="3001"/>
    <x v="1488"/>
    <x v="261"/>
    <d v="2016-06-25T00:00:00"/>
    <s v="Standard Class"/>
    <x v="508"/>
    <x v="508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x v="2446"/>
    <n v="2"/>
    <n v="0.2"/>
    <n v="3.8864000000000001"/>
    <s v="Chuck Magee"/>
    <s v=""/>
    <n v="1"/>
    <n v="0"/>
  </r>
  <r>
    <n v="3002"/>
    <x v="1488"/>
    <x v="261"/>
    <d v="2016-06-25T00:00:00"/>
    <s v="Standard Class"/>
    <x v="508"/>
    <x v="508"/>
    <x v="0"/>
    <s v="United States"/>
    <s v="Philadelphia"/>
    <s v="Pennsylvania"/>
    <n v="19120"/>
    <x v="3"/>
    <s v="OFF-BI-10000069"/>
    <x v="1"/>
    <s v="Binders"/>
    <s v="GBC Prepunched Paper, 19-Hole, for Binding Systems, 24-lb"/>
    <x v="2447"/>
    <n v="2"/>
    <n v="0.7"/>
    <n v="-7.2048000000000023"/>
    <s v="Chuck Magee"/>
    <s v=""/>
    <n v="1"/>
    <n v="0"/>
  </r>
  <r>
    <n v="3003"/>
    <x v="1489"/>
    <x v="761"/>
    <d v="2017-07-10T00:00:00"/>
    <s v="Standard Class"/>
    <x v="163"/>
    <x v="163"/>
    <x v="2"/>
    <s v="United States"/>
    <s v="Sterling Heights"/>
    <s v="Michigan"/>
    <n v="48310"/>
    <x v="2"/>
    <s v="OFF-BI-10003655"/>
    <x v="1"/>
    <s v="Binders"/>
    <s v="Durable Pressboard Binders"/>
    <x v="2448"/>
    <n v="5"/>
    <n v="0"/>
    <n v="8.93"/>
    <s v="Kelly Williams"/>
    <s v=""/>
    <n v="1"/>
    <n v="0"/>
  </r>
  <r>
    <n v="3004"/>
    <x v="1490"/>
    <x v="819"/>
    <d v="2019-12-23T00:00:00"/>
    <s v="Standard Class"/>
    <x v="279"/>
    <x v="279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x v="2449"/>
    <n v="4"/>
    <n v="0.2"/>
    <n v="10.429999999999998"/>
    <s v="Chuck Magee"/>
    <s v=""/>
    <n v="1"/>
    <n v="0"/>
  </r>
  <r>
    <n v="3005"/>
    <x v="1491"/>
    <x v="162"/>
    <d v="2018-09-10T00:00:00"/>
    <s v="First Class"/>
    <x v="675"/>
    <x v="675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2450"/>
    <n v="1"/>
    <n v="0"/>
    <n v="62.243999999999971"/>
    <s v="Chuck Magee"/>
    <s v=""/>
    <n v="1"/>
    <n v="1"/>
  </r>
  <r>
    <n v="3006"/>
    <x v="1492"/>
    <x v="826"/>
    <d v="2016-05-21T00:00:00"/>
    <s v="Standard Class"/>
    <x v="50"/>
    <x v="50"/>
    <x v="2"/>
    <s v="United States"/>
    <s v="Eau Claire"/>
    <s v="Wisconsin"/>
    <n v="54703"/>
    <x v="2"/>
    <s v="OFF-BI-10000666"/>
    <x v="1"/>
    <s v="Binders"/>
    <s v="Surelock Post Binders"/>
    <x v="1296"/>
    <n v="3"/>
    <n v="0"/>
    <n v="45.839999999999996"/>
    <s v="Kelly Williams"/>
    <s v=""/>
    <n v="1"/>
    <n v="0"/>
  </r>
  <r>
    <n v="3007"/>
    <x v="1493"/>
    <x v="119"/>
    <d v="2019-10-15T00:00:00"/>
    <s v="First Class"/>
    <x v="257"/>
    <x v="257"/>
    <x v="0"/>
    <s v="United States"/>
    <s v="New York City"/>
    <s v="New York"/>
    <n v="10009"/>
    <x v="3"/>
    <s v="OFF-AP-10000828"/>
    <x v="1"/>
    <s v="Appliances"/>
    <s v="Avanti 4.4 Cu. Ft. Refrigerator"/>
    <x v="2451"/>
    <n v="5"/>
    <n v="0"/>
    <n v="253.37199999999996"/>
    <s v="Chuck Magee"/>
    <s v=""/>
    <n v="1"/>
    <n v="0"/>
  </r>
  <r>
    <n v="3008"/>
    <x v="1494"/>
    <x v="745"/>
    <d v="2016-10-29T00:00:00"/>
    <s v="Standard Class"/>
    <x v="211"/>
    <x v="211"/>
    <x v="0"/>
    <s v="United States"/>
    <s v="Rancho Cucamonga"/>
    <s v="California"/>
    <n v="91730"/>
    <x v="1"/>
    <s v="OFF-BI-10002706"/>
    <x v="1"/>
    <s v="Binders"/>
    <s v="Avery Premier Heavy-Duty Binder with Round Locking Rings"/>
    <x v="2452"/>
    <n v="3"/>
    <n v="0.2"/>
    <n v="11.138399999999999"/>
    <s v="Anna Andreadi"/>
    <s v=""/>
    <n v="1"/>
    <n v="0"/>
  </r>
  <r>
    <n v="3009"/>
    <x v="1495"/>
    <x v="5"/>
    <d v="2018-12-06T00:00:00"/>
    <s v="First Class"/>
    <x v="506"/>
    <x v="506"/>
    <x v="0"/>
    <s v="United States"/>
    <s v="Murray"/>
    <s v="Kentucky"/>
    <n v="42071"/>
    <x v="0"/>
    <s v="FUR-FU-10004748"/>
    <x v="0"/>
    <s v="Furnishings"/>
    <s v="Howard Miller 16&quot; Diameter Gallery Wall Clock"/>
    <x v="1868"/>
    <n v="3"/>
    <n v="0"/>
    <n v="74.809799999999996"/>
    <s v="Cassandra Brandow"/>
    <s v=""/>
    <n v="1"/>
    <n v="0"/>
  </r>
  <r>
    <n v="3010"/>
    <x v="1496"/>
    <x v="197"/>
    <d v="2018-07-29T00:00:00"/>
    <s v="Standard Class"/>
    <x v="645"/>
    <x v="645"/>
    <x v="1"/>
    <s v="United States"/>
    <s v="Toledo"/>
    <s v="Ohio"/>
    <n v="43615"/>
    <x v="3"/>
    <s v="OFF-AP-10000026"/>
    <x v="1"/>
    <s v="Appliances"/>
    <s v="Tripp Lite Isotel 6 Outlet Surge Protector with Fax/Modem Protection"/>
    <x v="2453"/>
    <n v="5"/>
    <n v="0.2"/>
    <n v="27.43649999999996"/>
    <s v="Chuck Magee"/>
    <s v=""/>
    <n v="1"/>
    <n v="0"/>
  </r>
  <r>
    <n v="3011"/>
    <x v="1497"/>
    <x v="827"/>
    <d v="2019-04-23T00:00:00"/>
    <s v="Standard Class"/>
    <x v="676"/>
    <x v="676"/>
    <x v="2"/>
    <s v="United States"/>
    <s v="Louisville"/>
    <s v="Colorado"/>
    <n v="80027"/>
    <x v="1"/>
    <s v="OFF-BI-10000773"/>
    <x v="1"/>
    <s v="Binders"/>
    <s v="Insertable Tab Post Binder Dividers"/>
    <x v="2454"/>
    <n v="5"/>
    <n v="0.7"/>
    <n v="-9.222999999999999"/>
    <s v="Anna Andreadi"/>
    <s v=""/>
    <n v="1"/>
    <n v="1"/>
  </r>
  <r>
    <n v="3012"/>
    <x v="1497"/>
    <x v="827"/>
    <d v="2019-04-23T00:00:00"/>
    <s v="Standard Class"/>
    <x v="676"/>
    <x v="676"/>
    <x v="2"/>
    <s v="United States"/>
    <s v="Louisville"/>
    <s v="Colorado"/>
    <n v="80027"/>
    <x v="1"/>
    <s v="TEC-MA-10000822"/>
    <x v="2"/>
    <s v="Machines"/>
    <s v="Lexmark MX611dhe Monochrome Laser Printer"/>
    <x v="2455"/>
    <n v="5"/>
    <n v="0.7"/>
    <n v="-3399.9800000000009"/>
    <s v="Anna Andreadi"/>
    <s v=""/>
    <n v="1"/>
    <n v="0"/>
  </r>
  <r>
    <n v="3013"/>
    <x v="1497"/>
    <x v="827"/>
    <d v="2019-04-23T00:00:00"/>
    <s v="Standard Class"/>
    <x v="676"/>
    <x v="676"/>
    <x v="2"/>
    <s v="United States"/>
    <s v="Louisville"/>
    <s v="Colorado"/>
    <n v="80027"/>
    <x v="1"/>
    <s v="OFF-BI-10001543"/>
    <x v="1"/>
    <s v="Binders"/>
    <s v="GBC VeloBinder Manual Binding System"/>
    <x v="2456"/>
    <n v="2"/>
    <n v="0.7"/>
    <n v="-15.835599999999999"/>
    <s v="Anna Andreadi"/>
    <s v=""/>
    <n v="1"/>
    <n v="0"/>
  </r>
  <r>
    <n v="3014"/>
    <x v="1497"/>
    <x v="827"/>
    <d v="2019-04-23T00:00:00"/>
    <s v="Standard Class"/>
    <x v="676"/>
    <x v="676"/>
    <x v="2"/>
    <s v="United States"/>
    <s v="Louisville"/>
    <s v="Colorado"/>
    <n v="80027"/>
    <x v="1"/>
    <s v="OFF-BI-10003355"/>
    <x v="1"/>
    <s v="Binders"/>
    <s v="Cardinal Holdit Business Card Pockets"/>
    <x v="2457"/>
    <n v="6"/>
    <n v="0.7"/>
    <n v="-6.573599999999999"/>
    <s v="Anna Andreadi"/>
    <s v=""/>
    <n v="1"/>
    <n v="0"/>
  </r>
  <r>
    <n v="3015"/>
    <x v="1497"/>
    <x v="827"/>
    <d v="2019-04-23T00:00:00"/>
    <s v="Standard Class"/>
    <x v="676"/>
    <x v="676"/>
    <x v="2"/>
    <s v="United States"/>
    <s v="Louisville"/>
    <s v="Colorado"/>
    <n v="80027"/>
    <x v="1"/>
    <s v="OFF-PA-10002005"/>
    <x v="1"/>
    <s v="Paper"/>
    <s v="Xerox 225"/>
    <x v="561"/>
    <n v="4"/>
    <n v="0.2"/>
    <n v="7.2576000000000001"/>
    <s v="Anna Andreadi"/>
    <s v=""/>
    <n v="1"/>
    <n v="0"/>
  </r>
  <r>
    <n v="3016"/>
    <x v="1498"/>
    <x v="14"/>
    <d v="2017-09-21T00:00:00"/>
    <s v="Standard Class"/>
    <x v="60"/>
    <x v="60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x v="2458"/>
    <n v="2"/>
    <n v="0.4"/>
    <n v="-103.26600000000002"/>
    <s v="Chuck Magee"/>
    <s v=""/>
    <n v="1"/>
    <n v="0"/>
  </r>
  <r>
    <n v="3017"/>
    <x v="1499"/>
    <x v="828"/>
    <d v="2018-08-30T00:00:00"/>
    <s v="Standard Class"/>
    <x v="414"/>
    <x v="414"/>
    <x v="2"/>
    <s v="United States"/>
    <s v="Pharr"/>
    <s v="Texas"/>
    <n v="78577"/>
    <x v="2"/>
    <s v="OFF-ST-10002743"/>
    <x v="1"/>
    <s v="Storage"/>
    <s v="SAFCO Boltless Steel Shelving"/>
    <x v="2459"/>
    <n v="8"/>
    <n v="0.2"/>
    <n v="-172.73280000000005"/>
    <s v="Kelly Williams"/>
    <s v=""/>
    <n v="1"/>
    <n v="0"/>
  </r>
  <r>
    <n v="3018"/>
    <x v="1499"/>
    <x v="828"/>
    <d v="2018-08-30T00:00:00"/>
    <s v="Standard Class"/>
    <x v="414"/>
    <x v="414"/>
    <x v="2"/>
    <s v="United States"/>
    <s v="Pharr"/>
    <s v="Texas"/>
    <n v="78577"/>
    <x v="2"/>
    <s v="FUR-FU-10004973"/>
    <x v="0"/>
    <s v="Furnishings"/>
    <s v="Flat Face Poster Frame"/>
    <x v="1832"/>
    <n v="3"/>
    <n v="0.6"/>
    <n v="-10.173599999999997"/>
    <s v="Kelly Williams"/>
    <s v=""/>
    <n v="1"/>
    <n v="0"/>
  </r>
  <r>
    <n v="3019"/>
    <x v="1499"/>
    <x v="828"/>
    <d v="2018-08-30T00:00:00"/>
    <s v="Standard Class"/>
    <x v="414"/>
    <x v="414"/>
    <x v="2"/>
    <s v="United States"/>
    <s v="Pharr"/>
    <s v="Texas"/>
    <n v="78577"/>
    <x v="2"/>
    <s v="TEC-AC-10002842"/>
    <x v="2"/>
    <s v="Accessories"/>
    <s v="WD My Passport Ultra 2TB Portable External Hard Drive"/>
    <x v="2460"/>
    <n v="7"/>
    <n v="0.2"/>
    <n v="-33.319999999999965"/>
    <s v="Kelly Williams"/>
    <s v=""/>
    <n v="1"/>
    <n v="0"/>
  </r>
  <r>
    <n v="3020"/>
    <x v="1500"/>
    <x v="627"/>
    <d v="2017-11-14T00:00:00"/>
    <s v="Standard Class"/>
    <x v="183"/>
    <x v="183"/>
    <x v="0"/>
    <s v="United States"/>
    <s v="West Jordan"/>
    <s v="Utah"/>
    <n v="84084"/>
    <x v="1"/>
    <s v="OFF-FA-10002701"/>
    <x v="1"/>
    <s v="Fasteners"/>
    <s v="Alliance Rubber Bands"/>
    <x v="1325"/>
    <n v="3"/>
    <n v="0"/>
    <n v="0.20159999999999978"/>
    <s v="Anna Andreadi"/>
    <n v="1"/>
    <n v="0"/>
    <n v="0"/>
  </r>
  <r>
    <n v="3021"/>
    <x v="1500"/>
    <x v="627"/>
    <d v="2017-11-14T00:00:00"/>
    <s v="Standard Class"/>
    <x v="183"/>
    <x v="183"/>
    <x v="0"/>
    <s v="United States"/>
    <s v="West Jordan"/>
    <s v="Utah"/>
    <n v="84084"/>
    <x v="1"/>
    <s v="OFF-PA-10001125"/>
    <x v="1"/>
    <s v="Paper"/>
    <s v="Xerox 1988"/>
    <x v="1663"/>
    <n v="3"/>
    <n v="0"/>
    <n v="41.822999999999993"/>
    <s v="Anna Andreadi"/>
    <n v="1"/>
    <n v="0"/>
    <n v="0"/>
  </r>
  <r>
    <n v="3022"/>
    <x v="1500"/>
    <x v="627"/>
    <d v="2017-11-14T00:00:00"/>
    <s v="Standard Class"/>
    <x v="183"/>
    <x v="183"/>
    <x v="0"/>
    <s v="United States"/>
    <s v="West Jordan"/>
    <s v="Utah"/>
    <n v="84084"/>
    <x v="1"/>
    <s v="FUR-FU-10004090"/>
    <x v="0"/>
    <s v="Furnishings"/>
    <s v="Executive Impressions 14&quot; Contract Wall Clock"/>
    <x v="2461"/>
    <n v="3"/>
    <n v="0"/>
    <n v="22.007699999999996"/>
    <s v="Anna Andreadi"/>
    <n v="1"/>
    <n v="0"/>
    <n v="0"/>
  </r>
  <r>
    <n v="3023"/>
    <x v="1500"/>
    <x v="627"/>
    <d v="2017-11-14T00:00:00"/>
    <s v="Standard Class"/>
    <x v="183"/>
    <x v="183"/>
    <x v="0"/>
    <s v="United States"/>
    <s v="West Jordan"/>
    <s v="Utah"/>
    <n v="84084"/>
    <x v="1"/>
    <s v="OFF-BI-10001510"/>
    <x v="1"/>
    <s v="Binders"/>
    <s v="Deluxe Heavy-Duty Vinyl Round Ring Binder"/>
    <x v="2462"/>
    <n v="5"/>
    <n v="0.2"/>
    <n v="28.65"/>
    <s v="Anna Andreadi"/>
    <n v="1"/>
    <n v="0"/>
    <n v="0"/>
  </r>
  <r>
    <n v="3024"/>
    <x v="1501"/>
    <x v="701"/>
    <d v="2019-11-23T00:00:00"/>
    <s v="Standard Class"/>
    <x v="677"/>
    <x v="677"/>
    <x v="0"/>
    <s v="United States"/>
    <s v="Brownsville"/>
    <s v="Texas"/>
    <n v="78521"/>
    <x v="2"/>
    <s v="FUR-BO-10002202"/>
    <x v="0"/>
    <s v="Bookcases"/>
    <s v="Atlantic Metals Mobile 2-Shelf Bookcases, Custom Colors"/>
    <x v="2463"/>
    <n v="2"/>
    <n v="0.32"/>
    <n v="-14.458800000000025"/>
    <s v="Kelly Williams"/>
    <s v=""/>
    <n v="1"/>
    <n v="1"/>
  </r>
  <r>
    <n v="3025"/>
    <x v="1502"/>
    <x v="627"/>
    <d v="2017-11-13T00:00:00"/>
    <s v="Standard Class"/>
    <x v="549"/>
    <x v="549"/>
    <x v="0"/>
    <s v="United States"/>
    <s v="New York City"/>
    <s v="New York"/>
    <n v="10011"/>
    <x v="3"/>
    <s v="OFF-BI-10001922"/>
    <x v="1"/>
    <s v="Binders"/>
    <s v="Storex Dura Pro Binders"/>
    <x v="2464"/>
    <n v="11"/>
    <n v="0.2"/>
    <n v="17.641799999999996"/>
    <s v="Chuck Magee"/>
    <s v=""/>
    <n v="1"/>
    <n v="0"/>
  </r>
  <r>
    <n v="3026"/>
    <x v="1502"/>
    <x v="627"/>
    <d v="2017-11-13T00:00:00"/>
    <s v="Standard Class"/>
    <x v="549"/>
    <x v="549"/>
    <x v="0"/>
    <s v="United States"/>
    <s v="New York City"/>
    <s v="New York"/>
    <n v="10011"/>
    <x v="3"/>
    <s v="OFF-PA-10001667"/>
    <x v="1"/>
    <s v="Paper"/>
    <s v="Great White Multi-Use Recycled Paper (20Lb. and 84 Bright)"/>
    <x v="1465"/>
    <n v="3"/>
    <n v="0"/>
    <n v="8.0730000000000004"/>
    <s v="Chuck Magee"/>
    <s v=""/>
    <n v="1"/>
    <n v="0"/>
  </r>
  <r>
    <n v="3027"/>
    <x v="1503"/>
    <x v="300"/>
    <d v="2019-04-26T00:00:00"/>
    <s v="Standard Class"/>
    <x v="246"/>
    <x v="246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x v="1825"/>
    <n v="3"/>
    <n v="0.2"/>
    <n v="0"/>
    <s v="Chuck Magee"/>
    <s v=""/>
    <n v="1"/>
    <n v="0"/>
  </r>
  <r>
    <n v="3028"/>
    <x v="1504"/>
    <x v="829"/>
    <d v="2016-08-24T00:00:00"/>
    <s v="Same Day"/>
    <x v="516"/>
    <x v="516"/>
    <x v="1"/>
    <s v="United States"/>
    <s v="Billings"/>
    <s v="Montana"/>
    <n v="59102"/>
    <x v="1"/>
    <s v="OFF-BI-10002799"/>
    <x v="1"/>
    <s v="Binders"/>
    <s v="SlimView Poly Binder, 3/8&quot;"/>
    <x v="1838"/>
    <n v="2"/>
    <n v="0.2"/>
    <n v="2.6935999999999991"/>
    <s v="Anna Andreadi"/>
    <s v=""/>
    <n v="1"/>
    <n v="0"/>
  </r>
  <r>
    <n v="3029"/>
    <x v="1505"/>
    <x v="94"/>
    <d v="2019-12-21T00:00:00"/>
    <s v="Standard Class"/>
    <x v="482"/>
    <x v="482"/>
    <x v="0"/>
    <s v="United States"/>
    <s v="Chesapeake"/>
    <s v="Virginia"/>
    <n v="23320"/>
    <x v="0"/>
    <s v="FUR-CH-10003846"/>
    <x v="0"/>
    <s v="Chairs"/>
    <s v="Hon Valutask Swivel Chairs"/>
    <x v="2465"/>
    <n v="5"/>
    <n v="0"/>
    <n v="80.78400000000002"/>
    <s v="Cassandra Brandow"/>
    <s v=""/>
    <n v="1"/>
    <n v="0"/>
  </r>
  <r>
    <n v="3030"/>
    <x v="1506"/>
    <x v="830"/>
    <d v="2018-03-28T00:00:00"/>
    <s v="Standard Class"/>
    <x v="112"/>
    <x v="112"/>
    <x v="1"/>
    <s v="United States"/>
    <s v="Gresham"/>
    <s v="Oregon"/>
    <n v="97030"/>
    <x v="1"/>
    <s v="TEC-PH-10003691"/>
    <x v="2"/>
    <s v="Phones"/>
    <s v="BlackBerry Q10"/>
    <x v="2466"/>
    <n v="4"/>
    <n v="0.2"/>
    <n v="25.198000000000008"/>
    <s v="Anna Andreadi"/>
    <s v=""/>
    <n v="1"/>
    <n v="0"/>
  </r>
  <r>
    <n v="3031"/>
    <x v="1507"/>
    <x v="481"/>
    <d v="2017-09-27T00:00:00"/>
    <s v="Standard Class"/>
    <x v="678"/>
    <x v="678"/>
    <x v="1"/>
    <s v="United States"/>
    <s v="Lincoln Park"/>
    <s v="Michigan"/>
    <n v="48146"/>
    <x v="2"/>
    <s v="FUR-BO-10000468"/>
    <x v="0"/>
    <s v="Bookcases"/>
    <s v="O'Sullivan 2-Shelf Heavy-Duty Bookcases"/>
    <x v="1949"/>
    <n v="4"/>
    <n v="0"/>
    <n v="31.091200000000015"/>
    <s v="Kelly Williams"/>
    <n v="1"/>
    <n v="0"/>
    <n v="1"/>
  </r>
  <r>
    <n v="3032"/>
    <x v="1507"/>
    <x v="481"/>
    <d v="2017-09-27T00:00:00"/>
    <s v="Standard Class"/>
    <x v="678"/>
    <x v="678"/>
    <x v="1"/>
    <s v="United States"/>
    <s v="Lincoln Park"/>
    <s v="Michigan"/>
    <n v="48146"/>
    <x v="2"/>
    <s v="OFF-AR-10001044"/>
    <x v="1"/>
    <s v="Art"/>
    <s v="BOSTON Ranger #55 Pencil Sharpener, Black"/>
    <x v="2467"/>
    <n v="1"/>
    <n v="0"/>
    <n v="7.5370999999999988"/>
    <s v="Kelly Williams"/>
    <n v="1"/>
    <n v="0"/>
    <n v="0"/>
  </r>
  <r>
    <n v="3033"/>
    <x v="1508"/>
    <x v="831"/>
    <d v="2018-11-26T00:00:00"/>
    <s v="Standard Class"/>
    <x v="423"/>
    <x v="423"/>
    <x v="0"/>
    <s v="United States"/>
    <s v="Gresham"/>
    <s v="Oregon"/>
    <n v="97030"/>
    <x v="1"/>
    <s v="FUR-CH-10003833"/>
    <x v="0"/>
    <s v="Chairs"/>
    <s v="Novimex Fabric Task Chair"/>
    <x v="2468"/>
    <n v="4"/>
    <n v="0.2"/>
    <n v="-12.196000000000005"/>
    <s v="Anna Andreadi"/>
    <n v="1"/>
    <n v="0"/>
    <n v="0"/>
  </r>
  <r>
    <n v="3034"/>
    <x v="1509"/>
    <x v="118"/>
    <d v="2019-09-21T00:00:00"/>
    <s v="Standard Class"/>
    <x v="144"/>
    <x v="144"/>
    <x v="2"/>
    <s v="United States"/>
    <s v="Philadelphia"/>
    <s v="Pennsylvania"/>
    <n v="19143"/>
    <x v="3"/>
    <s v="OFF-PA-10004355"/>
    <x v="1"/>
    <s v="Paper"/>
    <s v="Xerox 231"/>
    <x v="561"/>
    <n v="4"/>
    <n v="0.2"/>
    <n v="7.2576000000000001"/>
    <s v="Chuck Magee"/>
    <s v=""/>
    <n v="1"/>
    <n v="0"/>
  </r>
  <r>
    <n v="3035"/>
    <x v="1510"/>
    <x v="832"/>
    <d v="2017-06-16T00:00:00"/>
    <s v="Standard Class"/>
    <x v="205"/>
    <x v="205"/>
    <x v="0"/>
    <s v="United States"/>
    <s v="Monroe"/>
    <s v="Louisiana"/>
    <n v="71203"/>
    <x v="0"/>
    <s v="TEC-AC-10003038"/>
    <x v="2"/>
    <s v="Accessories"/>
    <s v="Kingston Digital DataTraveler 16GB USB 2.0"/>
    <x v="2469"/>
    <n v="6"/>
    <n v="0"/>
    <n v="10.202999999999994"/>
    <s v="Cassandra Brandow"/>
    <s v=""/>
    <n v="1"/>
    <n v="0"/>
  </r>
  <r>
    <n v="3036"/>
    <x v="1510"/>
    <x v="832"/>
    <d v="2017-06-16T00:00:00"/>
    <s v="Standard Class"/>
    <x v="205"/>
    <x v="205"/>
    <x v="0"/>
    <s v="United States"/>
    <s v="Monroe"/>
    <s v="Louisiana"/>
    <n v="71203"/>
    <x v="0"/>
    <s v="OFF-BI-10002799"/>
    <x v="1"/>
    <s v="Binders"/>
    <s v="SlimView Poly Binder, 3/8&quot;"/>
    <x v="2470"/>
    <n v="7"/>
    <n v="0"/>
    <n v="16.679599999999997"/>
    <s v="Cassandra Brandow"/>
    <s v=""/>
    <n v="1"/>
    <n v="0"/>
  </r>
  <r>
    <n v="3037"/>
    <x v="1510"/>
    <x v="832"/>
    <d v="2017-06-16T00:00:00"/>
    <s v="Standard Class"/>
    <x v="205"/>
    <x v="205"/>
    <x v="0"/>
    <s v="United States"/>
    <s v="Monroe"/>
    <s v="Louisiana"/>
    <n v="71203"/>
    <x v="0"/>
    <s v="OFF-AR-10003582"/>
    <x v="1"/>
    <s v="Art"/>
    <s v="Boston Electric Pencil Sharpener, Model 1818, Charcoal Black"/>
    <x v="2471"/>
    <n v="2"/>
    <n v="0"/>
    <n v="15.764000000000003"/>
    <s v="Cassandra Brandow"/>
    <s v=""/>
    <n v="1"/>
    <n v="0"/>
  </r>
  <r>
    <n v="3038"/>
    <x v="1510"/>
    <x v="832"/>
    <d v="2017-06-16T00:00:00"/>
    <s v="Standard Class"/>
    <x v="205"/>
    <x v="205"/>
    <x v="0"/>
    <s v="United States"/>
    <s v="Monroe"/>
    <s v="Louisiana"/>
    <n v="71203"/>
    <x v="0"/>
    <s v="OFF-PA-10004451"/>
    <x v="1"/>
    <s v="Paper"/>
    <s v="Xerox 222"/>
    <x v="56"/>
    <n v="5"/>
    <n v="0"/>
    <n v="15.552000000000001"/>
    <s v="Cassandra Brandow"/>
    <s v=""/>
    <n v="1"/>
    <n v="0"/>
  </r>
  <r>
    <n v="3039"/>
    <x v="1510"/>
    <x v="832"/>
    <d v="2017-06-16T00:00:00"/>
    <s v="Standard Class"/>
    <x v="205"/>
    <x v="205"/>
    <x v="0"/>
    <s v="United States"/>
    <s v="Monroe"/>
    <s v="Louisiana"/>
    <n v="71203"/>
    <x v="0"/>
    <s v="FUR-FU-10004666"/>
    <x v="0"/>
    <s v="Furnishings"/>
    <s v="DAX Clear Channel Poster Frame"/>
    <x v="2472"/>
    <n v="2"/>
    <n v="0"/>
    <n v="10.789200000000001"/>
    <s v="Cassandra Brandow"/>
    <s v=""/>
    <n v="1"/>
    <n v="0"/>
  </r>
  <r>
    <n v="3040"/>
    <x v="1511"/>
    <x v="621"/>
    <d v="2019-10-08T00:00:00"/>
    <s v="Standard Class"/>
    <x v="442"/>
    <x v="442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x v="2473"/>
    <n v="3"/>
    <n v="0.2"/>
    <n v="-6.423300000000026"/>
    <s v="Anna Andreadi"/>
    <s v=""/>
    <n v="1"/>
    <n v="0"/>
  </r>
  <r>
    <n v="3041"/>
    <x v="1512"/>
    <x v="465"/>
    <d v="2018-05-09T00:00:00"/>
    <s v="Standard Class"/>
    <x v="9"/>
    <x v="9"/>
    <x v="0"/>
    <s v="United States"/>
    <s v="Chattanooga"/>
    <s v="Tennessee"/>
    <n v="37421"/>
    <x v="0"/>
    <s v="FUR-FU-10004270"/>
    <x v="0"/>
    <s v="Furnishings"/>
    <s v="Eldon Image Series Desk Accessories, Burgundy"/>
    <x v="2474"/>
    <n v="5"/>
    <n v="0.2"/>
    <n v="3.3439999999999994"/>
    <s v="Cassandra Brandow"/>
    <s v=""/>
    <n v="1"/>
    <n v="0"/>
  </r>
  <r>
    <n v="3042"/>
    <x v="1513"/>
    <x v="220"/>
    <d v="2019-09-12T00:00:00"/>
    <s v="Same Day"/>
    <x v="580"/>
    <x v="580"/>
    <x v="2"/>
    <s v="United States"/>
    <s v="Long Beach"/>
    <s v="California"/>
    <n v="90805"/>
    <x v="1"/>
    <s v="OFF-PA-10003172"/>
    <x v="1"/>
    <s v="Paper"/>
    <s v="Xerox 1996"/>
    <x v="91"/>
    <n v="2"/>
    <n v="0"/>
    <n v="6.2208000000000006"/>
    <s v="Anna Andreadi"/>
    <s v=""/>
    <n v="1"/>
    <n v="0"/>
  </r>
  <r>
    <n v="3043"/>
    <x v="1513"/>
    <x v="220"/>
    <d v="2019-09-12T00:00:00"/>
    <s v="Same Day"/>
    <x v="580"/>
    <x v="580"/>
    <x v="2"/>
    <s v="United States"/>
    <s v="Long Beach"/>
    <s v="California"/>
    <n v="90805"/>
    <x v="1"/>
    <s v="OFF-EN-10002312"/>
    <x v="1"/>
    <s v="Envelopes"/>
    <s v="#10 Self-Seal White Envelopes"/>
    <x v="2475"/>
    <n v="2"/>
    <n v="0"/>
    <n v="10.8682"/>
    <s v="Anna Andreadi"/>
    <s v=""/>
    <n v="1"/>
    <n v="0"/>
  </r>
  <r>
    <n v="3044"/>
    <x v="1513"/>
    <x v="220"/>
    <d v="2019-09-12T00:00:00"/>
    <s v="Same Day"/>
    <x v="580"/>
    <x v="580"/>
    <x v="2"/>
    <s v="United States"/>
    <s v="Long Beach"/>
    <s v="California"/>
    <n v="90805"/>
    <x v="1"/>
    <s v="FUR-CH-10002320"/>
    <x v="0"/>
    <s v="Chairs"/>
    <s v="Hon Pagoda Stacking Chairs"/>
    <x v="2476"/>
    <n v="8"/>
    <n v="0.2"/>
    <n v="256.78399999999976"/>
    <s v="Anna Andreadi"/>
    <s v=""/>
    <n v="1"/>
    <n v="0"/>
  </r>
  <r>
    <n v="3045"/>
    <x v="1514"/>
    <x v="28"/>
    <d v="2017-05-02T00:00:00"/>
    <s v="Second Class"/>
    <x v="546"/>
    <x v="546"/>
    <x v="0"/>
    <s v="United States"/>
    <s v="Troy"/>
    <s v="Ohio"/>
    <n v="45373"/>
    <x v="3"/>
    <s v="TEC-PH-10001530"/>
    <x v="2"/>
    <s v="Phones"/>
    <s v="Cisco Unified IP Phone 7945G VoIP phone"/>
    <x v="2477"/>
    <n v="5"/>
    <n v="0.4"/>
    <n v="-255.74250000000001"/>
    <s v="Chuck Magee"/>
    <s v=""/>
    <n v="1"/>
    <n v="0"/>
  </r>
  <r>
    <n v="3046"/>
    <x v="1515"/>
    <x v="44"/>
    <d v="2019-11-10T00:00:00"/>
    <s v="Second Class"/>
    <x v="254"/>
    <x v="254"/>
    <x v="2"/>
    <s v="United States"/>
    <s v="Minneapolis"/>
    <s v="Minnesota"/>
    <n v="55407"/>
    <x v="2"/>
    <s v="OFF-AR-10001216"/>
    <x v="1"/>
    <s v="Art"/>
    <s v="Newell 339"/>
    <x v="2255"/>
    <n v="5"/>
    <n v="0"/>
    <n v="3.6139999999999994"/>
    <s v="Kelly Williams"/>
    <s v=""/>
    <n v="1"/>
    <n v="0"/>
  </r>
  <r>
    <n v="3047"/>
    <x v="1515"/>
    <x v="44"/>
    <d v="2019-11-10T00:00:00"/>
    <s v="Second Class"/>
    <x v="254"/>
    <x v="254"/>
    <x v="2"/>
    <s v="United States"/>
    <s v="Minneapolis"/>
    <s v="Minnesota"/>
    <n v="55407"/>
    <x v="2"/>
    <s v="OFF-PA-10003127"/>
    <x v="1"/>
    <s v="Paper"/>
    <s v="Easy-staple paper"/>
    <x v="978"/>
    <n v="1"/>
    <n v="0"/>
    <n v="12.134799999999998"/>
    <s v="Kelly Williams"/>
    <s v=""/>
    <n v="1"/>
    <n v="0"/>
  </r>
  <r>
    <n v="3048"/>
    <x v="1516"/>
    <x v="587"/>
    <d v="2016-10-04T00:00:00"/>
    <s v="Standard Class"/>
    <x v="140"/>
    <x v="140"/>
    <x v="0"/>
    <s v="United States"/>
    <s v="Seattle"/>
    <s v="Washington"/>
    <n v="98105"/>
    <x v="1"/>
    <s v="OFF-BI-10003910"/>
    <x v="1"/>
    <s v="Binders"/>
    <s v="DXL Angle-View Binders with Locking Rings by Samsill"/>
    <x v="752"/>
    <n v="7"/>
    <n v="0.2"/>
    <n v="13.4925"/>
    <s v="Anna Andreadi"/>
    <s v=""/>
    <n v="1"/>
    <n v="0"/>
  </r>
  <r>
    <n v="3049"/>
    <x v="1517"/>
    <x v="459"/>
    <d v="2019-04-04T00:00:00"/>
    <s v="First Class"/>
    <x v="679"/>
    <x v="679"/>
    <x v="2"/>
    <s v="United States"/>
    <s v="Columbus"/>
    <s v="Georgia"/>
    <n v="31907"/>
    <x v="0"/>
    <s v="FUR-TA-10004534"/>
    <x v="0"/>
    <s v="Tables"/>
    <s v="Bevis 44 x 96 Conference Tables"/>
    <x v="1764"/>
    <n v="2"/>
    <n v="0"/>
    <n v="70.005999999999972"/>
    <s v="Cassandra Brandow"/>
    <s v=""/>
    <n v="1"/>
    <n v="1"/>
  </r>
  <r>
    <n v="3050"/>
    <x v="1517"/>
    <x v="459"/>
    <d v="2019-04-04T00:00:00"/>
    <s v="First Class"/>
    <x v="679"/>
    <x v="679"/>
    <x v="2"/>
    <s v="United States"/>
    <s v="Columbus"/>
    <s v="Georgia"/>
    <n v="31907"/>
    <x v="0"/>
    <s v="TEC-AC-10000892"/>
    <x v="2"/>
    <s v="Accessories"/>
    <s v="NETGEAR N750 Dual Band Wi-Fi Gigabit Router"/>
    <x v="310"/>
    <n v="4"/>
    <n v="0"/>
    <n v="129.6"/>
    <s v="Cassandra Brandow"/>
    <s v=""/>
    <n v="1"/>
    <n v="0"/>
  </r>
  <r>
    <n v="3051"/>
    <x v="1518"/>
    <x v="833"/>
    <d v="2019-10-11T00:00:00"/>
    <s v="Standard Class"/>
    <x v="125"/>
    <x v="125"/>
    <x v="2"/>
    <s v="United States"/>
    <s v="Meridian"/>
    <s v="Idaho"/>
    <n v="83642"/>
    <x v="1"/>
    <s v="FUR-FU-10003247"/>
    <x v="0"/>
    <s v="Furnishings"/>
    <s v="36X48 HARDFLOOR CHAIRMAT"/>
    <x v="108"/>
    <n v="2"/>
    <n v="0"/>
    <n v="2.9371999999999971"/>
    <s v="Anna Andreadi"/>
    <s v=""/>
    <n v="1"/>
    <n v="0"/>
  </r>
  <r>
    <n v="3052"/>
    <x v="1518"/>
    <x v="833"/>
    <d v="2019-10-11T00:00:00"/>
    <s v="Standard Class"/>
    <x v="125"/>
    <x v="125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x v="2478"/>
    <n v="4"/>
    <n v="0"/>
    <n v="66.073599999999971"/>
    <s v="Anna Andreadi"/>
    <s v=""/>
    <n v="1"/>
    <n v="0"/>
  </r>
  <r>
    <n v="3053"/>
    <x v="1518"/>
    <x v="833"/>
    <d v="2019-10-11T00:00:00"/>
    <s v="Standard Class"/>
    <x v="125"/>
    <x v="125"/>
    <x v="2"/>
    <s v="United States"/>
    <s v="Meridian"/>
    <s v="Idaho"/>
    <n v="83642"/>
    <x v="1"/>
    <s v="OFF-PA-10001295"/>
    <x v="1"/>
    <s v="Paper"/>
    <s v="Computer Printout Paper with Letter-Trim Perforations"/>
    <x v="2479"/>
    <n v="2"/>
    <n v="0"/>
    <n v="18.211199999999998"/>
    <s v="Anna Andreadi"/>
    <s v=""/>
    <n v="1"/>
    <n v="0"/>
  </r>
  <r>
    <n v="3054"/>
    <x v="1519"/>
    <x v="526"/>
    <d v="2018-04-14T00:00:00"/>
    <s v="Second Class"/>
    <x v="680"/>
    <x v="680"/>
    <x v="2"/>
    <s v="United States"/>
    <s v="Detroit"/>
    <s v="Michigan"/>
    <n v="48227"/>
    <x v="2"/>
    <s v="TEC-PH-10002555"/>
    <x v="2"/>
    <s v="Phones"/>
    <s v="Nortel Meridian M5316 Digital phone"/>
    <x v="2480"/>
    <n v="2"/>
    <n v="0"/>
    <n v="134.654"/>
    <s v="Kelly Williams"/>
    <s v=""/>
    <n v="1"/>
    <n v="1"/>
  </r>
  <r>
    <n v="3055"/>
    <x v="1519"/>
    <x v="526"/>
    <d v="2018-04-14T00:00:00"/>
    <s v="Second Class"/>
    <x v="680"/>
    <x v="680"/>
    <x v="2"/>
    <s v="United States"/>
    <s v="Detroit"/>
    <s v="Michigan"/>
    <n v="48227"/>
    <x v="2"/>
    <s v="OFF-BI-10000831"/>
    <x v="1"/>
    <s v="Binders"/>
    <s v="Storex Flexible Poly Binders with Double Pockets"/>
    <x v="267"/>
    <n v="2"/>
    <n v="0"/>
    <n v="2.4287999999999998"/>
    <s v="Kelly Williams"/>
    <s v=""/>
    <n v="1"/>
    <n v="0"/>
  </r>
  <r>
    <n v="3056"/>
    <x v="1520"/>
    <x v="834"/>
    <d v="2017-09-01T00:00:00"/>
    <s v="Standard Class"/>
    <x v="477"/>
    <x v="477"/>
    <x v="1"/>
    <s v="United States"/>
    <s v="Chicago"/>
    <s v="Illinois"/>
    <n v="60623"/>
    <x v="2"/>
    <s v="TEC-CO-10001046"/>
    <x v="2"/>
    <s v="Copiers"/>
    <s v="Canon Imageclass D680 Copier / Fax"/>
    <x v="2481"/>
    <n v="5"/>
    <n v="0.2"/>
    <n v="874.98749999999984"/>
    <s v="Kelly Williams"/>
    <s v=""/>
    <n v="1"/>
    <n v="0"/>
  </r>
  <r>
    <n v="3057"/>
    <x v="1521"/>
    <x v="15"/>
    <d v="2019-10-24T00:00:00"/>
    <s v="Second Class"/>
    <x v="511"/>
    <x v="511"/>
    <x v="1"/>
    <s v="United States"/>
    <s v="San Francisco"/>
    <s v="California"/>
    <n v="94110"/>
    <x v="1"/>
    <s v="OFF-EN-10002973"/>
    <x v="1"/>
    <s v="Envelopes"/>
    <s v="Ampad #10 Peel &amp; Seel Holiday Envelopes"/>
    <x v="2482"/>
    <n v="2"/>
    <n v="0"/>
    <n v="4.3008000000000006"/>
    <s v="Anna Andreadi"/>
    <n v="1"/>
    <n v="0"/>
    <n v="0"/>
  </r>
  <r>
    <n v="3058"/>
    <x v="1521"/>
    <x v="15"/>
    <d v="2019-10-24T00:00:00"/>
    <s v="Second Class"/>
    <x v="511"/>
    <x v="511"/>
    <x v="1"/>
    <s v="United States"/>
    <s v="San Francisco"/>
    <s v="California"/>
    <n v="94110"/>
    <x v="1"/>
    <s v="OFF-LA-10001641"/>
    <x v="1"/>
    <s v="Labels"/>
    <s v="Avery 518"/>
    <x v="2483"/>
    <n v="10"/>
    <n v="0"/>
    <n v="15.120000000000001"/>
    <s v="Anna Andreadi"/>
    <n v="1"/>
    <n v="0"/>
    <n v="0"/>
  </r>
  <r>
    <n v="3059"/>
    <x v="1521"/>
    <x v="15"/>
    <d v="2019-10-24T00:00:00"/>
    <s v="Second Class"/>
    <x v="511"/>
    <x v="511"/>
    <x v="1"/>
    <s v="United States"/>
    <s v="San Francisco"/>
    <s v="California"/>
    <n v="94110"/>
    <x v="1"/>
    <s v="FUR-FU-10003878"/>
    <x v="0"/>
    <s v="Furnishings"/>
    <s v="Linden 10&quot; Round Wall Clock, Black"/>
    <x v="2484"/>
    <n v="2"/>
    <n v="0"/>
    <n v="10.3904"/>
    <s v="Anna Andreadi"/>
    <n v="1"/>
    <n v="0"/>
    <n v="0"/>
  </r>
  <r>
    <n v="3060"/>
    <x v="1521"/>
    <x v="15"/>
    <d v="2019-10-24T00:00:00"/>
    <s v="Second Class"/>
    <x v="511"/>
    <x v="511"/>
    <x v="1"/>
    <s v="United States"/>
    <s v="San Francisco"/>
    <s v="California"/>
    <n v="94110"/>
    <x v="1"/>
    <s v="FUR-TA-10003837"/>
    <x v="0"/>
    <s v="Tables"/>
    <s v="Anderson Hickey Conga Table Tops &amp; Accessories"/>
    <x v="2485"/>
    <n v="2"/>
    <n v="0.2"/>
    <n v="-3.3506000000000018"/>
    <s v="Anna Andreadi"/>
    <n v="1"/>
    <n v="0"/>
    <n v="0"/>
  </r>
  <r>
    <n v="3061"/>
    <x v="1522"/>
    <x v="77"/>
    <d v="2018-11-12T00:00:00"/>
    <s v="Standard Class"/>
    <x v="664"/>
    <x v="664"/>
    <x v="1"/>
    <s v="United States"/>
    <s v="Newark"/>
    <s v="Ohio"/>
    <n v="43055"/>
    <x v="3"/>
    <s v="TEC-AC-10002800"/>
    <x v="2"/>
    <s v="Accessories"/>
    <s v="Plantronics Audio 478 Stereo USB Headset"/>
    <x v="2486"/>
    <n v="3"/>
    <n v="0.2"/>
    <n v="22.495499999999989"/>
    <s v="Chuck Magee"/>
    <s v=""/>
    <n v="1"/>
    <n v="0"/>
  </r>
  <r>
    <n v="3062"/>
    <x v="1523"/>
    <x v="448"/>
    <d v="2019-03-07T00:00:00"/>
    <s v="Standard Class"/>
    <x v="681"/>
    <x v="681"/>
    <x v="0"/>
    <s v="United States"/>
    <s v="Dallas"/>
    <s v="Texas"/>
    <n v="75081"/>
    <x v="2"/>
    <s v="OFF-PA-10001307"/>
    <x v="1"/>
    <s v="Paper"/>
    <s v="Important Message Pads, 50 4-1/4 x 5-1/2 Forms per Pad"/>
    <x v="2051"/>
    <n v="8"/>
    <n v="0.2"/>
    <n v="9.743999999999998"/>
    <s v="Kelly Williams"/>
    <s v=""/>
    <n v="1"/>
    <n v="1"/>
  </r>
  <r>
    <n v="3063"/>
    <x v="1524"/>
    <x v="154"/>
    <d v="2017-11-29T00:00:00"/>
    <s v="First Class"/>
    <x v="251"/>
    <x v="251"/>
    <x v="1"/>
    <s v="United States"/>
    <s v="Newark"/>
    <s v="Delaware"/>
    <n v="19711"/>
    <x v="3"/>
    <s v="TEC-PH-10002350"/>
    <x v="2"/>
    <s v="Phones"/>
    <s v="Apple EarPods with Remote and Mic"/>
    <x v="2487"/>
    <n v="3"/>
    <n v="0"/>
    <n v="23.511599999999998"/>
    <s v="Chuck Magee"/>
    <s v=""/>
    <n v="1"/>
    <n v="0"/>
  </r>
  <r>
    <n v="3064"/>
    <x v="1524"/>
    <x v="154"/>
    <d v="2017-11-29T00:00:00"/>
    <s v="First Class"/>
    <x v="251"/>
    <x v="251"/>
    <x v="1"/>
    <s v="United States"/>
    <s v="Newark"/>
    <s v="Delaware"/>
    <n v="19711"/>
    <x v="3"/>
    <s v="TEC-AC-10000397"/>
    <x v="2"/>
    <s v="Accessories"/>
    <s v="Perixx PERIBOARD-512B, Ergonomic Split Keyboard"/>
    <x v="2488"/>
    <n v="3"/>
    <n v="0"/>
    <n v="7.3479000000000028"/>
    <s v="Chuck Magee"/>
    <s v=""/>
    <n v="1"/>
    <n v="0"/>
  </r>
  <r>
    <n v="3065"/>
    <x v="1525"/>
    <x v="677"/>
    <d v="2019-03-18T00:00:00"/>
    <s v="Second Class"/>
    <x v="682"/>
    <x v="682"/>
    <x v="2"/>
    <s v="United States"/>
    <s v="Albuquerque"/>
    <s v="New Mexico"/>
    <n v="87105"/>
    <x v="1"/>
    <s v="OFF-ST-10000615"/>
    <x v="1"/>
    <s v="Storage"/>
    <s v="SimpliFile Personal File, Black Granite, 15w x 6-15/16d x 11-1/4h"/>
    <x v="2489"/>
    <n v="8"/>
    <n v="0"/>
    <n v="25.424000000000007"/>
    <s v="Anna Andreadi"/>
    <s v=""/>
    <n v="1"/>
    <n v="1"/>
  </r>
  <r>
    <n v="3066"/>
    <x v="1525"/>
    <x v="677"/>
    <d v="2019-03-18T00:00:00"/>
    <s v="Second Class"/>
    <x v="682"/>
    <x v="682"/>
    <x v="2"/>
    <s v="United States"/>
    <s v="Albuquerque"/>
    <s v="New Mexico"/>
    <n v="87105"/>
    <x v="1"/>
    <s v="TEC-PH-10004531"/>
    <x v="2"/>
    <s v="Phones"/>
    <s v="OtterBox Commuter Series Case - iPhone 5 &amp; 5s"/>
    <x v="1196"/>
    <n v="8"/>
    <n v="0.2"/>
    <n v="49.257599999999996"/>
    <s v="Anna Andreadi"/>
    <s v=""/>
    <n v="1"/>
    <n v="0"/>
  </r>
  <r>
    <n v="3067"/>
    <x v="1525"/>
    <x v="677"/>
    <d v="2019-03-18T00:00:00"/>
    <s v="Second Class"/>
    <x v="682"/>
    <x v="682"/>
    <x v="2"/>
    <s v="United States"/>
    <s v="Albuquerque"/>
    <s v="New Mexico"/>
    <n v="87105"/>
    <x v="1"/>
    <s v="TEC-AC-10004001"/>
    <x v="2"/>
    <s v="Accessories"/>
    <s v="Logitech Wireless Headset H600 Over-The-Head Design"/>
    <x v="2490"/>
    <n v="5"/>
    <n v="0"/>
    <n v="88.129500000000007"/>
    <s v="Anna Andreadi"/>
    <s v=""/>
    <n v="1"/>
    <n v="0"/>
  </r>
  <r>
    <n v="3068"/>
    <x v="1525"/>
    <x v="677"/>
    <d v="2019-03-18T00:00:00"/>
    <s v="Second Class"/>
    <x v="682"/>
    <x v="682"/>
    <x v="2"/>
    <s v="United States"/>
    <s v="Albuquerque"/>
    <s v="New Mexico"/>
    <n v="87105"/>
    <x v="1"/>
    <s v="OFF-PA-10001534"/>
    <x v="1"/>
    <s v="Paper"/>
    <s v="Xerox 230"/>
    <x v="1568"/>
    <n v="7"/>
    <n v="0"/>
    <n v="21.772800000000004"/>
    <s v="Anna Andreadi"/>
    <s v=""/>
    <n v="1"/>
    <n v="0"/>
  </r>
  <r>
    <n v="3069"/>
    <x v="1525"/>
    <x v="677"/>
    <d v="2019-03-18T00:00:00"/>
    <s v="Second Class"/>
    <x v="682"/>
    <x v="682"/>
    <x v="2"/>
    <s v="United States"/>
    <s v="Albuquerque"/>
    <s v="New Mexico"/>
    <n v="87105"/>
    <x v="1"/>
    <s v="OFF-PA-10001815"/>
    <x v="1"/>
    <s v="Paper"/>
    <s v="Xerox 1885"/>
    <x v="2491"/>
    <n v="6"/>
    <n v="0"/>
    <n v="138.35519999999997"/>
    <s v="Anna Andreadi"/>
    <s v=""/>
    <n v="1"/>
    <n v="0"/>
  </r>
  <r>
    <n v="3070"/>
    <x v="1526"/>
    <x v="329"/>
    <d v="2019-11-30T00:00:00"/>
    <s v="Same Day"/>
    <x v="529"/>
    <x v="529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x v="2492"/>
    <n v="4"/>
    <n v="0.2"/>
    <n v="82.991999999999877"/>
    <s v="Chuck Magee"/>
    <s v=""/>
    <n v="1"/>
    <n v="0"/>
  </r>
  <r>
    <n v="3071"/>
    <x v="1527"/>
    <x v="664"/>
    <d v="2016-11-22T00:00:00"/>
    <s v="Standard Class"/>
    <x v="289"/>
    <x v="289"/>
    <x v="1"/>
    <s v="United States"/>
    <s v="Newark"/>
    <s v="Delaware"/>
    <n v="19711"/>
    <x v="3"/>
    <s v="OFF-ST-10002011"/>
    <x v="1"/>
    <s v="Storage"/>
    <s v="Smead Adjustable Mobile File Trolley with Lockable Top"/>
    <x v="2493"/>
    <n v="7"/>
    <n v="0"/>
    <n v="792.26910000000021"/>
    <s v="Chuck Magee"/>
    <s v=""/>
    <n v="1"/>
    <n v="0"/>
  </r>
  <r>
    <n v="3072"/>
    <x v="1527"/>
    <x v="664"/>
    <d v="2016-11-22T00:00:00"/>
    <s v="Standard Class"/>
    <x v="289"/>
    <x v="289"/>
    <x v="1"/>
    <s v="United States"/>
    <s v="Newark"/>
    <s v="Delaware"/>
    <n v="19711"/>
    <x v="3"/>
    <s v="FUR-FU-10002379"/>
    <x v="0"/>
    <s v="Furnishings"/>
    <s v="Eldon Econocleat Chair Mats for Low Pile Carpets"/>
    <x v="2494"/>
    <n v="3"/>
    <n v="0"/>
    <n v="14.929199999999994"/>
    <s v="Chuck Magee"/>
    <s v=""/>
    <n v="1"/>
    <n v="0"/>
  </r>
  <r>
    <n v="3073"/>
    <x v="1527"/>
    <x v="664"/>
    <d v="2016-11-22T00:00:00"/>
    <s v="Standard Class"/>
    <x v="289"/>
    <x v="289"/>
    <x v="1"/>
    <s v="United States"/>
    <s v="Newark"/>
    <s v="Delaware"/>
    <n v="19711"/>
    <x v="3"/>
    <s v="OFF-AR-10003752"/>
    <x v="1"/>
    <s v="Art"/>
    <s v="Deluxe Chalkboard Eraser Cleaner"/>
    <x v="2495"/>
    <n v="5"/>
    <n v="0"/>
    <n v="26.564999999999998"/>
    <s v="Chuck Magee"/>
    <s v=""/>
    <n v="1"/>
    <n v="0"/>
  </r>
  <r>
    <n v="3074"/>
    <x v="1528"/>
    <x v="835"/>
    <d v="2018-01-05T00:00:00"/>
    <s v="First Class"/>
    <x v="235"/>
    <x v="235"/>
    <x v="0"/>
    <s v="United States"/>
    <s v="Los Angeles"/>
    <s v="California"/>
    <n v="90045"/>
    <x v="1"/>
    <s v="OFF-ST-10003692"/>
    <x v="1"/>
    <s v="Storage"/>
    <s v="Recycled Steel Personal File for Hanging File Folders"/>
    <x v="2496"/>
    <n v="2"/>
    <n v="0"/>
    <n v="28.614999999999995"/>
    <s v="Anna Andreadi"/>
    <s v=""/>
    <n v="1"/>
    <n v="0"/>
  </r>
  <r>
    <n v="3075"/>
    <x v="1529"/>
    <x v="292"/>
    <d v="2017-10-08T00:00:00"/>
    <s v="Standard Class"/>
    <x v="94"/>
    <x v="94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x v="2497"/>
    <n v="2"/>
    <n v="0.15"/>
    <n v="18.454800000000002"/>
    <s v="Anna Andreadi"/>
    <s v=""/>
    <n v="1"/>
    <n v="0"/>
  </r>
  <r>
    <n v="3076"/>
    <x v="1530"/>
    <x v="836"/>
    <d v="2016-07-24T00:00:00"/>
    <s v="Standard Class"/>
    <x v="454"/>
    <x v="454"/>
    <x v="2"/>
    <s v="United States"/>
    <s v="Dallas"/>
    <s v="Texas"/>
    <n v="75217"/>
    <x v="2"/>
    <s v="OFF-ST-10003306"/>
    <x v="1"/>
    <s v="Storage"/>
    <s v="Letter Size Cart"/>
    <x v="2498"/>
    <n v="3"/>
    <n v="0.2"/>
    <n v="38.572199999999953"/>
    <s v="Kelly Williams"/>
    <s v=""/>
    <n v="1"/>
    <n v="0"/>
  </r>
  <r>
    <n v="3077"/>
    <x v="1530"/>
    <x v="836"/>
    <d v="2016-07-24T00:00:00"/>
    <s v="Standard Class"/>
    <x v="454"/>
    <x v="454"/>
    <x v="2"/>
    <s v="United States"/>
    <s v="Dallas"/>
    <s v="Texas"/>
    <n v="75217"/>
    <x v="2"/>
    <s v="FUR-FU-10003724"/>
    <x v="0"/>
    <s v="Furnishings"/>
    <s v="Westinghouse Clip-On Gooseneck Lamps"/>
    <x v="2499"/>
    <n v="5"/>
    <n v="0.6"/>
    <n v="-14.228999999999997"/>
    <s v="Kelly Williams"/>
    <s v=""/>
    <n v="1"/>
    <n v="0"/>
  </r>
  <r>
    <n v="3078"/>
    <x v="1530"/>
    <x v="836"/>
    <d v="2016-07-24T00:00:00"/>
    <s v="Standard Class"/>
    <x v="454"/>
    <x v="454"/>
    <x v="2"/>
    <s v="United States"/>
    <s v="Dallas"/>
    <s v="Texas"/>
    <n v="75217"/>
    <x v="2"/>
    <s v="FUR-CH-10002024"/>
    <x v="0"/>
    <s v="Chairs"/>
    <s v="HON 5400 Series Task Chairs for Big and Tall"/>
    <x v="2500"/>
    <n v="2"/>
    <n v="0.3"/>
    <n v="-140.19599999999997"/>
    <s v="Kelly Williams"/>
    <s v=""/>
    <n v="1"/>
    <n v="0"/>
  </r>
  <r>
    <n v="3079"/>
    <x v="1531"/>
    <x v="371"/>
    <d v="2016-05-25T00:00:00"/>
    <s v="Standard Class"/>
    <x v="404"/>
    <x v="404"/>
    <x v="2"/>
    <s v="United States"/>
    <s v="San Diego"/>
    <s v="California"/>
    <n v="92037"/>
    <x v="1"/>
    <s v="OFF-AR-10003514"/>
    <x v="1"/>
    <s v="Art"/>
    <s v="4009 Highlighters by Sanford"/>
    <x v="2501"/>
    <n v="8"/>
    <n v="0"/>
    <n v="10.507199999999997"/>
    <s v="Anna Andreadi"/>
    <s v=""/>
    <n v="1"/>
    <n v="0"/>
  </r>
  <r>
    <n v="3080"/>
    <x v="1532"/>
    <x v="507"/>
    <d v="2019-09-05T00:00:00"/>
    <s v="First Class"/>
    <x v="683"/>
    <x v="683"/>
    <x v="2"/>
    <s v="United States"/>
    <s v="Apple Valley"/>
    <s v="California"/>
    <n v="92307"/>
    <x v="1"/>
    <s v="OFF-PA-10001800"/>
    <x v="1"/>
    <s v="Paper"/>
    <s v="Xerox 220"/>
    <x v="91"/>
    <n v="2"/>
    <n v="0"/>
    <n v="6.2208000000000006"/>
    <s v="Anna Andreadi"/>
    <s v=""/>
    <n v="1"/>
    <n v="1"/>
  </r>
  <r>
    <n v="3081"/>
    <x v="1532"/>
    <x v="507"/>
    <d v="2019-09-05T00:00:00"/>
    <s v="First Class"/>
    <x v="683"/>
    <x v="683"/>
    <x v="2"/>
    <s v="United States"/>
    <s v="Apple Valley"/>
    <s v="California"/>
    <n v="92307"/>
    <x v="1"/>
    <s v="TEC-PH-10003589"/>
    <x v="2"/>
    <s v="Phones"/>
    <s v="invisibleSHIELD by ZAGG Smudge-Free Screen Protector"/>
    <x v="752"/>
    <n v="3"/>
    <n v="0.2"/>
    <n v="15.111599999999999"/>
    <s v="Anna Andreadi"/>
    <s v=""/>
    <n v="1"/>
    <n v="0"/>
  </r>
  <r>
    <n v="3082"/>
    <x v="1533"/>
    <x v="837"/>
    <d v="2019-06-02T00:00:00"/>
    <s v="Standard Class"/>
    <x v="108"/>
    <x v="108"/>
    <x v="2"/>
    <s v="United States"/>
    <s v="Louisville"/>
    <s v="Kentucky"/>
    <n v="40214"/>
    <x v="0"/>
    <s v="OFF-BI-10003364"/>
    <x v="1"/>
    <s v="Binders"/>
    <s v="Binding Machine Supplies"/>
    <x v="2502"/>
    <n v="2"/>
    <n v="0"/>
    <n v="28.0032"/>
    <s v="Cassandra Brandow"/>
    <s v=""/>
    <n v="1"/>
    <n v="0"/>
  </r>
  <r>
    <n v="3083"/>
    <x v="1533"/>
    <x v="837"/>
    <d v="2019-06-02T00:00:00"/>
    <s v="Standard Class"/>
    <x v="108"/>
    <x v="108"/>
    <x v="2"/>
    <s v="United States"/>
    <s v="Louisville"/>
    <s v="Kentucky"/>
    <n v="40214"/>
    <x v="0"/>
    <s v="TEC-PH-10002834"/>
    <x v="2"/>
    <s v="Phones"/>
    <s v="Google Nexus 5"/>
    <x v="2503"/>
    <n v="3"/>
    <n v="0"/>
    <n v="134.99250000000001"/>
    <s v="Cassandra Brandow"/>
    <s v=""/>
    <n v="1"/>
    <n v="0"/>
  </r>
  <r>
    <n v="3084"/>
    <x v="1534"/>
    <x v="838"/>
    <d v="2016-02-03T00:00:00"/>
    <s v="Standard Class"/>
    <x v="209"/>
    <x v="209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x v="2504"/>
    <n v="1"/>
    <n v="0.2"/>
    <n v="1.3256999999999999"/>
    <s v="Chuck Magee"/>
    <s v=""/>
    <n v="1"/>
    <n v="0"/>
  </r>
  <r>
    <n v="3085"/>
    <x v="1535"/>
    <x v="839"/>
    <d v="2019-02-14T00:00:00"/>
    <s v="Standard Class"/>
    <x v="599"/>
    <x v="599"/>
    <x v="0"/>
    <s v="United States"/>
    <s v="Houston"/>
    <s v="Texas"/>
    <n v="77070"/>
    <x v="2"/>
    <s v="OFF-BI-10004584"/>
    <x v="1"/>
    <s v="Binders"/>
    <s v="GBC ProClick 150 Presentation Binding System"/>
    <x v="2505"/>
    <n v="4"/>
    <n v="0.8"/>
    <n v="-417.09360000000004"/>
    <s v="Kelly Williams"/>
    <s v=""/>
    <n v="1"/>
    <n v="0"/>
  </r>
  <r>
    <n v="3086"/>
    <x v="1535"/>
    <x v="839"/>
    <d v="2019-02-14T00:00:00"/>
    <s v="Standard Class"/>
    <x v="599"/>
    <x v="599"/>
    <x v="0"/>
    <s v="United States"/>
    <s v="Houston"/>
    <s v="Texas"/>
    <n v="77070"/>
    <x v="2"/>
    <s v="TEC-AC-10002402"/>
    <x v="2"/>
    <s v="Accessories"/>
    <s v="Razer Kraken PRO Over Ear PC and Music Headset"/>
    <x v="2506"/>
    <n v="2"/>
    <n v="0.2"/>
    <n v="15.997999999999987"/>
    <s v="Kelly Williams"/>
    <s v=""/>
    <n v="1"/>
    <n v="0"/>
  </r>
  <r>
    <n v="3087"/>
    <x v="1535"/>
    <x v="839"/>
    <d v="2019-02-14T00:00:00"/>
    <s v="Standard Class"/>
    <x v="599"/>
    <x v="599"/>
    <x v="0"/>
    <s v="United States"/>
    <s v="Houston"/>
    <s v="Texas"/>
    <n v="77070"/>
    <x v="2"/>
    <s v="FUR-FU-10000550"/>
    <x v="0"/>
    <s v="Furnishings"/>
    <s v="Stacking Trays by OIC"/>
    <x v="2217"/>
    <n v="2"/>
    <n v="0.6"/>
    <n v="-2.6892000000000005"/>
    <s v="Kelly Williams"/>
    <s v=""/>
    <n v="1"/>
    <n v="0"/>
  </r>
  <r>
    <n v="3088"/>
    <x v="1535"/>
    <x v="839"/>
    <d v="2019-02-14T00:00:00"/>
    <s v="Standard Class"/>
    <x v="599"/>
    <x v="599"/>
    <x v="0"/>
    <s v="United States"/>
    <s v="Houston"/>
    <s v="Texas"/>
    <n v="77070"/>
    <x v="2"/>
    <s v="OFF-AP-10000055"/>
    <x v="1"/>
    <s v="Appliances"/>
    <s v="Belkin F9S820V06 8 Outlet Surge"/>
    <x v="2507"/>
    <n v="2"/>
    <n v="0.8"/>
    <n v="-32.480000000000004"/>
    <s v="Kelly Williams"/>
    <s v=""/>
    <n v="1"/>
    <n v="0"/>
  </r>
  <r>
    <n v="3089"/>
    <x v="1536"/>
    <x v="185"/>
    <d v="2019-04-02T00:00:00"/>
    <s v="Second Class"/>
    <x v="626"/>
    <x v="626"/>
    <x v="2"/>
    <s v="United States"/>
    <s v="Henderson"/>
    <s v="Kentucky"/>
    <n v="42420"/>
    <x v="0"/>
    <s v="FUR-FU-10001591"/>
    <x v="0"/>
    <s v="Furnishings"/>
    <s v="Advantus Panel Wall Certificate Holder - 8.5x11"/>
    <x v="2508"/>
    <n v="5"/>
    <n v="0"/>
    <n v="25.620000000000005"/>
    <s v="Cassandra Brandow"/>
    <s v=""/>
    <n v="1"/>
    <n v="0"/>
  </r>
  <r>
    <n v="3090"/>
    <x v="1536"/>
    <x v="185"/>
    <d v="2019-04-02T00:00:00"/>
    <s v="Second Class"/>
    <x v="626"/>
    <x v="626"/>
    <x v="2"/>
    <s v="United States"/>
    <s v="Henderson"/>
    <s v="Kentucky"/>
    <n v="42420"/>
    <x v="0"/>
    <s v="TEC-PH-10000526"/>
    <x v="2"/>
    <s v="Phones"/>
    <s v="Vtech CS6719"/>
    <x v="142"/>
    <n v="7"/>
    <n v="0"/>
    <n v="188.1404"/>
    <s v="Cassandra Brandow"/>
    <s v=""/>
    <n v="1"/>
    <n v="0"/>
  </r>
  <r>
    <n v="3091"/>
    <x v="1537"/>
    <x v="840"/>
    <d v="2018-03-08T00:00:00"/>
    <s v="Standard Class"/>
    <x v="3"/>
    <x v="3"/>
    <x v="0"/>
    <s v="United States"/>
    <s v="Newark"/>
    <s v="Delaware"/>
    <n v="19711"/>
    <x v="3"/>
    <s v="OFF-BI-10001071"/>
    <x v="1"/>
    <s v="Binders"/>
    <s v="GBC ProClick Punch Binding System"/>
    <x v="2509"/>
    <n v="7"/>
    <n v="0"/>
    <n v="219.45140000000001"/>
    <s v="Chuck Magee"/>
    <n v="1"/>
    <n v="0"/>
    <n v="0"/>
  </r>
  <r>
    <n v="3092"/>
    <x v="1537"/>
    <x v="840"/>
    <d v="2018-03-08T00:00:00"/>
    <s v="Standard Class"/>
    <x v="3"/>
    <x v="3"/>
    <x v="0"/>
    <s v="United States"/>
    <s v="Newark"/>
    <s v="Delaware"/>
    <n v="19711"/>
    <x v="3"/>
    <s v="TEC-PH-10001557"/>
    <x v="2"/>
    <s v="Phones"/>
    <s v="Pyle PMP37LED"/>
    <x v="2510"/>
    <n v="5"/>
    <n v="0"/>
    <n v="129.5865"/>
    <s v="Chuck Magee"/>
    <n v="1"/>
    <n v="0"/>
    <n v="0"/>
  </r>
  <r>
    <n v="3093"/>
    <x v="1537"/>
    <x v="840"/>
    <d v="2018-03-08T00:00:00"/>
    <s v="Standard Class"/>
    <x v="3"/>
    <x v="3"/>
    <x v="0"/>
    <s v="United States"/>
    <s v="Newark"/>
    <s v="Delaware"/>
    <n v="19711"/>
    <x v="3"/>
    <s v="OFF-PA-10001977"/>
    <x v="1"/>
    <s v="Paper"/>
    <s v="Xerox 194"/>
    <x v="1696"/>
    <n v="3"/>
    <n v="0"/>
    <n v="79.891199999999998"/>
    <s v="Chuck Magee"/>
    <n v="1"/>
    <n v="0"/>
    <n v="0"/>
  </r>
  <r>
    <n v="3094"/>
    <x v="1538"/>
    <x v="841"/>
    <d v="2017-08-23T00:00:00"/>
    <s v="Same Day"/>
    <x v="143"/>
    <x v="143"/>
    <x v="0"/>
    <s v="United States"/>
    <s v="Bolingbrook"/>
    <s v="Illinois"/>
    <n v="60440"/>
    <x v="2"/>
    <s v="OFF-SU-10004231"/>
    <x v="1"/>
    <s v="Supplies"/>
    <s v="Acme Tagit Stainless Steel Antibacterial Scissors"/>
    <x v="2511"/>
    <n v="4"/>
    <n v="0.2"/>
    <n v="2.7719999999999994"/>
    <s v="Kelly Williams"/>
    <s v=""/>
    <n v="1"/>
    <n v="0"/>
  </r>
  <r>
    <n v="3095"/>
    <x v="1538"/>
    <x v="841"/>
    <d v="2017-08-23T00:00:00"/>
    <s v="Same Day"/>
    <x v="143"/>
    <x v="143"/>
    <x v="0"/>
    <s v="United States"/>
    <s v="Bolingbrook"/>
    <s v="Illinois"/>
    <n v="60440"/>
    <x v="2"/>
    <s v="OFF-PA-10000809"/>
    <x v="1"/>
    <s v="Paper"/>
    <s v="Xerox 206"/>
    <x v="563"/>
    <n v="2"/>
    <n v="0.2"/>
    <n v="3.6288"/>
    <s v="Kelly Williams"/>
    <s v=""/>
    <n v="1"/>
    <n v="0"/>
  </r>
  <r>
    <n v="3096"/>
    <x v="1538"/>
    <x v="841"/>
    <d v="2017-08-23T00:00:00"/>
    <s v="Same Day"/>
    <x v="143"/>
    <x v="143"/>
    <x v="0"/>
    <s v="United States"/>
    <s v="Bolingbrook"/>
    <s v="Illinois"/>
    <n v="60440"/>
    <x v="2"/>
    <s v="OFF-FA-10003021"/>
    <x v="1"/>
    <s v="Fasteners"/>
    <s v="Staples"/>
    <x v="2512"/>
    <n v="8"/>
    <n v="0.2"/>
    <n v="2.2559999999999993"/>
    <s v="Kelly Williams"/>
    <s v=""/>
    <n v="1"/>
    <n v="0"/>
  </r>
  <r>
    <n v="3097"/>
    <x v="1538"/>
    <x v="841"/>
    <d v="2017-08-23T00:00:00"/>
    <s v="Same Day"/>
    <x v="143"/>
    <x v="143"/>
    <x v="0"/>
    <s v="United States"/>
    <s v="Bolingbrook"/>
    <s v="Illinois"/>
    <n v="60440"/>
    <x v="2"/>
    <s v="OFF-AP-10000696"/>
    <x v="1"/>
    <s v="Appliances"/>
    <s v="Holmes Odor Grabber"/>
    <x v="2513"/>
    <n v="2"/>
    <n v="0.8"/>
    <n v="-13.554800000000004"/>
    <s v="Kelly Williams"/>
    <s v=""/>
    <n v="1"/>
    <n v="0"/>
  </r>
  <r>
    <n v="3098"/>
    <x v="1539"/>
    <x v="842"/>
    <d v="2019-05-01T00:00:00"/>
    <s v="Standard Class"/>
    <x v="51"/>
    <x v="51"/>
    <x v="1"/>
    <s v="United States"/>
    <s v="Fort Worth"/>
    <s v="Texas"/>
    <n v="76106"/>
    <x v="2"/>
    <s v="OFF-LA-10001158"/>
    <x v="1"/>
    <s v="Labels"/>
    <s v="Avery Address/Shipping Labels for Typewriters, 4&quot; x 2&quot;"/>
    <x v="2514"/>
    <n v="4"/>
    <n v="0.2"/>
    <n v="11.592000000000001"/>
    <s v="Kelly Williams"/>
    <n v="1"/>
    <n v="0"/>
    <n v="0"/>
  </r>
  <r>
    <n v="3099"/>
    <x v="1539"/>
    <x v="842"/>
    <d v="2019-05-01T00:00:00"/>
    <s v="Standard Class"/>
    <x v="51"/>
    <x v="51"/>
    <x v="1"/>
    <s v="United States"/>
    <s v="Fort Worth"/>
    <s v="Texas"/>
    <n v="76106"/>
    <x v="2"/>
    <s v="FUR-BO-10002268"/>
    <x v="0"/>
    <s v="Bookcases"/>
    <s v="Sauder Barrister Bookcases"/>
    <x v="2515"/>
    <n v="4"/>
    <n v="0.32"/>
    <n v="-42.1096"/>
    <s v="Kelly Williams"/>
    <n v="1"/>
    <n v="0"/>
    <n v="0"/>
  </r>
  <r>
    <n v="3100"/>
    <x v="1540"/>
    <x v="349"/>
    <d v="2019-04-19T00:00:00"/>
    <s v="Standard Class"/>
    <x v="394"/>
    <x v="394"/>
    <x v="0"/>
    <s v="United States"/>
    <s v="New York City"/>
    <s v="New York"/>
    <n v="10024"/>
    <x v="3"/>
    <s v="OFF-BI-10000829"/>
    <x v="1"/>
    <s v="Binders"/>
    <s v="Avery Non-Stick Binders"/>
    <x v="2209"/>
    <n v="3"/>
    <n v="0.2"/>
    <n v="3.5021999999999989"/>
    <s v="Chuck Magee"/>
    <s v=""/>
    <n v="1"/>
    <n v="0"/>
  </r>
  <r>
    <n v="3101"/>
    <x v="1540"/>
    <x v="349"/>
    <d v="2019-04-19T00:00:00"/>
    <s v="Standard Class"/>
    <x v="394"/>
    <x v="394"/>
    <x v="0"/>
    <s v="United States"/>
    <s v="New York City"/>
    <s v="New York"/>
    <n v="10024"/>
    <x v="3"/>
    <s v="FUR-BO-10003441"/>
    <x v="0"/>
    <s v="Bookcases"/>
    <s v="Bush Westfield Collection Bookcases, Fully Assembled"/>
    <x v="2516"/>
    <n v="3"/>
    <n v="0.2"/>
    <n v="9.0881999999999721"/>
    <s v="Chuck Magee"/>
    <s v=""/>
    <n v="1"/>
    <n v="0"/>
  </r>
  <r>
    <n v="3102"/>
    <x v="1541"/>
    <x v="66"/>
    <d v="2019-12-27T00:00:00"/>
    <s v="Second Class"/>
    <x v="684"/>
    <x v="684"/>
    <x v="1"/>
    <s v="United States"/>
    <s v="Providence"/>
    <s v="Rhode Island"/>
    <n v="2908"/>
    <x v="3"/>
    <s v="OFF-SU-10003505"/>
    <x v="1"/>
    <s v="Supplies"/>
    <s v="Premier Electric Letter Opener"/>
    <x v="2517"/>
    <n v="6"/>
    <n v="0"/>
    <n v="34.757999999999953"/>
    <s v="Chuck Magee"/>
    <s v=""/>
    <n v="1"/>
    <n v="1"/>
  </r>
  <r>
    <n v="3103"/>
    <x v="1541"/>
    <x v="66"/>
    <d v="2019-12-27T00:00:00"/>
    <s v="Second Class"/>
    <x v="684"/>
    <x v="684"/>
    <x v="1"/>
    <s v="United States"/>
    <s v="Providence"/>
    <s v="Rhode Island"/>
    <n v="2908"/>
    <x v="3"/>
    <s v="FUR-BO-10003660"/>
    <x v="0"/>
    <s v="Bookcases"/>
    <s v="Bush Cubix Collection Bookcases, Fully Assembled"/>
    <x v="2518"/>
    <n v="1"/>
    <n v="0"/>
    <n v="50.825400000000002"/>
    <s v="Chuck Magee"/>
    <s v=""/>
    <n v="1"/>
    <n v="0"/>
  </r>
  <r>
    <n v="3104"/>
    <x v="1542"/>
    <x v="16"/>
    <d v="2018-12-12T00:00:00"/>
    <s v="Standard Class"/>
    <x v="655"/>
    <x v="655"/>
    <x v="2"/>
    <s v="United States"/>
    <s v="Columbus"/>
    <s v="Ohio"/>
    <n v="43229"/>
    <x v="3"/>
    <s v="OFF-BI-10001267"/>
    <x v="1"/>
    <s v="Binders"/>
    <s v="Universal Recycled Hanging Pressboard Report Binders, Letter Size"/>
    <x v="2519"/>
    <n v="7"/>
    <n v="0.7"/>
    <n v="-9.5018000000000029"/>
    <s v="Chuck Magee"/>
    <s v=""/>
    <n v="1"/>
    <n v="0"/>
  </r>
  <r>
    <n v="3105"/>
    <x v="1543"/>
    <x v="721"/>
    <d v="2019-03-29T00:00:00"/>
    <s v="Standard Class"/>
    <x v="685"/>
    <x v="685"/>
    <x v="0"/>
    <s v="United States"/>
    <s v="New York City"/>
    <s v="New York"/>
    <n v="10024"/>
    <x v="3"/>
    <s v="OFF-PA-10002741"/>
    <x v="1"/>
    <s v="Paper"/>
    <s v="Xerox 1980"/>
    <x v="2318"/>
    <n v="6"/>
    <n v="0"/>
    <n v="11.555999999999997"/>
    <s v="Chuck Magee"/>
    <s v=""/>
    <n v="1"/>
    <n v="1"/>
  </r>
  <r>
    <n v="3106"/>
    <x v="1544"/>
    <x v="197"/>
    <d v="2018-07-29T00:00:00"/>
    <s v="Standard Class"/>
    <x v="175"/>
    <x v="175"/>
    <x v="1"/>
    <s v="United States"/>
    <s v="Houston"/>
    <s v="Texas"/>
    <n v="77070"/>
    <x v="2"/>
    <s v="OFF-LA-10004345"/>
    <x v="1"/>
    <s v="Labels"/>
    <s v="Avery 493"/>
    <x v="581"/>
    <n v="4"/>
    <n v="0.2"/>
    <n v="5.6955999999999989"/>
    <s v="Kelly Williams"/>
    <s v=""/>
    <n v="1"/>
    <n v="0"/>
  </r>
  <r>
    <n v="3107"/>
    <x v="1545"/>
    <x v="815"/>
    <d v="2019-07-14T00:00:00"/>
    <s v="Standard Class"/>
    <x v="435"/>
    <x v="435"/>
    <x v="2"/>
    <s v="United States"/>
    <s v="Aurora"/>
    <s v="Illinois"/>
    <n v="60505"/>
    <x v="2"/>
    <s v="OFF-ST-10004340"/>
    <x v="1"/>
    <s v="Storage"/>
    <s v="Fellowes Mobile File Cart, Black"/>
    <x v="2520"/>
    <n v="6"/>
    <n v="0.2"/>
    <n v="26.115600000000015"/>
    <s v="Kelly Williams"/>
    <s v=""/>
    <n v="1"/>
    <n v="0"/>
  </r>
  <r>
    <n v="3108"/>
    <x v="1546"/>
    <x v="19"/>
    <d v="2018-07-22T00:00:00"/>
    <s v="Standard Class"/>
    <x v="4"/>
    <x v="4"/>
    <x v="0"/>
    <s v="United States"/>
    <s v="Springfield"/>
    <s v="Missouri"/>
    <n v="65807"/>
    <x v="2"/>
    <s v="OFF-PA-10001471"/>
    <x v="1"/>
    <s v="Paper"/>
    <s v="Strathmore Photo Frame Cards"/>
    <x v="2521"/>
    <n v="3"/>
    <n v="0"/>
    <n v="10.087799999999998"/>
    <s v="Kelly Williams"/>
    <s v=""/>
    <n v="1"/>
    <n v="0"/>
  </r>
  <r>
    <n v="3109"/>
    <x v="1546"/>
    <x v="19"/>
    <d v="2018-07-22T00:00:00"/>
    <s v="Standard Class"/>
    <x v="4"/>
    <x v="4"/>
    <x v="0"/>
    <s v="United States"/>
    <s v="Springfield"/>
    <s v="Missouri"/>
    <n v="65807"/>
    <x v="2"/>
    <s v="OFF-ST-10002344"/>
    <x v="1"/>
    <s v="Storage"/>
    <s v="Carina 42&quot;Hx23 3/4&quot;W Media Storage Unit"/>
    <x v="423"/>
    <n v="3"/>
    <n v="0"/>
    <n v="4.8588000000000164"/>
    <s v="Kelly Williams"/>
    <s v=""/>
    <n v="1"/>
    <n v="0"/>
  </r>
  <r>
    <n v="3110"/>
    <x v="1546"/>
    <x v="19"/>
    <d v="2018-07-22T00:00:00"/>
    <s v="Standard Class"/>
    <x v="4"/>
    <x v="4"/>
    <x v="0"/>
    <s v="United States"/>
    <s v="Springfield"/>
    <s v="Missouri"/>
    <n v="65807"/>
    <x v="2"/>
    <s v="OFF-PA-10001892"/>
    <x v="1"/>
    <s v="Paper"/>
    <s v="Rediform Wirebound &quot;Phone Memo&quot; Message Book, 11 x 5-3/4"/>
    <x v="2522"/>
    <n v="1"/>
    <n v="0"/>
    <n v="3.7435999999999998"/>
    <s v="Kelly Williams"/>
    <s v=""/>
    <n v="1"/>
    <n v="0"/>
  </r>
  <r>
    <n v="3111"/>
    <x v="1546"/>
    <x v="19"/>
    <d v="2018-07-22T00:00:00"/>
    <s v="Standard Class"/>
    <x v="4"/>
    <x v="4"/>
    <x v="0"/>
    <s v="United States"/>
    <s v="Springfield"/>
    <s v="Missouri"/>
    <n v="65807"/>
    <x v="2"/>
    <s v="OFF-PA-10001934"/>
    <x v="1"/>
    <s v="Paper"/>
    <s v="Xerox 1993"/>
    <x v="187"/>
    <n v="8"/>
    <n v="0"/>
    <n v="25.401600000000002"/>
    <s v="Kelly Williams"/>
    <s v=""/>
    <n v="1"/>
    <n v="0"/>
  </r>
  <r>
    <n v="3112"/>
    <x v="1546"/>
    <x v="19"/>
    <d v="2018-07-22T00:00:00"/>
    <s v="Standard Class"/>
    <x v="4"/>
    <x v="4"/>
    <x v="0"/>
    <s v="United States"/>
    <s v="Springfield"/>
    <s v="Missouri"/>
    <n v="65807"/>
    <x v="2"/>
    <s v="OFF-ST-10000078"/>
    <x v="1"/>
    <s v="Storage"/>
    <s v="Tennsco 6- and 18-Compartment Lockers"/>
    <x v="2523"/>
    <n v="1"/>
    <n v="0"/>
    <n v="47.730599999999981"/>
    <s v="Kelly Williams"/>
    <s v=""/>
    <n v="1"/>
    <n v="0"/>
  </r>
  <r>
    <n v="3113"/>
    <x v="1547"/>
    <x v="828"/>
    <d v="2018-08-30T00:00:00"/>
    <s v="Standard Class"/>
    <x v="474"/>
    <x v="474"/>
    <x v="0"/>
    <s v="United States"/>
    <s v="Seattle"/>
    <s v="Washington"/>
    <n v="98105"/>
    <x v="1"/>
    <s v="TEC-MA-10001972"/>
    <x v="2"/>
    <s v="Machines"/>
    <s v="Okidata C331dn Printer"/>
    <x v="2524"/>
    <n v="3"/>
    <n v="0.2"/>
    <n v="62.82000000000005"/>
    <s v="Anna Andreadi"/>
    <s v=""/>
    <n v="1"/>
    <n v="0"/>
  </r>
  <r>
    <n v="3114"/>
    <x v="1547"/>
    <x v="828"/>
    <d v="2018-08-30T00:00:00"/>
    <s v="Standard Class"/>
    <x v="474"/>
    <x v="474"/>
    <x v="0"/>
    <s v="United States"/>
    <s v="Seattle"/>
    <s v="Washington"/>
    <n v="98105"/>
    <x v="1"/>
    <s v="OFF-EN-10002504"/>
    <x v="1"/>
    <s v="Envelopes"/>
    <s v="Tyvek  Top-Opening Peel &amp; Seel Envelopes, Plain White"/>
    <x v="2525"/>
    <n v="5"/>
    <n v="0"/>
    <n v="63.872999999999998"/>
    <s v="Anna Andreadi"/>
    <s v=""/>
    <n v="1"/>
    <n v="0"/>
  </r>
  <r>
    <n v="3115"/>
    <x v="1547"/>
    <x v="828"/>
    <d v="2018-08-30T00:00:00"/>
    <s v="Standard Class"/>
    <x v="474"/>
    <x v="474"/>
    <x v="0"/>
    <s v="United States"/>
    <s v="Seattle"/>
    <s v="Washington"/>
    <n v="98105"/>
    <x v="1"/>
    <s v="OFF-PA-10002160"/>
    <x v="1"/>
    <s v="Paper"/>
    <s v="Xerox 1978"/>
    <x v="819"/>
    <n v="6"/>
    <n v="0"/>
    <n v="16.993200000000002"/>
    <s v="Anna Andreadi"/>
    <s v=""/>
    <n v="1"/>
    <n v="0"/>
  </r>
  <r>
    <n v="3116"/>
    <x v="1547"/>
    <x v="828"/>
    <d v="2018-08-30T00:00:00"/>
    <s v="Standard Class"/>
    <x v="474"/>
    <x v="474"/>
    <x v="0"/>
    <s v="United States"/>
    <s v="Seattle"/>
    <s v="Washington"/>
    <n v="98105"/>
    <x v="1"/>
    <s v="FUR-CH-10001973"/>
    <x v="0"/>
    <s v="Chairs"/>
    <s v="Office Star Flex Back Scooter Chair with White Frame"/>
    <x v="1988"/>
    <n v="6"/>
    <n v="0.2"/>
    <n v="-39.952800000000025"/>
    <s v="Anna Andreadi"/>
    <s v=""/>
    <n v="1"/>
    <n v="0"/>
  </r>
  <r>
    <n v="3117"/>
    <x v="1547"/>
    <x v="828"/>
    <d v="2018-08-30T00:00:00"/>
    <s v="Standard Class"/>
    <x v="474"/>
    <x v="474"/>
    <x v="0"/>
    <s v="United States"/>
    <s v="Seattle"/>
    <s v="Washington"/>
    <n v="98105"/>
    <x v="1"/>
    <s v="OFF-AP-10001492"/>
    <x v="1"/>
    <s v="Appliances"/>
    <s v="Acco Six-Outlet Power Strip, 4' Cord Length"/>
    <x v="2526"/>
    <n v="5"/>
    <n v="0"/>
    <n v="11.206"/>
    <s v="Anna Andreadi"/>
    <s v=""/>
    <n v="1"/>
    <n v="0"/>
  </r>
  <r>
    <n v="3118"/>
    <x v="1547"/>
    <x v="828"/>
    <d v="2018-08-30T00:00:00"/>
    <s v="Standard Class"/>
    <x v="474"/>
    <x v="474"/>
    <x v="0"/>
    <s v="United States"/>
    <s v="Seattle"/>
    <s v="Washington"/>
    <n v="98105"/>
    <x v="1"/>
    <s v="OFF-SU-10002189"/>
    <x v="1"/>
    <s v="Supplies"/>
    <s v="Acme Rosewood Handle Letter Opener"/>
    <x v="174"/>
    <n v="4"/>
    <n v="0"/>
    <n v="0.15879999999999939"/>
    <s v="Anna Andreadi"/>
    <s v=""/>
    <n v="1"/>
    <n v="0"/>
  </r>
  <r>
    <n v="3119"/>
    <x v="1548"/>
    <x v="832"/>
    <d v="2017-06-12T00:00:00"/>
    <s v="First Class"/>
    <x v="531"/>
    <x v="531"/>
    <x v="1"/>
    <s v="United States"/>
    <s v="Lakeland"/>
    <s v="Florida"/>
    <n v="33801"/>
    <x v="0"/>
    <s v="FUR-CH-10003312"/>
    <x v="0"/>
    <s v="Chairs"/>
    <s v="Hon 2090 “Pillow Soft” Series Mid Back Swivel/Tilt Chairs"/>
    <x v="2527"/>
    <n v="5"/>
    <n v="0.2"/>
    <n v="-182.63700000000017"/>
    <s v="Cassandra Brandow"/>
    <s v=""/>
    <n v="1"/>
    <n v="0"/>
  </r>
  <r>
    <n v="3120"/>
    <x v="1548"/>
    <x v="832"/>
    <d v="2017-06-12T00:00:00"/>
    <s v="First Class"/>
    <x v="531"/>
    <x v="531"/>
    <x v="1"/>
    <s v="United States"/>
    <s v="Lakeland"/>
    <s v="Florida"/>
    <n v="33801"/>
    <x v="0"/>
    <s v="TEC-PH-10002496"/>
    <x v="2"/>
    <s v="Phones"/>
    <s v="Cisco SPA301"/>
    <x v="2528"/>
    <n v="2"/>
    <n v="0.2"/>
    <n v="31.197999999999986"/>
    <s v="Cassandra Brandow"/>
    <s v=""/>
    <n v="1"/>
    <n v="0"/>
  </r>
  <r>
    <n v="3121"/>
    <x v="1548"/>
    <x v="832"/>
    <d v="2017-06-12T00:00:00"/>
    <s v="First Class"/>
    <x v="531"/>
    <x v="531"/>
    <x v="1"/>
    <s v="United States"/>
    <s v="Lakeland"/>
    <s v="Florida"/>
    <n v="33801"/>
    <x v="0"/>
    <s v="FUR-FU-10003464"/>
    <x v="0"/>
    <s v="Furnishings"/>
    <s v="Seth Thomas 8 1/2&quot; Cubicle Clock"/>
    <x v="2529"/>
    <n v="3"/>
    <n v="0.2"/>
    <n v="7.3007999999999988"/>
    <s v="Cassandra Brandow"/>
    <s v=""/>
    <n v="1"/>
    <n v="0"/>
  </r>
  <r>
    <n v="3122"/>
    <x v="1548"/>
    <x v="832"/>
    <d v="2017-06-12T00:00:00"/>
    <s v="First Class"/>
    <x v="531"/>
    <x v="531"/>
    <x v="1"/>
    <s v="United States"/>
    <s v="Lakeland"/>
    <s v="Florida"/>
    <n v="33801"/>
    <x v="0"/>
    <s v="OFF-AR-10000380"/>
    <x v="1"/>
    <s v="Art"/>
    <s v="Hunt PowerHouse Electric Pencil Sharpener, Blue"/>
    <x v="2530"/>
    <n v="2"/>
    <n v="0.2"/>
    <n v="7.5959999999999894"/>
    <s v="Cassandra Brandow"/>
    <s v=""/>
    <n v="1"/>
    <n v="0"/>
  </r>
  <r>
    <n v="3123"/>
    <x v="1548"/>
    <x v="832"/>
    <d v="2017-06-12T00:00:00"/>
    <s v="First Class"/>
    <x v="531"/>
    <x v="531"/>
    <x v="1"/>
    <s v="United States"/>
    <s v="Lakeland"/>
    <s v="Florida"/>
    <n v="33801"/>
    <x v="0"/>
    <s v="OFF-BI-10004593"/>
    <x v="1"/>
    <s v="Binders"/>
    <s v="Ibico Laser Imprintable Binding System Covers"/>
    <x v="288"/>
    <n v="5"/>
    <n v="0.7"/>
    <n v="-62.88000000000001"/>
    <s v="Cassandra Brandow"/>
    <s v=""/>
    <n v="1"/>
    <n v="0"/>
  </r>
  <r>
    <n v="3124"/>
    <x v="1548"/>
    <x v="832"/>
    <d v="2017-06-12T00:00:00"/>
    <s v="First Class"/>
    <x v="531"/>
    <x v="531"/>
    <x v="1"/>
    <s v="United States"/>
    <s v="Lakeland"/>
    <s v="Florida"/>
    <n v="33801"/>
    <x v="0"/>
    <s v="OFF-BI-10001308"/>
    <x v="1"/>
    <s v="Binders"/>
    <s v="GBC Standard Plastic Binding Systems' Combs"/>
    <x v="2531"/>
    <n v="2"/>
    <n v="0.7"/>
    <n v="-3.1400000000000006"/>
    <s v="Cassandra Brandow"/>
    <s v=""/>
    <n v="1"/>
    <n v="0"/>
  </r>
  <r>
    <n v="3125"/>
    <x v="1548"/>
    <x v="832"/>
    <d v="2017-06-12T00:00:00"/>
    <s v="First Class"/>
    <x v="531"/>
    <x v="531"/>
    <x v="1"/>
    <s v="United States"/>
    <s v="Lakeland"/>
    <s v="Florida"/>
    <n v="33801"/>
    <x v="0"/>
    <s v="OFF-ST-10001780"/>
    <x v="1"/>
    <s v="Storage"/>
    <s v="Tennsco 16-Compartment Lockers with Coat Rack"/>
    <x v="2532"/>
    <n v="2"/>
    <n v="0.2"/>
    <n v="51.831200000000024"/>
    <s v="Cassandra Brandow"/>
    <s v=""/>
    <n v="1"/>
    <n v="0"/>
  </r>
  <r>
    <n v="3126"/>
    <x v="1548"/>
    <x v="832"/>
    <d v="2017-06-12T00:00:00"/>
    <s v="First Class"/>
    <x v="531"/>
    <x v="531"/>
    <x v="1"/>
    <s v="United States"/>
    <s v="Lakeland"/>
    <s v="Florida"/>
    <n v="33801"/>
    <x v="0"/>
    <s v="OFF-ST-10003816"/>
    <x v="1"/>
    <s v="Storage"/>
    <s v="Fellowes High-Stak Drawer Files"/>
    <x v="2533"/>
    <n v="4"/>
    <n v="0.2"/>
    <n v="21.142799999999966"/>
    <s v="Cassandra Brandow"/>
    <s v=""/>
    <n v="1"/>
    <n v="0"/>
  </r>
  <r>
    <n v="3127"/>
    <x v="1549"/>
    <x v="565"/>
    <d v="2019-09-12T00:00:00"/>
    <s v="Standard Class"/>
    <x v="686"/>
    <x v="686"/>
    <x v="0"/>
    <s v="United States"/>
    <s v="Philadelphia"/>
    <s v="Pennsylvania"/>
    <n v="19134"/>
    <x v="3"/>
    <s v="TEC-PH-10002200"/>
    <x v="2"/>
    <s v="Phones"/>
    <s v="Aastra 6757i CT Wireless VoIP phone"/>
    <x v="2534"/>
    <n v="2"/>
    <n v="0.4"/>
    <n v="-47.396800000000013"/>
    <s v="Chuck Magee"/>
    <s v=""/>
    <n v="1"/>
    <n v="1"/>
  </r>
  <r>
    <n v="3128"/>
    <x v="1550"/>
    <x v="280"/>
    <d v="2019-10-06T00:00:00"/>
    <s v="Standard Class"/>
    <x v="669"/>
    <x v="669"/>
    <x v="0"/>
    <s v="United States"/>
    <s v="New York City"/>
    <s v="New York"/>
    <n v="10011"/>
    <x v="3"/>
    <s v="OFF-PA-10004438"/>
    <x v="1"/>
    <s v="Paper"/>
    <s v="Xerox 1907"/>
    <x v="338"/>
    <n v="4"/>
    <n v="0"/>
    <n v="23.086399999999998"/>
    <s v="Chuck Magee"/>
    <s v=""/>
    <n v="1"/>
    <n v="0"/>
  </r>
  <r>
    <n v="3129"/>
    <x v="1551"/>
    <x v="757"/>
    <d v="2016-12-17T00:00:00"/>
    <s v="First Class"/>
    <x v="385"/>
    <x v="385"/>
    <x v="2"/>
    <s v="United States"/>
    <s v="Los Angeles"/>
    <s v="California"/>
    <n v="90049"/>
    <x v="1"/>
    <s v="FUR-FU-10004090"/>
    <x v="0"/>
    <s v="Furnishings"/>
    <s v="Executive Impressions 14&quot; Contract Wall Clock"/>
    <x v="791"/>
    <n v="2"/>
    <n v="0"/>
    <n v="14.671799999999998"/>
    <s v="Anna Andreadi"/>
    <s v=""/>
    <n v="1"/>
    <n v="0"/>
  </r>
  <r>
    <n v="3130"/>
    <x v="1551"/>
    <x v="757"/>
    <d v="2016-12-17T00:00:00"/>
    <s v="First Class"/>
    <x v="385"/>
    <x v="385"/>
    <x v="2"/>
    <s v="United States"/>
    <s v="Los Angeles"/>
    <s v="California"/>
    <n v="90049"/>
    <x v="1"/>
    <s v="FUR-CH-10002602"/>
    <x v="0"/>
    <s v="Chairs"/>
    <s v="DMI Arturo Collection Mission-style Design Wood Chair"/>
    <x v="475"/>
    <n v="2"/>
    <n v="0.2"/>
    <n v="18.11760000000001"/>
    <s v="Anna Andreadi"/>
    <s v=""/>
    <n v="1"/>
    <n v="0"/>
  </r>
  <r>
    <n v="3131"/>
    <x v="1551"/>
    <x v="757"/>
    <d v="2016-12-17T00:00:00"/>
    <s v="First Class"/>
    <x v="385"/>
    <x v="385"/>
    <x v="2"/>
    <s v="United States"/>
    <s v="Los Angeles"/>
    <s v="California"/>
    <n v="90049"/>
    <x v="1"/>
    <s v="TEC-AC-10001142"/>
    <x v="2"/>
    <s v="Accessories"/>
    <s v="First Data FD10 PIN Pad"/>
    <x v="2535"/>
    <n v="5"/>
    <n v="0"/>
    <n v="39.499999999999957"/>
    <s v="Anna Andreadi"/>
    <s v=""/>
    <n v="1"/>
    <n v="0"/>
  </r>
  <r>
    <n v="3132"/>
    <x v="1551"/>
    <x v="757"/>
    <d v="2016-12-17T00:00:00"/>
    <s v="First Class"/>
    <x v="385"/>
    <x v="385"/>
    <x v="2"/>
    <s v="United States"/>
    <s v="Los Angeles"/>
    <s v="California"/>
    <n v="90049"/>
    <x v="1"/>
    <s v="TEC-PH-10004977"/>
    <x v="2"/>
    <s v="Phones"/>
    <s v="GE 30524EE4"/>
    <x v="2536"/>
    <n v="4"/>
    <n v="0.2"/>
    <n v="70.55639999999994"/>
    <s v="Anna Andreadi"/>
    <s v=""/>
    <n v="1"/>
    <n v="0"/>
  </r>
  <r>
    <n v="3133"/>
    <x v="1552"/>
    <x v="829"/>
    <d v="2016-08-26T00:00:00"/>
    <s v="First Class"/>
    <x v="687"/>
    <x v="687"/>
    <x v="1"/>
    <s v="United States"/>
    <s v="Oceanside"/>
    <s v="New York"/>
    <n v="11572"/>
    <x v="3"/>
    <s v="FUR-FU-10004586"/>
    <x v="0"/>
    <s v="Furnishings"/>
    <s v="G.E. Longer-Life Indoor Recessed Floodlight Bulbs"/>
    <x v="2537"/>
    <n v="2"/>
    <n v="0"/>
    <n v="6.3743999999999996"/>
    <s v="Chuck Magee"/>
    <s v=""/>
    <n v="1"/>
    <n v="1"/>
  </r>
  <r>
    <n v="3134"/>
    <x v="1552"/>
    <x v="829"/>
    <d v="2016-08-26T00:00:00"/>
    <s v="First Class"/>
    <x v="687"/>
    <x v="687"/>
    <x v="1"/>
    <s v="United States"/>
    <s v="Oceanside"/>
    <s v="New York"/>
    <n v="11572"/>
    <x v="3"/>
    <s v="OFF-BI-10001116"/>
    <x v="1"/>
    <s v="Binders"/>
    <s v="Wilson Jones 1&quot; Hanging DublLock Ring Binders"/>
    <x v="2538"/>
    <n v="3"/>
    <n v="0.2"/>
    <n v="4.4352000000000009"/>
    <s v="Chuck Magee"/>
    <s v=""/>
    <n v="1"/>
    <n v="0"/>
  </r>
  <r>
    <n v="3135"/>
    <x v="1553"/>
    <x v="105"/>
    <d v="2019-11-18T00:00:00"/>
    <s v="Standard Class"/>
    <x v="60"/>
    <x v="60"/>
    <x v="2"/>
    <s v="United States"/>
    <s v="Dallas"/>
    <s v="Texas"/>
    <n v="75081"/>
    <x v="2"/>
    <s v="OFF-BI-10000666"/>
    <x v="1"/>
    <s v="Binders"/>
    <s v="Surelock Post Binders"/>
    <x v="2539"/>
    <n v="5"/>
    <n v="0.8"/>
    <n v="-45.840000000000018"/>
    <s v="Kelly Williams"/>
    <s v=""/>
    <n v="1"/>
    <n v="0"/>
  </r>
  <r>
    <n v="3136"/>
    <x v="1553"/>
    <x v="105"/>
    <d v="2019-11-18T00:00:00"/>
    <s v="Standard Class"/>
    <x v="60"/>
    <x v="60"/>
    <x v="2"/>
    <s v="United States"/>
    <s v="Dallas"/>
    <s v="Texas"/>
    <n v="75081"/>
    <x v="2"/>
    <s v="OFF-ST-10002583"/>
    <x v="1"/>
    <s v="Storage"/>
    <s v="Fellowes Neat Ideas Storage Cubes"/>
    <x v="2540"/>
    <n v="3"/>
    <n v="0.2"/>
    <n v="-15.590400000000002"/>
    <s v="Kelly Williams"/>
    <s v=""/>
    <n v="1"/>
    <n v="0"/>
  </r>
  <r>
    <n v="3137"/>
    <x v="1553"/>
    <x v="105"/>
    <d v="2019-11-18T00:00:00"/>
    <s v="Standard Class"/>
    <x v="60"/>
    <x v="60"/>
    <x v="2"/>
    <s v="United States"/>
    <s v="Dallas"/>
    <s v="Texas"/>
    <n v="75081"/>
    <x v="2"/>
    <s v="TEC-PH-10004908"/>
    <x v="2"/>
    <s v="Phones"/>
    <s v="Panasonic KX TS3282W Corded phone"/>
    <x v="2541"/>
    <n v="1"/>
    <n v="0.2"/>
    <n v="8.4989999999999917"/>
    <s v="Kelly Williams"/>
    <s v=""/>
    <n v="1"/>
    <n v="0"/>
  </r>
  <r>
    <n v="3138"/>
    <x v="1553"/>
    <x v="105"/>
    <d v="2019-11-18T00:00:00"/>
    <s v="Standard Class"/>
    <x v="60"/>
    <x v="60"/>
    <x v="2"/>
    <s v="United States"/>
    <s v="Dallas"/>
    <s v="Texas"/>
    <n v="75081"/>
    <x v="2"/>
    <s v="OFF-EN-10001219"/>
    <x v="1"/>
    <s v="Envelopes"/>
    <s v="#10- 4 1/8&quot; x 9 1/2&quot; Security-Tint Envelopes"/>
    <x v="2096"/>
    <n v="2"/>
    <n v="0.2"/>
    <n v="4.4311999999999996"/>
    <s v="Kelly Williams"/>
    <s v=""/>
    <n v="1"/>
    <n v="0"/>
  </r>
  <r>
    <n v="3139"/>
    <x v="1553"/>
    <x v="105"/>
    <d v="2019-11-18T00:00:00"/>
    <s v="Standard Class"/>
    <x v="60"/>
    <x v="60"/>
    <x v="2"/>
    <s v="United States"/>
    <s v="Dallas"/>
    <s v="Texas"/>
    <n v="75081"/>
    <x v="2"/>
    <s v="TEC-AC-10004568"/>
    <x v="2"/>
    <s v="Accessories"/>
    <s v="Maxell LTO Ultrium - 800 GB"/>
    <x v="2542"/>
    <n v="2"/>
    <n v="0.2"/>
    <n v="-0.55980000000000452"/>
    <s v="Kelly Williams"/>
    <s v=""/>
    <n v="1"/>
    <n v="0"/>
  </r>
  <r>
    <n v="3140"/>
    <x v="1553"/>
    <x v="105"/>
    <d v="2019-11-18T00:00:00"/>
    <s v="Standard Class"/>
    <x v="60"/>
    <x v="60"/>
    <x v="2"/>
    <s v="United States"/>
    <s v="Dallas"/>
    <s v="Texas"/>
    <n v="75081"/>
    <x v="2"/>
    <s v="FUR-FU-10001756"/>
    <x v="0"/>
    <s v="Furnishings"/>
    <s v="Eldon Expressions Desk Accessory, Wood Photo Frame, Mahogany"/>
    <x v="2543"/>
    <n v="3"/>
    <n v="0.6"/>
    <n v="-17.707200000000007"/>
    <s v="Kelly Williams"/>
    <s v=""/>
    <n v="1"/>
    <n v="0"/>
  </r>
  <r>
    <n v="3141"/>
    <x v="1554"/>
    <x v="334"/>
    <d v="2017-04-28T00:00:00"/>
    <s v="First Class"/>
    <x v="139"/>
    <x v="139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x v="2544"/>
    <n v="3"/>
    <n v="0"/>
    <n v="90.829200000000014"/>
    <s v="Chuck Magee"/>
    <s v=""/>
    <n v="1"/>
    <n v="0"/>
  </r>
  <r>
    <n v="3142"/>
    <x v="1555"/>
    <x v="432"/>
    <d v="2016-12-12T00:00:00"/>
    <s v="Same Day"/>
    <x v="388"/>
    <x v="388"/>
    <x v="1"/>
    <s v="United States"/>
    <s v="San Antonio"/>
    <s v="Texas"/>
    <n v="78207"/>
    <x v="2"/>
    <s v="OFF-BI-10003650"/>
    <x v="1"/>
    <s v="Binders"/>
    <s v="GBC DocuBind 300 Electric Binding Machine"/>
    <x v="2545"/>
    <n v="2"/>
    <n v="0.8"/>
    <n v="-336.62720000000013"/>
    <s v="Kelly Williams"/>
    <s v=""/>
    <n v="1"/>
    <n v="0"/>
  </r>
  <r>
    <n v="3143"/>
    <x v="1556"/>
    <x v="145"/>
    <d v="2019-09-27T00:00:00"/>
    <s v="Second Class"/>
    <x v="181"/>
    <x v="181"/>
    <x v="0"/>
    <s v="United States"/>
    <s v="Cincinnati"/>
    <s v="Ohio"/>
    <n v="45231"/>
    <x v="3"/>
    <s v="TEC-AC-10003628"/>
    <x v="2"/>
    <s v="Accessories"/>
    <s v="Logitech 910-002974 M325 Wireless Mouse for Web Scrolling"/>
    <x v="2546"/>
    <n v="5"/>
    <n v="0.2"/>
    <n v="35.988000000000007"/>
    <s v="Chuck Magee"/>
    <s v=""/>
    <n v="1"/>
    <n v="0"/>
  </r>
  <r>
    <n v="3144"/>
    <x v="1556"/>
    <x v="145"/>
    <d v="2019-09-27T00:00:00"/>
    <s v="Second Class"/>
    <x v="181"/>
    <x v="181"/>
    <x v="0"/>
    <s v="United States"/>
    <s v="Cincinnati"/>
    <s v="Ohio"/>
    <n v="45231"/>
    <x v="3"/>
    <s v="OFF-AR-10001547"/>
    <x v="1"/>
    <s v="Art"/>
    <s v="Newell 311"/>
    <x v="2547"/>
    <n v="6"/>
    <n v="0.2"/>
    <n v="0.92819999999999991"/>
    <s v="Chuck Magee"/>
    <s v=""/>
    <n v="1"/>
    <n v="0"/>
  </r>
  <r>
    <n v="3145"/>
    <x v="1557"/>
    <x v="64"/>
    <d v="2018-09-11T00:00:00"/>
    <s v="Standard Class"/>
    <x v="255"/>
    <x v="255"/>
    <x v="1"/>
    <s v="United States"/>
    <s v="Austin"/>
    <s v="Texas"/>
    <n v="78745"/>
    <x v="2"/>
    <s v="FUR-CH-10002647"/>
    <x v="0"/>
    <s v="Chairs"/>
    <s v="Situations Contoured Folding Chairs, 4/Set"/>
    <x v="2548"/>
    <n v="7"/>
    <n v="0.3"/>
    <n v="-24.842999999999961"/>
    <s v="Kelly Williams"/>
    <s v=""/>
    <n v="1"/>
    <n v="0"/>
  </r>
  <r>
    <n v="3146"/>
    <x v="1558"/>
    <x v="512"/>
    <d v="2019-02-13T00:00:00"/>
    <s v="Second Class"/>
    <x v="688"/>
    <x v="688"/>
    <x v="1"/>
    <s v="United States"/>
    <s v="Seattle"/>
    <s v="Washington"/>
    <n v="98105"/>
    <x v="1"/>
    <s v="FUR-CH-10004495"/>
    <x v="0"/>
    <s v="Chairs"/>
    <s v="Global Leather and Oak Executive Chair, Black"/>
    <x v="2549"/>
    <n v="4"/>
    <n v="0.2"/>
    <n v="108.35279999999986"/>
    <s v="Anna Andreadi"/>
    <n v="1"/>
    <n v="0"/>
    <n v="1"/>
  </r>
  <r>
    <n v="3147"/>
    <x v="1558"/>
    <x v="512"/>
    <d v="2019-02-13T00:00:00"/>
    <s v="Second Class"/>
    <x v="688"/>
    <x v="688"/>
    <x v="1"/>
    <s v="United States"/>
    <s v="Seattle"/>
    <s v="Washington"/>
    <n v="98105"/>
    <x v="1"/>
    <s v="TEC-PH-10002923"/>
    <x v="2"/>
    <s v="Phones"/>
    <s v="Logitech B530 USB Headset - headset - Full size, Binaural"/>
    <x v="2550"/>
    <n v="3"/>
    <n v="0.2"/>
    <n v="7.7679000000000009"/>
    <s v="Anna Andreadi"/>
    <n v="1"/>
    <n v="0"/>
    <n v="0"/>
  </r>
  <r>
    <n v="3148"/>
    <x v="1559"/>
    <x v="479"/>
    <d v="2016-07-03T00:00:00"/>
    <s v="Second Class"/>
    <x v="255"/>
    <x v="255"/>
    <x v="1"/>
    <s v="United States"/>
    <s v="Los Angeles"/>
    <s v="California"/>
    <n v="90004"/>
    <x v="1"/>
    <s v="OFF-AR-10001374"/>
    <x v="1"/>
    <s v="Art"/>
    <s v="BIC Brite Liner Highlighters, Chisel Tip"/>
    <x v="56"/>
    <n v="5"/>
    <n v="0"/>
    <n v="10.367999999999999"/>
    <s v="Anna Andreadi"/>
    <s v=""/>
    <n v="1"/>
    <n v="0"/>
  </r>
  <r>
    <n v="3149"/>
    <x v="1560"/>
    <x v="843"/>
    <d v="2018-06-10T00:00:00"/>
    <s v="First Class"/>
    <x v="279"/>
    <x v="279"/>
    <x v="2"/>
    <s v="United States"/>
    <s v="New York City"/>
    <s v="New York"/>
    <n v="10035"/>
    <x v="3"/>
    <s v="OFF-PA-10003441"/>
    <x v="1"/>
    <s v="Paper"/>
    <s v="Xerox 226"/>
    <x v="56"/>
    <n v="5"/>
    <n v="0"/>
    <n v="15.552000000000001"/>
    <s v="Chuck Magee"/>
    <s v=""/>
    <n v="1"/>
    <n v="0"/>
  </r>
  <r>
    <n v="3150"/>
    <x v="1561"/>
    <x v="414"/>
    <d v="2016-12-25T00:00:00"/>
    <s v="Standard Class"/>
    <x v="168"/>
    <x v="168"/>
    <x v="0"/>
    <s v="United States"/>
    <s v="Seattle"/>
    <s v="Washington"/>
    <n v="98103"/>
    <x v="1"/>
    <s v="OFF-LA-10002043"/>
    <x v="1"/>
    <s v="Labels"/>
    <s v="Avery 489"/>
    <x v="2551"/>
    <n v="3"/>
    <n v="0"/>
    <n v="14.904"/>
    <s v="Anna Andreadi"/>
    <s v=""/>
    <n v="1"/>
    <n v="0"/>
  </r>
  <r>
    <n v="3151"/>
    <x v="1562"/>
    <x v="83"/>
    <d v="2017-12-18T00:00:00"/>
    <s v="First Class"/>
    <x v="173"/>
    <x v="173"/>
    <x v="0"/>
    <s v="United States"/>
    <s v="Newark"/>
    <s v="Ohio"/>
    <n v="43055"/>
    <x v="3"/>
    <s v="TEC-AC-10002049"/>
    <x v="2"/>
    <s v="Accessories"/>
    <s v="Plantronics Savi W720 Multi-Device Wireless Headset System"/>
    <x v="2552"/>
    <n v="6"/>
    <n v="0.2"/>
    <n v="607.60800000000006"/>
    <s v="Chuck Magee"/>
    <s v=""/>
    <n v="1"/>
    <n v="0"/>
  </r>
  <r>
    <n v="3152"/>
    <x v="1562"/>
    <x v="83"/>
    <d v="2017-12-18T00:00:00"/>
    <s v="First Class"/>
    <x v="173"/>
    <x v="173"/>
    <x v="0"/>
    <s v="United States"/>
    <s v="Newark"/>
    <s v="Ohio"/>
    <n v="43055"/>
    <x v="3"/>
    <s v="TEC-MA-10000418"/>
    <x v="2"/>
    <s v="Machines"/>
    <s v="Cubify CubeX 3D Printer Double Head Print"/>
    <x v="2553"/>
    <n v="2"/>
    <n v="0.7"/>
    <n v="-2639.9912000000004"/>
    <s v="Chuck Magee"/>
    <s v=""/>
    <n v="1"/>
    <n v="0"/>
  </r>
  <r>
    <n v="3153"/>
    <x v="1562"/>
    <x v="83"/>
    <d v="2017-12-18T00:00:00"/>
    <s v="First Class"/>
    <x v="173"/>
    <x v="173"/>
    <x v="0"/>
    <s v="United States"/>
    <s v="Newark"/>
    <s v="Ohio"/>
    <n v="43055"/>
    <x v="3"/>
    <s v="TEC-PH-10004908"/>
    <x v="2"/>
    <s v="Phones"/>
    <s v="Panasonic KX TS3282W Corded phone"/>
    <x v="2554"/>
    <n v="2"/>
    <n v="0.4"/>
    <n v="-16.998000000000019"/>
    <s v="Chuck Magee"/>
    <s v=""/>
    <n v="1"/>
    <n v="0"/>
  </r>
  <r>
    <n v="3154"/>
    <x v="1562"/>
    <x v="83"/>
    <d v="2017-12-18T00:00:00"/>
    <s v="First Class"/>
    <x v="173"/>
    <x v="173"/>
    <x v="0"/>
    <s v="United States"/>
    <s v="Newark"/>
    <s v="Ohio"/>
    <n v="43055"/>
    <x v="3"/>
    <s v="FUR-FU-10004091"/>
    <x v="0"/>
    <s v="Furnishings"/>
    <s v="Howard Miller 13&quot; Diameter Goldtone Round Wall Clock"/>
    <x v="2555"/>
    <n v="7"/>
    <n v="0.2"/>
    <n v="69.001800000000017"/>
    <s v="Chuck Magee"/>
    <s v=""/>
    <n v="1"/>
    <n v="0"/>
  </r>
  <r>
    <n v="3155"/>
    <x v="1563"/>
    <x v="228"/>
    <d v="2019-07-24T00:00:00"/>
    <s v="Standard Class"/>
    <x v="416"/>
    <x v="416"/>
    <x v="1"/>
    <s v="United States"/>
    <s v="Maple Grove"/>
    <s v="Minnesota"/>
    <n v="55369"/>
    <x v="2"/>
    <s v="OFF-BI-10004600"/>
    <x v="1"/>
    <s v="Binders"/>
    <s v="Ibico Ibimaster 300 Manual Binding System"/>
    <x v="2556"/>
    <n v="2"/>
    <n v="0"/>
    <n v="331.19099999999997"/>
    <s v="Kelly Williams"/>
    <s v=""/>
    <n v="1"/>
    <n v="0"/>
  </r>
  <r>
    <n v="3156"/>
    <x v="1564"/>
    <x v="93"/>
    <d v="2016-08-05T00:00:00"/>
    <s v="Second Class"/>
    <x v="689"/>
    <x v="689"/>
    <x v="2"/>
    <s v="United States"/>
    <s v="Glendale"/>
    <s v="Arizona"/>
    <n v="85301"/>
    <x v="1"/>
    <s v="OFF-PA-10001289"/>
    <x v="1"/>
    <s v="Paper"/>
    <s v="White Computer Printout Paper by Universal"/>
    <x v="2557"/>
    <n v="3"/>
    <n v="0.2"/>
    <n v="33.721199999999996"/>
    <s v="Anna Andreadi"/>
    <s v=""/>
    <n v="1"/>
    <n v="1"/>
  </r>
  <r>
    <n v="3157"/>
    <x v="1565"/>
    <x v="252"/>
    <d v="2017-08-28T00:00:00"/>
    <s v="Standard Class"/>
    <x v="613"/>
    <x v="613"/>
    <x v="1"/>
    <s v="United States"/>
    <s v="New York City"/>
    <s v="New York"/>
    <n v="10009"/>
    <x v="3"/>
    <s v="FUR-TA-10001539"/>
    <x v="0"/>
    <s v="Tables"/>
    <s v="Chromcraft Rectangular Conference Tables"/>
    <x v="431"/>
    <n v="2"/>
    <n v="0.4"/>
    <n v="-75.830400000000054"/>
    <s v="Chuck Magee"/>
    <s v=""/>
    <n v="1"/>
    <n v="0"/>
  </r>
  <r>
    <n v="3158"/>
    <x v="1565"/>
    <x v="252"/>
    <d v="2017-08-28T00:00:00"/>
    <s v="Standard Class"/>
    <x v="613"/>
    <x v="613"/>
    <x v="1"/>
    <s v="United States"/>
    <s v="New York City"/>
    <s v="New York"/>
    <n v="10009"/>
    <x v="3"/>
    <s v="TEC-AC-10001266"/>
    <x v="2"/>
    <s v="Accessories"/>
    <s v="Memorex Micro Travel Drive 8 GB"/>
    <x v="1795"/>
    <n v="2"/>
    <n v="0"/>
    <n v="11.7"/>
    <s v="Chuck Magee"/>
    <s v=""/>
    <n v="1"/>
    <n v="0"/>
  </r>
  <r>
    <n v="3159"/>
    <x v="1566"/>
    <x v="253"/>
    <d v="2018-03-27T00:00:00"/>
    <s v="First Class"/>
    <x v="203"/>
    <x v="203"/>
    <x v="0"/>
    <s v="United States"/>
    <s v="Jacksonville"/>
    <s v="North Carolina"/>
    <n v="28540"/>
    <x v="0"/>
    <s v="OFF-ST-10001291"/>
    <x v="1"/>
    <s v="Storage"/>
    <s v="Tenex Personal Self-Stacking Standard File Box, Black/Gray"/>
    <x v="2558"/>
    <n v="5"/>
    <n v="0.2"/>
    <n v="5.9184999999999981"/>
    <s v="Cassandra Brandow"/>
    <s v=""/>
    <n v="1"/>
    <n v="0"/>
  </r>
  <r>
    <n v="3160"/>
    <x v="1566"/>
    <x v="253"/>
    <d v="2018-03-27T00:00:00"/>
    <s v="First Class"/>
    <x v="203"/>
    <x v="203"/>
    <x v="0"/>
    <s v="United States"/>
    <s v="Jacksonville"/>
    <s v="North Carolina"/>
    <n v="28540"/>
    <x v="0"/>
    <s v="TEC-AC-10001314"/>
    <x v="2"/>
    <s v="Accessories"/>
    <s v="Case Logic 2.4GHz Wireless Keyboard"/>
    <x v="2486"/>
    <n v="3"/>
    <n v="0.2"/>
    <n v="-17.996400000000019"/>
    <s v="Cassandra Brandow"/>
    <s v=""/>
    <n v="1"/>
    <n v="0"/>
  </r>
  <r>
    <n v="3161"/>
    <x v="1567"/>
    <x v="171"/>
    <d v="2016-09-16T00:00:00"/>
    <s v="Second Class"/>
    <x v="690"/>
    <x v="690"/>
    <x v="0"/>
    <s v="United States"/>
    <s v="Houston"/>
    <s v="Texas"/>
    <n v="77070"/>
    <x v="2"/>
    <s v="OFF-BI-10004040"/>
    <x v="1"/>
    <s v="Binders"/>
    <s v="Wilson Jones Impact Binders"/>
    <x v="2559"/>
    <n v="5"/>
    <n v="0.8"/>
    <n v="-8.0289999999999999"/>
    <s v="Kelly Williams"/>
    <s v=""/>
    <n v="1"/>
    <n v="1"/>
  </r>
  <r>
    <n v="3162"/>
    <x v="1568"/>
    <x v="158"/>
    <d v="2016-09-25T00:00:00"/>
    <s v="Standard Class"/>
    <x v="520"/>
    <x v="520"/>
    <x v="0"/>
    <s v="United States"/>
    <s v="San Francisco"/>
    <s v="California"/>
    <n v="94109"/>
    <x v="1"/>
    <s v="OFF-EN-10001539"/>
    <x v="1"/>
    <s v="Envelopes"/>
    <s v="Staple envelope"/>
    <x v="2560"/>
    <n v="2"/>
    <n v="0"/>
    <n v="7.3132000000000001"/>
    <s v="Anna Andreadi"/>
    <s v=""/>
    <n v="1"/>
    <n v="0"/>
  </r>
  <r>
    <n v="3163"/>
    <x v="1568"/>
    <x v="158"/>
    <d v="2016-09-25T00:00:00"/>
    <s v="Standard Class"/>
    <x v="520"/>
    <x v="520"/>
    <x v="0"/>
    <s v="United States"/>
    <s v="San Francisco"/>
    <s v="California"/>
    <n v="94109"/>
    <x v="1"/>
    <s v="OFF-EN-10004483"/>
    <x v="1"/>
    <s v="Envelopes"/>
    <s v="#10 White Business Envelopes,4 1/8 x 9 1/2"/>
    <x v="2561"/>
    <n v="5"/>
    <n v="0"/>
    <n v="36.824499999999993"/>
    <s v="Anna Andreadi"/>
    <s v=""/>
    <n v="1"/>
    <n v="0"/>
  </r>
  <r>
    <n v="3164"/>
    <x v="1568"/>
    <x v="158"/>
    <d v="2016-09-25T00:00:00"/>
    <s v="Standard Class"/>
    <x v="520"/>
    <x v="520"/>
    <x v="0"/>
    <s v="United States"/>
    <s v="San Francisco"/>
    <s v="California"/>
    <n v="94109"/>
    <x v="1"/>
    <s v="OFF-AR-10001615"/>
    <x v="1"/>
    <s v="Art"/>
    <s v="Newell 34"/>
    <x v="426"/>
    <n v="3"/>
    <n v="0"/>
    <n v="15.475200000000001"/>
    <s v="Anna Andreadi"/>
    <s v=""/>
    <n v="1"/>
    <n v="0"/>
  </r>
  <r>
    <n v="3165"/>
    <x v="1568"/>
    <x v="158"/>
    <d v="2016-09-25T00:00:00"/>
    <s v="Standard Class"/>
    <x v="520"/>
    <x v="520"/>
    <x v="0"/>
    <s v="United States"/>
    <s v="San Francisco"/>
    <s v="California"/>
    <n v="94109"/>
    <x v="1"/>
    <s v="OFF-PA-10000327"/>
    <x v="1"/>
    <s v="Paper"/>
    <s v="Xerox 1971"/>
    <x v="1811"/>
    <n v="9"/>
    <n v="0"/>
    <n v="17.333999999999996"/>
    <s v="Anna Andreadi"/>
    <s v=""/>
    <n v="1"/>
    <n v="0"/>
  </r>
  <r>
    <n v="3166"/>
    <x v="1568"/>
    <x v="158"/>
    <d v="2016-09-25T00:00:00"/>
    <s v="Standard Class"/>
    <x v="520"/>
    <x v="520"/>
    <x v="0"/>
    <s v="United States"/>
    <s v="San Francisco"/>
    <s v="California"/>
    <n v="94109"/>
    <x v="1"/>
    <s v="TEC-PH-10001299"/>
    <x v="2"/>
    <s v="Phones"/>
    <s v="Polycom CX300 Desktop Phone USB VoIP phone"/>
    <x v="2562"/>
    <n v="2"/>
    <n v="0.2"/>
    <n v="23.998400000000004"/>
    <s v="Anna Andreadi"/>
    <s v=""/>
    <n v="1"/>
    <n v="0"/>
  </r>
  <r>
    <n v="3167"/>
    <x v="1568"/>
    <x v="158"/>
    <d v="2016-09-25T00:00:00"/>
    <s v="Standard Class"/>
    <x v="520"/>
    <x v="520"/>
    <x v="0"/>
    <s v="United States"/>
    <s v="San Francisco"/>
    <s v="California"/>
    <n v="94109"/>
    <x v="1"/>
    <s v="OFF-PA-10002246"/>
    <x v="1"/>
    <s v="Paper"/>
    <s v="Wirebound Four 2-3/4 x 5 Forms per Page, 400 Sets per Book"/>
    <x v="2563"/>
    <n v="3"/>
    <n v="0"/>
    <n v="9.4815000000000005"/>
    <s v="Anna Andreadi"/>
    <s v=""/>
    <n v="1"/>
    <n v="0"/>
  </r>
  <r>
    <n v="3168"/>
    <x v="1569"/>
    <x v="517"/>
    <d v="2018-10-31T00:00:00"/>
    <s v="First Class"/>
    <x v="147"/>
    <x v="147"/>
    <x v="0"/>
    <s v="United States"/>
    <s v="Lansing"/>
    <s v="Michigan"/>
    <n v="48911"/>
    <x v="2"/>
    <s v="FUR-FU-10002671"/>
    <x v="0"/>
    <s v="Furnishings"/>
    <s v="Electrix 20W Halogen Replacement Bulb for Zoom-In Desk Lamp"/>
    <x v="2564"/>
    <n v="5"/>
    <n v="0"/>
    <n v="32.159999999999997"/>
    <s v="Kelly Williams"/>
    <s v=""/>
    <n v="1"/>
    <n v="0"/>
  </r>
  <r>
    <n v="3169"/>
    <x v="1570"/>
    <x v="316"/>
    <d v="2018-06-03T00:00:00"/>
    <s v="Standard Class"/>
    <x v="169"/>
    <x v="169"/>
    <x v="1"/>
    <s v="United States"/>
    <s v="Tallahassee"/>
    <s v="Florida"/>
    <n v="32303"/>
    <x v="0"/>
    <s v="FUR-CH-10003833"/>
    <x v="0"/>
    <s v="Chairs"/>
    <s v="Novimex Fabric Task Chair"/>
    <x v="2565"/>
    <n v="8"/>
    <n v="0.2"/>
    <n v="-24.39200000000001"/>
    <s v="Cassandra Brandow"/>
    <s v=""/>
    <n v="1"/>
    <n v="0"/>
  </r>
  <r>
    <n v="3170"/>
    <x v="1570"/>
    <x v="316"/>
    <d v="2018-06-03T00:00:00"/>
    <s v="Standard Class"/>
    <x v="169"/>
    <x v="169"/>
    <x v="1"/>
    <s v="United States"/>
    <s v="Tallahassee"/>
    <s v="Florida"/>
    <n v="32303"/>
    <x v="0"/>
    <s v="OFF-PA-10001667"/>
    <x v="1"/>
    <s v="Paper"/>
    <s v="Great White Multi-Use Recycled Paper (20Lb. and 84 Bright)"/>
    <x v="2566"/>
    <n v="13"/>
    <n v="0.2"/>
    <n v="19.434999999999995"/>
    <s v="Cassandra Brandow"/>
    <s v=""/>
    <n v="1"/>
    <n v="0"/>
  </r>
  <r>
    <n v="3171"/>
    <x v="1571"/>
    <x v="202"/>
    <d v="2019-12-26T00:00:00"/>
    <s v="Second Class"/>
    <x v="7"/>
    <x v="7"/>
    <x v="0"/>
    <s v="United States"/>
    <s v="Columbia"/>
    <s v="South Carolina"/>
    <n v="29203"/>
    <x v="0"/>
    <s v="OFF-BI-10002003"/>
    <x v="1"/>
    <s v="Binders"/>
    <s v="Ibico Presentation Index for Binding Systems"/>
    <x v="1708"/>
    <n v="6"/>
    <n v="0"/>
    <n v="11.223600000000001"/>
    <s v="Cassandra Brandow"/>
    <s v=""/>
    <n v="1"/>
    <n v="0"/>
  </r>
  <r>
    <n v="3172"/>
    <x v="1572"/>
    <x v="844"/>
    <d v="2018-03-28T00:00:00"/>
    <s v="Standard Class"/>
    <x v="446"/>
    <x v="446"/>
    <x v="0"/>
    <s v="United States"/>
    <s v="Chicago"/>
    <s v="Illinois"/>
    <n v="60623"/>
    <x v="2"/>
    <s v="OFF-BI-10004465"/>
    <x v="1"/>
    <s v="Binders"/>
    <s v="Avery Durable Slant Ring Binders"/>
    <x v="2567"/>
    <n v="2"/>
    <n v="0.8"/>
    <n v="-4.7520000000000007"/>
    <s v="Kelly Williams"/>
    <s v=""/>
    <n v="1"/>
    <n v="0"/>
  </r>
  <r>
    <n v="3173"/>
    <x v="1572"/>
    <x v="844"/>
    <d v="2018-03-28T00:00:00"/>
    <s v="Standard Class"/>
    <x v="446"/>
    <x v="446"/>
    <x v="0"/>
    <s v="United States"/>
    <s v="Chicago"/>
    <s v="Illinois"/>
    <n v="60623"/>
    <x v="2"/>
    <s v="FUR-CH-10000665"/>
    <x v="0"/>
    <s v="Chairs"/>
    <s v="Global Airflow Leather Mesh Back Chair, Black"/>
    <x v="2568"/>
    <n v="5"/>
    <n v="0.3"/>
    <n v="0"/>
    <s v="Kelly Williams"/>
    <s v=""/>
    <n v="1"/>
    <n v="0"/>
  </r>
  <r>
    <n v="3174"/>
    <x v="1572"/>
    <x v="844"/>
    <d v="2018-03-28T00:00:00"/>
    <s v="Standard Class"/>
    <x v="446"/>
    <x v="446"/>
    <x v="0"/>
    <s v="United States"/>
    <s v="Chicago"/>
    <s v="Illinois"/>
    <n v="60623"/>
    <x v="2"/>
    <s v="OFF-AR-10004956"/>
    <x v="1"/>
    <s v="Art"/>
    <s v="Newell 33"/>
    <x v="2569"/>
    <n v="3"/>
    <n v="0.2"/>
    <n v="1.5065999999999975"/>
    <s v="Kelly Williams"/>
    <s v=""/>
    <n v="1"/>
    <n v="0"/>
  </r>
  <r>
    <n v="3175"/>
    <x v="1573"/>
    <x v="343"/>
    <d v="2019-11-18T00:00:00"/>
    <s v="Standard Class"/>
    <x v="212"/>
    <x v="212"/>
    <x v="0"/>
    <s v="United States"/>
    <s v="Detroit"/>
    <s v="Michigan"/>
    <n v="48227"/>
    <x v="2"/>
    <s v="OFF-AR-10004260"/>
    <x v="1"/>
    <s v="Art"/>
    <s v="Boston 1799 Powerhouse Electric Pencil Sharpener"/>
    <x v="2570"/>
    <n v="7"/>
    <n v="0"/>
    <n v="50.9208"/>
    <s v="Kelly Williams"/>
    <s v=""/>
    <n v="1"/>
    <n v="0"/>
  </r>
  <r>
    <n v="3176"/>
    <x v="1574"/>
    <x v="397"/>
    <d v="2019-09-29T00:00:00"/>
    <s v="Standard Class"/>
    <x v="275"/>
    <x v="275"/>
    <x v="0"/>
    <s v="United States"/>
    <s v="Fort Collins"/>
    <s v="Colorado"/>
    <n v="80525"/>
    <x v="1"/>
    <s v="FUR-BO-10001811"/>
    <x v="0"/>
    <s v="Bookcases"/>
    <s v="Atlantic Metals Mobile 5-Shelf Bookcases, Custom Colors"/>
    <x v="2571"/>
    <n v="2"/>
    <n v="0.7"/>
    <n v="-240.78400000000005"/>
    <s v="Anna Andreadi"/>
    <s v=""/>
    <n v="1"/>
    <n v="0"/>
  </r>
  <r>
    <n v="3177"/>
    <x v="1574"/>
    <x v="397"/>
    <d v="2019-09-29T00:00:00"/>
    <s v="Standard Class"/>
    <x v="275"/>
    <x v="275"/>
    <x v="0"/>
    <s v="United States"/>
    <s v="Fort Collins"/>
    <s v="Colorado"/>
    <n v="80525"/>
    <x v="1"/>
    <s v="TEC-AC-10003280"/>
    <x v="2"/>
    <s v="Accessories"/>
    <s v="Belkin F8E887 USB Wired Ergonomic Keyboard"/>
    <x v="736"/>
    <n v="2"/>
    <n v="0.2"/>
    <n v="0.59979999999999656"/>
    <s v="Anna Andreadi"/>
    <s v=""/>
    <n v="1"/>
    <n v="0"/>
  </r>
  <r>
    <n v="3178"/>
    <x v="1575"/>
    <x v="18"/>
    <d v="2019-09-10T00:00:00"/>
    <s v="Same Day"/>
    <x v="129"/>
    <x v="129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x v="2572"/>
    <n v="2"/>
    <n v="0"/>
    <n v="9.0048000000000012"/>
    <s v="Chuck Magee"/>
    <s v=""/>
    <n v="1"/>
    <n v="0"/>
  </r>
  <r>
    <n v="3179"/>
    <x v="1576"/>
    <x v="256"/>
    <d v="2019-12-11T00:00:00"/>
    <s v="Standard Class"/>
    <x v="416"/>
    <x v="416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x v="167"/>
    <n v="3"/>
    <n v="0"/>
    <n v="6.0725999999999987"/>
    <s v="Chuck Magee"/>
    <s v=""/>
    <n v="1"/>
    <n v="0"/>
  </r>
  <r>
    <n v="3180"/>
    <x v="1576"/>
    <x v="256"/>
    <d v="2019-12-11T00:00:00"/>
    <s v="Standard Class"/>
    <x v="416"/>
    <x v="416"/>
    <x v="1"/>
    <s v="United States"/>
    <s v="New York City"/>
    <s v="New York"/>
    <n v="10011"/>
    <x v="3"/>
    <s v="FUR-FU-10000521"/>
    <x v="0"/>
    <s v="Furnishings"/>
    <s v="Seth Thomas 14&quot; Putty-Colored Wall Clock"/>
    <x v="2573"/>
    <n v="2"/>
    <n v="0"/>
    <n v="18.190799999999996"/>
    <s v="Chuck Magee"/>
    <s v=""/>
    <n v="1"/>
    <n v="0"/>
  </r>
  <r>
    <n v="3181"/>
    <x v="1576"/>
    <x v="256"/>
    <d v="2019-12-11T00:00:00"/>
    <s v="Standard Class"/>
    <x v="416"/>
    <x v="416"/>
    <x v="1"/>
    <s v="United States"/>
    <s v="New York City"/>
    <s v="New York"/>
    <n v="10011"/>
    <x v="3"/>
    <s v="OFF-AP-10001271"/>
    <x v="1"/>
    <s v="Appliances"/>
    <s v="Eureka The Boss Cordless Rechargeable Stick Vac"/>
    <x v="2574"/>
    <n v="5"/>
    <n v="0"/>
    <n v="68.823000000000008"/>
    <s v="Chuck Magee"/>
    <s v=""/>
    <n v="1"/>
    <n v="0"/>
  </r>
  <r>
    <n v="3182"/>
    <x v="1577"/>
    <x v="45"/>
    <d v="2019-11-12T00:00:00"/>
    <s v="Second Class"/>
    <x v="312"/>
    <x v="312"/>
    <x v="1"/>
    <s v="United States"/>
    <s v="Columbia"/>
    <s v="Maryland"/>
    <n v="21044"/>
    <x v="3"/>
    <s v="OFF-BI-10004728"/>
    <x v="1"/>
    <s v="Binders"/>
    <s v="Wilson Jones Turn Tabs Binder Tool for Ring Binders"/>
    <x v="1328"/>
    <n v="2"/>
    <n v="0"/>
    <n v="4.4344000000000001"/>
    <s v="Chuck Magee"/>
    <s v=""/>
    <n v="1"/>
    <n v="0"/>
  </r>
  <r>
    <n v="3183"/>
    <x v="1577"/>
    <x v="45"/>
    <d v="2019-11-12T00:00:00"/>
    <s v="Second Class"/>
    <x v="312"/>
    <x v="312"/>
    <x v="1"/>
    <s v="United States"/>
    <s v="Columbia"/>
    <s v="Maryland"/>
    <n v="21044"/>
    <x v="3"/>
    <s v="TEC-AC-10004666"/>
    <x v="2"/>
    <s v="Accessories"/>
    <s v="Maxell iVDR EX 500GB Cartridge"/>
    <x v="2575"/>
    <n v="3"/>
    <n v="0"/>
    <n v="355.4466000000001"/>
    <s v="Chuck Magee"/>
    <s v=""/>
    <n v="1"/>
    <n v="0"/>
  </r>
  <r>
    <n v="3184"/>
    <x v="1577"/>
    <x v="45"/>
    <d v="2019-11-12T00:00:00"/>
    <s v="Second Class"/>
    <x v="312"/>
    <x v="312"/>
    <x v="1"/>
    <s v="United States"/>
    <s v="Columbia"/>
    <s v="Maryland"/>
    <n v="21044"/>
    <x v="3"/>
    <s v="OFF-ST-10003208"/>
    <x v="1"/>
    <s v="Storage"/>
    <s v="Adjustable Depth Letter/Legal Cart"/>
    <x v="2576"/>
    <n v="9"/>
    <n v="0"/>
    <n v="473.61059999999975"/>
    <s v="Chuck Magee"/>
    <s v=""/>
    <n v="1"/>
    <n v="0"/>
  </r>
  <r>
    <n v="3185"/>
    <x v="1577"/>
    <x v="45"/>
    <d v="2019-11-12T00:00:00"/>
    <s v="Second Class"/>
    <x v="312"/>
    <x v="312"/>
    <x v="1"/>
    <s v="United States"/>
    <s v="Columbia"/>
    <s v="Maryland"/>
    <n v="21044"/>
    <x v="3"/>
    <s v="OFF-ST-10003208"/>
    <x v="1"/>
    <s v="Storage"/>
    <s v="Adjustable Depth Letter/Legal Cart"/>
    <x v="2577"/>
    <n v="3"/>
    <n v="0"/>
    <n v="157.87019999999993"/>
    <s v="Chuck Magee"/>
    <s v=""/>
    <n v="1"/>
    <n v="0"/>
  </r>
  <r>
    <n v="3186"/>
    <x v="1578"/>
    <x v="845"/>
    <d v="2016-11-09T00:00:00"/>
    <s v="First Class"/>
    <x v="568"/>
    <x v="568"/>
    <x v="1"/>
    <s v="United States"/>
    <s v="Houston"/>
    <s v="Texas"/>
    <n v="77041"/>
    <x v="2"/>
    <s v="OFF-BI-10000632"/>
    <x v="1"/>
    <s v="Binders"/>
    <s v="Satellite Sectional Post Binders"/>
    <x v="2578"/>
    <n v="3"/>
    <n v="0.8"/>
    <n v="-44.278199999999998"/>
    <s v="Kelly Williams"/>
    <n v="1"/>
    <n v="0"/>
    <n v="0"/>
  </r>
  <r>
    <n v="3187"/>
    <x v="1578"/>
    <x v="845"/>
    <d v="2016-11-09T00:00:00"/>
    <s v="First Class"/>
    <x v="568"/>
    <x v="568"/>
    <x v="1"/>
    <s v="United States"/>
    <s v="Houston"/>
    <s v="Texas"/>
    <n v="77041"/>
    <x v="2"/>
    <s v="OFF-EN-10004773"/>
    <x v="1"/>
    <s v="Envelopes"/>
    <s v="Staple envelope"/>
    <x v="1355"/>
    <n v="3"/>
    <n v="0.2"/>
    <n v="26.952599999999997"/>
    <s v="Kelly Williams"/>
    <n v="1"/>
    <n v="0"/>
    <n v="0"/>
  </r>
  <r>
    <n v="3188"/>
    <x v="1579"/>
    <x v="846"/>
    <d v="2019-03-17T00:00:00"/>
    <s v="Standard Class"/>
    <x v="10"/>
    <x v="10"/>
    <x v="1"/>
    <s v="United States"/>
    <s v="Lowell"/>
    <s v="Massachusetts"/>
    <n v="1852"/>
    <x v="3"/>
    <s v="TEC-PH-10004700"/>
    <x v="2"/>
    <s v="Phones"/>
    <s v="PowerGen Dual USB Car Charger"/>
    <x v="1570"/>
    <n v="7"/>
    <n v="0"/>
    <n v="32.1678"/>
    <s v="Chuck Magee"/>
    <s v=""/>
    <n v="1"/>
    <n v="0"/>
  </r>
  <r>
    <n v="3189"/>
    <x v="1580"/>
    <x v="179"/>
    <d v="2019-10-22T00:00:00"/>
    <s v="Second Class"/>
    <x v="68"/>
    <x v="68"/>
    <x v="1"/>
    <s v="United States"/>
    <s v="Woodland"/>
    <s v="California"/>
    <n v="95695"/>
    <x v="1"/>
    <s v="OFF-LA-10003714"/>
    <x v="1"/>
    <s v="Labels"/>
    <s v="Avery 510"/>
    <x v="1416"/>
    <n v="1"/>
    <n v="0"/>
    <n v="1.7999999999999998"/>
    <s v="Anna Andreadi"/>
    <s v=""/>
    <n v="1"/>
    <n v="0"/>
  </r>
  <r>
    <n v="3190"/>
    <x v="1580"/>
    <x v="179"/>
    <d v="2019-10-22T00:00:00"/>
    <s v="Second Class"/>
    <x v="68"/>
    <x v="68"/>
    <x v="1"/>
    <s v="United States"/>
    <s v="Woodland"/>
    <s v="California"/>
    <n v="95695"/>
    <x v="1"/>
    <s v="OFF-BI-10001787"/>
    <x v="1"/>
    <s v="Binders"/>
    <s v="Wilson Jones Four-Pocket Poly Binders"/>
    <x v="2579"/>
    <n v="4"/>
    <n v="0.2"/>
    <n v="7.5864000000000003"/>
    <s v="Anna Andreadi"/>
    <s v=""/>
    <n v="1"/>
    <n v="0"/>
  </r>
  <r>
    <n v="3191"/>
    <x v="1581"/>
    <x v="17"/>
    <d v="2018-01-01T00:00:00"/>
    <s v="Standard Class"/>
    <x v="660"/>
    <x v="660"/>
    <x v="2"/>
    <s v="United States"/>
    <s v="Chicago"/>
    <s v="Illinois"/>
    <n v="60610"/>
    <x v="2"/>
    <s v="OFF-ST-10002957"/>
    <x v="1"/>
    <s v="Storage"/>
    <s v="Sterilite Show Offs Storage Containers"/>
    <x v="2538"/>
    <n v="3"/>
    <n v="0.2"/>
    <n v="-3.1680000000000001"/>
    <s v="Kelly Williams"/>
    <s v=""/>
    <n v="1"/>
    <n v="0"/>
  </r>
  <r>
    <n v="3192"/>
    <x v="1582"/>
    <x v="280"/>
    <d v="2019-10-08T00:00:00"/>
    <s v="Standard Class"/>
    <x v="338"/>
    <x v="338"/>
    <x v="1"/>
    <s v="United States"/>
    <s v="New York City"/>
    <s v="New York"/>
    <n v="10035"/>
    <x v="3"/>
    <s v="TEC-PH-10002115"/>
    <x v="2"/>
    <s v="Phones"/>
    <s v="Plantronics 81402"/>
    <x v="773"/>
    <n v="1"/>
    <n v="0"/>
    <n v="17.157400000000003"/>
    <s v="Chuck Magee"/>
    <s v=""/>
    <n v="1"/>
    <n v="0"/>
  </r>
  <r>
    <n v="3193"/>
    <x v="1583"/>
    <x v="400"/>
    <d v="2019-06-08T00:00:00"/>
    <s v="Standard Class"/>
    <x v="614"/>
    <x v="614"/>
    <x v="1"/>
    <s v="United States"/>
    <s v="Missouri City"/>
    <s v="Texas"/>
    <n v="77489"/>
    <x v="2"/>
    <s v="OFF-BI-10002557"/>
    <x v="1"/>
    <s v="Binders"/>
    <s v="Presstex Flexible Ring Binders"/>
    <x v="2580"/>
    <n v="7"/>
    <n v="0.8"/>
    <n v="-9.5550000000000015"/>
    <s v="Kelly Williams"/>
    <s v=""/>
    <n v="1"/>
    <n v="0"/>
  </r>
  <r>
    <n v="3194"/>
    <x v="1584"/>
    <x v="416"/>
    <d v="2016-09-04T00:00:00"/>
    <s v="First Class"/>
    <x v="691"/>
    <x v="691"/>
    <x v="0"/>
    <s v="United States"/>
    <s v="Houston"/>
    <s v="Texas"/>
    <n v="77036"/>
    <x v="2"/>
    <s v="OFF-BI-10002949"/>
    <x v="1"/>
    <s v="Binders"/>
    <s v="Prestige Round Ring Binders"/>
    <x v="2581"/>
    <n v="3"/>
    <n v="0.8"/>
    <n v="-6.0192000000000032"/>
    <s v="Kelly Williams"/>
    <s v=""/>
    <n v="1"/>
    <n v="1"/>
  </r>
  <r>
    <n v="3195"/>
    <x v="1584"/>
    <x v="416"/>
    <d v="2016-09-04T00:00:00"/>
    <s v="First Class"/>
    <x v="691"/>
    <x v="691"/>
    <x v="0"/>
    <s v="United States"/>
    <s v="Houston"/>
    <s v="Texas"/>
    <n v="77036"/>
    <x v="2"/>
    <s v="OFF-PA-10004100"/>
    <x v="1"/>
    <s v="Paper"/>
    <s v="Xerox 216"/>
    <x v="277"/>
    <n v="6"/>
    <n v="0.2"/>
    <n v="10.8864"/>
    <s v="Kelly Williams"/>
    <s v=""/>
    <n v="1"/>
    <n v="0"/>
  </r>
  <r>
    <n v="3196"/>
    <x v="1585"/>
    <x v="590"/>
    <d v="2018-08-13T00:00:00"/>
    <s v="Standard Class"/>
    <x v="475"/>
    <x v="475"/>
    <x v="2"/>
    <s v="United States"/>
    <s v="Jackson"/>
    <s v="Mississippi"/>
    <n v="39212"/>
    <x v="0"/>
    <s v="OFF-FA-10001883"/>
    <x v="1"/>
    <s v="Fasteners"/>
    <s v="Alliance Super-Size Bands, Assorted Sizes"/>
    <x v="1013"/>
    <n v="3"/>
    <n v="0"/>
    <n v="0.23339999999999961"/>
    <s v="Cassandra Brandow"/>
    <s v=""/>
    <n v="1"/>
    <n v="0"/>
  </r>
  <r>
    <n v="3197"/>
    <x v="1586"/>
    <x v="847"/>
    <d v="2019-07-28T00:00:00"/>
    <s v="Standard Class"/>
    <x v="92"/>
    <x v="92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x v="2065"/>
    <n v="3"/>
    <n v="0"/>
    <n v="14.085899999999999"/>
    <s v="Chuck Magee"/>
    <s v=""/>
    <n v="1"/>
    <n v="0"/>
  </r>
  <r>
    <n v="3198"/>
    <x v="1587"/>
    <x v="848"/>
    <d v="2017-07-10T00:00:00"/>
    <s v="Same Day"/>
    <x v="13"/>
    <x v="13"/>
    <x v="0"/>
    <s v="United States"/>
    <s v="Tempe"/>
    <s v="Arizona"/>
    <n v="85281"/>
    <x v="1"/>
    <s v="OFF-BI-10003196"/>
    <x v="1"/>
    <s v="Binders"/>
    <s v="Accohide Poly Flexible Ring Binders"/>
    <x v="2582"/>
    <n v="3"/>
    <n v="0.7"/>
    <n v="-2.2439999999999989"/>
    <s v="Anna Andreadi"/>
    <s v=""/>
    <n v="1"/>
    <n v="0"/>
  </r>
  <r>
    <n v="3199"/>
    <x v="1588"/>
    <x v="588"/>
    <d v="2016-12-07T00:00:00"/>
    <s v="Standard Class"/>
    <x v="509"/>
    <x v="509"/>
    <x v="0"/>
    <s v="United States"/>
    <s v="Jacksonville"/>
    <s v="North Carolina"/>
    <n v="28540"/>
    <x v="0"/>
    <s v="TEC-PH-10001644"/>
    <x v="2"/>
    <s v="Phones"/>
    <s v="BlueLounge Milo Smartphone Stand, White/Metallic"/>
    <x v="1679"/>
    <n v="4"/>
    <n v="0.2"/>
    <n v="9.5968000000000053"/>
    <s v="Cassandra Brandow"/>
    <s v=""/>
    <n v="1"/>
    <n v="0"/>
  </r>
  <r>
    <n v="3200"/>
    <x v="1589"/>
    <x v="404"/>
    <d v="2019-12-22T00:00:00"/>
    <s v="Standard Class"/>
    <x v="692"/>
    <x v="692"/>
    <x v="1"/>
    <s v="United States"/>
    <s v="Philadelphia"/>
    <s v="Pennsylvania"/>
    <n v="19134"/>
    <x v="3"/>
    <s v="OFF-AR-10003183"/>
    <x v="1"/>
    <s v="Art"/>
    <s v="Avery Fluorescent Highlighter Four-Color Set"/>
    <x v="2583"/>
    <n v="7"/>
    <n v="0.2"/>
    <n v="2.3379999999999983"/>
    <s v="Chuck Magee"/>
    <s v=""/>
    <n v="1"/>
    <n v="1"/>
  </r>
  <r>
    <n v="3201"/>
    <x v="1590"/>
    <x v="598"/>
    <d v="2016-05-20T00:00:00"/>
    <s v="Second Class"/>
    <x v="74"/>
    <x v="74"/>
    <x v="0"/>
    <s v="United States"/>
    <s v="Akron"/>
    <s v="Ohio"/>
    <n v="44312"/>
    <x v="3"/>
    <s v="FUR-FU-10000308"/>
    <x v="0"/>
    <s v="Furnishings"/>
    <s v="Deflect-o Glass Clear Studded Chair Mats"/>
    <x v="2584"/>
    <n v="3"/>
    <n v="0.2"/>
    <n v="3.7308000000000021"/>
    <s v="Chuck Magee"/>
    <s v=""/>
    <n v="1"/>
    <n v="0"/>
  </r>
  <r>
    <n v="3202"/>
    <x v="1590"/>
    <x v="598"/>
    <d v="2016-05-20T00:00:00"/>
    <s v="Second Class"/>
    <x v="74"/>
    <x v="74"/>
    <x v="0"/>
    <s v="United States"/>
    <s v="Akron"/>
    <s v="Ohio"/>
    <n v="44312"/>
    <x v="3"/>
    <s v="OFF-PA-10001526"/>
    <x v="1"/>
    <s v="Paper"/>
    <s v="Xerox 1949"/>
    <x v="801"/>
    <n v="4"/>
    <n v="0.2"/>
    <n v="5.7768000000000015"/>
    <s v="Chuck Magee"/>
    <s v=""/>
    <n v="1"/>
    <n v="0"/>
  </r>
  <r>
    <n v="3203"/>
    <x v="1591"/>
    <x v="849"/>
    <d v="2016-11-16T00:00:00"/>
    <s v="Standard Class"/>
    <x v="76"/>
    <x v="76"/>
    <x v="0"/>
    <s v="United States"/>
    <s v="San Diego"/>
    <s v="California"/>
    <n v="92037"/>
    <x v="1"/>
    <s v="TEC-PH-10002103"/>
    <x v="2"/>
    <s v="Phones"/>
    <s v="Jabra SPEAK 410"/>
    <x v="2306"/>
    <n v="8"/>
    <n v="0.2"/>
    <n v="60.153600000000012"/>
    <s v="Anna Andreadi"/>
    <s v=""/>
    <n v="1"/>
    <n v="0"/>
  </r>
  <r>
    <n v="3204"/>
    <x v="1591"/>
    <x v="849"/>
    <d v="2016-11-16T00:00:00"/>
    <s v="Standard Class"/>
    <x v="76"/>
    <x v="76"/>
    <x v="0"/>
    <s v="United States"/>
    <s v="San Diego"/>
    <s v="California"/>
    <n v="92037"/>
    <x v="1"/>
    <s v="TEC-AC-10004209"/>
    <x v="2"/>
    <s v="Accessories"/>
    <s v="Memorex Froggy Flash Drive 4 GB"/>
    <x v="2585"/>
    <n v="1"/>
    <n v="0"/>
    <n v="4.2861000000000002"/>
    <s v="Anna Andreadi"/>
    <s v=""/>
    <n v="1"/>
    <n v="0"/>
  </r>
  <r>
    <n v="3205"/>
    <x v="1591"/>
    <x v="849"/>
    <d v="2016-11-16T00:00:00"/>
    <s v="Standard Class"/>
    <x v="76"/>
    <x v="76"/>
    <x v="0"/>
    <s v="United States"/>
    <s v="San Diego"/>
    <s v="California"/>
    <n v="92037"/>
    <x v="1"/>
    <s v="FUR-FU-10000397"/>
    <x v="0"/>
    <s v="Furnishings"/>
    <s v="Luxo Economy Swing Arm Lamp"/>
    <x v="1155"/>
    <n v="2"/>
    <n v="0"/>
    <n v="11.166400000000003"/>
    <s v="Anna Andreadi"/>
    <s v=""/>
    <n v="1"/>
    <n v="0"/>
  </r>
  <r>
    <n v="3206"/>
    <x v="1591"/>
    <x v="849"/>
    <d v="2016-11-16T00:00:00"/>
    <s v="Standard Class"/>
    <x v="76"/>
    <x v="76"/>
    <x v="0"/>
    <s v="United States"/>
    <s v="San Diego"/>
    <s v="California"/>
    <n v="92037"/>
    <x v="1"/>
    <s v="OFF-PA-10002137"/>
    <x v="1"/>
    <s v="Paper"/>
    <s v="Southworth 100% Résumé Paper, 24lb."/>
    <x v="2586"/>
    <n v="8"/>
    <n v="0"/>
    <n v="28.007999999999996"/>
    <s v="Anna Andreadi"/>
    <s v=""/>
    <n v="1"/>
    <n v="0"/>
  </r>
  <r>
    <n v="3207"/>
    <x v="1591"/>
    <x v="849"/>
    <d v="2016-11-16T00:00:00"/>
    <s v="Standard Class"/>
    <x v="76"/>
    <x v="76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x v="2587"/>
    <n v="5"/>
    <n v="0"/>
    <n v="14.896000000000003"/>
    <s v="Anna Andreadi"/>
    <s v=""/>
    <n v="1"/>
    <n v="0"/>
  </r>
  <r>
    <n v="3208"/>
    <x v="1591"/>
    <x v="849"/>
    <d v="2016-11-16T00:00:00"/>
    <s v="Standard Class"/>
    <x v="76"/>
    <x v="76"/>
    <x v="0"/>
    <s v="United States"/>
    <s v="San Diego"/>
    <s v="California"/>
    <n v="92037"/>
    <x v="1"/>
    <s v="OFF-LA-10000407"/>
    <x v="1"/>
    <s v="Labels"/>
    <s v="Avery White Multi-Purpose Labels"/>
    <x v="2588"/>
    <n v="8"/>
    <n v="0"/>
    <n v="18.3264"/>
    <s v="Anna Andreadi"/>
    <s v=""/>
    <n v="1"/>
    <n v="0"/>
  </r>
  <r>
    <n v="3209"/>
    <x v="1592"/>
    <x v="850"/>
    <d v="2018-01-15T00:00:00"/>
    <s v="Standard Class"/>
    <x v="156"/>
    <x v="156"/>
    <x v="1"/>
    <s v="United States"/>
    <s v="Fresno"/>
    <s v="California"/>
    <n v="93727"/>
    <x v="1"/>
    <s v="TEC-AC-10000420"/>
    <x v="2"/>
    <s v="Accessories"/>
    <s v="Logitech G500s Laser Gaming Mouse with Adjustable Weight Tuning"/>
    <x v="2589"/>
    <n v="5"/>
    <n v="0"/>
    <n v="118.98299999999999"/>
    <s v="Anna Andreadi"/>
    <s v=""/>
    <n v="1"/>
    <n v="0"/>
  </r>
  <r>
    <n v="3210"/>
    <x v="1592"/>
    <x v="850"/>
    <d v="2018-01-15T00:00:00"/>
    <s v="Standard Class"/>
    <x v="156"/>
    <x v="156"/>
    <x v="1"/>
    <s v="United States"/>
    <s v="Fresno"/>
    <s v="California"/>
    <n v="93727"/>
    <x v="1"/>
    <s v="TEC-PH-10002726"/>
    <x v="2"/>
    <s v="Phones"/>
    <s v="netTALK DUO VoIP Telephone Service"/>
    <x v="2590"/>
    <n v="9"/>
    <n v="0.2"/>
    <n v="141.72300000000001"/>
    <s v="Anna Andreadi"/>
    <s v=""/>
    <n v="1"/>
    <n v="0"/>
  </r>
  <r>
    <n v="3211"/>
    <x v="1593"/>
    <x v="585"/>
    <d v="2019-09-27T00:00:00"/>
    <s v="Standard Class"/>
    <x v="64"/>
    <x v="64"/>
    <x v="1"/>
    <s v="United States"/>
    <s v="Pearland"/>
    <s v="Texas"/>
    <n v="77581"/>
    <x v="2"/>
    <s v="OFF-EN-10001415"/>
    <x v="1"/>
    <s v="Envelopes"/>
    <s v="Staple envelope"/>
    <x v="2569"/>
    <n v="3"/>
    <n v="0.2"/>
    <n v="5.0220000000000002"/>
    <s v="Kelly Williams"/>
    <s v=""/>
    <n v="1"/>
    <n v="0"/>
  </r>
  <r>
    <n v="3212"/>
    <x v="1593"/>
    <x v="585"/>
    <d v="2019-09-27T00:00:00"/>
    <s v="Standard Class"/>
    <x v="64"/>
    <x v="64"/>
    <x v="1"/>
    <s v="United States"/>
    <s v="Pearland"/>
    <s v="Texas"/>
    <n v="77581"/>
    <x v="2"/>
    <s v="OFF-BI-10000773"/>
    <x v="1"/>
    <s v="Binders"/>
    <s v="Insertable Tab Post Binder Dividers"/>
    <x v="2591"/>
    <n v="7"/>
    <n v="0.8"/>
    <n v="-18.52620000000001"/>
    <s v="Kelly Williams"/>
    <s v=""/>
    <n v="1"/>
    <n v="0"/>
  </r>
  <r>
    <n v="3213"/>
    <x v="1594"/>
    <x v="851"/>
    <d v="2016-12-28T00:00:00"/>
    <s v="Standard Class"/>
    <x v="227"/>
    <x v="227"/>
    <x v="0"/>
    <s v="United States"/>
    <s v="Richmond"/>
    <s v="Indiana"/>
    <n v="47374"/>
    <x v="2"/>
    <s v="OFF-AP-10002350"/>
    <x v="1"/>
    <s v="Appliances"/>
    <s v="Belkin F9H710-06 7 Outlet SurgeMaster Surge Protector"/>
    <x v="2592"/>
    <n v="11"/>
    <n v="0"/>
    <n v="58.027200000000001"/>
    <s v="Kelly Williams"/>
    <s v=""/>
    <n v="1"/>
    <n v="0"/>
  </r>
  <r>
    <n v="3214"/>
    <x v="1595"/>
    <x v="439"/>
    <d v="2018-06-01T00:00:00"/>
    <s v="Standard Class"/>
    <x v="260"/>
    <x v="260"/>
    <x v="1"/>
    <s v="United States"/>
    <s v="Philadelphia"/>
    <s v="Pennsylvania"/>
    <n v="19134"/>
    <x v="3"/>
    <s v="OFF-AR-10001919"/>
    <x v="1"/>
    <s v="Art"/>
    <s v="OIC #2 Pencils, Medium Soft"/>
    <x v="2593"/>
    <n v="1"/>
    <n v="0.2"/>
    <n v="0.16919999999999991"/>
    <s v="Chuck Magee"/>
    <s v=""/>
    <n v="1"/>
    <n v="0"/>
  </r>
  <r>
    <n v="3215"/>
    <x v="1595"/>
    <x v="439"/>
    <d v="2018-06-01T00:00:00"/>
    <s v="Standard Class"/>
    <x v="260"/>
    <x v="260"/>
    <x v="1"/>
    <s v="United States"/>
    <s v="Philadelphia"/>
    <s v="Pennsylvania"/>
    <n v="19134"/>
    <x v="3"/>
    <s v="OFF-AP-10002082"/>
    <x v="1"/>
    <s v="Appliances"/>
    <s v="Holmes HEPA Air Purifier"/>
    <x v="1510"/>
    <n v="2"/>
    <n v="0.2"/>
    <n v="6.5339999999999971"/>
    <s v="Chuck Magee"/>
    <s v=""/>
    <n v="1"/>
    <n v="0"/>
  </r>
  <r>
    <n v="3216"/>
    <x v="1596"/>
    <x v="141"/>
    <d v="2019-07-10T00:00:00"/>
    <s v="First Class"/>
    <x v="364"/>
    <x v="364"/>
    <x v="0"/>
    <s v="United States"/>
    <s v="San Mateo"/>
    <s v="California"/>
    <n v="94403"/>
    <x v="1"/>
    <s v="OFF-LA-10002762"/>
    <x v="1"/>
    <s v="Labels"/>
    <s v="Avery 485"/>
    <x v="50"/>
    <n v="6"/>
    <n v="0"/>
    <n v="35.334599999999995"/>
    <s v="Anna Andreadi"/>
    <s v=""/>
    <n v="1"/>
    <n v="0"/>
  </r>
  <r>
    <n v="3217"/>
    <x v="1597"/>
    <x v="8"/>
    <d v="2016-05-17T00:00:00"/>
    <s v="Standard Class"/>
    <x v="268"/>
    <x v="268"/>
    <x v="0"/>
    <s v="United States"/>
    <s v="Oakland"/>
    <s v="California"/>
    <n v="94601"/>
    <x v="1"/>
    <s v="TEC-AC-10002800"/>
    <x v="2"/>
    <s v="Accessories"/>
    <s v="Plantronics Audio 478 Stereo USB Headset"/>
    <x v="145"/>
    <n v="3"/>
    <n v="0"/>
    <n v="52.489499999999992"/>
    <s v="Anna Andreadi"/>
    <s v=""/>
    <n v="1"/>
    <n v="0"/>
  </r>
  <r>
    <n v="3218"/>
    <x v="1598"/>
    <x v="468"/>
    <d v="2019-11-16T00:00:00"/>
    <s v="Standard Class"/>
    <x v="395"/>
    <x v="395"/>
    <x v="1"/>
    <s v="United States"/>
    <s v="New York City"/>
    <s v="New York"/>
    <n v="10024"/>
    <x v="3"/>
    <s v="OFF-BI-10003925"/>
    <x v="1"/>
    <s v="Binders"/>
    <s v="Fellowes PB300 Plastic Comb Binding Machine"/>
    <x v="2594"/>
    <n v="3"/>
    <n v="0.2"/>
    <n v="314.27190000000002"/>
    <s v="Chuck Magee"/>
    <s v=""/>
    <n v="1"/>
    <n v="0"/>
  </r>
  <r>
    <n v="3219"/>
    <x v="1598"/>
    <x v="468"/>
    <d v="2019-11-16T00:00:00"/>
    <s v="Standard Class"/>
    <x v="395"/>
    <x v="395"/>
    <x v="1"/>
    <s v="United States"/>
    <s v="New York City"/>
    <s v="New York"/>
    <n v="10024"/>
    <x v="3"/>
    <s v="TEC-PH-10002200"/>
    <x v="2"/>
    <s v="Phones"/>
    <s v="Aastra 6757i CT Wireless VoIP phone"/>
    <x v="2595"/>
    <n v="2"/>
    <n v="0"/>
    <n v="124.95519999999999"/>
    <s v="Chuck Magee"/>
    <s v=""/>
    <n v="1"/>
    <n v="0"/>
  </r>
  <r>
    <n v="3220"/>
    <x v="1599"/>
    <x v="653"/>
    <d v="2017-10-08T00:00:00"/>
    <s v="Standard Class"/>
    <x v="687"/>
    <x v="687"/>
    <x v="1"/>
    <s v="United States"/>
    <s v="Lakewood"/>
    <s v="New Jersey"/>
    <n v="8701"/>
    <x v="3"/>
    <s v="OFF-PA-10001295"/>
    <x v="1"/>
    <s v="Paper"/>
    <s v="Computer Printout Paper with Letter-Trim Perforations"/>
    <x v="453"/>
    <n v="5"/>
    <n v="0"/>
    <n v="45.527999999999992"/>
    <s v="Chuck Magee"/>
    <n v="1"/>
    <n v="0"/>
    <n v="0"/>
  </r>
  <r>
    <n v="3221"/>
    <x v="1599"/>
    <x v="653"/>
    <d v="2017-10-08T00:00:00"/>
    <s v="Standard Class"/>
    <x v="687"/>
    <x v="687"/>
    <x v="1"/>
    <s v="United States"/>
    <s v="Lakewood"/>
    <s v="New Jersey"/>
    <n v="8701"/>
    <x v="3"/>
    <s v="OFF-EN-10002500"/>
    <x v="1"/>
    <s v="Envelopes"/>
    <s v="Globe Weis Peel &amp; Seel First Class Envelopes"/>
    <x v="2596"/>
    <n v="4"/>
    <n v="0"/>
    <n v="23.003999999999998"/>
    <s v="Chuck Magee"/>
    <n v="1"/>
    <n v="0"/>
    <n v="0"/>
  </r>
  <r>
    <n v="3222"/>
    <x v="1599"/>
    <x v="653"/>
    <d v="2017-10-08T00:00:00"/>
    <s v="Standard Class"/>
    <x v="687"/>
    <x v="687"/>
    <x v="1"/>
    <s v="United States"/>
    <s v="Lakewood"/>
    <s v="New Jersey"/>
    <n v="8701"/>
    <x v="3"/>
    <s v="TEC-AC-10000892"/>
    <x v="2"/>
    <s v="Accessories"/>
    <s v="NETGEAR N750 Dual Band Wi-Fi Gigabit Router"/>
    <x v="2597"/>
    <n v="1"/>
    <n v="0"/>
    <n v="32.4"/>
    <s v="Chuck Magee"/>
    <n v="1"/>
    <n v="0"/>
    <n v="0"/>
  </r>
  <r>
    <n v="3223"/>
    <x v="1600"/>
    <x v="852"/>
    <d v="2016-10-05T00:00:00"/>
    <s v="First Class"/>
    <x v="20"/>
    <x v="20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x v="2598"/>
    <n v="2"/>
    <n v="0.2"/>
    <n v="3.4103999999999997"/>
    <s v="Anna Andreadi"/>
    <s v=""/>
    <n v="1"/>
    <n v="0"/>
  </r>
  <r>
    <n v="3224"/>
    <x v="1600"/>
    <x v="852"/>
    <d v="2016-10-05T00:00:00"/>
    <s v="First Class"/>
    <x v="20"/>
    <x v="20"/>
    <x v="1"/>
    <s v="United States"/>
    <s v="Tempe"/>
    <s v="Arizona"/>
    <n v="85281"/>
    <x v="1"/>
    <s v="OFF-FA-10000735"/>
    <x v="1"/>
    <s v="Fasteners"/>
    <s v="Staples"/>
    <x v="1091"/>
    <n v="2"/>
    <n v="0.2"/>
    <n v="1.4599999999999997"/>
    <s v="Anna Andreadi"/>
    <s v=""/>
    <n v="1"/>
    <n v="0"/>
  </r>
  <r>
    <n v="3225"/>
    <x v="1600"/>
    <x v="852"/>
    <d v="2016-10-05T00:00:00"/>
    <s v="First Class"/>
    <x v="20"/>
    <x v="20"/>
    <x v="1"/>
    <s v="United States"/>
    <s v="Tempe"/>
    <s v="Arizona"/>
    <n v="85281"/>
    <x v="1"/>
    <s v="TEC-PH-10001760"/>
    <x v="2"/>
    <s v="Phones"/>
    <s v="Bose SoundLink Bluetooth Speaker"/>
    <x v="2599"/>
    <n v="2"/>
    <n v="0.2"/>
    <n v="107.46"/>
    <s v="Anna Andreadi"/>
    <s v=""/>
    <n v="1"/>
    <n v="0"/>
  </r>
  <r>
    <n v="3226"/>
    <x v="1600"/>
    <x v="852"/>
    <d v="2016-10-05T00:00:00"/>
    <s v="First Class"/>
    <x v="20"/>
    <x v="20"/>
    <x v="1"/>
    <s v="United States"/>
    <s v="Tempe"/>
    <s v="Arizona"/>
    <n v="85281"/>
    <x v="1"/>
    <s v="OFF-EN-10004846"/>
    <x v="1"/>
    <s v="Envelopes"/>
    <s v="Letter or Legal Size Expandable Poly String Tie Envelopes"/>
    <x v="2600"/>
    <n v="6"/>
    <n v="0.2"/>
    <n v="4.628400000000001"/>
    <s v="Anna Andreadi"/>
    <s v=""/>
    <n v="1"/>
    <n v="0"/>
  </r>
  <r>
    <n v="3227"/>
    <x v="1600"/>
    <x v="852"/>
    <d v="2016-10-05T00:00:00"/>
    <s v="First Class"/>
    <x v="20"/>
    <x v="20"/>
    <x v="1"/>
    <s v="United States"/>
    <s v="Tempe"/>
    <s v="Arizona"/>
    <n v="85281"/>
    <x v="1"/>
    <s v="OFF-SU-10003567"/>
    <x v="1"/>
    <s v="Supplies"/>
    <s v="Stiletto Hand Letter Openers"/>
    <x v="2601"/>
    <n v="2"/>
    <n v="0.2"/>
    <n v="-3.2639999999999993"/>
    <s v="Anna Andreadi"/>
    <s v=""/>
    <n v="1"/>
    <n v="0"/>
  </r>
  <r>
    <n v="3228"/>
    <x v="1600"/>
    <x v="852"/>
    <d v="2016-10-05T00:00:00"/>
    <s v="First Class"/>
    <x v="20"/>
    <x v="20"/>
    <x v="1"/>
    <s v="United States"/>
    <s v="Tempe"/>
    <s v="Arizona"/>
    <n v="85281"/>
    <x v="1"/>
    <s v="TEC-PH-10001557"/>
    <x v="2"/>
    <s v="Phones"/>
    <s v="Pyle PMP37LED"/>
    <x v="84"/>
    <n v="3"/>
    <n v="0.2"/>
    <n v="20.157899999999991"/>
    <s v="Anna Andreadi"/>
    <s v=""/>
    <n v="1"/>
    <n v="0"/>
  </r>
  <r>
    <n v="3229"/>
    <x v="1600"/>
    <x v="852"/>
    <d v="2016-10-05T00:00:00"/>
    <s v="First Class"/>
    <x v="20"/>
    <x v="20"/>
    <x v="1"/>
    <s v="United States"/>
    <s v="Tempe"/>
    <s v="Arizona"/>
    <n v="85281"/>
    <x v="1"/>
    <s v="TEC-AC-10003038"/>
    <x v="2"/>
    <s v="Accessories"/>
    <s v="Kingston Digital DataTraveler 16GB USB 2.0"/>
    <x v="181"/>
    <n v="1"/>
    <n v="0.2"/>
    <n v="-8.9500000000001023E-2"/>
    <s v="Anna Andreadi"/>
    <s v=""/>
    <n v="1"/>
    <n v="0"/>
  </r>
  <r>
    <n v="3230"/>
    <x v="1601"/>
    <x v="430"/>
    <d v="2016-08-16T00:00:00"/>
    <s v="Standard Class"/>
    <x v="107"/>
    <x v="107"/>
    <x v="0"/>
    <s v="United States"/>
    <s v="New York City"/>
    <s v="New York"/>
    <n v="10035"/>
    <x v="3"/>
    <s v="OFF-ST-10004459"/>
    <x v="1"/>
    <s v="Storage"/>
    <s v="Tennsco Single-Tier Lockers"/>
    <x v="2602"/>
    <n v="1"/>
    <n v="0"/>
    <n v="18.766999999999996"/>
    <s v="Chuck Magee"/>
    <s v=""/>
    <n v="1"/>
    <n v="0"/>
  </r>
  <r>
    <n v="3231"/>
    <x v="1602"/>
    <x v="853"/>
    <d v="2019-09-05T00:00:00"/>
    <s v="Second Class"/>
    <x v="202"/>
    <x v="202"/>
    <x v="0"/>
    <s v="United States"/>
    <s v="New York City"/>
    <s v="New York"/>
    <n v="10009"/>
    <x v="3"/>
    <s v="FUR-FU-10004960"/>
    <x v="0"/>
    <s v="Furnishings"/>
    <s v="Seth Thomas 12&quot; Clock w/ Goldtone Case"/>
    <x v="9"/>
    <n v="5"/>
    <n v="0"/>
    <n v="39.066000000000003"/>
    <s v="Chuck Magee"/>
    <s v=""/>
    <n v="1"/>
    <n v="0"/>
  </r>
  <r>
    <n v="3232"/>
    <x v="1603"/>
    <x v="513"/>
    <d v="2019-04-22T00:00:00"/>
    <s v="Standard Class"/>
    <x v="444"/>
    <x v="444"/>
    <x v="0"/>
    <s v="United States"/>
    <s v="Houston"/>
    <s v="Texas"/>
    <n v="77095"/>
    <x v="2"/>
    <s v="OFF-BI-10000632"/>
    <x v="1"/>
    <s v="Binders"/>
    <s v="Satellite Sectional Post Binders"/>
    <x v="2578"/>
    <n v="3"/>
    <n v="0.8"/>
    <n v="-44.278199999999998"/>
    <s v="Kelly Williams"/>
    <s v=""/>
    <n v="1"/>
    <n v="0"/>
  </r>
  <r>
    <n v="3233"/>
    <x v="1603"/>
    <x v="513"/>
    <d v="2019-04-22T00:00:00"/>
    <s v="Standard Class"/>
    <x v="444"/>
    <x v="444"/>
    <x v="0"/>
    <s v="United States"/>
    <s v="Houston"/>
    <s v="Texas"/>
    <n v="77095"/>
    <x v="2"/>
    <s v="OFF-BI-10001107"/>
    <x v="1"/>
    <s v="Binders"/>
    <s v="GBC White Gloss Covers, Plain Front"/>
    <x v="2603"/>
    <n v="1"/>
    <n v="0.8"/>
    <n v="-4.7784000000000013"/>
    <s v="Kelly Williams"/>
    <s v=""/>
    <n v="1"/>
    <n v="0"/>
  </r>
  <r>
    <n v="3234"/>
    <x v="1603"/>
    <x v="513"/>
    <d v="2019-04-22T00:00:00"/>
    <s v="Standard Class"/>
    <x v="444"/>
    <x v="444"/>
    <x v="0"/>
    <s v="United States"/>
    <s v="Houston"/>
    <s v="Texas"/>
    <n v="77095"/>
    <x v="2"/>
    <s v="OFF-ST-10002301"/>
    <x v="1"/>
    <s v="Storage"/>
    <s v="Tennsco Commercial Shelving"/>
    <x v="2604"/>
    <n v="2"/>
    <n v="0.2"/>
    <n v="-7.7292000000000041"/>
    <s v="Kelly Williams"/>
    <s v=""/>
    <n v="1"/>
    <n v="0"/>
  </r>
  <r>
    <n v="3235"/>
    <x v="1604"/>
    <x v="423"/>
    <d v="2018-04-27T00:00:00"/>
    <s v="First Class"/>
    <x v="691"/>
    <x v="691"/>
    <x v="0"/>
    <s v="United States"/>
    <s v="Riverside"/>
    <s v="California"/>
    <n v="92503"/>
    <x v="1"/>
    <s v="OFF-BI-10003355"/>
    <x v="1"/>
    <s v="Binders"/>
    <s v="Cardinal Holdit Business Card Pockets"/>
    <x v="2217"/>
    <n v="1"/>
    <n v="0.2"/>
    <n v="1.3944000000000001"/>
    <s v="Anna Andreadi"/>
    <s v=""/>
    <n v="1"/>
    <n v="0"/>
  </r>
  <r>
    <n v="3236"/>
    <x v="1605"/>
    <x v="804"/>
    <d v="2018-01-15T00:00:00"/>
    <s v="Same Day"/>
    <x v="116"/>
    <x v="116"/>
    <x v="0"/>
    <s v="United States"/>
    <s v="Fairfield"/>
    <s v="Connecticut"/>
    <n v="6824"/>
    <x v="3"/>
    <s v="FUR-TA-10002903"/>
    <x v="0"/>
    <s v="Tables"/>
    <s v="Bevis Round Bullnose 29&quot; High Table Top"/>
    <x v="2605"/>
    <n v="1"/>
    <n v="0.3"/>
    <n v="-15.582599999999999"/>
    <s v="Chuck Magee"/>
    <s v=""/>
    <n v="1"/>
    <n v="0"/>
  </r>
  <r>
    <n v="3237"/>
    <x v="1606"/>
    <x v="440"/>
    <d v="2018-05-02T00:00:00"/>
    <s v="Same Day"/>
    <x v="693"/>
    <x v="693"/>
    <x v="0"/>
    <s v="United States"/>
    <s v="New York City"/>
    <s v="New York"/>
    <n v="10024"/>
    <x v="3"/>
    <s v="OFF-ST-10001580"/>
    <x v="1"/>
    <s v="Storage"/>
    <s v="Super Decoflex Portable Personal File"/>
    <x v="2606"/>
    <n v="3"/>
    <n v="0"/>
    <n v="12.5832"/>
    <s v="Chuck Magee"/>
    <s v=""/>
    <n v="1"/>
    <n v="1"/>
  </r>
  <r>
    <n v="3238"/>
    <x v="1606"/>
    <x v="440"/>
    <d v="2018-05-02T00:00:00"/>
    <s v="Same Day"/>
    <x v="693"/>
    <x v="693"/>
    <x v="0"/>
    <s v="United States"/>
    <s v="New York City"/>
    <s v="New York"/>
    <n v="10024"/>
    <x v="3"/>
    <s v="OFF-BI-10000315"/>
    <x v="1"/>
    <s v="Binders"/>
    <s v="Poly Designer Cover &amp; Back"/>
    <x v="2607"/>
    <n v="3"/>
    <n v="0.2"/>
    <n v="15.951599999999997"/>
    <s v="Chuck Magee"/>
    <s v=""/>
    <n v="1"/>
    <n v="0"/>
  </r>
  <r>
    <n v="3239"/>
    <x v="1607"/>
    <x v="73"/>
    <d v="2018-11-27T00:00:00"/>
    <s v="Standard Class"/>
    <x v="694"/>
    <x v="694"/>
    <x v="1"/>
    <s v="United States"/>
    <s v="Houston"/>
    <s v="Texas"/>
    <n v="77095"/>
    <x v="2"/>
    <s v="FUR-CH-10003774"/>
    <x v="0"/>
    <s v="Chairs"/>
    <s v="Global Wood Trimmed Manager's Task Chair, Khaki"/>
    <x v="2608"/>
    <n v="5"/>
    <n v="0.3"/>
    <n v="-77.333000000000013"/>
    <s v="Kelly Williams"/>
    <s v=""/>
    <n v="1"/>
    <n v="1"/>
  </r>
  <r>
    <n v="3240"/>
    <x v="1607"/>
    <x v="73"/>
    <d v="2018-11-27T00:00:00"/>
    <s v="Standard Class"/>
    <x v="694"/>
    <x v="694"/>
    <x v="1"/>
    <s v="United States"/>
    <s v="Houston"/>
    <s v="Texas"/>
    <n v="77095"/>
    <x v="2"/>
    <s v="TEC-PH-10003095"/>
    <x v="2"/>
    <s v="Phones"/>
    <s v="Samsung HM1900 Bluetooth Headset"/>
    <x v="2609"/>
    <n v="7"/>
    <n v="0.2"/>
    <n v="46.095000000000006"/>
    <s v="Kelly Williams"/>
    <s v=""/>
    <n v="1"/>
    <n v="0"/>
  </r>
  <r>
    <n v="3241"/>
    <x v="1607"/>
    <x v="73"/>
    <d v="2018-11-27T00:00:00"/>
    <s v="Standard Class"/>
    <x v="694"/>
    <x v="694"/>
    <x v="1"/>
    <s v="United States"/>
    <s v="Houston"/>
    <s v="Texas"/>
    <n v="77095"/>
    <x v="2"/>
    <s v="FUR-FU-10000023"/>
    <x v="0"/>
    <s v="Furnishings"/>
    <s v="Eldon Wave Desk Accessories"/>
    <x v="2610"/>
    <n v="3"/>
    <n v="0.6"/>
    <n v="-2.8271999999999995"/>
    <s v="Kelly Williams"/>
    <s v=""/>
    <n v="1"/>
    <n v="0"/>
  </r>
  <r>
    <n v="3242"/>
    <x v="1608"/>
    <x v="854"/>
    <d v="2018-02-03T00:00:00"/>
    <s v="First Class"/>
    <x v="316"/>
    <x v="316"/>
    <x v="1"/>
    <s v="United States"/>
    <s v="Arlington"/>
    <s v="Virginia"/>
    <n v="22204"/>
    <x v="0"/>
    <s v="OFF-ST-10002214"/>
    <x v="1"/>
    <s v="Storage"/>
    <s v="X-Rack File for Hanging Folders"/>
    <x v="2015"/>
    <n v="5"/>
    <n v="0"/>
    <n v="14.676999999999998"/>
    <s v="Cassandra Brandow"/>
    <s v=""/>
    <n v="1"/>
    <n v="0"/>
  </r>
  <r>
    <n v="3243"/>
    <x v="1609"/>
    <x v="185"/>
    <d v="2019-04-05T00:00:00"/>
    <s v="Second Class"/>
    <x v="283"/>
    <x v="283"/>
    <x v="0"/>
    <s v="United States"/>
    <s v="Chicago"/>
    <s v="Illinois"/>
    <n v="60623"/>
    <x v="2"/>
    <s v="OFF-BI-10002799"/>
    <x v="1"/>
    <s v="Binders"/>
    <s v="SlimView Poly Binder, 3/8&quot;"/>
    <x v="2611"/>
    <n v="13"/>
    <n v="0.8"/>
    <n v="-22.895600000000005"/>
    <s v="Kelly Williams"/>
    <s v=""/>
    <n v="1"/>
    <n v="0"/>
  </r>
  <r>
    <n v="3244"/>
    <x v="1610"/>
    <x v="96"/>
    <d v="2019-12-05T00:00:00"/>
    <s v="Standard Class"/>
    <x v="695"/>
    <x v="695"/>
    <x v="0"/>
    <s v="United States"/>
    <s v="Grand Prairie"/>
    <s v="Texas"/>
    <n v="75051"/>
    <x v="2"/>
    <s v="TEC-PH-10004912"/>
    <x v="2"/>
    <s v="Phones"/>
    <s v="Cisco SPA112 2 Port Phone Adapter"/>
    <x v="2612"/>
    <n v="5"/>
    <n v="0.2"/>
    <n v="24.727499999999971"/>
    <s v="Kelly Williams"/>
    <s v=""/>
    <n v="1"/>
    <n v="1"/>
  </r>
  <r>
    <n v="3245"/>
    <x v="1610"/>
    <x v="96"/>
    <d v="2019-12-05T00:00:00"/>
    <s v="Standard Class"/>
    <x v="695"/>
    <x v="695"/>
    <x v="0"/>
    <s v="United States"/>
    <s v="Grand Prairie"/>
    <s v="Texas"/>
    <n v="75051"/>
    <x v="2"/>
    <s v="FUR-CH-10002602"/>
    <x v="0"/>
    <s v="Chairs"/>
    <s v="DMI Arturo Collection Mission-style Design Wood Chair"/>
    <x v="2613"/>
    <n v="3"/>
    <n v="0.3"/>
    <n v="-18.117599999999996"/>
    <s v="Kelly Williams"/>
    <s v=""/>
    <n v="1"/>
    <n v="0"/>
  </r>
  <r>
    <n v="3246"/>
    <x v="1611"/>
    <x v="389"/>
    <d v="2019-12-12T00:00:00"/>
    <s v="Second Class"/>
    <x v="130"/>
    <x v="130"/>
    <x v="1"/>
    <s v="United States"/>
    <s v="Seattle"/>
    <s v="Washington"/>
    <n v="98103"/>
    <x v="1"/>
    <s v="TEC-AC-10004510"/>
    <x v="2"/>
    <s v="Accessories"/>
    <s v="Logitech Desktop MK120 Mouse and keyboard Combo"/>
    <x v="1231"/>
    <n v="3"/>
    <n v="0"/>
    <n v="4.9079999999999977"/>
    <s v="Anna Andreadi"/>
    <s v=""/>
    <n v="1"/>
    <n v="0"/>
  </r>
  <r>
    <n v="3247"/>
    <x v="1611"/>
    <x v="389"/>
    <d v="2019-12-12T00:00:00"/>
    <s v="Second Class"/>
    <x v="130"/>
    <x v="130"/>
    <x v="1"/>
    <s v="United States"/>
    <s v="Seattle"/>
    <s v="Washington"/>
    <n v="98103"/>
    <x v="1"/>
    <s v="OFF-ST-10000060"/>
    <x v="1"/>
    <s v="Storage"/>
    <s v="Fellowes Bankers Box Staxonsteel Drawer File/Stacking System"/>
    <x v="1783"/>
    <n v="5"/>
    <n v="0"/>
    <n v="38.988000000000014"/>
    <s v="Anna Andreadi"/>
    <s v=""/>
    <n v="1"/>
    <n v="0"/>
  </r>
  <r>
    <n v="3248"/>
    <x v="1611"/>
    <x v="389"/>
    <d v="2019-12-12T00:00:00"/>
    <s v="Second Class"/>
    <x v="130"/>
    <x v="130"/>
    <x v="1"/>
    <s v="United States"/>
    <s v="Seattle"/>
    <s v="Washington"/>
    <n v="98103"/>
    <x v="1"/>
    <s v="OFF-AR-10000799"/>
    <x v="1"/>
    <s v="Art"/>
    <s v="Col-Erase Pencils with Erasers"/>
    <x v="2614"/>
    <n v="3"/>
    <n v="0"/>
    <n v="5.2895999999999983"/>
    <s v="Anna Andreadi"/>
    <s v=""/>
    <n v="1"/>
    <n v="0"/>
  </r>
  <r>
    <n v="3249"/>
    <x v="1612"/>
    <x v="42"/>
    <d v="2018-09-21T00:00:00"/>
    <s v="Standard Class"/>
    <x v="319"/>
    <x v="319"/>
    <x v="2"/>
    <s v="United States"/>
    <s v="Seattle"/>
    <s v="Washington"/>
    <n v="98103"/>
    <x v="1"/>
    <s v="FUR-CH-10004875"/>
    <x v="0"/>
    <s v="Chairs"/>
    <s v="Harbour Creations 67200 Series Stacking Chairs"/>
    <x v="2417"/>
    <n v="2"/>
    <n v="0.2"/>
    <n v="9.9651999999999994"/>
    <s v="Anna Andreadi"/>
    <s v=""/>
    <n v="1"/>
    <n v="0"/>
  </r>
  <r>
    <n v="3250"/>
    <x v="1612"/>
    <x v="42"/>
    <d v="2018-09-21T00:00:00"/>
    <s v="Standard Class"/>
    <x v="319"/>
    <x v="319"/>
    <x v="2"/>
    <s v="United States"/>
    <s v="Seattle"/>
    <s v="Washington"/>
    <n v="98103"/>
    <x v="1"/>
    <s v="TEC-PH-10002085"/>
    <x v="2"/>
    <s v="Phones"/>
    <s v="Clarity 53712"/>
    <x v="554"/>
    <n v="2"/>
    <n v="0.2"/>
    <n v="7.9188000000000045"/>
    <s v="Anna Andreadi"/>
    <s v=""/>
    <n v="1"/>
    <n v="0"/>
  </r>
  <r>
    <n v="3251"/>
    <x v="1613"/>
    <x v="443"/>
    <d v="2018-12-29T00:00:00"/>
    <s v="Standard Class"/>
    <x v="565"/>
    <x v="565"/>
    <x v="1"/>
    <s v="United States"/>
    <s v="Grand Rapids"/>
    <s v="Michigan"/>
    <n v="49505"/>
    <x v="2"/>
    <s v="OFF-FA-10000992"/>
    <x v="1"/>
    <s v="Fasteners"/>
    <s v="Acco Clips to Go Binder Clips, 24 Clips in Two Sizes"/>
    <x v="2615"/>
    <n v="7"/>
    <n v="0"/>
    <n v="11.679499999999999"/>
    <s v="Kelly Williams"/>
    <s v=""/>
    <n v="1"/>
    <n v="0"/>
  </r>
  <r>
    <n v="3252"/>
    <x v="1614"/>
    <x v="827"/>
    <d v="2019-04-19T00:00:00"/>
    <s v="First Class"/>
    <x v="696"/>
    <x v="696"/>
    <x v="0"/>
    <s v="United States"/>
    <s v="Philadelphia"/>
    <s v="Pennsylvania"/>
    <n v="19120"/>
    <x v="3"/>
    <s v="FUR-FU-10001473"/>
    <x v="0"/>
    <s v="Furnishings"/>
    <s v="Eldon Executive Woodline II Desk Accessories, Mahogany"/>
    <x v="2616"/>
    <n v="3"/>
    <n v="0.2"/>
    <n v="5.2773000000000003"/>
    <s v="Chuck Magee"/>
    <s v=""/>
    <n v="1"/>
    <n v="1"/>
  </r>
  <r>
    <n v="3253"/>
    <x v="1615"/>
    <x v="855"/>
    <d v="2019-10-30T00:00:00"/>
    <s v="Second Class"/>
    <x v="15"/>
    <x v="15"/>
    <x v="2"/>
    <s v="United States"/>
    <s v="Chicago"/>
    <s v="Illinois"/>
    <n v="60610"/>
    <x v="2"/>
    <s v="OFF-AR-10003045"/>
    <x v="1"/>
    <s v="Art"/>
    <s v="Prang Colored Pencils"/>
    <x v="2617"/>
    <n v="3"/>
    <n v="0.2"/>
    <n v="2.2050000000000001"/>
    <s v="Kelly Williams"/>
    <s v=""/>
    <n v="1"/>
    <n v="0"/>
  </r>
  <r>
    <n v="3254"/>
    <x v="1615"/>
    <x v="855"/>
    <d v="2019-10-30T00:00:00"/>
    <s v="Second Class"/>
    <x v="15"/>
    <x v="15"/>
    <x v="2"/>
    <s v="United States"/>
    <s v="Chicago"/>
    <s v="Illinois"/>
    <n v="60610"/>
    <x v="2"/>
    <s v="TEC-PH-10001536"/>
    <x v="2"/>
    <s v="Phones"/>
    <s v="Spigen Samsung Galaxy S5 Case Wallet"/>
    <x v="2618"/>
    <n v="2"/>
    <n v="0.2"/>
    <n v="2.0387999999999984"/>
    <s v="Kelly Williams"/>
    <s v=""/>
    <n v="1"/>
    <n v="0"/>
  </r>
  <r>
    <n v="3255"/>
    <x v="1616"/>
    <x v="630"/>
    <d v="2018-07-14T00:00:00"/>
    <s v="Standard Class"/>
    <x v="417"/>
    <x v="417"/>
    <x v="0"/>
    <s v="United States"/>
    <s v="Seattle"/>
    <s v="Washington"/>
    <n v="98105"/>
    <x v="1"/>
    <s v="TEC-PH-10001580"/>
    <x v="2"/>
    <s v="Phones"/>
    <s v="Logitech Mobile Speakerphone P710e - speaker phone"/>
    <x v="2619"/>
    <n v="1"/>
    <n v="0.2"/>
    <n v="9.4485999999999954"/>
    <s v="Anna Andreadi"/>
    <s v=""/>
    <n v="1"/>
    <n v="0"/>
  </r>
  <r>
    <n v="3256"/>
    <x v="1616"/>
    <x v="630"/>
    <d v="2018-07-14T00:00:00"/>
    <s v="Standard Class"/>
    <x v="417"/>
    <x v="417"/>
    <x v="0"/>
    <s v="United States"/>
    <s v="Seattle"/>
    <s v="Washington"/>
    <n v="98105"/>
    <x v="1"/>
    <s v="OFF-BI-10004209"/>
    <x v="1"/>
    <s v="Binders"/>
    <s v="Fellowes Twister Kit, Gray/Clear, 3/pkg"/>
    <x v="1768"/>
    <n v="3"/>
    <n v="0.2"/>
    <n v="6.0299999999999994"/>
    <s v="Anna Andreadi"/>
    <s v=""/>
    <n v="1"/>
    <n v="0"/>
  </r>
  <r>
    <n v="3257"/>
    <x v="1617"/>
    <x v="101"/>
    <d v="2017-08-14T00:00:00"/>
    <s v="Standard Class"/>
    <x v="19"/>
    <x v="19"/>
    <x v="1"/>
    <s v="United States"/>
    <s v="Jacksonville"/>
    <s v="Florida"/>
    <n v="32216"/>
    <x v="0"/>
    <s v="OFF-LA-10001613"/>
    <x v="1"/>
    <s v="Labels"/>
    <s v="Avery File Folder Labels"/>
    <x v="877"/>
    <n v="2"/>
    <n v="0.2"/>
    <n v="1.6704000000000001"/>
    <s v="Cassandra Brandow"/>
    <s v=""/>
    <n v="1"/>
    <n v="0"/>
  </r>
  <r>
    <n v="3258"/>
    <x v="1618"/>
    <x v="10"/>
    <d v="2018-12-14T00:00:00"/>
    <s v="Second Class"/>
    <x v="460"/>
    <x v="460"/>
    <x v="1"/>
    <s v="United States"/>
    <s v="Franklin"/>
    <s v="Tennessee"/>
    <n v="37064"/>
    <x v="0"/>
    <s v="FUR-TA-10001676"/>
    <x v="0"/>
    <s v="Tables"/>
    <s v="Hon 61000 Series Interactive Training Tables"/>
    <x v="2620"/>
    <n v="3"/>
    <n v="0.4"/>
    <n v="-29.323800000000006"/>
    <s v="Cassandra Brandow"/>
    <s v=""/>
    <n v="1"/>
    <n v="0"/>
  </r>
  <r>
    <n v="3259"/>
    <x v="1618"/>
    <x v="10"/>
    <d v="2018-12-14T00:00:00"/>
    <s v="Second Class"/>
    <x v="460"/>
    <x v="460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x v="194"/>
    <n v="2"/>
    <n v="0.7"/>
    <n v="-2.0621999999999998"/>
    <s v="Cassandra Brandow"/>
    <s v=""/>
    <n v="1"/>
    <n v="0"/>
  </r>
  <r>
    <n v="3260"/>
    <x v="1619"/>
    <x v="373"/>
    <d v="2018-11-17T00:00:00"/>
    <s v="Standard Class"/>
    <x v="697"/>
    <x v="697"/>
    <x v="2"/>
    <s v="United States"/>
    <s v="Highland Park"/>
    <s v="Illinois"/>
    <n v="60035"/>
    <x v="2"/>
    <s v="OFF-BI-10000285"/>
    <x v="1"/>
    <s v="Binders"/>
    <s v="XtraLife ClearVue Slant-D Ring Binders by Cardinal"/>
    <x v="2621"/>
    <n v="2"/>
    <n v="0.8"/>
    <n v="-4.7040000000000006"/>
    <s v="Kelly Williams"/>
    <s v=""/>
    <n v="1"/>
    <n v="1"/>
  </r>
  <r>
    <n v="3261"/>
    <x v="1620"/>
    <x v="687"/>
    <d v="2016-11-15T00:00:00"/>
    <s v="First Class"/>
    <x v="698"/>
    <x v="698"/>
    <x v="1"/>
    <s v="United States"/>
    <s v="Pasadena"/>
    <s v="Texas"/>
    <n v="77506"/>
    <x v="2"/>
    <s v="OFF-PA-10004609"/>
    <x v="1"/>
    <s v="Paper"/>
    <s v="Xerox 221"/>
    <x v="561"/>
    <n v="4"/>
    <n v="0.2"/>
    <n v="7.2576000000000001"/>
    <s v="Kelly Williams"/>
    <s v=""/>
    <n v="1"/>
    <n v="1"/>
  </r>
  <r>
    <n v="3262"/>
    <x v="1621"/>
    <x v="664"/>
    <d v="2016-11-19T00:00:00"/>
    <s v="First Class"/>
    <x v="131"/>
    <x v="131"/>
    <x v="1"/>
    <s v="United States"/>
    <s v="San Francisco"/>
    <s v="California"/>
    <n v="94109"/>
    <x v="1"/>
    <s v="TEC-AC-10001314"/>
    <x v="2"/>
    <s v="Accessories"/>
    <s v="Case Logic 2.4GHz Wireless Keyboard"/>
    <x v="2622"/>
    <n v="2"/>
    <n v="0"/>
    <n v="7.9983999999999895"/>
    <s v="Anna Andreadi"/>
    <s v=""/>
    <n v="1"/>
    <n v="0"/>
  </r>
  <r>
    <n v="3263"/>
    <x v="1621"/>
    <x v="664"/>
    <d v="2016-11-19T00:00:00"/>
    <s v="First Class"/>
    <x v="131"/>
    <x v="131"/>
    <x v="1"/>
    <s v="United States"/>
    <s v="San Francisco"/>
    <s v="California"/>
    <n v="94109"/>
    <x v="1"/>
    <s v="OFF-PA-10003395"/>
    <x v="1"/>
    <s v="Paper"/>
    <s v="Xerox 1941"/>
    <x v="2623"/>
    <n v="7"/>
    <n v="0"/>
    <n v="352.29599999999999"/>
    <s v="Anna Andreadi"/>
    <s v=""/>
    <n v="1"/>
    <n v="0"/>
  </r>
  <r>
    <n v="3264"/>
    <x v="1621"/>
    <x v="664"/>
    <d v="2016-11-19T00:00:00"/>
    <s v="First Class"/>
    <x v="131"/>
    <x v="131"/>
    <x v="1"/>
    <s v="United States"/>
    <s v="San Francisco"/>
    <s v="California"/>
    <n v="94109"/>
    <x v="1"/>
    <s v="OFF-AP-10001242"/>
    <x v="1"/>
    <s v="Appliances"/>
    <s v="APC 7 Outlet Network SurgeArrest Surge Protector"/>
    <x v="2624"/>
    <n v="3"/>
    <n v="0"/>
    <n v="72.431999999999988"/>
    <s v="Anna Andreadi"/>
    <s v=""/>
    <n v="1"/>
    <n v="0"/>
  </r>
  <r>
    <n v="3265"/>
    <x v="1622"/>
    <x v="758"/>
    <d v="2018-03-08T00:00:00"/>
    <s v="Second Class"/>
    <x v="575"/>
    <x v="575"/>
    <x v="1"/>
    <s v="United States"/>
    <s v="Miami"/>
    <s v="Florida"/>
    <n v="33180"/>
    <x v="0"/>
    <s v="OFF-LA-10001641"/>
    <x v="1"/>
    <s v="Labels"/>
    <s v="Avery 518"/>
    <x v="1973"/>
    <n v="4"/>
    <n v="0.2"/>
    <n v="3.528"/>
    <s v="Cassandra Brandow"/>
    <s v=""/>
    <n v="1"/>
    <n v="0"/>
  </r>
  <r>
    <n v="3266"/>
    <x v="1623"/>
    <x v="856"/>
    <d v="2016-10-15T00:00:00"/>
    <s v="Standard Class"/>
    <x v="535"/>
    <x v="535"/>
    <x v="0"/>
    <s v="United States"/>
    <s v="Philadelphia"/>
    <s v="Pennsylvania"/>
    <n v="19120"/>
    <x v="3"/>
    <s v="OFF-ST-10003816"/>
    <x v="1"/>
    <s v="Storage"/>
    <s v="Fellowes High-Stak Drawer Files"/>
    <x v="2625"/>
    <n v="2"/>
    <n v="0.2"/>
    <n v="10.571399999999983"/>
    <s v="Chuck Magee"/>
    <s v=""/>
    <n v="1"/>
    <n v="0"/>
  </r>
  <r>
    <n v="3267"/>
    <x v="1623"/>
    <x v="856"/>
    <d v="2016-10-15T00:00:00"/>
    <s v="Standard Class"/>
    <x v="535"/>
    <x v="535"/>
    <x v="0"/>
    <s v="United States"/>
    <s v="Philadelphia"/>
    <s v="Pennsylvania"/>
    <n v="19120"/>
    <x v="3"/>
    <s v="OFF-EN-10002230"/>
    <x v="1"/>
    <s v="Envelopes"/>
    <s v="Airmail Envelopes"/>
    <x v="2626"/>
    <n v="3"/>
    <n v="0.2"/>
    <n v="67.983299999999986"/>
    <s v="Chuck Magee"/>
    <s v=""/>
    <n v="1"/>
    <n v="0"/>
  </r>
  <r>
    <n v="3268"/>
    <x v="1624"/>
    <x v="857"/>
    <d v="2016-05-29T00:00:00"/>
    <s v="Standard Class"/>
    <x v="699"/>
    <x v="699"/>
    <x v="0"/>
    <s v="United States"/>
    <s v="Decatur"/>
    <s v="Alabama"/>
    <n v="35601"/>
    <x v="0"/>
    <s v="TEC-PH-10002660"/>
    <x v="2"/>
    <s v="Phones"/>
    <s v="Nortel Networks T7316 E Nt8 B27"/>
    <x v="2627"/>
    <n v="2"/>
    <n v="0"/>
    <n v="33.995000000000005"/>
    <s v="Cassandra Brandow"/>
    <n v="1"/>
    <n v="0"/>
    <n v="1"/>
  </r>
  <r>
    <n v="3269"/>
    <x v="1624"/>
    <x v="857"/>
    <d v="2016-05-29T00:00:00"/>
    <s v="Standard Class"/>
    <x v="699"/>
    <x v="699"/>
    <x v="0"/>
    <s v="United States"/>
    <s v="Decatur"/>
    <s v="Alabama"/>
    <n v="35601"/>
    <x v="0"/>
    <s v="TEC-PH-10003171"/>
    <x v="2"/>
    <s v="Phones"/>
    <s v="Plantronics Encore H101 Dual Earpieces Headset"/>
    <x v="2628"/>
    <n v="1"/>
    <n v="0"/>
    <n v="12.585999999999999"/>
    <s v="Cassandra Brandow"/>
    <n v="1"/>
    <n v="0"/>
    <n v="0"/>
  </r>
  <r>
    <n v="3270"/>
    <x v="1625"/>
    <x v="858"/>
    <d v="2016-07-19T00:00:00"/>
    <s v="Standard Class"/>
    <x v="100"/>
    <x v="100"/>
    <x v="1"/>
    <s v="United States"/>
    <s v="Sioux Falls"/>
    <s v="South Dakota"/>
    <n v="57103"/>
    <x v="2"/>
    <s v="TEC-AC-10003709"/>
    <x v="2"/>
    <s v="Accessories"/>
    <s v="Maxell 4.7GB DVD-R 5/Pack"/>
    <x v="2629"/>
    <n v="3"/>
    <n v="0"/>
    <n v="1.3068000000000004"/>
    <s v="Kelly Williams"/>
    <s v=""/>
    <n v="1"/>
    <n v="0"/>
  </r>
  <r>
    <n v="3271"/>
    <x v="1625"/>
    <x v="858"/>
    <d v="2016-07-19T00:00:00"/>
    <s v="Standard Class"/>
    <x v="100"/>
    <x v="100"/>
    <x v="1"/>
    <s v="United States"/>
    <s v="Sioux Falls"/>
    <s v="South Dakota"/>
    <n v="57103"/>
    <x v="2"/>
    <s v="OFF-FA-10000304"/>
    <x v="1"/>
    <s v="Fasteners"/>
    <s v="Advantus Push Pins"/>
    <x v="2630"/>
    <n v="3"/>
    <n v="0"/>
    <n v="2.6814000000000004"/>
    <s v="Kelly Williams"/>
    <s v=""/>
    <n v="1"/>
    <n v="0"/>
  </r>
  <r>
    <n v="3272"/>
    <x v="1626"/>
    <x v="17"/>
    <d v="2017-12-29T00:00:00"/>
    <s v="Second Class"/>
    <x v="634"/>
    <x v="634"/>
    <x v="1"/>
    <s v="United States"/>
    <s v="Visalia"/>
    <s v="California"/>
    <n v="93277"/>
    <x v="1"/>
    <s v="TEC-AC-10003709"/>
    <x v="2"/>
    <s v="Accessories"/>
    <s v="Maxell 4.7GB DVD-R 5/Pack"/>
    <x v="1063"/>
    <n v="8"/>
    <n v="0"/>
    <n v="3.4848000000000008"/>
    <s v="Anna Andreadi"/>
    <s v=""/>
    <n v="1"/>
    <n v="0"/>
  </r>
  <r>
    <n v="3273"/>
    <x v="1627"/>
    <x v="97"/>
    <d v="2017-02-16T00:00:00"/>
    <s v="Standard Class"/>
    <x v="695"/>
    <x v="695"/>
    <x v="0"/>
    <s v="United States"/>
    <s v="Los Angeles"/>
    <s v="California"/>
    <n v="90049"/>
    <x v="1"/>
    <s v="FUR-CH-10002774"/>
    <x v="0"/>
    <s v="Chairs"/>
    <s v="Global Deluxe Stacking Chair, Gray"/>
    <x v="2631"/>
    <n v="5"/>
    <n v="0.2"/>
    <n v="22.940999999999995"/>
    <s v="Anna Andreadi"/>
    <s v=""/>
    <n v="1"/>
    <n v="0"/>
  </r>
  <r>
    <n v="3274"/>
    <x v="1628"/>
    <x v="540"/>
    <d v="2019-05-12T00:00:00"/>
    <s v="Standard Class"/>
    <x v="390"/>
    <x v="390"/>
    <x v="2"/>
    <s v="United States"/>
    <s v="Los Angeles"/>
    <s v="California"/>
    <n v="90032"/>
    <x v="1"/>
    <s v="TEC-CO-10001046"/>
    <x v="2"/>
    <s v="Copiers"/>
    <s v="Canon Imageclass D680 Copier / Fax"/>
    <x v="2632"/>
    <n v="6"/>
    <n v="0.2"/>
    <n v="1049.9849999999999"/>
    <s v="Anna Andreadi"/>
    <s v=""/>
    <n v="1"/>
    <n v="0"/>
  </r>
  <r>
    <n v="3275"/>
    <x v="1629"/>
    <x v="808"/>
    <d v="2019-11-06T00:00:00"/>
    <s v="Standard Class"/>
    <x v="366"/>
    <x v="366"/>
    <x v="1"/>
    <s v="United States"/>
    <s v="Overland Park"/>
    <s v="Kansas"/>
    <n v="66212"/>
    <x v="2"/>
    <s v="OFF-FA-10003495"/>
    <x v="1"/>
    <s v="Fasteners"/>
    <s v="Staples"/>
    <x v="2614"/>
    <n v="3"/>
    <n v="0"/>
    <n v="9.120000000000001"/>
    <s v="Kelly Williams"/>
    <s v=""/>
    <n v="1"/>
    <n v="0"/>
  </r>
  <r>
    <n v="3276"/>
    <x v="1629"/>
    <x v="808"/>
    <d v="2019-11-06T00:00:00"/>
    <s v="Standard Class"/>
    <x v="366"/>
    <x v="366"/>
    <x v="1"/>
    <s v="United States"/>
    <s v="Overland Park"/>
    <s v="Kansas"/>
    <n v="66212"/>
    <x v="2"/>
    <s v="OFF-AR-10004685"/>
    <x v="1"/>
    <s v="Art"/>
    <s v="Binney &amp; Smith Crayola Metallic Colored Pencils, 8-Color Set"/>
    <x v="2633"/>
    <n v="6"/>
    <n v="0"/>
    <n v="9.1673999999999989"/>
    <s v="Kelly Williams"/>
    <s v=""/>
    <n v="1"/>
    <n v="0"/>
  </r>
  <r>
    <n v="3277"/>
    <x v="1630"/>
    <x v="267"/>
    <d v="2016-04-09T00:00:00"/>
    <s v="Second Class"/>
    <x v="620"/>
    <x v="620"/>
    <x v="1"/>
    <s v="United States"/>
    <s v="Alexandria"/>
    <s v="Virginia"/>
    <n v="22304"/>
    <x v="0"/>
    <s v="OFF-AR-10004757"/>
    <x v="1"/>
    <s v="Art"/>
    <s v="Crayola Colored Pencils"/>
    <x v="1011"/>
    <n v="7"/>
    <n v="0"/>
    <n v="7.5767999999999986"/>
    <s v="Cassandra Brandow"/>
    <s v=""/>
    <n v="1"/>
    <n v="0"/>
  </r>
  <r>
    <n v="3278"/>
    <x v="1630"/>
    <x v="267"/>
    <d v="2016-04-09T00:00:00"/>
    <s v="Second Class"/>
    <x v="620"/>
    <x v="620"/>
    <x v="1"/>
    <s v="United States"/>
    <s v="Alexandria"/>
    <s v="Virginia"/>
    <n v="22304"/>
    <x v="0"/>
    <s v="TEC-PH-10001615"/>
    <x v="2"/>
    <s v="Phones"/>
    <s v="AT&amp;T CL82213"/>
    <x v="2634"/>
    <n v="1"/>
    <n v="0"/>
    <n v="8.4070999999999962"/>
    <s v="Cassandra Brandow"/>
    <s v=""/>
    <n v="1"/>
    <n v="0"/>
  </r>
  <r>
    <n v="3279"/>
    <x v="1630"/>
    <x v="267"/>
    <d v="2016-04-09T00:00:00"/>
    <s v="Second Class"/>
    <x v="620"/>
    <x v="620"/>
    <x v="1"/>
    <s v="United States"/>
    <s v="Alexandria"/>
    <s v="Virginia"/>
    <n v="22304"/>
    <x v="0"/>
    <s v="OFF-PA-10003349"/>
    <x v="1"/>
    <s v="Paper"/>
    <s v="Xerox 1957"/>
    <x v="91"/>
    <n v="2"/>
    <n v="0"/>
    <n v="6.3504000000000005"/>
    <s v="Cassandra Brandow"/>
    <s v=""/>
    <n v="1"/>
    <n v="0"/>
  </r>
  <r>
    <n v="3280"/>
    <x v="1630"/>
    <x v="267"/>
    <d v="2016-04-09T00:00:00"/>
    <s v="Second Class"/>
    <x v="620"/>
    <x v="620"/>
    <x v="1"/>
    <s v="United States"/>
    <s v="Alexandria"/>
    <s v="Virginia"/>
    <n v="22304"/>
    <x v="0"/>
    <s v="OFF-AR-10000127"/>
    <x v="1"/>
    <s v="Art"/>
    <s v="Newell 321"/>
    <x v="1011"/>
    <n v="7"/>
    <n v="0"/>
    <n v="6.6583999999999968"/>
    <s v="Cassandra Brandow"/>
    <s v=""/>
    <n v="1"/>
    <n v="0"/>
  </r>
  <r>
    <n v="3281"/>
    <x v="1630"/>
    <x v="267"/>
    <d v="2016-04-09T00:00:00"/>
    <s v="Second Class"/>
    <x v="620"/>
    <x v="620"/>
    <x v="1"/>
    <s v="United States"/>
    <s v="Alexandria"/>
    <s v="Virginia"/>
    <n v="22304"/>
    <x v="0"/>
    <s v="OFF-SU-10002881"/>
    <x v="1"/>
    <s v="Supplies"/>
    <s v="Martin Yale Chadless Opener Electric Letter Opener"/>
    <x v="2635"/>
    <n v="5"/>
    <n v="0"/>
    <n v="83.281000000000063"/>
    <s v="Cassandra Brandow"/>
    <s v=""/>
    <n v="1"/>
    <n v="0"/>
  </r>
  <r>
    <n v="3282"/>
    <x v="1631"/>
    <x v="328"/>
    <d v="2016-09-24T00:00:00"/>
    <s v="Standard Class"/>
    <x v="446"/>
    <x v="446"/>
    <x v="0"/>
    <s v="United States"/>
    <s v="Raleigh"/>
    <s v="North Carolina"/>
    <n v="27604"/>
    <x v="0"/>
    <s v="TEC-AC-10001109"/>
    <x v="2"/>
    <s v="Accessories"/>
    <s v="Logitech Trackman Marble Mouse"/>
    <x v="736"/>
    <n v="2"/>
    <n v="0.2"/>
    <n v="13.195600000000001"/>
    <s v="Cassandra Brandow"/>
    <s v=""/>
    <n v="1"/>
    <n v="0"/>
  </r>
  <r>
    <n v="3283"/>
    <x v="1631"/>
    <x v="328"/>
    <d v="2016-09-24T00:00:00"/>
    <s v="Standard Class"/>
    <x v="446"/>
    <x v="446"/>
    <x v="0"/>
    <s v="United States"/>
    <s v="Raleigh"/>
    <s v="North Carolina"/>
    <n v="27604"/>
    <x v="0"/>
    <s v="OFF-PA-10000682"/>
    <x v="1"/>
    <s v="Paper"/>
    <s v="Xerox 1924"/>
    <x v="701"/>
    <n v="1"/>
    <n v="0.2"/>
    <n v="1.6762000000000001"/>
    <s v="Cassandra Brandow"/>
    <s v=""/>
    <n v="1"/>
    <n v="0"/>
  </r>
  <r>
    <n v="3284"/>
    <x v="1632"/>
    <x v="587"/>
    <d v="2016-10-06T00:00:00"/>
    <s v="Standard Class"/>
    <x v="186"/>
    <x v="186"/>
    <x v="1"/>
    <s v="United States"/>
    <s v="New York City"/>
    <s v="New York"/>
    <n v="10035"/>
    <x v="3"/>
    <s v="FUR-FU-10000221"/>
    <x v="0"/>
    <s v="Furnishings"/>
    <s v="Master Caster Door Stop, Brown"/>
    <x v="597"/>
    <n v="3"/>
    <n v="0"/>
    <n v="5.1815999999999995"/>
    <s v="Chuck Magee"/>
    <s v=""/>
    <n v="1"/>
    <n v="0"/>
  </r>
  <r>
    <n v="3285"/>
    <x v="1633"/>
    <x v="171"/>
    <d v="2016-09-17T00:00:00"/>
    <s v="Standard Class"/>
    <x v="314"/>
    <x v="314"/>
    <x v="0"/>
    <s v="United States"/>
    <s v="Fairfield"/>
    <s v="Ohio"/>
    <n v="45014"/>
    <x v="3"/>
    <s v="OFF-BI-10002429"/>
    <x v="1"/>
    <s v="Binders"/>
    <s v="Premier Elliptical Ring Binder, Black"/>
    <x v="2636"/>
    <n v="7"/>
    <n v="0.7"/>
    <n v="-46.877600000000001"/>
    <s v="Chuck Magee"/>
    <s v=""/>
    <n v="1"/>
    <n v="0"/>
  </r>
  <r>
    <n v="3286"/>
    <x v="1634"/>
    <x v="297"/>
    <d v="2019-02-25T00:00:00"/>
    <s v="Standard Class"/>
    <x v="655"/>
    <x v="655"/>
    <x v="2"/>
    <s v="United States"/>
    <s v="Muskogee"/>
    <s v="Oklahoma"/>
    <n v="74403"/>
    <x v="2"/>
    <s v="OFF-AR-10002375"/>
    <x v="1"/>
    <s v="Art"/>
    <s v="Newell 351"/>
    <x v="2637"/>
    <n v="2"/>
    <n v="0"/>
    <n v="1.9023999999999992"/>
    <s v="Kelly Williams"/>
    <s v=""/>
    <n v="1"/>
    <n v="0"/>
  </r>
  <r>
    <n v="3287"/>
    <x v="1634"/>
    <x v="297"/>
    <d v="2019-02-25T00:00:00"/>
    <s v="Standard Class"/>
    <x v="655"/>
    <x v="655"/>
    <x v="2"/>
    <s v="United States"/>
    <s v="Muskogee"/>
    <s v="Oklahoma"/>
    <n v="74403"/>
    <x v="2"/>
    <s v="OFF-AP-10000595"/>
    <x v="1"/>
    <s v="Appliances"/>
    <s v="Disposable Triple-Filter Dust Bags"/>
    <x v="2638"/>
    <n v="3"/>
    <n v="0"/>
    <n v="3.4086000000000003"/>
    <s v="Kelly Williams"/>
    <s v=""/>
    <n v="1"/>
    <n v="0"/>
  </r>
  <r>
    <n v="3288"/>
    <x v="1635"/>
    <x v="350"/>
    <d v="2017-12-15T00:00:00"/>
    <s v="First Class"/>
    <x v="361"/>
    <x v="361"/>
    <x v="0"/>
    <s v="United States"/>
    <s v="Temecula"/>
    <s v="California"/>
    <n v="92592"/>
    <x v="1"/>
    <s v="TEC-PH-10001530"/>
    <x v="2"/>
    <s v="Phones"/>
    <s v="Plantronics Voyager Pro Legend"/>
    <x v="2639"/>
    <n v="3"/>
    <n v="0.2"/>
    <n v="49.437599999999975"/>
    <s v="Anna Andreadi"/>
    <n v="1"/>
    <n v="0"/>
    <n v="0"/>
  </r>
  <r>
    <n v="3289"/>
    <x v="1635"/>
    <x v="350"/>
    <d v="2017-12-15T00:00:00"/>
    <s v="First Class"/>
    <x v="361"/>
    <x v="361"/>
    <x v="0"/>
    <s v="United States"/>
    <s v="Temecula"/>
    <s v="California"/>
    <n v="92592"/>
    <x v="1"/>
    <s v="OFF-BI-10000050"/>
    <x v="1"/>
    <s v="Binders"/>
    <s v="Angle-D Binders with Locking Rings, Label Holders"/>
    <x v="2640"/>
    <n v="5"/>
    <n v="0.2"/>
    <n v="9.8549999999999969"/>
    <s v="Anna Andreadi"/>
    <n v="1"/>
    <n v="0"/>
    <n v="0"/>
  </r>
  <r>
    <n v="3290"/>
    <x v="1635"/>
    <x v="350"/>
    <d v="2017-12-15T00:00:00"/>
    <s v="First Class"/>
    <x v="361"/>
    <x v="361"/>
    <x v="0"/>
    <s v="United States"/>
    <s v="Temecula"/>
    <s v="California"/>
    <n v="92592"/>
    <x v="1"/>
    <s v="TEC-AC-10001552"/>
    <x v="2"/>
    <s v="Accessories"/>
    <s v="Logitech K350 2.4Ghz Wireless Keyboard"/>
    <x v="2641"/>
    <n v="5"/>
    <n v="0"/>
    <n v="27.373499999999993"/>
    <s v="Anna Andreadi"/>
    <n v="1"/>
    <n v="0"/>
    <n v="0"/>
  </r>
  <r>
    <n v="3291"/>
    <x v="1635"/>
    <x v="350"/>
    <d v="2017-12-15T00:00:00"/>
    <s v="First Class"/>
    <x v="361"/>
    <x v="361"/>
    <x v="0"/>
    <s v="United States"/>
    <s v="Temecula"/>
    <s v="California"/>
    <n v="92592"/>
    <x v="1"/>
    <s v="TEC-AC-10003399"/>
    <x v="2"/>
    <s v="Accessories"/>
    <s v="Memorex Mini Travel Drive 64 GB USB 2.0 Flash Drive"/>
    <x v="2642"/>
    <n v="1"/>
    <n v="0"/>
    <n v="15.220800000000001"/>
    <s v="Anna Andreadi"/>
    <n v="1"/>
    <n v="0"/>
    <n v="0"/>
  </r>
  <r>
    <n v="3292"/>
    <x v="1636"/>
    <x v="859"/>
    <d v="2018-11-04T00:00:00"/>
    <s v="Standard Class"/>
    <x v="639"/>
    <x v="639"/>
    <x v="0"/>
    <s v="United States"/>
    <s v="Sterling Heights"/>
    <s v="Michigan"/>
    <n v="48310"/>
    <x v="2"/>
    <s v="OFF-AR-10004078"/>
    <x v="1"/>
    <s v="Art"/>
    <s v="Newell 312"/>
    <x v="2643"/>
    <n v="2"/>
    <n v="0"/>
    <n v="3.5039999999999996"/>
    <s v="Kelly Williams"/>
    <s v=""/>
    <n v="1"/>
    <n v="0"/>
  </r>
  <r>
    <n v="3293"/>
    <x v="1637"/>
    <x v="58"/>
    <d v="2016-12-30T00:00:00"/>
    <s v="Standard Class"/>
    <x v="242"/>
    <x v="242"/>
    <x v="0"/>
    <s v="United States"/>
    <s v="San Diego"/>
    <s v="California"/>
    <n v="92024"/>
    <x v="1"/>
    <s v="OFF-SU-10002189"/>
    <x v="1"/>
    <s v="Supplies"/>
    <s v="Acme Rosewood Handle Letter Opener"/>
    <x v="2644"/>
    <n v="3"/>
    <n v="0"/>
    <n v="0.11909999999999954"/>
    <s v="Anna Andreadi"/>
    <s v=""/>
    <n v="1"/>
    <n v="0"/>
  </r>
  <r>
    <n v="3294"/>
    <x v="1637"/>
    <x v="58"/>
    <d v="2016-12-30T00:00:00"/>
    <s v="Standard Class"/>
    <x v="242"/>
    <x v="242"/>
    <x v="0"/>
    <s v="United States"/>
    <s v="San Diego"/>
    <s v="California"/>
    <n v="92024"/>
    <x v="1"/>
    <s v="FUR-FU-10001852"/>
    <x v="0"/>
    <s v="Furnishings"/>
    <s v="Eldon Regeneration Recycled Desk Accessories, Smoke"/>
    <x v="2645"/>
    <n v="2"/>
    <n v="0"/>
    <n v="1.1135999999999999"/>
    <s v="Anna Andreadi"/>
    <s v=""/>
    <n v="1"/>
    <n v="0"/>
  </r>
  <r>
    <n v="3295"/>
    <x v="1638"/>
    <x v="860"/>
    <d v="2016-08-18T00:00:00"/>
    <s v="First Class"/>
    <x v="168"/>
    <x v="168"/>
    <x v="0"/>
    <s v="United States"/>
    <s v="Dallas"/>
    <s v="Texas"/>
    <n v="75081"/>
    <x v="2"/>
    <s v="OFF-BI-10003638"/>
    <x v="1"/>
    <s v="Binders"/>
    <s v="GBC Durable Plastic Covers"/>
    <x v="2646"/>
    <n v="8"/>
    <n v="0.8"/>
    <n v="-52.632000000000019"/>
    <s v="Kelly Williams"/>
    <s v=""/>
    <n v="1"/>
    <n v="0"/>
  </r>
  <r>
    <n v="3296"/>
    <x v="1639"/>
    <x v="172"/>
    <d v="2019-10-03T00:00:00"/>
    <s v="First Class"/>
    <x v="475"/>
    <x v="475"/>
    <x v="2"/>
    <s v="United States"/>
    <s v="New York City"/>
    <s v="New York"/>
    <n v="10035"/>
    <x v="3"/>
    <s v="TEC-MA-10002428"/>
    <x v="2"/>
    <s v="Machines"/>
    <s v="Fellowes Powershred HS-440 4-Sheet High Security Shredder"/>
    <x v="2647"/>
    <n v="11"/>
    <n v="0"/>
    <n v="767.20049999999992"/>
    <s v="Chuck Magee"/>
    <s v=""/>
    <n v="1"/>
    <n v="0"/>
  </r>
  <r>
    <n v="3297"/>
    <x v="1640"/>
    <x v="293"/>
    <d v="2017-05-30T00:00:00"/>
    <s v="Standard Class"/>
    <x v="12"/>
    <x v="12"/>
    <x v="0"/>
    <s v="United States"/>
    <s v="Phoenix"/>
    <s v="Arizona"/>
    <n v="85023"/>
    <x v="1"/>
    <s v="OFF-BI-10001036"/>
    <x v="1"/>
    <s v="Binders"/>
    <s v="Cardinal EasyOpen D-Ring Binders"/>
    <x v="2648"/>
    <n v="7"/>
    <n v="0.7"/>
    <n v="-12.795999999999999"/>
    <s v="Anna Andreadi"/>
    <n v="1"/>
    <n v="0"/>
    <n v="0"/>
  </r>
  <r>
    <n v="3298"/>
    <x v="1640"/>
    <x v="293"/>
    <d v="2017-05-30T00:00:00"/>
    <s v="Standard Class"/>
    <x v="12"/>
    <x v="12"/>
    <x v="0"/>
    <s v="United States"/>
    <s v="Phoenix"/>
    <s v="Arizona"/>
    <n v="85023"/>
    <x v="1"/>
    <s v="OFF-AP-10004708"/>
    <x v="1"/>
    <s v="Appliances"/>
    <s v="Fellowes Superior 10 Outlet Split Surge Protector"/>
    <x v="1632"/>
    <n v="4"/>
    <n v="0.2"/>
    <n v="13.701599999999988"/>
    <s v="Anna Andreadi"/>
    <n v="1"/>
    <n v="0"/>
    <n v="0"/>
  </r>
  <r>
    <n v="3299"/>
    <x v="1641"/>
    <x v="673"/>
    <d v="2019-11-16T00:00:00"/>
    <s v="Same Day"/>
    <x v="360"/>
    <x v="360"/>
    <x v="1"/>
    <s v="United States"/>
    <s v="San Francisco"/>
    <s v="California"/>
    <n v="94122"/>
    <x v="1"/>
    <s v="TEC-MA-10000488"/>
    <x v="2"/>
    <s v="Machines"/>
    <s v="Bady BDG101FRU Card Printer"/>
    <x v="2252"/>
    <n v="3"/>
    <n v="0.2"/>
    <n v="215.99729999999977"/>
    <s v="Anna Andreadi"/>
    <n v="1"/>
    <n v="0"/>
    <n v="0"/>
  </r>
  <r>
    <n v="3300"/>
    <x v="1642"/>
    <x v="728"/>
    <d v="2016-11-22T00:00:00"/>
    <s v="Standard Class"/>
    <x v="229"/>
    <x v="229"/>
    <x v="0"/>
    <s v="United States"/>
    <s v="Philadelphia"/>
    <s v="Pennsylvania"/>
    <n v="19140"/>
    <x v="3"/>
    <s v="OFF-BI-10003656"/>
    <x v="1"/>
    <s v="Binders"/>
    <s v="Fellowes PB200 Plastic Comb Binding Machine"/>
    <x v="2649"/>
    <n v="1"/>
    <n v="0.7"/>
    <n v="-40.797600000000003"/>
    <s v="Chuck Magee"/>
    <s v=""/>
    <n v="1"/>
    <n v="0"/>
  </r>
  <r>
    <n v="3301"/>
    <x v="1642"/>
    <x v="728"/>
    <d v="2016-11-22T00:00:00"/>
    <s v="Standard Class"/>
    <x v="229"/>
    <x v="229"/>
    <x v="0"/>
    <s v="United States"/>
    <s v="Philadelphia"/>
    <s v="Pennsylvania"/>
    <n v="19140"/>
    <x v="3"/>
    <s v="OFF-ST-10003656"/>
    <x v="1"/>
    <s v="Storage"/>
    <s v="Safco Industrial Wire Shelving"/>
    <x v="2650"/>
    <n v="1"/>
    <n v="0.2"/>
    <n v="-16.318300000000001"/>
    <s v="Chuck Magee"/>
    <s v=""/>
    <n v="1"/>
    <n v="0"/>
  </r>
  <r>
    <n v="3302"/>
    <x v="1642"/>
    <x v="728"/>
    <d v="2016-11-22T00:00:00"/>
    <s v="Standard Class"/>
    <x v="229"/>
    <x v="229"/>
    <x v="0"/>
    <s v="United States"/>
    <s v="Philadelphia"/>
    <s v="Pennsylvania"/>
    <n v="19140"/>
    <x v="3"/>
    <s v="TEC-PH-10001128"/>
    <x v="2"/>
    <s v="Phones"/>
    <s v="Motorola Droid Maxx"/>
    <x v="2651"/>
    <n v="6"/>
    <n v="0.4"/>
    <n v="-107.99280000000002"/>
    <s v="Chuck Magee"/>
    <s v=""/>
    <n v="1"/>
    <n v="0"/>
  </r>
  <r>
    <n v="3303"/>
    <x v="1642"/>
    <x v="728"/>
    <d v="2016-11-22T00:00:00"/>
    <s v="Standard Class"/>
    <x v="229"/>
    <x v="229"/>
    <x v="0"/>
    <s v="United States"/>
    <s v="Philadelphia"/>
    <s v="Pennsylvania"/>
    <n v="19140"/>
    <x v="3"/>
    <s v="FUR-FU-10001473"/>
    <x v="0"/>
    <s v="Furnishings"/>
    <s v="Eldon Executive Woodline II Desk Accessories, Mahogany"/>
    <x v="2616"/>
    <n v="3"/>
    <n v="0.2"/>
    <n v="5.2773000000000003"/>
    <s v="Chuck Magee"/>
    <s v=""/>
    <n v="1"/>
    <n v="0"/>
  </r>
  <r>
    <n v="3304"/>
    <x v="1642"/>
    <x v="728"/>
    <d v="2016-11-22T00:00:00"/>
    <s v="Standard Class"/>
    <x v="229"/>
    <x v="229"/>
    <x v="0"/>
    <s v="United States"/>
    <s v="Philadelphia"/>
    <s v="Pennsylvania"/>
    <n v="19140"/>
    <x v="3"/>
    <s v="OFF-BI-10004656"/>
    <x v="1"/>
    <s v="Binders"/>
    <s v="Peel &amp; Stick Add-On Corner Pockets"/>
    <x v="2652"/>
    <n v="3"/>
    <n v="0.7"/>
    <n v="-1.4255999999999998"/>
    <s v="Chuck Magee"/>
    <s v=""/>
    <n v="1"/>
    <n v="0"/>
  </r>
  <r>
    <n v="3305"/>
    <x v="1643"/>
    <x v="125"/>
    <d v="2017-01-01T00:00:00"/>
    <s v="Second Class"/>
    <x v="407"/>
    <x v="407"/>
    <x v="1"/>
    <s v="United States"/>
    <s v="Laredo"/>
    <s v="Texas"/>
    <n v="78041"/>
    <x v="2"/>
    <s v="OFF-EN-10004955"/>
    <x v="1"/>
    <s v="Envelopes"/>
    <s v="Fashion Color Clasp Envelopes"/>
    <x v="2653"/>
    <n v="3"/>
    <n v="0.2"/>
    <n v="4.7066999999999997"/>
    <s v="Kelly Williams"/>
    <s v=""/>
    <n v="1"/>
    <n v="0"/>
  </r>
  <r>
    <n v="3306"/>
    <x v="1643"/>
    <x v="125"/>
    <d v="2017-01-01T00:00:00"/>
    <s v="Second Class"/>
    <x v="407"/>
    <x v="407"/>
    <x v="1"/>
    <s v="United States"/>
    <s v="Laredo"/>
    <s v="Texas"/>
    <n v="78041"/>
    <x v="2"/>
    <s v="TEC-PH-10002468"/>
    <x v="2"/>
    <s v="Phones"/>
    <s v="Plantronics CS 50-USB - headset - Convertible, Monaural"/>
    <x v="2075"/>
    <n v="2"/>
    <n v="0.2"/>
    <n v="19.03860000000001"/>
    <s v="Kelly Williams"/>
    <s v=""/>
    <n v="1"/>
    <n v="0"/>
  </r>
  <r>
    <n v="3307"/>
    <x v="1643"/>
    <x v="125"/>
    <d v="2017-01-01T00:00:00"/>
    <s v="Second Class"/>
    <x v="407"/>
    <x v="407"/>
    <x v="1"/>
    <s v="United States"/>
    <s v="Laredo"/>
    <s v="Texas"/>
    <n v="78041"/>
    <x v="2"/>
    <s v="TEC-PH-10000576"/>
    <x v="2"/>
    <s v="Phones"/>
    <s v="AT&amp;T 1080 Corded phone"/>
    <x v="2654"/>
    <n v="3"/>
    <n v="0.2"/>
    <n v="28.767899999999997"/>
    <s v="Kelly Williams"/>
    <s v=""/>
    <n v="1"/>
    <n v="0"/>
  </r>
  <r>
    <n v="3308"/>
    <x v="1643"/>
    <x v="125"/>
    <d v="2017-01-01T00:00:00"/>
    <s v="Second Class"/>
    <x v="407"/>
    <x v="407"/>
    <x v="1"/>
    <s v="United States"/>
    <s v="Laredo"/>
    <s v="Texas"/>
    <n v="78041"/>
    <x v="2"/>
    <s v="OFF-BI-10002160"/>
    <x v="1"/>
    <s v="Binders"/>
    <s v="Acco Hanging Data Binders"/>
    <x v="2655"/>
    <n v="3"/>
    <n v="0.8"/>
    <n v="-3.6576000000000004"/>
    <s v="Kelly Williams"/>
    <s v=""/>
    <n v="1"/>
    <n v="0"/>
  </r>
  <r>
    <n v="3309"/>
    <x v="1643"/>
    <x v="125"/>
    <d v="2017-01-01T00:00:00"/>
    <s v="Second Class"/>
    <x v="407"/>
    <x v="407"/>
    <x v="1"/>
    <s v="United States"/>
    <s v="Laredo"/>
    <s v="Texas"/>
    <n v="78041"/>
    <x v="2"/>
    <s v="TEC-AC-10003628"/>
    <x v="2"/>
    <s v="Accessories"/>
    <s v="Logitech 910-002974 M325 Wireless Mouse for Web Scrolling"/>
    <x v="736"/>
    <n v="2"/>
    <n v="0.2"/>
    <n v="14.395200000000004"/>
    <s v="Kelly Williams"/>
    <s v=""/>
    <n v="1"/>
    <n v="0"/>
  </r>
  <r>
    <n v="3310"/>
    <x v="1644"/>
    <x v="599"/>
    <d v="2017-11-11T00:00:00"/>
    <s v="Standard Class"/>
    <x v="265"/>
    <x v="265"/>
    <x v="1"/>
    <s v="United States"/>
    <s v="New York City"/>
    <s v="New York"/>
    <n v="10009"/>
    <x v="3"/>
    <s v="OFF-BI-10001116"/>
    <x v="1"/>
    <s v="Binders"/>
    <s v="Wilson Jones 1&quot; Hanging DublLock Ring Binders"/>
    <x v="869"/>
    <n v="6"/>
    <n v="0.2"/>
    <n v="8.8704000000000018"/>
    <s v="Chuck Magee"/>
    <s v=""/>
    <n v="1"/>
    <n v="0"/>
  </r>
  <r>
    <n v="3311"/>
    <x v="1645"/>
    <x v="42"/>
    <d v="2018-09-22T00:00:00"/>
    <s v="Standard Class"/>
    <x v="560"/>
    <x v="560"/>
    <x v="0"/>
    <s v="United States"/>
    <s v="New York City"/>
    <s v="New York"/>
    <n v="10035"/>
    <x v="3"/>
    <s v="OFF-BI-10002026"/>
    <x v="1"/>
    <s v="Binders"/>
    <s v="Avery Arch Ring Binders"/>
    <x v="2656"/>
    <n v="5"/>
    <n v="0.2"/>
    <n v="78.434999999999988"/>
    <s v="Chuck Magee"/>
    <s v=""/>
    <n v="1"/>
    <n v="0"/>
  </r>
  <r>
    <n v="3312"/>
    <x v="1646"/>
    <x v="231"/>
    <d v="2018-03-25T00:00:00"/>
    <s v="Second Class"/>
    <x v="692"/>
    <x v="692"/>
    <x v="1"/>
    <s v="United States"/>
    <s v="Gulfport"/>
    <s v="Mississippi"/>
    <n v="39503"/>
    <x v="0"/>
    <s v="FUR-FU-10003691"/>
    <x v="0"/>
    <s v="Furnishings"/>
    <s v="Eldon Image Series Desk Accessories, Ebony"/>
    <x v="2657"/>
    <n v="7"/>
    <n v="0"/>
    <n v="38.038000000000004"/>
    <s v="Cassandra Brandow"/>
    <s v=""/>
    <n v="1"/>
    <n v="0"/>
  </r>
  <r>
    <n v="3313"/>
    <x v="1647"/>
    <x v="127"/>
    <d v="2016-10-01T00:00:00"/>
    <s v="Standard Class"/>
    <x v="513"/>
    <x v="513"/>
    <x v="0"/>
    <s v="United States"/>
    <s v="San Diego"/>
    <s v="California"/>
    <n v="92037"/>
    <x v="1"/>
    <s v="FUR-CH-10002602"/>
    <x v="0"/>
    <s v="Chairs"/>
    <s v="DMI Arturo Collection Mission-style Design Wood Chair"/>
    <x v="891"/>
    <n v="5"/>
    <n v="0.2"/>
    <n v="45.294000000000011"/>
    <s v="Anna Andreadi"/>
    <s v=""/>
    <n v="1"/>
    <n v="0"/>
  </r>
  <r>
    <n v="3314"/>
    <x v="1647"/>
    <x v="127"/>
    <d v="2016-10-01T00:00:00"/>
    <s v="Standard Class"/>
    <x v="513"/>
    <x v="513"/>
    <x v="0"/>
    <s v="United States"/>
    <s v="San Diego"/>
    <s v="California"/>
    <n v="92037"/>
    <x v="1"/>
    <s v="OFF-PA-10000675"/>
    <x v="1"/>
    <s v="Paper"/>
    <s v="Xerox 1919"/>
    <x v="2658"/>
    <n v="2"/>
    <n v="0"/>
    <n v="40.170200000000001"/>
    <s v="Anna Andreadi"/>
    <s v=""/>
    <n v="1"/>
    <n v="0"/>
  </r>
  <r>
    <n v="3315"/>
    <x v="1648"/>
    <x v="165"/>
    <d v="2019-12-28T00:00:00"/>
    <s v="Standard Class"/>
    <x v="643"/>
    <x v="643"/>
    <x v="0"/>
    <s v="United States"/>
    <s v="Oceanside"/>
    <s v="New York"/>
    <n v="11572"/>
    <x v="3"/>
    <s v="FUR-CH-10002602"/>
    <x v="0"/>
    <s v="Chairs"/>
    <s v="DMI Arturo Collection Mission-style Design Wood Chair"/>
    <x v="2659"/>
    <n v="2"/>
    <n v="0.1"/>
    <n v="48.313600000000008"/>
    <s v="Chuck Magee"/>
    <s v=""/>
    <n v="1"/>
    <n v="0"/>
  </r>
  <r>
    <n v="3316"/>
    <x v="1648"/>
    <x v="165"/>
    <d v="2019-12-28T00:00:00"/>
    <s v="Standard Class"/>
    <x v="643"/>
    <x v="643"/>
    <x v="0"/>
    <s v="United States"/>
    <s v="Oceanside"/>
    <s v="New York"/>
    <n v="11572"/>
    <x v="3"/>
    <s v="OFF-BI-10001900"/>
    <x v="1"/>
    <s v="Binders"/>
    <s v="DXL Angle-View Binders with Locking Rings, Black"/>
    <x v="2660"/>
    <n v="3"/>
    <n v="0.2"/>
    <n v="4.8518999999999997"/>
    <s v="Chuck Magee"/>
    <s v=""/>
    <n v="1"/>
    <n v="0"/>
  </r>
  <r>
    <n v="3317"/>
    <x v="1649"/>
    <x v="468"/>
    <d v="2019-11-15T00:00:00"/>
    <s v="Second Class"/>
    <x v="494"/>
    <x v="494"/>
    <x v="1"/>
    <s v="United States"/>
    <s v="Round Rock"/>
    <s v="Texas"/>
    <n v="78664"/>
    <x v="2"/>
    <s v="FUR-FU-10001468"/>
    <x v="0"/>
    <s v="Furnishings"/>
    <s v="Tenex Antistatic Computer Chair Mats"/>
    <x v="2661"/>
    <n v="5"/>
    <n v="0.6"/>
    <n v="-427.45000000000005"/>
    <s v="Kelly Williams"/>
    <s v=""/>
    <n v="1"/>
    <n v="0"/>
  </r>
  <r>
    <n v="3318"/>
    <x v="1650"/>
    <x v="861"/>
    <d v="2017-09-15T00:00:00"/>
    <s v="Standard Class"/>
    <x v="56"/>
    <x v="56"/>
    <x v="0"/>
    <s v="United States"/>
    <s v="Redlands"/>
    <s v="California"/>
    <n v="92374"/>
    <x v="1"/>
    <s v="OFF-AR-10004648"/>
    <x v="1"/>
    <s v="Art"/>
    <s v="Boston 19500 Mighty Mite Electric Pencil Sharpener"/>
    <x v="2662"/>
    <n v="9"/>
    <n v="0"/>
    <n v="48.964500000000001"/>
    <s v="Anna Andreadi"/>
    <s v=""/>
    <n v="1"/>
    <n v="0"/>
  </r>
  <r>
    <n v="3319"/>
    <x v="1650"/>
    <x v="861"/>
    <d v="2017-09-15T00:00:00"/>
    <s v="Standard Class"/>
    <x v="56"/>
    <x v="56"/>
    <x v="0"/>
    <s v="United States"/>
    <s v="Redlands"/>
    <s v="California"/>
    <n v="92374"/>
    <x v="1"/>
    <s v="OFF-LA-10003190"/>
    <x v="1"/>
    <s v="Labels"/>
    <s v="Avery 474"/>
    <x v="880"/>
    <n v="3"/>
    <n v="0"/>
    <n v="4.2336"/>
    <s v="Anna Andreadi"/>
    <s v=""/>
    <n v="1"/>
    <n v="0"/>
  </r>
  <r>
    <n v="3320"/>
    <x v="1651"/>
    <x v="414"/>
    <d v="2016-12-25T00:00:00"/>
    <s v="Standard Class"/>
    <x v="700"/>
    <x v="700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x v="2663"/>
    <n v="7"/>
    <n v="0.2"/>
    <n v="3.8073000000000015"/>
    <s v="Cassandra Brandow"/>
    <s v=""/>
    <n v="1"/>
    <n v="1"/>
  </r>
  <r>
    <n v="3321"/>
    <x v="1651"/>
    <x v="414"/>
    <d v="2016-12-25T00:00:00"/>
    <s v="Standard Class"/>
    <x v="700"/>
    <x v="700"/>
    <x v="0"/>
    <s v="United States"/>
    <s v="Columbia"/>
    <s v="Tennessee"/>
    <n v="38401"/>
    <x v="0"/>
    <s v="FUR-CH-10004287"/>
    <x v="0"/>
    <s v="Chairs"/>
    <s v="SAFCO Arco Folding Chair"/>
    <x v="1677"/>
    <n v="3"/>
    <n v="0.2"/>
    <n v="74.573999999999955"/>
    <s v="Cassandra Brandow"/>
    <s v=""/>
    <n v="1"/>
    <n v="0"/>
  </r>
  <r>
    <n v="3322"/>
    <x v="1651"/>
    <x v="414"/>
    <d v="2016-12-25T00:00:00"/>
    <s v="Standard Class"/>
    <x v="700"/>
    <x v="700"/>
    <x v="0"/>
    <s v="United States"/>
    <s v="Columbia"/>
    <s v="Tennessee"/>
    <n v="38401"/>
    <x v="0"/>
    <s v="OFF-PA-10002689"/>
    <x v="1"/>
    <s v="Paper"/>
    <s v="Weyerhaeuser First Choice Laser/Copy Paper (20Lb. and 88 Bright)"/>
    <x v="233"/>
    <n v="5"/>
    <n v="0.2"/>
    <n v="9.0719999999999992"/>
    <s v="Cassandra Brandow"/>
    <s v=""/>
    <n v="1"/>
    <n v="0"/>
  </r>
  <r>
    <n v="3323"/>
    <x v="1652"/>
    <x v="862"/>
    <d v="2017-07-27T00:00:00"/>
    <s v="Standard Class"/>
    <x v="274"/>
    <x v="274"/>
    <x v="2"/>
    <s v="United States"/>
    <s v="New York City"/>
    <s v="New York"/>
    <n v="10009"/>
    <x v="3"/>
    <s v="OFF-AP-10002892"/>
    <x v="1"/>
    <s v="Appliances"/>
    <s v="Belkin F5C206VTEL 6 Outlet Surge"/>
    <x v="2664"/>
    <n v="3"/>
    <n v="0"/>
    <n v="20.681999999999995"/>
    <s v="Chuck Magee"/>
    <s v=""/>
    <n v="1"/>
    <n v="0"/>
  </r>
  <r>
    <n v="3324"/>
    <x v="1652"/>
    <x v="862"/>
    <d v="2017-07-27T00:00:00"/>
    <s v="Standard Class"/>
    <x v="274"/>
    <x v="274"/>
    <x v="2"/>
    <s v="United States"/>
    <s v="New York City"/>
    <s v="New York"/>
    <n v="10009"/>
    <x v="3"/>
    <s v="FUR-FU-10002253"/>
    <x v="0"/>
    <s v="Furnishings"/>
    <s v="Howard Miller 13&quot; Diameter Pewter Finish Round Wall Clock"/>
    <x v="2665"/>
    <n v="3"/>
    <n v="0"/>
    <n v="50.239800000000002"/>
    <s v="Chuck Magee"/>
    <s v=""/>
    <n v="1"/>
    <n v="0"/>
  </r>
  <r>
    <n v="3325"/>
    <x v="1653"/>
    <x v="7"/>
    <d v="2016-11-15T00:00:00"/>
    <s v="Standard Class"/>
    <x v="30"/>
    <x v="30"/>
    <x v="0"/>
    <s v="United States"/>
    <s v="Houston"/>
    <s v="Texas"/>
    <n v="77095"/>
    <x v="2"/>
    <s v="OFF-BI-10001359"/>
    <x v="1"/>
    <s v="Binders"/>
    <s v="GBC DocuBind TL300 Electric Binding System"/>
    <x v="2666"/>
    <n v="5"/>
    <n v="0.8"/>
    <n v="-1480.0335000000009"/>
    <s v="Kelly Williams"/>
    <s v=""/>
    <n v="1"/>
    <n v="0"/>
  </r>
  <r>
    <n v="3326"/>
    <x v="1653"/>
    <x v="7"/>
    <d v="2016-11-15T00:00:00"/>
    <s v="Standard Class"/>
    <x v="30"/>
    <x v="30"/>
    <x v="0"/>
    <s v="United States"/>
    <s v="Houston"/>
    <s v="Texas"/>
    <n v="77095"/>
    <x v="2"/>
    <s v="OFF-BI-10001267"/>
    <x v="1"/>
    <s v="Binders"/>
    <s v="Universal Recycled Hanging Pressboard Report Binders, Letter Size"/>
    <x v="2667"/>
    <n v="1"/>
    <n v="0.8"/>
    <n v="-1.9744000000000002"/>
    <s v="Kelly Williams"/>
    <s v=""/>
    <n v="1"/>
    <n v="0"/>
  </r>
  <r>
    <n v="3327"/>
    <x v="1653"/>
    <x v="7"/>
    <d v="2016-11-15T00:00:00"/>
    <s v="Standard Class"/>
    <x v="30"/>
    <x v="30"/>
    <x v="0"/>
    <s v="United States"/>
    <s v="Houston"/>
    <s v="Texas"/>
    <n v="77095"/>
    <x v="2"/>
    <s v="OFF-AR-10003582"/>
    <x v="1"/>
    <s v="Art"/>
    <s v="Boston Electric Pencil Sharpener, Model 1818, Charcoal Black"/>
    <x v="1870"/>
    <n v="3"/>
    <n v="0.2"/>
    <n v="6.7560000000000038"/>
    <s v="Kelly Williams"/>
    <s v=""/>
    <n v="1"/>
    <n v="0"/>
  </r>
  <r>
    <n v="3328"/>
    <x v="1653"/>
    <x v="7"/>
    <d v="2016-11-15T00:00:00"/>
    <s v="Standard Class"/>
    <x v="30"/>
    <x v="30"/>
    <x v="0"/>
    <s v="United States"/>
    <s v="Houston"/>
    <s v="Texas"/>
    <n v="77095"/>
    <x v="2"/>
    <s v="OFF-PA-10003724"/>
    <x v="1"/>
    <s v="Paper"/>
    <s v="Wirebound Message Book, 4 per Page"/>
    <x v="2668"/>
    <n v="5"/>
    <n v="0.2"/>
    <n v="7.8734999999999991"/>
    <s v="Kelly Williams"/>
    <s v=""/>
    <n v="1"/>
    <n v="0"/>
  </r>
  <r>
    <n v="3329"/>
    <x v="1653"/>
    <x v="7"/>
    <d v="2016-11-15T00:00:00"/>
    <s v="Standard Class"/>
    <x v="30"/>
    <x v="30"/>
    <x v="0"/>
    <s v="United States"/>
    <s v="Houston"/>
    <s v="Texas"/>
    <n v="77095"/>
    <x v="2"/>
    <s v="OFF-PA-10001033"/>
    <x v="1"/>
    <s v="Paper"/>
    <s v="Xerox 1893"/>
    <x v="2669"/>
    <n v="8"/>
    <n v="0.2"/>
    <n v="95.096800000000002"/>
    <s v="Kelly Williams"/>
    <s v=""/>
    <n v="1"/>
    <n v="0"/>
  </r>
  <r>
    <n v="3330"/>
    <x v="1653"/>
    <x v="7"/>
    <d v="2016-11-15T00:00:00"/>
    <s v="Standard Class"/>
    <x v="30"/>
    <x v="30"/>
    <x v="0"/>
    <s v="United States"/>
    <s v="Houston"/>
    <s v="Texas"/>
    <n v="77095"/>
    <x v="2"/>
    <s v="TEC-PH-10003505"/>
    <x v="2"/>
    <s v="Phones"/>
    <s v="Geemarc AmpliPOWER60"/>
    <x v="1490"/>
    <n v="2"/>
    <n v="0.2"/>
    <n v="16.703999999999986"/>
    <s v="Kelly Williams"/>
    <s v=""/>
    <n v="1"/>
    <n v="0"/>
  </r>
  <r>
    <n v="3331"/>
    <x v="1653"/>
    <x v="7"/>
    <d v="2016-11-15T00:00:00"/>
    <s v="Standard Class"/>
    <x v="30"/>
    <x v="30"/>
    <x v="0"/>
    <s v="United States"/>
    <s v="Houston"/>
    <s v="Texas"/>
    <n v="77095"/>
    <x v="2"/>
    <s v="TEC-PH-10004959"/>
    <x v="2"/>
    <s v="Phones"/>
    <s v="Classic Ivory Antique Telephone ZL1810"/>
    <x v="2670"/>
    <n v="3"/>
    <n v="0.2"/>
    <n v="15.07350000000001"/>
    <s v="Kelly Williams"/>
    <s v=""/>
    <n v="1"/>
    <n v="0"/>
  </r>
  <r>
    <n v="3332"/>
    <x v="1654"/>
    <x v="817"/>
    <d v="2019-12-20T00:00:00"/>
    <s v="Standard Class"/>
    <x v="39"/>
    <x v="39"/>
    <x v="2"/>
    <s v="United States"/>
    <s v="Chicago"/>
    <s v="Illinois"/>
    <n v="60653"/>
    <x v="2"/>
    <s v="TEC-AC-10000474"/>
    <x v="2"/>
    <s v="Accessories"/>
    <s v="Kensington Expert Mouse Optical USB Trackball for PC or Mac"/>
    <x v="2671"/>
    <n v="3"/>
    <n v="0.2"/>
    <n v="28.496999999999957"/>
    <s v="Kelly Williams"/>
    <s v=""/>
    <n v="1"/>
    <n v="0"/>
  </r>
  <r>
    <n v="3333"/>
    <x v="1654"/>
    <x v="817"/>
    <d v="2019-12-20T00:00:00"/>
    <s v="Standard Class"/>
    <x v="39"/>
    <x v="39"/>
    <x v="2"/>
    <s v="United States"/>
    <s v="Chicago"/>
    <s v="Illinois"/>
    <n v="60653"/>
    <x v="2"/>
    <s v="TEC-PH-10003095"/>
    <x v="2"/>
    <s v="Phones"/>
    <s v="Samsung HM1900 Bluetooth Headset"/>
    <x v="2672"/>
    <n v="3"/>
    <n v="0.2"/>
    <n v="19.754999999999999"/>
    <s v="Kelly Williams"/>
    <s v=""/>
    <n v="1"/>
    <n v="0"/>
  </r>
  <r>
    <n v="3334"/>
    <x v="1654"/>
    <x v="817"/>
    <d v="2019-12-20T00:00:00"/>
    <s v="Standard Class"/>
    <x v="39"/>
    <x v="39"/>
    <x v="2"/>
    <s v="United States"/>
    <s v="Chicago"/>
    <s v="Illinois"/>
    <n v="60653"/>
    <x v="2"/>
    <s v="FUR-FU-10002963"/>
    <x v="0"/>
    <s v="Furnishings"/>
    <s v="Master Caster Door Stop, Gray"/>
    <x v="2673"/>
    <n v="1"/>
    <n v="0.6"/>
    <n v="-1.3208000000000002"/>
    <s v="Kelly Williams"/>
    <s v=""/>
    <n v="1"/>
    <n v="0"/>
  </r>
  <r>
    <n v="3335"/>
    <x v="1655"/>
    <x v="170"/>
    <d v="2019-08-22T00:00:00"/>
    <s v="First Class"/>
    <x v="701"/>
    <x v="701"/>
    <x v="0"/>
    <s v="United States"/>
    <s v="Oakland"/>
    <s v="California"/>
    <n v="94601"/>
    <x v="1"/>
    <s v="OFF-AR-10000203"/>
    <x v="1"/>
    <s v="Art"/>
    <s v="Newell 336"/>
    <x v="860"/>
    <n v="4"/>
    <n v="0"/>
    <n v="4.9647999999999985"/>
    <s v="Anna Andreadi"/>
    <n v="1"/>
    <n v="0"/>
    <n v="1"/>
  </r>
  <r>
    <n v="3336"/>
    <x v="1655"/>
    <x v="170"/>
    <d v="2019-08-22T00:00:00"/>
    <s v="First Class"/>
    <x v="701"/>
    <x v="701"/>
    <x v="0"/>
    <s v="United States"/>
    <s v="Oakland"/>
    <s v="California"/>
    <n v="94601"/>
    <x v="1"/>
    <s v="TEC-PH-10004667"/>
    <x v="2"/>
    <s v="Phones"/>
    <s v="Cisco 8x8 Inc. 6753i IP Business Phone System"/>
    <x v="2674"/>
    <n v="4"/>
    <n v="0.2"/>
    <n v="37.797199999999975"/>
    <s v="Anna Andreadi"/>
    <n v="1"/>
    <n v="0"/>
    <n v="0"/>
  </r>
  <r>
    <n v="3337"/>
    <x v="1655"/>
    <x v="170"/>
    <d v="2019-08-22T00:00:00"/>
    <s v="First Class"/>
    <x v="701"/>
    <x v="701"/>
    <x v="0"/>
    <s v="United States"/>
    <s v="Oakland"/>
    <s v="California"/>
    <n v="94601"/>
    <x v="1"/>
    <s v="FUR-FU-10000193"/>
    <x v="0"/>
    <s v="Furnishings"/>
    <s v="Tenex Chairmats For Use with Hard Floors"/>
    <x v="681"/>
    <n v="4"/>
    <n v="0"/>
    <n v="10.393599999999992"/>
    <s v="Anna Andreadi"/>
    <n v="1"/>
    <n v="0"/>
    <n v="0"/>
  </r>
  <r>
    <n v="3338"/>
    <x v="1655"/>
    <x v="170"/>
    <d v="2019-08-22T00:00:00"/>
    <s v="First Class"/>
    <x v="701"/>
    <x v="701"/>
    <x v="0"/>
    <s v="United States"/>
    <s v="Oakland"/>
    <s v="California"/>
    <n v="94601"/>
    <x v="1"/>
    <s v="FUR-TA-10001539"/>
    <x v="0"/>
    <s v="Tables"/>
    <s v="Chromcraft Rectangular Conference Tables"/>
    <x v="2675"/>
    <n v="3"/>
    <n v="0.2"/>
    <n v="28.436399999999935"/>
    <s v="Anna Andreadi"/>
    <n v="1"/>
    <n v="0"/>
    <n v="0"/>
  </r>
  <r>
    <n v="3339"/>
    <x v="1655"/>
    <x v="170"/>
    <d v="2019-08-22T00:00:00"/>
    <s v="First Class"/>
    <x v="701"/>
    <x v="701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x v="2676"/>
    <n v="9"/>
    <n v="0.2"/>
    <n v="42.464699999999993"/>
    <s v="Anna Andreadi"/>
    <n v="1"/>
    <n v="0"/>
    <n v="0"/>
  </r>
  <r>
    <n v="3340"/>
    <x v="1655"/>
    <x v="170"/>
    <d v="2019-08-22T00:00:00"/>
    <s v="First Class"/>
    <x v="701"/>
    <x v="701"/>
    <x v="0"/>
    <s v="United States"/>
    <s v="Oakland"/>
    <s v="California"/>
    <n v="94601"/>
    <x v="1"/>
    <s v="OFF-AP-10002867"/>
    <x v="1"/>
    <s v="Appliances"/>
    <s v="Fellowes Command Center 5-outlet power strip"/>
    <x v="2677"/>
    <n v="3"/>
    <n v="0"/>
    <n v="54.950400000000002"/>
    <s v="Anna Andreadi"/>
    <n v="1"/>
    <n v="0"/>
    <n v="0"/>
  </r>
  <r>
    <n v="3341"/>
    <x v="1655"/>
    <x v="170"/>
    <d v="2019-08-22T00:00:00"/>
    <s v="First Class"/>
    <x v="701"/>
    <x v="701"/>
    <x v="0"/>
    <s v="United States"/>
    <s v="Oakland"/>
    <s v="California"/>
    <n v="94601"/>
    <x v="1"/>
    <s v="OFF-LA-10001158"/>
    <x v="1"/>
    <s v="Labels"/>
    <s v="Avery Address/Shipping Labels for Typewriters, 4&quot; x 2&quot;"/>
    <x v="2678"/>
    <n v="5"/>
    <n v="0"/>
    <n v="24.84"/>
    <s v="Anna Andreadi"/>
    <n v="1"/>
    <n v="0"/>
    <n v="0"/>
  </r>
  <r>
    <n v="3342"/>
    <x v="1656"/>
    <x v="278"/>
    <d v="2018-09-01T00:00:00"/>
    <s v="Second Class"/>
    <x v="26"/>
    <x v="26"/>
    <x v="0"/>
    <s v="United States"/>
    <s v="Quincy"/>
    <s v="Massachusetts"/>
    <n v="2169"/>
    <x v="3"/>
    <s v="OFF-PA-10000675"/>
    <x v="1"/>
    <s v="Paper"/>
    <s v="Xerox 1919"/>
    <x v="1247"/>
    <n v="3"/>
    <n v="0"/>
    <n v="60.255300000000005"/>
    <s v="Chuck Magee"/>
    <n v="1"/>
    <n v="0"/>
    <n v="0"/>
  </r>
  <r>
    <n v="3343"/>
    <x v="1656"/>
    <x v="278"/>
    <d v="2018-09-01T00:00:00"/>
    <s v="Second Class"/>
    <x v="26"/>
    <x v="26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x v="2679"/>
    <n v="1"/>
    <n v="0.3"/>
    <n v="20.966999999999999"/>
    <s v="Chuck Magee"/>
    <n v="1"/>
    <n v="0"/>
    <n v="0"/>
  </r>
  <r>
    <n v="3344"/>
    <x v="1656"/>
    <x v="278"/>
    <d v="2018-09-01T00:00:00"/>
    <s v="Second Class"/>
    <x v="26"/>
    <x v="26"/>
    <x v="0"/>
    <s v="United States"/>
    <s v="Quincy"/>
    <s v="Massachusetts"/>
    <n v="2169"/>
    <x v="3"/>
    <s v="TEC-PH-10000011"/>
    <x v="2"/>
    <s v="Phones"/>
    <s v="PureGear Roll-On Screen Protector"/>
    <x v="1543"/>
    <n v="3"/>
    <n v="0"/>
    <n v="28.785599999999995"/>
    <s v="Chuck Magee"/>
    <n v="1"/>
    <n v="0"/>
    <n v="0"/>
  </r>
  <r>
    <n v="3345"/>
    <x v="1656"/>
    <x v="278"/>
    <d v="2018-09-01T00:00:00"/>
    <s v="Second Class"/>
    <x v="26"/>
    <x v="26"/>
    <x v="0"/>
    <s v="United States"/>
    <s v="Quincy"/>
    <s v="Massachusetts"/>
    <n v="2169"/>
    <x v="3"/>
    <s v="OFF-PA-10002666"/>
    <x v="1"/>
    <s v="Paper"/>
    <s v="Southworth 25% Cotton Linen-Finish Paper &amp; Envelopes"/>
    <x v="2680"/>
    <n v="9"/>
    <n v="0"/>
    <n v="36.692999999999998"/>
    <s v="Chuck Magee"/>
    <n v="1"/>
    <n v="0"/>
    <n v="0"/>
  </r>
  <r>
    <n v="3346"/>
    <x v="1656"/>
    <x v="278"/>
    <d v="2018-09-01T00:00:00"/>
    <s v="Second Class"/>
    <x v="26"/>
    <x v="26"/>
    <x v="0"/>
    <s v="United States"/>
    <s v="Quincy"/>
    <s v="Massachusetts"/>
    <n v="2169"/>
    <x v="3"/>
    <s v="OFF-FA-10000735"/>
    <x v="1"/>
    <s v="Fasteners"/>
    <s v="Staples"/>
    <x v="2643"/>
    <n v="4"/>
    <n v="0"/>
    <n v="5.2559999999999993"/>
    <s v="Chuck Magee"/>
    <n v="1"/>
    <n v="0"/>
    <n v="0"/>
  </r>
  <r>
    <n v="3347"/>
    <x v="1656"/>
    <x v="278"/>
    <d v="2018-09-01T00:00:00"/>
    <s v="Second Class"/>
    <x v="26"/>
    <x v="26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x v="180"/>
    <n v="5"/>
    <n v="0"/>
    <n v="13.919999999999998"/>
    <s v="Chuck Magee"/>
    <n v="1"/>
    <n v="0"/>
    <n v="0"/>
  </r>
  <r>
    <n v="3348"/>
    <x v="1657"/>
    <x v="863"/>
    <d v="2017-08-20T00:00:00"/>
    <s v="Standard Class"/>
    <x v="21"/>
    <x v="21"/>
    <x v="1"/>
    <s v="United States"/>
    <s v="Yucaipa"/>
    <s v="California"/>
    <n v="92399"/>
    <x v="1"/>
    <s v="OFF-AR-10003156"/>
    <x v="1"/>
    <s v="Art"/>
    <s v="50 Colored Long Pencils"/>
    <x v="2681"/>
    <n v="5"/>
    <n v="0"/>
    <n v="13.208000000000002"/>
    <s v="Anna Andreadi"/>
    <s v=""/>
    <n v="1"/>
    <n v="0"/>
  </r>
  <r>
    <n v="3349"/>
    <x v="1658"/>
    <x v="60"/>
    <d v="2019-11-07T00:00:00"/>
    <s v="First Class"/>
    <x v="124"/>
    <x v="124"/>
    <x v="1"/>
    <s v="United States"/>
    <s v="Chicago"/>
    <s v="Illinois"/>
    <n v="60623"/>
    <x v="2"/>
    <s v="OFF-BI-10000474"/>
    <x v="1"/>
    <s v="Binders"/>
    <s v="Avery Recycled Flexi-View Covers for Binding Systems"/>
    <x v="2682"/>
    <n v="5"/>
    <n v="0.8"/>
    <n v="-25.648000000000003"/>
    <s v="Kelly Williams"/>
    <s v=""/>
    <n v="1"/>
    <n v="0"/>
  </r>
  <r>
    <n v="3350"/>
    <x v="1659"/>
    <x v="864"/>
    <d v="2018-08-21T00:00:00"/>
    <s v="Standard Class"/>
    <x v="392"/>
    <x v="392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x v="581"/>
    <n v="4"/>
    <n v="0.2"/>
    <n v="5.6955999999999989"/>
    <s v="Anna Andreadi"/>
    <s v=""/>
    <n v="1"/>
    <n v="0"/>
  </r>
  <r>
    <n v="3351"/>
    <x v="1660"/>
    <x v="482"/>
    <d v="2018-12-31T00:00:00"/>
    <s v="Standard Class"/>
    <x v="239"/>
    <x v="239"/>
    <x v="0"/>
    <s v="United States"/>
    <s v="New York City"/>
    <s v="New York"/>
    <n v="10024"/>
    <x v="3"/>
    <s v="TEC-AC-10003280"/>
    <x v="2"/>
    <s v="Accessories"/>
    <s v="Belkin F8E887 USB Wired Ergonomic Keyboard"/>
    <x v="1324"/>
    <n v="3"/>
    <n v="0"/>
    <n v="18.893699999999995"/>
    <s v="Chuck Magee"/>
    <s v=""/>
    <n v="1"/>
    <n v="0"/>
  </r>
  <r>
    <n v="3352"/>
    <x v="1661"/>
    <x v="865"/>
    <d v="2016-09-28T00:00:00"/>
    <s v="Standard Class"/>
    <x v="312"/>
    <x v="312"/>
    <x v="1"/>
    <s v="United States"/>
    <s v="San Diego"/>
    <s v="California"/>
    <n v="92037"/>
    <x v="1"/>
    <s v="FUR-BO-10002916"/>
    <x v="0"/>
    <s v="Bookcases"/>
    <s v="Rush Hierlooms Collection 1&quot; Thick Stackable Bookcases"/>
    <x v="2683"/>
    <n v="3"/>
    <n v="0.15"/>
    <n v="20.517599999999987"/>
    <s v="Anna Andreadi"/>
    <s v=""/>
    <n v="1"/>
    <n v="0"/>
  </r>
  <r>
    <n v="3353"/>
    <x v="1661"/>
    <x v="865"/>
    <d v="2016-09-28T00:00:00"/>
    <s v="Standard Class"/>
    <x v="312"/>
    <x v="312"/>
    <x v="1"/>
    <s v="United States"/>
    <s v="San Diego"/>
    <s v="California"/>
    <n v="92037"/>
    <x v="1"/>
    <s v="TEC-PH-10002726"/>
    <x v="2"/>
    <s v="Phones"/>
    <s v="netTALK DUO VoIP Telephone Service"/>
    <x v="1414"/>
    <n v="2"/>
    <n v="0.2"/>
    <n v="31.494"/>
    <s v="Anna Andreadi"/>
    <s v=""/>
    <n v="1"/>
    <n v="0"/>
  </r>
  <r>
    <n v="3354"/>
    <x v="1662"/>
    <x v="866"/>
    <d v="2016-07-24T00:00:00"/>
    <s v="Standard Class"/>
    <x v="119"/>
    <x v="119"/>
    <x v="1"/>
    <s v="United States"/>
    <s v="Bristol"/>
    <s v="Connecticut"/>
    <n v="6010"/>
    <x v="3"/>
    <s v="TEC-PH-10000895"/>
    <x v="2"/>
    <s v="Phones"/>
    <s v="Polycom VVX 310 VoIP phone"/>
    <x v="2684"/>
    <n v="2"/>
    <n v="0"/>
    <n v="93.594800000000021"/>
    <s v="Chuck Magee"/>
    <s v=""/>
    <n v="1"/>
    <n v="0"/>
  </r>
  <r>
    <n v="3355"/>
    <x v="1662"/>
    <x v="866"/>
    <d v="2016-07-24T00:00:00"/>
    <s v="Standard Class"/>
    <x v="119"/>
    <x v="119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x v="2685"/>
    <n v="1"/>
    <n v="0.3"/>
    <n v="-4.032"/>
    <s v="Chuck Magee"/>
    <s v=""/>
    <n v="1"/>
    <n v="0"/>
  </r>
  <r>
    <n v="3356"/>
    <x v="1662"/>
    <x v="866"/>
    <d v="2016-07-24T00:00:00"/>
    <s v="Standard Class"/>
    <x v="119"/>
    <x v="119"/>
    <x v="1"/>
    <s v="United States"/>
    <s v="Bristol"/>
    <s v="Connecticut"/>
    <n v="6010"/>
    <x v="3"/>
    <s v="OFF-BI-10003694"/>
    <x v="1"/>
    <s v="Binders"/>
    <s v="Avery 3 1/2&quot; Diskette Storage Pages, 10/Pack"/>
    <x v="1513"/>
    <n v="2"/>
    <n v="0"/>
    <n v="9.6047999999999991"/>
    <s v="Chuck Magee"/>
    <s v=""/>
    <n v="1"/>
    <n v="0"/>
  </r>
  <r>
    <n v="3357"/>
    <x v="1662"/>
    <x v="866"/>
    <d v="2016-07-24T00:00:00"/>
    <s v="Standard Class"/>
    <x v="119"/>
    <x v="119"/>
    <x v="1"/>
    <s v="United States"/>
    <s v="Bristol"/>
    <s v="Connecticut"/>
    <n v="6010"/>
    <x v="3"/>
    <s v="OFF-BI-10002160"/>
    <x v="1"/>
    <s v="Binders"/>
    <s v="Acco Hanging Data Binders"/>
    <x v="2686"/>
    <n v="1"/>
    <n v="0"/>
    <n v="1.8288"/>
    <s v="Chuck Magee"/>
    <s v=""/>
    <n v="1"/>
    <n v="0"/>
  </r>
  <r>
    <n v="3358"/>
    <x v="1663"/>
    <x v="210"/>
    <d v="2019-09-13T00:00:00"/>
    <s v="Standard Class"/>
    <x v="376"/>
    <x v="376"/>
    <x v="2"/>
    <s v="United States"/>
    <s v="Chicago"/>
    <s v="Illinois"/>
    <n v="60610"/>
    <x v="2"/>
    <s v="OFF-PA-10001685"/>
    <x v="1"/>
    <s v="Paper"/>
    <s v="Easy-staple paper"/>
    <x v="2687"/>
    <n v="9"/>
    <n v="0.2"/>
    <n v="26.465400000000006"/>
    <s v="Kelly Williams"/>
    <s v=""/>
    <n v="1"/>
    <n v="0"/>
  </r>
  <r>
    <n v="3359"/>
    <x v="1664"/>
    <x v="715"/>
    <d v="2018-05-10T00:00:00"/>
    <s v="Standard Class"/>
    <x v="578"/>
    <x v="578"/>
    <x v="0"/>
    <s v="United States"/>
    <s v="Chicago"/>
    <s v="Illinois"/>
    <n v="60610"/>
    <x v="2"/>
    <s v="OFF-BI-10000773"/>
    <x v="1"/>
    <s v="Binders"/>
    <s v="Insertable Tab Post Binder Dividers"/>
    <x v="2688"/>
    <n v="2"/>
    <n v="0.8"/>
    <n v="-5.2932000000000023"/>
    <s v="Kelly Williams"/>
    <s v=""/>
    <n v="1"/>
    <n v="0"/>
  </r>
  <r>
    <n v="3360"/>
    <x v="1664"/>
    <x v="715"/>
    <d v="2018-05-10T00:00:00"/>
    <s v="Standard Class"/>
    <x v="578"/>
    <x v="578"/>
    <x v="0"/>
    <s v="United States"/>
    <s v="Chicago"/>
    <s v="Illinois"/>
    <n v="60610"/>
    <x v="2"/>
    <s v="TEC-AC-10004510"/>
    <x v="2"/>
    <s v="Accessories"/>
    <s v="Logitech Desktop MK120 Mouse and keyboard Combo"/>
    <x v="2689"/>
    <n v="2"/>
    <n v="0.2"/>
    <n v="-3.272000000000002"/>
    <s v="Kelly Williams"/>
    <s v=""/>
    <n v="1"/>
    <n v="0"/>
  </r>
  <r>
    <n v="3361"/>
    <x v="1665"/>
    <x v="593"/>
    <d v="2017-06-08T00:00:00"/>
    <s v="Second Class"/>
    <x v="426"/>
    <x v="426"/>
    <x v="2"/>
    <s v="United States"/>
    <s v="New York City"/>
    <s v="New York"/>
    <n v="10024"/>
    <x v="3"/>
    <s v="OFF-PA-10004569"/>
    <x v="1"/>
    <s v="Paper"/>
    <s v="Wirebound Message Books, Two 4 1/4&quot; x 5&quot; Forms per Page"/>
    <x v="2690"/>
    <n v="4"/>
    <n v="0"/>
    <n v="14.306799999999999"/>
    <s v="Chuck Magee"/>
    <s v=""/>
    <n v="1"/>
    <n v="0"/>
  </r>
  <r>
    <n v="3362"/>
    <x v="1665"/>
    <x v="593"/>
    <d v="2017-06-08T00:00:00"/>
    <s v="Second Class"/>
    <x v="426"/>
    <x v="426"/>
    <x v="2"/>
    <s v="United States"/>
    <s v="New York City"/>
    <s v="New York"/>
    <n v="10024"/>
    <x v="3"/>
    <s v="FUR-FU-10000672"/>
    <x v="0"/>
    <s v="Furnishings"/>
    <s v="Executive Impressions 10&quot; Spectator Wall Clock"/>
    <x v="2691"/>
    <n v="3"/>
    <n v="0"/>
    <n v="11.995199999999997"/>
    <s v="Chuck Magee"/>
    <s v=""/>
    <n v="1"/>
    <n v="0"/>
  </r>
  <r>
    <n v="3363"/>
    <x v="1666"/>
    <x v="350"/>
    <d v="2017-12-20T00:00:00"/>
    <s v="Standard Class"/>
    <x v="656"/>
    <x v="656"/>
    <x v="2"/>
    <s v="United States"/>
    <s v="Revere"/>
    <s v="Massachusetts"/>
    <n v="2151"/>
    <x v="3"/>
    <s v="OFF-PA-10004451"/>
    <x v="1"/>
    <s v="Paper"/>
    <s v="Xerox 222"/>
    <x v="541"/>
    <n v="3"/>
    <n v="0"/>
    <n v="9.3312000000000008"/>
    <s v="Chuck Magee"/>
    <s v=""/>
    <n v="1"/>
    <n v="0"/>
  </r>
  <r>
    <n v="3364"/>
    <x v="1666"/>
    <x v="350"/>
    <d v="2017-12-20T00:00:00"/>
    <s v="Standard Class"/>
    <x v="656"/>
    <x v="656"/>
    <x v="2"/>
    <s v="United States"/>
    <s v="Revere"/>
    <s v="Massachusetts"/>
    <n v="2151"/>
    <x v="3"/>
    <s v="OFF-BI-10004738"/>
    <x v="1"/>
    <s v="Binders"/>
    <s v="Flexible Leather- Look Classic Collection Ring Binder"/>
    <x v="2692"/>
    <n v="2"/>
    <n v="0"/>
    <n v="18.940000000000001"/>
    <s v="Chuck Magee"/>
    <s v=""/>
    <n v="1"/>
    <n v="0"/>
  </r>
  <r>
    <n v="3365"/>
    <x v="1667"/>
    <x v="87"/>
    <d v="2018-07-18T00:00:00"/>
    <s v="Second Class"/>
    <x v="466"/>
    <x v="466"/>
    <x v="1"/>
    <s v="United States"/>
    <s v="Houston"/>
    <s v="Texas"/>
    <n v="77036"/>
    <x v="2"/>
    <s v="FUR-FU-10001940"/>
    <x v="0"/>
    <s v="Furnishings"/>
    <s v="Staple-based wall hangings"/>
    <x v="1250"/>
    <n v="3"/>
    <n v="0.6"/>
    <n v="-3.8207999999999984"/>
    <s v="Kelly Williams"/>
    <s v=""/>
    <n v="1"/>
    <n v="0"/>
  </r>
  <r>
    <n v="3366"/>
    <x v="1668"/>
    <x v="867"/>
    <d v="2016-02-02T00:00:00"/>
    <s v="First Class"/>
    <x v="702"/>
    <x v="702"/>
    <x v="0"/>
    <s v="United States"/>
    <s v="Mission Viejo"/>
    <s v="California"/>
    <n v="92691"/>
    <x v="1"/>
    <s v="FUR-BO-10003966"/>
    <x v="0"/>
    <s v="Bookcases"/>
    <s v="Sauder Facets Collection Library, Sky Alder Finish"/>
    <x v="1413"/>
    <n v="2"/>
    <n v="0.15"/>
    <n v="3.4195999999999884"/>
    <s v="Anna Andreadi"/>
    <s v=""/>
    <n v="1"/>
    <n v="1"/>
  </r>
  <r>
    <n v="3367"/>
    <x v="1669"/>
    <x v="868"/>
    <d v="2016-07-15T00:00:00"/>
    <s v="Standard Class"/>
    <x v="312"/>
    <x v="312"/>
    <x v="1"/>
    <s v="United States"/>
    <s v="Dallas"/>
    <s v="Texas"/>
    <n v="75217"/>
    <x v="2"/>
    <s v="OFF-PA-10003072"/>
    <x v="1"/>
    <s v="Paper"/>
    <s v="Eureka Recycled Copy Paper 8 1/2&quot; x 11&quot;, Ream"/>
    <x v="563"/>
    <n v="2"/>
    <n v="0.2"/>
    <n v="3.6288"/>
    <s v="Kelly Williams"/>
    <s v=""/>
    <n v="1"/>
    <n v="0"/>
  </r>
  <r>
    <n v="3368"/>
    <x v="1669"/>
    <x v="868"/>
    <d v="2016-07-15T00:00:00"/>
    <s v="Standard Class"/>
    <x v="312"/>
    <x v="312"/>
    <x v="1"/>
    <s v="United States"/>
    <s v="Dallas"/>
    <s v="Texas"/>
    <n v="75217"/>
    <x v="2"/>
    <s v="OFF-PA-10002245"/>
    <x v="1"/>
    <s v="Paper"/>
    <s v="Xerox 1895"/>
    <x v="646"/>
    <n v="3"/>
    <n v="0.2"/>
    <n v="4.4849999999999994"/>
    <s v="Kelly Williams"/>
    <s v=""/>
    <n v="1"/>
    <n v="0"/>
  </r>
  <r>
    <n v="3369"/>
    <x v="1670"/>
    <x v="82"/>
    <d v="2017-11-25T00:00:00"/>
    <s v="Standard Class"/>
    <x v="508"/>
    <x v="508"/>
    <x v="0"/>
    <s v="United States"/>
    <s v="Las Vegas"/>
    <s v="Nevada"/>
    <n v="89115"/>
    <x v="1"/>
    <s v="FUR-BO-10002598"/>
    <x v="0"/>
    <s v="Bookcases"/>
    <s v="Hon Metal Bookcases, Putty"/>
    <x v="1741"/>
    <n v="2"/>
    <n v="0"/>
    <n v="41.168399999999991"/>
    <s v="Anna Andreadi"/>
    <s v=""/>
    <n v="1"/>
    <n v="0"/>
  </r>
  <r>
    <n v="3370"/>
    <x v="1670"/>
    <x v="82"/>
    <d v="2017-11-25T00:00:00"/>
    <s v="Standard Class"/>
    <x v="508"/>
    <x v="508"/>
    <x v="0"/>
    <s v="United States"/>
    <s v="Las Vegas"/>
    <s v="Nevada"/>
    <n v="89115"/>
    <x v="1"/>
    <s v="OFF-BI-10002225"/>
    <x v="1"/>
    <s v="Binders"/>
    <s v="Square Ring Data Binders, Rigid 75 Pt. Covers, 11&quot; x 14-7/8&quot;"/>
    <x v="2693"/>
    <n v="4"/>
    <n v="0.2"/>
    <n v="23.116799999999998"/>
    <s v="Anna Andreadi"/>
    <s v=""/>
    <n v="1"/>
    <n v="0"/>
  </r>
  <r>
    <n v="3371"/>
    <x v="1671"/>
    <x v="869"/>
    <d v="2018-03-25T00:00:00"/>
    <s v="Same Day"/>
    <x v="509"/>
    <x v="509"/>
    <x v="0"/>
    <s v="United States"/>
    <s v="Norman"/>
    <s v="Oklahoma"/>
    <n v="73071"/>
    <x v="2"/>
    <s v="TEC-AC-10003832"/>
    <x v="2"/>
    <s v="Accessories"/>
    <s v="Logitech P710e Mobile Speakerphone"/>
    <x v="2694"/>
    <n v="5"/>
    <n v="0"/>
    <n v="244.61549999999988"/>
    <s v="Kelly Williams"/>
    <s v=""/>
    <n v="1"/>
    <n v="0"/>
  </r>
  <r>
    <n v="3372"/>
    <x v="1672"/>
    <x v="397"/>
    <d v="2019-09-30T00:00:00"/>
    <s v="Standard Class"/>
    <x v="94"/>
    <x v="94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x v="63"/>
    <n v="6"/>
    <n v="0.2"/>
    <n v="9.0383999999999993"/>
    <s v="Anna Andreadi"/>
    <s v=""/>
    <n v="1"/>
    <n v="0"/>
  </r>
  <r>
    <n v="3373"/>
    <x v="1672"/>
    <x v="397"/>
    <d v="2019-09-30T00:00:00"/>
    <s v="Standard Class"/>
    <x v="94"/>
    <x v="94"/>
    <x v="0"/>
    <s v="United States"/>
    <s v="San Francisco"/>
    <s v="California"/>
    <n v="94122"/>
    <x v="1"/>
    <s v="OFF-AP-10001242"/>
    <x v="1"/>
    <s v="Appliances"/>
    <s v="APC 7 Outlet Network SurgeArrest Surge Protector"/>
    <x v="2695"/>
    <n v="2"/>
    <n v="0"/>
    <n v="48.287999999999997"/>
    <s v="Anna Andreadi"/>
    <s v=""/>
    <n v="1"/>
    <n v="0"/>
  </r>
  <r>
    <n v="3374"/>
    <x v="1673"/>
    <x v="784"/>
    <d v="2017-12-10T00:00:00"/>
    <s v="Standard Class"/>
    <x v="2"/>
    <x v="2"/>
    <x v="0"/>
    <s v="United States"/>
    <s v="Hempstead"/>
    <s v="New York"/>
    <n v="11550"/>
    <x v="3"/>
    <s v="FUR-FU-10002445"/>
    <x v="0"/>
    <s v="Furnishings"/>
    <s v="DAX Two-Tone Rosewood/Black Document Frame, Desktop, 5 x 7"/>
    <x v="2696"/>
    <n v="3"/>
    <n v="0"/>
    <n v="11.376000000000001"/>
    <s v="Chuck Magee"/>
    <s v=""/>
    <n v="1"/>
    <n v="0"/>
  </r>
  <r>
    <n v="3375"/>
    <x v="1673"/>
    <x v="784"/>
    <d v="2017-12-10T00:00:00"/>
    <s v="Standard Class"/>
    <x v="2"/>
    <x v="2"/>
    <x v="0"/>
    <s v="United States"/>
    <s v="Hempstead"/>
    <s v="New York"/>
    <n v="11550"/>
    <x v="3"/>
    <s v="FUR-CH-10002372"/>
    <x v="0"/>
    <s v="Chairs"/>
    <s v="Office Star - Ergonomically Designed Knee Chair"/>
    <x v="2697"/>
    <n v="5"/>
    <n v="0.1"/>
    <n v="8.0980000000000203"/>
    <s v="Chuck Magee"/>
    <s v=""/>
    <n v="1"/>
    <n v="0"/>
  </r>
  <r>
    <n v="3376"/>
    <x v="1673"/>
    <x v="784"/>
    <d v="2017-12-10T00:00:00"/>
    <s v="Standard Class"/>
    <x v="2"/>
    <x v="2"/>
    <x v="0"/>
    <s v="United States"/>
    <s v="Hempstead"/>
    <s v="New York"/>
    <n v="11550"/>
    <x v="3"/>
    <s v="TEC-PH-10000376"/>
    <x v="2"/>
    <s v="Phones"/>
    <s v="Square Credit Card Reader"/>
    <x v="792"/>
    <n v="4"/>
    <n v="0"/>
    <n v="10.389600000000002"/>
    <s v="Chuck Magee"/>
    <s v=""/>
    <n v="1"/>
    <n v="0"/>
  </r>
  <r>
    <n v="3377"/>
    <x v="1673"/>
    <x v="784"/>
    <d v="2017-12-10T00:00:00"/>
    <s v="Standard Class"/>
    <x v="2"/>
    <x v="2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x v="2698"/>
    <n v="2"/>
    <n v="0.1"/>
    <n v="68.333200000000005"/>
    <s v="Chuck Magee"/>
    <s v=""/>
    <n v="1"/>
    <n v="0"/>
  </r>
  <r>
    <n v="3378"/>
    <x v="1674"/>
    <x v="474"/>
    <d v="2018-11-04T00:00:00"/>
    <s v="First Class"/>
    <x v="703"/>
    <x v="703"/>
    <x v="1"/>
    <s v="United States"/>
    <s v="Conroe"/>
    <s v="Texas"/>
    <n v="77301"/>
    <x v="2"/>
    <s v="OFF-ST-10004950"/>
    <x v="1"/>
    <s v="Storage"/>
    <s v="Tenex Personal Filing Tote With Secure Closure Lid, Black/Frost"/>
    <x v="2699"/>
    <n v="9"/>
    <n v="0.2"/>
    <n v="6.9794999999999909"/>
    <s v="Kelly Williams"/>
    <s v=""/>
    <n v="1"/>
    <n v="1"/>
  </r>
  <r>
    <n v="3379"/>
    <x v="1675"/>
    <x v="294"/>
    <d v="2019-03-21T00:00:00"/>
    <s v="Standard Class"/>
    <x v="178"/>
    <x v="178"/>
    <x v="2"/>
    <s v="United States"/>
    <s v="Houston"/>
    <s v="Texas"/>
    <n v="77095"/>
    <x v="2"/>
    <s v="OFF-BI-10003166"/>
    <x v="1"/>
    <s v="Binders"/>
    <s v="GBC Plasticlear Binding Covers"/>
    <x v="2700"/>
    <n v="6"/>
    <n v="0.8"/>
    <n v="-22.04160000000001"/>
    <s v="Kelly Williams"/>
    <n v="1"/>
    <n v="0"/>
    <n v="0"/>
  </r>
  <r>
    <n v="3380"/>
    <x v="1675"/>
    <x v="294"/>
    <d v="2019-03-21T00:00:00"/>
    <s v="Standard Class"/>
    <x v="178"/>
    <x v="178"/>
    <x v="2"/>
    <s v="United States"/>
    <s v="Houston"/>
    <s v="Texas"/>
    <n v="77095"/>
    <x v="2"/>
    <s v="OFF-PA-10004610"/>
    <x v="1"/>
    <s v="Paper"/>
    <s v="Xerox 1900"/>
    <x v="1518"/>
    <n v="3"/>
    <n v="0.2"/>
    <n v="3.2099999999999982"/>
    <s v="Kelly Williams"/>
    <n v="1"/>
    <n v="0"/>
    <n v="0"/>
  </r>
  <r>
    <n v="3381"/>
    <x v="1676"/>
    <x v="51"/>
    <d v="2019-11-24T00:00:00"/>
    <s v="First Class"/>
    <x v="143"/>
    <x v="143"/>
    <x v="0"/>
    <s v="United States"/>
    <s v="Philadelphia"/>
    <s v="Pennsylvania"/>
    <n v="19120"/>
    <x v="3"/>
    <s v="FUR-FU-10000320"/>
    <x v="0"/>
    <s v="Furnishings"/>
    <s v="OIC Stacking Trays"/>
    <x v="2701"/>
    <n v="9"/>
    <n v="0.2"/>
    <n v="7.2144000000000013"/>
    <s v="Chuck Magee"/>
    <s v=""/>
    <n v="1"/>
    <n v="0"/>
  </r>
  <r>
    <n v="3382"/>
    <x v="1677"/>
    <x v="151"/>
    <d v="2019-08-30T00:00:00"/>
    <s v="First Class"/>
    <x v="407"/>
    <x v="407"/>
    <x v="1"/>
    <s v="United States"/>
    <s v="Tampa"/>
    <s v="Florida"/>
    <n v="33614"/>
    <x v="0"/>
    <s v="OFF-EN-10004030"/>
    <x v="1"/>
    <s v="Envelopes"/>
    <s v="Convenience Packs of Business Envelopes"/>
    <x v="1699"/>
    <n v="1"/>
    <n v="0.2"/>
    <n v="0.97739999999999994"/>
    <s v="Cassandra Brandow"/>
    <s v=""/>
    <n v="1"/>
    <n v="0"/>
  </r>
  <r>
    <n v="3383"/>
    <x v="1678"/>
    <x v="784"/>
    <d v="2017-12-09T00:00:00"/>
    <s v="Second Class"/>
    <x v="333"/>
    <x v="333"/>
    <x v="0"/>
    <s v="United States"/>
    <s v="New York City"/>
    <s v="New York"/>
    <n v="10035"/>
    <x v="3"/>
    <s v="OFF-EN-10004147"/>
    <x v="1"/>
    <s v="Envelopes"/>
    <s v="Wausau Papers Astrobrights Colored Envelopes"/>
    <x v="1465"/>
    <n v="3"/>
    <n v="0"/>
    <n v="8.7906000000000013"/>
    <s v="Chuck Magee"/>
    <s v=""/>
    <n v="1"/>
    <n v="0"/>
  </r>
  <r>
    <n v="3384"/>
    <x v="1678"/>
    <x v="784"/>
    <d v="2017-12-09T00:00:00"/>
    <s v="Second Class"/>
    <x v="333"/>
    <x v="333"/>
    <x v="0"/>
    <s v="United States"/>
    <s v="New York City"/>
    <s v="New York"/>
    <n v="10035"/>
    <x v="3"/>
    <s v="FUR-CH-10003535"/>
    <x v="0"/>
    <s v="Chairs"/>
    <s v="Global Armless Task Chair, Royal Blue"/>
    <x v="2702"/>
    <n v="7"/>
    <n v="0.1"/>
    <n v="29.880199999999981"/>
    <s v="Chuck Magee"/>
    <s v=""/>
    <n v="1"/>
    <n v="0"/>
  </r>
  <r>
    <n v="3385"/>
    <x v="1678"/>
    <x v="784"/>
    <d v="2017-12-09T00:00:00"/>
    <s v="Second Class"/>
    <x v="333"/>
    <x v="333"/>
    <x v="0"/>
    <s v="United States"/>
    <s v="New York City"/>
    <s v="New York"/>
    <n v="10035"/>
    <x v="3"/>
    <s v="TEC-PH-10004586"/>
    <x v="2"/>
    <s v="Phones"/>
    <s v="Wilson SignalBoost 841262 DB PRO Amplifier Kit"/>
    <x v="2703"/>
    <n v="5"/>
    <n v="0"/>
    <n v="539.92499999999995"/>
    <s v="Chuck Magee"/>
    <s v=""/>
    <n v="1"/>
    <n v="0"/>
  </r>
  <r>
    <n v="3386"/>
    <x v="1679"/>
    <x v="566"/>
    <d v="2019-10-11T00:00:00"/>
    <s v="Standard Class"/>
    <x v="656"/>
    <x v="656"/>
    <x v="2"/>
    <s v="United States"/>
    <s v="Charlotte"/>
    <s v="North Carolina"/>
    <n v="28205"/>
    <x v="0"/>
    <s v="OFF-ST-10003208"/>
    <x v="1"/>
    <s v="Storage"/>
    <s v="Adjustable Depth Letter/Legal Cart"/>
    <x v="2704"/>
    <n v="4"/>
    <n v="0.2"/>
    <n v="65.325599999999895"/>
    <s v="Cassandra Brandow"/>
    <s v=""/>
    <n v="1"/>
    <n v="0"/>
  </r>
  <r>
    <n v="3387"/>
    <x v="1679"/>
    <x v="566"/>
    <d v="2019-10-11T00:00:00"/>
    <s v="Standard Class"/>
    <x v="656"/>
    <x v="656"/>
    <x v="2"/>
    <s v="United States"/>
    <s v="Charlotte"/>
    <s v="North Carolina"/>
    <n v="28205"/>
    <x v="0"/>
    <s v="OFF-FA-10003112"/>
    <x v="1"/>
    <s v="Fasteners"/>
    <s v="Staples"/>
    <x v="2247"/>
    <n v="3"/>
    <n v="0.2"/>
    <n v="5.9174999999999986"/>
    <s v="Cassandra Brandow"/>
    <s v=""/>
    <n v="1"/>
    <n v="0"/>
  </r>
  <r>
    <n v="3388"/>
    <x v="1679"/>
    <x v="566"/>
    <d v="2019-10-11T00:00:00"/>
    <s v="Standard Class"/>
    <x v="656"/>
    <x v="656"/>
    <x v="2"/>
    <s v="United States"/>
    <s v="Charlotte"/>
    <s v="North Carolina"/>
    <n v="28205"/>
    <x v="0"/>
    <s v="TEC-PH-10004447"/>
    <x v="2"/>
    <s v="Phones"/>
    <s v="Toshiba IPT2010-SD IP Telephone"/>
    <x v="2705"/>
    <n v="2"/>
    <n v="0.2"/>
    <n v="16.678799999999995"/>
    <s v="Cassandra Brandow"/>
    <s v=""/>
    <n v="1"/>
    <n v="0"/>
  </r>
  <r>
    <n v="3389"/>
    <x v="1679"/>
    <x v="566"/>
    <d v="2019-10-11T00:00:00"/>
    <s v="Standard Class"/>
    <x v="656"/>
    <x v="656"/>
    <x v="2"/>
    <s v="United States"/>
    <s v="Charlotte"/>
    <s v="North Carolina"/>
    <n v="28205"/>
    <x v="0"/>
    <s v="OFF-BI-10002854"/>
    <x v="1"/>
    <s v="Binders"/>
    <s v="Performers Binder/Pad Holder, Black"/>
    <x v="2706"/>
    <n v="6"/>
    <n v="0.7"/>
    <n v="-33.635999999999996"/>
    <s v="Cassandra Brandow"/>
    <s v=""/>
    <n v="1"/>
    <n v="0"/>
  </r>
  <r>
    <n v="3390"/>
    <x v="1679"/>
    <x v="566"/>
    <d v="2019-10-11T00:00:00"/>
    <s v="Standard Class"/>
    <x v="656"/>
    <x v="656"/>
    <x v="2"/>
    <s v="United States"/>
    <s v="Charlotte"/>
    <s v="North Carolina"/>
    <n v="28205"/>
    <x v="0"/>
    <s v="FUR-TA-10001039"/>
    <x v="0"/>
    <s v="Tables"/>
    <s v="KI Adjustable-Height Table"/>
    <x v="1259"/>
    <n v="3"/>
    <n v="0.4"/>
    <n v="-36.11160000000001"/>
    <s v="Cassandra Brandow"/>
    <s v=""/>
    <n v="1"/>
    <n v="0"/>
  </r>
  <r>
    <n v="3391"/>
    <x v="1680"/>
    <x v="613"/>
    <d v="2019-03-30T00:00:00"/>
    <s v="Second Class"/>
    <x v="551"/>
    <x v="551"/>
    <x v="0"/>
    <s v="United States"/>
    <s v="Dallas"/>
    <s v="Texas"/>
    <n v="75081"/>
    <x v="2"/>
    <s v="OFF-PA-10004239"/>
    <x v="1"/>
    <s v="Paper"/>
    <s v="Xerox 1953"/>
    <x v="1312"/>
    <n v="2"/>
    <n v="0.2"/>
    <n v="2.1399999999999992"/>
    <s v="Kelly Williams"/>
    <s v=""/>
    <n v="1"/>
    <n v="0"/>
  </r>
  <r>
    <n v="3392"/>
    <x v="1681"/>
    <x v="128"/>
    <d v="2016-08-13T00:00:00"/>
    <s v="Standard Class"/>
    <x v="377"/>
    <x v="377"/>
    <x v="2"/>
    <s v="United States"/>
    <s v="Seattle"/>
    <s v="Washington"/>
    <n v="98103"/>
    <x v="1"/>
    <s v="TEC-PH-10001530"/>
    <x v="2"/>
    <s v="Phones"/>
    <s v="Cisco Unified IP Phone 7945G VoIP phone"/>
    <x v="2707"/>
    <n v="4"/>
    <n v="0.2"/>
    <n v="68.197999999999979"/>
    <s v="Anna Andreadi"/>
    <s v=""/>
    <n v="1"/>
    <n v="0"/>
  </r>
  <r>
    <n v="3393"/>
    <x v="1681"/>
    <x v="128"/>
    <d v="2016-08-13T00:00:00"/>
    <s v="Standard Class"/>
    <x v="377"/>
    <x v="377"/>
    <x v="2"/>
    <s v="United States"/>
    <s v="Seattle"/>
    <s v="Washington"/>
    <n v="98103"/>
    <x v="1"/>
    <s v="TEC-PH-10000038"/>
    <x v="2"/>
    <s v="Phones"/>
    <s v="Jawbone MINI JAMBOX Wireless Bluetooth Speaker"/>
    <x v="2708"/>
    <n v="2"/>
    <n v="0.2"/>
    <n v="-43.833600000000018"/>
    <s v="Anna Andreadi"/>
    <s v=""/>
    <n v="1"/>
    <n v="0"/>
  </r>
  <r>
    <n v="3394"/>
    <x v="1682"/>
    <x v="754"/>
    <d v="2016-11-25T00:00:00"/>
    <s v="First Class"/>
    <x v="699"/>
    <x v="699"/>
    <x v="0"/>
    <s v="United States"/>
    <s v="Pasadena"/>
    <s v="Texas"/>
    <n v="77506"/>
    <x v="2"/>
    <s v="OFF-BI-10001765"/>
    <x v="1"/>
    <s v="Binders"/>
    <s v="Wilson Jones Heavy-Duty Casebound Ring Binders with Metal Hinges"/>
    <x v="2709"/>
    <n v="1"/>
    <n v="0.8"/>
    <n v="-11.084800000000005"/>
    <s v="Kelly Williams"/>
    <s v=""/>
    <n v="1"/>
    <n v="0"/>
  </r>
  <r>
    <n v="3395"/>
    <x v="1683"/>
    <x v="193"/>
    <d v="2019-06-10T00:00:00"/>
    <s v="Same Day"/>
    <x v="488"/>
    <x v="488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x v="2710"/>
    <n v="6"/>
    <n v="0.2"/>
    <n v="15.011999999999999"/>
    <s v="Chuck Magee"/>
    <s v=""/>
    <n v="1"/>
    <n v="0"/>
  </r>
  <r>
    <n v="3396"/>
    <x v="1684"/>
    <x v="870"/>
    <d v="2019-07-08T00:00:00"/>
    <s v="Standard Class"/>
    <x v="580"/>
    <x v="580"/>
    <x v="2"/>
    <s v="United States"/>
    <s v="Indianapolis"/>
    <s v="Indiana"/>
    <n v="46203"/>
    <x v="2"/>
    <s v="OFF-ST-10001128"/>
    <x v="1"/>
    <s v="Storage"/>
    <s v="Carina Mini System Audio Rack, Model AR050B"/>
    <x v="2337"/>
    <n v="4"/>
    <n v="0"/>
    <n v="13.317600000000027"/>
    <s v="Kelly Williams"/>
    <s v=""/>
    <n v="1"/>
    <n v="0"/>
  </r>
  <r>
    <n v="3397"/>
    <x v="1684"/>
    <x v="870"/>
    <d v="2019-07-08T00:00:00"/>
    <s v="Standard Class"/>
    <x v="580"/>
    <x v="580"/>
    <x v="2"/>
    <s v="United States"/>
    <s v="Indianapolis"/>
    <s v="Indiana"/>
    <n v="46203"/>
    <x v="2"/>
    <s v="OFF-BI-10003656"/>
    <x v="1"/>
    <s v="Binders"/>
    <s v="Fellowes PB200 Plastic Comb Binding Machine"/>
    <x v="2711"/>
    <n v="1"/>
    <n v="0"/>
    <n v="78.195399999999992"/>
    <s v="Kelly Williams"/>
    <s v=""/>
    <n v="1"/>
    <n v="0"/>
  </r>
  <r>
    <n v="3398"/>
    <x v="1684"/>
    <x v="870"/>
    <d v="2019-07-08T00:00:00"/>
    <s v="Standard Class"/>
    <x v="580"/>
    <x v="580"/>
    <x v="2"/>
    <s v="United States"/>
    <s v="Indianapolis"/>
    <s v="Indiana"/>
    <n v="46203"/>
    <x v="2"/>
    <s v="OFF-PA-10003441"/>
    <x v="1"/>
    <s v="Paper"/>
    <s v="Xerox 226"/>
    <x v="243"/>
    <n v="4"/>
    <n v="0"/>
    <n v="12.441600000000001"/>
    <s v="Kelly Williams"/>
    <s v=""/>
    <n v="1"/>
    <n v="0"/>
  </r>
  <r>
    <n v="3399"/>
    <x v="1685"/>
    <x v="871"/>
    <d v="2016-11-26T00:00:00"/>
    <s v="Standard Class"/>
    <x v="704"/>
    <x v="704"/>
    <x v="1"/>
    <s v="United States"/>
    <s v="Richmond"/>
    <s v="Kentucky"/>
    <n v="40475"/>
    <x v="0"/>
    <s v="TEC-PH-10002923"/>
    <x v="2"/>
    <s v="Phones"/>
    <s v="Logitech B530 USB Headset - headset - Full size, Binaural"/>
    <x v="2712"/>
    <n v="1"/>
    <n v="0"/>
    <n v="9.9873000000000012"/>
    <s v="Cassandra Brandow"/>
    <s v=""/>
    <n v="1"/>
    <n v="1"/>
  </r>
  <r>
    <n v="3400"/>
    <x v="1685"/>
    <x v="871"/>
    <d v="2016-11-26T00:00:00"/>
    <s v="Standard Class"/>
    <x v="704"/>
    <x v="704"/>
    <x v="1"/>
    <s v="United States"/>
    <s v="Richmond"/>
    <s v="Kentucky"/>
    <n v="40475"/>
    <x v="0"/>
    <s v="OFF-PA-10004359"/>
    <x v="1"/>
    <s v="Paper"/>
    <s v="Multicolor Computer Printout Paper"/>
    <x v="2713"/>
    <n v="6"/>
    <n v="0"/>
    <n v="301.96799999999996"/>
    <s v="Cassandra Brandow"/>
    <s v=""/>
    <n v="1"/>
    <n v="0"/>
  </r>
  <r>
    <n v="3401"/>
    <x v="1685"/>
    <x v="871"/>
    <d v="2016-11-26T00:00:00"/>
    <s v="Standard Class"/>
    <x v="704"/>
    <x v="704"/>
    <x v="1"/>
    <s v="United States"/>
    <s v="Richmond"/>
    <s v="Kentucky"/>
    <n v="40475"/>
    <x v="0"/>
    <s v="OFF-ST-10001511"/>
    <x v="1"/>
    <s v="Storage"/>
    <s v="Space Solutions Commercial Steel Shelving"/>
    <x v="2714"/>
    <n v="3"/>
    <n v="0"/>
    <n v="9.6974999999999838"/>
    <s v="Cassandra Brandow"/>
    <s v=""/>
    <n v="1"/>
    <n v="0"/>
  </r>
  <r>
    <n v="3402"/>
    <x v="1685"/>
    <x v="871"/>
    <d v="2016-11-26T00:00:00"/>
    <s v="Standard Class"/>
    <x v="704"/>
    <x v="704"/>
    <x v="1"/>
    <s v="United States"/>
    <s v="Richmond"/>
    <s v="Kentucky"/>
    <n v="40475"/>
    <x v="0"/>
    <s v="OFF-AR-10002833"/>
    <x v="1"/>
    <s v="Art"/>
    <s v="Newell 322"/>
    <x v="1410"/>
    <n v="3"/>
    <n v="0"/>
    <n v="1.4742000000000002"/>
    <s v="Cassandra Brandow"/>
    <s v=""/>
    <n v="1"/>
    <n v="0"/>
  </r>
  <r>
    <n v="3403"/>
    <x v="1686"/>
    <x v="124"/>
    <d v="2017-05-05T00:00:00"/>
    <s v="First Class"/>
    <x v="156"/>
    <x v="156"/>
    <x v="1"/>
    <s v="United States"/>
    <s v="Tinley Park"/>
    <s v="Illinois"/>
    <n v="60477"/>
    <x v="2"/>
    <s v="FUR-FU-10001940"/>
    <x v="0"/>
    <s v="Furnishings"/>
    <s v="Staple-based wall hangings"/>
    <x v="2715"/>
    <n v="7"/>
    <n v="0.6"/>
    <n v="-8.9151999999999987"/>
    <s v="Kelly Williams"/>
    <s v=""/>
    <n v="1"/>
    <n v="0"/>
  </r>
  <r>
    <n v="3404"/>
    <x v="1687"/>
    <x v="148"/>
    <d v="2019-06-05T00:00:00"/>
    <s v="Standard Class"/>
    <x v="521"/>
    <x v="521"/>
    <x v="0"/>
    <s v="United States"/>
    <s v="Houston"/>
    <s v="Texas"/>
    <n v="77095"/>
    <x v="2"/>
    <s v="FUR-FU-10003919"/>
    <x v="0"/>
    <s v="Furnishings"/>
    <s v="Eldon Executive Woodline II Cherry Finish Desk Accessories"/>
    <x v="2716"/>
    <n v="4"/>
    <n v="0.6"/>
    <n v="-52.339199999999991"/>
    <s v="Kelly Williams"/>
    <s v=""/>
    <n v="1"/>
    <n v="0"/>
  </r>
  <r>
    <n v="3405"/>
    <x v="1688"/>
    <x v="872"/>
    <d v="2017-10-17T00:00:00"/>
    <s v="Same Day"/>
    <x v="496"/>
    <x v="496"/>
    <x v="0"/>
    <s v="United States"/>
    <s v="Los Angeles"/>
    <s v="California"/>
    <n v="90004"/>
    <x v="1"/>
    <s v="OFF-ST-10003479"/>
    <x v="1"/>
    <s v="Storage"/>
    <s v="Eldon Base for stackable storage shelf, platinum"/>
    <x v="42"/>
    <n v="2"/>
    <n v="0"/>
    <n v="3.8939999999999912"/>
    <s v="Anna Andreadi"/>
    <s v=""/>
    <n v="1"/>
    <n v="0"/>
  </r>
  <r>
    <n v="3406"/>
    <x v="1689"/>
    <x v="488"/>
    <d v="2016-04-27T00:00:00"/>
    <s v="Standard Class"/>
    <x v="697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x v="2717"/>
    <n v="2"/>
    <n v="0.3"/>
    <n v="-12.058799999999991"/>
    <s v="Chuck Magee"/>
    <s v=""/>
    <n v="1"/>
    <n v="0"/>
  </r>
  <r>
    <n v="3407"/>
    <x v="1689"/>
    <x v="488"/>
    <d v="2016-04-27T00:00:00"/>
    <s v="Standard Class"/>
    <x v="697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x v="2717"/>
    <n v="2"/>
    <n v="0.3"/>
    <n v="-12.058799999999991"/>
    <s v="Chuck Magee"/>
    <s v=""/>
    <n v="1"/>
    <n v="0"/>
  </r>
  <r>
    <n v="3408"/>
    <x v="1689"/>
    <x v="488"/>
    <d v="2016-04-27T00:00:00"/>
    <s v="Standard Class"/>
    <x v="697"/>
    <x v="697"/>
    <x v="2"/>
    <s v="United States"/>
    <s v="Columbus"/>
    <s v="Ohio"/>
    <n v="43229"/>
    <x v="3"/>
    <s v="OFF-BI-10000145"/>
    <x v="1"/>
    <s v="Binders"/>
    <s v="Zipper Ring Binder Pockets"/>
    <x v="2718"/>
    <n v="8"/>
    <n v="0.7"/>
    <n v="-5.2415999999999983"/>
    <s v="Chuck Magee"/>
    <s v=""/>
    <n v="1"/>
    <n v="0"/>
  </r>
  <r>
    <n v="3409"/>
    <x v="1689"/>
    <x v="488"/>
    <d v="2016-04-27T00:00:00"/>
    <s v="Standard Class"/>
    <x v="697"/>
    <x v="697"/>
    <x v="2"/>
    <s v="United States"/>
    <s v="Columbus"/>
    <s v="Ohio"/>
    <n v="43229"/>
    <x v="3"/>
    <s v="FUR-FU-10002191"/>
    <x v="0"/>
    <s v="Furnishings"/>
    <s v="G.E. Halogen Desk Lamp Bulbs"/>
    <x v="2719"/>
    <n v="4"/>
    <n v="0.2"/>
    <n v="7.8175999999999997"/>
    <s v="Chuck Magee"/>
    <s v=""/>
    <n v="1"/>
    <n v="0"/>
  </r>
  <r>
    <n v="3410"/>
    <x v="1690"/>
    <x v="504"/>
    <d v="2019-05-06T00:00:00"/>
    <s v="Standard Class"/>
    <x v="223"/>
    <x v="223"/>
    <x v="0"/>
    <s v="United States"/>
    <s v="Columbus"/>
    <s v="Ohio"/>
    <n v="43229"/>
    <x v="3"/>
    <s v="OFF-PA-10004451"/>
    <x v="1"/>
    <s v="Paper"/>
    <s v="Xerox 222"/>
    <x v="563"/>
    <n v="2"/>
    <n v="0.2"/>
    <n v="3.6288"/>
    <s v="Chuck Magee"/>
    <s v=""/>
    <n v="1"/>
    <n v="0"/>
  </r>
  <r>
    <n v="3411"/>
    <x v="1691"/>
    <x v="873"/>
    <d v="2018-09-24T00:00:00"/>
    <s v="Standard Class"/>
    <x v="620"/>
    <x v="620"/>
    <x v="1"/>
    <s v="United States"/>
    <s v="San Francisco"/>
    <s v="California"/>
    <n v="94122"/>
    <x v="1"/>
    <s v="OFF-PA-10001471"/>
    <x v="1"/>
    <s v="Paper"/>
    <s v="Strathmore Photo Frame Cards"/>
    <x v="2720"/>
    <n v="9"/>
    <n v="0"/>
    <n v="30.263399999999997"/>
    <s v="Anna Andreadi"/>
    <s v=""/>
    <n v="1"/>
    <n v="0"/>
  </r>
  <r>
    <n v="3412"/>
    <x v="1691"/>
    <x v="873"/>
    <d v="2018-09-24T00:00:00"/>
    <s v="Standard Class"/>
    <x v="620"/>
    <x v="620"/>
    <x v="1"/>
    <s v="United States"/>
    <s v="San Francisco"/>
    <s v="California"/>
    <n v="94122"/>
    <x v="1"/>
    <s v="OFF-BI-10003656"/>
    <x v="1"/>
    <s v="Binders"/>
    <s v="Fellowes PB200 Plastic Comb Binding Machine"/>
    <x v="2721"/>
    <n v="2"/>
    <n v="0.2"/>
    <n v="88.394799999999975"/>
    <s v="Anna Andreadi"/>
    <s v=""/>
    <n v="1"/>
    <n v="0"/>
  </r>
  <r>
    <n v="3413"/>
    <x v="1691"/>
    <x v="873"/>
    <d v="2018-09-24T00:00:00"/>
    <s v="Standard Class"/>
    <x v="620"/>
    <x v="620"/>
    <x v="1"/>
    <s v="United States"/>
    <s v="San Francisco"/>
    <s v="California"/>
    <n v="94122"/>
    <x v="1"/>
    <s v="OFF-AR-10000940"/>
    <x v="1"/>
    <s v="Art"/>
    <s v="Newell 343"/>
    <x v="2722"/>
    <n v="4"/>
    <n v="0"/>
    <n v="3.1752000000000002"/>
    <s v="Anna Andreadi"/>
    <s v=""/>
    <n v="1"/>
    <n v="0"/>
  </r>
  <r>
    <n v="3414"/>
    <x v="1691"/>
    <x v="873"/>
    <d v="2018-09-24T00:00:00"/>
    <s v="Standard Class"/>
    <x v="620"/>
    <x v="620"/>
    <x v="1"/>
    <s v="United States"/>
    <s v="San Francisco"/>
    <s v="California"/>
    <n v="94122"/>
    <x v="1"/>
    <s v="OFF-PA-10002319"/>
    <x v="1"/>
    <s v="Paper"/>
    <s v="Xerox 1944"/>
    <x v="2723"/>
    <n v="2"/>
    <n v="0"/>
    <n v="37.9848"/>
    <s v="Anna Andreadi"/>
    <s v=""/>
    <n v="1"/>
    <n v="0"/>
  </r>
  <r>
    <n v="3415"/>
    <x v="1691"/>
    <x v="873"/>
    <d v="2018-09-24T00:00:00"/>
    <s v="Standard Class"/>
    <x v="620"/>
    <x v="620"/>
    <x v="1"/>
    <s v="United States"/>
    <s v="San Francisco"/>
    <s v="California"/>
    <n v="94122"/>
    <x v="1"/>
    <s v="OFF-BI-10000977"/>
    <x v="1"/>
    <s v="Binders"/>
    <s v="Ibico Plastic Spiral Binding Combs"/>
    <x v="2724"/>
    <n v="2"/>
    <n v="0.2"/>
    <n v="15.807999999999996"/>
    <s v="Anna Andreadi"/>
    <s v=""/>
    <n v="1"/>
    <n v="0"/>
  </r>
  <r>
    <n v="3416"/>
    <x v="1692"/>
    <x v="476"/>
    <d v="2018-09-02T00:00:00"/>
    <s v="Same Day"/>
    <x v="196"/>
    <x v="196"/>
    <x v="0"/>
    <s v="United States"/>
    <s v="Madison"/>
    <s v="Wisconsin"/>
    <n v="53711"/>
    <x v="2"/>
    <s v="OFF-FA-10002676"/>
    <x v="1"/>
    <s v="Fasteners"/>
    <s v="Colored Push Pins"/>
    <x v="2725"/>
    <n v="1"/>
    <n v="0"/>
    <n v="0.65159999999999996"/>
    <s v="Kelly Williams"/>
    <s v=""/>
    <n v="1"/>
    <n v="0"/>
  </r>
  <r>
    <n v="3417"/>
    <x v="1692"/>
    <x v="476"/>
    <d v="2018-09-02T00:00:00"/>
    <s v="Same Day"/>
    <x v="196"/>
    <x v="196"/>
    <x v="0"/>
    <s v="United States"/>
    <s v="Madison"/>
    <s v="Wisconsin"/>
    <n v="53711"/>
    <x v="2"/>
    <s v="OFF-BI-10004970"/>
    <x v="1"/>
    <s v="Binders"/>
    <s v="ACCOHIDE 3-Ring Binder, Blue, 1&quot;"/>
    <x v="341"/>
    <n v="2"/>
    <n v="0"/>
    <n v="3.8822000000000001"/>
    <s v="Kelly Williams"/>
    <s v=""/>
    <n v="1"/>
    <n v="0"/>
  </r>
  <r>
    <n v="3418"/>
    <x v="1693"/>
    <x v="381"/>
    <d v="2017-05-02T00:00:00"/>
    <s v="Standard Class"/>
    <x v="679"/>
    <x v="679"/>
    <x v="2"/>
    <s v="United States"/>
    <s v="Aurora"/>
    <s v="Colorado"/>
    <n v="80013"/>
    <x v="1"/>
    <s v="OFF-AP-10003971"/>
    <x v="1"/>
    <s v="Appliances"/>
    <s v="Belkin 6 Outlet Metallic Surge Strip"/>
    <x v="2726"/>
    <n v="5"/>
    <n v="0.2"/>
    <n v="3.2669999999999995"/>
    <s v="Anna Andreadi"/>
    <s v=""/>
    <n v="1"/>
    <n v="0"/>
  </r>
  <r>
    <n v="3419"/>
    <x v="1693"/>
    <x v="381"/>
    <d v="2017-05-02T00:00:00"/>
    <s v="Standard Class"/>
    <x v="679"/>
    <x v="679"/>
    <x v="2"/>
    <s v="United States"/>
    <s v="Aurora"/>
    <s v="Colorado"/>
    <n v="80013"/>
    <x v="1"/>
    <s v="OFF-SU-10001574"/>
    <x v="1"/>
    <s v="Supplies"/>
    <s v="Acme Value Line Scissors"/>
    <x v="572"/>
    <n v="2"/>
    <n v="0.2"/>
    <n v="0.72999999999999954"/>
    <s v="Anna Andreadi"/>
    <s v=""/>
    <n v="1"/>
    <n v="0"/>
  </r>
  <r>
    <n v="3420"/>
    <x v="1694"/>
    <x v="684"/>
    <d v="2017-09-13T00:00:00"/>
    <s v="Standard Class"/>
    <x v="254"/>
    <x v="254"/>
    <x v="2"/>
    <s v="United States"/>
    <s v="New York City"/>
    <s v="New York"/>
    <n v="10024"/>
    <x v="3"/>
    <s v="FUR-CH-10000665"/>
    <x v="0"/>
    <s v="Chairs"/>
    <s v="Global Airflow Leather Mesh Back Chair, Black"/>
    <x v="2659"/>
    <n v="2"/>
    <n v="0.1"/>
    <n v="60.391999999999967"/>
    <s v="Chuck Magee"/>
    <s v=""/>
    <n v="1"/>
    <n v="0"/>
  </r>
  <r>
    <n v="3421"/>
    <x v="1695"/>
    <x v="316"/>
    <d v="2018-06-03T00:00:00"/>
    <s v="Standard Class"/>
    <x v="52"/>
    <x v="52"/>
    <x v="0"/>
    <s v="United States"/>
    <s v="Los Angeles"/>
    <s v="California"/>
    <n v="90004"/>
    <x v="1"/>
    <s v="OFF-AP-10000891"/>
    <x v="1"/>
    <s v="Appliances"/>
    <s v="Kensington 7 Outlet MasterPiece HOMEOFFICE Power Control Center"/>
    <x v="2727"/>
    <n v="2"/>
    <n v="0"/>
    <n v="78.671999999999997"/>
    <s v="Anna Andreadi"/>
    <n v="1"/>
    <n v="0"/>
    <n v="0"/>
  </r>
  <r>
    <n v="3422"/>
    <x v="1695"/>
    <x v="316"/>
    <d v="2018-06-03T00:00:00"/>
    <s v="Standard Class"/>
    <x v="52"/>
    <x v="52"/>
    <x v="0"/>
    <s v="United States"/>
    <s v="Los Angeles"/>
    <s v="California"/>
    <n v="90004"/>
    <x v="1"/>
    <s v="OFF-PA-10003790"/>
    <x v="1"/>
    <s v="Paper"/>
    <s v="Xerox 1991"/>
    <x v="685"/>
    <n v="8"/>
    <n v="0"/>
    <n v="84.051199999999994"/>
    <s v="Anna Andreadi"/>
    <n v="1"/>
    <n v="0"/>
    <n v="0"/>
  </r>
  <r>
    <n v="3423"/>
    <x v="1695"/>
    <x v="316"/>
    <d v="2018-06-03T00:00:00"/>
    <s v="Standard Class"/>
    <x v="52"/>
    <x v="52"/>
    <x v="0"/>
    <s v="United States"/>
    <s v="Los Angeles"/>
    <s v="California"/>
    <n v="90004"/>
    <x v="1"/>
    <s v="TEC-AC-10002217"/>
    <x v="2"/>
    <s v="Accessories"/>
    <s v="Imation Clip USB flash drive - 8 GB"/>
    <x v="2728"/>
    <n v="7"/>
    <n v="0"/>
    <n v="7.8960000000000008"/>
    <s v="Anna Andreadi"/>
    <n v="1"/>
    <n v="0"/>
    <n v="0"/>
  </r>
  <r>
    <n v="3424"/>
    <x v="1695"/>
    <x v="316"/>
    <d v="2018-06-03T00:00:00"/>
    <s v="Standard Class"/>
    <x v="52"/>
    <x v="52"/>
    <x v="0"/>
    <s v="United States"/>
    <s v="Los Angeles"/>
    <s v="California"/>
    <n v="90004"/>
    <x v="1"/>
    <s v="OFF-BI-10002215"/>
    <x v="1"/>
    <s v="Binders"/>
    <s v="Wilson Jones Hanging View Binder, White, 1&quot;"/>
    <x v="20"/>
    <n v="4"/>
    <n v="0.2"/>
    <n v="7.3839999999999986"/>
    <s v="Anna Andreadi"/>
    <n v="1"/>
    <n v="0"/>
    <n v="0"/>
  </r>
  <r>
    <n v="3425"/>
    <x v="1695"/>
    <x v="316"/>
    <d v="2018-06-03T00:00:00"/>
    <s v="Standard Class"/>
    <x v="52"/>
    <x v="52"/>
    <x v="0"/>
    <s v="United States"/>
    <s v="Los Angeles"/>
    <s v="California"/>
    <n v="90004"/>
    <x v="1"/>
    <s v="TEC-MA-10001972"/>
    <x v="2"/>
    <s v="Machines"/>
    <s v="Okidata C331dn Printer"/>
    <x v="2729"/>
    <n v="2"/>
    <n v="0.2"/>
    <n v="41.880000000000024"/>
    <s v="Anna Andreadi"/>
    <n v="1"/>
    <n v="0"/>
    <n v="0"/>
  </r>
  <r>
    <n v="3426"/>
    <x v="1696"/>
    <x v="496"/>
    <d v="2017-09-28T00:00:00"/>
    <s v="Standard Class"/>
    <x v="368"/>
    <x v="368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x v="597"/>
    <n v="4"/>
    <n v="0"/>
    <n v="6.8579999999999988"/>
    <s v="Kelly Williams"/>
    <s v=""/>
    <n v="1"/>
    <n v="0"/>
  </r>
  <r>
    <n v="3427"/>
    <x v="1696"/>
    <x v="496"/>
    <d v="2017-09-28T00:00:00"/>
    <s v="Standard Class"/>
    <x v="368"/>
    <x v="368"/>
    <x v="2"/>
    <s v="United States"/>
    <s v="Dubuque"/>
    <s v="Iowa"/>
    <n v="52001"/>
    <x v="2"/>
    <s v="FUR-CH-10000988"/>
    <x v="0"/>
    <s v="Chairs"/>
    <s v="Hon Olson Stacker Stools"/>
    <x v="2730"/>
    <n v="10"/>
    <n v="0"/>
    <n v="394.26800000000003"/>
    <s v="Kelly Williams"/>
    <s v=""/>
    <n v="1"/>
    <n v="0"/>
  </r>
  <r>
    <n v="3428"/>
    <x v="1697"/>
    <x v="445"/>
    <d v="2019-07-06T00:00:00"/>
    <s v="Second Class"/>
    <x v="449"/>
    <x v="449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x v="2731"/>
    <n v="4"/>
    <n v="0.2"/>
    <n v="11.102399999999996"/>
    <s v="Chuck Magee"/>
    <s v=""/>
    <n v="1"/>
    <n v="0"/>
  </r>
  <r>
    <n v="3429"/>
    <x v="1697"/>
    <x v="445"/>
    <d v="2019-07-06T00:00:00"/>
    <s v="Second Class"/>
    <x v="449"/>
    <x v="449"/>
    <x v="2"/>
    <s v="United States"/>
    <s v="Lancaster"/>
    <s v="Ohio"/>
    <n v="43130"/>
    <x v="3"/>
    <s v="FUR-TA-10002041"/>
    <x v="0"/>
    <s v="Tables"/>
    <s v="Bevis Round Conference Table Top, X-Base"/>
    <x v="2732"/>
    <n v="2"/>
    <n v="0.4"/>
    <n v="-103.98819999999998"/>
    <s v="Chuck Magee"/>
    <s v=""/>
    <n v="1"/>
    <n v="0"/>
  </r>
  <r>
    <n v="3430"/>
    <x v="1697"/>
    <x v="445"/>
    <d v="2019-07-06T00:00:00"/>
    <s v="Second Class"/>
    <x v="449"/>
    <x v="449"/>
    <x v="2"/>
    <s v="United States"/>
    <s v="Lancaster"/>
    <s v="Ohio"/>
    <n v="43130"/>
    <x v="3"/>
    <s v="OFF-PA-10002246"/>
    <x v="1"/>
    <s v="Paper"/>
    <s v="Wirebound Four 2-3/4 x 5 Forms per Page, 400 Sets per Book"/>
    <x v="2733"/>
    <n v="6"/>
    <n v="0.2"/>
    <n v="11.223000000000001"/>
    <s v="Chuck Magee"/>
    <s v=""/>
    <n v="1"/>
    <n v="0"/>
  </r>
  <r>
    <n v="3431"/>
    <x v="1698"/>
    <x v="166"/>
    <d v="2019-12-09T00:00:00"/>
    <s v="First Class"/>
    <x v="166"/>
    <x v="166"/>
    <x v="0"/>
    <s v="United States"/>
    <s v="Inglewood"/>
    <s v="California"/>
    <n v="90301"/>
    <x v="1"/>
    <s v="OFF-ST-10003327"/>
    <x v="1"/>
    <s v="Storage"/>
    <s v="Akro-Mils 12-Gallon Tote"/>
    <x v="1418"/>
    <n v="3"/>
    <n v="0"/>
    <n v="8.6390999999999956"/>
    <s v="Anna Andreadi"/>
    <s v=""/>
    <n v="1"/>
    <n v="0"/>
  </r>
  <r>
    <n v="3432"/>
    <x v="1698"/>
    <x v="166"/>
    <d v="2019-12-09T00:00:00"/>
    <s v="First Class"/>
    <x v="166"/>
    <x v="166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x v="2734"/>
    <n v="2"/>
    <n v="0"/>
    <n v="15.468000000000004"/>
    <s v="Anna Andreadi"/>
    <s v=""/>
    <n v="1"/>
    <n v="0"/>
  </r>
  <r>
    <n v="3433"/>
    <x v="1698"/>
    <x v="166"/>
    <d v="2019-12-09T00:00:00"/>
    <s v="First Class"/>
    <x v="166"/>
    <x v="166"/>
    <x v="0"/>
    <s v="United States"/>
    <s v="Inglewood"/>
    <s v="California"/>
    <n v="90301"/>
    <x v="1"/>
    <s v="OFF-PA-10003651"/>
    <x v="1"/>
    <s v="Paper"/>
    <s v="Xerox 1968"/>
    <x v="1847"/>
    <n v="9"/>
    <n v="0"/>
    <n v="28.857599999999998"/>
    <s v="Anna Andreadi"/>
    <s v=""/>
    <n v="1"/>
    <n v="0"/>
  </r>
  <r>
    <n v="3434"/>
    <x v="1699"/>
    <x v="256"/>
    <d v="2019-12-09T00:00:00"/>
    <s v="Standard Class"/>
    <x v="269"/>
    <x v="269"/>
    <x v="0"/>
    <s v="United States"/>
    <s v="Bellevue"/>
    <s v="Washington"/>
    <n v="98006"/>
    <x v="1"/>
    <s v="OFF-BI-10001617"/>
    <x v="1"/>
    <s v="Binders"/>
    <s v="GBC Wire Binding Combs"/>
    <x v="176"/>
    <n v="3"/>
    <n v="0.2"/>
    <n v="8.3753999999999991"/>
    <s v="Anna Andreadi"/>
    <s v=""/>
    <n v="1"/>
    <n v="0"/>
  </r>
  <r>
    <n v="3435"/>
    <x v="1699"/>
    <x v="256"/>
    <d v="2019-12-09T00:00:00"/>
    <s v="Standard Class"/>
    <x v="269"/>
    <x v="269"/>
    <x v="0"/>
    <s v="United States"/>
    <s v="Bellevue"/>
    <s v="Washington"/>
    <n v="98006"/>
    <x v="1"/>
    <s v="OFF-BI-10000145"/>
    <x v="1"/>
    <s v="Binders"/>
    <s v="Zipper Ring Binder Pockets"/>
    <x v="2735"/>
    <n v="6"/>
    <n v="0.2"/>
    <n v="5.4287999999999981"/>
    <s v="Anna Andreadi"/>
    <s v=""/>
    <n v="1"/>
    <n v="0"/>
  </r>
  <r>
    <n v="3436"/>
    <x v="1700"/>
    <x v="874"/>
    <d v="2017-09-29T00:00:00"/>
    <s v="First Class"/>
    <x v="392"/>
    <x v="392"/>
    <x v="0"/>
    <s v="United States"/>
    <s v="Chicago"/>
    <s v="Illinois"/>
    <n v="60610"/>
    <x v="2"/>
    <s v="OFF-BI-10001670"/>
    <x v="1"/>
    <s v="Binders"/>
    <s v="Vinyl Sectional Post Binders"/>
    <x v="2736"/>
    <n v="2"/>
    <n v="0.8"/>
    <n v="-22.620000000000005"/>
    <s v="Kelly Williams"/>
    <s v=""/>
    <n v="1"/>
    <n v="0"/>
  </r>
  <r>
    <n v="3437"/>
    <x v="1700"/>
    <x v="874"/>
    <d v="2017-09-29T00:00:00"/>
    <s v="First Class"/>
    <x v="392"/>
    <x v="392"/>
    <x v="0"/>
    <s v="United States"/>
    <s v="Chicago"/>
    <s v="Illinois"/>
    <n v="60610"/>
    <x v="2"/>
    <s v="FUR-FU-10003849"/>
    <x v="0"/>
    <s v="Furnishings"/>
    <s v="DAX Metal Frame, Desktop, Stepped-Edge"/>
    <x v="2737"/>
    <n v="3"/>
    <n v="0.6"/>
    <n v="-12.751199999999997"/>
    <s v="Kelly Williams"/>
    <s v=""/>
    <n v="1"/>
    <n v="0"/>
  </r>
  <r>
    <n v="3438"/>
    <x v="1701"/>
    <x v="505"/>
    <d v="2019-10-30T00:00:00"/>
    <s v="Same Day"/>
    <x v="362"/>
    <x v="362"/>
    <x v="0"/>
    <s v="United States"/>
    <s v="Dallas"/>
    <s v="Texas"/>
    <n v="75217"/>
    <x v="2"/>
    <s v="FUR-FU-10003849"/>
    <x v="0"/>
    <s v="Furnishings"/>
    <s v="DAX Metal Frame, Desktop, Stepped-Edge"/>
    <x v="2738"/>
    <n v="2"/>
    <n v="0.6"/>
    <n v="-8.5007999999999981"/>
    <s v="Kelly Williams"/>
    <s v=""/>
    <n v="1"/>
    <n v="0"/>
  </r>
  <r>
    <n v="3439"/>
    <x v="1701"/>
    <x v="505"/>
    <d v="2019-10-30T00:00:00"/>
    <s v="Same Day"/>
    <x v="362"/>
    <x v="362"/>
    <x v="0"/>
    <s v="United States"/>
    <s v="Dallas"/>
    <s v="Texas"/>
    <n v="75217"/>
    <x v="2"/>
    <s v="FUR-TA-10002041"/>
    <x v="0"/>
    <s v="Tables"/>
    <s v="Bevis Round Conference Table Top, X-Base"/>
    <x v="2739"/>
    <n v="2"/>
    <n v="0.3"/>
    <n v="-68.130199999999988"/>
    <s v="Kelly Williams"/>
    <s v=""/>
    <n v="1"/>
    <n v="0"/>
  </r>
  <r>
    <n v="3440"/>
    <x v="1701"/>
    <x v="505"/>
    <d v="2019-10-30T00:00:00"/>
    <s v="Same Day"/>
    <x v="362"/>
    <x v="362"/>
    <x v="0"/>
    <s v="United States"/>
    <s v="Dallas"/>
    <s v="Texas"/>
    <n v="75217"/>
    <x v="2"/>
    <s v="OFF-ST-10002214"/>
    <x v="1"/>
    <s v="Storage"/>
    <s v="X-Rack File for Hanging Folders"/>
    <x v="2740"/>
    <n v="6"/>
    <n v="0.2"/>
    <n v="4.0643999999999973"/>
    <s v="Kelly Williams"/>
    <s v=""/>
    <n v="1"/>
    <n v="0"/>
  </r>
  <r>
    <n v="3441"/>
    <x v="1702"/>
    <x v="239"/>
    <d v="2017-11-30T00:00:00"/>
    <s v="Same Day"/>
    <x v="285"/>
    <x v="285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x v="2741"/>
    <n v="1"/>
    <n v="0.2"/>
    <n v="1.5602"/>
    <s v="Anna Andreadi"/>
    <s v=""/>
    <n v="1"/>
    <n v="0"/>
  </r>
  <r>
    <n v="3442"/>
    <x v="1703"/>
    <x v="518"/>
    <d v="2016-03-14T00:00:00"/>
    <s v="Second Class"/>
    <x v="567"/>
    <x v="567"/>
    <x v="0"/>
    <s v="United States"/>
    <s v="New York City"/>
    <s v="New York"/>
    <n v="10024"/>
    <x v="3"/>
    <s v="OFF-PA-10002137"/>
    <x v="1"/>
    <s v="Paper"/>
    <s v="Southworth 100% Résumé Paper, 24lb."/>
    <x v="2742"/>
    <n v="14"/>
    <n v="0"/>
    <n v="49.013999999999996"/>
    <s v="Chuck Magee"/>
    <s v=""/>
    <n v="1"/>
    <n v="0"/>
  </r>
  <r>
    <n v="3443"/>
    <x v="1704"/>
    <x v="123"/>
    <d v="2019-11-23T00:00:00"/>
    <s v="Standard Class"/>
    <x v="251"/>
    <x v="251"/>
    <x v="1"/>
    <s v="United States"/>
    <s v="New York City"/>
    <s v="New York"/>
    <n v="10011"/>
    <x v="3"/>
    <s v="OFF-EN-10001415"/>
    <x v="1"/>
    <s v="Envelopes"/>
    <s v="Staple envelope"/>
    <x v="80"/>
    <n v="3"/>
    <n v="0"/>
    <n v="8.370000000000001"/>
    <s v="Chuck Magee"/>
    <s v=""/>
    <n v="1"/>
    <n v="0"/>
  </r>
  <r>
    <n v="3444"/>
    <x v="1704"/>
    <x v="123"/>
    <d v="2019-11-23T00:00:00"/>
    <s v="Standard Class"/>
    <x v="251"/>
    <x v="251"/>
    <x v="1"/>
    <s v="United States"/>
    <s v="New York City"/>
    <s v="New York"/>
    <n v="10011"/>
    <x v="3"/>
    <s v="OFF-AP-10003849"/>
    <x v="1"/>
    <s v="Appliances"/>
    <s v="Hoover Shoulder Vac Commercial Portable Vacuum"/>
    <x v="2743"/>
    <n v="7"/>
    <n v="0"/>
    <n v="626.18499999999995"/>
    <s v="Chuck Magee"/>
    <s v=""/>
    <n v="1"/>
    <n v="0"/>
  </r>
  <r>
    <n v="3445"/>
    <x v="1705"/>
    <x v="875"/>
    <d v="2018-08-02T00:00:00"/>
    <s v="Standard Class"/>
    <x v="705"/>
    <x v="705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x v="560"/>
    <n v="2"/>
    <n v="0.2"/>
    <n v="-16.956800000000005"/>
    <s v="Chuck Magee"/>
    <s v=""/>
    <n v="1"/>
    <n v="1"/>
  </r>
  <r>
    <n v="3446"/>
    <x v="1706"/>
    <x v="821"/>
    <d v="2017-06-17T00:00:00"/>
    <s v="Standard Class"/>
    <x v="97"/>
    <x v="97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x v="2744"/>
    <n v="5"/>
    <n v="0"/>
    <n v="5.0829999999999975"/>
    <s v="Chuck Magee"/>
    <s v=""/>
    <n v="1"/>
    <n v="0"/>
  </r>
  <r>
    <n v="3447"/>
    <x v="1707"/>
    <x v="876"/>
    <d v="2018-08-07T00:00:00"/>
    <s v="First Class"/>
    <x v="706"/>
    <x v="706"/>
    <x v="1"/>
    <s v="United States"/>
    <s v="New York City"/>
    <s v="New York"/>
    <n v="10024"/>
    <x v="3"/>
    <s v="OFF-PA-10000474"/>
    <x v="1"/>
    <s v="Paper"/>
    <s v="Easy-staple paper"/>
    <x v="2745"/>
    <n v="2"/>
    <n v="0"/>
    <n v="33.313599999999994"/>
    <s v="Chuck Magee"/>
    <s v=""/>
    <n v="1"/>
    <n v="1"/>
  </r>
  <r>
    <n v="3448"/>
    <x v="1708"/>
    <x v="532"/>
    <d v="2019-06-15T00:00:00"/>
    <s v="Standard Class"/>
    <x v="607"/>
    <x v="607"/>
    <x v="2"/>
    <s v="United States"/>
    <s v="Auburn"/>
    <s v="Alabama"/>
    <n v="36830"/>
    <x v="0"/>
    <s v="OFF-AR-10001919"/>
    <x v="1"/>
    <s v="Art"/>
    <s v="OIC #2 Pencils, Medium Soft"/>
    <x v="1061"/>
    <n v="2"/>
    <n v="0"/>
    <n v="1.0903999999999998"/>
    <s v="Cassandra Brandow"/>
    <s v=""/>
    <n v="1"/>
    <n v="0"/>
  </r>
  <r>
    <n v="3449"/>
    <x v="1709"/>
    <x v="877"/>
    <d v="2018-10-13T00:00:00"/>
    <s v="Standard Class"/>
    <x v="621"/>
    <x v="621"/>
    <x v="0"/>
    <s v="United States"/>
    <s v="Los Angeles"/>
    <s v="California"/>
    <n v="90049"/>
    <x v="1"/>
    <s v="OFF-BI-10004001"/>
    <x v="1"/>
    <s v="Binders"/>
    <s v="GBC Recycled VeloBinder Covers"/>
    <x v="2746"/>
    <n v="2"/>
    <n v="0.2"/>
    <n v="8.8607999999999976"/>
    <s v="Anna Andreadi"/>
    <s v=""/>
    <n v="1"/>
    <n v="0"/>
  </r>
  <r>
    <n v="3450"/>
    <x v="1710"/>
    <x v="78"/>
    <d v="2016-09-14T00:00:00"/>
    <s v="Standard Class"/>
    <x v="503"/>
    <x v="503"/>
    <x v="2"/>
    <s v="United States"/>
    <s v="San Francisco"/>
    <s v="California"/>
    <n v="94110"/>
    <x v="1"/>
    <s v="OFF-AP-10004785"/>
    <x v="1"/>
    <s v="Appliances"/>
    <s v="Holmes Replacement Filter for HEPA Air Cleaner, Medium Room"/>
    <x v="2747"/>
    <n v="5"/>
    <n v="0"/>
    <n v="24.359500000000004"/>
    <s v="Anna Andreadi"/>
    <s v=""/>
    <n v="1"/>
    <n v="0"/>
  </r>
  <r>
    <n v="3451"/>
    <x v="1710"/>
    <x v="78"/>
    <d v="2016-09-14T00:00:00"/>
    <s v="Standard Class"/>
    <x v="503"/>
    <x v="503"/>
    <x v="2"/>
    <s v="United States"/>
    <s v="San Francisco"/>
    <s v="California"/>
    <n v="94110"/>
    <x v="1"/>
    <s v="OFF-ST-10002406"/>
    <x v="1"/>
    <s v="Storage"/>
    <s v="Pizazz Global Quick File"/>
    <x v="2748"/>
    <n v="1"/>
    <n v="0"/>
    <n v="4.1916000000000011"/>
    <s v="Anna Andreadi"/>
    <s v=""/>
    <n v="1"/>
    <n v="0"/>
  </r>
  <r>
    <n v="3452"/>
    <x v="1710"/>
    <x v="78"/>
    <d v="2016-09-14T00:00:00"/>
    <s v="Standard Class"/>
    <x v="503"/>
    <x v="503"/>
    <x v="2"/>
    <s v="United States"/>
    <s v="San Francisco"/>
    <s v="California"/>
    <n v="94110"/>
    <x v="1"/>
    <s v="OFF-FA-10002988"/>
    <x v="1"/>
    <s v="Fasteners"/>
    <s v="Ideal Clamps"/>
    <x v="133"/>
    <n v="2"/>
    <n v="0"/>
    <n v="1.9697999999999998"/>
    <s v="Anna Andreadi"/>
    <s v=""/>
    <n v="1"/>
    <n v="0"/>
  </r>
  <r>
    <n v="3453"/>
    <x v="1711"/>
    <x v="878"/>
    <d v="2016-03-21T00:00:00"/>
    <s v="Second Class"/>
    <x v="607"/>
    <x v="607"/>
    <x v="2"/>
    <s v="United States"/>
    <s v="Raleigh"/>
    <s v="North Carolina"/>
    <n v="27604"/>
    <x v="0"/>
    <s v="TEC-PH-10002415"/>
    <x v="2"/>
    <s v="Phones"/>
    <s v="Polycom VoiceStation 500 Conference phone"/>
    <x v="2749"/>
    <n v="2"/>
    <n v="0.2"/>
    <n v="29.495000000000019"/>
    <s v="Cassandra Brandow"/>
    <s v=""/>
    <n v="1"/>
    <n v="0"/>
  </r>
  <r>
    <n v="3454"/>
    <x v="1712"/>
    <x v="879"/>
    <d v="2017-03-02T00:00:00"/>
    <s v="Second Class"/>
    <x v="461"/>
    <x v="461"/>
    <x v="0"/>
    <s v="United States"/>
    <s v="Macon"/>
    <s v="Georgia"/>
    <n v="31204"/>
    <x v="0"/>
    <s v="OFF-BI-10004236"/>
    <x v="1"/>
    <s v="Binders"/>
    <s v="XtraLife ClearVue Slant-D Ring Binder, White, 3&quot;"/>
    <x v="2750"/>
    <n v="4"/>
    <n v="0"/>
    <n v="27.011199999999999"/>
    <s v="Cassandra Brandow"/>
    <s v=""/>
    <n v="1"/>
    <n v="0"/>
  </r>
  <r>
    <n v="3455"/>
    <x v="1713"/>
    <x v="584"/>
    <d v="2017-07-14T00:00:00"/>
    <s v="Standard Class"/>
    <x v="12"/>
    <x v="12"/>
    <x v="0"/>
    <s v="United States"/>
    <s v="Nashville"/>
    <s v="Tennessee"/>
    <n v="37211"/>
    <x v="0"/>
    <s v="OFF-AR-10000657"/>
    <x v="1"/>
    <s v="Art"/>
    <s v="Binney &amp; Smith inkTank Desk Highlighter, Chisel Tip, Yellow, 12/Box"/>
    <x v="788"/>
    <n v="3"/>
    <n v="0.2"/>
    <n v="0.83849999999999936"/>
    <s v="Cassandra Brandow"/>
    <s v=""/>
    <n v="1"/>
    <n v="0"/>
  </r>
  <r>
    <n v="3456"/>
    <x v="1714"/>
    <x v="880"/>
    <d v="2018-02-27T00:00:00"/>
    <s v="Standard Class"/>
    <x v="117"/>
    <x v="117"/>
    <x v="0"/>
    <s v="United States"/>
    <s v="Nashville"/>
    <s v="Tennessee"/>
    <n v="37211"/>
    <x v="0"/>
    <s v="OFF-PA-10004996"/>
    <x v="1"/>
    <s v="Paper"/>
    <s v="Speediset Carbonless Redi-Letter 7&quot; x 8 1/2&quot;"/>
    <x v="2751"/>
    <n v="2"/>
    <n v="0.2"/>
    <n v="5.5673999999999992"/>
    <s v="Cassandra Brandow"/>
    <s v=""/>
    <n v="1"/>
    <n v="0"/>
  </r>
  <r>
    <n v="3457"/>
    <x v="1715"/>
    <x v="118"/>
    <d v="2019-09-18T00:00:00"/>
    <s v="First Class"/>
    <x v="548"/>
    <x v="548"/>
    <x v="0"/>
    <s v="United States"/>
    <s v="Philadelphia"/>
    <s v="Pennsylvania"/>
    <n v="19143"/>
    <x v="3"/>
    <s v="TEC-AC-10001109"/>
    <x v="2"/>
    <s v="Accessories"/>
    <s v="Logitech Trackman Marble Mouse"/>
    <x v="981"/>
    <n v="3"/>
    <n v="0.2"/>
    <n v="19.793400000000005"/>
    <s v="Chuck Magee"/>
    <s v=""/>
    <n v="1"/>
    <n v="0"/>
  </r>
  <r>
    <n v="3458"/>
    <x v="1715"/>
    <x v="118"/>
    <d v="2019-09-18T00:00:00"/>
    <s v="First Class"/>
    <x v="548"/>
    <x v="548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x v="2752"/>
    <n v="3"/>
    <n v="0.2"/>
    <n v="2.2511999999999999"/>
    <s v="Chuck Magee"/>
    <s v=""/>
    <n v="1"/>
    <n v="0"/>
  </r>
  <r>
    <n v="3459"/>
    <x v="1715"/>
    <x v="118"/>
    <d v="2019-09-18T00:00:00"/>
    <s v="First Class"/>
    <x v="548"/>
    <x v="548"/>
    <x v="0"/>
    <s v="United States"/>
    <s v="Philadelphia"/>
    <s v="Pennsylvania"/>
    <n v="19143"/>
    <x v="3"/>
    <s v="OFF-BI-10002393"/>
    <x v="1"/>
    <s v="Binders"/>
    <s v="Binder Posts"/>
    <x v="2753"/>
    <n v="2"/>
    <n v="0.7"/>
    <n v="-2.7551999999999994"/>
    <s v="Chuck Magee"/>
    <s v=""/>
    <n v="1"/>
    <n v="0"/>
  </r>
  <r>
    <n v="3460"/>
    <x v="1715"/>
    <x v="118"/>
    <d v="2019-09-18T00:00:00"/>
    <s v="First Class"/>
    <x v="548"/>
    <x v="548"/>
    <x v="0"/>
    <s v="United States"/>
    <s v="Philadelphia"/>
    <s v="Pennsylvania"/>
    <n v="19143"/>
    <x v="3"/>
    <s v="OFF-BI-10001359"/>
    <x v="1"/>
    <s v="Binders"/>
    <s v="GBC DocuBind TL300 Electric Binding System"/>
    <x v="2754"/>
    <n v="2"/>
    <n v="0.7"/>
    <n v="-412.61539999999991"/>
    <s v="Chuck Magee"/>
    <s v=""/>
    <n v="1"/>
    <n v="0"/>
  </r>
  <r>
    <n v="3461"/>
    <x v="1715"/>
    <x v="118"/>
    <d v="2019-09-18T00:00:00"/>
    <s v="First Class"/>
    <x v="548"/>
    <x v="548"/>
    <x v="0"/>
    <s v="United States"/>
    <s v="Philadelphia"/>
    <s v="Pennsylvania"/>
    <n v="19143"/>
    <x v="3"/>
    <s v="TEC-AC-10003628"/>
    <x v="2"/>
    <s v="Accessories"/>
    <s v="Logitech 910-002974 M325 Wireless Mouse for Web Scrolling"/>
    <x v="736"/>
    <n v="2"/>
    <n v="0.2"/>
    <n v="14.395200000000004"/>
    <s v="Chuck Magee"/>
    <s v=""/>
    <n v="1"/>
    <n v="0"/>
  </r>
  <r>
    <n v="3462"/>
    <x v="1716"/>
    <x v="60"/>
    <d v="2019-11-10T00:00:00"/>
    <s v="Second Class"/>
    <x v="605"/>
    <x v="605"/>
    <x v="1"/>
    <s v="United States"/>
    <s v="Dallas"/>
    <s v="Texas"/>
    <n v="75081"/>
    <x v="2"/>
    <s v="TEC-PH-10003012"/>
    <x v="2"/>
    <s v="Phones"/>
    <s v="Nortel Meridian M3904 Professional Digital phone"/>
    <x v="2755"/>
    <n v="4"/>
    <n v="0.2"/>
    <n v="55.436399999999935"/>
    <s v="Kelly Williams"/>
    <s v=""/>
    <n v="1"/>
    <n v="0"/>
  </r>
  <r>
    <n v="3463"/>
    <x v="1717"/>
    <x v="763"/>
    <d v="2017-02-23T00:00:00"/>
    <s v="Second Class"/>
    <x v="567"/>
    <x v="567"/>
    <x v="0"/>
    <s v="United States"/>
    <s v="Perth Amboy"/>
    <s v="New Jersey"/>
    <n v="8861"/>
    <x v="3"/>
    <s v="OFF-AR-10003903"/>
    <x v="1"/>
    <s v="Art"/>
    <s v="Sanford 52201 APSCO Electric Pencil Sharpener"/>
    <x v="2756"/>
    <n v="7"/>
    <n v="0"/>
    <n v="74.565400000000011"/>
    <s v="Chuck Magee"/>
    <s v=""/>
    <n v="1"/>
    <n v="0"/>
  </r>
  <r>
    <n v="3464"/>
    <x v="1718"/>
    <x v="881"/>
    <d v="2018-11-30T00:00:00"/>
    <s v="Standard Class"/>
    <x v="707"/>
    <x v="707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x v="2757"/>
    <n v="1"/>
    <n v="0.2"/>
    <n v="1.6509999999999998"/>
    <s v="Cassandra Brandow"/>
    <s v=""/>
    <n v="1"/>
    <n v="1"/>
  </r>
  <r>
    <n v="3465"/>
    <x v="1719"/>
    <x v="734"/>
    <d v="2019-12-05T00:00:00"/>
    <s v="Second Class"/>
    <x v="444"/>
    <x v="444"/>
    <x v="0"/>
    <s v="United States"/>
    <s v="Jacksonville"/>
    <s v="Florida"/>
    <n v="32216"/>
    <x v="0"/>
    <s v="TEC-AC-10001990"/>
    <x v="2"/>
    <s v="Accessories"/>
    <s v="Kensington Orbit Wireless Mobile Trackball for PC and Mac"/>
    <x v="2758"/>
    <n v="1"/>
    <n v="0.2"/>
    <n v="7.198799999999995"/>
    <s v="Cassandra Brandow"/>
    <s v=""/>
    <n v="1"/>
    <n v="0"/>
  </r>
  <r>
    <n v="3466"/>
    <x v="1720"/>
    <x v="229"/>
    <d v="2017-09-14T00:00:00"/>
    <s v="Standard Class"/>
    <x v="553"/>
    <x v="553"/>
    <x v="1"/>
    <s v="United States"/>
    <s v="Revere"/>
    <s v="Massachusetts"/>
    <n v="2151"/>
    <x v="3"/>
    <s v="OFF-AP-10003842"/>
    <x v="1"/>
    <s v="Appliances"/>
    <s v="Euro-Pro Shark Turbo Vacuum"/>
    <x v="1168"/>
    <n v="2"/>
    <n v="0"/>
    <n v="16.1096"/>
    <s v="Chuck Magee"/>
    <s v=""/>
    <n v="1"/>
    <n v="0"/>
  </r>
  <r>
    <n v="3467"/>
    <x v="1720"/>
    <x v="229"/>
    <d v="2017-09-14T00:00:00"/>
    <s v="Standard Class"/>
    <x v="553"/>
    <x v="553"/>
    <x v="1"/>
    <s v="United States"/>
    <s v="Revere"/>
    <s v="Massachusetts"/>
    <n v="2151"/>
    <x v="3"/>
    <s v="FUR-BO-10004695"/>
    <x v="0"/>
    <s v="Bookcases"/>
    <s v="O'Sullivan 2-Door Barrister Bookcase in Odessa Pine"/>
    <x v="2759"/>
    <n v="2"/>
    <n v="0"/>
    <n v="83.25079999999997"/>
    <s v="Chuck Magee"/>
    <s v=""/>
    <n v="1"/>
    <n v="0"/>
  </r>
  <r>
    <n v="3468"/>
    <x v="1720"/>
    <x v="229"/>
    <d v="2017-09-14T00:00:00"/>
    <s v="Standard Class"/>
    <x v="553"/>
    <x v="553"/>
    <x v="1"/>
    <s v="United States"/>
    <s v="Revere"/>
    <s v="Massachusetts"/>
    <n v="2151"/>
    <x v="3"/>
    <s v="OFF-PA-10003039"/>
    <x v="1"/>
    <s v="Paper"/>
    <s v="Xerox 1960"/>
    <x v="2760"/>
    <n v="9"/>
    <n v="0"/>
    <n v="125.46899999999999"/>
    <s v="Chuck Magee"/>
    <s v=""/>
    <n v="1"/>
    <n v="0"/>
  </r>
  <r>
    <n v="3469"/>
    <x v="1721"/>
    <x v="882"/>
    <d v="2018-12-19T00:00:00"/>
    <s v="Standard Class"/>
    <x v="266"/>
    <x v="266"/>
    <x v="0"/>
    <s v="United States"/>
    <s v="Jackson"/>
    <s v="Mississippi"/>
    <n v="39212"/>
    <x v="0"/>
    <s v="FUR-FU-10002045"/>
    <x v="0"/>
    <s v="Furnishings"/>
    <s v="Executive Impressions 14&quot;"/>
    <x v="2761"/>
    <n v="6"/>
    <n v="0"/>
    <n v="58.687200000000011"/>
    <s v="Cassandra Brandow"/>
    <s v=""/>
    <n v="1"/>
    <n v="0"/>
  </r>
  <r>
    <n v="3470"/>
    <x v="1722"/>
    <x v="744"/>
    <d v="2017-04-10T00:00:00"/>
    <s v="Standard Class"/>
    <x v="708"/>
    <x v="708"/>
    <x v="0"/>
    <s v="United States"/>
    <s v="Jacksonville"/>
    <s v="North Carolina"/>
    <n v="28540"/>
    <x v="0"/>
    <s v="OFF-PA-10001019"/>
    <x v="1"/>
    <s v="Paper"/>
    <s v="Xerox 1884"/>
    <x v="1107"/>
    <n v="3"/>
    <n v="0.2"/>
    <n v="16.183799999999998"/>
    <s v="Cassandra Brandow"/>
    <s v=""/>
    <n v="1"/>
    <n v="1"/>
  </r>
  <r>
    <n v="3471"/>
    <x v="1723"/>
    <x v="49"/>
    <d v="2018-12-05T00:00:00"/>
    <s v="Standard Class"/>
    <x v="488"/>
    <x v="488"/>
    <x v="0"/>
    <s v="United States"/>
    <s v="San Francisco"/>
    <s v="California"/>
    <n v="94122"/>
    <x v="1"/>
    <s v="FUR-FU-10003724"/>
    <x v="0"/>
    <s v="Furnishings"/>
    <s v="Westinghouse Clip-On Gooseneck Lamps"/>
    <x v="2499"/>
    <n v="2"/>
    <n v="0"/>
    <n v="4.3523999999999994"/>
    <s v="Anna Andreadi"/>
    <s v=""/>
    <n v="1"/>
    <n v="0"/>
  </r>
  <r>
    <n v="3472"/>
    <x v="1724"/>
    <x v="105"/>
    <d v="2019-11-17T00:00:00"/>
    <s v="Standard Class"/>
    <x v="245"/>
    <x v="245"/>
    <x v="1"/>
    <s v="United States"/>
    <s v="Columbus"/>
    <s v="Ohio"/>
    <n v="43229"/>
    <x v="3"/>
    <s v="OFF-PA-10003673"/>
    <x v="1"/>
    <s v="Paper"/>
    <s v="Strathmore Photo Mount Cards"/>
    <x v="2762"/>
    <n v="2"/>
    <n v="0.2"/>
    <n v="3.5255999999999994"/>
    <s v="Chuck Magee"/>
    <s v=""/>
    <n v="1"/>
    <n v="0"/>
  </r>
  <r>
    <n v="3473"/>
    <x v="1724"/>
    <x v="105"/>
    <d v="2019-11-17T00:00:00"/>
    <s v="Standard Class"/>
    <x v="245"/>
    <x v="245"/>
    <x v="1"/>
    <s v="United States"/>
    <s v="Columbus"/>
    <s v="Ohio"/>
    <n v="43229"/>
    <x v="3"/>
    <s v="TEC-AC-10003614"/>
    <x v="2"/>
    <s v="Accessories"/>
    <s v="Verbatim 25 GB 6x Blu-ray Single Layer Recordable Disc, 10/Pack"/>
    <x v="2763"/>
    <n v="2"/>
    <n v="0.2"/>
    <n v="3.0133999999999981"/>
    <s v="Chuck Magee"/>
    <s v=""/>
    <n v="1"/>
    <n v="0"/>
  </r>
  <r>
    <n v="3474"/>
    <x v="1725"/>
    <x v="448"/>
    <d v="2019-03-10T00:00:00"/>
    <s v="Standard Class"/>
    <x v="212"/>
    <x v="212"/>
    <x v="0"/>
    <s v="United States"/>
    <s v="Dearborn Heights"/>
    <s v="Michigan"/>
    <n v="48127"/>
    <x v="2"/>
    <s v="FUR-CH-10000785"/>
    <x v="0"/>
    <s v="Chairs"/>
    <s v="Global Ergonomic Managers Chair"/>
    <x v="2764"/>
    <n v="1"/>
    <n v="0"/>
    <n v="47.0548"/>
    <s v="Kelly Williams"/>
    <s v=""/>
    <n v="1"/>
    <n v="0"/>
  </r>
  <r>
    <n v="3475"/>
    <x v="1725"/>
    <x v="448"/>
    <d v="2019-03-10T00:00:00"/>
    <s v="Standard Class"/>
    <x v="212"/>
    <x v="212"/>
    <x v="0"/>
    <s v="United States"/>
    <s v="Dearborn Heights"/>
    <s v="Michigan"/>
    <n v="48127"/>
    <x v="2"/>
    <s v="TEC-AC-10002926"/>
    <x v="2"/>
    <s v="Accessories"/>
    <s v="Logitech Wireless Marathon Mouse M705"/>
    <x v="2622"/>
    <n v="2"/>
    <n v="0"/>
    <n v="42.991400000000006"/>
    <s v="Kelly Williams"/>
    <s v=""/>
    <n v="1"/>
    <n v="0"/>
  </r>
  <r>
    <n v="3476"/>
    <x v="1726"/>
    <x v="581"/>
    <d v="2018-11-30T00:00:00"/>
    <s v="First Class"/>
    <x v="338"/>
    <x v="338"/>
    <x v="1"/>
    <s v="United States"/>
    <s v="Overland Park"/>
    <s v="Kansas"/>
    <n v="66212"/>
    <x v="2"/>
    <s v="TEC-AC-10004633"/>
    <x v="2"/>
    <s v="Accessories"/>
    <s v="Verbatim 25 GB 6x Blu-ray Single Layer Recordable Disc, 3/Pack"/>
    <x v="2765"/>
    <n v="5"/>
    <n v="0"/>
    <n v="15.378000000000004"/>
    <s v="Kelly Williams"/>
    <s v=""/>
    <n v="1"/>
    <n v="0"/>
  </r>
  <r>
    <n v="3477"/>
    <x v="1726"/>
    <x v="581"/>
    <d v="2018-11-30T00:00:00"/>
    <s v="First Class"/>
    <x v="338"/>
    <x v="338"/>
    <x v="1"/>
    <s v="United States"/>
    <s v="Overland Park"/>
    <s v="Kansas"/>
    <n v="66212"/>
    <x v="2"/>
    <s v="OFF-BI-10000977"/>
    <x v="1"/>
    <s v="Binders"/>
    <s v="Ibico Plastic Spiral Binding Combs"/>
    <x v="2766"/>
    <n v="5"/>
    <n v="0"/>
    <n v="69.919999999999987"/>
    <s v="Kelly Williams"/>
    <s v=""/>
    <n v="1"/>
    <n v="0"/>
  </r>
  <r>
    <n v="3478"/>
    <x v="1727"/>
    <x v="883"/>
    <d v="2016-09-05T00:00:00"/>
    <s v="Standard Class"/>
    <x v="81"/>
    <x v="81"/>
    <x v="0"/>
    <s v="United States"/>
    <s v="Santa Fe"/>
    <s v="New Mexico"/>
    <n v="87505"/>
    <x v="1"/>
    <s v="TEC-AC-10001635"/>
    <x v="2"/>
    <s v="Accessories"/>
    <s v="KeyTronic KT400U2 - Keyboard - Black"/>
    <x v="451"/>
    <n v="9"/>
    <n v="0"/>
    <n v="18.503999999999991"/>
    <s v="Anna Andreadi"/>
    <s v=""/>
    <n v="1"/>
    <n v="0"/>
  </r>
  <r>
    <n v="3479"/>
    <x v="1728"/>
    <x v="16"/>
    <d v="2018-12-14T00:00:00"/>
    <s v="Standard Class"/>
    <x v="407"/>
    <x v="407"/>
    <x v="1"/>
    <s v="United States"/>
    <s v="San Francisco"/>
    <s v="California"/>
    <n v="94110"/>
    <x v="1"/>
    <s v="OFF-AR-10003056"/>
    <x v="1"/>
    <s v="Art"/>
    <s v="Newell 341"/>
    <x v="18"/>
    <n v="2"/>
    <n v="0"/>
    <n v="2.4823999999999993"/>
    <s v="Anna Andreadi"/>
    <s v=""/>
    <n v="1"/>
    <n v="0"/>
  </r>
  <r>
    <n v="3480"/>
    <x v="1728"/>
    <x v="16"/>
    <d v="2018-12-14T00:00:00"/>
    <s v="Standard Class"/>
    <x v="407"/>
    <x v="407"/>
    <x v="1"/>
    <s v="United States"/>
    <s v="San Francisco"/>
    <s v="California"/>
    <n v="94110"/>
    <x v="1"/>
    <s v="OFF-PA-10003363"/>
    <x v="1"/>
    <s v="Paper"/>
    <s v="Xerox 204"/>
    <x v="1568"/>
    <n v="7"/>
    <n v="0"/>
    <n v="21.772800000000004"/>
    <s v="Anna Andreadi"/>
    <s v=""/>
    <n v="1"/>
    <n v="0"/>
  </r>
  <r>
    <n v="3481"/>
    <x v="1728"/>
    <x v="16"/>
    <d v="2018-12-14T00:00:00"/>
    <s v="Standard Class"/>
    <x v="407"/>
    <x v="407"/>
    <x v="1"/>
    <s v="United States"/>
    <s v="San Francisco"/>
    <s v="California"/>
    <n v="94110"/>
    <x v="1"/>
    <s v="FUR-TA-10003954"/>
    <x v="0"/>
    <s v="Tables"/>
    <s v="Hon 94000 Series Round Tables"/>
    <x v="2767"/>
    <n v="6"/>
    <n v="0.2"/>
    <n v="-195.47879999999998"/>
    <s v="Anna Andreadi"/>
    <s v=""/>
    <n v="1"/>
    <n v="0"/>
  </r>
  <r>
    <n v="3482"/>
    <x v="1729"/>
    <x v="884"/>
    <d v="2016-04-10T00:00:00"/>
    <s v="First Class"/>
    <x v="307"/>
    <x v="307"/>
    <x v="0"/>
    <s v="United States"/>
    <s v="Mobile"/>
    <s v="Alabama"/>
    <n v="36608"/>
    <x v="0"/>
    <s v="FUR-FU-10004415"/>
    <x v="0"/>
    <s v="Furnishings"/>
    <s v="Stacking Tray, Side-Loading, Legal, Smoke"/>
    <x v="2482"/>
    <n v="2"/>
    <n v="0"/>
    <n v="2.7775999999999996"/>
    <s v="Cassandra Brandow"/>
    <s v=""/>
    <n v="1"/>
    <n v="0"/>
  </r>
  <r>
    <n v="3483"/>
    <x v="1730"/>
    <x v="9"/>
    <d v="2016-08-29T00:00:00"/>
    <s v="First Class"/>
    <x v="566"/>
    <x v="566"/>
    <x v="1"/>
    <s v="United States"/>
    <s v="Springfield"/>
    <s v="Virginia"/>
    <n v="22153"/>
    <x v="0"/>
    <s v="TEC-PH-10000455"/>
    <x v="2"/>
    <s v="Phones"/>
    <s v="GE 30522EE2"/>
    <x v="2768"/>
    <n v="5"/>
    <n v="0"/>
    <n v="168.18549999999993"/>
    <s v="Cassandra Brandow"/>
    <n v="1"/>
    <n v="0"/>
    <n v="0"/>
  </r>
  <r>
    <n v="3484"/>
    <x v="1730"/>
    <x v="9"/>
    <d v="2016-08-29T00:00:00"/>
    <s v="First Class"/>
    <x v="566"/>
    <x v="566"/>
    <x v="1"/>
    <s v="United States"/>
    <s v="Springfield"/>
    <s v="Virginia"/>
    <n v="22153"/>
    <x v="0"/>
    <s v="FUR-FU-10002456"/>
    <x v="0"/>
    <s v="Furnishings"/>
    <s v="Master Caster Door Stop, Large Neon Orange"/>
    <x v="2769"/>
    <n v="4"/>
    <n v="0"/>
    <n v="12.521600000000003"/>
    <s v="Cassandra Brandow"/>
    <n v="1"/>
    <n v="0"/>
    <n v="0"/>
  </r>
  <r>
    <n v="3485"/>
    <x v="1730"/>
    <x v="9"/>
    <d v="2016-08-29T00:00:00"/>
    <s v="First Class"/>
    <x v="566"/>
    <x v="566"/>
    <x v="1"/>
    <s v="United States"/>
    <s v="Springfield"/>
    <s v="Virginia"/>
    <n v="22153"/>
    <x v="0"/>
    <s v="FUR-TA-10003569"/>
    <x v="0"/>
    <s v="Tables"/>
    <s v="Bretford CR8500 Series Meeting Room Furniture"/>
    <x v="2770"/>
    <n v="3"/>
    <n v="0"/>
    <n v="300.73500000000001"/>
    <s v="Cassandra Brandow"/>
    <n v="1"/>
    <n v="0"/>
    <n v="0"/>
  </r>
  <r>
    <n v="3486"/>
    <x v="1731"/>
    <x v="147"/>
    <d v="2018-10-26T00:00:00"/>
    <s v="Standard Class"/>
    <x v="501"/>
    <x v="501"/>
    <x v="1"/>
    <s v="United States"/>
    <s v="Newark"/>
    <s v="Delaware"/>
    <n v="19711"/>
    <x v="3"/>
    <s v="OFF-BI-10002813"/>
    <x v="1"/>
    <s v="Binders"/>
    <s v="Avery Reinforcements for Hole-Punch Pages"/>
    <x v="1063"/>
    <n v="4"/>
    <n v="0"/>
    <n v="3.5640000000000001"/>
    <s v="Chuck Magee"/>
    <s v=""/>
    <n v="1"/>
    <n v="0"/>
  </r>
  <r>
    <n v="3487"/>
    <x v="1732"/>
    <x v="885"/>
    <d v="2018-11-30T00:00:00"/>
    <s v="Same Day"/>
    <x v="203"/>
    <x v="203"/>
    <x v="0"/>
    <s v="United States"/>
    <s v="Hickory"/>
    <s v="North Carolina"/>
    <n v="28601"/>
    <x v="0"/>
    <s v="TEC-PH-10002890"/>
    <x v="2"/>
    <s v="Phones"/>
    <s v="AT&amp;T 17929 Lendline Telephone"/>
    <x v="2771"/>
    <n v="1"/>
    <n v="0.2"/>
    <n v="2.7143999999999995"/>
    <s v="Cassandra Brandow"/>
    <s v=""/>
    <n v="1"/>
    <n v="0"/>
  </r>
  <r>
    <n v="3488"/>
    <x v="1733"/>
    <x v="528"/>
    <d v="2019-09-11T00:00:00"/>
    <s v="Standard Class"/>
    <x v="675"/>
    <x v="675"/>
    <x v="2"/>
    <s v="United States"/>
    <s v="Fort Lauderdale"/>
    <s v="Florida"/>
    <n v="33311"/>
    <x v="0"/>
    <s v="OFF-ST-10001522"/>
    <x v="1"/>
    <s v="Storage"/>
    <s v="Gould Plastics 18-Pocket Panel Bin, 34w x 5-1/4d x 20-1/2h"/>
    <x v="2772"/>
    <n v="2"/>
    <n v="0.2"/>
    <n v="-29.436800000000012"/>
    <s v="Cassandra Brandow"/>
    <s v=""/>
    <n v="1"/>
    <n v="0"/>
  </r>
  <r>
    <n v="3489"/>
    <x v="1734"/>
    <x v="740"/>
    <d v="2017-07-06T00:00:00"/>
    <s v="Standard Class"/>
    <x v="584"/>
    <x v="584"/>
    <x v="0"/>
    <s v="United States"/>
    <s v="Carol Stream"/>
    <s v="Illinois"/>
    <n v="60188"/>
    <x v="2"/>
    <s v="FUR-CH-10004086"/>
    <x v="0"/>
    <s v="Chairs"/>
    <s v="Hon 4070 Series Pagoda Armless Upholstered Stacking Chairs"/>
    <x v="2379"/>
    <n v="2"/>
    <n v="0.3"/>
    <n v="-5.8346000000000231"/>
    <s v="Kelly Williams"/>
    <s v=""/>
    <n v="1"/>
    <n v="0"/>
  </r>
  <r>
    <n v="3490"/>
    <x v="1734"/>
    <x v="740"/>
    <d v="2017-07-06T00:00:00"/>
    <s v="Standard Class"/>
    <x v="584"/>
    <x v="584"/>
    <x v="0"/>
    <s v="United States"/>
    <s v="Carol Stream"/>
    <s v="Illinois"/>
    <n v="60188"/>
    <x v="2"/>
    <s v="FUR-CH-10003774"/>
    <x v="0"/>
    <s v="Chairs"/>
    <s v="Global Wood Trimmed Manager's Task Chair, Khaki"/>
    <x v="2773"/>
    <n v="6"/>
    <n v="0.3"/>
    <n v="-92.799600000000027"/>
    <s v="Kelly Williams"/>
    <s v=""/>
    <n v="1"/>
    <n v="0"/>
  </r>
  <r>
    <n v="3491"/>
    <x v="1734"/>
    <x v="740"/>
    <d v="2017-07-06T00:00:00"/>
    <s v="Standard Class"/>
    <x v="584"/>
    <x v="584"/>
    <x v="0"/>
    <s v="United States"/>
    <s v="Carol Stream"/>
    <s v="Illinois"/>
    <n v="60188"/>
    <x v="2"/>
    <s v="OFF-ST-10004507"/>
    <x v="1"/>
    <s v="Storage"/>
    <s v="Advantus Rolling Storage Box"/>
    <x v="648"/>
    <n v="5"/>
    <n v="0.2"/>
    <n v="6.0024999999999977"/>
    <s v="Kelly Williams"/>
    <s v=""/>
    <n v="1"/>
    <n v="0"/>
  </r>
  <r>
    <n v="3492"/>
    <x v="1734"/>
    <x v="740"/>
    <d v="2017-07-06T00:00:00"/>
    <s v="Standard Class"/>
    <x v="584"/>
    <x v="584"/>
    <x v="0"/>
    <s v="United States"/>
    <s v="Carol Stream"/>
    <s v="Illinois"/>
    <n v="60188"/>
    <x v="2"/>
    <s v="OFF-ST-10003208"/>
    <x v="1"/>
    <s v="Storage"/>
    <s v="Adjustable Depth Letter/Legal Cart"/>
    <x v="2774"/>
    <n v="3"/>
    <n v="0.2"/>
    <n v="48.994199999999921"/>
    <s v="Kelly Williams"/>
    <s v=""/>
    <n v="1"/>
    <n v="0"/>
  </r>
  <r>
    <n v="3493"/>
    <x v="1734"/>
    <x v="740"/>
    <d v="2017-07-06T00:00:00"/>
    <s v="Standard Class"/>
    <x v="584"/>
    <x v="584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x v="1515"/>
    <n v="2"/>
    <n v="0.2"/>
    <n v="3.7692000000000001"/>
    <s v="Kelly Williams"/>
    <s v=""/>
    <n v="1"/>
    <n v="0"/>
  </r>
  <r>
    <n v="3494"/>
    <x v="1735"/>
    <x v="241"/>
    <d v="2019-09-28T00:00:00"/>
    <s v="Standard Class"/>
    <x v="208"/>
    <x v="208"/>
    <x v="1"/>
    <s v="United States"/>
    <s v="Saint Cloud"/>
    <s v="Minnesota"/>
    <n v="56301"/>
    <x v="2"/>
    <s v="TEC-AC-10002305"/>
    <x v="2"/>
    <s v="Accessories"/>
    <s v="KeyTronic E03601U1 - Keyboard - Beige"/>
    <x v="2775"/>
    <n v="4"/>
    <n v="0"/>
    <n v="12.959999999999994"/>
    <s v="Kelly Williams"/>
    <s v=""/>
    <n v="1"/>
    <n v="0"/>
  </r>
  <r>
    <n v="3495"/>
    <x v="1735"/>
    <x v="241"/>
    <d v="2019-09-28T00:00:00"/>
    <s v="Standard Class"/>
    <x v="208"/>
    <x v="208"/>
    <x v="1"/>
    <s v="United States"/>
    <s v="Saint Cloud"/>
    <s v="Minnesota"/>
    <n v="56301"/>
    <x v="2"/>
    <s v="TEC-AC-10000990"/>
    <x v="2"/>
    <s v="Accessories"/>
    <s v="Imation Bio 2GB USB Flash Drive Imation Corp"/>
    <x v="2776"/>
    <n v="5"/>
    <n v="0"/>
    <n v="275.47800000000001"/>
    <s v="Kelly Williams"/>
    <s v=""/>
    <n v="1"/>
    <n v="0"/>
  </r>
  <r>
    <n v="3496"/>
    <x v="1735"/>
    <x v="241"/>
    <d v="2019-09-28T00:00:00"/>
    <s v="Standard Class"/>
    <x v="208"/>
    <x v="208"/>
    <x v="1"/>
    <s v="United States"/>
    <s v="Saint Cloud"/>
    <s v="Minnesota"/>
    <n v="56301"/>
    <x v="2"/>
    <s v="FUR-CH-10000665"/>
    <x v="0"/>
    <s v="Chairs"/>
    <s v="Global Airflow Leather Mesh Back Chair, Black"/>
    <x v="891"/>
    <n v="4"/>
    <n v="0"/>
    <n v="181.17599999999993"/>
    <s v="Kelly Williams"/>
    <s v=""/>
    <n v="1"/>
    <n v="0"/>
  </r>
  <r>
    <n v="3497"/>
    <x v="1736"/>
    <x v="590"/>
    <d v="2018-08-15T00:00:00"/>
    <s v="Standard Class"/>
    <x v="402"/>
    <x v="402"/>
    <x v="2"/>
    <s v="United States"/>
    <s v="Los Angeles"/>
    <s v="California"/>
    <n v="90036"/>
    <x v="1"/>
    <s v="FUR-TA-10001932"/>
    <x v="0"/>
    <s v="Tables"/>
    <s v="Chromcraft 48&quot; x 96&quot; Racetrack Double Pedestal Table"/>
    <x v="2777"/>
    <n v="2"/>
    <n v="0.2"/>
    <n v="12.82559999999998"/>
    <s v="Anna Andreadi"/>
    <s v=""/>
    <n v="1"/>
    <n v="0"/>
  </r>
  <r>
    <n v="3498"/>
    <x v="1736"/>
    <x v="590"/>
    <d v="2018-08-15T00:00:00"/>
    <s v="Standard Class"/>
    <x v="402"/>
    <x v="402"/>
    <x v="2"/>
    <s v="United States"/>
    <s v="Los Angeles"/>
    <s v="California"/>
    <n v="90036"/>
    <x v="1"/>
    <s v="OFF-AP-10004487"/>
    <x v="1"/>
    <s v="Appliances"/>
    <s v="Kensington 4 Outlet MasterPiece Compact Power Control Center"/>
    <x v="2778"/>
    <n v="6"/>
    <n v="0"/>
    <n v="136.61759999999998"/>
    <s v="Anna Andreadi"/>
    <s v=""/>
    <n v="1"/>
    <n v="0"/>
  </r>
  <r>
    <n v="3499"/>
    <x v="1736"/>
    <x v="590"/>
    <d v="2018-08-15T00:00:00"/>
    <s v="Standard Class"/>
    <x v="402"/>
    <x v="402"/>
    <x v="2"/>
    <s v="United States"/>
    <s v="Los Angeles"/>
    <s v="California"/>
    <n v="90036"/>
    <x v="1"/>
    <s v="OFF-BI-10002160"/>
    <x v="1"/>
    <s v="Binders"/>
    <s v="Acco Hanging Data Binders"/>
    <x v="597"/>
    <n v="5"/>
    <n v="0.2"/>
    <n v="5.3339999999999996"/>
    <s v="Anna Andreadi"/>
    <s v=""/>
    <n v="1"/>
    <n v="0"/>
  </r>
  <r>
    <n v="3500"/>
    <x v="1737"/>
    <x v="321"/>
    <d v="2018-10-03T00:00:00"/>
    <s v="Standard Class"/>
    <x v="300"/>
    <x v="300"/>
    <x v="0"/>
    <s v="United States"/>
    <s v="Mobile"/>
    <s v="Alabama"/>
    <n v="36608"/>
    <x v="0"/>
    <s v="TEC-AC-10000420"/>
    <x v="2"/>
    <s v="Accessories"/>
    <s v="Logitech G500s Laser Gaming Mouse with Adjustable Weight Tuning"/>
    <x v="2779"/>
    <n v="3"/>
    <n v="0"/>
    <n v="71.389799999999994"/>
    <s v="Cassandra Brandow"/>
    <s v=""/>
    <n v="1"/>
    <n v="0"/>
  </r>
  <r>
    <n v="3501"/>
    <x v="1737"/>
    <x v="321"/>
    <d v="2018-10-03T00:00:00"/>
    <s v="Standard Class"/>
    <x v="300"/>
    <x v="300"/>
    <x v="0"/>
    <s v="United States"/>
    <s v="Mobile"/>
    <s v="Alabama"/>
    <n v="36608"/>
    <x v="0"/>
    <s v="OFF-BI-10001989"/>
    <x v="1"/>
    <s v="Binders"/>
    <s v="Premium Transparent Presentation Covers by GBC"/>
    <x v="2780"/>
    <n v="3"/>
    <n v="0"/>
    <n v="30.211199999999998"/>
    <s v="Cassandra Brandow"/>
    <s v=""/>
    <n v="1"/>
    <n v="0"/>
  </r>
  <r>
    <n v="3502"/>
    <x v="1737"/>
    <x v="321"/>
    <d v="2018-10-03T00:00:00"/>
    <s v="Standard Class"/>
    <x v="300"/>
    <x v="300"/>
    <x v="0"/>
    <s v="United States"/>
    <s v="Mobile"/>
    <s v="Alabama"/>
    <n v="36608"/>
    <x v="0"/>
    <s v="OFF-AR-10001149"/>
    <x v="1"/>
    <s v="Art"/>
    <s v="Sanford Colorific Colored Pencils, 12/Box"/>
    <x v="2781"/>
    <n v="9"/>
    <n v="0"/>
    <n v="7.7759999999999989"/>
    <s v="Cassandra Brandow"/>
    <s v=""/>
    <n v="1"/>
    <n v="0"/>
  </r>
  <r>
    <n v="3503"/>
    <x v="1738"/>
    <x v="318"/>
    <d v="2019-04-10T00:00:00"/>
    <s v="Same Day"/>
    <x v="709"/>
    <x v="709"/>
    <x v="0"/>
    <s v="United States"/>
    <s v="Austin"/>
    <s v="Texas"/>
    <n v="78745"/>
    <x v="2"/>
    <s v="OFF-PA-10004101"/>
    <x v="1"/>
    <s v="Paper"/>
    <s v="Xerox 1894"/>
    <x v="563"/>
    <n v="2"/>
    <n v="0.2"/>
    <n v="3.6288"/>
    <s v="Kelly Williams"/>
    <s v=""/>
    <n v="1"/>
    <n v="1"/>
  </r>
  <r>
    <n v="3504"/>
    <x v="1738"/>
    <x v="318"/>
    <d v="2019-04-10T00:00:00"/>
    <s v="Same Day"/>
    <x v="709"/>
    <x v="709"/>
    <x v="0"/>
    <s v="United States"/>
    <s v="Austin"/>
    <s v="Texas"/>
    <n v="78745"/>
    <x v="2"/>
    <s v="TEC-AC-10001714"/>
    <x v="2"/>
    <s v="Accessories"/>
    <s v="Logitech MX Performance Wireless Mouse"/>
    <x v="2782"/>
    <n v="3"/>
    <n v="0.2"/>
    <n v="20.343900000000001"/>
    <s v="Kelly Williams"/>
    <s v=""/>
    <n v="1"/>
    <n v="0"/>
  </r>
  <r>
    <n v="3505"/>
    <x v="1739"/>
    <x v="122"/>
    <d v="2018-12-20T00:00:00"/>
    <s v="Second Class"/>
    <x v="451"/>
    <x v="451"/>
    <x v="2"/>
    <s v="United States"/>
    <s v="New York City"/>
    <s v="New York"/>
    <n v="10009"/>
    <x v="3"/>
    <s v="OFF-ST-10003716"/>
    <x v="1"/>
    <s v="Storage"/>
    <s v="Tennsco Double-Tier Lockers"/>
    <x v="1734"/>
    <n v="4"/>
    <n v="0"/>
    <n v="117.0104"/>
    <s v="Chuck Magee"/>
    <s v=""/>
    <n v="1"/>
    <n v="0"/>
  </r>
  <r>
    <n v="3506"/>
    <x v="1740"/>
    <x v="886"/>
    <d v="2016-06-24T00:00:00"/>
    <s v="Standard Class"/>
    <x v="710"/>
    <x v="710"/>
    <x v="0"/>
    <s v="United States"/>
    <s v="Plano"/>
    <s v="Texas"/>
    <n v="75023"/>
    <x v="2"/>
    <s v="TEC-PH-10000369"/>
    <x v="2"/>
    <s v="Phones"/>
    <s v="HTC One Mini"/>
    <x v="1227"/>
    <n v="2"/>
    <n v="0.2"/>
    <n v="20.158400000000015"/>
    <s v="Kelly Williams"/>
    <s v=""/>
    <n v="1"/>
    <n v="1"/>
  </r>
  <r>
    <n v="3507"/>
    <x v="1740"/>
    <x v="886"/>
    <d v="2016-06-24T00:00:00"/>
    <s v="Standard Class"/>
    <x v="710"/>
    <x v="710"/>
    <x v="0"/>
    <s v="United States"/>
    <s v="Plano"/>
    <s v="Texas"/>
    <n v="75023"/>
    <x v="2"/>
    <s v="OFF-BI-10000756"/>
    <x v="1"/>
    <s v="Binders"/>
    <s v="Storex DuraTech Recycled Plastic Frosted Binders"/>
    <x v="2783"/>
    <n v="4"/>
    <n v="0.8"/>
    <n v="-5.088000000000001"/>
    <s v="Kelly Williams"/>
    <s v=""/>
    <n v="1"/>
    <n v="0"/>
  </r>
  <r>
    <n v="3508"/>
    <x v="1740"/>
    <x v="886"/>
    <d v="2016-06-24T00:00:00"/>
    <s v="Standard Class"/>
    <x v="710"/>
    <x v="710"/>
    <x v="0"/>
    <s v="United States"/>
    <s v="Plano"/>
    <s v="Texas"/>
    <n v="75023"/>
    <x v="2"/>
    <s v="FUR-BO-10001608"/>
    <x v="0"/>
    <s v="Bookcases"/>
    <s v="Hon Metal Bookcases, Black"/>
    <x v="2784"/>
    <n v="4"/>
    <n v="0.32"/>
    <n v="-19.874399999999994"/>
    <s v="Kelly Williams"/>
    <s v=""/>
    <n v="1"/>
    <n v="0"/>
  </r>
  <r>
    <n v="3509"/>
    <x v="1740"/>
    <x v="886"/>
    <d v="2016-06-24T00:00:00"/>
    <s v="Standard Class"/>
    <x v="710"/>
    <x v="710"/>
    <x v="0"/>
    <s v="United States"/>
    <s v="Plano"/>
    <s v="Texas"/>
    <n v="75023"/>
    <x v="2"/>
    <s v="OFF-PA-10001166"/>
    <x v="1"/>
    <s v="Paper"/>
    <s v="Xerox 2"/>
    <x v="12"/>
    <n v="3"/>
    <n v="0.2"/>
    <n v="5.4432"/>
    <s v="Kelly Williams"/>
    <s v=""/>
    <n v="1"/>
    <n v="0"/>
  </r>
  <r>
    <n v="3510"/>
    <x v="1740"/>
    <x v="886"/>
    <d v="2016-06-24T00:00:00"/>
    <s v="Standard Class"/>
    <x v="710"/>
    <x v="710"/>
    <x v="0"/>
    <s v="United States"/>
    <s v="Plano"/>
    <s v="Texas"/>
    <n v="75023"/>
    <x v="2"/>
    <s v="OFF-PA-10000587"/>
    <x v="1"/>
    <s v="Paper"/>
    <s v="Array Parchment Paper, Assorted Colors"/>
    <x v="25"/>
    <n v="2"/>
    <n v="0.2"/>
    <n v="4.0768000000000004"/>
    <s v="Kelly Williams"/>
    <s v=""/>
    <n v="1"/>
    <n v="0"/>
  </r>
  <r>
    <n v="3511"/>
    <x v="1740"/>
    <x v="886"/>
    <d v="2016-06-24T00:00:00"/>
    <s v="Standard Class"/>
    <x v="710"/>
    <x v="710"/>
    <x v="0"/>
    <s v="United States"/>
    <s v="Plano"/>
    <s v="Texas"/>
    <n v="75023"/>
    <x v="2"/>
    <s v="TEC-MA-10001972"/>
    <x v="2"/>
    <s v="Machines"/>
    <s v="Okidata C331dn Printer"/>
    <x v="2785"/>
    <n v="2"/>
    <n v="0.4"/>
    <n v="-97.71999999999997"/>
    <s v="Kelly Williams"/>
    <s v=""/>
    <n v="1"/>
    <n v="0"/>
  </r>
  <r>
    <n v="3512"/>
    <x v="1740"/>
    <x v="886"/>
    <d v="2016-06-24T00:00:00"/>
    <s v="Standard Class"/>
    <x v="710"/>
    <x v="710"/>
    <x v="0"/>
    <s v="United States"/>
    <s v="Plano"/>
    <s v="Texas"/>
    <n v="75023"/>
    <x v="2"/>
    <s v="OFF-ST-10004123"/>
    <x v="1"/>
    <s v="Storage"/>
    <s v="Safco Industrial Wire Shelving System"/>
    <x v="2786"/>
    <n v="7"/>
    <n v="0.2"/>
    <n v="-127.37200000000001"/>
    <s v="Kelly Williams"/>
    <s v=""/>
    <n v="1"/>
    <n v="0"/>
  </r>
  <r>
    <n v="3513"/>
    <x v="1741"/>
    <x v="507"/>
    <d v="2019-09-06T00:00:00"/>
    <s v="First Class"/>
    <x v="304"/>
    <x v="304"/>
    <x v="1"/>
    <s v="United States"/>
    <s v="Chicago"/>
    <s v="Illinois"/>
    <n v="60653"/>
    <x v="2"/>
    <s v="FUR-BO-10000112"/>
    <x v="0"/>
    <s v="Bookcases"/>
    <s v="Bush Birmingham Collection Bookcase, Dark Cherry"/>
    <x v="2787"/>
    <n v="9"/>
    <n v="0.3"/>
    <n v="-117.88199999999998"/>
    <s v="Kelly Williams"/>
    <s v=""/>
    <n v="1"/>
    <n v="0"/>
  </r>
  <r>
    <n v="3514"/>
    <x v="1741"/>
    <x v="507"/>
    <d v="2019-09-06T00:00:00"/>
    <s v="First Class"/>
    <x v="304"/>
    <x v="304"/>
    <x v="1"/>
    <s v="United States"/>
    <s v="Chicago"/>
    <s v="Illinois"/>
    <n v="60653"/>
    <x v="2"/>
    <s v="OFF-PA-10004041"/>
    <x v="1"/>
    <s v="Paper"/>
    <s v="It's Hot Message Books with Stickers, 2 3/4&quot; x 5&quot;"/>
    <x v="2788"/>
    <n v="3"/>
    <n v="0.2"/>
    <n v="5.55"/>
    <s v="Kelly Williams"/>
    <s v=""/>
    <n v="1"/>
    <n v="0"/>
  </r>
  <r>
    <n v="3515"/>
    <x v="1741"/>
    <x v="507"/>
    <d v="2019-09-06T00:00:00"/>
    <s v="First Class"/>
    <x v="304"/>
    <x v="304"/>
    <x v="1"/>
    <s v="United States"/>
    <s v="Chicago"/>
    <s v="Illinois"/>
    <n v="60653"/>
    <x v="2"/>
    <s v="OFF-AR-10001149"/>
    <x v="1"/>
    <s v="Art"/>
    <s v="Sanford Colorific Colored Pencils, 12/Box"/>
    <x v="2789"/>
    <n v="3"/>
    <n v="0.2"/>
    <n v="0.86399999999999988"/>
    <s v="Kelly Williams"/>
    <s v=""/>
    <n v="1"/>
    <n v="0"/>
  </r>
  <r>
    <n v="3516"/>
    <x v="1742"/>
    <x v="887"/>
    <d v="2018-12-24T00:00:00"/>
    <s v="Standard Class"/>
    <x v="561"/>
    <x v="561"/>
    <x v="0"/>
    <s v="United States"/>
    <s v="Jackson"/>
    <s v="Mississippi"/>
    <n v="39212"/>
    <x v="0"/>
    <s v="TEC-AC-10002323"/>
    <x v="2"/>
    <s v="Accessories"/>
    <s v="SanDisk Ultra 32 GB MicroSDHC Class 10 Memory Card"/>
    <x v="2790"/>
    <n v="3"/>
    <n v="0"/>
    <n v="8.6190000000000033"/>
    <s v="Cassandra Brandow"/>
    <s v=""/>
    <n v="1"/>
    <n v="0"/>
  </r>
  <r>
    <n v="3517"/>
    <x v="1743"/>
    <x v="888"/>
    <d v="2018-08-12T00:00:00"/>
    <s v="First Class"/>
    <x v="66"/>
    <x v="66"/>
    <x v="0"/>
    <s v="United States"/>
    <s v="Fayetteville"/>
    <s v="North Carolina"/>
    <n v="28314"/>
    <x v="0"/>
    <s v="OFF-PA-10000130"/>
    <x v="1"/>
    <s v="Paper"/>
    <s v="Xerox 199"/>
    <x v="2791"/>
    <n v="9"/>
    <n v="0.2"/>
    <n v="9.6299999999999955"/>
    <s v="Cassandra Brandow"/>
    <s v=""/>
    <n v="1"/>
    <n v="0"/>
  </r>
  <r>
    <n v="3518"/>
    <x v="1743"/>
    <x v="888"/>
    <d v="2018-08-12T00:00:00"/>
    <s v="First Class"/>
    <x v="66"/>
    <x v="66"/>
    <x v="0"/>
    <s v="United States"/>
    <s v="Fayetteville"/>
    <s v="North Carolina"/>
    <n v="28314"/>
    <x v="0"/>
    <s v="TEC-PH-10002350"/>
    <x v="2"/>
    <s v="Phones"/>
    <s v="Apple EarPods with Remote and Mic"/>
    <x v="2542"/>
    <n v="2"/>
    <n v="0.2"/>
    <n v="4.4783999999999988"/>
    <s v="Cassandra Brandow"/>
    <s v=""/>
    <n v="1"/>
    <n v="0"/>
  </r>
  <r>
    <n v="3519"/>
    <x v="1743"/>
    <x v="888"/>
    <d v="2018-08-12T00:00:00"/>
    <s v="First Class"/>
    <x v="66"/>
    <x v="66"/>
    <x v="0"/>
    <s v="United States"/>
    <s v="Fayetteville"/>
    <s v="North Carolina"/>
    <n v="28314"/>
    <x v="0"/>
    <s v="OFF-AP-10002518"/>
    <x v="1"/>
    <s v="Appliances"/>
    <s v="Kensington 7 Outlet MasterPiece Power Center"/>
    <x v="2792"/>
    <n v="4"/>
    <n v="0.2"/>
    <n v="64.072799999999944"/>
    <s v="Cassandra Brandow"/>
    <s v=""/>
    <n v="1"/>
    <n v="0"/>
  </r>
  <r>
    <n v="3520"/>
    <x v="1744"/>
    <x v="137"/>
    <d v="2017-06-25T00:00:00"/>
    <s v="First Class"/>
    <x v="675"/>
    <x v="675"/>
    <x v="2"/>
    <s v="United States"/>
    <s v="Aurora"/>
    <s v="Illinois"/>
    <n v="60505"/>
    <x v="2"/>
    <s v="FUR-TA-10002645"/>
    <x v="0"/>
    <s v="Tables"/>
    <s v="Hon Rectangular Conference Tables"/>
    <x v="2793"/>
    <n v="7"/>
    <n v="0.5"/>
    <n v="-525.6405000000002"/>
    <s v="Kelly Williams"/>
    <s v=""/>
    <n v="1"/>
    <n v="0"/>
  </r>
  <r>
    <n v="3521"/>
    <x v="1745"/>
    <x v="889"/>
    <d v="2017-04-15T00:00:00"/>
    <s v="Standard Class"/>
    <x v="678"/>
    <x v="678"/>
    <x v="1"/>
    <s v="United States"/>
    <s v="Sacramento"/>
    <s v="California"/>
    <n v="95823"/>
    <x v="1"/>
    <s v="OFF-BI-10000773"/>
    <x v="1"/>
    <s v="Binders"/>
    <s v="Insertable Tab Post Binder Dividers"/>
    <x v="2794"/>
    <n v="2"/>
    <n v="0.2"/>
    <n v="4.3307999999999982"/>
    <s v="Anna Andreadi"/>
    <s v=""/>
    <n v="1"/>
    <n v="0"/>
  </r>
  <r>
    <n v="3522"/>
    <x v="1746"/>
    <x v="831"/>
    <d v="2018-11-25T00:00:00"/>
    <s v="Second Class"/>
    <x v="664"/>
    <x v="664"/>
    <x v="1"/>
    <s v="United States"/>
    <s v="Des Moines"/>
    <s v="Iowa"/>
    <n v="50315"/>
    <x v="2"/>
    <s v="OFF-PA-10003845"/>
    <x v="1"/>
    <s v="Paper"/>
    <s v="Xerox 1987"/>
    <x v="1319"/>
    <n v="7"/>
    <n v="0"/>
    <n v="19.825400000000002"/>
    <s v="Kelly Williams"/>
    <s v=""/>
    <n v="1"/>
    <n v="0"/>
  </r>
  <r>
    <n v="3523"/>
    <x v="1746"/>
    <x v="831"/>
    <d v="2018-11-25T00:00:00"/>
    <s v="Second Class"/>
    <x v="664"/>
    <x v="664"/>
    <x v="1"/>
    <s v="United States"/>
    <s v="Des Moines"/>
    <s v="Iowa"/>
    <n v="50315"/>
    <x v="2"/>
    <s v="TEC-PH-10001580"/>
    <x v="2"/>
    <s v="Phones"/>
    <s v="Logitech Mobile Speakerphone P710e - speaker phone"/>
    <x v="2795"/>
    <n v="3"/>
    <n v="0"/>
    <n v="109.33379999999998"/>
    <s v="Kelly Williams"/>
    <s v=""/>
    <n v="1"/>
    <n v="0"/>
  </r>
  <r>
    <n v="3524"/>
    <x v="1747"/>
    <x v="64"/>
    <d v="2018-09-10T00:00:00"/>
    <s v="Standard Class"/>
    <x v="504"/>
    <x v="504"/>
    <x v="1"/>
    <s v="United States"/>
    <s v="San Diego"/>
    <s v="California"/>
    <n v="92105"/>
    <x v="1"/>
    <s v="TEC-AC-10002345"/>
    <x v="2"/>
    <s v="Accessories"/>
    <s v="HP Standard 104 key PS/2 Keyboard"/>
    <x v="2796"/>
    <n v="8"/>
    <n v="0"/>
    <n v="29"/>
    <s v="Anna Andreadi"/>
    <s v=""/>
    <n v="1"/>
    <n v="0"/>
  </r>
  <r>
    <n v="3525"/>
    <x v="1748"/>
    <x v="390"/>
    <d v="2018-11-28T00:00:00"/>
    <s v="Standard Class"/>
    <x v="654"/>
    <x v="654"/>
    <x v="0"/>
    <s v="United States"/>
    <s v="Dallas"/>
    <s v="Texas"/>
    <n v="75081"/>
    <x v="2"/>
    <s v="TEC-PH-10004120"/>
    <x v="2"/>
    <s v="Phones"/>
    <s v="AT&amp;T 1080 Phone"/>
    <x v="2797"/>
    <n v="6"/>
    <n v="0.2"/>
    <n v="49.316399999999987"/>
    <s v="Kelly Williams"/>
    <s v=""/>
    <n v="1"/>
    <n v="0"/>
  </r>
  <r>
    <n v="3526"/>
    <x v="1749"/>
    <x v="389"/>
    <d v="2019-12-15T00:00:00"/>
    <s v="Second Class"/>
    <x v="711"/>
    <x v="711"/>
    <x v="2"/>
    <s v="United States"/>
    <s v="Jackson"/>
    <s v="Mississippi"/>
    <n v="39212"/>
    <x v="0"/>
    <s v="TEC-AC-10001838"/>
    <x v="2"/>
    <s v="Accessories"/>
    <s v="Razer Tiamat Over Ear 7.1 Surround Sound PC Gaming Headset"/>
    <x v="2798"/>
    <n v="3"/>
    <n v="0"/>
    <n v="257.98710000000005"/>
    <s v="Cassandra Brandow"/>
    <s v=""/>
    <n v="1"/>
    <n v="1"/>
  </r>
  <r>
    <n v="3527"/>
    <x v="1749"/>
    <x v="389"/>
    <d v="2019-12-15T00:00:00"/>
    <s v="Second Class"/>
    <x v="711"/>
    <x v="711"/>
    <x v="2"/>
    <s v="United States"/>
    <s v="Jackson"/>
    <s v="Mississippi"/>
    <n v="39212"/>
    <x v="0"/>
    <s v="TEC-PH-10000148"/>
    <x v="2"/>
    <s v="Phones"/>
    <s v="Cyber Acoustics AC-202b Speech Recognition Stereo Headset"/>
    <x v="2799"/>
    <n v="3"/>
    <n v="0"/>
    <n v="0.77940000000000076"/>
    <s v="Cassandra Brandow"/>
    <s v=""/>
    <n v="1"/>
    <n v="0"/>
  </r>
  <r>
    <n v="3528"/>
    <x v="1749"/>
    <x v="389"/>
    <d v="2019-12-15T00:00:00"/>
    <s v="Second Class"/>
    <x v="711"/>
    <x v="711"/>
    <x v="2"/>
    <s v="United States"/>
    <s v="Jackson"/>
    <s v="Mississippi"/>
    <n v="39212"/>
    <x v="0"/>
    <s v="OFF-BI-10003476"/>
    <x v="1"/>
    <s v="Binders"/>
    <s v="Avery Metallic Poly Binders"/>
    <x v="2800"/>
    <n v="8"/>
    <n v="0"/>
    <n v="22.0032"/>
    <s v="Cassandra Brandow"/>
    <s v=""/>
    <n v="1"/>
    <n v="0"/>
  </r>
  <r>
    <n v="3529"/>
    <x v="1750"/>
    <x v="890"/>
    <d v="2018-06-29T00:00:00"/>
    <s v="Standard Class"/>
    <x v="217"/>
    <x v="217"/>
    <x v="0"/>
    <s v="United States"/>
    <s v="San Diego"/>
    <s v="California"/>
    <n v="92024"/>
    <x v="1"/>
    <s v="TEC-PH-10004833"/>
    <x v="2"/>
    <s v="Phones"/>
    <s v="Macally Suction Cup Mount"/>
    <x v="2801"/>
    <n v="4"/>
    <n v="0.2"/>
    <n v="-9.56"/>
    <s v="Anna Andreadi"/>
    <n v="1"/>
    <n v="0"/>
    <n v="0"/>
  </r>
  <r>
    <n v="3530"/>
    <x v="1751"/>
    <x v="14"/>
    <d v="2017-09-23T00:00:00"/>
    <s v="Standard Class"/>
    <x v="591"/>
    <x v="591"/>
    <x v="0"/>
    <s v="United States"/>
    <s v="Orlando"/>
    <s v="Florida"/>
    <n v="32839"/>
    <x v="0"/>
    <s v="TEC-AC-10001465"/>
    <x v="2"/>
    <s v="Accessories"/>
    <s v="SanDisk Cruzer 64 GB USB Flash Drive"/>
    <x v="2802"/>
    <n v="3"/>
    <n v="0.2"/>
    <n v="10.895999999999987"/>
    <s v="Cassandra Brandow"/>
    <s v=""/>
    <n v="1"/>
    <n v="0"/>
  </r>
  <r>
    <n v="3531"/>
    <x v="1752"/>
    <x v="288"/>
    <d v="2018-05-23T00:00:00"/>
    <s v="Standard Class"/>
    <x v="532"/>
    <x v="532"/>
    <x v="1"/>
    <s v="United States"/>
    <s v="Lafayette"/>
    <s v="Indiana"/>
    <n v="47905"/>
    <x v="2"/>
    <s v="OFF-AR-10003056"/>
    <x v="1"/>
    <s v="Art"/>
    <s v="Newell 341"/>
    <x v="1591"/>
    <n v="5"/>
    <n v="0"/>
    <n v="6.2059999999999977"/>
    <s v="Kelly Williams"/>
    <s v=""/>
    <n v="1"/>
    <n v="0"/>
  </r>
  <r>
    <n v="3532"/>
    <x v="1753"/>
    <x v="316"/>
    <d v="2018-05-28T00:00:00"/>
    <s v="Same Day"/>
    <x v="553"/>
    <x v="553"/>
    <x v="1"/>
    <s v="United States"/>
    <s v="New York City"/>
    <s v="New York"/>
    <n v="10035"/>
    <x v="3"/>
    <s v="OFF-SU-10001218"/>
    <x v="1"/>
    <s v="Supplies"/>
    <s v="Fiskars Softgrip Scissors"/>
    <x v="2803"/>
    <n v="5"/>
    <n v="0"/>
    <n v="15.372000000000003"/>
    <s v="Chuck Magee"/>
    <s v=""/>
    <n v="1"/>
    <n v="0"/>
  </r>
  <r>
    <n v="3533"/>
    <x v="1754"/>
    <x v="891"/>
    <d v="2016-04-23T00:00:00"/>
    <s v="Standard Class"/>
    <x v="252"/>
    <x v="252"/>
    <x v="0"/>
    <s v="United States"/>
    <s v="Los Angeles"/>
    <s v="California"/>
    <n v="90049"/>
    <x v="1"/>
    <s v="TEC-MA-10002859"/>
    <x v="2"/>
    <s v="Machines"/>
    <s v="Ativa MDM8000 8-Sheet Micro-Cut Shredder"/>
    <x v="2804"/>
    <n v="4"/>
    <n v="0.2"/>
    <n v="97.189199999999985"/>
    <s v="Anna Andreadi"/>
    <s v=""/>
    <n v="1"/>
    <n v="0"/>
  </r>
  <r>
    <n v="3534"/>
    <x v="1754"/>
    <x v="891"/>
    <d v="2016-04-23T00:00:00"/>
    <s v="Standard Class"/>
    <x v="252"/>
    <x v="252"/>
    <x v="0"/>
    <s v="United States"/>
    <s v="Los Angeles"/>
    <s v="California"/>
    <n v="90049"/>
    <x v="1"/>
    <s v="OFF-AR-10002375"/>
    <x v="1"/>
    <s v="Art"/>
    <s v="Newell 351"/>
    <x v="2805"/>
    <n v="4"/>
    <n v="0"/>
    <n v="3.8047999999999984"/>
    <s v="Anna Andreadi"/>
    <s v=""/>
    <n v="1"/>
    <n v="0"/>
  </r>
  <r>
    <n v="3535"/>
    <x v="1754"/>
    <x v="891"/>
    <d v="2016-04-23T00:00:00"/>
    <s v="Standard Class"/>
    <x v="252"/>
    <x v="252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x v="2806"/>
    <n v="5"/>
    <n v="0"/>
    <n v="3.547499999999999"/>
    <s v="Anna Andreadi"/>
    <s v=""/>
    <n v="1"/>
    <n v="0"/>
  </r>
  <r>
    <n v="3536"/>
    <x v="1754"/>
    <x v="891"/>
    <d v="2016-04-23T00:00:00"/>
    <s v="Standard Class"/>
    <x v="252"/>
    <x v="252"/>
    <x v="0"/>
    <s v="United States"/>
    <s v="Los Angeles"/>
    <s v="California"/>
    <n v="90049"/>
    <x v="1"/>
    <s v="OFF-FA-10000134"/>
    <x v="1"/>
    <s v="Fasteners"/>
    <s v="Advantus Push Pins, Aluminum Head"/>
    <x v="2807"/>
    <n v="2"/>
    <n v="0"/>
    <n v="3.6021999999999998"/>
    <s v="Anna Andreadi"/>
    <s v=""/>
    <n v="1"/>
    <n v="0"/>
  </r>
  <r>
    <n v="3537"/>
    <x v="1755"/>
    <x v="26"/>
    <d v="2018-06-20T00:00:00"/>
    <s v="Second Class"/>
    <x v="248"/>
    <x v="248"/>
    <x v="0"/>
    <s v="United States"/>
    <s v="New York City"/>
    <s v="New York"/>
    <n v="10024"/>
    <x v="3"/>
    <s v="OFF-ST-10000419"/>
    <x v="1"/>
    <s v="Storage"/>
    <s v="Rogers Jumbo File, Granite"/>
    <x v="1360"/>
    <n v="3"/>
    <n v="0"/>
    <n v="0.4073999999999991"/>
    <s v="Chuck Magee"/>
    <s v=""/>
    <n v="1"/>
    <n v="0"/>
  </r>
  <r>
    <n v="3538"/>
    <x v="1756"/>
    <x v="309"/>
    <d v="2016-05-09T00:00:00"/>
    <s v="Same Day"/>
    <x v="115"/>
    <x v="115"/>
    <x v="1"/>
    <s v="United States"/>
    <s v="Henderson"/>
    <s v="Kentucky"/>
    <n v="42420"/>
    <x v="0"/>
    <s v="OFF-ST-10000107"/>
    <x v="1"/>
    <s v="Storage"/>
    <s v="Fellowes Super Stor/Drawer"/>
    <x v="2808"/>
    <n v="3"/>
    <n v="0"/>
    <n v="14.984999999999992"/>
    <s v="Cassandra Brandow"/>
    <s v=""/>
    <n v="1"/>
    <n v="0"/>
  </r>
  <r>
    <n v="3539"/>
    <x v="1756"/>
    <x v="309"/>
    <d v="2016-05-09T00:00:00"/>
    <s v="Same Day"/>
    <x v="115"/>
    <x v="115"/>
    <x v="1"/>
    <s v="United States"/>
    <s v="Henderson"/>
    <s v="Kentucky"/>
    <n v="42420"/>
    <x v="0"/>
    <s v="OFF-LA-10001641"/>
    <x v="1"/>
    <s v="Labels"/>
    <s v="Avery 518"/>
    <x v="1242"/>
    <n v="3"/>
    <n v="0"/>
    <n v="4.5359999999999996"/>
    <s v="Cassandra Brandow"/>
    <s v=""/>
    <n v="1"/>
    <n v="0"/>
  </r>
  <r>
    <n v="3540"/>
    <x v="1756"/>
    <x v="309"/>
    <d v="2016-05-09T00:00:00"/>
    <s v="Same Day"/>
    <x v="115"/>
    <x v="115"/>
    <x v="1"/>
    <s v="United States"/>
    <s v="Henderson"/>
    <s v="Kentucky"/>
    <n v="42420"/>
    <x v="0"/>
    <s v="OFF-LA-10003121"/>
    <x v="1"/>
    <s v="Labels"/>
    <s v="Avery 506"/>
    <x v="2809"/>
    <n v="5"/>
    <n v="0"/>
    <n v="9.4989999999999988"/>
    <s v="Cassandra Brandow"/>
    <s v=""/>
    <n v="1"/>
    <n v="0"/>
  </r>
  <r>
    <n v="3541"/>
    <x v="1756"/>
    <x v="309"/>
    <d v="2016-05-09T00:00:00"/>
    <s v="Same Day"/>
    <x v="115"/>
    <x v="115"/>
    <x v="1"/>
    <s v="United States"/>
    <s v="Henderson"/>
    <s v="Kentucky"/>
    <n v="42420"/>
    <x v="0"/>
    <s v="OFF-PA-10002689"/>
    <x v="1"/>
    <s v="Paper"/>
    <s v="Weyerhaeuser First Choice Laser/Copy Paper (20Lb. and 88 Bright)"/>
    <x v="1568"/>
    <n v="7"/>
    <n v="0"/>
    <n v="21.772800000000004"/>
    <s v="Cassandra Brandow"/>
    <s v=""/>
    <n v="1"/>
    <n v="0"/>
  </r>
  <r>
    <n v="3542"/>
    <x v="1757"/>
    <x v="31"/>
    <d v="2018-09-20T00:00:00"/>
    <s v="First Class"/>
    <x v="277"/>
    <x v="277"/>
    <x v="0"/>
    <s v="United States"/>
    <s v="Columbus"/>
    <s v="Ohio"/>
    <n v="43229"/>
    <x v="3"/>
    <s v="FUR-FU-10002107"/>
    <x v="0"/>
    <s v="Furnishings"/>
    <s v="Eldon Pizzaz Desk Accessories"/>
    <x v="2810"/>
    <n v="3"/>
    <n v="0.2"/>
    <n v="1.6055999999999999"/>
    <s v="Chuck Magee"/>
    <s v=""/>
    <n v="1"/>
    <n v="0"/>
  </r>
  <r>
    <n v="3543"/>
    <x v="1757"/>
    <x v="31"/>
    <d v="2018-09-20T00:00:00"/>
    <s v="First Class"/>
    <x v="277"/>
    <x v="277"/>
    <x v="0"/>
    <s v="United States"/>
    <s v="Columbus"/>
    <s v="Ohio"/>
    <n v="43229"/>
    <x v="3"/>
    <s v="FUR-CH-10002647"/>
    <x v="0"/>
    <s v="Chairs"/>
    <s v="Situations Contoured Folding Chairs, 4/Set"/>
    <x v="2811"/>
    <n v="2"/>
    <n v="0.3"/>
    <n v="-7.0979999999999919"/>
    <s v="Chuck Magee"/>
    <s v=""/>
    <n v="1"/>
    <n v="0"/>
  </r>
  <r>
    <n v="3544"/>
    <x v="1757"/>
    <x v="31"/>
    <d v="2018-09-20T00:00:00"/>
    <s v="First Class"/>
    <x v="277"/>
    <x v="277"/>
    <x v="0"/>
    <s v="United States"/>
    <s v="Columbus"/>
    <s v="Ohio"/>
    <n v="43229"/>
    <x v="3"/>
    <s v="OFF-AR-10002257"/>
    <x v="1"/>
    <s v="Art"/>
    <s v="Eldon Spacemaker Box, Quick-Snap Lid, Clear"/>
    <x v="2812"/>
    <n v="1"/>
    <n v="0.2"/>
    <n v="0.36739999999999962"/>
    <s v="Chuck Magee"/>
    <s v=""/>
    <n v="1"/>
    <n v="0"/>
  </r>
  <r>
    <n v="3545"/>
    <x v="1758"/>
    <x v="331"/>
    <d v="2019-12-25T00:00:00"/>
    <s v="Second Class"/>
    <x v="462"/>
    <x v="462"/>
    <x v="0"/>
    <s v="United States"/>
    <s v="College Station"/>
    <s v="Texas"/>
    <n v="77840"/>
    <x v="2"/>
    <s v="OFF-PA-10004519"/>
    <x v="1"/>
    <s v="Paper"/>
    <s v="Spiral Phone Message Books with Labels by Adams"/>
    <x v="2813"/>
    <n v="8"/>
    <n v="0.2"/>
    <n v="10.393600000000001"/>
    <s v="Kelly Williams"/>
    <s v=""/>
    <n v="1"/>
    <n v="0"/>
  </r>
  <r>
    <n v="3546"/>
    <x v="1758"/>
    <x v="331"/>
    <d v="2019-12-25T00:00:00"/>
    <s v="Second Class"/>
    <x v="462"/>
    <x v="462"/>
    <x v="0"/>
    <s v="United States"/>
    <s v="College Station"/>
    <s v="Texas"/>
    <n v="77840"/>
    <x v="2"/>
    <s v="OFF-AP-10001947"/>
    <x v="1"/>
    <s v="Appliances"/>
    <s v="Acco 6 Outlet Guardian Premium Plus Surge Suppressor"/>
    <x v="2814"/>
    <n v="8"/>
    <n v="0.8"/>
    <n v="-74.74560000000001"/>
    <s v="Kelly Williams"/>
    <s v=""/>
    <n v="1"/>
    <n v="0"/>
  </r>
  <r>
    <n v="3547"/>
    <x v="1759"/>
    <x v="505"/>
    <d v="2019-11-01T00:00:00"/>
    <s v="First Class"/>
    <x v="279"/>
    <x v="279"/>
    <x v="2"/>
    <s v="United States"/>
    <s v="Richmond"/>
    <s v="Kentucky"/>
    <n v="40475"/>
    <x v="0"/>
    <s v="OFF-ST-10004963"/>
    <x v="1"/>
    <s v="Storage"/>
    <s v="Eldon Gobal File Keepers"/>
    <x v="2815"/>
    <n v="7"/>
    <n v="0"/>
    <n v="4.2391999999999932"/>
    <s v="Cassandra Brandow"/>
    <s v=""/>
    <n v="1"/>
    <n v="0"/>
  </r>
  <r>
    <n v="3548"/>
    <x v="1759"/>
    <x v="505"/>
    <d v="2019-11-01T00:00:00"/>
    <s v="First Class"/>
    <x v="279"/>
    <x v="279"/>
    <x v="2"/>
    <s v="United States"/>
    <s v="Richmond"/>
    <s v="Kentucky"/>
    <n v="40475"/>
    <x v="0"/>
    <s v="OFF-SU-10002573"/>
    <x v="1"/>
    <s v="Supplies"/>
    <s v="Acme 10&quot; Easy Grip Assistive Scissors"/>
    <x v="1530"/>
    <n v="2"/>
    <n v="0"/>
    <n v="10.517999999999997"/>
    <s v="Cassandra Brandow"/>
    <s v=""/>
    <n v="1"/>
    <n v="0"/>
  </r>
  <r>
    <n v="3549"/>
    <x v="1759"/>
    <x v="505"/>
    <d v="2019-11-01T00:00:00"/>
    <s v="First Class"/>
    <x v="279"/>
    <x v="279"/>
    <x v="2"/>
    <s v="United States"/>
    <s v="Richmond"/>
    <s v="Kentucky"/>
    <n v="40475"/>
    <x v="0"/>
    <s v="FUR-CH-10000553"/>
    <x v="0"/>
    <s v="Chairs"/>
    <s v="Metal Folding Chairs, Beige, 4/Carton"/>
    <x v="2816"/>
    <n v="1"/>
    <n v="0"/>
    <n v="9.1637999999999984"/>
    <s v="Cassandra Brandow"/>
    <s v=""/>
    <n v="1"/>
    <n v="0"/>
  </r>
  <r>
    <n v="3550"/>
    <x v="1759"/>
    <x v="505"/>
    <d v="2019-11-01T00:00:00"/>
    <s v="First Class"/>
    <x v="279"/>
    <x v="279"/>
    <x v="2"/>
    <s v="United States"/>
    <s v="Richmond"/>
    <s v="Kentucky"/>
    <n v="40475"/>
    <x v="0"/>
    <s v="OFF-LA-10001982"/>
    <x v="1"/>
    <s v="Labels"/>
    <s v="Smead Alpha-Z Color-Coded Name Labels First Letter Starter Set"/>
    <x v="59"/>
    <n v="8"/>
    <n v="0"/>
    <n v="14.399999999999999"/>
    <s v="Cassandra Brandow"/>
    <s v=""/>
    <n v="1"/>
    <n v="0"/>
  </r>
  <r>
    <n v="3551"/>
    <x v="1760"/>
    <x v="892"/>
    <d v="2018-04-02T00:00:00"/>
    <s v="Second Class"/>
    <x v="467"/>
    <x v="467"/>
    <x v="2"/>
    <s v="United States"/>
    <s v="Chicago"/>
    <s v="Illinois"/>
    <n v="60653"/>
    <x v="2"/>
    <s v="OFF-PA-10001295"/>
    <x v="1"/>
    <s v="Paper"/>
    <s v="Computer Printout Paper with Letter-Trim Perforations"/>
    <x v="2817"/>
    <n v="3"/>
    <n v="0.2"/>
    <n v="15.934799999999997"/>
    <s v="Kelly Williams"/>
    <s v=""/>
    <n v="1"/>
    <n v="0"/>
  </r>
  <r>
    <n v="3552"/>
    <x v="1760"/>
    <x v="892"/>
    <d v="2018-04-02T00:00:00"/>
    <s v="Second Class"/>
    <x v="467"/>
    <x v="467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x v="2818"/>
    <n v="6"/>
    <n v="0.3"/>
    <n v="-36.176400000000001"/>
    <s v="Kelly Williams"/>
    <s v=""/>
    <n v="1"/>
    <n v="0"/>
  </r>
  <r>
    <n v="3553"/>
    <x v="1760"/>
    <x v="892"/>
    <d v="2018-04-02T00:00:00"/>
    <s v="Second Class"/>
    <x v="467"/>
    <x v="467"/>
    <x v="2"/>
    <s v="United States"/>
    <s v="Chicago"/>
    <s v="Illinois"/>
    <n v="60653"/>
    <x v="2"/>
    <s v="TEC-PH-10001254"/>
    <x v="2"/>
    <s v="Phones"/>
    <s v="Jabra BIZ 2300 Duo QD Duo Corded Headset"/>
    <x v="2819"/>
    <n v="8"/>
    <n v="0.2"/>
    <n v="60.955199999999962"/>
    <s v="Kelly Williams"/>
    <s v=""/>
    <n v="1"/>
    <n v="0"/>
  </r>
  <r>
    <n v="3554"/>
    <x v="1761"/>
    <x v="51"/>
    <d v="2019-11-26T00:00:00"/>
    <s v="Second Class"/>
    <x v="395"/>
    <x v="395"/>
    <x v="1"/>
    <s v="United States"/>
    <s v="Philadelphia"/>
    <s v="Pennsylvania"/>
    <n v="19120"/>
    <x v="3"/>
    <s v="OFF-BI-10001658"/>
    <x v="1"/>
    <s v="Binders"/>
    <s v="GBC Standard Therm-A-Bind Covers"/>
    <x v="2820"/>
    <n v="1"/>
    <n v="0.7"/>
    <n v="-5.9807999999999986"/>
    <s v="Chuck Magee"/>
    <s v=""/>
    <n v="1"/>
    <n v="0"/>
  </r>
  <r>
    <n v="3555"/>
    <x v="1762"/>
    <x v="893"/>
    <d v="2016-03-26T00:00:00"/>
    <s v="Second Class"/>
    <x v="22"/>
    <x v="22"/>
    <x v="0"/>
    <s v="United States"/>
    <s v="Los Angeles"/>
    <s v="California"/>
    <n v="90036"/>
    <x v="1"/>
    <s v="OFF-ST-10000585"/>
    <x v="1"/>
    <s v="Storage"/>
    <s v="Economy Rollaway Files"/>
    <x v="610"/>
    <n v="2"/>
    <n v="0"/>
    <n v="85.903999999999996"/>
    <s v="Anna Andreadi"/>
    <s v=""/>
    <n v="1"/>
    <n v="0"/>
  </r>
  <r>
    <n v="3556"/>
    <x v="1762"/>
    <x v="893"/>
    <d v="2016-03-26T00:00:00"/>
    <s v="Second Class"/>
    <x v="22"/>
    <x v="22"/>
    <x v="0"/>
    <s v="United States"/>
    <s v="Los Angeles"/>
    <s v="California"/>
    <n v="90036"/>
    <x v="1"/>
    <s v="TEC-PH-10003484"/>
    <x v="2"/>
    <s v="Phones"/>
    <s v="Ooma Telo VoIP Home Phone System"/>
    <x v="2821"/>
    <n v="6"/>
    <n v="0.2"/>
    <n v="37.797000000000025"/>
    <s v="Anna Andreadi"/>
    <s v=""/>
    <n v="1"/>
    <n v="0"/>
  </r>
  <r>
    <n v="3557"/>
    <x v="1763"/>
    <x v="96"/>
    <d v="2019-12-05T00:00:00"/>
    <s v="Standard Class"/>
    <x v="142"/>
    <x v="142"/>
    <x v="0"/>
    <s v="United States"/>
    <s v="Los Angeles"/>
    <s v="California"/>
    <n v="90008"/>
    <x v="1"/>
    <s v="OFF-PA-10004735"/>
    <x v="1"/>
    <s v="Paper"/>
    <s v="Xerox 1905"/>
    <x v="1568"/>
    <n v="7"/>
    <n v="0"/>
    <n v="21.772800000000004"/>
    <s v="Anna Andreadi"/>
    <n v="1"/>
    <n v="0"/>
    <n v="0"/>
  </r>
  <r>
    <n v="3558"/>
    <x v="1763"/>
    <x v="96"/>
    <d v="2019-12-05T00:00:00"/>
    <s v="Standard Class"/>
    <x v="142"/>
    <x v="142"/>
    <x v="0"/>
    <s v="United States"/>
    <s v="Los Angeles"/>
    <s v="California"/>
    <n v="90008"/>
    <x v="1"/>
    <s v="OFF-BI-10003429"/>
    <x v="1"/>
    <s v="Binders"/>
    <s v="Cardinal HOLDit! Binder Insert Strips,Extra Strips"/>
    <x v="2822"/>
    <n v="2"/>
    <n v="0.2"/>
    <n v="3.6714000000000002"/>
    <s v="Anna Andreadi"/>
    <n v="1"/>
    <n v="0"/>
    <n v="0"/>
  </r>
  <r>
    <n v="3559"/>
    <x v="1764"/>
    <x v="659"/>
    <d v="2019-11-12T00:00:00"/>
    <s v="Standard Class"/>
    <x v="700"/>
    <x v="700"/>
    <x v="0"/>
    <s v="United States"/>
    <s v="San Francisco"/>
    <s v="California"/>
    <n v="94122"/>
    <x v="1"/>
    <s v="OFF-BI-10002982"/>
    <x v="1"/>
    <s v="Binders"/>
    <s v="Avery Self-Adhesive Photo Pockets for Polaroid Photos"/>
    <x v="2823"/>
    <n v="4"/>
    <n v="0.2"/>
    <n v="7.6271999999999984"/>
    <s v="Anna Andreadi"/>
    <s v=""/>
    <n v="1"/>
    <n v="0"/>
  </r>
  <r>
    <n v="3560"/>
    <x v="1764"/>
    <x v="659"/>
    <d v="2019-11-12T00:00:00"/>
    <s v="Standard Class"/>
    <x v="700"/>
    <x v="700"/>
    <x v="0"/>
    <s v="United States"/>
    <s v="San Francisco"/>
    <s v="California"/>
    <n v="94122"/>
    <x v="1"/>
    <s v="TEC-AC-10004975"/>
    <x v="2"/>
    <s v="Accessories"/>
    <s v="Plantronics Audio 995 Wireless Stereo Headset"/>
    <x v="2824"/>
    <n v="4"/>
    <n v="0"/>
    <n v="145.13400000000001"/>
    <s v="Anna Andreadi"/>
    <s v=""/>
    <n v="1"/>
    <n v="0"/>
  </r>
  <r>
    <n v="3561"/>
    <x v="1765"/>
    <x v="507"/>
    <d v="2019-09-09T00:00:00"/>
    <s v="Second Class"/>
    <x v="198"/>
    <x v="198"/>
    <x v="0"/>
    <s v="United States"/>
    <s v="Akron"/>
    <s v="Ohio"/>
    <n v="44312"/>
    <x v="3"/>
    <s v="OFF-AR-10002335"/>
    <x v="1"/>
    <s v="Art"/>
    <s v="DIXON Oriole Pencils"/>
    <x v="2825"/>
    <n v="4"/>
    <n v="0.2"/>
    <n v="0.61920000000000019"/>
    <s v="Chuck Magee"/>
    <s v=""/>
    <n v="1"/>
    <n v="0"/>
  </r>
  <r>
    <n v="3562"/>
    <x v="1765"/>
    <x v="507"/>
    <d v="2019-09-09T00:00:00"/>
    <s v="Second Class"/>
    <x v="198"/>
    <x v="198"/>
    <x v="0"/>
    <s v="United States"/>
    <s v="Akron"/>
    <s v="Ohio"/>
    <n v="44312"/>
    <x v="3"/>
    <s v="OFF-BI-10004001"/>
    <x v="1"/>
    <s v="Binders"/>
    <s v="GBC Recycled VeloBinder Covers"/>
    <x v="2826"/>
    <n v="5"/>
    <n v="0.7"/>
    <n v="-20.448"/>
    <s v="Chuck Magee"/>
    <s v=""/>
    <n v="1"/>
    <n v="0"/>
  </r>
  <r>
    <n v="3563"/>
    <x v="1765"/>
    <x v="507"/>
    <d v="2019-09-09T00:00:00"/>
    <s v="Second Class"/>
    <x v="198"/>
    <x v="198"/>
    <x v="0"/>
    <s v="United States"/>
    <s v="Akron"/>
    <s v="Ohio"/>
    <n v="44312"/>
    <x v="3"/>
    <s v="OFF-BI-10001634"/>
    <x v="1"/>
    <s v="Binders"/>
    <s v="Wilson Jones Active Use Binders"/>
    <x v="2827"/>
    <n v="2"/>
    <n v="0.7"/>
    <n v="-3.0575999999999999"/>
    <s v="Chuck Magee"/>
    <s v=""/>
    <n v="1"/>
    <n v="0"/>
  </r>
  <r>
    <n v="3564"/>
    <x v="1765"/>
    <x v="507"/>
    <d v="2019-09-09T00:00:00"/>
    <s v="Second Class"/>
    <x v="198"/>
    <x v="198"/>
    <x v="0"/>
    <s v="United States"/>
    <s v="Akron"/>
    <s v="Ohio"/>
    <n v="44312"/>
    <x v="3"/>
    <s v="OFF-PA-10000007"/>
    <x v="1"/>
    <s v="Paper"/>
    <s v="Telephone Message Books with Fax/Mobile Section, 4 1/4&quot; x 6&quot;"/>
    <x v="2828"/>
    <n v="4"/>
    <n v="0.2"/>
    <n v="3.7439999999999993"/>
    <s v="Chuck Magee"/>
    <s v=""/>
    <n v="1"/>
    <n v="0"/>
  </r>
  <r>
    <n v="3565"/>
    <x v="1766"/>
    <x v="894"/>
    <d v="2018-07-06T00:00:00"/>
    <s v="First Class"/>
    <x v="150"/>
    <x v="150"/>
    <x v="0"/>
    <s v="United States"/>
    <s v="Los Angeles"/>
    <s v="California"/>
    <n v="90049"/>
    <x v="1"/>
    <s v="OFF-PA-10000552"/>
    <x v="1"/>
    <s v="Paper"/>
    <s v="Xerox 200"/>
    <x v="91"/>
    <n v="2"/>
    <n v="0"/>
    <n v="6.2208000000000006"/>
    <s v="Anna Andreadi"/>
    <s v=""/>
    <n v="1"/>
    <n v="0"/>
  </r>
  <r>
    <n v="3566"/>
    <x v="1766"/>
    <x v="894"/>
    <d v="2018-07-06T00:00:00"/>
    <s v="First Class"/>
    <x v="150"/>
    <x v="150"/>
    <x v="0"/>
    <s v="United States"/>
    <s v="Los Angeles"/>
    <s v="California"/>
    <n v="90049"/>
    <x v="1"/>
    <s v="OFF-FA-10001135"/>
    <x v="1"/>
    <s v="Fasteners"/>
    <s v="Brites Rubber Bands, 1 1/2 oz. Box"/>
    <x v="536"/>
    <n v="2"/>
    <n v="0"/>
    <n v="7.9200000000000159E-2"/>
    <s v="Anna Andreadi"/>
    <s v=""/>
    <n v="1"/>
    <n v="0"/>
  </r>
  <r>
    <n v="3567"/>
    <x v="1767"/>
    <x v="210"/>
    <d v="2019-09-14T00:00:00"/>
    <s v="Standard Class"/>
    <x v="372"/>
    <x v="372"/>
    <x v="2"/>
    <s v="United States"/>
    <s v="Independence"/>
    <s v="Missouri"/>
    <n v="64055"/>
    <x v="2"/>
    <s v="OFF-BI-10003650"/>
    <x v="1"/>
    <s v="Binders"/>
    <s v="GBC DocuBind 300 Electric Binding Machine"/>
    <x v="2829"/>
    <n v="3"/>
    <n v="0"/>
    <n v="757.41120000000001"/>
    <s v="Kelly Williams"/>
    <s v=""/>
    <n v="1"/>
    <n v="0"/>
  </r>
  <r>
    <n v="3568"/>
    <x v="1768"/>
    <x v="369"/>
    <d v="2018-09-14T00:00:00"/>
    <s v="Second Class"/>
    <x v="626"/>
    <x v="626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x v="1660"/>
    <n v="4"/>
    <n v="0.6"/>
    <n v="-12.006399999999999"/>
    <s v="Kelly Williams"/>
    <s v=""/>
    <n v="1"/>
    <n v="0"/>
  </r>
  <r>
    <n v="3569"/>
    <x v="1769"/>
    <x v="445"/>
    <d v="2019-07-03T00:00:00"/>
    <s v="Same Day"/>
    <x v="82"/>
    <x v="82"/>
    <x v="2"/>
    <s v="United States"/>
    <s v="Seattle"/>
    <s v="Washington"/>
    <n v="98105"/>
    <x v="1"/>
    <s v="TEC-AC-10003628"/>
    <x v="2"/>
    <s v="Accessories"/>
    <s v="Logitech 910-002974 M325 Wireless Mouse for Web Scrolling"/>
    <x v="2830"/>
    <n v="2"/>
    <n v="0"/>
    <n v="26.391200000000005"/>
    <s v="Anna Andreadi"/>
    <s v=""/>
    <n v="1"/>
    <n v="0"/>
  </r>
  <r>
    <n v="3570"/>
    <x v="1769"/>
    <x v="445"/>
    <d v="2019-07-03T00:00:00"/>
    <s v="Same Day"/>
    <x v="82"/>
    <x v="82"/>
    <x v="2"/>
    <s v="United States"/>
    <s v="Seattle"/>
    <s v="Washington"/>
    <n v="98105"/>
    <x v="1"/>
    <s v="TEC-MA-10001148"/>
    <x v="2"/>
    <s v="Machines"/>
    <s v="Okidata MB491 Multifunction Printer"/>
    <x v="2831"/>
    <n v="6"/>
    <n v="0.2"/>
    <n v="209.58000000000004"/>
    <s v="Anna Andreadi"/>
    <s v=""/>
    <n v="1"/>
    <n v="0"/>
  </r>
  <r>
    <n v="3571"/>
    <x v="1769"/>
    <x v="445"/>
    <d v="2019-07-03T00:00:00"/>
    <s v="Same Day"/>
    <x v="82"/>
    <x v="82"/>
    <x v="2"/>
    <s v="United States"/>
    <s v="Seattle"/>
    <s v="Washington"/>
    <n v="98105"/>
    <x v="1"/>
    <s v="TEC-AC-10002049"/>
    <x v="2"/>
    <s v="Accessories"/>
    <s v="Plantronics Savi W720 Multi-Device Wireless Headset System"/>
    <x v="2832"/>
    <n v="4"/>
    <n v="0"/>
    <n v="742.63200000000006"/>
    <s v="Anna Andreadi"/>
    <s v=""/>
    <n v="1"/>
    <n v="0"/>
  </r>
  <r>
    <n v="3572"/>
    <x v="1769"/>
    <x v="445"/>
    <d v="2019-07-03T00:00:00"/>
    <s v="Same Day"/>
    <x v="82"/>
    <x v="82"/>
    <x v="2"/>
    <s v="United States"/>
    <s v="Seattle"/>
    <s v="Washington"/>
    <n v="98105"/>
    <x v="1"/>
    <s v="TEC-PH-10000702"/>
    <x v="2"/>
    <s v="Phones"/>
    <s v="Square Credit Card Reader, 4 1/2&quot; x 4 1/2&quot; x 1&quot;, White"/>
    <x v="465"/>
    <n v="1"/>
    <n v="0.2"/>
    <n v="2.6972999999999994"/>
    <s v="Anna Andreadi"/>
    <s v=""/>
    <n v="1"/>
    <n v="0"/>
  </r>
  <r>
    <n v="3573"/>
    <x v="1770"/>
    <x v="222"/>
    <d v="2019-07-04T00:00:00"/>
    <s v="Standard Class"/>
    <x v="712"/>
    <x v="712"/>
    <x v="1"/>
    <s v="United States"/>
    <s v="Mesquite"/>
    <s v="Texas"/>
    <n v="75150"/>
    <x v="2"/>
    <s v="OFF-PA-10003953"/>
    <x v="1"/>
    <s v="Paper"/>
    <s v="Xerox 218"/>
    <x v="1182"/>
    <n v="1"/>
    <n v="0.2"/>
    <n v="1.8144"/>
    <s v="Kelly Williams"/>
    <s v=""/>
    <n v="1"/>
    <n v="1"/>
  </r>
  <r>
    <n v="3574"/>
    <x v="1771"/>
    <x v="783"/>
    <d v="2019-08-12T00:00:00"/>
    <s v="Standard Class"/>
    <x v="527"/>
    <x v="527"/>
    <x v="0"/>
    <s v="United States"/>
    <s v="Long Beach"/>
    <s v="New York"/>
    <n v="11561"/>
    <x v="3"/>
    <s v="OFF-AR-10003602"/>
    <x v="1"/>
    <s v="Art"/>
    <s v="Quartet Omega Colored Chalk, 12/Pack"/>
    <x v="2643"/>
    <n v="2"/>
    <n v="0"/>
    <n v="5.4895999999999994"/>
    <s v="Chuck Magee"/>
    <s v=""/>
    <n v="1"/>
    <n v="0"/>
  </r>
  <r>
    <n v="3575"/>
    <x v="1771"/>
    <x v="783"/>
    <d v="2019-08-12T00:00:00"/>
    <s v="Standard Class"/>
    <x v="527"/>
    <x v="527"/>
    <x v="0"/>
    <s v="United States"/>
    <s v="Long Beach"/>
    <s v="New York"/>
    <n v="11561"/>
    <x v="3"/>
    <s v="OFF-AR-10004062"/>
    <x v="1"/>
    <s v="Art"/>
    <s v="Staples in misc. colors"/>
    <x v="2833"/>
    <n v="10"/>
    <n v="0"/>
    <n v="26.200000000000003"/>
    <s v="Chuck Magee"/>
    <s v=""/>
    <n v="1"/>
    <n v="0"/>
  </r>
  <r>
    <n v="3576"/>
    <x v="1772"/>
    <x v="531"/>
    <d v="2017-03-24T00:00:00"/>
    <s v="Standard Class"/>
    <x v="419"/>
    <x v="419"/>
    <x v="0"/>
    <s v="United States"/>
    <s v="North Miami"/>
    <s v="Florida"/>
    <n v="33161"/>
    <x v="0"/>
    <s v="OFF-PA-10001560"/>
    <x v="1"/>
    <s v="Paper"/>
    <s v="Adams Telephone Message Books, 5 1/4” x 11”"/>
    <x v="2834"/>
    <n v="3"/>
    <n v="0.2"/>
    <n v="4.8924000000000003"/>
    <s v="Cassandra Brandow"/>
    <s v=""/>
    <n v="1"/>
    <n v="0"/>
  </r>
  <r>
    <n v="3577"/>
    <x v="1773"/>
    <x v="843"/>
    <d v="2018-06-11T00:00:00"/>
    <s v="Standard Class"/>
    <x v="86"/>
    <x v="86"/>
    <x v="2"/>
    <s v="United States"/>
    <s v="Bakersfield"/>
    <s v="California"/>
    <n v="93309"/>
    <x v="1"/>
    <s v="OFF-BI-10003305"/>
    <x v="1"/>
    <s v="Binders"/>
    <s v="Avery Hanging File Binders"/>
    <x v="2835"/>
    <n v="1"/>
    <n v="0.2"/>
    <n v="1.5547999999999997"/>
    <s v="Anna Andreadi"/>
    <s v=""/>
    <n v="1"/>
    <n v="0"/>
  </r>
  <r>
    <n v="3578"/>
    <x v="1773"/>
    <x v="843"/>
    <d v="2018-06-11T00:00:00"/>
    <s v="Standard Class"/>
    <x v="86"/>
    <x v="86"/>
    <x v="2"/>
    <s v="United States"/>
    <s v="Bakersfield"/>
    <s v="California"/>
    <n v="93309"/>
    <x v="1"/>
    <s v="OFF-PA-10004000"/>
    <x v="1"/>
    <s v="Paper"/>
    <s v="While You Were Out Pads, 50 per Pad, 4 x 5 1/4, Green Cycle"/>
    <x v="2836"/>
    <n v="1"/>
    <n v="0"/>
    <n v="2.3177000000000003"/>
    <s v="Anna Andreadi"/>
    <s v=""/>
    <n v="1"/>
    <n v="0"/>
  </r>
  <r>
    <n v="3579"/>
    <x v="1774"/>
    <x v="197"/>
    <d v="2018-07-29T00:00:00"/>
    <s v="Standard Class"/>
    <x v="363"/>
    <x v="363"/>
    <x v="0"/>
    <s v="United States"/>
    <s v="Jackson"/>
    <s v="Mississippi"/>
    <n v="39212"/>
    <x v="0"/>
    <s v="OFF-ST-10000321"/>
    <x v="1"/>
    <s v="Storage"/>
    <s v="Akro Stacking Bins"/>
    <x v="2837"/>
    <n v="1"/>
    <n v="0"/>
    <n v="0.31559999999999899"/>
    <s v="Cassandra Brandow"/>
    <s v=""/>
    <n v="1"/>
    <n v="0"/>
  </r>
  <r>
    <n v="3580"/>
    <x v="1774"/>
    <x v="197"/>
    <d v="2018-07-29T00:00:00"/>
    <s v="Standard Class"/>
    <x v="363"/>
    <x v="363"/>
    <x v="0"/>
    <s v="United States"/>
    <s v="Jackson"/>
    <s v="Mississippi"/>
    <n v="39212"/>
    <x v="0"/>
    <s v="OFF-PA-10004665"/>
    <x v="1"/>
    <s v="Paper"/>
    <s v="Advantus Motivational Note Cards"/>
    <x v="2838"/>
    <n v="5"/>
    <n v="0"/>
    <n v="32.094999999999999"/>
    <s v="Cassandra Brandow"/>
    <s v=""/>
    <n v="1"/>
    <n v="0"/>
  </r>
  <r>
    <n v="3581"/>
    <x v="1774"/>
    <x v="197"/>
    <d v="2018-07-29T00:00:00"/>
    <s v="Standard Class"/>
    <x v="363"/>
    <x v="363"/>
    <x v="0"/>
    <s v="United States"/>
    <s v="Jackson"/>
    <s v="Mississippi"/>
    <n v="39212"/>
    <x v="0"/>
    <s v="FUR-TA-10004915"/>
    <x v="0"/>
    <s v="Tables"/>
    <s v="Office Impressions End Table, 20-1/2&quot;H x 24&quot;W x 20&quot;D"/>
    <x v="2839"/>
    <n v="8"/>
    <n v="0"/>
    <n v="388.81280000000015"/>
    <s v="Cassandra Brandow"/>
    <s v=""/>
    <n v="1"/>
    <n v="0"/>
  </r>
  <r>
    <n v="3582"/>
    <x v="1775"/>
    <x v="172"/>
    <d v="2019-10-07T00:00:00"/>
    <s v="Standard Class"/>
    <x v="54"/>
    <x v="54"/>
    <x v="0"/>
    <s v="United States"/>
    <s v="Fremont"/>
    <s v="Nebraska"/>
    <n v="68025"/>
    <x v="2"/>
    <s v="OFF-PA-10000994"/>
    <x v="1"/>
    <s v="Paper"/>
    <s v="Xerox 1915"/>
    <x v="2840"/>
    <n v="1"/>
    <n v="0"/>
    <n v="50.327999999999996"/>
    <s v="Kelly Williams"/>
    <s v=""/>
    <n v="1"/>
    <n v="0"/>
  </r>
  <r>
    <n v="3583"/>
    <x v="1776"/>
    <x v="895"/>
    <d v="2017-12-16T00:00:00"/>
    <s v="Standard Class"/>
    <x v="470"/>
    <x v="470"/>
    <x v="1"/>
    <s v="United States"/>
    <s v="Jackson"/>
    <s v="Michigan"/>
    <n v="49201"/>
    <x v="2"/>
    <s v="OFF-AR-10001149"/>
    <x v="1"/>
    <s v="Art"/>
    <s v="Avery Hi-Liter Comfort Grip Fluorescent Highlighter, Yellow Ink"/>
    <x v="2841"/>
    <n v="2"/>
    <n v="0"/>
    <n v="1.5209999999999999"/>
    <s v="Kelly Williams"/>
    <s v=""/>
    <n v="1"/>
    <n v="0"/>
  </r>
  <r>
    <n v="3584"/>
    <x v="1776"/>
    <x v="895"/>
    <d v="2017-12-16T00:00:00"/>
    <s v="Standard Class"/>
    <x v="470"/>
    <x v="470"/>
    <x v="1"/>
    <s v="United States"/>
    <s v="Jackson"/>
    <s v="Michigan"/>
    <n v="49201"/>
    <x v="2"/>
    <s v="FUR-TA-10003569"/>
    <x v="0"/>
    <s v="Tables"/>
    <s v="Bretford CR8500 Series Meeting Room Furniture"/>
    <x v="2842"/>
    <n v="2"/>
    <n v="0"/>
    <n v="200.49"/>
    <s v="Kelly Williams"/>
    <s v=""/>
    <n v="1"/>
    <n v="0"/>
  </r>
  <r>
    <n v="3585"/>
    <x v="1776"/>
    <x v="895"/>
    <d v="2017-12-16T00:00:00"/>
    <s v="Standard Class"/>
    <x v="470"/>
    <x v="470"/>
    <x v="1"/>
    <s v="United States"/>
    <s v="Jackson"/>
    <s v="Michigan"/>
    <n v="49201"/>
    <x v="2"/>
    <s v="FUR-CH-10004289"/>
    <x v="0"/>
    <s v="Chairs"/>
    <s v="Global Super Steno Chair"/>
    <x v="2843"/>
    <n v="2"/>
    <n v="0"/>
    <n v="32.633199999999988"/>
    <s v="Kelly Williams"/>
    <s v=""/>
    <n v="1"/>
    <n v="0"/>
  </r>
  <r>
    <n v="3586"/>
    <x v="1776"/>
    <x v="895"/>
    <d v="2017-12-16T00:00:00"/>
    <s v="Standard Class"/>
    <x v="470"/>
    <x v="470"/>
    <x v="1"/>
    <s v="United States"/>
    <s v="Jackson"/>
    <s v="Michigan"/>
    <n v="49201"/>
    <x v="2"/>
    <s v="OFF-LA-10001045"/>
    <x v="1"/>
    <s v="Labels"/>
    <s v="Permanent Self-Adhesive File Folder Labels for Typewriters by Universal"/>
    <x v="537"/>
    <n v="1"/>
    <n v="0"/>
    <n v="1.2005999999999999"/>
    <s v="Kelly Williams"/>
    <s v=""/>
    <n v="1"/>
    <n v="0"/>
  </r>
  <r>
    <n v="3587"/>
    <x v="1777"/>
    <x v="213"/>
    <d v="2019-09-08T00:00:00"/>
    <s v="Standard Class"/>
    <x v="636"/>
    <x v="636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x v="459"/>
    <n v="2"/>
    <n v="0"/>
    <n v="1.6688000000000001"/>
    <s v="Anna Andreadi"/>
    <s v=""/>
    <n v="1"/>
    <n v="0"/>
  </r>
  <r>
    <n v="3588"/>
    <x v="1778"/>
    <x v="241"/>
    <d v="2019-09-28T00:00:00"/>
    <s v="Standard Class"/>
    <x v="414"/>
    <x v="414"/>
    <x v="2"/>
    <s v="United States"/>
    <s v="Lancaster"/>
    <s v="Ohio"/>
    <n v="43130"/>
    <x v="3"/>
    <s v="TEC-PH-10002885"/>
    <x v="2"/>
    <s v="Phones"/>
    <s v="Apple iPhone 5"/>
    <x v="2844"/>
    <n v="3"/>
    <n v="0.4"/>
    <n v="-253.43369999999993"/>
    <s v="Chuck Magee"/>
    <s v=""/>
    <n v="1"/>
    <n v="0"/>
  </r>
  <r>
    <n v="3589"/>
    <x v="1779"/>
    <x v="484"/>
    <d v="2019-12-21T00:00:00"/>
    <s v="First Class"/>
    <x v="549"/>
    <x v="549"/>
    <x v="0"/>
    <s v="United States"/>
    <s v="Lafayette"/>
    <s v="Louisiana"/>
    <n v="70506"/>
    <x v="0"/>
    <s v="OFF-SU-10002881"/>
    <x v="1"/>
    <s v="Supplies"/>
    <s v="Martin Yale Chadless Opener Electric Letter Opener"/>
    <x v="2845"/>
    <n v="2"/>
    <n v="0"/>
    <n v="33.312400000000025"/>
    <s v="Cassandra Brandow"/>
    <n v="1"/>
    <n v="0"/>
    <n v="0"/>
  </r>
  <r>
    <n v="3590"/>
    <x v="1780"/>
    <x v="221"/>
    <d v="2019-11-30T00:00:00"/>
    <s v="Standard Class"/>
    <x v="86"/>
    <x v="86"/>
    <x v="2"/>
    <s v="United States"/>
    <s v="Richmond"/>
    <s v="Kentucky"/>
    <n v="40475"/>
    <x v="0"/>
    <s v="OFF-BI-10000546"/>
    <x v="1"/>
    <s v="Binders"/>
    <s v="Avery Durable Binders"/>
    <x v="709"/>
    <n v="1"/>
    <n v="0"/>
    <n v="1.4112"/>
    <s v="Cassandra Brandow"/>
    <s v=""/>
    <n v="1"/>
    <n v="0"/>
  </r>
  <r>
    <n v="3591"/>
    <x v="1780"/>
    <x v="221"/>
    <d v="2019-11-30T00:00:00"/>
    <s v="Standard Class"/>
    <x v="86"/>
    <x v="86"/>
    <x v="2"/>
    <s v="United States"/>
    <s v="Richmond"/>
    <s v="Kentucky"/>
    <n v="40475"/>
    <x v="0"/>
    <s v="OFF-ST-10001526"/>
    <x v="1"/>
    <s v="Storage"/>
    <s v="Iceberg Mobile Mega Data/Printer Cart"/>
    <x v="2846"/>
    <n v="12"/>
    <n v="0"/>
    <n v="375.42959999999994"/>
    <s v="Cassandra Brandow"/>
    <s v=""/>
    <n v="1"/>
    <n v="0"/>
  </r>
  <r>
    <n v="3592"/>
    <x v="1781"/>
    <x v="736"/>
    <d v="2016-12-15T00:00:00"/>
    <s v="Second Class"/>
    <x v="267"/>
    <x v="267"/>
    <x v="0"/>
    <s v="United States"/>
    <s v="Houston"/>
    <s v="Texas"/>
    <n v="77070"/>
    <x v="2"/>
    <s v="OFF-SU-10001574"/>
    <x v="1"/>
    <s v="Supplies"/>
    <s v="Acme Value Line Scissors"/>
    <x v="2847"/>
    <n v="1"/>
    <n v="0.2"/>
    <n v="0.36499999999999977"/>
    <s v="Kelly Williams"/>
    <s v=""/>
    <n v="1"/>
    <n v="0"/>
  </r>
  <r>
    <n v="3593"/>
    <x v="1782"/>
    <x v="5"/>
    <d v="2018-12-07T00:00:00"/>
    <s v="Second Class"/>
    <x v="506"/>
    <x v="506"/>
    <x v="0"/>
    <s v="United States"/>
    <s v="New York City"/>
    <s v="New York"/>
    <n v="10024"/>
    <x v="3"/>
    <s v="OFF-ST-10002615"/>
    <x v="1"/>
    <s v="Storage"/>
    <s v="Dual Level, Single-Width Filing Carts"/>
    <x v="2848"/>
    <n v="3"/>
    <n v="0"/>
    <n v="120.94680000000001"/>
    <s v="Chuck Magee"/>
    <s v=""/>
    <n v="1"/>
    <n v="0"/>
  </r>
  <r>
    <n v="3594"/>
    <x v="1783"/>
    <x v="108"/>
    <d v="2018-09-17T00:00:00"/>
    <s v="Standard Class"/>
    <x v="125"/>
    <x v="125"/>
    <x v="2"/>
    <s v="United States"/>
    <s v="Toledo"/>
    <s v="Ohio"/>
    <n v="43615"/>
    <x v="3"/>
    <s v="OFF-BI-10001658"/>
    <x v="1"/>
    <s v="Binders"/>
    <s v="GBC Standard Therm-A-Bind Covers"/>
    <x v="2849"/>
    <n v="3"/>
    <n v="0.7"/>
    <n v="-17.942399999999992"/>
    <s v="Chuck Magee"/>
    <s v=""/>
    <n v="1"/>
    <n v="0"/>
  </r>
  <r>
    <n v="3595"/>
    <x v="1783"/>
    <x v="108"/>
    <d v="2018-09-17T00:00:00"/>
    <s v="Standard Class"/>
    <x v="125"/>
    <x v="125"/>
    <x v="2"/>
    <s v="United States"/>
    <s v="Toledo"/>
    <s v="Ohio"/>
    <n v="43615"/>
    <x v="3"/>
    <s v="OFF-ST-10002562"/>
    <x v="1"/>
    <s v="Storage"/>
    <s v="Staple magnet"/>
    <x v="2850"/>
    <n v="5"/>
    <n v="0.2"/>
    <n v="3.7519999999999989"/>
    <s v="Chuck Magee"/>
    <s v=""/>
    <n v="1"/>
    <n v="0"/>
  </r>
  <r>
    <n v="3596"/>
    <x v="1784"/>
    <x v="34"/>
    <d v="2019-12-15T00:00:00"/>
    <s v="Standard Class"/>
    <x v="366"/>
    <x v="366"/>
    <x v="1"/>
    <s v="United States"/>
    <s v="Philadelphia"/>
    <s v="Pennsylvania"/>
    <n v="19143"/>
    <x v="3"/>
    <s v="OFF-AR-10004757"/>
    <x v="1"/>
    <s v="Art"/>
    <s v="Crayola Colored Pencils"/>
    <x v="370"/>
    <n v="1"/>
    <n v="0.2"/>
    <n v="0.42639999999999978"/>
    <s v="Chuck Magee"/>
    <s v=""/>
    <n v="1"/>
    <n v="0"/>
  </r>
  <r>
    <n v="3597"/>
    <x v="1785"/>
    <x v="340"/>
    <d v="2016-09-14T00:00:00"/>
    <s v="Second Class"/>
    <x v="95"/>
    <x v="95"/>
    <x v="0"/>
    <s v="United States"/>
    <s v="Philadelphia"/>
    <s v="Pennsylvania"/>
    <n v="19140"/>
    <x v="3"/>
    <s v="OFF-PA-10000788"/>
    <x v="1"/>
    <s v="Paper"/>
    <s v="Xerox 210"/>
    <x v="12"/>
    <n v="3"/>
    <n v="0.2"/>
    <n v="5.4432"/>
    <s v="Chuck Magee"/>
    <s v=""/>
    <n v="1"/>
    <n v="0"/>
  </r>
  <r>
    <n v="3598"/>
    <x v="1785"/>
    <x v="340"/>
    <d v="2016-09-14T00:00:00"/>
    <s v="Second Class"/>
    <x v="95"/>
    <x v="95"/>
    <x v="0"/>
    <s v="United States"/>
    <s v="Philadelphia"/>
    <s v="Pennsylvania"/>
    <n v="19140"/>
    <x v="3"/>
    <s v="TEC-AC-10002134"/>
    <x v="2"/>
    <s v="Accessories"/>
    <s v="Rosewill 107 Normal Keys USB Wired Standard Keyboard"/>
    <x v="2851"/>
    <n v="6"/>
    <n v="0.2"/>
    <n v="-4.852800000000002"/>
    <s v="Chuck Magee"/>
    <s v=""/>
    <n v="1"/>
    <n v="0"/>
  </r>
  <r>
    <n v="3599"/>
    <x v="1785"/>
    <x v="340"/>
    <d v="2016-09-14T00:00:00"/>
    <s v="Second Class"/>
    <x v="95"/>
    <x v="95"/>
    <x v="0"/>
    <s v="United States"/>
    <s v="Philadelphia"/>
    <s v="Pennsylvania"/>
    <n v="19140"/>
    <x v="3"/>
    <s v="FUR-FU-10002456"/>
    <x v="0"/>
    <s v="Furnishings"/>
    <s v="Master Caster Door Stop, Large Neon Orange"/>
    <x v="1133"/>
    <n v="3"/>
    <n v="0.2"/>
    <n v="5.023200000000001"/>
    <s v="Chuck Magee"/>
    <s v=""/>
    <n v="1"/>
    <n v="0"/>
  </r>
  <r>
    <n v="3600"/>
    <x v="1785"/>
    <x v="340"/>
    <d v="2016-09-14T00:00:00"/>
    <s v="Second Class"/>
    <x v="95"/>
    <x v="95"/>
    <x v="0"/>
    <s v="United States"/>
    <s v="Philadelphia"/>
    <s v="Pennsylvania"/>
    <n v="19140"/>
    <x v="3"/>
    <s v="TEC-PH-10002549"/>
    <x v="2"/>
    <s v="Phones"/>
    <s v="Polycom SoundPoint IP 450 VoIP phone"/>
    <x v="2852"/>
    <n v="1"/>
    <n v="0.4"/>
    <n v="-31.620400000000004"/>
    <s v="Chuck Magee"/>
    <s v=""/>
    <n v="1"/>
    <n v="0"/>
  </r>
  <r>
    <n v="3601"/>
    <x v="1786"/>
    <x v="335"/>
    <d v="2019-06-30T00:00:00"/>
    <s v="Standard Class"/>
    <x v="413"/>
    <x v="413"/>
    <x v="0"/>
    <s v="United States"/>
    <s v="Denver"/>
    <s v="Colorado"/>
    <n v="80219"/>
    <x v="1"/>
    <s v="TEC-AC-10001990"/>
    <x v="2"/>
    <s v="Accessories"/>
    <s v="Kensington Orbit Wireless Mobile Trackball for PC and Mac"/>
    <x v="1074"/>
    <n v="9"/>
    <n v="0.2"/>
    <n v="64.789199999999951"/>
    <s v="Anna Andreadi"/>
    <s v=""/>
    <n v="1"/>
    <n v="0"/>
  </r>
  <r>
    <n v="3602"/>
    <x v="1787"/>
    <x v="664"/>
    <d v="2016-11-24T00:00:00"/>
    <s v="Standard Class"/>
    <x v="713"/>
    <x v="713"/>
    <x v="0"/>
    <s v="United States"/>
    <s v="Philadelphia"/>
    <s v="Pennsylvania"/>
    <n v="19143"/>
    <x v="3"/>
    <s v="OFF-PA-10002137"/>
    <x v="1"/>
    <s v="Paper"/>
    <s v="Southworth 100% Résumé Paper, 24lb."/>
    <x v="2853"/>
    <n v="2"/>
    <n v="0.2"/>
    <n v="3.8899999999999988"/>
    <s v="Chuck Magee"/>
    <s v=""/>
    <n v="1"/>
    <n v="1"/>
  </r>
  <r>
    <n v="3603"/>
    <x v="1787"/>
    <x v="664"/>
    <d v="2016-11-24T00:00:00"/>
    <s v="Standard Class"/>
    <x v="713"/>
    <x v="713"/>
    <x v="0"/>
    <s v="United States"/>
    <s v="Philadelphia"/>
    <s v="Pennsylvania"/>
    <n v="19143"/>
    <x v="3"/>
    <s v="FUR-CH-10004997"/>
    <x v="0"/>
    <s v="Chairs"/>
    <s v="Hon Every-Day Series Multi-Task Chairs"/>
    <x v="2854"/>
    <n v="5"/>
    <n v="0.3"/>
    <n v="-93.989999999999952"/>
    <s v="Chuck Magee"/>
    <s v=""/>
    <n v="1"/>
    <n v="0"/>
  </r>
  <r>
    <n v="3604"/>
    <x v="1788"/>
    <x v="170"/>
    <d v="2019-08-27T00:00:00"/>
    <s v="Standard Class"/>
    <x v="274"/>
    <x v="274"/>
    <x v="2"/>
    <s v="United States"/>
    <s v="Columbia"/>
    <s v="Maryland"/>
    <n v="21044"/>
    <x v="3"/>
    <s v="OFF-PA-10000357"/>
    <x v="1"/>
    <s v="Paper"/>
    <s v="Xerox 1888"/>
    <x v="1959"/>
    <n v="5"/>
    <n v="0"/>
    <n v="133.15199999999999"/>
    <s v="Chuck Magee"/>
    <s v=""/>
    <n v="1"/>
    <n v="0"/>
  </r>
  <r>
    <n v="3605"/>
    <x v="1788"/>
    <x v="170"/>
    <d v="2019-08-27T00:00:00"/>
    <s v="Standard Class"/>
    <x v="274"/>
    <x v="274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x v="2855"/>
    <n v="2"/>
    <n v="0"/>
    <n v="8.5543999999999976"/>
    <s v="Chuck Magee"/>
    <s v=""/>
    <n v="1"/>
    <n v="0"/>
  </r>
  <r>
    <n v="3606"/>
    <x v="1788"/>
    <x v="170"/>
    <d v="2019-08-27T00:00:00"/>
    <s v="Standard Class"/>
    <x v="274"/>
    <x v="274"/>
    <x v="2"/>
    <s v="United States"/>
    <s v="Columbia"/>
    <s v="Maryland"/>
    <n v="21044"/>
    <x v="3"/>
    <s v="FUR-FU-10004960"/>
    <x v="0"/>
    <s v="Furnishings"/>
    <s v="Seth Thomas 12&quot; Clock w/ Goldtone Case"/>
    <x v="2856"/>
    <n v="4"/>
    <n v="0"/>
    <n v="31.252800000000001"/>
    <s v="Chuck Magee"/>
    <s v=""/>
    <n v="1"/>
    <n v="0"/>
  </r>
  <r>
    <n v="3607"/>
    <x v="1789"/>
    <x v="299"/>
    <d v="2018-03-16T00:00:00"/>
    <s v="Second Class"/>
    <x v="242"/>
    <x v="242"/>
    <x v="0"/>
    <s v="United States"/>
    <s v="New York City"/>
    <s v="New York"/>
    <n v="10024"/>
    <x v="3"/>
    <s v="OFF-EN-10001099"/>
    <x v="1"/>
    <s v="Envelopes"/>
    <s v="Staple envelope"/>
    <x v="1624"/>
    <n v="3"/>
    <n v="0"/>
    <n v="13.496399999999998"/>
    <s v="Chuck Magee"/>
    <s v=""/>
    <n v="1"/>
    <n v="0"/>
  </r>
  <r>
    <n v="3608"/>
    <x v="1790"/>
    <x v="865"/>
    <d v="2016-09-28T00:00:00"/>
    <s v="Second Class"/>
    <x v="461"/>
    <x v="461"/>
    <x v="0"/>
    <s v="United States"/>
    <s v="New York City"/>
    <s v="New York"/>
    <n v="10035"/>
    <x v="3"/>
    <s v="OFF-BI-10002026"/>
    <x v="1"/>
    <s v="Binders"/>
    <s v="Avery Arch Ring Binders"/>
    <x v="2857"/>
    <n v="3"/>
    <n v="0.2"/>
    <n v="47.060999999999993"/>
    <s v="Chuck Magee"/>
    <s v=""/>
    <n v="1"/>
    <n v="0"/>
  </r>
  <r>
    <n v="3609"/>
    <x v="1791"/>
    <x v="582"/>
    <d v="2016-05-03T00:00:00"/>
    <s v="Standard Class"/>
    <x v="334"/>
    <x v="334"/>
    <x v="1"/>
    <s v="United States"/>
    <s v="Newark"/>
    <s v="Ohio"/>
    <n v="43055"/>
    <x v="3"/>
    <s v="OFF-LA-10001613"/>
    <x v="1"/>
    <s v="Labels"/>
    <s v="Avery File Folder Labels"/>
    <x v="2789"/>
    <n v="3"/>
    <n v="0.2"/>
    <n v="2.5056000000000003"/>
    <s v="Chuck Magee"/>
    <s v=""/>
    <n v="1"/>
    <n v="0"/>
  </r>
  <r>
    <n v="3610"/>
    <x v="1791"/>
    <x v="582"/>
    <d v="2016-05-03T00:00:00"/>
    <s v="Standard Class"/>
    <x v="334"/>
    <x v="334"/>
    <x v="1"/>
    <s v="United States"/>
    <s v="Newark"/>
    <s v="Ohio"/>
    <n v="43055"/>
    <x v="3"/>
    <s v="OFF-ST-10002214"/>
    <x v="1"/>
    <s v="Storage"/>
    <s v="X-Rack File for Hanging Folders"/>
    <x v="2858"/>
    <n v="3"/>
    <n v="0.2"/>
    <n v="2.0321999999999987"/>
    <s v="Chuck Magee"/>
    <s v=""/>
    <n v="1"/>
    <n v="0"/>
  </r>
  <r>
    <n v="3611"/>
    <x v="1791"/>
    <x v="582"/>
    <d v="2016-05-03T00:00:00"/>
    <s v="Standard Class"/>
    <x v="334"/>
    <x v="334"/>
    <x v="1"/>
    <s v="United States"/>
    <s v="Newark"/>
    <s v="Ohio"/>
    <n v="43055"/>
    <x v="3"/>
    <s v="OFF-ST-10001128"/>
    <x v="1"/>
    <s v="Storage"/>
    <s v="Carina Mini System Audio Rack, Model AR050B"/>
    <x v="2859"/>
    <n v="2"/>
    <n v="0.2"/>
    <n v="-37.733199999999989"/>
    <s v="Chuck Magee"/>
    <s v=""/>
    <n v="1"/>
    <n v="0"/>
  </r>
  <r>
    <n v="3612"/>
    <x v="1792"/>
    <x v="896"/>
    <d v="2018-12-01T00:00:00"/>
    <s v="Second Class"/>
    <x v="714"/>
    <x v="714"/>
    <x v="1"/>
    <s v="United States"/>
    <s v="Dallas"/>
    <s v="Texas"/>
    <n v="75217"/>
    <x v="2"/>
    <s v="TEC-AC-10004864"/>
    <x v="2"/>
    <s v="Accessories"/>
    <s v="Memorex Micro Travel Drive 32 GB"/>
    <x v="2860"/>
    <n v="2"/>
    <n v="0.2"/>
    <n v="16.794600000000003"/>
    <s v="Kelly Williams"/>
    <s v=""/>
    <n v="1"/>
    <n v="1"/>
  </r>
  <r>
    <n v="3613"/>
    <x v="1793"/>
    <x v="155"/>
    <d v="2017-12-08T00:00:00"/>
    <s v="Standard Class"/>
    <x v="437"/>
    <x v="437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x v="2861"/>
    <n v="2"/>
    <n v="0.2"/>
    <n v="5.5511999999999979"/>
    <s v="Chuck Magee"/>
    <s v=""/>
    <n v="1"/>
    <n v="0"/>
  </r>
  <r>
    <n v="3614"/>
    <x v="1793"/>
    <x v="155"/>
    <d v="2017-12-08T00:00:00"/>
    <s v="Standard Class"/>
    <x v="437"/>
    <x v="437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x v="2862"/>
    <n v="2"/>
    <n v="0.2"/>
    <n v="10.5754"/>
    <s v="Chuck Magee"/>
    <s v=""/>
    <n v="1"/>
    <n v="0"/>
  </r>
  <r>
    <n v="3615"/>
    <x v="1794"/>
    <x v="123"/>
    <d v="2019-11-21T00:00:00"/>
    <s v="First Class"/>
    <x v="34"/>
    <x v="34"/>
    <x v="1"/>
    <s v="United States"/>
    <s v="San Antonio"/>
    <s v="Texas"/>
    <n v="78207"/>
    <x v="2"/>
    <s v="FUR-TA-10002622"/>
    <x v="0"/>
    <s v="Tables"/>
    <s v="Bush Andora Conference Table, Maple/Graphite Gray Finish"/>
    <x v="2863"/>
    <n v="6"/>
    <n v="0.3"/>
    <n v="-71.811599999999999"/>
    <s v="Kelly Williams"/>
    <s v=""/>
    <n v="1"/>
    <n v="0"/>
  </r>
  <r>
    <n v="3616"/>
    <x v="1794"/>
    <x v="123"/>
    <d v="2019-11-21T00:00:00"/>
    <s v="First Class"/>
    <x v="34"/>
    <x v="34"/>
    <x v="1"/>
    <s v="United States"/>
    <s v="San Antonio"/>
    <s v="Texas"/>
    <n v="78207"/>
    <x v="2"/>
    <s v="OFF-AR-10001915"/>
    <x v="1"/>
    <s v="Art"/>
    <s v="Peel-Off China Markers"/>
    <x v="2864"/>
    <n v="4"/>
    <n v="0.2"/>
    <n v="8.7384000000000022"/>
    <s v="Kelly Williams"/>
    <s v=""/>
    <n v="1"/>
    <n v="0"/>
  </r>
  <r>
    <n v="3617"/>
    <x v="1795"/>
    <x v="64"/>
    <d v="2018-09-09T00:00:00"/>
    <s v="Standard Class"/>
    <x v="209"/>
    <x v="209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x v="2865"/>
    <n v="5"/>
    <n v="0.7"/>
    <n v="-7.3254999999999981"/>
    <s v="Chuck Magee"/>
    <s v=""/>
    <n v="1"/>
    <n v="0"/>
  </r>
  <r>
    <n v="3618"/>
    <x v="1796"/>
    <x v="507"/>
    <d v="2019-09-08T00:00:00"/>
    <s v="Standard Class"/>
    <x v="267"/>
    <x v="267"/>
    <x v="0"/>
    <s v="United States"/>
    <s v="Los Angeles"/>
    <s v="California"/>
    <n v="90004"/>
    <x v="1"/>
    <s v="OFF-BI-10004632"/>
    <x v="1"/>
    <s v="Binders"/>
    <s v="Ibico Hi-Tech Manual Binding System"/>
    <x v="1638"/>
    <n v="2"/>
    <n v="0.2"/>
    <n v="152.49499999999998"/>
    <s v="Anna Andreadi"/>
    <n v="1"/>
    <n v="0"/>
    <n v="0"/>
  </r>
  <r>
    <n v="3619"/>
    <x v="1796"/>
    <x v="507"/>
    <d v="2019-09-08T00:00:00"/>
    <s v="Standard Class"/>
    <x v="267"/>
    <x v="267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x v="2866"/>
    <n v="1"/>
    <n v="0.2"/>
    <n v="1.7374999999999998"/>
    <s v="Anna Andreadi"/>
    <n v="1"/>
    <n v="0"/>
    <n v="0"/>
  </r>
  <r>
    <n v="3620"/>
    <x v="1796"/>
    <x v="507"/>
    <d v="2019-09-08T00:00:00"/>
    <s v="Standard Class"/>
    <x v="267"/>
    <x v="267"/>
    <x v="0"/>
    <s v="United States"/>
    <s v="Los Angeles"/>
    <s v="California"/>
    <n v="90004"/>
    <x v="1"/>
    <s v="OFF-ST-10002974"/>
    <x v="1"/>
    <s v="Storage"/>
    <s v="Trav-L-File Heavy-Duty Shuttle II, Black"/>
    <x v="2867"/>
    <n v="5"/>
    <n v="0"/>
    <n v="65.35499999999999"/>
    <s v="Anna Andreadi"/>
    <n v="1"/>
    <n v="0"/>
    <n v="0"/>
  </r>
  <r>
    <n v="3621"/>
    <x v="1797"/>
    <x v="897"/>
    <d v="2018-09-29T00:00:00"/>
    <s v="Standard Class"/>
    <x v="64"/>
    <x v="64"/>
    <x v="1"/>
    <s v="United States"/>
    <s v="Smyrna"/>
    <s v="Tennessee"/>
    <n v="37167"/>
    <x v="0"/>
    <s v="OFF-AR-10003727"/>
    <x v="1"/>
    <s v="Art"/>
    <s v="Berol Giant Pencil Sharpener"/>
    <x v="2868"/>
    <n v="3"/>
    <n v="0.2"/>
    <n v="4.5872999999999937"/>
    <s v="Cassandra Brandow"/>
    <s v=""/>
    <n v="1"/>
    <n v="0"/>
  </r>
  <r>
    <n v="3622"/>
    <x v="1797"/>
    <x v="897"/>
    <d v="2018-09-29T00:00:00"/>
    <s v="Standard Class"/>
    <x v="64"/>
    <x v="64"/>
    <x v="1"/>
    <s v="United States"/>
    <s v="Smyrna"/>
    <s v="Tennessee"/>
    <n v="37167"/>
    <x v="0"/>
    <s v="TEC-PH-10004071"/>
    <x v="2"/>
    <s v="Phones"/>
    <s v="PayAnywhere Card Reader"/>
    <x v="2869"/>
    <n v="8"/>
    <n v="0.2"/>
    <n v="5.5944000000000003"/>
    <s v="Cassandra Brandow"/>
    <s v=""/>
    <n v="1"/>
    <n v="0"/>
  </r>
  <r>
    <n v="3623"/>
    <x v="1798"/>
    <x v="80"/>
    <d v="2016-09-19T00:00:00"/>
    <s v="Standard Class"/>
    <x v="547"/>
    <x v="547"/>
    <x v="0"/>
    <s v="United States"/>
    <s v="Macon"/>
    <s v="Georgia"/>
    <n v="31204"/>
    <x v="0"/>
    <s v="FUR-FU-10002878"/>
    <x v="0"/>
    <s v="Furnishings"/>
    <s v="Seth Thomas 14&quot; Day/Date Wall Clock"/>
    <x v="2870"/>
    <n v="5"/>
    <n v="0"/>
    <n v="52.688000000000002"/>
    <s v="Cassandra Brandow"/>
    <s v=""/>
    <n v="1"/>
    <n v="0"/>
  </r>
  <r>
    <n v="3624"/>
    <x v="1798"/>
    <x v="80"/>
    <d v="2016-09-19T00:00:00"/>
    <s v="Standard Class"/>
    <x v="547"/>
    <x v="547"/>
    <x v="0"/>
    <s v="United States"/>
    <s v="Macon"/>
    <s v="Georgia"/>
    <n v="31204"/>
    <x v="0"/>
    <s v="OFF-BI-10001890"/>
    <x v="1"/>
    <s v="Binders"/>
    <s v="Avery Poly Binder Pockets"/>
    <x v="181"/>
    <n v="2"/>
    <n v="0"/>
    <n v="3.4367999999999999"/>
    <s v="Cassandra Brandow"/>
    <s v=""/>
    <n v="1"/>
    <n v="0"/>
  </r>
  <r>
    <n v="3625"/>
    <x v="1799"/>
    <x v="240"/>
    <d v="2019-05-21T00:00:00"/>
    <s v="Second Class"/>
    <x v="604"/>
    <x v="604"/>
    <x v="2"/>
    <s v="United States"/>
    <s v="San Francisco"/>
    <s v="California"/>
    <n v="94109"/>
    <x v="1"/>
    <s v="FUR-CH-10002647"/>
    <x v="0"/>
    <s v="Chairs"/>
    <s v="Situations Contoured Folding Chairs, 4/Set"/>
    <x v="2871"/>
    <n v="12"/>
    <n v="0.2"/>
    <n v="42.588000000000022"/>
    <s v="Anna Andreadi"/>
    <s v=""/>
    <n v="1"/>
    <n v="0"/>
  </r>
  <r>
    <n v="3626"/>
    <x v="1799"/>
    <x v="240"/>
    <d v="2019-05-21T00:00:00"/>
    <s v="Second Class"/>
    <x v="604"/>
    <x v="604"/>
    <x v="2"/>
    <s v="United States"/>
    <s v="San Francisco"/>
    <s v="California"/>
    <n v="94109"/>
    <x v="1"/>
    <s v="OFF-AR-10001315"/>
    <x v="1"/>
    <s v="Art"/>
    <s v="Newell 310"/>
    <x v="2872"/>
    <n v="2"/>
    <n v="0"/>
    <n v="1.0207999999999999"/>
    <s v="Anna Andreadi"/>
    <s v=""/>
    <n v="1"/>
    <n v="0"/>
  </r>
  <r>
    <n v="3627"/>
    <x v="1799"/>
    <x v="240"/>
    <d v="2019-05-21T00:00:00"/>
    <s v="Second Class"/>
    <x v="604"/>
    <x v="604"/>
    <x v="2"/>
    <s v="United States"/>
    <s v="San Francisco"/>
    <s v="California"/>
    <n v="94109"/>
    <x v="1"/>
    <s v="OFF-AR-10000122"/>
    <x v="1"/>
    <s v="Art"/>
    <s v="Newell 314"/>
    <x v="2271"/>
    <n v="1"/>
    <n v="0"/>
    <n v="1.3949999999999996"/>
    <s v="Anna Andreadi"/>
    <s v=""/>
    <n v="1"/>
    <n v="0"/>
  </r>
  <r>
    <n v="3628"/>
    <x v="1799"/>
    <x v="240"/>
    <d v="2019-05-21T00:00:00"/>
    <s v="Second Class"/>
    <x v="604"/>
    <x v="604"/>
    <x v="2"/>
    <s v="United States"/>
    <s v="San Francisco"/>
    <s v="California"/>
    <n v="94109"/>
    <x v="1"/>
    <s v="TEC-AC-10001465"/>
    <x v="2"/>
    <s v="Accessories"/>
    <s v="SanDisk Cruzer 64 GB USB Flash Drive"/>
    <x v="2873"/>
    <n v="1"/>
    <n v="0"/>
    <n v="10.895999999999997"/>
    <s v="Anna Andreadi"/>
    <s v=""/>
    <n v="1"/>
    <n v="0"/>
  </r>
  <r>
    <n v="3629"/>
    <x v="1800"/>
    <x v="128"/>
    <d v="2016-08-13T00:00:00"/>
    <s v="Standard Class"/>
    <x v="98"/>
    <x v="98"/>
    <x v="0"/>
    <s v="United States"/>
    <s v="Seattle"/>
    <s v="Washington"/>
    <n v="98103"/>
    <x v="1"/>
    <s v="OFF-BI-10004600"/>
    <x v="1"/>
    <s v="Binders"/>
    <s v="Ibico Ibimaster 300 Manual Binding System"/>
    <x v="2874"/>
    <n v="7"/>
    <n v="0.2"/>
    <n v="643.98249999999996"/>
    <s v="Anna Andreadi"/>
    <s v=""/>
    <n v="1"/>
    <n v="0"/>
  </r>
  <r>
    <n v="3630"/>
    <x v="1801"/>
    <x v="200"/>
    <d v="2019-11-30T00:00:00"/>
    <s v="Standard Class"/>
    <x v="566"/>
    <x v="566"/>
    <x v="1"/>
    <s v="United States"/>
    <s v="Columbus"/>
    <s v="Ohio"/>
    <n v="43229"/>
    <x v="3"/>
    <s v="OFF-AP-10002082"/>
    <x v="1"/>
    <s v="Appliances"/>
    <s v="Holmes HEPA Air Purifier"/>
    <x v="2464"/>
    <n v="3"/>
    <n v="0.2"/>
    <n v="9.8009999999999984"/>
    <s v="Chuck Magee"/>
    <s v=""/>
    <n v="1"/>
    <n v="0"/>
  </r>
  <r>
    <n v="3631"/>
    <x v="1801"/>
    <x v="200"/>
    <d v="2019-11-30T00:00:00"/>
    <s v="Standard Class"/>
    <x v="566"/>
    <x v="566"/>
    <x v="1"/>
    <s v="United States"/>
    <s v="Columbus"/>
    <s v="Ohio"/>
    <n v="43229"/>
    <x v="3"/>
    <s v="OFF-AP-10004708"/>
    <x v="1"/>
    <s v="Appliances"/>
    <s v="Fellowes Superior 10 Outlet Split Surge Protector"/>
    <x v="2875"/>
    <n v="7"/>
    <n v="0.2"/>
    <n v="23.977799999999988"/>
    <s v="Chuck Magee"/>
    <s v=""/>
    <n v="1"/>
    <n v="0"/>
  </r>
  <r>
    <n v="3632"/>
    <x v="1802"/>
    <x v="898"/>
    <d v="2019-05-08T00:00:00"/>
    <s v="Second Class"/>
    <x v="715"/>
    <x v="715"/>
    <x v="1"/>
    <s v="United States"/>
    <s v="Los Angeles"/>
    <s v="California"/>
    <n v="90004"/>
    <x v="1"/>
    <s v="OFF-ST-10000464"/>
    <x v="1"/>
    <s v="Storage"/>
    <s v="Multi-Use Personal File Cart and Caster Set, Three Stacking Bins"/>
    <x v="2876"/>
    <n v="2"/>
    <n v="0"/>
    <n v="19.465600000000002"/>
    <s v="Anna Andreadi"/>
    <s v=""/>
    <n v="1"/>
    <n v="1"/>
  </r>
  <r>
    <n v="3633"/>
    <x v="1802"/>
    <x v="898"/>
    <d v="2019-05-08T00:00:00"/>
    <s v="Second Class"/>
    <x v="715"/>
    <x v="715"/>
    <x v="1"/>
    <s v="United States"/>
    <s v="Los Angeles"/>
    <s v="California"/>
    <n v="90004"/>
    <x v="1"/>
    <s v="OFF-ST-10000025"/>
    <x v="1"/>
    <s v="Storage"/>
    <s v="Fellowes Stor/Drawer Steel Plus Storage Drawers"/>
    <x v="2877"/>
    <n v="8"/>
    <n v="0"/>
    <n v="45.80639999999994"/>
    <s v="Anna Andreadi"/>
    <s v=""/>
    <n v="1"/>
    <n v="0"/>
  </r>
  <r>
    <n v="3634"/>
    <x v="1803"/>
    <x v="338"/>
    <d v="2018-11-14T00:00:00"/>
    <s v="Standard Class"/>
    <x v="452"/>
    <x v="452"/>
    <x v="2"/>
    <s v="United States"/>
    <s v="Springfield"/>
    <s v="Ohio"/>
    <n v="45503"/>
    <x v="3"/>
    <s v="OFF-LA-10001613"/>
    <x v="1"/>
    <s v="Labels"/>
    <s v="Avery File Folder Labels"/>
    <x v="2145"/>
    <n v="4"/>
    <n v="0.2"/>
    <n v="3.3408000000000002"/>
    <s v="Chuck Magee"/>
    <s v=""/>
    <n v="1"/>
    <n v="0"/>
  </r>
  <r>
    <n v="3635"/>
    <x v="1803"/>
    <x v="338"/>
    <d v="2018-11-14T00:00:00"/>
    <s v="Standard Class"/>
    <x v="452"/>
    <x v="452"/>
    <x v="2"/>
    <s v="United States"/>
    <s v="Springfield"/>
    <s v="Ohio"/>
    <n v="45503"/>
    <x v="3"/>
    <s v="TEC-PH-10000376"/>
    <x v="2"/>
    <s v="Phones"/>
    <s v="Square Credit Card Reader"/>
    <x v="2878"/>
    <n v="7"/>
    <n v="0.4"/>
    <n v="-9.7901999999999987"/>
    <s v="Chuck Magee"/>
    <s v=""/>
    <n v="1"/>
    <n v="0"/>
  </r>
  <r>
    <n v="3636"/>
    <x v="1803"/>
    <x v="338"/>
    <d v="2018-11-14T00:00:00"/>
    <s v="Standard Class"/>
    <x v="452"/>
    <x v="452"/>
    <x v="2"/>
    <s v="United States"/>
    <s v="Springfield"/>
    <s v="Ohio"/>
    <n v="45503"/>
    <x v="3"/>
    <s v="OFF-PA-10004039"/>
    <x v="1"/>
    <s v="Paper"/>
    <s v="Xerox 1882"/>
    <x v="2879"/>
    <n v="2"/>
    <n v="0.2"/>
    <n v="32.468400000000003"/>
    <s v="Chuck Magee"/>
    <s v=""/>
    <n v="1"/>
    <n v="0"/>
  </r>
  <r>
    <n v="3637"/>
    <x v="1803"/>
    <x v="338"/>
    <d v="2018-11-14T00:00:00"/>
    <s v="Standard Class"/>
    <x v="452"/>
    <x v="452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x v="2880"/>
    <n v="3"/>
    <n v="0.2"/>
    <n v="7.5086999999999984"/>
    <s v="Chuck Magee"/>
    <s v=""/>
    <n v="1"/>
    <n v="0"/>
  </r>
  <r>
    <n v="3638"/>
    <x v="1803"/>
    <x v="338"/>
    <d v="2018-11-14T00:00:00"/>
    <s v="Standard Class"/>
    <x v="452"/>
    <x v="452"/>
    <x v="2"/>
    <s v="United States"/>
    <s v="Springfield"/>
    <s v="Ohio"/>
    <n v="45503"/>
    <x v="3"/>
    <s v="OFF-AP-10002457"/>
    <x v="1"/>
    <s v="Appliances"/>
    <s v="Eureka The Boss Plus 12-Amp Hard Box Upright Vacuum, Red"/>
    <x v="2881"/>
    <n v="4"/>
    <n v="0.2"/>
    <n v="29.301999999999978"/>
    <s v="Chuck Magee"/>
    <s v=""/>
    <n v="1"/>
    <n v="0"/>
  </r>
  <r>
    <n v="3639"/>
    <x v="1803"/>
    <x v="338"/>
    <d v="2018-11-14T00:00:00"/>
    <s v="Standard Class"/>
    <x v="452"/>
    <x v="452"/>
    <x v="2"/>
    <s v="United States"/>
    <s v="Springfield"/>
    <s v="Ohio"/>
    <n v="45503"/>
    <x v="3"/>
    <s v="FUR-FU-10000758"/>
    <x v="0"/>
    <s v="Furnishings"/>
    <s v="DAX Natural Wood-Tone Poster Frame"/>
    <x v="2882"/>
    <n v="7"/>
    <n v="0.2"/>
    <n v="29.657599999999988"/>
    <s v="Chuck Magee"/>
    <s v=""/>
    <n v="1"/>
    <n v="0"/>
  </r>
  <r>
    <n v="3640"/>
    <x v="1803"/>
    <x v="338"/>
    <d v="2018-11-14T00:00:00"/>
    <s v="Standard Class"/>
    <x v="452"/>
    <x v="452"/>
    <x v="2"/>
    <s v="United States"/>
    <s v="Springfield"/>
    <s v="Ohio"/>
    <n v="45503"/>
    <x v="3"/>
    <s v="OFF-PA-10000682"/>
    <x v="1"/>
    <s v="Paper"/>
    <s v="Xerox 1924"/>
    <x v="701"/>
    <n v="1"/>
    <n v="0.2"/>
    <n v="1.6762000000000001"/>
    <s v="Chuck Magee"/>
    <s v=""/>
    <n v="1"/>
    <n v="0"/>
  </r>
  <r>
    <n v="3641"/>
    <x v="1803"/>
    <x v="338"/>
    <d v="2018-11-14T00:00:00"/>
    <s v="Standard Class"/>
    <x v="452"/>
    <x v="452"/>
    <x v="2"/>
    <s v="United States"/>
    <s v="Springfield"/>
    <s v="Ohio"/>
    <n v="45503"/>
    <x v="3"/>
    <s v="TEC-AC-10002550"/>
    <x v="2"/>
    <s v="Accessories"/>
    <s v="Memorex 25GB 6X Branded Blu-Ray Recordable Disc, 30/Pack"/>
    <x v="2883"/>
    <n v="7"/>
    <n v="0.2"/>
    <n v="-29.074500000000008"/>
    <s v="Chuck Magee"/>
    <s v=""/>
    <n v="1"/>
    <n v="0"/>
  </r>
  <r>
    <n v="3642"/>
    <x v="1803"/>
    <x v="338"/>
    <d v="2018-11-14T00:00:00"/>
    <s v="Standard Class"/>
    <x v="452"/>
    <x v="452"/>
    <x v="2"/>
    <s v="United States"/>
    <s v="Springfield"/>
    <s v="Ohio"/>
    <n v="45503"/>
    <x v="3"/>
    <s v="OFF-BI-10002082"/>
    <x v="1"/>
    <s v="Binders"/>
    <s v="GBC Twin Loop Wire Binding Elements"/>
    <x v="2884"/>
    <n v="7"/>
    <n v="0.7"/>
    <n v="-46.591999999999999"/>
    <s v="Chuck Magee"/>
    <s v=""/>
    <n v="1"/>
    <n v="0"/>
  </r>
  <r>
    <n v="3643"/>
    <x v="1804"/>
    <x v="414"/>
    <d v="2016-12-23T00:00:00"/>
    <s v="Second Class"/>
    <x v="266"/>
    <x v="266"/>
    <x v="0"/>
    <s v="United States"/>
    <s v="Los Angeles"/>
    <s v="California"/>
    <n v="90008"/>
    <x v="1"/>
    <s v="OFF-BI-10004632"/>
    <x v="1"/>
    <s v="Binders"/>
    <s v="Ibico Hi-Tech Manual Binding System"/>
    <x v="1638"/>
    <n v="2"/>
    <n v="0.2"/>
    <n v="152.49499999999998"/>
    <s v="Anna Andreadi"/>
    <s v=""/>
    <n v="1"/>
    <n v="0"/>
  </r>
  <r>
    <n v="3644"/>
    <x v="1804"/>
    <x v="414"/>
    <d v="2016-12-23T00:00:00"/>
    <s v="Second Class"/>
    <x v="266"/>
    <x v="266"/>
    <x v="0"/>
    <s v="United States"/>
    <s v="Los Angeles"/>
    <s v="California"/>
    <n v="90008"/>
    <x v="1"/>
    <s v="OFF-AR-10001725"/>
    <x v="1"/>
    <s v="Art"/>
    <s v="Boston Home &amp; Office Model 2000 Electric Pencil Sharpeners"/>
    <x v="2885"/>
    <n v="2"/>
    <n v="0"/>
    <n v="12.298000000000002"/>
    <s v="Anna Andreadi"/>
    <s v=""/>
    <n v="1"/>
    <n v="0"/>
  </r>
  <r>
    <n v="3645"/>
    <x v="1804"/>
    <x v="414"/>
    <d v="2016-12-23T00:00:00"/>
    <s v="Second Class"/>
    <x v="266"/>
    <x v="266"/>
    <x v="0"/>
    <s v="United States"/>
    <s v="Los Angeles"/>
    <s v="California"/>
    <n v="90008"/>
    <x v="1"/>
    <s v="OFF-AR-10004269"/>
    <x v="1"/>
    <s v="Art"/>
    <s v="Newell 31"/>
    <x v="1531"/>
    <n v="1"/>
    <n v="0"/>
    <n v="1.1564000000000001"/>
    <s v="Anna Andreadi"/>
    <s v=""/>
    <n v="1"/>
    <n v="0"/>
  </r>
  <r>
    <n v="3646"/>
    <x v="1804"/>
    <x v="414"/>
    <d v="2016-12-23T00:00:00"/>
    <s v="Second Class"/>
    <x v="266"/>
    <x v="266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x v="2886"/>
    <n v="5"/>
    <n v="0.2"/>
    <n v="50.413999999999987"/>
    <s v="Anna Andreadi"/>
    <s v=""/>
    <n v="1"/>
    <n v="0"/>
  </r>
  <r>
    <n v="3647"/>
    <x v="1805"/>
    <x v="739"/>
    <d v="2016-07-27T00:00:00"/>
    <s v="Second Class"/>
    <x v="665"/>
    <x v="665"/>
    <x v="2"/>
    <s v="United States"/>
    <s v="Los Angeles"/>
    <s v="California"/>
    <n v="90045"/>
    <x v="1"/>
    <s v="OFF-PA-10002195"/>
    <x v="1"/>
    <s v="Paper"/>
    <s v="Xerox 1966"/>
    <x v="90"/>
    <n v="1"/>
    <n v="0"/>
    <n v="3.1752000000000002"/>
    <s v="Anna Andreadi"/>
    <s v=""/>
    <n v="1"/>
    <n v="0"/>
  </r>
  <r>
    <n v="3648"/>
    <x v="1805"/>
    <x v="739"/>
    <d v="2016-07-27T00:00:00"/>
    <s v="Second Class"/>
    <x v="665"/>
    <x v="665"/>
    <x v="2"/>
    <s v="United States"/>
    <s v="Los Angeles"/>
    <s v="California"/>
    <n v="90045"/>
    <x v="1"/>
    <s v="OFF-SU-10002522"/>
    <x v="1"/>
    <s v="Supplies"/>
    <s v="Acme Kleen Earth Office Shears"/>
    <x v="2887"/>
    <n v="4"/>
    <n v="0"/>
    <n v="4.5007999999999981"/>
    <s v="Anna Andreadi"/>
    <s v=""/>
    <n v="1"/>
    <n v="0"/>
  </r>
  <r>
    <n v="3649"/>
    <x v="1806"/>
    <x v="6"/>
    <d v="2017-11-27T00:00:00"/>
    <s v="Standard Class"/>
    <x v="507"/>
    <x v="507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x v="194"/>
    <n v="2"/>
    <n v="0.7"/>
    <n v="-2.0621999999999998"/>
    <s v="Cassandra Brandow"/>
    <s v=""/>
    <n v="1"/>
    <n v="0"/>
  </r>
  <r>
    <n v="3650"/>
    <x v="1806"/>
    <x v="6"/>
    <d v="2017-11-27T00:00:00"/>
    <s v="Standard Class"/>
    <x v="507"/>
    <x v="507"/>
    <x v="0"/>
    <s v="United States"/>
    <s v="Memphis"/>
    <s v="Tennessee"/>
    <n v="38109"/>
    <x v="0"/>
    <s v="OFF-FA-10004854"/>
    <x v="1"/>
    <s v="Fasteners"/>
    <s v="Vinyl Coated Wire Paper Clips in Organizer Box, 800/Box"/>
    <x v="2888"/>
    <n v="6"/>
    <n v="0.2"/>
    <n v="18.597599999999993"/>
    <s v="Cassandra Brandow"/>
    <s v=""/>
    <n v="1"/>
    <n v="0"/>
  </r>
  <r>
    <n v="3651"/>
    <x v="1807"/>
    <x v="34"/>
    <d v="2019-12-11T00:00:00"/>
    <s v="Second Class"/>
    <x v="203"/>
    <x v="203"/>
    <x v="0"/>
    <s v="United States"/>
    <s v="Detroit"/>
    <s v="Michigan"/>
    <n v="48234"/>
    <x v="2"/>
    <s v="TEC-AC-10004859"/>
    <x v="2"/>
    <s v="Accessories"/>
    <s v="Maxell Pro 80 Minute CD-R, 10/Pack"/>
    <x v="2889"/>
    <n v="6"/>
    <n v="0"/>
    <n v="41.952000000000005"/>
    <s v="Kelly Williams"/>
    <s v=""/>
    <n v="1"/>
    <n v="0"/>
  </r>
  <r>
    <n v="3652"/>
    <x v="1807"/>
    <x v="34"/>
    <d v="2019-12-11T00:00:00"/>
    <s v="Second Class"/>
    <x v="203"/>
    <x v="203"/>
    <x v="0"/>
    <s v="United States"/>
    <s v="Detroit"/>
    <s v="Michigan"/>
    <n v="48234"/>
    <x v="2"/>
    <s v="OFF-AR-10001860"/>
    <x v="1"/>
    <s v="Art"/>
    <s v="BIC Liqua Brite Liner"/>
    <x v="2890"/>
    <n v="5"/>
    <n v="0"/>
    <n v="12.492000000000001"/>
    <s v="Kelly Williams"/>
    <s v=""/>
    <n v="1"/>
    <n v="0"/>
  </r>
  <r>
    <n v="3653"/>
    <x v="1807"/>
    <x v="34"/>
    <d v="2019-12-11T00:00:00"/>
    <s v="Second Class"/>
    <x v="203"/>
    <x v="203"/>
    <x v="0"/>
    <s v="United States"/>
    <s v="Detroit"/>
    <s v="Michigan"/>
    <n v="48234"/>
    <x v="2"/>
    <s v="OFF-BI-10001636"/>
    <x v="1"/>
    <s v="Binders"/>
    <s v="Ibico Plastic and Wire Spiral Binding Combs"/>
    <x v="2891"/>
    <n v="4"/>
    <n v="0"/>
    <n v="15.511199999999999"/>
    <s v="Kelly Williams"/>
    <s v=""/>
    <n v="1"/>
    <n v="0"/>
  </r>
  <r>
    <n v="3654"/>
    <x v="1807"/>
    <x v="34"/>
    <d v="2019-12-11T00:00:00"/>
    <s v="Second Class"/>
    <x v="203"/>
    <x v="203"/>
    <x v="0"/>
    <s v="United States"/>
    <s v="Detroit"/>
    <s v="Michigan"/>
    <n v="48234"/>
    <x v="2"/>
    <s v="OFF-PA-10000349"/>
    <x v="1"/>
    <s v="Paper"/>
    <s v="Easy-staple paper"/>
    <x v="1830"/>
    <n v="3"/>
    <n v="0"/>
    <n v="7.0218000000000007"/>
    <s v="Kelly Williams"/>
    <s v=""/>
    <n v="1"/>
    <n v="0"/>
  </r>
  <r>
    <n v="3655"/>
    <x v="1808"/>
    <x v="515"/>
    <d v="2019-09-05T00:00:00"/>
    <s v="Standard Class"/>
    <x v="219"/>
    <x v="219"/>
    <x v="0"/>
    <s v="United States"/>
    <s v="Lawrence"/>
    <s v="Indiana"/>
    <n v="46226"/>
    <x v="2"/>
    <s v="OFF-AP-10002439"/>
    <x v="1"/>
    <s v="Appliances"/>
    <s v="Tripp Lite Isotel 8 Ultra 8 Outlet Metal Surge"/>
    <x v="2892"/>
    <n v="9"/>
    <n v="0"/>
    <n v="166.06979999999999"/>
    <s v="Kelly Williams"/>
    <s v=""/>
    <n v="1"/>
    <n v="0"/>
  </r>
  <r>
    <n v="3656"/>
    <x v="1809"/>
    <x v="558"/>
    <d v="2019-04-30T00:00:00"/>
    <s v="Standard Class"/>
    <x v="291"/>
    <x v="291"/>
    <x v="1"/>
    <s v="United States"/>
    <s v="Jacksonville"/>
    <s v="Florida"/>
    <n v="32216"/>
    <x v="0"/>
    <s v="OFF-ST-10001370"/>
    <x v="1"/>
    <s v="Storage"/>
    <s v="Sensible Storage WireTech Storage Systems"/>
    <x v="394"/>
    <n v="2"/>
    <n v="0.2"/>
    <n v="-21.294000000000018"/>
    <s v="Cassandra Brandow"/>
    <s v=""/>
    <n v="1"/>
    <n v="0"/>
  </r>
  <r>
    <n v="3657"/>
    <x v="1810"/>
    <x v="565"/>
    <d v="2019-09-14T00:00:00"/>
    <s v="Standard Class"/>
    <x v="587"/>
    <x v="587"/>
    <x v="1"/>
    <s v="United States"/>
    <s v="Dublin"/>
    <s v="Ohio"/>
    <n v="43017"/>
    <x v="3"/>
    <s v="TEC-AC-10002558"/>
    <x v="2"/>
    <s v="Accessories"/>
    <s v="Imation Swivel Flash Drive USB flash drive - 8 GB"/>
    <x v="2893"/>
    <n v="1"/>
    <n v="0.2"/>
    <n v="1.7054999999999998"/>
    <s v="Chuck Magee"/>
    <s v=""/>
    <n v="1"/>
    <n v="0"/>
  </r>
  <r>
    <n v="3658"/>
    <x v="1811"/>
    <x v="899"/>
    <d v="2017-03-17T00:00:00"/>
    <s v="Standard Class"/>
    <x v="494"/>
    <x v="494"/>
    <x v="1"/>
    <s v="United States"/>
    <s v="Plantation"/>
    <s v="Florida"/>
    <n v="33317"/>
    <x v="0"/>
    <s v="OFF-EN-10004030"/>
    <x v="1"/>
    <s v="Envelopes"/>
    <s v="Convenience Packs of Business Envelopes"/>
    <x v="2894"/>
    <n v="3"/>
    <n v="0.2"/>
    <n v="2.9322000000000004"/>
    <s v="Cassandra Brandow"/>
    <s v=""/>
    <n v="1"/>
    <n v="0"/>
  </r>
  <r>
    <n v="3659"/>
    <x v="1811"/>
    <x v="899"/>
    <d v="2017-03-17T00:00:00"/>
    <s v="Standard Class"/>
    <x v="494"/>
    <x v="494"/>
    <x v="1"/>
    <s v="United States"/>
    <s v="Plantation"/>
    <s v="Florida"/>
    <n v="33317"/>
    <x v="0"/>
    <s v="FUR-FU-10003194"/>
    <x v="0"/>
    <s v="Furnishings"/>
    <s v="Eldon Expressions Desk Accessory, Wood Pencil Holder, Oak"/>
    <x v="2895"/>
    <n v="4"/>
    <n v="0.2"/>
    <n v="3.8599999999999977"/>
    <s v="Cassandra Brandow"/>
    <s v=""/>
    <n v="1"/>
    <n v="0"/>
  </r>
  <r>
    <n v="3660"/>
    <x v="1811"/>
    <x v="899"/>
    <d v="2017-03-17T00:00:00"/>
    <s v="Standard Class"/>
    <x v="494"/>
    <x v="494"/>
    <x v="1"/>
    <s v="United States"/>
    <s v="Plantation"/>
    <s v="Florida"/>
    <n v="33317"/>
    <x v="0"/>
    <s v="FUR-FU-10001731"/>
    <x v="0"/>
    <s v="Furnishings"/>
    <s v="Acrylic Self-Standing Desk Frames"/>
    <x v="1697"/>
    <n v="3"/>
    <n v="0.2"/>
    <n v="1.4418"/>
    <s v="Cassandra Brandow"/>
    <s v=""/>
    <n v="1"/>
    <n v="0"/>
  </r>
  <r>
    <n v="3661"/>
    <x v="1812"/>
    <x v="427"/>
    <d v="2018-07-23T00:00:00"/>
    <s v="Standard Class"/>
    <x v="687"/>
    <x v="687"/>
    <x v="1"/>
    <s v="United States"/>
    <s v="Glendale"/>
    <s v="Arizona"/>
    <n v="85301"/>
    <x v="1"/>
    <s v="OFF-SU-10004782"/>
    <x v="1"/>
    <s v="Supplies"/>
    <s v="Elite 5&quot; Scissors"/>
    <x v="2896"/>
    <n v="5"/>
    <n v="0.2"/>
    <n v="4.2249999999999979"/>
    <s v="Anna Andreadi"/>
    <s v=""/>
    <n v="1"/>
    <n v="0"/>
  </r>
  <r>
    <n v="3662"/>
    <x v="1813"/>
    <x v="900"/>
    <d v="2018-06-15T00:00:00"/>
    <s v="Second Class"/>
    <x v="337"/>
    <x v="337"/>
    <x v="2"/>
    <s v="United States"/>
    <s v="Jackson"/>
    <s v="Michigan"/>
    <n v="49201"/>
    <x v="2"/>
    <s v="TEC-PH-10003484"/>
    <x v="2"/>
    <s v="Phones"/>
    <s v="Ooma Telo VoIP Home Phone System"/>
    <x v="2258"/>
    <n v="3"/>
    <n v="0"/>
    <n v="94.492500000000007"/>
    <s v="Kelly Williams"/>
    <s v=""/>
    <n v="1"/>
    <n v="0"/>
  </r>
  <r>
    <n v="3663"/>
    <x v="1814"/>
    <x v="445"/>
    <d v="2019-07-09T00:00:00"/>
    <s v="Standard Class"/>
    <x v="86"/>
    <x v="86"/>
    <x v="2"/>
    <s v="United States"/>
    <s v="Quincy"/>
    <s v="Massachusetts"/>
    <n v="2169"/>
    <x v="3"/>
    <s v="TEC-AC-10003590"/>
    <x v="2"/>
    <s v="Accessories"/>
    <s v="TRENDnet 56K USB 2.0 Phone, Internet and Fax Modem"/>
    <x v="2897"/>
    <n v="10"/>
    <n v="0"/>
    <n v="93.203999999999994"/>
    <s v="Chuck Magee"/>
    <s v=""/>
    <n v="1"/>
    <n v="0"/>
  </r>
  <r>
    <n v="3664"/>
    <x v="1814"/>
    <x v="445"/>
    <d v="2019-07-09T00:00:00"/>
    <s v="Standard Class"/>
    <x v="86"/>
    <x v="86"/>
    <x v="2"/>
    <s v="United States"/>
    <s v="Quincy"/>
    <s v="Massachusetts"/>
    <n v="2169"/>
    <x v="3"/>
    <s v="OFF-PA-10001970"/>
    <x v="1"/>
    <s v="Paper"/>
    <s v="Xerox 1881"/>
    <x v="335"/>
    <n v="2"/>
    <n v="0"/>
    <n v="11.543199999999999"/>
    <s v="Chuck Magee"/>
    <s v=""/>
    <n v="1"/>
    <n v="0"/>
  </r>
  <r>
    <n v="3665"/>
    <x v="1815"/>
    <x v="589"/>
    <d v="2016-12-13T00:00:00"/>
    <s v="Standard Class"/>
    <x v="621"/>
    <x v="621"/>
    <x v="0"/>
    <s v="United States"/>
    <s v="Salem"/>
    <s v="Oregon"/>
    <n v="97301"/>
    <x v="1"/>
    <s v="OFF-LA-10001569"/>
    <x v="1"/>
    <s v="Labels"/>
    <s v="Avery 499"/>
    <x v="2898"/>
    <n v="7"/>
    <n v="0.2"/>
    <n v="9.0635999999999974"/>
    <s v="Anna Andreadi"/>
    <s v=""/>
    <n v="1"/>
    <n v="0"/>
  </r>
  <r>
    <n v="3666"/>
    <x v="1815"/>
    <x v="589"/>
    <d v="2016-12-13T00:00:00"/>
    <s v="Standard Class"/>
    <x v="621"/>
    <x v="621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x v="2899"/>
    <n v="4"/>
    <n v="0.7"/>
    <n v="-4.5191999999999979"/>
    <s v="Anna Andreadi"/>
    <s v=""/>
    <n v="1"/>
    <n v="0"/>
  </r>
  <r>
    <n v="3667"/>
    <x v="1815"/>
    <x v="589"/>
    <d v="2016-12-13T00:00:00"/>
    <s v="Standard Class"/>
    <x v="621"/>
    <x v="621"/>
    <x v="0"/>
    <s v="United States"/>
    <s v="Salem"/>
    <s v="Oregon"/>
    <n v="97301"/>
    <x v="1"/>
    <s v="TEC-PH-10003095"/>
    <x v="2"/>
    <s v="Phones"/>
    <s v="Samsung HM1900 Bluetooth Headset"/>
    <x v="2672"/>
    <n v="3"/>
    <n v="0.2"/>
    <n v="19.754999999999999"/>
    <s v="Anna Andreadi"/>
    <s v=""/>
    <n v="1"/>
    <n v="0"/>
  </r>
  <r>
    <n v="3668"/>
    <x v="1815"/>
    <x v="589"/>
    <d v="2016-12-13T00:00:00"/>
    <s v="Standard Class"/>
    <x v="621"/>
    <x v="621"/>
    <x v="0"/>
    <s v="United States"/>
    <s v="Salem"/>
    <s v="Oregon"/>
    <n v="97301"/>
    <x v="1"/>
    <s v="OFF-SU-10000432"/>
    <x v="1"/>
    <s v="Supplies"/>
    <s v="Acco Side-Punched Conventional Columnar Pads"/>
    <x v="2900"/>
    <n v="5"/>
    <n v="0.2"/>
    <n v="-2.6025000000000014"/>
    <s v="Anna Andreadi"/>
    <s v=""/>
    <n v="1"/>
    <n v="0"/>
  </r>
  <r>
    <n v="3669"/>
    <x v="1815"/>
    <x v="589"/>
    <d v="2016-12-13T00:00:00"/>
    <s v="Standard Class"/>
    <x v="621"/>
    <x v="621"/>
    <x v="0"/>
    <s v="United States"/>
    <s v="Salem"/>
    <s v="Oregon"/>
    <n v="97301"/>
    <x v="1"/>
    <s v="TEC-AC-10004227"/>
    <x v="2"/>
    <s v="Accessories"/>
    <s v="SanDisk Ultra 16 GB MicroSDHC Class 10 Memory Card"/>
    <x v="2901"/>
    <n v="10"/>
    <n v="0.2"/>
    <n v="-18.186000000000014"/>
    <s v="Anna Andreadi"/>
    <s v=""/>
    <n v="1"/>
    <n v="0"/>
  </r>
  <r>
    <n v="3670"/>
    <x v="1815"/>
    <x v="589"/>
    <d v="2016-12-13T00:00:00"/>
    <s v="Standard Class"/>
    <x v="621"/>
    <x v="621"/>
    <x v="0"/>
    <s v="United States"/>
    <s v="Salem"/>
    <s v="Oregon"/>
    <n v="97301"/>
    <x v="1"/>
    <s v="OFF-LA-10004409"/>
    <x v="1"/>
    <s v="Labels"/>
    <s v="Avery 492"/>
    <x v="132"/>
    <n v="5"/>
    <n v="0.2"/>
    <n v="3.7439999999999989"/>
    <s v="Anna Andreadi"/>
    <s v=""/>
    <n v="1"/>
    <n v="0"/>
  </r>
  <r>
    <n v="3671"/>
    <x v="1815"/>
    <x v="589"/>
    <d v="2016-12-13T00:00:00"/>
    <s v="Standard Class"/>
    <x v="621"/>
    <x v="621"/>
    <x v="0"/>
    <s v="United States"/>
    <s v="Salem"/>
    <s v="Oregon"/>
    <n v="97301"/>
    <x v="1"/>
    <s v="OFF-PA-10001569"/>
    <x v="1"/>
    <s v="Paper"/>
    <s v="Xerox 232"/>
    <x v="563"/>
    <n v="2"/>
    <n v="0.2"/>
    <n v="3.6288"/>
    <s v="Anna Andreadi"/>
    <s v=""/>
    <n v="1"/>
    <n v="0"/>
  </r>
  <r>
    <n v="3672"/>
    <x v="1815"/>
    <x v="589"/>
    <d v="2016-12-13T00:00:00"/>
    <s v="Standard Class"/>
    <x v="621"/>
    <x v="621"/>
    <x v="0"/>
    <s v="United States"/>
    <s v="Salem"/>
    <s v="Oregon"/>
    <n v="97301"/>
    <x v="1"/>
    <s v="OFF-ST-10001031"/>
    <x v="1"/>
    <s v="Storage"/>
    <s v="Adjustable Personal File Tote"/>
    <x v="384"/>
    <n v="3"/>
    <n v="0.2"/>
    <n v="2.9304000000000023"/>
    <s v="Anna Andreadi"/>
    <s v=""/>
    <n v="1"/>
    <n v="0"/>
  </r>
  <r>
    <n v="3673"/>
    <x v="1816"/>
    <x v="143"/>
    <d v="2018-04-14T00:00:00"/>
    <s v="Standard Class"/>
    <x v="258"/>
    <x v="258"/>
    <x v="2"/>
    <s v="United States"/>
    <s v="Troy"/>
    <s v="Ohio"/>
    <n v="45373"/>
    <x v="3"/>
    <s v="OFF-EN-10002312"/>
    <x v="1"/>
    <s v="Envelopes"/>
    <s v="#10 Self-Seal White Envelopes"/>
    <x v="2902"/>
    <n v="1"/>
    <n v="0.2"/>
    <n v="3.2161"/>
    <s v="Chuck Magee"/>
    <s v=""/>
    <n v="1"/>
    <n v="0"/>
  </r>
  <r>
    <n v="3674"/>
    <x v="1816"/>
    <x v="143"/>
    <d v="2018-04-14T00:00:00"/>
    <s v="Standard Class"/>
    <x v="258"/>
    <x v="258"/>
    <x v="2"/>
    <s v="United States"/>
    <s v="Troy"/>
    <s v="Ohio"/>
    <n v="45373"/>
    <x v="3"/>
    <s v="OFF-BI-10004224"/>
    <x v="1"/>
    <s v="Binders"/>
    <s v="Catalog Binders with Expanding Posts"/>
    <x v="1444"/>
    <n v="6"/>
    <n v="0.7"/>
    <n v="-100.91999999999999"/>
    <s v="Chuck Magee"/>
    <s v=""/>
    <n v="1"/>
    <n v="0"/>
  </r>
  <r>
    <n v="3675"/>
    <x v="1817"/>
    <x v="44"/>
    <d v="2019-11-11T00:00:00"/>
    <s v="Standard Class"/>
    <x v="586"/>
    <x v="586"/>
    <x v="0"/>
    <s v="United States"/>
    <s v="Philadelphia"/>
    <s v="Pennsylvania"/>
    <n v="19143"/>
    <x v="3"/>
    <s v="FUR-CH-10003774"/>
    <x v="0"/>
    <s v="Chairs"/>
    <s v="Global Wood Trimmed Manager's Task Chair, Khaki"/>
    <x v="2903"/>
    <n v="2"/>
    <n v="0.3"/>
    <n v="-30.933200000000006"/>
    <s v="Chuck Magee"/>
    <s v=""/>
    <n v="1"/>
    <n v="0"/>
  </r>
  <r>
    <n v="3676"/>
    <x v="1817"/>
    <x v="44"/>
    <d v="2019-11-11T00:00:00"/>
    <s v="Standard Class"/>
    <x v="586"/>
    <x v="586"/>
    <x v="0"/>
    <s v="United States"/>
    <s v="Philadelphia"/>
    <s v="Pennsylvania"/>
    <n v="19143"/>
    <x v="3"/>
    <s v="OFF-PA-10000157"/>
    <x v="1"/>
    <s v="Paper"/>
    <s v="Xerox 191"/>
    <x v="1107"/>
    <n v="3"/>
    <n v="0.2"/>
    <n v="16.183799999999998"/>
    <s v="Chuck Magee"/>
    <s v=""/>
    <n v="1"/>
    <n v="0"/>
  </r>
  <r>
    <n v="3677"/>
    <x v="1818"/>
    <x v="901"/>
    <d v="2017-12-09T00:00:00"/>
    <s v="Standard Class"/>
    <x v="588"/>
    <x v="588"/>
    <x v="1"/>
    <s v="United States"/>
    <s v="San Diego"/>
    <s v="California"/>
    <n v="92105"/>
    <x v="1"/>
    <s v="FUR-FU-10004090"/>
    <x v="0"/>
    <s v="Furnishings"/>
    <s v="Executive Impressions 14&quot; Contract Wall Clock"/>
    <x v="791"/>
    <n v="2"/>
    <n v="0"/>
    <n v="14.671799999999998"/>
    <s v="Anna Andreadi"/>
    <n v="1"/>
    <n v="0"/>
    <n v="0"/>
  </r>
  <r>
    <n v="3678"/>
    <x v="1819"/>
    <x v="584"/>
    <d v="2017-07-14T00:00:00"/>
    <s v="Standard Class"/>
    <x v="537"/>
    <x v="537"/>
    <x v="0"/>
    <s v="United States"/>
    <s v="Clinton"/>
    <s v="Maryland"/>
    <n v="20735"/>
    <x v="3"/>
    <s v="OFF-FA-10002763"/>
    <x v="1"/>
    <s v="Fasteners"/>
    <s v="Advantus Map Pennant Flags and Round Head Tacks"/>
    <x v="2394"/>
    <n v="4"/>
    <n v="0"/>
    <n v="5.0559999999999992"/>
    <s v="Chuck Magee"/>
    <s v=""/>
    <n v="1"/>
    <n v="0"/>
  </r>
  <r>
    <n v="3679"/>
    <x v="1819"/>
    <x v="584"/>
    <d v="2017-07-14T00:00:00"/>
    <s v="Standard Class"/>
    <x v="537"/>
    <x v="537"/>
    <x v="0"/>
    <s v="United States"/>
    <s v="Clinton"/>
    <s v="Maryland"/>
    <n v="20735"/>
    <x v="3"/>
    <s v="TEC-MA-10002428"/>
    <x v="2"/>
    <s v="Machines"/>
    <s v="Fellowes Powershred HS-440 4-Sheet High Security Shredder"/>
    <x v="2904"/>
    <n v="3"/>
    <n v="0"/>
    <n v="209.23649999999998"/>
    <s v="Chuck Magee"/>
    <s v=""/>
    <n v="1"/>
    <n v="0"/>
  </r>
  <r>
    <n v="3680"/>
    <x v="1819"/>
    <x v="584"/>
    <d v="2017-07-14T00:00:00"/>
    <s v="Standard Class"/>
    <x v="537"/>
    <x v="537"/>
    <x v="0"/>
    <s v="United States"/>
    <s v="Clinton"/>
    <s v="Maryland"/>
    <n v="20735"/>
    <x v="3"/>
    <s v="FUR-FU-10002918"/>
    <x v="0"/>
    <s v="Furnishings"/>
    <s v="Eldon ClusterMat Chair Mat with Cordless Antistatic Protection"/>
    <x v="2905"/>
    <n v="2"/>
    <n v="0"/>
    <n v="20.015600000000006"/>
    <s v="Chuck Magee"/>
    <s v=""/>
    <n v="1"/>
    <n v="0"/>
  </r>
  <r>
    <n v="3681"/>
    <x v="1819"/>
    <x v="584"/>
    <d v="2017-07-14T00:00:00"/>
    <s v="Standard Class"/>
    <x v="537"/>
    <x v="537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x v="714"/>
    <n v="3"/>
    <n v="0"/>
    <n v="5.6993999999999998"/>
    <s v="Chuck Magee"/>
    <s v=""/>
    <n v="1"/>
    <n v="0"/>
  </r>
  <r>
    <n v="3682"/>
    <x v="1819"/>
    <x v="584"/>
    <d v="2017-07-14T00:00:00"/>
    <s v="Standard Class"/>
    <x v="537"/>
    <x v="537"/>
    <x v="0"/>
    <s v="United States"/>
    <s v="Clinton"/>
    <s v="Maryland"/>
    <n v="20735"/>
    <x v="3"/>
    <s v="OFF-BI-10002854"/>
    <x v="1"/>
    <s v="Binders"/>
    <s v="Performers Binder/Pad Holder, Black"/>
    <x v="2906"/>
    <n v="3"/>
    <n v="0"/>
    <n v="42.045000000000002"/>
    <s v="Chuck Magee"/>
    <s v=""/>
    <n v="1"/>
    <n v="0"/>
  </r>
  <r>
    <n v="3683"/>
    <x v="1819"/>
    <x v="584"/>
    <d v="2017-07-14T00:00:00"/>
    <s v="Standard Class"/>
    <x v="537"/>
    <x v="537"/>
    <x v="0"/>
    <s v="United States"/>
    <s v="Clinton"/>
    <s v="Maryland"/>
    <n v="20735"/>
    <x v="3"/>
    <s v="OFF-AR-10002987"/>
    <x v="1"/>
    <s v="Art"/>
    <s v="Prismacolor Color Pencil Set"/>
    <x v="1378"/>
    <n v="4"/>
    <n v="0"/>
    <n v="32.537600000000005"/>
    <s v="Chuck Magee"/>
    <s v=""/>
    <n v="1"/>
    <n v="0"/>
  </r>
  <r>
    <n v="3684"/>
    <x v="1819"/>
    <x v="584"/>
    <d v="2017-07-14T00:00:00"/>
    <s v="Standard Class"/>
    <x v="537"/>
    <x v="537"/>
    <x v="0"/>
    <s v="United States"/>
    <s v="Clinton"/>
    <s v="Maryland"/>
    <n v="20735"/>
    <x v="3"/>
    <s v="OFF-BI-10004001"/>
    <x v="1"/>
    <s v="Binders"/>
    <s v="GBC Recycled VeloBinder Covers"/>
    <x v="2907"/>
    <n v="9"/>
    <n v="0"/>
    <n v="70.545599999999979"/>
    <s v="Chuck Magee"/>
    <s v=""/>
    <n v="1"/>
    <n v="0"/>
  </r>
  <r>
    <n v="3685"/>
    <x v="1819"/>
    <x v="584"/>
    <d v="2017-07-14T00:00:00"/>
    <s v="Standard Class"/>
    <x v="537"/>
    <x v="537"/>
    <x v="0"/>
    <s v="United States"/>
    <s v="Clinton"/>
    <s v="Maryland"/>
    <n v="20735"/>
    <x v="3"/>
    <s v="OFF-BI-10001634"/>
    <x v="1"/>
    <s v="Binders"/>
    <s v="Wilson Jones Active Use Binders"/>
    <x v="2908"/>
    <n v="6"/>
    <n v="0"/>
    <n v="21.403200000000002"/>
    <s v="Chuck Magee"/>
    <s v=""/>
    <n v="1"/>
    <n v="0"/>
  </r>
  <r>
    <n v="3686"/>
    <x v="1819"/>
    <x v="584"/>
    <d v="2017-07-14T00:00:00"/>
    <s v="Standard Class"/>
    <x v="537"/>
    <x v="537"/>
    <x v="0"/>
    <s v="United States"/>
    <s v="Clinton"/>
    <s v="Maryland"/>
    <n v="20735"/>
    <x v="3"/>
    <s v="OFF-ST-10003722"/>
    <x v="1"/>
    <s v="Storage"/>
    <s v="Project Tote Personal File"/>
    <x v="2909"/>
    <n v="7"/>
    <n v="0"/>
    <n v="28.480899999999984"/>
    <s v="Chuck Magee"/>
    <s v=""/>
    <n v="1"/>
    <n v="0"/>
  </r>
  <r>
    <n v="3687"/>
    <x v="1820"/>
    <x v="180"/>
    <d v="2018-12-19T00:00:00"/>
    <s v="Standard Class"/>
    <x v="209"/>
    <x v="209"/>
    <x v="0"/>
    <s v="United States"/>
    <s v="Riverside"/>
    <s v="California"/>
    <n v="92503"/>
    <x v="1"/>
    <s v="OFF-AR-10004757"/>
    <x v="1"/>
    <s v="Art"/>
    <s v="Crayola Colored Pencils"/>
    <x v="296"/>
    <n v="3"/>
    <n v="0"/>
    <n v="3.2471999999999994"/>
    <s v="Anna Andreadi"/>
    <s v=""/>
    <n v="1"/>
    <n v="0"/>
  </r>
  <r>
    <n v="3688"/>
    <x v="1821"/>
    <x v="244"/>
    <d v="2018-05-24T00:00:00"/>
    <s v="Standard Class"/>
    <x v="203"/>
    <x v="203"/>
    <x v="0"/>
    <s v="United States"/>
    <s v="Port Saint Lucie"/>
    <s v="Florida"/>
    <n v="34952"/>
    <x v="0"/>
    <s v="OFF-BI-10004140"/>
    <x v="1"/>
    <s v="Binders"/>
    <s v="Avery Non-Stick Binders"/>
    <x v="2910"/>
    <n v="2"/>
    <n v="0.7"/>
    <n v="-2.2450000000000001"/>
    <s v="Cassandra Brandow"/>
    <s v=""/>
    <n v="1"/>
    <n v="0"/>
  </r>
  <r>
    <n v="3689"/>
    <x v="1822"/>
    <x v="455"/>
    <d v="2019-06-05T00:00:00"/>
    <s v="Second Class"/>
    <x v="157"/>
    <x v="157"/>
    <x v="0"/>
    <s v="United States"/>
    <s v="Mesa"/>
    <s v="Arizona"/>
    <n v="85204"/>
    <x v="1"/>
    <s v="OFF-PA-10002479"/>
    <x v="1"/>
    <s v="Paper"/>
    <s v="Xerox 4200 Series MultiUse Premium Copy Paper (20Lb. and 84 Bright)"/>
    <x v="869"/>
    <n v="6"/>
    <n v="0.2"/>
    <n v="7.92"/>
    <s v="Anna Andreadi"/>
    <s v=""/>
    <n v="1"/>
    <n v="0"/>
  </r>
  <r>
    <n v="3690"/>
    <x v="1822"/>
    <x v="455"/>
    <d v="2019-06-05T00:00:00"/>
    <s v="Second Class"/>
    <x v="157"/>
    <x v="157"/>
    <x v="0"/>
    <s v="United States"/>
    <s v="Mesa"/>
    <s v="Arizona"/>
    <n v="85204"/>
    <x v="1"/>
    <s v="OFF-EN-10001141"/>
    <x v="1"/>
    <s v="Envelopes"/>
    <s v="Manila Recycled Extra-Heavyweight Clasp Envelopes, 6&quot; x 9&quot;"/>
    <x v="2911"/>
    <n v="5"/>
    <n v="0.2"/>
    <n v="15.921000000000003"/>
    <s v="Anna Andreadi"/>
    <s v=""/>
    <n v="1"/>
    <n v="0"/>
  </r>
  <r>
    <n v="3691"/>
    <x v="1823"/>
    <x v="628"/>
    <d v="2017-11-02T00:00:00"/>
    <s v="Second Class"/>
    <x v="135"/>
    <x v="135"/>
    <x v="1"/>
    <s v="United States"/>
    <s v="Denver"/>
    <s v="Colorado"/>
    <n v="80219"/>
    <x v="1"/>
    <s v="TEC-MA-10000597"/>
    <x v="2"/>
    <s v="Machines"/>
    <s v="Lexmark S315 Color Inkjet Printer"/>
    <x v="2912"/>
    <n v="2"/>
    <n v="0.7"/>
    <n v="-45.995400000000004"/>
    <s v="Anna Andreadi"/>
    <s v=""/>
    <n v="1"/>
    <n v="0"/>
  </r>
  <r>
    <n v="3692"/>
    <x v="1823"/>
    <x v="628"/>
    <d v="2017-11-02T00:00:00"/>
    <s v="Second Class"/>
    <x v="135"/>
    <x v="135"/>
    <x v="1"/>
    <s v="United States"/>
    <s v="Denver"/>
    <s v="Colorado"/>
    <n v="80219"/>
    <x v="1"/>
    <s v="TEC-CO-10001571"/>
    <x v="2"/>
    <s v="Copiers"/>
    <s v="Sharp 1540cs Digital Laser Copier"/>
    <x v="2913"/>
    <n v="1"/>
    <n v="0.2"/>
    <n v="164.99700000000001"/>
    <s v="Anna Andreadi"/>
    <s v=""/>
    <n v="1"/>
    <n v="0"/>
  </r>
  <r>
    <n v="3693"/>
    <x v="1823"/>
    <x v="628"/>
    <d v="2017-11-02T00:00:00"/>
    <s v="Second Class"/>
    <x v="135"/>
    <x v="135"/>
    <x v="1"/>
    <s v="United States"/>
    <s v="Denver"/>
    <s v="Colorado"/>
    <n v="80219"/>
    <x v="1"/>
    <s v="TEC-PH-10004531"/>
    <x v="2"/>
    <s v="Phones"/>
    <s v="OtterBox Commuter Series Case - iPhone 5 &amp; 5s"/>
    <x v="2914"/>
    <n v="5"/>
    <n v="0.2"/>
    <n v="30.785999999999998"/>
    <s v="Anna Andreadi"/>
    <s v=""/>
    <n v="1"/>
    <n v="0"/>
  </r>
  <r>
    <n v="3694"/>
    <x v="1823"/>
    <x v="628"/>
    <d v="2017-11-02T00:00:00"/>
    <s v="Second Class"/>
    <x v="135"/>
    <x v="135"/>
    <x v="1"/>
    <s v="United States"/>
    <s v="Denver"/>
    <s v="Colorado"/>
    <n v="80219"/>
    <x v="1"/>
    <s v="FUR-FU-10003026"/>
    <x v="0"/>
    <s v="Furnishings"/>
    <s v="Eldon Regeneration Recycled Desk Accessories, Black"/>
    <x v="2915"/>
    <n v="4"/>
    <n v="0.2"/>
    <n v="3.6783999999999999"/>
    <s v="Anna Andreadi"/>
    <s v=""/>
    <n v="1"/>
    <n v="0"/>
  </r>
  <r>
    <n v="3695"/>
    <x v="1824"/>
    <x v="680"/>
    <d v="2018-10-20T00:00:00"/>
    <s v="Standard Class"/>
    <x v="425"/>
    <x v="425"/>
    <x v="1"/>
    <s v="United States"/>
    <s v="Springfield"/>
    <s v="Virginia"/>
    <n v="22153"/>
    <x v="0"/>
    <s v="OFF-BI-10002082"/>
    <x v="1"/>
    <s v="Binders"/>
    <s v="GBC Twin Loop Wire Binding Elements"/>
    <x v="2916"/>
    <n v="7"/>
    <n v="0"/>
    <n v="116.48"/>
    <s v="Cassandra Brandow"/>
    <s v=""/>
    <n v="1"/>
    <n v="0"/>
  </r>
  <r>
    <n v="3696"/>
    <x v="1824"/>
    <x v="680"/>
    <d v="2018-10-20T00:00:00"/>
    <s v="Standard Class"/>
    <x v="425"/>
    <x v="425"/>
    <x v="1"/>
    <s v="United States"/>
    <s v="Springfield"/>
    <s v="Virginia"/>
    <n v="22153"/>
    <x v="0"/>
    <s v="OFF-EN-10002312"/>
    <x v="1"/>
    <s v="Envelopes"/>
    <s v="#10 Self-Seal White Envelopes"/>
    <x v="2917"/>
    <n v="6"/>
    <n v="0"/>
    <n v="32.604599999999998"/>
    <s v="Cassandra Brandow"/>
    <s v=""/>
    <n v="1"/>
    <n v="0"/>
  </r>
  <r>
    <n v="3697"/>
    <x v="1824"/>
    <x v="680"/>
    <d v="2018-10-20T00:00:00"/>
    <s v="Standard Class"/>
    <x v="425"/>
    <x v="425"/>
    <x v="1"/>
    <s v="United States"/>
    <s v="Springfield"/>
    <s v="Virginia"/>
    <n v="22153"/>
    <x v="0"/>
    <s v="OFF-AP-10000696"/>
    <x v="1"/>
    <s v="Appliances"/>
    <s v="Holmes Odor Grabber"/>
    <x v="1905"/>
    <n v="3"/>
    <n v="0"/>
    <n v="14.275799999999998"/>
    <s v="Cassandra Brandow"/>
    <s v=""/>
    <n v="1"/>
    <n v="0"/>
  </r>
  <r>
    <n v="3698"/>
    <x v="1825"/>
    <x v="902"/>
    <d v="2017-11-21T00:00:00"/>
    <s v="Second Class"/>
    <x v="679"/>
    <x v="679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x v="1741"/>
    <n v="2"/>
    <n v="0"/>
    <n v="22.7136"/>
    <s v="Anna Andreadi"/>
    <s v=""/>
    <n v="1"/>
    <n v="0"/>
  </r>
  <r>
    <n v="3699"/>
    <x v="1826"/>
    <x v="103"/>
    <d v="2016-09-17T00:00:00"/>
    <s v="Standard Class"/>
    <x v="21"/>
    <x v="21"/>
    <x v="1"/>
    <s v="United States"/>
    <s v="Tempe"/>
    <s v="Arizona"/>
    <n v="85281"/>
    <x v="1"/>
    <s v="OFF-ST-10001034"/>
    <x v="1"/>
    <s v="Storage"/>
    <s v="Eldon File Chest Portable File"/>
    <x v="2918"/>
    <n v="5"/>
    <n v="0.2"/>
    <n v="5.9550000000000054"/>
    <s v="Anna Andreadi"/>
    <s v=""/>
    <n v="1"/>
    <n v="0"/>
  </r>
  <r>
    <n v="3700"/>
    <x v="1827"/>
    <x v="38"/>
    <d v="2019-11-18T00:00:00"/>
    <s v="Second Class"/>
    <x v="57"/>
    <x v="57"/>
    <x v="2"/>
    <s v="United States"/>
    <s v="Yonkers"/>
    <s v="New York"/>
    <n v="10701"/>
    <x v="3"/>
    <s v="TEC-AC-10004114"/>
    <x v="2"/>
    <s v="Accessories"/>
    <s v="KeyTronic 6101 Series - Keyboard - Black"/>
    <x v="2919"/>
    <n v="4"/>
    <n v="0"/>
    <n v="70.502800000000008"/>
    <s v="Chuck Magee"/>
    <s v=""/>
    <n v="1"/>
    <n v="0"/>
  </r>
  <r>
    <n v="3701"/>
    <x v="1828"/>
    <x v="165"/>
    <d v="2019-12-29T00:00:00"/>
    <s v="Standard Class"/>
    <x v="556"/>
    <x v="556"/>
    <x v="1"/>
    <s v="United States"/>
    <s v="Rochester"/>
    <s v="New York"/>
    <n v="14609"/>
    <x v="3"/>
    <s v="FUR-FU-10001602"/>
    <x v="0"/>
    <s v="Furnishings"/>
    <s v="Eldon Delta Triangular Chair Mat, 52&quot; x 58&quot;, Clear"/>
    <x v="2920"/>
    <n v="1"/>
    <n v="0"/>
    <n v="6.8273999999999972"/>
    <s v="Chuck Magee"/>
    <s v=""/>
    <n v="1"/>
    <n v="0"/>
  </r>
  <r>
    <n v="3702"/>
    <x v="1829"/>
    <x v="850"/>
    <d v="2018-01-13T00:00:00"/>
    <s v="Second Class"/>
    <x v="716"/>
    <x v="716"/>
    <x v="1"/>
    <s v="United States"/>
    <s v="Toledo"/>
    <s v="Ohio"/>
    <n v="43615"/>
    <x v="3"/>
    <s v="FUR-FU-10002445"/>
    <x v="0"/>
    <s v="Furnishings"/>
    <s v="DAX Two-Tone Rosewood/Black Document Frame, Desktop, 5 x 7"/>
    <x v="2921"/>
    <n v="2"/>
    <n v="0.2"/>
    <n v="3.7920000000000011"/>
    <s v="Chuck Magee"/>
    <s v=""/>
    <n v="1"/>
    <n v="1"/>
  </r>
  <r>
    <n v="3703"/>
    <x v="1830"/>
    <x v="385"/>
    <d v="2017-06-19T00:00:00"/>
    <s v="Standard Class"/>
    <x v="704"/>
    <x v="704"/>
    <x v="1"/>
    <s v="United States"/>
    <s v="Decatur"/>
    <s v="Alabama"/>
    <n v="35601"/>
    <x v="0"/>
    <s v="OFF-AR-10004269"/>
    <x v="1"/>
    <s v="Art"/>
    <s v="Newell 31"/>
    <x v="2922"/>
    <n v="6"/>
    <n v="0"/>
    <n v="6.9384000000000006"/>
    <s v="Cassandra Brandow"/>
    <s v=""/>
    <n v="1"/>
    <n v="0"/>
  </r>
  <r>
    <n v="3704"/>
    <x v="1830"/>
    <x v="385"/>
    <d v="2017-06-19T00:00:00"/>
    <s v="Standard Class"/>
    <x v="704"/>
    <x v="704"/>
    <x v="1"/>
    <s v="United States"/>
    <s v="Decatur"/>
    <s v="Alabama"/>
    <n v="35601"/>
    <x v="0"/>
    <s v="OFF-BI-10001249"/>
    <x v="1"/>
    <s v="Binders"/>
    <s v="Avery Heavy-Duty EZD View Binder with Locking Rings"/>
    <x v="2923"/>
    <n v="3"/>
    <n v="0"/>
    <n v="8.8043999999999993"/>
    <s v="Cassandra Brandow"/>
    <s v=""/>
    <n v="1"/>
    <n v="0"/>
  </r>
  <r>
    <n v="3705"/>
    <x v="1830"/>
    <x v="385"/>
    <d v="2017-06-19T00:00:00"/>
    <s v="Standard Class"/>
    <x v="704"/>
    <x v="704"/>
    <x v="1"/>
    <s v="United States"/>
    <s v="Decatur"/>
    <s v="Alabama"/>
    <n v="35601"/>
    <x v="0"/>
    <s v="TEC-CO-10004202"/>
    <x v="2"/>
    <s v="Copiers"/>
    <s v="Brother DCP1000 Digital 3 in 1 Multifunction Machine"/>
    <x v="2924"/>
    <n v="3"/>
    <n v="0"/>
    <n v="314.98950000000002"/>
    <s v="Cassandra Brandow"/>
    <s v=""/>
    <n v="1"/>
    <n v="0"/>
  </r>
  <r>
    <n v="3706"/>
    <x v="1830"/>
    <x v="385"/>
    <d v="2017-06-19T00:00:00"/>
    <s v="Standard Class"/>
    <x v="704"/>
    <x v="704"/>
    <x v="1"/>
    <s v="United States"/>
    <s v="Decatur"/>
    <s v="Alabama"/>
    <n v="35601"/>
    <x v="0"/>
    <s v="OFF-PA-10003363"/>
    <x v="1"/>
    <s v="Paper"/>
    <s v="Xerox 204"/>
    <x v="56"/>
    <n v="5"/>
    <n v="0"/>
    <n v="15.552000000000001"/>
    <s v="Cassandra Brandow"/>
    <s v=""/>
    <n v="1"/>
    <n v="0"/>
  </r>
  <r>
    <n v="3707"/>
    <x v="1831"/>
    <x v="257"/>
    <d v="2019-03-22T00:00:00"/>
    <s v="Standard Class"/>
    <x v="633"/>
    <x v="633"/>
    <x v="0"/>
    <s v="United States"/>
    <s v="Dallas"/>
    <s v="Texas"/>
    <n v="75220"/>
    <x v="2"/>
    <s v="OFF-AR-10001915"/>
    <x v="1"/>
    <s v="Art"/>
    <s v="Peel-Off China Markers"/>
    <x v="361"/>
    <n v="3"/>
    <n v="0.2"/>
    <n v="6.5538000000000007"/>
    <s v="Kelly Williams"/>
    <s v=""/>
    <n v="1"/>
    <n v="0"/>
  </r>
  <r>
    <n v="3708"/>
    <x v="1832"/>
    <x v="533"/>
    <d v="2016-11-27T00:00:00"/>
    <s v="Standard Class"/>
    <x v="164"/>
    <x v="164"/>
    <x v="1"/>
    <s v="United States"/>
    <s v="Mesquite"/>
    <s v="Texas"/>
    <n v="75150"/>
    <x v="2"/>
    <s v="FUR-FU-10001940"/>
    <x v="0"/>
    <s v="Furnishings"/>
    <s v="Staple-based wall hangings"/>
    <x v="2925"/>
    <n v="2"/>
    <n v="0.6"/>
    <n v="-2.5471999999999984"/>
    <s v="Kelly Williams"/>
    <s v=""/>
    <n v="1"/>
    <n v="0"/>
  </r>
  <r>
    <n v="3709"/>
    <x v="1832"/>
    <x v="533"/>
    <d v="2016-11-27T00:00:00"/>
    <s v="Standard Class"/>
    <x v="164"/>
    <x v="164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x v="2926"/>
    <n v="3"/>
    <n v="0.8"/>
    <n v="-87.148800000000023"/>
    <s v="Kelly Williams"/>
    <s v=""/>
    <n v="1"/>
    <n v="0"/>
  </r>
  <r>
    <n v="3710"/>
    <x v="1832"/>
    <x v="533"/>
    <d v="2016-11-27T00:00:00"/>
    <s v="Standard Class"/>
    <x v="164"/>
    <x v="164"/>
    <x v="1"/>
    <s v="United States"/>
    <s v="Mesquite"/>
    <s v="Texas"/>
    <n v="75150"/>
    <x v="2"/>
    <s v="TEC-AC-10003709"/>
    <x v="2"/>
    <s v="Accessories"/>
    <s v="Maxell 4.7GB DVD-R 5/Pack"/>
    <x v="2927"/>
    <n v="7"/>
    <n v="0.2"/>
    <n v="1.6632000000000007"/>
    <s v="Kelly Williams"/>
    <s v=""/>
    <n v="1"/>
    <n v="0"/>
  </r>
  <r>
    <n v="3711"/>
    <x v="1833"/>
    <x v="453"/>
    <d v="2019-10-17T00:00:00"/>
    <s v="First Class"/>
    <x v="276"/>
    <x v="276"/>
    <x v="1"/>
    <s v="United States"/>
    <s v="Los Angeles"/>
    <s v="California"/>
    <n v="90045"/>
    <x v="1"/>
    <s v="FUR-TA-10001705"/>
    <x v="0"/>
    <s v="Tables"/>
    <s v="Bush Advantage Collection Round Conference Table"/>
    <x v="2928"/>
    <n v="3"/>
    <n v="0.2"/>
    <n v="6.3779999999999575"/>
    <s v="Anna Andreadi"/>
    <n v="1"/>
    <n v="0"/>
    <n v="0"/>
  </r>
  <r>
    <n v="3712"/>
    <x v="1833"/>
    <x v="453"/>
    <d v="2019-10-17T00:00:00"/>
    <s v="First Class"/>
    <x v="276"/>
    <x v="276"/>
    <x v="1"/>
    <s v="United States"/>
    <s v="Los Angeles"/>
    <s v="California"/>
    <n v="90045"/>
    <x v="1"/>
    <s v="OFF-PA-10000675"/>
    <x v="1"/>
    <s v="Paper"/>
    <s v="Xerox 1919"/>
    <x v="2929"/>
    <n v="5"/>
    <n v="0"/>
    <n v="100.4255"/>
    <s v="Anna Andreadi"/>
    <n v="1"/>
    <n v="0"/>
    <n v="0"/>
  </r>
  <r>
    <n v="3713"/>
    <x v="1834"/>
    <x v="81"/>
    <d v="2019-04-24T00:00:00"/>
    <s v="First Class"/>
    <x v="527"/>
    <x v="527"/>
    <x v="0"/>
    <s v="United States"/>
    <s v="Seattle"/>
    <s v="Washington"/>
    <n v="98103"/>
    <x v="1"/>
    <s v="TEC-AC-10000521"/>
    <x v="2"/>
    <s v="Accessories"/>
    <s v="Verbatim Slim CD and DVD Storage Cases, 50/Pack"/>
    <x v="1042"/>
    <n v="1"/>
    <n v="0"/>
    <n v="3.4619999999999997"/>
    <s v="Anna Andreadi"/>
    <s v=""/>
    <n v="1"/>
    <n v="0"/>
  </r>
  <r>
    <n v="3714"/>
    <x v="1834"/>
    <x v="81"/>
    <d v="2019-04-24T00:00:00"/>
    <s v="First Class"/>
    <x v="527"/>
    <x v="527"/>
    <x v="0"/>
    <s v="United States"/>
    <s v="Seattle"/>
    <s v="Washington"/>
    <n v="98103"/>
    <x v="1"/>
    <s v="FUR-FU-10004622"/>
    <x v="0"/>
    <s v="Furnishings"/>
    <s v="Eldon Advantage Foldable Chair Mats for Low Pile Carpets"/>
    <x v="2930"/>
    <n v="3"/>
    <n v="0"/>
    <n v="34.145999999999994"/>
    <s v="Anna Andreadi"/>
    <s v=""/>
    <n v="1"/>
    <n v="0"/>
  </r>
  <r>
    <n v="3715"/>
    <x v="1835"/>
    <x v="589"/>
    <d v="2016-12-10T00:00:00"/>
    <s v="Second Class"/>
    <x v="600"/>
    <x v="600"/>
    <x v="0"/>
    <s v="United States"/>
    <s v="Olympia"/>
    <s v="Washington"/>
    <n v="98502"/>
    <x v="1"/>
    <s v="OFF-PA-10001954"/>
    <x v="1"/>
    <s v="Paper"/>
    <s v="Xerox 1964"/>
    <x v="1846"/>
    <n v="2"/>
    <n v="0"/>
    <n v="21.012799999999999"/>
    <s v="Anna Andreadi"/>
    <s v=""/>
    <n v="1"/>
    <n v="0"/>
  </r>
  <r>
    <n v="3716"/>
    <x v="1835"/>
    <x v="589"/>
    <d v="2016-12-10T00:00:00"/>
    <s v="Second Class"/>
    <x v="600"/>
    <x v="600"/>
    <x v="0"/>
    <s v="United States"/>
    <s v="Olympia"/>
    <s v="Washington"/>
    <n v="98502"/>
    <x v="1"/>
    <s v="FUR-CH-10002602"/>
    <x v="0"/>
    <s v="Chairs"/>
    <s v="DMI Arturo Collection Mission-style Design Wood Chair"/>
    <x v="891"/>
    <n v="5"/>
    <n v="0.2"/>
    <n v="45.294000000000011"/>
    <s v="Anna Andreadi"/>
    <s v=""/>
    <n v="1"/>
    <n v="0"/>
  </r>
  <r>
    <n v="3717"/>
    <x v="1836"/>
    <x v="148"/>
    <d v="2019-06-02T00:00:00"/>
    <s v="Standard Class"/>
    <x v="270"/>
    <x v="270"/>
    <x v="2"/>
    <s v="United States"/>
    <s v="Omaha"/>
    <s v="Nebraska"/>
    <n v="68104"/>
    <x v="2"/>
    <s v="OFF-FA-10004395"/>
    <x v="1"/>
    <s v="Fasteners"/>
    <s v="Plymouth Boxed Rubber Bands by Plymouth"/>
    <x v="2931"/>
    <n v="5"/>
    <n v="0"/>
    <n v="1.1775000000000002"/>
    <s v="Kelly Williams"/>
    <s v=""/>
    <n v="1"/>
    <n v="0"/>
  </r>
  <r>
    <n v="3718"/>
    <x v="1837"/>
    <x v="251"/>
    <d v="2018-09-23T00:00:00"/>
    <s v="Standard Class"/>
    <x v="236"/>
    <x v="236"/>
    <x v="0"/>
    <s v="United States"/>
    <s v="Columbus"/>
    <s v="Georgia"/>
    <n v="31907"/>
    <x v="0"/>
    <s v="OFF-SU-10003002"/>
    <x v="1"/>
    <s v="Supplies"/>
    <s v="Letter Slitter"/>
    <x v="1325"/>
    <n v="2"/>
    <n v="0"/>
    <n v="0.15120000000000022"/>
    <s v="Cassandra Brandow"/>
    <s v=""/>
    <n v="1"/>
    <n v="0"/>
  </r>
  <r>
    <n v="3719"/>
    <x v="1837"/>
    <x v="251"/>
    <d v="2018-09-23T00:00:00"/>
    <s v="Standard Class"/>
    <x v="236"/>
    <x v="236"/>
    <x v="0"/>
    <s v="United States"/>
    <s v="Columbus"/>
    <s v="Georgia"/>
    <n v="31907"/>
    <x v="0"/>
    <s v="TEC-AC-10002926"/>
    <x v="2"/>
    <s v="Accessories"/>
    <s v="Logitech Wireless Marathon Mouse M705"/>
    <x v="2932"/>
    <n v="5"/>
    <n v="0"/>
    <n v="107.47850000000001"/>
    <s v="Cassandra Brandow"/>
    <s v=""/>
    <n v="1"/>
    <n v="0"/>
  </r>
  <r>
    <n v="3720"/>
    <x v="1838"/>
    <x v="42"/>
    <d v="2018-09-23T00:00:00"/>
    <s v="Standard Class"/>
    <x v="29"/>
    <x v="29"/>
    <x v="1"/>
    <s v="United States"/>
    <s v="Columbus"/>
    <s v="Indiana"/>
    <n v="47201"/>
    <x v="2"/>
    <s v="OFF-AR-10002656"/>
    <x v="1"/>
    <s v="Art"/>
    <s v="Sanford Liquid Accent Highlighters"/>
    <x v="657"/>
    <n v="5"/>
    <n v="0"/>
    <n v="12.357999999999997"/>
    <s v="Kelly Williams"/>
    <s v=""/>
    <n v="1"/>
    <n v="0"/>
  </r>
  <r>
    <n v="3721"/>
    <x v="1839"/>
    <x v="887"/>
    <d v="2018-12-24T00:00:00"/>
    <s v="Standard Class"/>
    <x v="437"/>
    <x v="437"/>
    <x v="2"/>
    <s v="United States"/>
    <s v="Jackson"/>
    <s v="Mississippi"/>
    <n v="39212"/>
    <x v="0"/>
    <s v="FUR-FU-10001918"/>
    <x v="0"/>
    <s v="Furnishings"/>
    <s v="C-Line Cubicle Keepers Polyproplyene Holder With Velcro Backings"/>
    <x v="2933"/>
    <n v="4"/>
    <n v="0"/>
    <n v="7.3788000000000018"/>
    <s v="Cassandra Brandow"/>
    <s v=""/>
    <n v="1"/>
    <n v="0"/>
  </r>
  <r>
    <n v="3722"/>
    <x v="1839"/>
    <x v="887"/>
    <d v="2018-12-24T00:00:00"/>
    <s v="Standard Class"/>
    <x v="437"/>
    <x v="437"/>
    <x v="2"/>
    <s v="United States"/>
    <s v="Jackson"/>
    <s v="Mississippi"/>
    <n v="39212"/>
    <x v="0"/>
    <s v="OFF-BI-10003910"/>
    <x v="1"/>
    <s v="Binders"/>
    <s v="DXL Angle-View Binders with Locking Rings by Samsill"/>
    <x v="741"/>
    <n v="2"/>
    <n v="0"/>
    <n v="6.9390000000000001"/>
    <s v="Cassandra Brandow"/>
    <s v=""/>
    <n v="1"/>
    <n v="0"/>
  </r>
  <r>
    <n v="3723"/>
    <x v="1840"/>
    <x v="903"/>
    <d v="2019-11-26T00:00:00"/>
    <s v="Standard Class"/>
    <x v="383"/>
    <x v="383"/>
    <x v="0"/>
    <s v="United States"/>
    <s v="Houston"/>
    <s v="Texas"/>
    <n v="77070"/>
    <x v="2"/>
    <s v="OFF-AR-10000122"/>
    <x v="1"/>
    <s v="Art"/>
    <s v="Newell 314"/>
    <x v="2934"/>
    <n v="8"/>
    <n v="0.2"/>
    <n v="2.2319999999999958"/>
    <s v="Kelly Williams"/>
    <s v=""/>
    <n v="1"/>
    <n v="0"/>
  </r>
  <r>
    <n v="3724"/>
    <x v="1841"/>
    <x v="125"/>
    <d v="2017-01-04T00:00:00"/>
    <s v="Standard Class"/>
    <x v="716"/>
    <x v="716"/>
    <x v="1"/>
    <s v="United States"/>
    <s v="Phoenix"/>
    <s v="Arizona"/>
    <n v="85023"/>
    <x v="1"/>
    <s v="OFF-BI-10004600"/>
    <x v="1"/>
    <s v="Binders"/>
    <s v="Ibico Ibimaster 300 Manual Binding System"/>
    <x v="2935"/>
    <n v="5"/>
    <n v="0.7"/>
    <n v="-459.98750000000018"/>
    <s v="Anna Andreadi"/>
    <s v=""/>
    <n v="1"/>
    <n v="0"/>
  </r>
  <r>
    <n v="3725"/>
    <x v="1842"/>
    <x v="355"/>
    <d v="2019-04-05T00:00:00"/>
    <s v="First Class"/>
    <x v="193"/>
    <x v="193"/>
    <x v="0"/>
    <s v="United States"/>
    <s v="Chicago"/>
    <s v="Illinois"/>
    <n v="60653"/>
    <x v="2"/>
    <s v="OFF-AR-10003045"/>
    <x v="1"/>
    <s v="Art"/>
    <s v="Prang Colored Pencils"/>
    <x v="2617"/>
    <n v="3"/>
    <n v="0.2"/>
    <n v="2.2050000000000001"/>
    <s v="Kelly Williams"/>
    <s v=""/>
    <n v="1"/>
    <n v="0"/>
  </r>
  <r>
    <n v="3726"/>
    <x v="1843"/>
    <x v="482"/>
    <d v="2019-01-02T00:00:00"/>
    <s v="Standard Class"/>
    <x v="64"/>
    <x v="64"/>
    <x v="1"/>
    <s v="United States"/>
    <s v="Denver"/>
    <s v="Colorado"/>
    <n v="80219"/>
    <x v="1"/>
    <s v="OFF-AP-10000252"/>
    <x v="1"/>
    <s v="Appliances"/>
    <s v="Harmony HEPA Quiet Air Purifiers"/>
    <x v="694"/>
    <n v="2"/>
    <n v="0.2"/>
    <n v="3.51"/>
    <s v="Anna Andreadi"/>
    <s v=""/>
    <n v="1"/>
    <n v="0"/>
  </r>
  <r>
    <n v="3727"/>
    <x v="1844"/>
    <x v="410"/>
    <d v="2018-06-11T00:00:00"/>
    <s v="Standard Class"/>
    <x v="538"/>
    <x v="538"/>
    <x v="0"/>
    <s v="United States"/>
    <s v="Newark"/>
    <s v="Delaware"/>
    <n v="19711"/>
    <x v="3"/>
    <s v="OFF-ST-10001496"/>
    <x v="1"/>
    <s v="Storage"/>
    <s v="Standard Rollaway File with Lock"/>
    <x v="2936"/>
    <n v="2"/>
    <n v="0"/>
    <n v="93.698800000000006"/>
    <s v="Chuck Magee"/>
    <s v=""/>
    <n v="1"/>
    <n v="0"/>
  </r>
  <r>
    <n v="3728"/>
    <x v="1844"/>
    <x v="410"/>
    <d v="2018-06-11T00:00:00"/>
    <s v="Standard Class"/>
    <x v="538"/>
    <x v="538"/>
    <x v="0"/>
    <s v="United States"/>
    <s v="Newark"/>
    <s v="Delaware"/>
    <n v="19711"/>
    <x v="3"/>
    <s v="OFF-AR-10000122"/>
    <x v="1"/>
    <s v="Art"/>
    <s v="Newell 314"/>
    <x v="954"/>
    <n v="2"/>
    <n v="0"/>
    <n v="2.7899999999999991"/>
    <s v="Chuck Magee"/>
    <s v=""/>
    <n v="1"/>
    <n v="0"/>
  </r>
  <r>
    <n v="3729"/>
    <x v="1844"/>
    <x v="410"/>
    <d v="2018-06-11T00:00:00"/>
    <s v="Standard Class"/>
    <x v="538"/>
    <x v="538"/>
    <x v="0"/>
    <s v="United States"/>
    <s v="Newark"/>
    <s v="Delaware"/>
    <n v="19711"/>
    <x v="3"/>
    <s v="OFF-LA-10000407"/>
    <x v="1"/>
    <s v="Labels"/>
    <s v="Avery White Multi-Purpose Labels"/>
    <x v="1830"/>
    <n v="3"/>
    <n v="0"/>
    <n v="6.8723999999999998"/>
    <s v="Chuck Magee"/>
    <s v=""/>
    <n v="1"/>
    <n v="0"/>
  </r>
  <r>
    <n v="3730"/>
    <x v="1845"/>
    <x v="227"/>
    <d v="2017-09-23T00:00:00"/>
    <s v="Standard Class"/>
    <x v="175"/>
    <x v="175"/>
    <x v="1"/>
    <s v="United States"/>
    <s v="Clinton"/>
    <s v="Maryland"/>
    <n v="20735"/>
    <x v="3"/>
    <s v="OFF-ST-10004950"/>
    <x v="1"/>
    <s v="Storage"/>
    <s v="Acco Perma 3000 Stacking Storage Drawers"/>
    <x v="108"/>
    <n v="2"/>
    <n v="0"/>
    <n v="7.9724000000000004"/>
    <s v="Chuck Magee"/>
    <s v=""/>
    <n v="1"/>
    <n v="0"/>
  </r>
  <r>
    <n v="3731"/>
    <x v="1845"/>
    <x v="227"/>
    <d v="2017-09-23T00:00:00"/>
    <s v="Standard Class"/>
    <x v="175"/>
    <x v="175"/>
    <x v="1"/>
    <s v="United States"/>
    <s v="Clinton"/>
    <s v="Maryland"/>
    <n v="20735"/>
    <x v="3"/>
    <s v="OFF-ST-10004123"/>
    <x v="1"/>
    <s v="Storage"/>
    <s v="Safco Industrial Wire Shelving System"/>
    <x v="2937"/>
    <n v="7"/>
    <n v="0"/>
    <n v="0"/>
    <s v="Chuck Magee"/>
    <s v=""/>
    <n v="1"/>
    <n v="0"/>
  </r>
  <r>
    <n v="3732"/>
    <x v="1845"/>
    <x v="227"/>
    <d v="2017-09-23T00:00:00"/>
    <s v="Standard Class"/>
    <x v="175"/>
    <x v="175"/>
    <x v="1"/>
    <s v="United States"/>
    <s v="Clinton"/>
    <s v="Maryland"/>
    <n v="20735"/>
    <x v="3"/>
    <s v="TEC-PH-10000730"/>
    <x v="2"/>
    <s v="Phones"/>
    <s v="Samsung Galaxy S4 Active"/>
    <x v="2938"/>
    <n v="1"/>
    <n v="0"/>
    <n v="129.99740000000003"/>
    <s v="Chuck Magee"/>
    <s v=""/>
    <n v="1"/>
    <n v="0"/>
  </r>
  <r>
    <n v="3733"/>
    <x v="1845"/>
    <x v="227"/>
    <d v="2017-09-23T00:00:00"/>
    <s v="Standard Class"/>
    <x v="175"/>
    <x v="175"/>
    <x v="1"/>
    <s v="United States"/>
    <s v="Clinton"/>
    <s v="Maryland"/>
    <n v="20735"/>
    <x v="3"/>
    <s v="TEC-PH-10000895"/>
    <x v="2"/>
    <s v="Phones"/>
    <s v="Polycom VVX 310 VoIP phone"/>
    <x v="2939"/>
    <n v="7"/>
    <n v="0"/>
    <n v="327.58180000000004"/>
    <s v="Chuck Magee"/>
    <s v=""/>
    <n v="1"/>
    <n v="0"/>
  </r>
  <r>
    <n v="3734"/>
    <x v="1845"/>
    <x v="227"/>
    <d v="2017-09-23T00:00:00"/>
    <s v="Standard Class"/>
    <x v="175"/>
    <x v="175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x v="2940"/>
    <n v="4"/>
    <n v="0"/>
    <n v="31.889199999999995"/>
    <s v="Chuck Magee"/>
    <s v=""/>
    <n v="1"/>
    <n v="0"/>
  </r>
  <r>
    <n v="3735"/>
    <x v="1846"/>
    <x v="904"/>
    <d v="2019-03-11T00:00:00"/>
    <s v="Second Class"/>
    <x v="717"/>
    <x v="717"/>
    <x v="0"/>
    <s v="United States"/>
    <s v="New York City"/>
    <s v="New York"/>
    <n v="10011"/>
    <x v="3"/>
    <s v="OFF-PA-10002254"/>
    <x v="1"/>
    <s v="Paper"/>
    <s v="Xerox 1883"/>
    <x v="978"/>
    <n v="1"/>
    <n v="0"/>
    <n v="12.134799999999998"/>
    <s v="Chuck Magee"/>
    <n v="1"/>
    <n v="0"/>
    <n v="1"/>
  </r>
  <r>
    <n v="3736"/>
    <x v="1846"/>
    <x v="904"/>
    <d v="2019-03-11T00:00:00"/>
    <s v="Second Class"/>
    <x v="717"/>
    <x v="717"/>
    <x v="0"/>
    <s v="United States"/>
    <s v="New York City"/>
    <s v="New York"/>
    <n v="10011"/>
    <x v="3"/>
    <s v="FUR-FU-10002554"/>
    <x v="0"/>
    <s v="Furnishings"/>
    <s v="Westinghouse Floor Lamp with Metal Mesh Shade, Black"/>
    <x v="2941"/>
    <n v="3"/>
    <n v="0"/>
    <n v="16.553099999999993"/>
    <s v="Chuck Magee"/>
    <n v="1"/>
    <n v="0"/>
    <n v="0"/>
  </r>
  <r>
    <n v="3737"/>
    <x v="1847"/>
    <x v="716"/>
    <d v="2018-03-17T00:00:00"/>
    <s v="Same Day"/>
    <x v="718"/>
    <x v="718"/>
    <x v="0"/>
    <s v="United States"/>
    <s v="Newark"/>
    <s v="Delaware"/>
    <n v="19711"/>
    <x v="3"/>
    <s v="TEC-PH-10000673"/>
    <x v="2"/>
    <s v="Phones"/>
    <s v="Plantronics Voyager Pro HD - Bluetooth Headset"/>
    <x v="2256"/>
    <n v="2"/>
    <n v="0"/>
    <n v="62.3904"/>
    <s v="Chuck Magee"/>
    <s v=""/>
    <n v="1"/>
    <n v="1"/>
  </r>
  <r>
    <n v="3738"/>
    <x v="1847"/>
    <x v="716"/>
    <d v="2018-03-17T00:00:00"/>
    <s v="Same Day"/>
    <x v="718"/>
    <x v="718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x v="2942"/>
    <n v="2"/>
    <n v="0"/>
    <n v="15.944599999999998"/>
    <s v="Chuck Magee"/>
    <s v=""/>
    <n v="1"/>
    <n v="0"/>
  </r>
  <r>
    <n v="3739"/>
    <x v="1848"/>
    <x v="10"/>
    <d v="2018-12-13T00:00:00"/>
    <s v="Standard Class"/>
    <x v="109"/>
    <x v="109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x v="2943"/>
    <n v="1"/>
    <n v="0"/>
    <n v="3.0520000000000005"/>
    <s v="Kelly Williams"/>
    <s v=""/>
    <n v="1"/>
    <n v="0"/>
  </r>
  <r>
    <n v="3740"/>
    <x v="1848"/>
    <x v="10"/>
    <d v="2018-12-13T00:00:00"/>
    <s v="Standard Class"/>
    <x v="109"/>
    <x v="109"/>
    <x v="0"/>
    <s v="United States"/>
    <s v="Jackson"/>
    <s v="Michigan"/>
    <n v="49201"/>
    <x v="2"/>
    <s v="TEC-AC-10001109"/>
    <x v="2"/>
    <s v="Accessories"/>
    <s v="Logitech Trackman Marble Mouse"/>
    <x v="2830"/>
    <n v="2"/>
    <n v="0"/>
    <n v="25.191600000000001"/>
    <s v="Kelly Williams"/>
    <s v=""/>
    <n v="1"/>
    <n v="0"/>
  </r>
  <r>
    <n v="3741"/>
    <x v="1848"/>
    <x v="10"/>
    <d v="2018-12-13T00:00:00"/>
    <s v="Standard Class"/>
    <x v="109"/>
    <x v="109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x v="2944"/>
    <n v="1"/>
    <n v="0.1"/>
    <n v="23.395400000000002"/>
    <s v="Kelly Williams"/>
    <s v=""/>
    <n v="1"/>
    <n v="0"/>
  </r>
  <r>
    <n v="3742"/>
    <x v="1849"/>
    <x v="804"/>
    <d v="2018-01-21T00:00:00"/>
    <s v="Standard Class"/>
    <x v="576"/>
    <x v="576"/>
    <x v="0"/>
    <s v="United States"/>
    <s v="New York City"/>
    <s v="New York"/>
    <n v="10011"/>
    <x v="3"/>
    <s v="OFF-EN-10001137"/>
    <x v="1"/>
    <s v="Envelopes"/>
    <s v="#10 Gummed Flap White Envelopes, 100/Box"/>
    <x v="1873"/>
    <n v="4"/>
    <n v="0"/>
    <n v="7.5991999999999997"/>
    <s v="Chuck Magee"/>
    <s v=""/>
    <n v="1"/>
    <n v="0"/>
  </r>
  <r>
    <n v="3743"/>
    <x v="1849"/>
    <x v="804"/>
    <d v="2018-01-21T00:00:00"/>
    <s v="Standard Class"/>
    <x v="576"/>
    <x v="576"/>
    <x v="0"/>
    <s v="United States"/>
    <s v="New York City"/>
    <s v="New York"/>
    <n v="10011"/>
    <x v="3"/>
    <s v="OFF-PA-10004285"/>
    <x v="1"/>
    <s v="Paper"/>
    <s v="Xerox 1959"/>
    <x v="1847"/>
    <n v="9"/>
    <n v="0"/>
    <n v="28.857599999999998"/>
    <s v="Chuck Magee"/>
    <s v=""/>
    <n v="1"/>
    <n v="0"/>
  </r>
  <r>
    <n v="3744"/>
    <x v="1849"/>
    <x v="804"/>
    <d v="2018-01-21T00:00:00"/>
    <s v="Standard Class"/>
    <x v="576"/>
    <x v="576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x v="364"/>
    <n v="3"/>
    <n v="0.2"/>
    <n v="17.337599999999998"/>
    <s v="Chuck Magee"/>
    <s v=""/>
    <n v="1"/>
    <n v="0"/>
  </r>
  <r>
    <n v="3745"/>
    <x v="1850"/>
    <x v="745"/>
    <d v="2016-10-24T00:00:00"/>
    <s v="Same Day"/>
    <x v="275"/>
    <x v="275"/>
    <x v="0"/>
    <s v="United States"/>
    <s v="Rock Hill"/>
    <s v="South Carolina"/>
    <n v="29730"/>
    <x v="0"/>
    <s v="OFF-FA-10002763"/>
    <x v="1"/>
    <s v="Fasteners"/>
    <s v="Advantus Map Pennant Flags and Round Head Tacks"/>
    <x v="2945"/>
    <n v="3"/>
    <n v="0"/>
    <n v="3.7919999999999994"/>
    <s v="Cassandra Brandow"/>
    <s v=""/>
    <n v="1"/>
    <n v="0"/>
  </r>
  <r>
    <n v="3746"/>
    <x v="1851"/>
    <x v="713"/>
    <d v="2018-09-28T00:00:00"/>
    <s v="Second Class"/>
    <x v="154"/>
    <x v="154"/>
    <x v="0"/>
    <s v="United States"/>
    <s v="Columbus"/>
    <s v="Georgia"/>
    <n v="31907"/>
    <x v="0"/>
    <s v="OFF-ST-10003058"/>
    <x v="1"/>
    <s v="Storage"/>
    <s v="Eldon Mobile Mega Data Cart  Mega Stackable  Add-On Trays"/>
    <x v="2946"/>
    <n v="5"/>
    <n v="0"/>
    <n v="34.292499999999997"/>
    <s v="Cassandra Brandow"/>
    <s v=""/>
    <n v="1"/>
    <n v="0"/>
  </r>
  <r>
    <n v="3747"/>
    <x v="1851"/>
    <x v="713"/>
    <d v="2018-09-28T00:00:00"/>
    <s v="Second Class"/>
    <x v="154"/>
    <x v="154"/>
    <x v="0"/>
    <s v="United States"/>
    <s v="Columbus"/>
    <s v="Georgia"/>
    <n v="31907"/>
    <x v="0"/>
    <s v="FUR-CH-10002084"/>
    <x v="0"/>
    <s v="Chairs"/>
    <s v="Hon Mobius Operator's Chair"/>
    <x v="2411"/>
    <n v="3"/>
    <n v="0"/>
    <n v="81.173400000000001"/>
    <s v="Cassandra Brandow"/>
    <s v=""/>
    <n v="1"/>
    <n v="0"/>
  </r>
  <r>
    <n v="3748"/>
    <x v="1852"/>
    <x v="151"/>
    <d v="2019-08-29T00:00:00"/>
    <s v="Second Class"/>
    <x v="112"/>
    <x v="112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x v="1421"/>
    <n v="2"/>
    <n v="0"/>
    <n v="99.23"/>
    <s v="Anna Andreadi"/>
    <n v="1"/>
    <n v="0"/>
    <n v="0"/>
  </r>
  <r>
    <n v="3749"/>
    <x v="1852"/>
    <x v="151"/>
    <d v="2019-08-29T00:00:00"/>
    <s v="Second Class"/>
    <x v="112"/>
    <x v="112"/>
    <x v="1"/>
    <s v="United States"/>
    <s v="Inglewood"/>
    <s v="California"/>
    <n v="90301"/>
    <x v="1"/>
    <s v="OFF-AP-10001242"/>
    <x v="1"/>
    <s v="Appliances"/>
    <s v="APC 7 Outlet Network SurgeArrest Surge Protector"/>
    <x v="2947"/>
    <n v="4"/>
    <n v="0"/>
    <n v="96.575999999999993"/>
    <s v="Anna Andreadi"/>
    <n v="1"/>
    <n v="0"/>
    <n v="0"/>
  </r>
  <r>
    <n v="3750"/>
    <x v="1852"/>
    <x v="151"/>
    <d v="2019-08-29T00:00:00"/>
    <s v="Second Class"/>
    <x v="112"/>
    <x v="112"/>
    <x v="1"/>
    <s v="United States"/>
    <s v="Inglewood"/>
    <s v="California"/>
    <n v="90301"/>
    <x v="1"/>
    <s v="TEC-CO-10001571"/>
    <x v="2"/>
    <s v="Copiers"/>
    <s v="Sharp 1540cs Digital Laser Copier"/>
    <x v="2948"/>
    <n v="2"/>
    <n v="0.2"/>
    <n v="329.99400000000003"/>
    <s v="Anna Andreadi"/>
    <n v="1"/>
    <n v="0"/>
    <n v="0"/>
  </r>
  <r>
    <n v="3751"/>
    <x v="1852"/>
    <x v="151"/>
    <d v="2019-08-29T00:00:00"/>
    <s v="Second Class"/>
    <x v="112"/>
    <x v="112"/>
    <x v="1"/>
    <s v="United States"/>
    <s v="Inglewood"/>
    <s v="California"/>
    <n v="90301"/>
    <x v="1"/>
    <s v="OFF-SU-10002503"/>
    <x v="1"/>
    <s v="Supplies"/>
    <s v="Acme Preferred Stainless Steel Scissors"/>
    <x v="158"/>
    <n v="5"/>
    <n v="0"/>
    <n v="8.2359999999999989"/>
    <s v="Anna Andreadi"/>
    <n v="1"/>
    <n v="0"/>
    <n v="0"/>
  </r>
  <r>
    <n v="3752"/>
    <x v="1852"/>
    <x v="151"/>
    <d v="2019-08-29T00:00:00"/>
    <s v="Second Class"/>
    <x v="112"/>
    <x v="112"/>
    <x v="1"/>
    <s v="United States"/>
    <s v="Inglewood"/>
    <s v="California"/>
    <n v="90301"/>
    <x v="1"/>
    <s v="FUR-CH-10004886"/>
    <x v="0"/>
    <s v="Chairs"/>
    <s v="Bevis Steel Folding Chairs"/>
    <x v="2186"/>
    <n v="3"/>
    <n v="0.2"/>
    <n v="23.027999999999992"/>
    <s v="Anna Andreadi"/>
    <n v="1"/>
    <n v="0"/>
    <n v="0"/>
  </r>
  <r>
    <n v="3753"/>
    <x v="1852"/>
    <x v="151"/>
    <d v="2019-08-29T00:00:00"/>
    <s v="Second Class"/>
    <x v="112"/>
    <x v="112"/>
    <x v="1"/>
    <s v="United States"/>
    <s v="Inglewood"/>
    <s v="California"/>
    <n v="90301"/>
    <x v="1"/>
    <s v="OFF-PA-10001289"/>
    <x v="1"/>
    <s v="Paper"/>
    <s v="White Computer Printout Paper by Universal"/>
    <x v="2248"/>
    <n v="3"/>
    <n v="0"/>
    <n v="56.977199999999996"/>
    <s v="Anna Andreadi"/>
    <n v="1"/>
    <n v="0"/>
    <n v="0"/>
  </r>
  <r>
    <n v="3754"/>
    <x v="1852"/>
    <x v="151"/>
    <d v="2019-08-29T00:00:00"/>
    <s v="Second Class"/>
    <x v="112"/>
    <x v="112"/>
    <x v="1"/>
    <s v="United States"/>
    <s v="Inglewood"/>
    <s v="California"/>
    <n v="90301"/>
    <x v="1"/>
    <s v="OFF-BI-10003650"/>
    <x v="1"/>
    <s v="Binders"/>
    <s v="GBC DocuBind 300 Electric Binding Machine"/>
    <x v="847"/>
    <n v="2"/>
    <n v="0.2"/>
    <n v="294.54879999999991"/>
    <s v="Anna Andreadi"/>
    <n v="1"/>
    <n v="0"/>
    <n v="0"/>
  </r>
  <r>
    <n v="3755"/>
    <x v="1852"/>
    <x v="151"/>
    <d v="2019-08-29T00:00:00"/>
    <s v="Second Class"/>
    <x v="112"/>
    <x v="112"/>
    <x v="1"/>
    <s v="United States"/>
    <s v="Inglewood"/>
    <s v="California"/>
    <n v="90301"/>
    <x v="1"/>
    <s v="OFF-ST-10001370"/>
    <x v="1"/>
    <s v="Storage"/>
    <s v="Sensible Storage WireTech Storage Systems"/>
    <x v="1383"/>
    <n v="5"/>
    <n v="0"/>
    <n v="17.744999999999962"/>
    <s v="Anna Andreadi"/>
    <n v="1"/>
    <n v="0"/>
    <n v="0"/>
  </r>
  <r>
    <n v="3756"/>
    <x v="1853"/>
    <x v="840"/>
    <d v="2018-03-06T00:00:00"/>
    <s v="First Class"/>
    <x v="684"/>
    <x v="684"/>
    <x v="1"/>
    <s v="United States"/>
    <s v="Odessa"/>
    <s v="Texas"/>
    <n v="79762"/>
    <x v="2"/>
    <s v="OFF-PA-10001892"/>
    <x v="1"/>
    <s v="Paper"/>
    <s v="Rediform Wirebound &quot;Phone Memo&quot; Message Book, 11 x 5-3/4"/>
    <x v="2949"/>
    <n v="7"/>
    <n v="0.2"/>
    <n v="15.509199999999998"/>
    <s v="Kelly Williams"/>
    <s v=""/>
    <n v="1"/>
    <n v="0"/>
  </r>
  <r>
    <n v="3757"/>
    <x v="1853"/>
    <x v="840"/>
    <d v="2018-03-06T00:00:00"/>
    <s v="First Class"/>
    <x v="684"/>
    <x v="684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x v="2950"/>
    <n v="5"/>
    <n v="0.3"/>
    <n v="-56.343000000000018"/>
    <s v="Kelly Williams"/>
    <s v=""/>
    <n v="1"/>
    <n v="0"/>
  </r>
  <r>
    <n v="3758"/>
    <x v="1854"/>
    <x v="905"/>
    <d v="2018-03-04T00:00:00"/>
    <s v="Standard Class"/>
    <x v="48"/>
    <x v="48"/>
    <x v="0"/>
    <s v="United States"/>
    <s v="Newark"/>
    <s v="Ohio"/>
    <n v="43055"/>
    <x v="3"/>
    <s v="OFF-AR-10001615"/>
    <x v="1"/>
    <s v="Art"/>
    <s v="Newell 34"/>
    <x v="2951"/>
    <n v="7"/>
    <n v="0.2"/>
    <n v="8.3328000000000024"/>
    <s v="Chuck Magee"/>
    <s v=""/>
    <n v="1"/>
    <n v="0"/>
  </r>
  <r>
    <n v="3759"/>
    <x v="1855"/>
    <x v="227"/>
    <d v="2017-09-23T00:00:00"/>
    <s v="Standard Class"/>
    <x v="334"/>
    <x v="334"/>
    <x v="1"/>
    <s v="United States"/>
    <s v="Los Angeles"/>
    <s v="California"/>
    <n v="90049"/>
    <x v="1"/>
    <s v="OFF-AR-10003602"/>
    <x v="1"/>
    <s v="Art"/>
    <s v="Quartet Omega Colored Chalk, 12/Pack"/>
    <x v="2643"/>
    <n v="2"/>
    <n v="0"/>
    <n v="5.4895999999999994"/>
    <s v="Anna Andreadi"/>
    <s v=""/>
    <n v="1"/>
    <n v="0"/>
  </r>
  <r>
    <n v="3760"/>
    <x v="1855"/>
    <x v="227"/>
    <d v="2017-09-23T00:00:00"/>
    <s v="Standard Class"/>
    <x v="334"/>
    <x v="334"/>
    <x v="1"/>
    <s v="United States"/>
    <s v="Los Angeles"/>
    <s v="California"/>
    <n v="90049"/>
    <x v="1"/>
    <s v="OFF-SU-10004782"/>
    <x v="1"/>
    <s v="Supplies"/>
    <s v="Elite 5&quot; Scissors"/>
    <x v="2952"/>
    <n v="2"/>
    <n v="0"/>
    <n v="5.0699999999999985"/>
    <s v="Anna Andreadi"/>
    <s v=""/>
    <n v="1"/>
    <n v="0"/>
  </r>
  <r>
    <n v="3761"/>
    <x v="1855"/>
    <x v="227"/>
    <d v="2017-09-23T00:00:00"/>
    <s v="Standard Class"/>
    <x v="334"/>
    <x v="334"/>
    <x v="1"/>
    <s v="United States"/>
    <s v="Los Angeles"/>
    <s v="California"/>
    <n v="90049"/>
    <x v="1"/>
    <s v="FUR-FU-10001591"/>
    <x v="0"/>
    <s v="Furnishings"/>
    <s v="Advantus Panel Wall Certificate Holder - 8.5x11"/>
    <x v="2953"/>
    <n v="2"/>
    <n v="0"/>
    <n v="10.248000000000001"/>
    <s v="Anna Andreadi"/>
    <s v=""/>
    <n v="1"/>
    <n v="0"/>
  </r>
  <r>
    <n v="3762"/>
    <x v="1856"/>
    <x v="605"/>
    <d v="2019-05-17T00:00:00"/>
    <s v="Standard Class"/>
    <x v="237"/>
    <x v="237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x v="2954"/>
    <n v="5"/>
    <n v="0"/>
    <n v="42.047999999999995"/>
    <s v="Chuck Magee"/>
    <s v=""/>
    <n v="1"/>
    <n v="0"/>
  </r>
  <r>
    <n v="3763"/>
    <x v="1857"/>
    <x v="572"/>
    <d v="2018-08-18T00:00:00"/>
    <s v="Second Class"/>
    <x v="378"/>
    <x v="378"/>
    <x v="1"/>
    <s v="United States"/>
    <s v="West Allis"/>
    <s v="Wisconsin"/>
    <n v="53214"/>
    <x v="2"/>
    <s v="FUR-BO-10001337"/>
    <x v="0"/>
    <s v="Bookcases"/>
    <s v="O'Sullivan Living Dimensions 2-Shelf Bookcases"/>
    <x v="1805"/>
    <n v="2"/>
    <n v="0"/>
    <n v="24.195999999999998"/>
    <s v="Kelly Williams"/>
    <s v=""/>
    <n v="1"/>
    <n v="0"/>
  </r>
  <r>
    <n v="3764"/>
    <x v="1857"/>
    <x v="572"/>
    <d v="2018-08-18T00:00:00"/>
    <s v="Second Class"/>
    <x v="378"/>
    <x v="378"/>
    <x v="1"/>
    <s v="United States"/>
    <s v="West Allis"/>
    <s v="Wisconsin"/>
    <n v="53214"/>
    <x v="2"/>
    <s v="OFF-BI-10003529"/>
    <x v="1"/>
    <s v="Binders"/>
    <s v="Avery Round Ring Poly Binders"/>
    <x v="2955"/>
    <n v="3"/>
    <n v="0"/>
    <n v="4.1747999999999994"/>
    <s v="Kelly Williams"/>
    <s v=""/>
    <n v="1"/>
    <n v="0"/>
  </r>
  <r>
    <n v="3765"/>
    <x v="1858"/>
    <x v="906"/>
    <d v="2019-03-02T00:00:00"/>
    <s v="Standard Class"/>
    <x v="659"/>
    <x v="659"/>
    <x v="0"/>
    <s v="United States"/>
    <s v="Chicago"/>
    <s v="Illinois"/>
    <n v="60623"/>
    <x v="2"/>
    <s v="OFF-BI-10002609"/>
    <x v="1"/>
    <s v="Binders"/>
    <s v="Avery Hidden Tab Dividers for Binding Systems"/>
    <x v="99"/>
    <n v="3"/>
    <n v="0.8"/>
    <n v="-3.0396000000000001"/>
    <s v="Kelly Williams"/>
    <s v=""/>
    <n v="1"/>
    <n v="0"/>
  </r>
  <r>
    <n v="3766"/>
    <x v="1859"/>
    <x v="844"/>
    <d v="2018-03-25T00:00:00"/>
    <s v="Standard Class"/>
    <x v="678"/>
    <x v="678"/>
    <x v="1"/>
    <s v="United States"/>
    <s v="Houston"/>
    <s v="Texas"/>
    <n v="77036"/>
    <x v="2"/>
    <s v="FUR-TA-10004767"/>
    <x v="0"/>
    <s v="Tables"/>
    <s v="Safco Drafting Table"/>
    <x v="2811"/>
    <n v="2"/>
    <n v="0.3"/>
    <n v="-1.4196000000000097"/>
    <s v="Kelly Williams"/>
    <s v=""/>
    <n v="1"/>
    <n v="0"/>
  </r>
  <r>
    <n v="3767"/>
    <x v="1859"/>
    <x v="844"/>
    <d v="2018-03-25T00:00:00"/>
    <s v="Standard Class"/>
    <x v="678"/>
    <x v="678"/>
    <x v="1"/>
    <s v="United States"/>
    <s v="Houston"/>
    <s v="Texas"/>
    <n v="77036"/>
    <x v="2"/>
    <s v="OFF-AR-10001868"/>
    <x v="1"/>
    <s v="Art"/>
    <s v="Prang Dustless Chalk Sticks"/>
    <x v="2956"/>
    <n v="1"/>
    <n v="0.2"/>
    <n v="0.504"/>
    <s v="Kelly Williams"/>
    <s v=""/>
    <n v="1"/>
    <n v="0"/>
  </r>
  <r>
    <n v="3768"/>
    <x v="1860"/>
    <x v="575"/>
    <d v="2017-12-10T00:00:00"/>
    <s v="Second Class"/>
    <x v="342"/>
    <x v="342"/>
    <x v="2"/>
    <s v="United States"/>
    <s v="Houston"/>
    <s v="Texas"/>
    <n v="77036"/>
    <x v="2"/>
    <s v="TEC-PH-10004896"/>
    <x v="2"/>
    <s v="Phones"/>
    <s v="Nokia Lumia 521 (T-Mobile)"/>
    <x v="2546"/>
    <n v="5"/>
    <n v="0.2"/>
    <n v="11.996000000000002"/>
    <s v="Kelly Williams"/>
    <s v=""/>
    <n v="1"/>
    <n v="0"/>
  </r>
  <r>
    <n v="3769"/>
    <x v="1861"/>
    <x v="757"/>
    <d v="2016-12-20T00:00:00"/>
    <s v="Second Class"/>
    <x v="10"/>
    <x v="10"/>
    <x v="1"/>
    <s v="United States"/>
    <s v="Hialeah"/>
    <s v="Florida"/>
    <n v="33012"/>
    <x v="0"/>
    <s v="FUR-CH-10000988"/>
    <x v="0"/>
    <s v="Chairs"/>
    <s v="Hon Olson Stacker Stools"/>
    <x v="2957"/>
    <n v="9"/>
    <n v="0.2"/>
    <n v="101.38319999999999"/>
    <s v="Cassandra Brandow"/>
    <s v=""/>
    <n v="1"/>
    <n v="0"/>
  </r>
  <r>
    <n v="3770"/>
    <x v="1861"/>
    <x v="757"/>
    <d v="2016-12-20T00:00:00"/>
    <s v="Second Class"/>
    <x v="10"/>
    <x v="10"/>
    <x v="1"/>
    <s v="United States"/>
    <s v="Hialeah"/>
    <s v="Florida"/>
    <n v="33012"/>
    <x v="0"/>
    <s v="OFF-FA-10000490"/>
    <x v="1"/>
    <s v="Fasteners"/>
    <s v="OIC Binder Clips, Mini, 1/4&quot; Capacity, Black"/>
    <x v="2958"/>
    <n v="2"/>
    <n v="0.2"/>
    <n v="0.66959999999999997"/>
    <s v="Cassandra Brandow"/>
    <s v=""/>
    <n v="1"/>
    <n v="0"/>
  </r>
  <r>
    <n v="3771"/>
    <x v="1862"/>
    <x v="907"/>
    <d v="2018-12-21T00:00:00"/>
    <s v="Standard Class"/>
    <x v="380"/>
    <x v="380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x v="2959"/>
    <n v="6"/>
    <n v="0.2"/>
    <n v="-325.57200000000023"/>
    <s v="Anna Andreadi"/>
    <s v=""/>
    <n v="1"/>
    <n v="0"/>
  </r>
  <r>
    <n v="3772"/>
    <x v="1863"/>
    <x v="536"/>
    <d v="2018-05-17T00:00:00"/>
    <s v="Standard Class"/>
    <x v="524"/>
    <x v="524"/>
    <x v="1"/>
    <s v="United States"/>
    <s v="Philadelphia"/>
    <s v="Pennsylvania"/>
    <n v="19140"/>
    <x v="3"/>
    <s v="OFF-ST-10004804"/>
    <x v="1"/>
    <s v="Storage"/>
    <s v="Belkin 19&quot; Vented Equipment Shelf, Black"/>
    <x v="250"/>
    <n v="2"/>
    <n v="0.2"/>
    <n v="-19.562399999999997"/>
    <s v="Chuck Magee"/>
    <s v=""/>
    <n v="1"/>
    <n v="0"/>
  </r>
  <r>
    <n v="3773"/>
    <x v="1864"/>
    <x v="908"/>
    <d v="2016-08-11T00:00:00"/>
    <s v="Second Class"/>
    <x v="288"/>
    <x v="288"/>
    <x v="0"/>
    <s v="United States"/>
    <s v="Columbia"/>
    <s v="South Carolina"/>
    <n v="29203"/>
    <x v="0"/>
    <s v="TEC-AC-10000023"/>
    <x v="2"/>
    <s v="Accessories"/>
    <s v="Maxell 74 Minute CD-R Spindle, 50/Pack"/>
    <x v="2960"/>
    <n v="3"/>
    <n v="0"/>
    <n v="22.647599999999997"/>
    <s v="Cassandra Brandow"/>
    <s v=""/>
    <n v="1"/>
    <n v="0"/>
  </r>
  <r>
    <n v="3774"/>
    <x v="1865"/>
    <x v="909"/>
    <d v="2016-04-13T00:00:00"/>
    <s v="Second Class"/>
    <x v="271"/>
    <x v="271"/>
    <x v="0"/>
    <s v="United States"/>
    <s v="Miami"/>
    <s v="Florida"/>
    <n v="33180"/>
    <x v="0"/>
    <s v="OFF-FA-10001332"/>
    <x v="1"/>
    <s v="Fasteners"/>
    <s v="Acco Banker's Clasps, 5 3/4&quot;-Long"/>
    <x v="2789"/>
    <n v="3"/>
    <n v="0.2"/>
    <n v="2.3327999999999998"/>
    <s v="Cassandra Brandow"/>
    <s v=""/>
    <n v="1"/>
    <n v="0"/>
  </r>
  <r>
    <n v="3775"/>
    <x v="1865"/>
    <x v="909"/>
    <d v="2016-04-13T00:00:00"/>
    <s v="Second Class"/>
    <x v="271"/>
    <x v="271"/>
    <x v="0"/>
    <s v="United States"/>
    <s v="Miami"/>
    <s v="Florida"/>
    <n v="33180"/>
    <x v="0"/>
    <s v="TEC-AC-10002001"/>
    <x v="2"/>
    <s v="Accessories"/>
    <s v="Logitech Wireless Gaming Headset G930"/>
    <x v="2961"/>
    <n v="3"/>
    <n v="0.2"/>
    <n v="81.59490000000001"/>
    <s v="Cassandra Brandow"/>
    <s v=""/>
    <n v="1"/>
    <n v="0"/>
  </r>
  <r>
    <n v="3776"/>
    <x v="1865"/>
    <x v="909"/>
    <d v="2016-04-13T00:00:00"/>
    <s v="Second Class"/>
    <x v="271"/>
    <x v="271"/>
    <x v="0"/>
    <s v="United States"/>
    <s v="Miami"/>
    <s v="Florida"/>
    <n v="33180"/>
    <x v="0"/>
    <s v="OFF-PA-10000029"/>
    <x v="1"/>
    <s v="Paper"/>
    <s v="Xerox 224"/>
    <x v="563"/>
    <n v="2"/>
    <n v="0.2"/>
    <n v="3.6288"/>
    <s v="Cassandra Brandow"/>
    <s v=""/>
    <n v="1"/>
    <n v="0"/>
  </r>
  <r>
    <n v="3777"/>
    <x v="1865"/>
    <x v="909"/>
    <d v="2016-04-13T00:00:00"/>
    <s v="Second Class"/>
    <x v="271"/>
    <x v="271"/>
    <x v="0"/>
    <s v="United States"/>
    <s v="Miami"/>
    <s v="Florida"/>
    <n v="33180"/>
    <x v="0"/>
    <s v="TEC-AC-10001874"/>
    <x v="2"/>
    <s v="Accessories"/>
    <s v="Logitech Wireless Anywhere Mouse MX for PC and Mac"/>
    <x v="2962"/>
    <n v="7"/>
    <n v="0.2"/>
    <n v="41.992999999999995"/>
    <s v="Cassandra Brandow"/>
    <s v=""/>
    <n v="1"/>
    <n v="0"/>
  </r>
  <r>
    <n v="3778"/>
    <x v="1866"/>
    <x v="910"/>
    <d v="2017-05-08T00:00:00"/>
    <s v="Standard Class"/>
    <x v="674"/>
    <x v="674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x v="16"/>
    <n v="6"/>
    <n v="0"/>
    <n v="106.54079999999999"/>
    <s v="Anna Andreadi"/>
    <s v=""/>
    <n v="1"/>
    <n v="0"/>
  </r>
  <r>
    <n v="3779"/>
    <x v="1867"/>
    <x v="329"/>
    <d v="2019-12-02T00:00:00"/>
    <s v="Second Class"/>
    <x v="43"/>
    <x v="43"/>
    <x v="2"/>
    <s v="United States"/>
    <s v="Miami"/>
    <s v="Florida"/>
    <n v="33180"/>
    <x v="0"/>
    <s v="TEC-PH-10002564"/>
    <x v="2"/>
    <s v="Phones"/>
    <s v="OtterBox Defender Series Case - Samsung Galaxy S4"/>
    <x v="981"/>
    <n v="3"/>
    <n v="0.2"/>
    <n v="8.9969999999999892"/>
    <s v="Cassandra Brandow"/>
    <s v=""/>
    <n v="1"/>
    <n v="0"/>
  </r>
  <r>
    <n v="3780"/>
    <x v="1868"/>
    <x v="911"/>
    <d v="2019-02-20T00:00:00"/>
    <s v="Standard Class"/>
    <x v="166"/>
    <x v="166"/>
    <x v="0"/>
    <s v="United States"/>
    <s v="New York City"/>
    <s v="New York"/>
    <n v="10035"/>
    <x v="3"/>
    <s v="OFF-PA-10003465"/>
    <x v="1"/>
    <s v="Paper"/>
    <s v="Xerox 1912"/>
    <x v="2479"/>
    <n v="2"/>
    <n v="0"/>
    <n v="18.211199999999998"/>
    <s v="Chuck Magee"/>
    <s v=""/>
    <n v="1"/>
    <n v="0"/>
  </r>
  <r>
    <n v="3781"/>
    <x v="1869"/>
    <x v="912"/>
    <d v="2016-11-20T00:00:00"/>
    <s v="Standard Class"/>
    <x v="563"/>
    <x v="563"/>
    <x v="2"/>
    <s v="United States"/>
    <s v="Manhattan"/>
    <s v="Kansas"/>
    <n v="66502"/>
    <x v="2"/>
    <s v="TEC-PH-10000038"/>
    <x v="2"/>
    <s v="Phones"/>
    <s v="Jawbone MINI JAMBOX Wireless Bluetooth Speaker"/>
    <x v="2963"/>
    <n v="2"/>
    <n v="0"/>
    <n v="10.958399999999983"/>
    <s v="Kelly Williams"/>
    <s v=""/>
    <n v="1"/>
    <n v="0"/>
  </r>
  <r>
    <n v="3782"/>
    <x v="1870"/>
    <x v="584"/>
    <d v="2017-07-14T00:00:00"/>
    <s v="Second Class"/>
    <x v="430"/>
    <x v="430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x v="2964"/>
    <n v="3"/>
    <n v="0.4"/>
    <n v="40.497299999999996"/>
    <s v="Chuck Magee"/>
    <s v=""/>
    <n v="1"/>
    <n v="0"/>
  </r>
  <r>
    <n v="3783"/>
    <x v="1871"/>
    <x v="38"/>
    <d v="2019-11-16T00:00:00"/>
    <s v="Second Class"/>
    <x v="438"/>
    <x v="438"/>
    <x v="0"/>
    <s v="United States"/>
    <s v="Memphis"/>
    <s v="Tennessee"/>
    <n v="38109"/>
    <x v="0"/>
    <s v="OFF-PA-10003424"/>
    <x v="1"/>
    <s v="Paper"/>
    <s v="&quot;While you Were Out&quot; Message Book, One Form per Page"/>
    <x v="2965"/>
    <n v="3"/>
    <n v="0.2"/>
    <n v="3.3389999999999995"/>
    <s v="Cassandra Brandow"/>
    <s v=""/>
    <n v="1"/>
    <n v="0"/>
  </r>
  <r>
    <n v="3784"/>
    <x v="1871"/>
    <x v="38"/>
    <d v="2019-11-16T00:00:00"/>
    <s v="Second Class"/>
    <x v="438"/>
    <x v="438"/>
    <x v="0"/>
    <s v="United States"/>
    <s v="Memphis"/>
    <s v="Tennessee"/>
    <n v="38109"/>
    <x v="0"/>
    <s v="OFF-ST-10003716"/>
    <x v="1"/>
    <s v="Storage"/>
    <s v="Tennsco Double-Tier Lockers"/>
    <x v="2966"/>
    <n v="4"/>
    <n v="0.2"/>
    <n v="-63.005600000000015"/>
    <s v="Cassandra Brandow"/>
    <s v=""/>
    <n v="1"/>
    <n v="0"/>
  </r>
  <r>
    <n v="3785"/>
    <x v="1872"/>
    <x v="689"/>
    <d v="2019-08-04T00:00:00"/>
    <s v="Standard Class"/>
    <x v="258"/>
    <x v="258"/>
    <x v="2"/>
    <s v="United States"/>
    <s v="Fort Lauderdale"/>
    <s v="Florida"/>
    <n v="33311"/>
    <x v="0"/>
    <s v="TEC-AC-10003590"/>
    <x v="2"/>
    <s v="Accessories"/>
    <s v="TRENDnet 56K USB 2.0 Phone, Internet and Fax Modem"/>
    <x v="2967"/>
    <n v="2"/>
    <n v="0.2"/>
    <n v="8.2847999999999971"/>
    <s v="Cassandra Brandow"/>
    <s v=""/>
    <n v="1"/>
    <n v="0"/>
  </r>
  <r>
    <n v="3786"/>
    <x v="1873"/>
    <x v="377"/>
    <d v="2019-12-30T00:00:00"/>
    <s v="Standard Class"/>
    <x v="426"/>
    <x v="426"/>
    <x v="2"/>
    <s v="United States"/>
    <s v="Columbus"/>
    <s v="Ohio"/>
    <n v="43229"/>
    <x v="3"/>
    <s v="OFF-BI-10000494"/>
    <x v="1"/>
    <s v="Binders"/>
    <s v="Acco Economy Flexible Poly Round Ring Binder"/>
    <x v="2968"/>
    <n v="2"/>
    <n v="0.7"/>
    <n v="-2.6099999999999994"/>
    <s v="Chuck Magee"/>
    <s v=""/>
    <n v="1"/>
    <n v="0"/>
  </r>
  <r>
    <n v="3787"/>
    <x v="1874"/>
    <x v="731"/>
    <d v="2018-11-04T00:00:00"/>
    <s v="Standard Class"/>
    <x v="63"/>
    <x v="63"/>
    <x v="1"/>
    <s v="United States"/>
    <s v="Los Angeles"/>
    <s v="California"/>
    <n v="90045"/>
    <x v="1"/>
    <s v="OFF-ST-10002615"/>
    <x v="1"/>
    <s v="Storage"/>
    <s v="Dual Level, Single-Width Filing Carts"/>
    <x v="2969"/>
    <n v="7"/>
    <n v="0"/>
    <n v="282.20920000000001"/>
    <s v="Anna Andreadi"/>
    <s v=""/>
    <n v="1"/>
    <n v="0"/>
  </r>
  <r>
    <n v="3788"/>
    <x v="1875"/>
    <x v="913"/>
    <d v="2018-09-09T00:00:00"/>
    <s v="Standard Class"/>
    <x v="582"/>
    <x v="582"/>
    <x v="0"/>
    <s v="United States"/>
    <s v="Houston"/>
    <s v="Texas"/>
    <n v="77041"/>
    <x v="2"/>
    <s v="OFF-AR-10002804"/>
    <x v="1"/>
    <s v="Art"/>
    <s v="Faber Castell Col-Erase Pencils"/>
    <x v="2970"/>
    <n v="1"/>
    <n v="0.2"/>
    <n v="1.0269000000000001"/>
    <s v="Kelly Williams"/>
    <s v=""/>
    <n v="1"/>
    <n v="0"/>
  </r>
  <r>
    <n v="3789"/>
    <x v="1875"/>
    <x v="913"/>
    <d v="2018-09-09T00:00:00"/>
    <s v="Standard Class"/>
    <x v="582"/>
    <x v="582"/>
    <x v="0"/>
    <s v="United States"/>
    <s v="Houston"/>
    <s v="Texas"/>
    <n v="77041"/>
    <x v="2"/>
    <s v="OFF-AR-10001044"/>
    <x v="1"/>
    <s v="Art"/>
    <s v="BOSTON Ranger #55 Pencil Sharpener, Black"/>
    <x v="2971"/>
    <n v="3"/>
    <n v="0.2"/>
    <n v="7.0172999999999952"/>
    <s v="Kelly Williams"/>
    <s v=""/>
    <n v="1"/>
    <n v="0"/>
  </r>
  <r>
    <n v="3790"/>
    <x v="1876"/>
    <x v="764"/>
    <d v="2018-04-21T00:00:00"/>
    <s v="Standard Class"/>
    <x v="680"/>
    <x v="680"/>
    <x v="2"/>
    <s v="United States"/>
    <s v="Omaha"/>
    <s v="Nebraska"/>
    <n v="68104"/>
    <x v="2"/>
    <s v="OFF-FA-10000134"/>
    <x v="1"/>
    <s v="Fasteners"/>
    <s v="Advantus Push Pins, Aluminum Head"/>
    <x v="2972"/>
    <n v="5"/>
    <n v="0"/>
    <n v="9.0054999999999996"/>
    <s v="Kelly Williams"/>
    <s v=""/>
    <n v="1"/>
    <n v="0"/>
  </r>
  <r>
    <n v="3791"/>
    <x v="1877"/>
    <x v="260"/>
    <d v="2016-07-11T00:00:00"/>
    <s v="Standard Class"/>
    <x v="503"/>
    <x v="503"/>
    <x v="2"/>
    <s v="United States"/>
    <s v="Los Angeles"/>
    <s v="California"/>
    <n v="90004"/>
    <x v="1"/>
    <s v="OFF-BI-10001670"/>
    <x v="1"/>
    <s v="Binders"/>
    <s v="Vinyl Sectional Post Binders"/>
    <x v="2973"/>
    <n v="6"/>
    <n v="0.2"/>
    <n v="67.86"/>
    <s v="Anna Andreadi"/>
    <s v=""/>
    <n v="1"/>
    <n v="0"/>
  </r>
  <r>
    <n v="3792"/>
    <x v="1878"/>
    <x v="914"/>
    <d v="2017-02-28T00:00:00"/>
    <s v="First Class"/>
    <x v="387"/>
    <x v="387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x v="2974"/>
    <n v="3"/>
    <n v="0.7"/>
    <n v="-3.3879000000000001"/>
    <s v="Chuck Magee"/>
    <s v=""/>
    <n v="1"/>
    <n v="0"/>
  </r>
  <r>
    <n v="3793"/>
    <x v="1878"/>
    <x v="914"/>
    <d v="2017-02-28T00:00:00"/>
    <s v="First Class"/>
    <x v="387"/>
    <x v="387"/>
    <x v="1"/>
    <s v="United States"/>
    <s v="Altoona"/>
    <s v="Pennsylvania"/>
    <n v="16602"/>
    <x v="3"/>
    <s v="OFF-AR-10002257"/>
    <x v="1"/>
    <s v="Art"/>
    <s v="Eldon Spacemaker Box, Quick-Snap Lid, Clear"/>
    <x v="2975"/>
    <n v="6"/>
    <n v="0.2"/>
    <n v="2.2043999999999979"/>
    <s v="Chuck Magee"/>
    <s v=""/>
    <n v="1"/>
    <n v="0"/>
  </r>
  <r>
    <n v="3794"/>
    <x v="1879"/>
    <x v="154"/>
    <d v="2017-12-01T00:00:00"/>
    <s v="Standard Class"/>
    <x v="188"/>
    <x v="188"/>
    <x v="0"/>
    <s v="United States"/>
    <s v="New York City"/>
    <s v="New York"/>
    <n v="10024"/>
    <x v="3"/>
    <s v="OFF-AR-10001915"/>
    <x v="1"/>
    <s v="Art"/>
    <s v="Peel-Off China Markers"/>
    <x v="1418"/>
    <n v="3"/>
    <n v="0"/>
    <n v="12.511800000000001"/>
    <s v="Chuck Magee"/>
    <s v=""/>
    <n v="1"/>
    <n v="0"/>
  </r>
  <r>
    <n v="3795"/>
    <x v="1880"/>
    <x v="915"/>
    <d v="2016-02-02T00:00:00"/>
    <s v="Standard Class"/>
    <x v="719"/>
    <x v="719"/>
    <x v="0"/>
    <s v="United States"/>
    <s v="San Diego"/>
    <s v="California"/>
    <n v="92037"/>
    <x v="1"/>
    <s v="OFF-ST-10003692"/>
    <x v="1"/>
    <s v="Storage"/>
    <s v="Recycled Steel Personal File for Hanging File Folders"/>
    <x v="2976"/>
    <n v="1"/>
    <n v="0"/>
    <n v="14.307499999999997"/>
    <s v="Anna Andreadi"/>
    <s v=""/>
    <n v="1"/>
    <n v="1"/>
  </r>
  <r>
    <n v="3796"/>
    <x v="1880"/>
    <x v="915"/>
    <d v="2016-02-02T00:00:00"/>
    <s v="Standard Class"/>
    <x v="719"/>
    <x v="719"/>
    <x v="0"/>
    <s v="United States"/>
    <s v="San Diego"/>
    <s v="California"/>
    <n v="92037"/>
    <x v="1"/>
    <s v="FUR-TA-10003469"/>
    <x v="0"/>
    <s v="Tables"/>
    <s v="Balt Split Level Computer Training Table"/>
    <x v="2977"/>
    <n v="3"/>
    <n v="0.2"/>
    <n v="-16.649999999999991"/>
    <s v="Anna Andreadi"/>
    <s v=""/>
    <n v="1"/>
    <n v="0"/>
  </r>
  <r>
    <n v="3797"/>
    <x v="1880"/>
    <x v="915"/>
    <d v="2016-02-02T00:00:00"/>
    <s v="Standard Class"/>
    <x v="719"/>
    <x v="719"/>
    <x v="0"/>
    <s v="United States"/>
    <s v="San Diego"/>
    <s v="California"/>
    <n v="92037"/>
    <x v="1"/>
    <s v="OFF-AR-10003179"/>
    <x v="1"/>
    <s v="Art"/>
    <s v="Dixon Ticonderoga Core-Lock Colored Pencils"/>
    <x v="2978"/>
    <n v="4"/>
    <n v="0"/>
    <n v="12.025199999999998"/>
    <s v="Anna Andreadi"/>
    <s v=""/>
    <n v="1"/>
    <n v="0"/>
  </r>
  <r>
    <n v="3798"/>
    <x v="1881"/>
    <x v="397"/>
    <d v="2019-09-26T00:00:00"/>
    <s v="First Class"/>
    <x v="648"/>
    <x v="648"/>
    <x v="0"/>
    <s v="United States"/>
    <s v="Miami"/>
    <s v="Florida"/>
    <n v="33178"/>
    <x v="0"/>
    <s v="OFF-PA-10003395"/>
    <x v="1"/>
    <s v="Paper"/>
    <s v="Xerox 1941"/>
    <x v="1152"/>
    <n v="3"/>
    <n v="0.2"/>
    <n v="88.073999999999984"/>
    <s v="Cassandra Brandow"/>
    <s v=""/>
    <n v="1"/>
    <n v="0"/>
  </r>
  <r>
    <n v="3799"/>
    <x v="1882"/>
    <x v="259"/>
    <d v="2019-11-05T00:00:00"/>
    <s v="First Class"/>
    <x v="126"/>
    <x v="126"/>
    <x v="1"/>
    <s v="United States"/>
    <s v="Greensboro"/>
    <s v="North Carolina"/>
    <n v="27405"/>
    <x v="0"/>
    <s v="FUR-TA-10004575"/>
    <x v="0"/>
    <s v="Tables"/>
    <s v="Hon 5100 Series Wood Tables"/>
    <x v="2979"/>
    <n v="3"/>
    <n v="0.4"/>
    <n v="-192.04680000000008"/>
    <s v="Cassandra Brandow"/>
    <s v=""/>
    <n v="1"/>
    <n v="0"/>
  </r>
  <r>
    <n v="3800"/>
    <x v="1882"/>
    <x v="259"/>
    <d v="2019-11-05T00:00:00"/>
    <s v="First Class"/>
    <x v="126"/>
    <x v="126"/>
    <x v="1"/>
    <s v="United States"/>
    <s v="Greensboro"/>
    <s v="North Carolina"/>
    <n v="27405"/>
    <x v="0"/>
    <s v="TEC-PH-10002483"/>
    <x v="2"/>
    <s v="Phones"/>
    <s v="Motorola Moto X"/>
    <x v="2980"/>
    <n v="5"/>
    <n v="0.2"/>
    <n v="118.99650000000003"/>
    <s v="Cassandra Brandow"/>
    <s v=""/>
    <n v="1"/>
    <n v="0"/>
  </r>
  <r>
    <n v="3801"/>
    <x v="1883"/>
    <x v="500"/>
    <d v="2018-10-20T00:00:00"/>
    <s v="Standard Class"/>
    <x v="720"/>
    <x v="720"/>
    <x v="0"/>
    <s v="United States"/>
    <s v="Jacksonville"/>
    <s v="North Carolina"/>
    <n v="28540"/>
    <x v="0"/>
    <s v="FUR-CH-10003606"/>
    <x v="0"/>
    <s v="Chairs"/>
    <s v="SAFCO Folding Chair Trolley"/>
    <x v="2981"/>
    <n v="1"/>
    <n v="0.2"/>
    <n v="10.2592"/>
    <s v="Cassandra Brandow"/>
    <s v=""/>
    <n v="1"/>
    <n v="1"/>
  </r>
  <r>
    <n v="3802"/>
    <x v="1883"/>
    <x v="500"/>
    <d v="2018-10-20T00:00:00"/>
    <s v="Standard Class"/>
    <x v="720"/>
    <x v="720"/>
    <x v="0"/>
    <s v="United States"/>
    <s v="Jacksonville"/>
    <s v="North Carolina"/>
    <n v="28540"/>
    <x v="0"/>
    <s v="TEC-AC-10002473"/>
    <x v="2"/>
    <s v="Accessories"/>
    <s v="Maxell 4.7GB DVD-R"/>
    <x v="2982"/>
    <n v="1"/>
    <n v="0.2"/>
    <n v="5.9597999999999995"/>
    <s v="Cassandra Brandow"/>
    <s v=""/>
    <n v="1"/>
    <n v="0"/>
  </r>
  <r>
    <n v="3803"/>
    <x v="1883"/>
    <x v="500"/>
    <d v="2018-10-20T00:00:00"/>
    <s v="Standard Class"/>
    <x v="720"/>
    <x v="720"/>
    <x v="0"/>
    <s v="United States"/>
    <s v="Jacksonville"/>
    <s v="North Carolina"/>
    <n v="28540"/>
    <x v="0"/>
    <s v="OFF-PA-10002319"/>
    <x v="1"/>
    <s v="Paper"/>
    <s v="Xerox 1944"/>
    <x v="2557"/>
    <n v="3"/>
    <n v="0.2"/>
    <n v="33.721199999999996"/>
    <s v="Cassandra Brandow"/>
    <s v=""/>
    <n v="1"/>
    <n v="0"/>
  </r>
  <r>
    <n v="3804"/>
    <x v="1883"/>
    <x v="500"/>
    <d v="2018-10-20T00:00:00"/>
    <s v="Standard Class"/>
    <x v="720"/>
    <x v="720"/>
    <x v="0"/>
    <s v="United States"/>
    <s v="Jacksonville"/>
    <s v="North Carolina"/>
    <n v="28540"/>
    <x v="0"/>
    <s v="OFF-SU-10000946"/>
    <x v="1"/>
    <s v="Supplies"/>
    <s v="Staple remover"/>
    <x v="2600"/>
    <n v="2"/>
    <n v="0.2"/>
    <n v="1.436399999999999"/>
    <s v="Cassandra Brandow"/>
    <s v=""/>
    <n v="1"/>
    <n v="0"/>
  </r>
  <r>
    <n v="3805"/>
    <x v="1883"/>
    <x v="500"/>
    <d v="2018-10-20T00:00:00"/>
    <s v="Standard Class"/>
    <x v="720"/>
    <x v="720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x v="2983"/>
    <n v="4"/>
    <n v="0.2"/>
    <n v="13.127999999999998"/>
    <s v="Cassandra Brandow"/>
    <s v=""/>
    <n v="1"/>
    <n v="0"/>
  </r>
  <r>
    <n v="3806"/>
    <x v="1883"/>
    <x v="500"/>
    <d v="2018-10-20T00:00:00"/>
    <s v="Standard Class"/>
    <x v="720"/>
    <x v="720"/>
    <x v="0"/>
    <s v="United States"/>
    <s v="Jacksonville"/>
    <s v="North Carolina"/>
    <n v="28540"/>
    <x v="0"/>
    <s v="OFF-PA-10002377"/>
    <x v="1"/>
    <s v="Paper"/>
    <s v="Xerox 1916"/>
    <x v="2984"/>
    <n v="1"/>
    <n v="0.2"/>
    <n v="14.681999999999999"/>
    <s v="Cassandra Brandow"/>
    <s v=""/>
    <n v="1"/>
    <n v="0"/>
  </r>
  <r>
    <n v="3807"/>
    <x v="1884"/>
    <x v="768"/>
    <d v="2017-11-19T00:00:00"/>
    <s v="Standard Class"/>
    <x v="706"/>
    <x v="706"/>
    <x v="1"/>
    <s v="United States"/>
    <s v="Plantation"/>
    <s v="Florida"/>
    <n v="33317"/>
    <x v="0"/>
    <s v="OFF-AR-10001246"/>
    <x v="1"/>
    <s v="Art"/>
    <s v="Newell 317"/>
    <x v="2722"/>
    <n v="5"/>
    <n v="0.2"/>
    <n v="1.3229999999999991"/>
    <s v="Cassandra Brandow"/>
    <n v="1"/>
    <n v="0"/>
    <n v="0"/>
  </r>
  <r>
    <n v="3808"/>
    <x v="1884"/>
    <x v="768"/>
    <d v="2017-11-19T00:00:00"/>
    <s v="Standard Class"/>
    <x v="706"/>
    <x v="706"/>
    <x v="1"/>
    <s v="United States"/>
    <s v="Plantation"/>
    <s v="Florida"/>
    <n v="33317"/>
    <x v="0"/>
    <s v="OFF-BI-10003291"/>
    <x v="1"/>
    <s v="Binders"/>
    <s v="Wilson Jones Leather-Like Binders with DublLock Round Rings"/>
    <x v="2985"/>
    <n v="2"/>
    <n v="0.7"/>
    <n v="-4.0158000000000005"/>
    <s v="Cassandra Brandow"/>
    <n v="1"/>
    <n v="0"/>
    <n v="0"/>
  </r>
  <r>
    <n v="3809"/>
    <x v="1884"/>
    <x v="768"/>
    <d v="2017-11-19T00:00:00"/>
    <s v="Standard Class"/>
    <x v="706"/>
    <x v="706"/>
    <x v="1"/>
    <s v="United States"/>
    <s v="Plantation"/>
    <s v="Florida"/>
    <n v="33317"/>
    <x v="0"/>
    <s v="OFF-BI-10002799"/>
    <x v="1"/>
    <s v="Binders"/>
    <s v="SlimView Poly Binder, 3/8&quot;"/>
    <x v="2986"/>
    <n v="3"/>
    <n v="0.7"/>
    <n v="-3.7295999999999996"/>
    <s v="Cassandra Brandow"/>
    <n v="1"/>
    <n v="0"/>
    <n v="0"/>
  </r>
  <r>
    <n v="3810"/>
    <x v="1884"/>
    <x v="768"/>
    <d v="2017-11-19T00:00:00"/>
    <s v="Standard Class"/>
    <x v="706"/>
    <x v="706"/>
    <x v="1"/>
    <s v="United States"/>
    <s v="Plantation"/>
    <s v="Florida"/>
    <n v="33317"/>
    <x v="0"/>
    <s v="FUR-CH-10003298"/>
    <x v="0"/>
    <s v="Chairs"/>
    <s v="Office Star - Contemporary Task Swivel chair with Loop Arms, Charcoal"/>
    <x v="2987"/>
    <n v="5"/>
    <n v="0.2"/>
    <n v="-72.039000000000044"/>
    <s v="Cassandra Brandow"/>
    <n v="1"/>
    <n v="0"/>
    <n v="0"/>
  </r>
  <r>
    <n v="3811"/>
    <x v="1884"/>
    <x v="768"/>
    <d v="2017-11-19T00:00:00"/>
    <s v="Standard Class"/>
    <x v="706"/>
    <x v="706"/>
    <x v="1"/>
    <s v="United States"/>
    <s v="Plantation"/>
    <s v="Florida"/>
    <n v="33317"/>
    <x v="0"/>
    <s v="TEC-PH-10000441"/>
    <x v="2"/>
    <s v="Phones"/>
    <s v="VTech DS6151"/>
    <x v="519"/>
    <n v="1"/>
    <n v="0.2"/>
    <n v="10.079200000000007"/>
    <s v="Cassandra Brandow"/>
    <n v="1"/>
    <n v="0"/>
    <n v="0"/>
  </r>
  <r>
    <n v="3812"/>
    <x v="1884"/>
    <x v="768"/>
    <d v="2017-11-19T00:00:00"/>
    <s v="Standard Class"/>
    <x v="706"/>
    <x v="706"/>
    <x v="1"/>
    <s v="United States"/>
    <s v="Plantation"/>
    <s v="Florida"/>
    <n v="33317"/>
    <x v="0"/>
    <s v="FUR-CH-10004477"/>
    <x v="0"/>
    <s v="Chairs"/>
    <s v="Global Push Button Manager's Chair, Indigo"/>
    <x v="2988"/>
    <n v="3"/>
    <n v="0.2"/>
    <n v="16.440299999999986"/>
    <s v="Cassandra Brandow"/>
    <n v="1"/>
    <n v="0"/>
    <n v="0"/>
  </r>
  <r>
    <n v="3813"/>
    <x v="1885"/>
    <x v="916"/>
    <d v="2019-03-05T00:00:00"/>
    <s v="Same Day"/>
    <x v="7"/>
    <x v="7"/>
    <x v="0"/>
    <s v="United States"/>
    <s v="Milwaukee"/>
    <s v="Wisconsin"/>
    <n v="53209"/>
    <x v="2"/>
    <s v="OFF-LA-10003537"/>
    <x v="1"/>
    <s v="Labels"/>
    <s v="Avery 515"/>
    <x v="2989"/>
    <n v="2"/>
    <n v="0"/>
    <n v="11.778199999999998"/>
    <s v="Kelly Williams"/>
    <s v=""/>
    <n v="1"/>
    <n v="0"/>
  </r>
  <r>
    <n v="3814"/>
    <x v="1886"/>
    <x v="599"/>
    <d v="2017-11-09T00:00:00"/>
    <s v="Standard Class"/>
    <x v="159"/>
    <x v="159"/>
    <x v="0"/>
    <s v="United States"/>
    <s v="Quincy"/>
    <s v="Illinois"/>
    <n v="62301"/>
    <x v="2"/>
    <s v="OFF-LA-10004484"/>
    <x v="1"/>
    <s v="Labels"/>
    <s v="Avery 476"/>
    <x v="2990"/>
    <n v="6"/>
    <n v="0.2"/>
    <n v="6.4427999999999992"/>
    <s v="Kelly Williams"/>
    <s v=""/>
    <n v="1"/>
    <n v="0"/>
  </r>
  <r>
    <n v="3815"/>
    <x v="1887"/>
    <x v="630"/>
    <d v="2018-07-08T00:00:00"/>
    <s v="Same Day"/>
    <x v="9"/>
    <x v="9"/>
    <x v="0"/>
    <s v="United States"/>
    <s v="Jacksonville"/>
    <s v="Florida"/>
    <n v="32216"/>
    <x v="0"/>
    <s v="TEC-PH-10002824"/>
    <x v="2"/>
    <s v="Phones"/>
    <s v="Jabra SPEAK 410 Multidevice Speakerphone"/>
    <x v="2991"/>
    <n v="5"/>
    <n v="0.2"/>
    <n v="51.497499999999974"/>
    <s v="Cassandra Brandow"/>
    <s v=""/>
    <n v="1"/>
    <n v="0"/>
  </r>
  <r>
    <n v="3816"/>
    <x v="1887"/>
    <x v="630"/>
    <d v="2018-07-08T00:00:00"/>
    <s v="Same Day"/>
    <x v="9"/>
    <x v="9"/>
    <x v="0"/>
    <s v="United States"/>
    <s v="Jacksonville"/>
    <s v="Florida"/>
    <n v="32216"/>
    <x v="0"/>
    <s v="OFF-PA-10004965"/>
    <x v="1"/>
    <s v="Paper"/>
    <s v="Xerox 1921"/>
    <x v="2992"/>
    <n v="2"/>
    <n v="0.2"/>
    <n v="4.9949999999999992"/>
    <s v="Cassandra Brandow"/>
    <s v=""/>
    <n v="1"/>
    <n v="0"/>
  </r>
  <r>
    <n v="3817"/>
    <x v="1888"/>
    <x v="426"/>
    <d v="2017-09-19T00:00:00"/>
    <s v="Standard Class"/>
    <x v="508"/>
    <x v="508"/>
    <x v="0"/>
    <s v="United States"/>
    <s v="Mobile"/>
    <s v="Alabama"/>
    <n v="36608"/>
    <x v="0"/>
    <s v="FUR-TA-10003569"/>
    <x v="0"/>
    <s v="Tables"/>
    <s v="Bretford CR8500 Series Meeting Room Furniture"/>
    <x v="2842"/>
    <n v="2"/>
    <n v="0"/>
    <n v="200.49"/>
    <s v="Cassandra Brandow"/>
    <s v=""/>
    <n v="1"/>
    <n v="0"/>
  </r>
  <r>
    <n v="3818"/>
    <x v="1888"/>
    <x v="426"/>
    <d v="2017-09-19T00:00:00"/>
    <s v="Standard Class"/>
    <x v="508"/>
    <x v="508"/>
    <x v="0"/>
    <s v="United States"/>
    <s v="Mobile"/>
    <s v="Alabama"/>
    <n v="36608"/>
    <x v="0"/>
    <s v="TEC-PH-10003187"/>
    <x v="2"/>
    <s v="Phones"/>
    <s v="Anker Astro Mini 3000mAh Ultra-Compact Portable Charger"/>
    <x v="1543"/>
    <n v="3"/>
    <n v="0"/>
    <n v="0"/>
    <s v="Cassandra Brandow"/>
    <s v=""/>
    <n v="1"/>
    <n v="0"/>
  </r>
  <r>
    <n v="3819"/>
    <x v="1888"/>
    <x v="426"/>
    <d v="2017-09-19T00:00:00"/>
    <s v="Standard Class"/>
    <x v="508"/>
    <x v="508"/>
    <x v="0"/>
    <s v="United States"/>
    <s v="Mobile"/>
    <s v="Alabama"/>
    <n v="36608"/>
    <x v="0"/>
    <s v="FUR-CH-10004853"/>
    <x v="0"/>
    <s v="Chairs"/>
    <s v="Global Manager's Adjustable Task Chair, Storm"/>
    <x v="2993"/>
    <n v="7"/>
    <n v="0"/>
    <n v="306.48939999999988"/>
    <s v="Cassandra Brandow"/>
    <s v=""/>
    <n v="1"/>
    <n v="0"/>
  </r>
  <r>
    <n v="3820"/>
    <x v="1889"/>
    <x v="449"/>
    <d v="2019-10-14T00:00:00"/>
    <s v="Standard Class"/>
    <x v="668"/>
    <x v="668"/>
    <x v="0"/>
    <s v="United States"/>
    <s v="New York City"/>
    <s v="New York"/>
    <n v="10024"/>
    <x v="3"/>
    <s v="OFF-BI-10001031"/>
    <x v="1"/>
    <s v="Binders"/>
    <s v="Pressboard Data Binders by Wilson Jones"/>
    <x v="2994"/>
    <n v="3"/>
    <n v="0.2"/>
    <n v="4.3253999999999984"/>
    <s v="Chuck Magee"/>
    <s v=""/>
    <n v="1"/>
    <n v="0"/>
  </r>
  <r>
    <n v="3821"/>
    <x v="1889"/>
    <x v="449"/>
    <d v="2019-10-14T00:00:00"/>
    <s v="Standard Class"/>
    <x v="668"/>
    <x v="668"/>
    <x v="0"/>
    <s v="United States"/>
    <s v="New York City"/>
    <s v="New York"/>
    <n v="10024"/>
    <x v="3"/>
    <s v="FUR-BO-10003034"/>
    <x v="0"/>
    <s v="Bookcases"/>
    <s v="O'Sullivan Elevations Bookcase, Cherry Finish"/>
    <x v="2361"/>
    <n v="3"/>
    <n v="0.2"/>
    <n v="-15.71759999999999"/>
    <s v="Chuck Magee"/>
    <s v=""/>
    <n v="1"/>
    <n v="0"/>
  </r>
  <r>
    <n v="3822"/>
    <x v="1889"/>
    <x v="449"/>
    <d v="2019-10-14T00:00:00"/>
    <s v="Standard Class"/>
    <x v="668"/>
    <x v="668"/>
    <x v="0"/>
    <s v="United States"/>
    <s v="New York City"/>
    <s v="New York"/>
    <n v="10024"/>
    <x v="3"/>
    <s v="OFF-PA-10000069"/>
    <x v="1"/>
    <s v="Paper"/>
    <s v="TOPS 4 x 6 Fluorescent Color Memo Sheets, 500 Sheets per Pack"/>
    <x v="2995"/>
    <n v="2"/>
    <n v="0"/>
    <n v="8.9206000000000003"/>
    <s v="Chuck Magee"/>
    <s v=""/>
    <n v="1"/>
    <n v="0"/>
  </r>
  <r>
    <n v="3823"/>
    <x v="1889"/>
    <x v="449"/>
    <d v="2019-10-14T00:00:00"/>
    <s v="Standard Class"/>
    <x v="668"/>
    <x v="668"/>
    <x v="0"/>
    <s v="United States"/>
    <s v="New York City"/>
    <s v="New York"/>
    <n v="10024"/>
    <x v="3"/>
    <s v="OFF-BI-10003655"/>
    <x v="1"/>
    <s v="Binders"/>
    <s v="Durable Pressboard Binders"/>
    <x v="2614"/>
    <n v="6"/>
    <n v="0.2"/>
    <n v="6.1560000000000006"/>
    <s v="Chuck Magee"/>
    <s v=""/>
    <n v="1"/>
    <n v="0"/>
  </r>
  <r>
    <n v="3824"/>
    <x v="1890"/>
    <x v="471"/>
    <d v="2017-09-18T00:00:00"/>
    <s v="Standard Class"/>
    <x v="530"/>
    <x v="530"/>
    <x v="0"/>
    <s v="United States"/>
    <s v="New York City"/>
    <s v="New York"/>
    <n v="10011"/>
    <x v="3"/>
    <s v="OFF-ST-10000585"/>
    <x v="1"/>
    <s v="Storage"/>
    <s v="Economy Rollaway Files"/>
    <x v="2996"/>
    <n v="6"/>
    <n v="0"/>
    <n v="257.71199999999999"/>
    <s v="Chuck Magee"/>
    <n v="1"/>
    <n v="0"/>
    <n v="0"/>
  </r>
  <r>
    <n v="3825"/>
    <x v="1890"/>
    <x v="471"/>
    <d v="2017-09-18T00:00:00"/>
    <s v="Standard Class"/>
    <x v="530"/>
    <x v="530"/>
    <x v="0"/>
    <s v="United States"/>
    <s v="New York City"/>
    <s v="New York"/>
    <n v="10011"/>
    <x v="3"/>
    <s v="TEC-CO-10001571"/>
    <x v="2"/>
    <s v="Copiers"/>
    <s v="Sharp 1540cs Digital Laser Copier"/>
    <x v="2948"/>
    <n v="2"/>
    <n v="0.2"/>
    <n v="329.99400000000003"/>
    <s v="Chuck Magee"/>
    <n v="1"/>
    <n v="0"/>
    <n v="0"/>
  </r>
  <r>
    <n v="3826"/>
    <x v="1890"/>
    <x v="471"/>
    <d v="2017-09-18T00:00:00"/>
    <s v="Standard Class"/>
    <x v="530"/>
    <x v="530"/>
    <x v="0"/>
    <s v="United States"/>
    <s v="New York City"/>
    <s v="New York"/>
    <n v="10011"/>
    <x v="3"/>
    <s v="OFF-BI-10002012"/>
    <x v="1"/>
    <s v="Binders"/>
    <s v="Wilson Jones Easy Flow II Sheet Lifters"/>
    <x v="91"/>
    <n v="9"/>
    <n v="0.2"/>
    <n v="4.5359999999999996"/>
    <s v="Chuck Magee"/>
    <n v="1"/>
    <n v="0"/>
    <n v="0"/>
  </r>
  <r>
    <n v="3827"/>
    <x v="1891"/>
    <x v="273"/>
    <d v="2016-10-12T00:00:00"/>
    <s v="Standard Class"/>
    <x v="189"/>
    <x v="189"/>
    <x v="1"/>
    <s v="United States"/>
    <s v="Dallas"/>
    <s v="Texas"/>
    <n v="75217"/>
    <x v="2"/>
    <s v="OFF-ST-10001228"/>
    <x v="1"/>
    <s v="Storage"/>
    <s v="Fellowes Personal Hanging Folder Files, Navy"/>
    <x v="2060"/>
    <n v="10"/>
    <n v="0.2"/>
    <n v="10.744000000000007"/>
    <s v="Kelly Williams"/>
    <s v=""/>
    <n v="1"/>
    <n v="0"/>
  </r>
  <r>
    <n v="3828"/>
    <x v="1892"/>
    <x v="917"/>
    <d v="2019-05-11T00:00:00"/>
    <s v="Standard Class"/>
    <x v="459"/>
    <x v="459"/>
    <x v="1"/>
    <s v="United States"/>
    <s v="Detroit"/>
    <s v="Michigan"/>
    <n v="48234"/>
    <x v="2"/>
    <s v="FUR-CH-10004086"/>
    <x v="0"/>
    <s v="Chairs"/>
    <s v="Hon 4070 Series Pagoda Armless Upholstered Stacking Chairs"/>
    <x v="2997"/>
    <n v="5"/>
    <n v="0"/>
    <n v="423.00849999999997"/>
    <s v="Kelly Williams"/>
    <s v=""/>
    <n v="1"/>
    <n v="0"/>
  </r>
  <r>
    <n v="3829"/>
    <x v="1892"/>
    <x v="917"/>
    <d v="2019-05-11T00:00:00"/>
    <s v="Standard Class"/>
    <x v="459"/>
    <x v="459"/>
    <x v="1"/>
    <s v="United States"/>
    <s v="Detroit"/>
    <s v="Michigan"/>
    <n v="48234"/>
    <x v="2"/>
    <s v="FUR-CH-10002017"/>
    <x v="0"/>
    <s v="Chairs"/>
    <s v="SAFCO Optional Arm Kit for Workspace Cribbage Stacking Chair"/>
    <x v="2998"/>
    <n v="1"/>
    <n v="0"/>
    <n v="7.4591999999999992"/>
    <s v="Kelly Williams"/>
    <s v=""/>
    <n v="1"/>
    <n v="0"/>
  </r>
  <r>
    <n v="3830"/>
    <x v="1892"/>
    <x v="917"/>
    <d v="2019-05-11T00:00:00"/>
    <s v="Standard Class"/>
    <x v="459"/>
    <x v="459"/>
    <x v="1"/>
    <s v="United States"/>
    <s v="Detroit"/>
    <s v="Michigan"/>
    <n v="48234"/>
    <x v="2"/>
    <s v="FUR-CH-10000595"/>
    <x v="0"/>
    <s v="Chairs"/>
    <s v="Safco Contoured Stacking Chairs"/>
    <x v="2999"/>
    <n v="2"/>
    <n v="0"/>
    <n v="119.19999999999999"/>
    <s v="Kelly Williams"/>
    <s v=""/>
    <n v="1"/>
    <n v="0"/>
  </r>
  <r>
    <n v="3831"/>
    <x v="1892"/>
    <x v="917"/>
    <d v="2019-05-11T00:00:00"/>
    <s v="Standard Class"/>
    <x v="459"/>
    <x v="459"/>
    <x v="1"/>
    <s v="United States"/>
    <s v="Detroit"/>
    <s v="Michigan"/>
    <n v="48234"/>
    <x v="2"/>
    <s v="OFF-AP-10001563"/>
    <x v="1"/>
    <s v="Appliances"/>
    <s v="Belkin Premiere Surge Master II 8-outlet surge protector"/>
    <x v="3000"/>
    <n v="2"/>
    <n v="0.1"/>
    <n v="18.460399999999986"/>
    <s v="Kelly Williams"/>
    <s v=""/>
    <n v="1"/>
    <n v="0"/>
  </r>
  <r>
    <n v="3832"/>
    <x v="1893"/>
    <x v="717"/>
    <d v="2017-11-19T00:00:00"/>
    <s v="Standard Class"/>
    <x v="721"/>
    <x v="721"/>
    <x v="0"/>
    <s v="United States"/>
    <s v="Dover"/>
    <s v="Delaware"/>
    <n v="19901"/>
    <x v="3"/>
    <s v="FUR-FU-10004017"/>
    <x v="0"/>
    <s v="Furnishings"/>
    <s v="Executive Impressions 13&quot; Chairman Wall Clock"/>
    <x v="3001"/>
    <n v="3"/>
    <n v="0"/>
    <n v="26.648999999999997"/>
    <s v="Chuck Magee"/>
    <s v=""/>
    <n v="1"/>
    <n v="1"/>
  </r>
  <r>
    <n v="3833"/>
    <x v="1893"/>
    <x v="717"/>
    <d v="2017-11-19T00:00:00"/>
    <s v="Standard Class"/>
    <x v="721"/>
    <x v="721"/>
    <x v="0"/>
    <s v="United States"/>
    <s v="Dover"/>
    <s v="Delaware"/>
    <n v="19901"/>
    <x v="3"/>
    <s v="OFF-BI-10002571"/>
    <x v="1"/>
    <s v="Binders"/>
    <s v="Avery Framed View Binder, EZD Ring (Locking), Navy, 1 1/2&quot;"/>
    <x v="3002"/>
    <n v="2"/>
    <n v="0"/>
    <n v="9.3811999999999998"/>
    <s v="Chuck Magee"/>
    <s v=""/>
    <n v="1"/>
    <n v="0"/>
  </r>
  <r>
    <n v="3834"/>
    <x v="1894"/>
    <x v="156"/>
    <d v="2016-11-24T00:00:00"/>
    <s v="Same Day"/>
    <x v="501"/>
    <x v="501"/>
    <x v="1"/>
    <s v="United States"/>
    <s v="Columbus"/>
    <s v="Ohio"/>
    <n v="43229"/>
    <x v="3"/>
    <s v="TEC-PH-10000560"/>
    <x v="2"/>
    <s v="Phones"/>
    <s v="Samsung Galaxy S III - 16GB - pebble blue (T-Mobile)"/>
    <x v="3003"/>
    <n v="5"/>
    <n v="0.4"/>
    <n v="-209.99399999999991"/>
    <s v="Chuck Magee"/>
    <s v=""/>
    <n v="1"/>
    <n v="0"/>
  </r>
  <r>
    <n v="3835"/>
    <x v="1894"/>
    <x v="156"/>
    <d v="2016-11-24T00:00:00"/>
    <s v="Same Day"/>
    <x v="501"/>
    <x v="501"/>
    <x v="1"/>
    <s v="United States"/>
    <s v="Columbus"/>
    <s v="Ohio"/>
    <n v="43229"/>
    <x v="3"/>
    <s v="FUR-CH-10000847"/>
    <x v="0"/>
    <s v="Chairs"/>
    <s v="Global Executive Mid-Back Manager's Chair"/>
    <x v="3004"/>
    <n v="3"/>
    <n v="0.3"/>
    <n v="-34.917600000000022"/>
    <s v="Chuck Magee"/>
    <s v=""/>
    <n v="1"/>
    <n v="0"/>
  </r>
  <r>
    <n v="3836"/>
    <x v="1895"/>
    <x v="918"/>
    <d v="2016-04-15T00:00:00"/>
    <s v="Standard Class"/>
    <x v="487"/>
    <x v="487"/>
    <x v="1"/>
    <s v="United States"/>
    <s v="Glendale"/>
    <s v="Arizona"/>
    <n v="85301"/>
    <x v="1"/>
    <s v="OFF-FA-10000611"/>
    <x v="1"/>
    <s v="Fasteners"/>
    <s v="Binder Clips by OIC"/>
    <x v="3005"/>
    <n v="2"/>
    <n v="0.2"/>
    <n v="0.82879999999999987"/>
    <s v="Anna Andreadi"/>
    <s v=""/>
    <n v="1"/>
    <n v="0"/>
  </r>
  <r>
    <n v="3837"/>
    <x v="1895"/>
    <x v="918"/>
    <d v="2016-04-15T00:00:00"/>
    <s v="Standard Class"/>
    <x v="487"/>
    <x v="487"/>
    <x v="1"/>
    <s v="United States"/>
    <s v="Glendale"/>
    <s v="Arizona"/>
    <n v="85301"/>
    <x v="1"/>
    <s v="OFF-PA-10004733"/>
    <x v="1"/>
    <s v="Paper"/>
    <s v="Things To Do Today Spiral Book"/>
    <x v="3006"/>
    <n v="3"/>
    <n v="0.2"/>
    <n v="6.8903999999999979"/>
    <s v="Anna Andreadi"/>
    <s v=""/>
    <n v="1"/>
    <n v="0"/>
  </r>
  <r>
    <n v="3838"/>
    <x v="1896"/>
    <x v="711"/>
    <d v="2016-08-02T00:00:00"/>
    <s v="Standard Class"/>
    <x v="27"/>
    <x v="27"/>
    <x v="0"/>
    <s v="United States"/>
    <s v="North Las Vegas"/>
    <s v="Nevada"/>
    <n v="89031"/>
    <x v="1"/>
    <s v="TEC-PH-10001363"/>
    <x v="2"/>
    <s v="Phones"/>
    <s v="Apple iPhone 5S"/>
    <x v="3007"/>
    <n v="2"/>
    <n v="0.2"/>
    <n v="113.99799999999991"/>
    <s v="Anna Andreadi"/>
    <s v=""/>
    <n v="1"/>
    <n v="0"/>
  </r>
  <r>
    <n v="3839"/>
    <x v="1896"/>
    <x v="711"/>
    <d v="2016-08-02T00:00:00"/>
    <s v="Standard Class"/>
    <x v="27"/>
    <x v="27"/>
    <x v="0"/>
    <s v="United States"/>
    <s v="North Las Vegas"/>
    <s v="Nevada"/>
    <n v="89031"/>
    <x v="1"/>
    <s v="FUR-CH-10003312"/>
    <x v="0"/>
    <s v="Chairs"/>
    <s v="Hon 2090 “Pillow Soft” Series Mid Back Swivel/Tilt Chairs"/>
    <x v="3008"/>
    <n v="3"/>
    <n v="0.2"/>
    <n v="-109.58220000000011"/>
    <s v="Anna Andreadi"/>
    <s v=""/>
    <n v="1"/>
    <n v="0"/>
  </r>
  <r>
    <n v="3840"/>
    <x v="1896"/>
    <x v="711"/>
    <d v="2016-08-02T00:00:00"/>
    <s v="Standard Class"/>
    <x v="27"/>
    <x v="27"/>
    <x v="0"/>
    <s v="United States"/>
    <s v="North Las Vegas"/>
    <s v="Nevada"/>
    <n v="89031"/>
    <x v="1"/>
    <s v="FUR-FU-10004018"/>
    <x v="0"/>
    <s v="Furnishings"/>
    <s v="Tensor Computer Mounted Lamp"/>
    <x v="3009"/>
    <n v="9"/>
    <n v="0"/>
    <n v="36.182700000000004"/>
    <s v="Anna Andreadi"/>
    <s v=""/>
    <n v="1"/>
    <n v="0"/>
  </r>
  <r>
    <n v="3841"/>
    <x v="1896"/>
    <x v="711"/>
    <d v="2016-08-02T00:00:00"/>
    <s v="Standard Class"/>
    <x v="27"/>
    <x v="27"/>
    <x v="0"/>
    <s v="United States"/>
    <s v="North Las Vegas"/>
    <s v="Nevada"/>
    <n v="89031"/>
    <x v="1"/>
    <s v="TEC-AC-10004814"/>
    <x v="2"/>
    <s v="Accessories"/>
    <s v="Logitech Illuminated Ultrathin Keyboard with Backlighting"/>
    <x v="3010"/>
    <n v="3"/>
    <n v="0"/>
    <n v="70.097700000000003"/>
    <s v="Anna Andreadi"/>
    <s v=""/>
    <n v="1"/>
    <n v="0"/>
  </r>
  <r>
    <n v="3842"/>
    <x v="1897"/>
    <x v="785"/>
    <d v="2016-06-12T00:00:00"/>
    <s v="Standard Class"/>
    <x v="722"/>
    <x v="722"/>
    <x v="1"/>
    <s v="United States"/>
    <s v="Bristol"/>
    <s v="Tennessee"/>
    <n v="37620"/>
    <x v="0"/>
    <s v="FUR-CH-10002647"/>
    <x v="0"/>
    <s v="Chairs"/>
    <s v="Situations Contoured Folding Chairs, 4/Set"/>
    <x v="3011"/>
    <n v="3"/>
    <n v="0.2"/>
    <n v="10.647000000000006"/>
    <s v="Cassandra Brandow"/>
    <s v=""/>
    <n v="1"/>
    <n v="1"/>
  </r>
  <r>
    <n v="3843"/>
    <x v="1898"/>
    <x v="919"/>
    <d v="2016-10-31T00:00:00"/>
    <s v="First Class"/>
    <x v="477"/>
    <x v="477"/>
    <x v="1"/>
    <s v="United States"/>
    <s v="Los Angeles"/>
    <s v="California"/>
    <n v="90049"/>
    <x v="1"/>
    <s v="OFF-BI-10004140"/>
    <x v="1"/>
    <s v="Binders"/>
    <s v="Avery Non-Stick Binders"/>
    <x v="1600"/>
    <n v="2"/>
    <n v="0.2"/>
    <n v="2.2449999999999992"/>
    <s v="Anna Andreadi"/>
    <s v=""/>
    <n v="1"/>
    <n v="0"/>
  </r>
  <r>
    <n v="3844"/>
    <x v="1898"/>
    <x v="919"/>
    <d v="2016-10-31T00:00:00"/>
    <s v="First Class"/>
    <x v="477"/>
    <x v="477"/>
    <x v="1"/>
    <s v="United States"/>
    <s v="Los Angeles"/>
    <s v="California"/>
    <n v="90049"/>
    <x v="1"/>
    <s v="OFF-SU-10002301"/>
    <x v="1"/>
    <s v="Supplies"/>
    <s v="Serrated Blade or Curved Handle Hand Letter Openers"/>
    <x v="3012"/>
    <n v="2"/>
    <n v="0"/>
    <n v="6.2800000000000189E-2"/>
    <s v="Anna Andreadi"/>
    <s v=""/>
    <n v="1"/>
    <n v="0"/>
  </r>
  <r>
    <n v="3845"/>
    <x v="1898"/>
    <x v="919"/>
    <d v="2016-10-31T00:00:00"/>
    <s v="First Class"/>
    <x v="477"/>
    <x v="477"/>
    <x v="1"/>
    <s v="United States"/>
    <s v="Los Angeles"/>
    <s v="California"/>
    <n v="90049"/>
    <x v="1"/>
    <s v="OFF-SU-10000646"/>
    <x v="1"/>
    <s v="Supplies"/>
    <s v="Premier Automatic Letter Opener"/>
    <x v="3013"/>
    <n v="2"/>
    <n v="0"/>
    <n v="14.422200000000032"/>
    <s v="Anna Andreadi"/>
    <s v=""/>
    <n v="1"/>
    <n v="0"/>
  </r>
  <r>
    <n v="3846"/>
    <x v="1898"/>
    <x v="919"/>
    <d v="2016-10-31T00:00:00"/>
    <s v="First Class"/>
    <x v="477"/>
    <x v="477"/>
    <x v="1"/>
    <s v="United States"/>
    <s v="Los Angeles"/>
    <s v="California"/>
    <n v="90049"/>
    <x v="1"/>
    <s v="FUR-BO-10001337"/>
    <x v="0"/>
    <s v="Bookcases"/>
    <s v="O'Sullivan Living Dimensions 2-Shelf Bookcases"/>
    <x v="3014"/>
    <n v="6"/>
    <n v="0.15"/>
    <n v="-36.293999999999997"/>
    <s v="Anna Andreadi"/>
    <s v=""/>
    <n v="1"/>
    <n v="0"/>
  </r>
  <r>
    <n v="3847"/>
    <x v="1898"/>
    <x v="919"/>
    <d v="2016-10-31T00:00:00"/>
    <s v="First Class"/>
    <x v="477"/>
    <x v="477"/>
    <x v="1"/>
    <s v="United States"/>
    <s v="Los Angeles"/>
    <s v="California"/>
    <n v="90049"/>
    <x v="1"/>
    <s v="OFF-ST-10003442"/>
    <x v="1"/>
    <s v="Storage"/>
    <s v="Eldon Portable Mobile Manager"/>
    <x v="1605"/>
    <n v="5"/>
    <n v="0"/>
    <n v="38.177999999999997"/>
    <s v="Anna Andreadi"/>
    <s v=""/>
    <n v="1"/>
    <n v="0"/>
  </r>
  <r>
    <n v="3848"/>
    <x v="1899"/>
    <x v="920"/>
    <d v="2019-11-27T00:00:00"/>
    <s v="Second Class"/>
    <x v="449"/>
    <x v="449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x v="881"/>
    <n v="3"/>
    <n v="0"/>
    <n v="0"/>
    <s v="Kelly Williams"/>
    <s v=""/>
    <n v="1"/>
    <n v="0"/>
  </r>
  <r>
    <n v="3849"/>
    <x v="1900"/>
    <x v="585"/>
    <d v="2019-09-23T00:00:00"/>
    <s v="First Class"/>
    <x v="32"/>
    <x v="32"/>
    <x v="0"/>
    <s v="United States"/>
    <s v="Fayetteville"/>
    <s v="Arkansas"/>
    <n v="72701"/>
    <x v="0"/>
    <s v="OFF-BI-10004318"/>
    <x v="1"/>
    <s v="Binders"/>
    <s v="Ibico EB-19 Dual Function Manual Binding System"/>
    <x v="3015"/>
    <n v="4"/>
    <n v="0"/>
    <n v="318.30160000000001"/>
    <s v="Cassandra Brandow"/>
    <s v=""/>
    <n v="1"/>
    <n v="0"/>
  </r>
  <r>
    <n v="3850"/>
    <x v="1900"/>
    <x v="585"/>
    <d v="2019-09-23T00:00:00"/>
    <s v="First Class"/>
    <x v="32"/>
    <x v="32"/>
    <x v="0"/>
    <s v="United States"/>
    <s v="Fayetteville"/>
    <s v="Arkansas"/>
    <n v="72701"/>
    <x v="0"/>
    <s v="TEC-AC-10004633"/>
    <x v="2"/>
    <s v="Accessories"/>
    <s v="Verbatim 25 GB 6x Blu-ray Single Layer Recordable Disc, 3/Pack"/>
    <x v="2765"/>
    <n v="5"/>
    <n v="0"/>
    <n v="15.378000000000004"/>
    <s v="Cassandra Brandow"/>
    <s v=""/>
    <n v="1"/>
    <n v="0"/>
  </r>
  <r>
    <n v="3851"/>
    <x v="1901"/>
    <x v="784"/>
    <d v="2017-12-09T00:00:00"/>
    <s v="Standard Class"/>
    <x v="99"/>
    <x v="99"/>
    <x v="1"/>
    <s v="United States"/>
    <s v="Springfield"/>
    <s v="Missouri"/>
    <n v="65807"/>
    <x v="2"/>
    <s v="OFF-PA-10001970"/>
    <x v="1"/>
    <s v="Paper"/>
    <s v="Xerox 1881"/>
    <x v="3016"/>
    <n v="7"/>
    <n v="0"/>
    <n v="40.401199999999996"/>
    <s v="Kelly Williams"/>
    <s v=""/>
    <n v="1"/>
    <n v="0"/>
  </r>
  <r>
    <n v="3852"/>
    <x v="1902"/>
    <x v="481"/>
    <d v="2017-09-21T00:00:00"/>
    <s v="Same Day"/>
    <x v="723"/>
    <x v="723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x v="3017"/>
    <n v="2"/>
    <n v="0"/>
    <n v="14.500999999999991"/>
    <s v="Chuck Magee"/>
    <s v=""/>
    <n v="1"/>
    <n v="1"/>
  </r>
  <r>
    <n v="3853"/>
    <x v="1903"/>
    <x v="200"/>
    <d v="2019-11-29T00:00:00"/>
    <s v="First Class"/>
    <x v="150"/>
    <x v="150"/>
    <x v="0"/>
    <s v="United States"/>
    <s v="Rockford"/>
    <s v="Illinois"/>
    <n v="61107"/>
    <x v="2"/>
    <s v="OFF-BI-10001524"/>
    <x v="1"/>
    <s v="Binders"/>
    <s v="GBC Premium Transparent Covers with Diagonal Lined Pattern"/>
    <x v="3018"/>
    <n v="8"/>
    <n v="0.8"/>
    <n v="-53.708800000000025"/>
    <s v="Kelly Williams"/>
    <s v=""/>
    <n v="1"/>
    <n v="0"/>
  </r>
  <r>
    <n v="3854"/>
    <x v="1904"/>
    <x v="921"/>
    <d v="2019-06-10T00:00:00"/>
    <s v="Standard Class"/>
    <x v="689"/>
    <x v="689"/>
    <x v="2"/>
    <s v="United States"/>
    <s v="San Francisco"/>
    <s v="California"/>
    <n v="94122"/>
    <x v="1"/>
    <s v="FUR-FU-10004164"/>
    <x v="0"/>
    <s v="Furnishings"/>
    <s v="Eldon 300 Class Desk Accessories, Black"/>
    <x v="1931"/>
    <n v="1"/>
    <n v="0"/>
    <n v="2.1780000000000004"/>
    <s v="Anna Andreadi"/>
    <s v=""/>
    <n v="1"/>
    <n v="0"/>
  </r>
  <r>
    <n v="3855"/>
    <x v="1904"/>
    <x v="921"/>
    <d v="2019-06-10T00:00:00"/>
    <s v="Standard Class"/>
    <x v="689"/>
    <x v="689"/>
    <x v="2"/>
    <s v="United States"/>
    <s v="San Francisco"/>
    <s v="California"/>
    <n v="94122"/>
    <x v="1"/>
    <s v="OFF-ST-10002957"/>
    <x v="1"/>
    <s v="Storage"/>
    <s v="Sterilite Show Offs Storage Containers"/>
    <x v="1603"/>
    <n v="5"/>
    <n v="0"/>
    <n v="0"/>
    <s v="Anna Andreadi"/>
    <s v=""/>
    <n v="1"/>
    <n v="0"/>
  </r>
  <r>
    <n v="3856"/>
    <x v="1905"/>
    <x v="436"/>
    <d v="2019-10-28T00:00:00"/>
    <s v="Second Class"/>
    <x v="661"/>
    <x v="661"/>
    <x v="0"/>
    <s v="United States"/>
    <s v="San Antonio"/>
    <s v="Texas"/>
    <n v="78207"/>
    <x v="2"/>
    <s v="OFF-BI-10004364"/>
    <x v="1"/>
    <s v="Binders"/>
    <s v="Storex Dura Pro Binders"/>
    <x v="3019"/>
    <n v="3"/>
    <n v="0.8"/>
    <n v="-6.2370000000000019"/>
    <s v="Kelly Williams"/>
    <s v=""/>
    <n v="1"/>
    <n v="0"/>
  </r>
  <r>
    <n v="3857"/>
    <x v="1905"/>
    <x v="436"/>
    <d v="2019-10-28T00:00:00"/>
    <s v="Second Class"/>
    <x v="661"/>
    <x v="661"/>
    <x v="0"/>
    <s v="United States"/>
    <s v="San Antonio"/>
    <s v="Texas"/>
    <n v="78207"/>
    <x v="2"/>
    <s v="TEC-PH-10002824"/>
    <x v="2"/>
    <s v="Phones"/>
    <s v="Jabra SPEAK 410 Multidevice Speakerphone"/>
    <x v="2991"/>
    <n v="5"/>
    <n v="0.2"/>
    <n v="51.497499999999974"/>
    <s v="Kelly Williams"/>
    <s v=""/>
    <n v="1"/>
    <n v="0"/>
  </r>
  <r>
    <n v="3858"/>
    <x v="1905"/>
    <x v="436"/>
    <d v="2019-10-28T00:00:00"/>
    <s v="Second Class"/>
    <x v="661"/>
    <x v="661"/>
    <x v="0"/>
    <s v="United States"/>
    <s v="San Antonio"/>
    <s v="Texas"/>
    <n v="78207"/>
    <x v="2"/>
    <s v="OFF-AR-10000634"/>
    <x v="1"/>
    <s v="Art"/>
    <s v="Newell 320"/>
    <x v="1518"/>
    <n v="3"/>
    <n v="0.2"/>
    <n v="0.89880000000000004"/>
    <s v="Kelly Williams"/>
    <s v=""/>
    <n v="1"/>
    <n v="0"/>
  </r>
  <r>
    <n v="3859"/>
    <x v="1906"/>
    <x v="414"/>
    <d v="2016-12-20T00:00:00"/>
    <s v="Same Day"/>
    <x v="646"/>
    <x v="646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x v="3020"/>
    <n v="7"/>
    <n v="0.2"/>
    <n v="89.588799999999992"/>
    <s v="Anna Andreadi"/>
    <n v="1"/>
    <n v="0"/>
    <n v="0"/>
  </r>
  <r>
    <n v="3860"/>
    <x v="1907"/>
    <x v="922"/>
    <d v="2019-02-22T00:00:00"/>
    <s v="Standard Class"/>
    <x v="451"/>
    <x v="451"/>
    <x v="2"/>
    <s v="United States"/>
    <s v="Chicago"/>
    <s v="Illinois"/>
    <n v="60653"/>
    <x v="2"/>
    <s v="FUR-TA-10001932"/>
    <x v="0"/>
    <s v="Tables"/>
    <s v="Chromcraft 48&quot; x 96&quot; Racetrack Double Pedestal Table"/>
    <x v="3021"/>
    <n v="3"/>
    <n v="0.5"/>
    <n v="-269.33760000000001"/>
    <s v="Kelly Williams"/>
    <s v=""/>
    <n v="1"/>
    <n v="0"/>
  </r>
  <r>
    <n v="3861"/>
    <x v="1907"/>
    <x v="922"/>
    <d v="2019-02-22T00:00:00"/>
    <s v="Standard Class"/>
    <x v="451"/>
    <x v="451"/>
    <x v="2"/>
    <s v="United States"/>
    <s v="Chicago"/>
    <s v="Illinois"/>
    <n v="60653"/>
    <x v="2"/>
    <s v="TEC-PH-10002789"/>
    <x v="2"/>
    <s v="Phones"/>
    <s v="LG Exalt"/>
    <x v="1889"/>
    <n v="1"/>
    <n v="0.2"/>
    <n v="10.919299999999996"/>
    <s v="Kelly Williams"/>
    <s v=""/>
    <n v="1"/>
    <n v="0"/>
  </r>
  <r>
    <n v="3862"/>
    <x v="1908"/>
    <x v="523"/>
    <d v="2016-05-10T00:00:00"/>
    <s v="Standard Class"/>
    <x v="720"/>
    <x v="720"/>
    <x v="0"/>
    <s v="United States"/>
    <s v="Yonkers"/>
    <s v="New York"/>
    <n v="10701"/>
    <x v="3"/>
    <s v="OFF-BI-10004828"/>
    <x v="1"/>
    <s v="Binders"/>
    <s v="GBC Poly Designer Binding Covers"/>
    <x v="3022"/>
    <n v="3"/>
    <n v="0.2"/>
    <n v="14.563799999999997"/>
    <s v="Chuck Magee"/>
    <s v=""/>
    <n v="1"/>
    <n v="0"/>
  </r>
  <r>
    <n v="3863"/>
    <x v="1908"/>
    <x v="523"/>
    <d v="2016-05-10T00:00:00"/>
    <s v="Standard Class"/>
    <x v="720"/>
    <x v="720"/>
    <x v="0"/>
    <s v="United States"/>
    <s v="Yonkers"/>
    <s v="New York"/>
    <n v="10701"/>
    <x v="3"/>
    <s v="OFF-BI-10003981"/>
    <x v="1"/>
    <s v="Binders"/>
    <s v="Avery Durable Plastic 1&quot; Binders"/>
    <x v="3023"/>
    <n v="3"/>
    <n v="0.2"/>
    <n v="3.9497999999999998"/>
    <s v="Chuck Magee"/>
    <s v=""/>
    <n v="1"/>
    <n v="0"/>
  </r>
  <r>
    <n v="3864"/>
    <x v="1909"/>
    <x v="161"/>
    <d v="2019-10-19T00:00:00"/>
    <s v="Second Class"/>
    <x v="195"/>
    <x v="195"/>
    <x v="0"/>
    <s v="United States"/>
    <s v="San Diego"/>
    <s v="California"/>
    <n v="92037"/>
    <x v="1"/>
    <s v="OFF-AR-10001770"/>
    <x v="1"/>
    <s v="Art"/>
    <s v="Economy #2 Pencils"/>
    <x v="3024"/>
    <n v="4"/>
    <n v="0"/>
    <n v="2.7664"/>
    <s v="Anna Andreadi"/>
    <s v=""/>
    <n v="1"/>
    <n v="0"/>
  </r>
  <r>
    <n v="3865"/>
    <x v="1910"/>
    <x v="109"/>
    <d v="2017-12-03T00:00:00"/>
    <s v="Standard Class"/>
    <x v="62"/>
    <x v="62"/>
    <x v="0"/>
    <s v="United States"/>
    <s v="Champaign"/>
    <s v="Illinois"/>
    <n v="61821"/>
    <x v="2"/>
    <s v="FUR-FU-10004904"/>
    <x v="0"/>
    <s v="Furnishings"/>
    <s v="Eldon &quot;L&quot; Workstation Diamond Chairmat"/>
    <x v="3025"/>
    <n v="5"/>
    <n v="0.6"/>
    <n v="-182.35200000000003"/>
    <s v="Kelly Williams"/>
    <s v=""/>
    <n v="1"/>
    <n v="0"/>
  </r>
  <r>
    <n v="3866"/>
    <x v="1911"/>
    <x v="923"/>
    <d v="2016-07-29T00:00:00"/>
    <s v="Second Class"/>
    <x v="543"/>
    <x v="543"/>
    <x v="0"/>
    <s v="United States"/>
    <s v="San Francisco"/>
    <s v="California"/>
    <n v="94122"/>
    <x v="1"/>
    <s v="TEC-AC-10002842"/>
    <x v="2"/>
    <s v="Accessories"/>
    <s v="WD My Passport Ultra 2TB Portable External Hard Drive"/>
    <x v="1685"/>
    <n v="2"/>
    <n v="0"/>
    <n v="38.080000000000013"/>
    <s v="Anna Andreadi"/>
    <s v=""/>
    <n v="1"/>
    <n v="0"/>
  </r>
  <r>
    <n v="3867"/>
    <x v="1912"/>
    <x v="756"/>
    <d v="2019-04-25T00:00:00"/>
    <s v="Second Class"/>
    <x v="253"/>
    <x v="253"/>
    <x v="0"/>
    <s v="United States"/>
    <s v="Lawrence"/>
    <s v="Indiana"/>
    <n v="46226"/>
    <x v="2"/>
    <s v="TEC-AC-10003590"/>
    <x v="2"/>
    <s v="Accessories"/>
    <s v="TRENDnet 56K USB 2.0 Phone, Internet and Fax Modem"/>
    <x v="3026"/>
    <n v="6"/>
    <n v="0"/>
    <n v="55.922399999999996"/>
    <s v="Kelly Williams"/>
    <s v=""/>
    <n v="1"/>
    <n v="0"/>
  </r>
  <r>
    <n v="3868"/>
    <x v="1913"/>
    <x v="924"/>
    <d v="2017-10-27T00:00:00"/>
    <s v="Second Class"/>
    <x v="282"/>
    <x v="282"/>
    <x v="0"/>
    <s v="United States"/>
    <s v="San Diego"/>
    <s v="California"/>
    <n v="92105"/>
    <x v="1"/>
    <s v="TEC-AC-10000710"/>
    <x v="2"/>
    <s v="Accessories"/>
    <s v="Maxell DVD-RAM Discs"/>
    <x v="3027"/>
    <n v="9"/>
    <n v="0"/>
    <n v="63.777600000000007"/>
    <s v="Anna Andreadi"/>
    <s v=""/>
    <n v="1"/>
    <n v="0"/>
  </r>
  <r>
    <n v="3869"/>
    <x v="1913"/>
    <x v="924"/>
    <d v="2017-10-27T00:00:00"/>
    <s v="Second Class"/>
    <x v="282"/>
    <x v="282"/>
    <x v="0"/>
    <s v="United States"/>
    <s v="San Diego"/>
    <s v="California"/>
    <n v="92105"/>
    <x v="1"/>
    <s v="FUR-CH-10004495"/>
    <x v="0"/>
    <s v="Chairs"/>
    <s v="Global Leather and Oak Executive Chair, Black"/>
    <x v="3028"/>
    <n v="1"/>
    <n v="0.2"/>
    <n v="27.088199999999965"/>
    <s v="Anna Andreadi"/>
    <s v=""/>
    <n v="1"/>
    <n v="0"/>
  </r>
  <r>
    <n v="3870"/>
    <x v="1913"/>
    <x v="924"/>
    <d v="2017-10-27T00:00:00"/>
    <s v="Second Class"/>
    <x v="282"/>
    <x v="282"/>
    <x v="0"/>
    <s v="United States"/>
    <s v="San Diego"/>
    <s v="California"/>
    <n v="92105"/>
    <x v="1"/>
    <s v="FUR-CH-10004540"/>
    <x v="0"/>
    <s v="Chairs"/>
    <s v="Global Chrome Stack Chair"/>
    <x v="3029"/>
    <n v="7"/>
    <n v="0.2"/>
    <n v="16.797200000000004"/>
    <s v="Anna Andreadi"/>
    <s v=""/>
    <n v="1"/>
    <n v="0"/>
  </r>
  <r>
    <n v="3871"/>
    <x v="1913"/>
    <x v="924"/>
    <d v="2017-10-27T00:00:00"/>
    <s v="Second Class"/>
    <x v="282"/>
    <x v="282"/>
    <x v="0"/>
    <s v="United States"/>
    <s v="San Diego"/>
    <s v="California"/>
    <n v="92105"/>
    <x v="1"/>
    <s v="OFF-PA-10004971"/>
    <x v="1"/>
    <s v="Paper"/>
    <s v="Xerox 196"/>
    <x v="1057"/>
    <n v="2"/>
    <n v="0"/>
    <n v="5.6644000000000005"/>
    <s v="Anna Andreadi"/>
    <s v=""/>
    <n v="1"/>
    <n v="0"/>
  </r>
  <r>
    <n v="3872"/>
    <x v="1913"/>
    <x v="924"/>
    <d v="2017-10-27T00:00:00"/>
    <s v="Second Class"/>
    <x v="282"/>
    <x v="282"/>
    <x v="0"/>
    <s v="United States"/>
    <s v="San Diego"/>
    <s v="California"/>
    <n v="92105"/>
    <x v="1"/>
    <s v="OFF-EN-10002600"/>
    <x v="1"/>
    <s v="Envelopes"/>
    <s v="Redi-Strip #10 Envelopes, 4 1/8 x 9 1/2"/>
    <x v="3030"/>
    <n v="4"/>
    <n v="0"/>
    <n v="5.6639999999999997"/>
    <s v="Anna Andreadi"/>
    <s v=""/>
    <n v="1"/>
    <n v="0"/>
  </r>
  <r>
    <n v="3873"/>
    <x v="1913"/>
    <x v="924"/>
    <d v="2017-10-27T00:00:00"/>
    <s v="Second Class"/>
    <x v="282"/>
    <x v="282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x v="3031"/>
    <n v="3"/>
    <n v="0.2"/>
    <n v="42.117600000000039"/>
    <s v="Anna Andreadi"/>
    <s v=""/>
    <n v="1"/>
    <n v="0"/>
  </r>
  <r>
    <n v="3874"/>
    <x v="1914"/>
    <x v="64"/>
    <d v="2018-09-07T00:00:00"/>
    <s v="Second Class"/>
    <x v="661"/>
    <x v="661"/>
    <x v="0"/>
    <s v="United States"/>
    <s v="Johnson City"/>
    <s v="Tennessee"/>
    <n v="37604"/>
    <x v="0"/>
    <s v="OFF-EN-10001099"/>
    <x v="1"/>
    <s v="Envelopes"/>
    <s v="Staple envelope"/>
    <x v="3032"/>
    <n v="3"/>
    <n v="0.2"/>
    <n v="7.6283999999999974"/>
    <s v="Cassandra Brandow"/>
    <s v=""/>
    <n v="1"/>
    <n v="0"/>
  </r>
  <r>
    <n v="3875"/>
    <x v="1914"/>
    <x v="64"/>
    <d v="2018-09-07T00:00:00"/>
    <s v="Second Class"/>
    <x v="661"/>
    <x v="661"/>
    <x v="0"/>
    <s v="United States"/>
    <s v="Johnson City"/>
    <s v="Tennessee"/>
    <n v="37604"/>
    <x v="0"/>
    <s v="OFF-BI-10001597"/>
    <x v="1"/>
    <s v="Binders"/>
    <s v="Wilson Jones Ledger-Size, Piano-Hinge Binder, 2&quot;, Blue"/>
    <x v="3033"/>
    <n v="7"/>
    <n v="0.7"/>
    <n v="-63.109199999999987"/>
    <s v="Cassandra Brandow"/>
    <s v=""/>
    <n v="1"/>
    <n v="0"/>
  </r>
  <r>
    <n v="3876"/>
    <x v="1914"/>
    <x v="64"/>
    <d v="2018-09-07T00:00:00"/>
    <s v="Second Class"/>
    <x v="661"/>
    <x v="661"/>
    <x v="0"/>
    <s v="United States"/>
    <s v="Johnson City"/>
    <s v="Tennessee"/>
    <n v="37604"/>
    <x v="0"/>
    <s v="TEC-PH-10002660"/>
    <x v="2"/>
    <s v="Phones"/>
    <s v="Nortel Networks T7316 E Nt8 B27"/>
    <x v="3034"/>
    <n v="2"/>
    <n v="0.2"/>
    <n v="6.7990000000000066"/>
    <s v="Cassandra Brandow"/>
    <s v=""/>
    <n v="1"/>
    <n v="0"/>
  </r>
  <r>
    <n v="3877"/>
    <x v="1914"/>
    <x v="64"/>
    <d v="2018-09-07T00:00:00"/>
    <s v="Second Class"/>
    <x v="661"/>
    <x v="661"/>
    <x v="0"/>
    <s v="United States"/>
    <s v="Johnson City"/>
    <s v="Tennessee"/>
    <n v="37604"/>
    <x v="0"/>
    <s v="OFF-PA-10000327"/>
    <x v="1"/>
    <s v="Paper"/>
    <s v="Xerox 1971"/>
    <x v="1518"/>
    <n v="3"/>
    <n v="0.2"/>
    <n v="3.2099999999999982"/>
    <s v="Cassandra Brandow"/>
    <s v=""/>
    <n v="1"/>
    <n v="0"/>
  </r>
  <r>
    <n v="3878"/>
    <x v="1915"/>
    <x v="99"/>
    <d v="2018-11-02T00:00:00"/>
    <s v="Standard Class"/>
    <x v="212"/>
    <x v="212"/>
    <x v="0"/>
    <s v="United States"/>
    <s v="Tampa"/>
    <s v="Florida"/>
    <n v="33614"/>
    <x v="0"/>
    <s v="OFF-BI-10001191"/>
    <x v="1"/>
    <s v="Binders"/>
    <s v="Canvas Sectional Post Binders"/>
    <x v="3035"/>
    <n v="5"/>
    <n v="0.7"/>
    <n v="-26.732999999999997"/>
    <s v="Cassandra Brandow"/>
    <s v=""/>
    <n v="1"/>
    <n v="0"/>
  </r>
  <r>
    <n v="3879"/>
    <x v="1916"/>
    <x v="267"/>
    <d v="2016-04-07T00:00:00"/>
    <s v="First Class"/>
    <x v="189"/>
    <x v="189"/>
    <x v="1"/>
    <s v="United States"/>
    <s v="Decatur"/>
    <s v="Illinois"/>
    <n v="62521"/>
    <x v="2"/>
    <s v="OFF-ST-10003455"/>
    <x v="1"/>
    <s v="Storage"/>
    <s v="Tenex File Box, Personal Filing Tote with Lid, Black"/>
    <x v="1612"/>
    <n v="4"/>
    <n v="0.2"/>
    <n v="3.7224000000000004"/>
    <s v="Kelly Williams"/>
    <s v=""/>
    <n v="1"/>
    <n v="0"/>
  </r>
  <r>
    <n v="3880"/>
    <x v="1916"/>
    <x v="267"/>
    <d v="2016-04-07T00:00:00"/>
    <s v="First Class"/>
    <x v="189"/>
    <x v="189"/>
    <x v="1"/>
    <s v="United States"/>
    <s v="Decatur"/>
    <s v="Illinois"/>
    <n v="62521"/>
    <x v="2"/>
    <s v="OFF-ST-10001031"/>
    <x v="1"/>
    <s v="Storage"/>
    <s v="Adjustable Personal File Tote"/>
    <x v="3036"/>
    <n v="4"/>
    <n v="0.2"/>
    <n v="3.9072000000000031"/>
    <s v="Kelly Williams"/>
    <s v=""/>
    <n v="1"/>
    <n v="0"/>
  </r>
  <r>
    <n v="3881"/>
    <x v="1917"/>
    <x v="925"/>
    <d v="2017-06-20T00:00:00"/>
    <s v="Standard Class"/>
    <x v="724"/>
    <x v="724"/>
    <x v="0"/>
    <s v="United States"/>
    <s v="Gilbert"/>
    <s v="Arizona"/>
    <n v="85234"/>
    <x v="1"/>
    <s v="OFF-PA-10002245"/>
    <x v="1"/>
    <s v="Paper"/>
    <s v="Xerox 1895"/>
    <x v="383"/>
    <n v="2"/>
    <n v="0.2"/>
    <n v="2.9899999999999993"/>
    <s v="Anna Andreadi"/>
    <s v=""/>
    <n v="1"/>
    <n v="1"/>
  </r>
  <r>
    <n v="3882"/>
    <x v="1917"/>
    <x v="925"/>
    <d v="2017-06-20T00:00:00"/>
    <s v="Standard Class"/>
    <x v="724"/>
    <x v="724"/>
    <x v="0"/>
    <s v="United States"/>
    <s v="Gilbert"/>
    <s v="Arizona"/>
    <n v="85234"/>
    <x v="1"/>
    <s v="OFF-ST-10004804"/>
    <x v="1"/>
    <s v="Storage"/>
    <s v="Belkin 19&quot; Vented Equipment Shelf, Black"/>
    <x v="250"/>
    <n v="2"/>
    <n v="0.2"/>
    <n v="-19.562399999999997"/>
    <s v="Anna Andreadi"/>
    <s v=""/>
    <n v="1"/>
    <n v="0"/>
  </r>
  <r>
    <n v="3883"/>
    <x v="1917"/>
    <x v="925"/>
    <d v="2017-06-20T00:00:00"/>
    <s v="Standard Class"/>
    <x v="724"/>
    <x v="724"/>
    <x v="0"/>
    <s v="United States"/>
    <s v="Gilbert"/>
    <s v="Arizona"/>
    <n v="85234"/>
    <x v="1"/>
    <s v="FUR-FU-10004904"/>
    <x v="0"/>
    <s v="Furnishings"/>
    <s v="Eldon &quot;L&quot; Workstation Diamond Chairmat"/>
    <x v="3037"/>
    <n v="6"/>
    <n v="0.2"/>
    <n v="-36.470400000000041"/>
    <s v="Anna Andreadi"/>
    <s v=""/>
    <n v="1"/>
    <n v="0"/>
  </r>
  <r>
    <n v="3884"/>
    <x v="1917"/>
    <x v="925"/>
    <d v="2017-06-20T00:00:00"/>
    <s v="Standard Class"/>
    <x v="724"/>
    <x v="724"/>
    <x v="0"/>
    <s v="United States"/>
    <s v="Gilbert"/>
    <s v="Arizona"/>
    <n v="85234"/>
    <x v="1"/>
    <s v="FUR-FU-10002396"/>
    <x v="0"/>
    <s v="Furnishings"/>
    <s v="DAX Copper Panel Document Frame, 5 x 7 Size"/>
    <x v="3038"/>
    <n v="4"/>
    <n v="0.2"/>
    <n v="11.070400000000003"/>
    <s v="Anna Andreadi"/>
    <s v=""/>
    <n v="1"/>
    <n v="0"/>
  </r>
  <r>
    <n v="3885"/>
    <x v="1918"/>
    <x v="260"/>
    <d v="2016-07-12T00:00:00"/>
    <s v="Standard Class"/>
    <x v="694"/>
    <x v="694"/>
    <x v="1"/>
    <s v="United States"/>
    <s v="Knoxville"/>
    <s v="Tennessee"/>
    <n v="37918"/>
    <x v="0"/>
    <s v="OFF-AR-10002833"/>
    <x v="1"/>
    <s v="Art"/>
    <s v="Newell 322"/>
    <x v="972"/>
    <n v="3"/>
    <n v="0.2"/>
    <n v="0.3822000000000001"/>
    <s v="Cassandra Brandow"/>
    <s v=""/>
    <n v="1"/>
    <n v="0"/>
  </r>
  <r>
    <n v="3886"/>
    <x v="1919"/>
    <x v="926"/>
    <d v="2019-02-02T00:00:00"/>
    <s v="Standard Class"/>
    <x v="242"/>
    <x v="242"/>
    <x v="0"/>
    <s v="United States"/>
    <s v="Chicago"/>
    <s v="Illinois"/>
    <n v="60653"/>
    <x v="2"/>
    <s v="OFF-BI-10001072"/>
    <x v="1"/>
    <s v="Binders"/>
    <s v="GBC Clear Cover, 8-1/2 x 11, unpunched, 25 covers per pack"/>
    <x v="3039"/>
    <n v="4"/>
    <n v="0.8"/>
    <n v="-20.617600000000003"/>
    <s v="Kelly Williams"/>
    <s v=""/>
    <n v="1"/>
    <n v="0"/>
  </r>
  <r>
    <n v="3887"/>
    <x v="1920"/>
    <x v="840"/>
    <d v="2018-03-08T00:00:00"/>
    <s v="Second Class"/>
    <x v="113"/>
    <x v="113"/>
    <x v="0"/>
    <s v="United States"/>
    <s v="Bloomington"/>
    <s v="Indiana"/>
    <n v="47401"/>
    <x v="2"/>
    <s v="TEC-PH-10003171"/>
    <x v="2"/>
    <s v="Phones"/>
    <s v="Plantronics Encore H101 Dual Earpieces Headset"/>
    <x v="3040"/>
    <n v="3"/>
    <n v="0"/>
    <n v="37.757999999999996"/>
    <s v="Kelly Williams"/>
    <n v="1"/>
    <n v="0"/>
    <n v="0"/>
  </r>
  <r>
    <n v="3888"/>
    <x v="1921"/>
    <x v="270"/>
    <d v="2016-06-06T00:00:00"/>
    <s v="Standard Class"/>
    <x v="647"/>
    <x v="647"/>
    <x v="0"/>
    <s v="United States"/>
    <s v="Roswell"/>
    <s v="Georgia"/>
    <n v="30076"/>
    <x v="0"/>
    <s v="OFF-AR-10004511"/>
    <x v="1"/>
    <s v="Art"/>
    <s v="Sanford Colorific Scented Colored Pencils, 12/Pack"/>
    <x v="18"/>
    <n v="2"/>
    <n v="0"/>
    <n v="2.6536"/>
    <s v="Cassandra Brandow"/>
    <s v=""/>
    <n v="1"/>
    <n v="0"/>
  </r>
  <r>
    <n v="3889"/>
    <x v="1921"/>
    <x v="270"/>
    <d v="2016-06-06T00:00:00"/>
    <s v="Standard Class"/>
    <x v="647"/>
    <x v="647"/>
    <x v="0"/>
    <s v="United States"/>
    <s v="Roswell"/>
    <s v="Georgia"/>
    <n v="30076"/>
    <x v="0"/>
    <s v="TEC-PH-10001425"/>
    <x v="2"/>
    <s v="Phones"/>
    <s v="Mophie Juice Pack Helium for iPhone"/>
    <x v="764"/>
    <n v="3"/>
    <n v="0"/>
    <n v="67.191599999999994"/>
    <s v="Cassandra Brandow"/>
    <s v=""/>
    <n v="1"/>
    <n v="0"/>
  </r>
  <r>
    <n v="3890"/>
    <x v="1921"/>
    <x v="270"/>
    <d v="2016-06-06T00:00:00"/>
    <s v="Standard Class"/>
    <x v="647"/>
    <x v="647"/>
    <x v="0"/>
    <s v="United States"/>
    <s v="Roswell"/>
    <s v="Georgia"/>
    <n v="30076"/>
    <x v="0"/>
    <s v="OFF-ST-10001490"/>
    <x v="1"/>
    <s v="Storage"/>
    <s v="Hot File 7-Pocket, Floor Stand"/>
    <x v="3041"/>
    <n v="2"/>
    <n v="0"/>
    <n v="107.08199999999997"/>
    <s v="Cassandra Brandow"/>
    <s v=""/>
    <n v="1"/>
    <n v="0"/>
  </r>
  <r>
    <n v="3891"/>
    <x v="1922"/>
    <x v="390"/>
    <d v="2018-11-30T00:00:00"/>
    <s v="Standard Class"/>
    <x v="133"/>
    <x v="133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x v="3042"/>
    <n v="2"/>
    <n v="0"/>
    <n v="217.76699999999994"/>
    <s v="Anna Andreadi"/>
    <s v=""/>
    <n v="1"/>
    <n v="0"/>
  </r>
  <r>
    <n v="3892"/>
    <x v="1922"/>
    <x v="390"/>
    <d v="2018-11-30T00:00:00"/>
    <s v="Standard Class"/>
    <x v="133"/>
    <x v="133"/>
    <x v="1"/>
    <s v="United States"/>
    <s v="Los Angeles"/>
    <s v="California"/>
    <n v="90036"/>
    <x v="1"/>
    <s v="FUR-CH-10001394"/>
    <x v="0"/>
    <s v="Chairs"/>
    <s v="Global Leather Executive Chair"/>
    <x v="3043"/>
    <n v="6"/>
    <n v="0.2"/>
    <n v="210.59399999999977"/>
    <s v="Anna Andreadi"/>
    <s v=""/>
    <n v="1"/>
    <n v="0"/>
  </r>
  <r>
    <n v="3893"/>
    <x v="1922"/>
    <x v="390"/>
    <d v="2018-11-30T00:00:00"/>
    <s v="Standard Class"/>
    <x v="133"/>
    <x v="133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x v="3044"/>
    <n v="8"/>
    <n v="0"/>
    <n v="190.37279999999998"/>
    <s v="Anna Andreadi"/>
    <s v=""/>
    <n v="1"/>
    <n v="0"/>
  </r>
  <r>
    <n v="3894"/>
    <x v="1923"/>
    <x v="338"/>
    <d v="2018-11-14T00:00:00"/>
    <s v="Standard Class"/>
    <x v="474"/>
    <x v="474"/>
    <x v="0"/>
    <s v="United States"/>
    <s v="Houston"/>
    <s v="Texas"/>
    <n v="77036"/>
    <x v="2"/>
    <s v="TEC-AC-10004901"/>
    <x v="2"/>
    <s v="Accessories"/>
    <s v="Kensington SlimBlade Notebook Wireless Mouse with Nano Receiver"/>
    <x v="1790"/>
    <n v="7"/>
    <n v="0.2"/>
    <n v="48.990200000000002"/>
    <s v="Kelly Williams"/>
    <s v=""/>
    <n v="1"/>
    <n v="0"/>
  </r>
  <r>
    <n v="3895"/>
    <x v="1924"/>
    <x v="754"/>
    <d v="2016-11-28T00:00:00"/>
    <s v="Standard Class"/>
    <x v="679"/>
    <x v="679"/>
    <x v="2"/>
    <s v="United States"/>
    <s v="Bolingbrook"/>
    <s v="Illinois"/>
    <n v="60440"/>
    <x v="2"/>
    <s v="OFF-BI-10002571"/>
    <x v="1"/>
    <s v="Binders"/>
    <s v="Avery Framed View Binder, EZD Ring (Locking), Navy, 1 1/2&quot;"/>
    <x v="3045"/>
    <n v="5"/>
    <n v="0.8"/>
    <n v="-16.467000000000002"/>
    <s v="Kelly Williams"/>
    <s v=""/>
    <n v="1"/>
    <n v="0"/>
  </r>
  <r>
    <n v="3896"/>
    <x v="1925"/>
    <x v="927"/>
    <d v="2019-05-05T00:00:00"/>
    <s v="Standard Class"/>
    <x v="319"/>
    <x v="319"/>
    <x v="2"/>
    <s v="United States"/>
    <s v="Texarkana"/>
    <s v="Arkansas"/>
    <n v="71854"/>
    <x v="0"/>
    <s v="TEC-AC-10002331"/>
    <x v="2"/>
    <s v="Accessories"/>
    <s v="Maxell 74 Minute CDR, 10/Pack"/>
    <x v="3046"/>
    <n v="5"/>
    <n v="0"/>
    <n v="18.093"/>
    <s v="Cassandra Brandow"/>
    <s v=""/>
    <n v="1"/>
    <n v="0"/>
  </r>
  <r>
    <n v="3897"/>
    <x v="1926"/>
    <x v="226"/>
    <d v="2019-12-12T00:00:00"/>
    <s v="Standard Class"/>
    <x v="103"/>
    <x v="103"/>
    <x v="1"/>
    <s v="United States"/>
    <s v="San Antonio"/>
    <s v="Texas"/>
    <n v="78207"/>
    <x v="2"/>
    <s v="OFF-FA-10000611"/>
    <x v="1"/>
    <s v="Fasteners"/>
    <s v="Binder Clips by OIC"/>
    <x v="3047"/>
    <n v="3"/>
    <n v="0.2"/>
    <n v="1.2431999999999999"/>
    <s v="Kelly Williams"/>
    <s v=""/>
    <n v="1"/>
    <n v="0"/>
  </r>
  <r>
    <n v="3898"/>
    <x v="1926"/>
    <x v="226"/>
    <d v="2019-12-12T00:00:00"/>
    <s v="Standard Class"/>
    <x v="103"/>
    <x v="103"/>
    <x v="1"/>
    <s v="United States"/>
    <s v="San Antonio"/>
    <s v="Texas"/>
    <n v="78207"/>
    <x v="2"/>
    <s v="OFF-PA-10000304"/>
    <x v="1"/>
    <s v="Paper"/>
    <s v="Xerox 1995"/>
    <x v="12"/>
    <n v="3"/>
    <n v="0.2"/>
    <n v="5.4432"/>
    <s v="Kelly Williams"/>
    <s v=""/>
    <n v="1"/>
    <n v="0"/>
  </r>
  <r>
    <n v="3899"/>
    <x v="1927"/>
    <x v="329"/>
    <d v="2019-12-04T00:00:00"/>
    <s v="Standard Class"/>
    <x v="561"/>
    <x v="561"/>
    <x v="0"/>
    <s v="United States"/>
    <s v="Edinburg"/>
    <s v="Texas"/>
    <n v="78539"/>
    <x v="2"/>
    <s v="OFF-FA-10000611"/>
    <x v="1"/>
    <s v="Fasteners"/>
    <s v="Binder Clips by OIC"/>
    <x v="3005"/>
    <n v="2"/>
    <n v="0.2"/>
    <n v="0.82879999999999987"/>
    <s v="Kelly Williams"/>
    <s v=""/>
    <n v="1"/>
    <n v="0"/>
  </r>
  <r>
    <n v="3900"/>
    <x v="1928"/>
    <x v="226"/>
    <d v="2019-12-09T00:00:00"/>
    <s v="First Class"/>
    <x v="129"/>
    <x v="129"/>
    <x v="0"/>
    <s v="United States"/>
    <s v="Toledo"/>
    <s v="Ohio"/>
    <n v="43615"/>
    <x v="3"/>
    <s v="TEC-AC-10002567"/>
    <x v="2"/>
    <s v="Accessories"/>
    <s v="Logitech G602 Wireless Gaming Mouse"/>
    <x v="2506"/>
    <n v="2"/>
    <n v="0.2"/>
    <n v="25.596799999999998"/>
    <s v="Chuck Magee"/>
    <s v=""/>
    <n v="1"/>
    <n v="0"/>
  </r>
  <r>
    <n v="3901"/>
    <x v="1929"/>
    <x v="928"/>
    <d v="2017-01-08T00:00:00"/>
    <s v="Standard Class"/>
    <x v="245"/>
    <x v="245"/>
    <x v="1"/>
    <s v="United States"/>
    <s v="Baytown"/>
    <s v="Texas"/>
    <n v="77520"/>
    <x v="2"/>
    <s v="OFF-PA-10001937"/>
    <x v="1"/>
    <s v="Paper"/>
    <s v="Xerox 21"/>
    <x v="563"/>
    <n v="2"/>
    <n v="0.2"/>
    <n v="3.6288"/>
    <s v="Kelly Williams"/>
    <s v=""/>
    <n v="1"/>
    <n v="0"/>
  </r>
  <r>
    <n v="3902"/>
    <x v="1930"/>
    <x v="717"/>
    <d v="2017-11-20T00:00:00"/>
    <s v="Standard Class"/>
    <x v="67"/>
    <x v="67"/>
    <x v="2"/>
    <s v="United States"/>
    <s v="Philadelphia"/>
    <s v="Pennsylvania"/>
    <n v="19143"/>
    <x v="3"/>
    <s v="TEC-AC-10001090"/>
    <x v="2"/>
    <s v="Accessories"/>
    <s v="Micro Innovations Wireless Classic Keyboard with Mouse"/>
    <x v="736"/>
    <n v="2"/>
    <n v="0.2"/>
    <n v="-1.199600000000002"/>
    <s v="Chuck Magee"/>
    <s v=""/>
    <n v="1"/>
    <n v="0"/>
  </r>
  <r>
    <n v="3903"/>
    <x v="1931"/>
    <x v="653"/>
    <d v="2017-10-07T00:00:00"/>
    <s v="Second Class"/>
    <x v="37"/>
    <x v="37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x v="3048"/>
    <n v="14"/>
    <n v="0"/>
    <n v="75.6952"/>
    <s v="Anna Andreadi"/>
    <s v=""/>
    <n v="1"/>
    <n v="0"/>
  </r>
  <r>
    <n v="3904"/>
    <x v="1932"/>
    <x v="57"/>
    <d v="2017-04-10T00:00:00"/>
    <s v="Standard Class"/>
    <x v="725"/>
    <x v="725"/>
    <x v="2"/>
    <s v="United States"/>
    <s v="Philadelphia"/>
    <s v="Pennsylvania"/>
    <n v="19143"/>
    <x v="3"/>
    <s v="OFF-AP-10004036"/>
    <x v="1"/>
    <s v="Appliances"/>
    <s v="Bionaire 99.97% HEPA Air Cleaner"/>
    <x v="3049"/>
    <n v="7"/>
    <n v="0.2"/>
    <n v="18.396000000000001"/>
    <s v="Chuck Magee"/>
    <s v=""/>
    <n v="1"/>
    <n v="1"/>
  </r>
  <r>
    <n v="3905"/>
    <x v="1932"/>
    <x v="57"/>
    <d v="2017-04-10T00:00:00"/>
    <s v="Standard Class"/>
    <x v="725"/>
    <x v="725"/>
    <x v="2"/>
    <s v="United States"/>
    <s v="Philadelphia"/>
    <s v="Pennsylvania"/>
    <n v="19143"/>
    <x v="3"/>
    <s v="OFF-ST-10003816"/>
    <x v="1"/>
    <s v="Storage"/>
    <s v="Fellowes High-Stak Drawer Files"/>
    <x v="2533"/>
    <n v="4"/>
    <n v="0.2"/>
    <n v="21.142799999999966"/>
    <s v="Chuck Magee"/>
    <s v=""/>
    <n v="1"/>
    <n v="0"/>
  </r>
  <r>
    <n v="3906"/>
    <x v="1932"/>
    <x v="57"/>
    <d v="2017-04-10T00:00:00"/>
    <s v="Standard Class"/>
    <x v="725"/>
    <x v="725"/>
    <x v="2"/>
    <s v="United States"/>
    <s v="Philadelphia"/>
    <s v="Pennsylvania"/>
    <n v="19143"/>
    <x v="3"/>
    <s v="OFF-BI-10002072"/>
    <x v="1"/>
    <s v="Binders"/>
    <s v="Cardinal Slant-D Ring Binders"/>
    <x v="3050"/>
    <n v="4"/>
    <n v="0.7"/>
    <n v="-6.9519999999999982"/>
    <s v="Chuck Magee"/>
    <s v=""/>
    <n v="1"/>
    <n v="0"/>
  </r>
  <r>
    <n v="3907"/>
    <x v="1932"/>
    <x v="57"/>
    <d v="2017-04-10T00:00:00"/>
    <s v="Standard Class"/>
    <x v="725"/>
    <x v="725"/>
    <x v="2"/>
    <s v="United States"/>
    <s v="Philadelphia"/>
    <s v="Pennsylvania"/>
    <n v="19143"/>
    <x v="3"/>
    <s v="FUR-FU-10001468"/>
    <x v="0"/>
    <s v="Furnishings"/>
    <s v="Tenex Antistatic Computer Chair Mats"/>
    <x v="1957"/>
    <n v="4"/>
    <n v="0.2"/>
    <n v="-68.392000000000053"/>
    <s v="Chuck Magee"/>
    <s v=""/>
    <n v="1"/>
    <n v="0"/>
  </r>
  <r>
    <n v="3908"/>
    <x v="1932"/>
    <x v="57"/>
    <d v="2017-04-10T00:00:00"/>
    <s v="Standard Class"/>
    <x v="725"/>
    <x v="725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x v="546"/>
    <n v="5"/>
    <n v="0.4"/>
    <n v="-3.2175000000000002"/>
    <s v="Chuck Magee"/>
    <s v=""/>
    <n v="1"/>
    <n v="0"/>
  </r>
  <r>
    <n v="3909"/>
    <x v="1932"/>
    <x v="57"/>
    <d v="2017-04-10T00:00:00"/>
    <s v="Standard Class"/>
    <x v="725"/>
    <x v="725"/>
    <x v="2"/>
    <s v="United States"/>
    <s v="Philadelphia"/>
    <s v="Pennsylvania"/>
    <n v="19143"/>
    <x v="3"/>
    <s v="TEC-PH-10002844"/>
    <x v="2"/>
    <s v="Phones"/>
    <s v="Speck Products Candyshell Flip Case"/>
    <x v="3051"/>
    <n v="2"/>
    <n v="0.4"/>
    <n v="-9.7972000000000037"/>
    <s v="Chuck Magee"/>
    <s v=""/>
    <n v="1"/>
    <n v="0"/>
  </r>
  <r>
    <n v="3910"/>
    <x v="1932"/>
    <x v="57"/>
    <d v="2017-04-10T00:00:00"/>
    <s v="Standard Class"/>
    <x v="725"/>
    <x v="725"/>
    <x v="2"/>
    <s v="United States"/>
    <s v="Philadelphia"/>
    <s v="Pennsylvania"/>
    <n v="19143"/>
    <x v="3"/>
    <s v="FUR-FU-10001037"/>
    <x v="0"/>
    <s v="Furnishings"/>
    <s v="DAX Charcoal/Nickel-Tone Document Frame, 5 x 7"/>
    <x v="3052"/>
    <n v="1"/>
    <n v="0.2"/>
    <n v="2.37"/>
    <s v="Chuck Magee"/>
    <s v=""/>
    <n v="1"/>
    <n v="0"/>
  </r>
  <r>
    <n v="3911"/>
    <x v="1932"/>
    <x v="57"/>
    <d v="2017-04-10T00:00:00"/>
    <s v="Standard Class"/>
    <x v="725"/>
    <x v="725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x v="3053"/>
    <n v="5"/>
    <n v="0.5"/>
    <n v="-211.47"/>
    <s v="Chuck Magee"/>
    <s v=""/>
    <n v="1"/>
    <n v="0"/>
  </r>
  <r>
    <n v="3912"/>
    <x v="1933"/>
    <x v="929"/>
    <d v="2019-06-06T00:00:00"/>
    <s v="First Class"/>
    <x v="455"/>
    <x v="455"/>
    <x v="0"/>
    <s v="United States"/>
    <s v="Pearland"/>
    <s v="Texas"/>
    <n v="77581"/>
    <x v="2"/>
    <s v="TEC-PH-10001619"/>
    <x v="2"/>
    <s v="Phones"/>
    <s v="LG G3"/>
    <x v="553"/>
    <n v="3"/>
    <n v="0.2"/>
    <n v="52.917299999999955"/>
    <s v="Kelly Williams"/>
    <s v=""/>
    <n v="1"/>
    <n v="0"/>
  </r>
  <r>
    <n v="3913"/>
    <x v="1934"/>
    <x v="65"/>
    <d v="2019-09-25T00:00:00"/>
    <s v="Standard Class"/>
    <x v="152"/>
    <x v="152"/>
    <x v="1"/>
    <s v="United States"/>
    <s v="New York City"/>
    <s v="New York"/>
    <n v="10035"/>
    <x v="3"/>
    <s v="OFF-PA-10001639"/>
    <x v="1"/>
    <s v="Paper"/>
    <s v="Xerox 203"/>
    <x v="541"/>
    <n v="3"/>
    <n v="0"/>
    <n v="9.3312000000000008"/>
    <s v="Chuck Magee"/>
    <s v=""/>
    <n v="1"/>
    <n v="0"/>
  </r>
  <r>
    <n v="3914"/>
    <x v="1934"/>
    <x v="65"/>
    <d v="2019-09-25T00:00:00"/>
    <s v="Standard Class"/>
    <x v="152"/>
    <x v="152"/>
    <x v="1"/>
    <s v="United States"/>
    <s v="New York City"/>
    <s v="New York"/>
    <n v="10035"/>
    <x v="3"/>
    <s v="FUR-FU-10002268"/>
    <x v="0"/>
    <s v="Furnishings"/>
    <s v="Ultra Door Push Plate"/>
    <x v="765"/>
    <n v="2"/>
    <n v="0"/>
    <n v="3.2405999999999997"/>
    <s v="Chuck Magee"/>
    <s v=""/>
    <n v="1"/>
    <n v="0"/>
  </r>
  <r>
    <n v="3915"/>
    <x v="1935"/>
    <x v="930"/>
    <d v="2019-07-23T00:00:00"/>
    <s v="Standard Class"/>
    <x v="586"/>
    <x v="586"/>
    <x v="0"/>
    <s v="United States"/>
    <s v="Phoenix"/>
    <s v="Arizona"/>
    <n v="85023"/>
    <x v="1"/>
    <s v="FUR-TA-10001932"/>
    <x v="0"/>
    <s v="Tables"/>
    <s v="Chromcraft 48&quot; x 96&quot; Racetrack Double Pedestal Table"/>
    <x v="3054"/>
    <n v="5"/>
    <n v="0.5"/>
    <n v="-448.89599999999996"/>
    <s v="Anna Andreadi"/>
    <s v=""/>
    <n v="1"/>
    <n v="0"/>
  </r>
  <r>
    <n v="3916"/>
    <x v="1935"/>
    <x v="930"/>
    <d v="2019-07-23T00:00:00"/>
    <s v="Standard Class"/>
    <x v="586"/>
    <x v="586"/>
    <x v="0"/>
    <s v="United States"/>
    <s v="Phoenix"/>
    <s v="Arizona"/>
    <n v="85023"/>
    <x v="1"/>
    <s v="FUR-CH-10004218"/>
    <x v="0"/>
    <s v="Chairs"/>
    <s v="Global Fabric Manager's Chair, Dark Gray"/>
    <x v="224"/>
    <n v="2"/>
    <n v="0.2"/>
    <n v="10.098000000000006"/>
    <s v="Anna Andreadi"/>
    <s v=""/>
    <n v="1"/>
    <n v="0"/>
  </r>
  <r>
    <n v="3917"/>
    <x v="1935"/>
    <x v="930"/>
    <d v="2019-07-23T00:00:00"/>
    <s v="Standard Class"/>
    <x v="586"/>
    <x v="586"/>
    <x v="0"/>
    <s v="United States"/>
    <s v="Phoenix"/>
    <s v="Arizona"/>
    <n v="85023"/>
    <x v="1"/>
    <s v="OFF-PA-10000246"/>
    <x v="1"/>
    <s v="Paper"/>
    <s v="Riverleaf Stik-Withit Designer Note Cubes"/>
    <x v="3055"/>
    <n v="2"/>
    <n v="0.2"/>
    <n v="5.2312000000000003"/>
    <s v="Anna Andreadi"/>
    <s v=""/>
    <n v="1"/>
    <n v="0"/>
  </r>
  <r>
    <n v="3918"/>
    <x v="1935"/>
    <x v="930"/>
    <d v="2019-07-23T00:00:00"/>
    <s v="Standard Class"/>
    <x v="586"/>
    <x v="586"/>
    <x v="0"/>
    <s v="United States"/>
    <s v="Phoenix"/>
    <s v="Arizona"/>
    <n v="85023"/>
    <x v="1"/>
    <s v="OFF-BI-10003350"/>
    <x v="1"/>
    <s v="Binders"/>
    <s v="Acco Expandable Hanging Binders"/>
    <x v="3056"/>
    <n v="4"/>
    <n v="0.7"/>
    <n v="-6.1247999999999987"/>
    <s v="Anna Andreadi"/>
    <s v=""/>
    <n v="1"/>
    <n v="0"/>
  </r>
  <r>
    <n v="3919"/>
    <x v="1935"/>
    <x v="930"/>
    <d v="2019-07-23T00:00:00"/>
    <s v="Standard Class"/>
    <x v="586"/>
    <x v="586"/>
    <x v="0"/>
    <s v="United States"/>
    <s v="Phoenix"/>
    <s v="Arizona"/>
    <n v="85023"/>
    <x v="1"/>
    <s v="FUR-CH-10000513"/>
    <x v="0"/>
    <s v="Chairs"/>
    <s v="High-Back Leather Manager's Chair"/>
    <x v="3057"/>
    <n v="3"/>
    <n v="0.2"/>
    <n v="-42.89670000000001"/>
    <s v="Anna Andreadi"/>
    <s v=""/>
    <n v="1"/>
    <n v="0"/>
  </r>
  <r>
    <n v="3920"/>
    <x v="1936"/>
    <x v="494"/>
    <d v="2017-12-07T00:00:00"/>
    <s v="Standard Class"/>
    <x v="470"/>
    <x v="470"/>
    <x v="1"/>
    <s v="United States"/>
    <s v="Chesapeake"/>
    <s v="Virginia"/>
    <n v="23320"/>
    <x v="0"/>
    <s v="OFF-ST-10001321"/>
    <x v="1"/>
    <s v="Storage"/>
    <s v="Decoflex Hanging Personal Folder File, Blue"/>
    <x v="3058"/>
    <n v="4"/>
    <n v="0"/>
    <n v="16.653600000000004"/>
    <s v="Cassandra Brandow"/>
    <s v=""/>
    <n v="1"/>
    <n v="0"/>
  </r>
  <r>
    <n v="3921"/>
    <x v="1936"/>
    <x v="494"/>
    <d v="2017-12-07T00:00:00"/>
    <s v="Standard Class"/>
    <x v="470"/>
    <x v="470"/>
    <x v="1"/>
    <s v="United States"/>
    <s v="Chesapeake"/>
    <s v="Virginia"/>
    <n v="23320"/>
    <x v="0"/>
    <s v="OFF-BI-10004233"/>
    <x v="1"/>
    <s v="Binders"/>
    <s v="GBC Pre-Punched Binding Paper, Plastic, White, 8-1/2&quot; x 11&quot;"/>
    <x v="1480"/>
    <n v="4"/>
    <n v="0"/>
    <n v="30.700800000000001"/>
    <s v="Cassandra Brandow"/>
    <s v=""/>
    <n v="1"/>
    <n v="0"/>
  </r>
  <r>
    <n v="3922"/>
    <x v="1937"/>
    <x v="931"/>
    <d v="2018-07-02T00:00:00"/>
    <s v="Second Class"/>
    <x v="288"/>
    <x v="288"/>
    <x v="0"/>
    <s v="United States"/>
    <s v="Chicago"/>
    <s v="Illinois"/>
    <n v="60610"/>
    <x v="2"/>
    <s v="TEC-PH-10001299"/>
    <x v="2"/>
    <s v="Phones"/>
    <s v="Polycom CX300 Desktop Phone USB VoIP phone"/>
    <x v="2022"/>
    <n v="3"/>
    <n v="0.2"/>
    <n v="35.997600000000006"/>
    <s v="Kelly Williams"/>
    <s v=""/>
    <n v="1"/>
    <n v="0"/>
  </r>
  <r>
    <n v="3923"/>
    <x v="1938"/>
    <x v="735"/>
    <d v="2019-09-01T00:00:00"/>
    <s v="Standard Class"/>
    <x v="253"/>
    <x v="253"/>
    <x v="0"/>
    <s v="United States"/>
    <s v="Chicago"/>
    <s v="Illinois"/>
    <n v="60623"/>
    <x v="2"/>
    <s v="OFF-PA-10002479"/>
    <x v="1"/>
    <s v="Paper"/>
    <s v="Xerox 4200 Series MultiUse Premium Copy Paper (20Lb. and 84 Bright)"/>
    <x v="869"/>
    <n v="6"/>
    <n v="0.2"/>
    <n v="7.92"/>
    <s v="Kelly Williams"/>
    <s v=""/>
    <n v="1"/>
    <n v="0"/>
  </r>
  <r>
    <n v="3924"/>
    <x v="1938"/>
    <x v="735"/>
    <d v="2019-09-01T00:00:00"/>
    <s v="Standard Class"/>
    <x v="253"/>
    <x v="253"/>
    <x v="0"/>
    <s v="United States"/>
    <s v="Chicago"/>
    <s v="Illinois"/>
    <n v="60623"/>
    <x v="2"/>
    <s v="OFF-PA-10001461"/>
    <x v="1"/>
    <s v="Paper"/>
    <s v="HP Office Paper (20Lb. and 87 Bright)"/>
    <x v="3059"/>
    <n v="5"/>
    <n v="0.2"/>
    <n v="9.3520000000000003"/>
    <s v="Kelly Williams"/>
    <s v=""/>
    <n v="1"/>
    <n v="0"/>
  </r>
  <r>
    <n v="3925"/>
    <x v="1939"/>
    <x v="328"/>
    <d v="2016-09-21T00:00:00"/>
    <s v="Standard Class"/>
    <x v="202"/>
    <x v="202"/>
    <x v="0"/>
    <s v="United States"/>
    <s v="Seattle"/>
    <s v="Washington"/>
    <n v="98103"/>
    <x v="1"/>
    <s v="OFF-ST-10004963"/>
    <x v="1"/>
    <s v="Storage"/>
    <s v="Eldon Gobal File Keepers"/>
    <x v="3060"/>
    <n v="2"/>
    <n v="0"/>
    <n v="1.2111999999999981"/>
    <s v="Anna Andreadi"/>
    <n v="1"/>
    <n v="0"/>
    <n v="0"/>
  </r>
  <r>
    <n v="3926"/>
    <x v="1939"/>
    <x v="328"/>
    <d v="2016-09-21T00:00:00"/>
    <s v="Standard Class"/>
    <x v="202"/>
    <x v="202"/>
    <x v="0"/>
    <s v="United States"/>
    <s v="Seattle"/>
    <s v="Washington"/>
    <n v="98103"/>
    <x v="1"/>
    <s v="OFF-ST-10000943"/>
    <x v="1"/>
    <s v="Storage"/>
    <s v="Eldon ProFile File 'N Store Portable File Tub Letter/Legal Size Black"/>
    <x v="3061"/>
    <n v="3"/>
    <n v="0"/>
    <n v="16.220400000000001"/>
    <s v="Anna Andreadi"/>
    <n v="1"/>
    <n v="0"/>
    <n v="0"/>
  </r>
  <r>
    <n v="3927"/>
    <x v="1939"/>
    <x v="328"/>
    <d v="2016-09-21T00:00:00"/>
    <s v="Standard Class"/>
    <x v="202"/>
    <x v="202"/>
    <x v="0"/>
    <s v="United States"/>
    <s v="Seattle"/>
    <s v="Washington"/>
    <n v="98103"/>
    <x v="1"/>
    <s v="FUR-FU-10004671"/>
    <x v="0"/>
    <s v="Furnishings"/>
    <s v="Executive Impressions 12&quot; Wall Clock"/>
    <x v="2276"/>
    <n v="2"/>
    <n v="0"/>
    <n v="13.429200000000002"/>
    <s v="Anna Andreadi"/>
    <n v="1"/>
    <n v="0"/>
    <n v="0"/>
  </r>
  <r>
    <n v="3928"/>
    <x v="1939"/>
    <x v="328"/>
    <d v="2016-09-21T00:00:00"/>
    <s v="Standard Class"/>
    <x v="202"/>
    <x v="202"/>
    <x v="0"/>
    <s v="United States"/>
    <s v="Seattle"/>
    <s v="Washington"/>
    <n v="98103"/>
    <x v="1"/>
    <s v="OFF-BI-10002735"/>
    <x v="1"/>
    <s v="Binders"/>
    <s v="GBC Prestige Therm-A-Bind Covers"/>
    <x v="1975"/>
    <n v="5"/>
    <n v="0.2"/>
    <n v="46.3185"/>
    <s v="Anna Andreadi"/>
    <n v="1"/>
    <n v="0"/>
    <n v="0"/>
  </r>
  <r>
    <n v="3929"/>
    <x v="1940"/>
    <x v="560"/>
    <d v="2018-03-17T00:00:00"/>
    <s v="First Class"/>
    <x v="365"/>
    <x v="365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x v="3062"/>
    <n v="5"/>
    <n v="0.32"/>
    <n v="-14.195999999999998"/>
    <s v="Kelly Williams"/>
    <s v=""/>
    <n v="1"/>
    <n v="0"/>
  </r>
  <r>
    <n v="3930"/>
    <x v="1940"/>
    <x v="560"/>
    <d v="2018-03-17T00:00:00"/>
    <s v="First Class"/>
    <x v="365"/>
    <x v="365"/>
    <x v="0"/>
    <s v="United States"/>
    <s v="Harlingen"/>
    <s v="Texas"/>
    <n v="78550"/>
    <x v="2"/>
    <s v="OFF-PA-10001934"/>
    <x v="1"/>
    <s v="Paper"/>
    <s v="Xerox 1993"/>
    <x v="1182"/>
    <n v="1"/>
    <n v="0.2"/>
    <n v="1.8792"/>
    <s v="Kelly Williams"/>
    <s v=""/>
    <n v="1"/>
    <n v="0"/>
  </r>
  <r>
    <n v="3931"/>
    <x v="1940"/>
    <x v="560"/>
    <d v="2018-03-17T00:00:00"/>
    <s v="First Class"/>
    <x v="365"/>
    <x v="365"/>
    <x v="0"/>
    <s v="United States"/>
    <s v="Harlingen"/>
    <s v="Texas"/>
    <n v="78550"/>
    <x v="2"/>
    <s v="OFF-AR-10001044"/>
    <x v="1"/>
    <s v="Art"/>
    <s v="BOSTON Ranger #55 Pencil Sharpener, Black"/>
    <x v="3063"/>
    <n v="7"/>
    <n v="0.2"/>
    <n v="16.373699999999992"/>
    <s v="Kelly Williams"/>
    <s v=""/>
    <n v="1"/>
    <n v="0"/>
  </r>
  <r>
    <n v="3932"/>
    <x v="1941"/>
    <x v="370"/>
    <d v="2018-09-02T00:00:00"/>
    <s v="Standard Class"/>
    <x v="500"/>
    <x v="500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x v="3064"/>
    <n v="3"/>
    <n v="0.2"/>
    <n v="1.6416000000000004"/>
    <s v="Chuck Magee"/>
    <s v=""/>
    <n v="1"/>
    <n v="0"/>
  </r>
  <r>
    <n v="3933"/>
    <x v="1941"/>
    <x v="370"/>
    <d v="2018-09-02T00:00:00"/>
    <s v="Standard Class"/>
    <x v="500"/>
    <x v="500"/>
    <x v="1"/>
    <s v="United States"/>
    <s v="Philadelphia"/>
    <s v="Pennsylvania"/>
    <n v="19140"/>
    <x v="3"/>
    <s v="TEC-AC-10001109"/>
    <x v="2"/>
    <s v="Accessories"/>
    <s v="Logitech Trackman Marble Mouse"/>
    <x v="736"/>
    <n v="2"/>
    <n v="0.2"/>
    <n v="13.195600000000001"/>
    <s v="Chuck Magee"/>
    <s v=""/>
    <n v="1"/>
    <n v="0"/>
  </r>
  <r>
    <n v="3934"/>
    <x v="1942"/>
    <x v="264"/>
    <d v="2019-09-08T00:00:00"/>
    <s v="Standard Class"/>
    <x v="497"/>
    <x v="497"/>
    <x v="0"/>
    <s v="United States"/>
    <s v="Bakersfield"/>
    <s v="California"/>
    <n v="93309"/>
    <x v="1"/>
    <s v="OFF-AR-10001919"/>
    <x v="1"/>
    <s v="Art"/>
    <s v="OIC #2 Pencils, Medium Soft"/>
    <x v="3065"/>
    <n v="5"/>
    <n v="0"/>
    <n v="2.7259999999999995"/>
    <s v="Anna Andreadi"/>
    <s v=""/>
    <n v="1"/>
    <n v="0"/>
  </r>
  <r>
    <n v="3935"/>
    <x v="1942"/>
    <x v="264"/>
    <d v="2019-09-08T00:00:00"/>
    <s v="Standard Class"/>
    <x v="497"/>
    <x v="497"/>
    <x v="0"/>
    <s v="United States"/>
    <s v="Bakersfield"/>
    <s v="California"/>
    <n v="93309"/>
    <x v="1"/>
    <s v="OFF-LA-10004544"/>
    <x v="1"/>
    <s v="Labels"/>
    <s v="Avery 505"/>
    <x v="3066"/>
    <n v="5"/>
    <n v="0"/>
    <n v="37"/>
    <s v="Anna Andreadi"/>
    <s v=""/>
    <n v="1"/>
    <n v="0"/>
  </r>
  <r>
    <n v="3936"/>
    <x v="1942"/>
    <x v="264"/>
    <d v="2019-09-08T00:00:00"/>
    <s v="Standard Class"/>
    <x v="497"/>
    <x v="497"/>
    <x v="0"/>
    <s v="United States"/>
    <s v="Bakersfield"/>
    <s v="California"/>
    <n v="93309"/>
    <x v="1"/>
    <s v="TEC-PH-10003484"/>
    <x v="2"/>
    <s v="Phones"/>
    <s v="Ooma Telo VoIP Home Phone System"/>
    <x v="1227"/>
    <n v="2"/>
    <n v="0.2"/>
    <n v="12.599000000000004"/>
    <s v="Anna Andreadi"/>
    <s v=""/>
    <n v="1"/>
    <n v="0"/>
  </r>
  <r>
    <n v="3937"/>
    <x v="1943"/>
    <x v="382"/>
    <d v="2017-06-20T00:00:00"/>
    <s v="Standard Class"/>
    <x v="721"/>
    <x v="721"/>
    <x v="0"/>
    <s v="United States"/>
    <s v="Grand Prairie"/>
    <s v="Texas"/>
    <n v="75051"/>
    <x v="2"/>
    <s v="OFF-EN-10001028"/>
    <x v="1"/>
    <s v="Envelopes"/>
    <s v="Staple envelope"/>
    <x v="1528"/>
    <n v="3"/>
    <n v="0.2"/>
    <n v="9.3443999999999985"/>
    <s v="Kelly Williams"/>
    <s v=""/>
    <n v="1"/>
    <n v="0"/>
  </r>
  <r>
    <n v="3938"/>
    <x v="1943"/>
    <x v="382"/>
    <d v="2017-06-20T00:00:00"/>
    <s v="Standard Class"/>
    <x v="721"/>
    <x v="721"/>
    <x v="0"/>
    <s v="United States"/>
    <s v="Grand Prairie"/>
    <s v="Texas"/>
    <n v="75051"/>
    <x v="2"/>
    <s v="OFF-PA-10004156"/>
    <x v="1"/>
    <s v="Paper"/>
    <s v="Xerox 188"/>
    <x v="1939"/>
    <n v="3"/>
    <n v="0.2"/>
    <n v="9.8657999999999983"/>
    <s v="Kelly Williams"/>
    <s v=""/>
    <n v="1"/>
    <n v="0"/>
  </r>
  <r>
    <n v="3939"/>
    <x v="1943"/>
    <x v="382"/>
    <d v="2017-06-20T00:00:00"/>
    <s v="Standard Class"/>
    <x v="721"/>
    <x v="721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x v="3067"/>
    <n v="2"/>
    <n v="0.3"/>
    <n v="-25.376400000000018"/>
    <s v="Kelly Williams"/>
    <s v=""/>
    <n v="1"/>
    <n v="0"/>
  </r>
  <r>
    <n v="3940"/>
    <x v="1944"/>
    <x v="107"/>
    <d v="2018-12-10T00:00:00"/>
    <s v="Same Day"/>
    <x v="708"/>
    <x v="708"/>
    <x v="0"/>
    <s v="United States"/>
    <s v="Greenwood"/>
    <s v="Indiana"/>
    <n v="46142"/>
    <x v="2"/>
    <s v="FUR-CH-10003379"/>
    <x v="0"/>
    <s v="Chairs"/>
    <s v="Global Commerce Series High-Back Swivel/Tilt Chairs"/>
    <x v="3068"/>
    <n v="5"/>
    <n v="0"/>
    <n v="356.22500000000002"/>
    <s v="Kelly Williams"/>
    <s v=""/>
    <n v="1"/>
    <n v="0"/>
  </r>
  <r>
    <n v="3941"/>
    <x v="1945"/>
    <x v="796"/>
    <d v="2019-05-23T00:00:00"/>
    <s v="Standard Class"/>
    <x v="358"/>
    <x v="358"/>
    <x v="0"/>
    <s v="United States"/>
    <s v="New York City"/>
    <s v="New York"/>
    <n v="10024"/>
    <x v="3"/>
    <s v="FUR-FU-10002456"/>
    <x v="0"/>
    <s v="Furnishings"/>
    <s v="Master Caster Door Stop, Large Neon Orange"/>
    <x v="58"/>
    <n v="2"/>
    <n v="0"/>
    <n v="6.2608000000000015"/>
    <s v="Chuck Magee"/>
    <s v=""/>
    <n v="1"/>
    <n v="0"/>
  </r>
  <r>
    <n v="3942"/>
    <x v="1945"/>
    <x v="796"/>
    <d v="2019-05-23T00:00:00"/>
    <s v="Standard Class"/>
    <x v="358"/>
    <x v="358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x v="337"/>
    <n v="1"/>
    <n v="0.2"/>
    <n v="1.0286999999999997"/>
    <s v="Chuck Magee"/>
    <s v=""/>
    <n v="1"/>
    <n v="0"/>
  </r>
  <r>
    <n v="3943"/>
    <x v="1946"/>
    <x v="837"/>
    <d v="2019-05-29T00:00:00"/>
    <s v="Second Class"/>
    <x v="13"/>
    <x v="13"/>
    <x v="0"/>
    <s v="United States"/>
    <s v="Memphis"/>
    <s v="Tennessee"/>
    <n v="38109"/>
    <x v="0"/>
    <s v="OFF-PA-10001166"/>
    <x v="1"/>
    <s v="Paper"/>
    <s v="Xerox 2"/>
    <x v="233"/>
    <n v="5"/>
    <n v="0.2"/>
    <n v="9.0719999999999992"/>
    <s v="Cassandra Brandow"/>
    <s v=""/>
    <n v="1"/>
    <n v="0"/>
  </r>
  <r>
    <n v="3944"/>
    <x v="1947"/>
    <x v="661"/>
    <d v="2018-06-30T00:00:00"/>
    <s v="Standard Class"/>
    <x v="726"/>
    <x v="726"/>
    <x v="0"/>
    <s v="United States"/>
    <s v="Buffalo"/>
    <s v="New York"/>
    <n v="14215"/>
    <x v="3"/>
    <s v="OFF-SU-10000157"/>
    <x v="1"/>
    <s v="Supplies"/>
    <s v="Compact Automatic Electric Letter Opener"/>
    <x v="3069"/>
    <n v="7"/>
    <n v="0"/>
    <n v="16.703400000000016"/>
    <s v="Chuck Magee"/>
    <s v=""/>
    <n v="1"/>
    <n v="1"/>
  </r>
  <r>
    <n v="3945"/>
    <x v="1948"/>
    <x v="458"/>
    <d v="2018-05-21T00:00:00"/>
    <s v="Second Class"/>
    <x v="157"/>
    <x v="157"/>
    <x v="0"/>
    <s v="United States"/>
    <s v="Los Angeles"/>
    <s v="California"/>
    <n v="90036"/>
    <x v="1"/>
    <s v="OFF-PA-10004971"/>
    <x v="1"/>
    <s v="Paper"/>
    <s v="Xerox 196"/>
    <x v="1714"/>
    <n v="3"/>
    <n v="0"/>
    <n v="8.4966000000000008"/>
    <s v="Anna Andreadi"/>
    <s v=""/>
    <n v="1"/>
    <n v="0"/>
  </r>
  <r>
    <n v="3946"/>
    <x v="1949"/>
    <x v="551"/>
    <d v="2019-11-23T00:00:00"/>
    <s v="Standard Class"/>
    <x v="578"/>
    <x v="578"/>
    <x v="0"/>
    <s v="United States"/>
    <s v="Homestead"/>
    <s v="Florida"/>
    <n v="33030"/>
    <x v="0"/>
    <s v="OFF-PA-10001977"/>
    <x v="1"/>
    <s v="Paper"/>
    <s v="Xerox 194"/>
    <x v="3070"/>
    <n v="1"/>
    <n v="0.2"/>
    <n v="15.534399999999998"/>
    <s v="Cassandra Brandow"/>
    <s v=""/>
    <n v="1"/>
    <n v="0"/>
  </r>
  <r>
    <n v="3947"/>
    <x v="1949"/>
    <x v="551"/>
    <d v="2019-11-23T00:00:00"/>
    <s v="Standard Class"/>
    <x v="578"/>
    <x v="578"/>
    <x v="0"/>
    <s v="United States"/>
    <s v="Homestead"/>
    <s v="Florida"/>
    <n v="33030"/>
    <x v="0"/>
    <s v="OFF-SU-10001225"/>
    <x v="1"/>
    <s v="Supplies"/>
    <s v="Staple remover"/>
    <x v="3071"/>
    <n v="1"/>
    <n v="0.2"/>
    <n v="-0.66240000000000021"/>
    <s v="Cassandra Brandow"/>
    <s v=""/>
    <n v="1"/>
    <n v="0"/>
  </r>
  <r>
    <n v="3948"/>
    <x v="1950"/>
    <x v="741"/>
    <d v="2018-11-22T00:00:00"/>
    <s v="Standard Class"/>
    <x v="17"/>
    <x v="17"/>
    <x v="2"/>
    <s v="United States"/>
    <s v="Pasadena"/>
    <s v="Texas"/>
    <n v="77506"/>
    <x v="2"/>
    <s v="OFF-AR-10003514"/>
    <x v="1"/>
    <s v="Art"/>
    <s v="4009 Highlighters by Sanford"/>
    <x v="2925"/>
    <n v="2"/>
    <n v="0.2"/>
    <n v="1.0347999999999993"/>
    <s v="Kelly Williams"/>
    <s v=""/>
    <n v="1"/>
    <n v="0"/>
  </r>
  <r>
    <n v="3949"/>
    <x v="1950"/>
    <x v="741"/>
    <d v="2018-11-22T00:00:00"/>
    <s v="Standard Class"/>
    <x v="17"/>
    <x v="17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x v="3072"/>
    <n v="2"/>
    <n v="0.2"/>
    <n v="15.8756"/>
    <s v="Kelly Williams"/>
    <s v=""/>
    <n v="1"/>
    <n v="0"/>
  </r>
  <r>
    <n v="3950"/>
    <x v="1950"/>
    <x v="741"/>
    <d v="2018-11-22T00:00:00"/>
    <s v="Standard Class"/>
    <x v="17"/>
    <x v="17"/>
    <x v="2"/>
    <s v="United States"/>
    <s v="Pasadena"/>
    <s v="Texas"/>
    <n v="77506"/>
    <x v="2"/>
    <s v="OFF-PA-10001970"/>
    <x v="1"/>
    <s v="Paper"/>
    <s v="Xerox 1881"/>
    <x v="3073"/>
    <n v="2"/>
    <n v="0.2"/>
    <n v="6.6311999999999989"/>
    <s v="Kelly Williams"/>
    <s v=""/>
    <n v="1"/>
    <n v="0"/>
  </r>
  <r>
    <n v="3951"/>
    <x v="1950"/>
    <x v="741"/>
    <d v="2018-11-22T00:00:00"/>
    <s v="Standard Class"/>
    <x v="17"/>
    <x v="17"/>
    <x v="2"/>
    <s v="United States"/>
    <s v="Pasadena"/>
    <s v="Texas"/>
    <n v="77506"/>
    <x v="2"/>
    <s v="FUR-CH-10003817"/>
    <x v="0"/>
    <s v="Chairs"/>
    <s v="Global Value Steno Chair, Gray"/>
    <x v="3074"/>
    <n v="6"/>
    <n v="0.3"/>
    <n v="-18.221999999999994"/>
    <s v="Kelly Williams"/>
    <s v=""/>
    <n v="1"/>
    <n v="0"/>
  </r>
  <r>
    <n v="3952"/>
    <x v="1951"/>
    <x v="683"/>
    <d v="2016-11-30T00:00:00"/>
    <s v="Second Class"/>
    <x v="373"/>
    <x v="373"/>
    <x v="0"/>
    <s v="United States"/>
    <s v="Freeport"/>
    <s v="New York"/>
    <n v="11520"/>
    <x v="3"/>
    <s v="OFF-BI-10003676"/>
    <x v="1"/>
    <s v="Binders"/>
    <s v="GBC Standard Recycled Report Covers, Clear Plastic Sheets"/>
    <x v="3075"/>
    <n v="2"/>
    <n v="0.2"/>
    <n v="6.0367999999999986"/>
    <s v="Chuck Magee"/>
    <s v=""/>
    <n v="1"/>
    <n v="0"/>
  </r>
  <r>
    <n v="3953"/>
    <x v="1952"/>
    <x v="398"/>
    <d v="2018-03-08T00:00:00"/>
    <s v="Standard Class"/>
    <x v="21"/>
    <x v="21"/>
    <x v="1"/>
    <s v="United States"/>
    <s v="Denver"/>
    <s v="Colorado"/>
    <n v="80219"/>
    <x v="1"/>
    <s v="TEC-PH-10003535"/>
    <x v="2"/>
    <s v="Phones"/>
    <s v="RCA ViSYS 25423RE1 Corded phone"/>
    <x v="1305"/>
    <n v="2"/>
    <n v="0.2"/>
    <n v="13.998599999999989"/>
    <s v="Anna Andreadi"/>
    <s v=""/>
    <n v="1"/>
    <n v="0"/>
  </r>
  <r>
    <n v="3954"/>
    <x v="1953"/>
    <x v="787"/>
    <d v="2019-01-19T00:00:00"/>
    <s v="Standard Class"/>
    <x v="183"/>
    <x v="183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x v="1436"/>
    <n v="2"/>
    <n v="0"/>
    <n v="5.8419999999999996"/>
    <s v="Chuck Magee"/>
    <s v=""/>
    <n v="1"/>
    <n v="0"/>
  </r>
  <r>
    <n v="3955"/>
    <x v="1954"/>
    <x v="527"/>
    <d v="2016-04-09T00:00:00"/>
    <s v="Standard Class"/>
    <x v="384"/>
    <x v="384"/>
    <x v="0"/>
    <s v="United States"/>
    <s v="Detroit"/>
    <s v="Michigan"/>
    <n v="48205"/>
    <x v="2"/>
    <s v="FUR-FU-10004020"/>
    <x v="0"/>
    <s v="Furnishings"/>
    <s v="Advantus Panel Wall Acrylic Frame"/>
    <x v="3076"/>
    <n v="1"/>
    <n v="0"/>
    <n v="2.3521000000000001"/>
    <s v="Kelly Williams"/>
    <s v=""/>
    <n v="1"/>
    <n v="0"/>
  </r>
  <r>
    <n v="3956"/>
    <x v="1954"/>
    <x v="527"/>
    <d v="2016-04-09T00:00:00"/>
    <s v="Standard Class"/>
    <x v="384"/>
    <x v="384"/>
    <x v="0"/>
    <s v="United States"/>
    <s v="Detroit"/>
    <s v="Michigan"/>
    <n v="48205"/>
    <x v="2"/>
    <s v="OFF-AR-10001955"/>
    <x v="1"/>
    <s v="Art"/>
    <s v="Newell 319"/>
    <x v="1378"/>
    <n v="4"/>
    <n v="0"/>
    <n v="23.807999999999993"/>
    <s v="Kelly Williams"/>
    <s v=""/>
    <n v="1"/>
    <n v="0"/>
  </r>
  <r>
    <n v="3957"/>
    <x v="1955"/>
    <x v="190"/>
    <d v="2018-07-03T00:00:00"/>
    <s v="Standard Class"/>
    <x v="35"/>
    <x v="35"/>
    <x v="0"/>
    <s v="United States"/>
    <s v="San Francisco"/>
    <s v="California"/>
    <n v="94109"/>
    <x v="1"/>
    <s v="FUR-FU-10002364"/>
    <x v="0"/>
    <s v="Furnishings"/>
    <s v="Eldon Expressions Wood Desk Accessories, Oak"/>
    <x v="3077"/>
    <n v="3"/>
    <n v="0"/>
    <n v="6.4205999999999976"/>
    <s v="Anna Andreadi"/>
    <s v=""/>
    <n v="1"/>
    <n v="0"/>
  </r>
  <r>
    <n v="3958"/>
    <x v="1956"/>
    <x v="211"/>
    <d v="2018-06-02T00:00:00"/>
    <s v="Standard Class"/>
    <x v="181"/>
    <x v="181"/>
    <x v="0"/>
    <s v="United States"/>
    <s v="Nashville"/>
    <s v="Tennessee"/>
    <n v="37211"/>
    <x v="0"/>
    <s v="OFF-BI-10002414"/>
    <x v="1"/>
    <s v="Binders"/>
    <s v="GBC ProClick Spines for 32-Hole Punch"/>
    <x v="3078"/>
    <n v="3"/>
    <n v="0.7"/>
    <n v="-8.6456999999999979"/>
    <s v="Cassandra Brandow"/>
    <s v=""/>
    <n v="1"/>
    <n v="0"/>
  </r>
  <r>
    <n v="3959"/>
    <x v="1956"/>
    <x v="211"/>
    <d v="2018-06-02T00:00:00"/>
    <s v="Standard Class"/>
    <x v="181"/>
    <x v="181"/>
    <x v="0"/>
    <s v="United States"/>
    <s v="Nashville"/>
    <s v="Tennessee"/>
    <n v="37211"/>
    <x v="0"/>
    <s v="OFF-AR-10003732"/>
    <x v="1"/>
    <s v="Art"/>
    <s v="Newell 333"/>
    <x v="3079"/>
    <n v="2"/>
    <n v="0.2"/>
    <n v="0.3335999999999999"/>
    <s v="Cassandra Brandow"/>
    <s v=""/>
    <n v="1"/>
    <n v="0"/>
  </r>
  <r>
    <n v="3960"/>
    <x v="1956"/>
    <x v="211"/>
    <d v="2018-06-02T00:00:00"/>
    <s v="Standard Class"/>
    <x v="181"/>
    <x v="181"/>
    <x v="0"/>
    <s v="United States"/>
    <s v="Nashville"/>
    <s v="Tennessee"/>
    <n v="37211"/>
    <x v="0"/>
    <s v="FUR-FU-10001085"/>
    <x v="0"/>
    <s v="Furnishings"/>
    <s v="3M Polarizing Light Filter Sleeves"/>
    <x v="3080"/>
    <n v="3"/>
    <n v="0.2"/>
    <n v="14.546999999999995"/>
    <s v="Cassandra Brandow"/>
    <s v=""/>
    <n v="1"/>
    <n v="0"/>
  </r>
  <r>
    <n v="3961"/>
    <x v="1957"/>
    <x v="324"/>
    <d v="2017-10-24T00:00:00"/>
    <s v="Standard Class"/>
    <x v="468"/>
    <x v="468"/>
    <x v="1"/>
    <s v="United States"/>
    <s v="Detroit"/>
    <s v="Michigan"/>
    <n v="48227"/>
    <x v="2"/>
    <s v="OFF-BI-10001249"/>
    <x v="1"/>
    <s v="Binders"/>
    <s v="Avery Heavy-Duty EZD View Binder with Locking Rings"/>
    <x v="3081"/>
    <n v="6"/>
    <n v="0"/>
    <n v="17.608799999999999"/>
    <s v="Kelly Williams"/>
    <s v=""/>
    <n v="1"/>
    <n v="0"/>
  </r>
  <r>
    <n v="3962"/>
    <x v="1957"/>
    <x v="324"/>
    <d v="2017-10-24T00:00:00"/>
    <s v="Standard Class"/>
    <x v="468"/>
    <x v="468"/>
    <x v="1"/>
    <s v="United States"/>
    <s v="Detroit"/>
    <s v="Michigan"/>
    <n v="48227"/>
    <x v="2"/>
    <s v="TEC-PH-10002564"/>
    <x v="2"/>
    <s v="Phones"/>
    <s v="OtterBox Defender Series Case - Samsung Galaxy S4"/>
    <x v="179"/>
    <n v="5"/>
    <n v="0"/>
    <n v="44.984999999999985"/>
    <s v="Kelly Williams"/>
    <s v=""/>
    <n v="1"/>
    <n v="0"/>
  </r>
  <r>
    <n v="3963"/>
    <x v="1958"/>
    <x v="600"/>
    <d v="2019-02-20T00:00:00"/>
    <s v="First Class"/>
    <x v="525"/>
    <x v="525"/>
    <x v="2"/>
    <s v="United States"/>
    <s v="Los Angeles"/>
    <s v="California"/>
    <n v="90045"/>
    <x v="1"/>
    <s v="OFF-AR-10000634"/>
    <x v="1"/>
    <s v="Art"/>
    <s v="Newell 320"/>
    <x v="1387"/>
    <n v="3"/>
    <n v="0"/>
    <n v="3.4668000000000005"/>
    <s v="Anna Andreadi"/>
    <s v=""/>
    <n v="1"/>
    <n v="0"/>
  </r>
  <r>
    <n v="3964"/>
    <x v="1958"/>
    <x v="600"/>
    <d v="2019-02-20T00:00:00"/>
    <s v="First Class"/>
    <x v="525"/>
    <x v="525"/>
    <x v="2"/>
    <s v="United States"/>
    <s v="Los Angeles"/>
    <s v="California"/>
    <n v="90045"/>
    <x v="1"/>
    <s v="FUR-FU-10004018"/>
    <x v="0"/>
    <s v="Furnishings"/>
    <s v="Tensor Computer Mounted Lamp"/>
    <x v="3082"/>
    <n v="3"/>
    <n v="0"/>
    <n v="12.060900000000002"/>
    <s v="Anna Andreadi"/>
    <s v=""/>
    <n v="1"/>
    <n v="0"/>
  </r>
  <r>
    <n v="3965"/>
    <x v="1959"/>
    <x v="897"/>
    <d v="2018-09-28T00:00:00"/>
    <s v="Standard Class"/>
    <x v="617"/>
    <x v="617"/>
    <x v="0"/>
    <s v="United States"/>
    <s v="Philadelphia"/>
    <s v="Pennsylvania"/>
    <n v="19140"/>
    <x v="3"/>
    <s v="OFF-AR-10003481"/>
    <x v="1"/>
    <s v="Art"/>
    <s v="Newell 348"/>
    <x v="964"/>
    <n v="3"/>
    <n v="0.2"/>
    <n v="0.88559999999999883"/>
    <s v="Chuck Magee"/>
    <s v=""/>
    <n v="1"/>
    <n v="0"/>
  </r>
  <r>
    <n v="3966"/>
    <x v="1960"/>
    <x v="607"/>
    <d v="2016-11-17T00:00:00"/>
    <s v="Second Class"/>
    <x v="664"/>
    <x v="664"/>
    <x v="1"/>
    <s v="United States"/>
    <s v="Asheville"/>
    <s v="North Carolina"/>
    <n v="28806"/>
    <x v="0"/>
    <s v="OFF-AR-10003651"/>
    <x v="1"/>
    <s v="Art"/>
    <s v="Newell 350"/>
    <x v="964"/>
    <n v="3"/>
    <n v="0.2"/>
    <n v="0.88559999999999883"/>
    <s v="Cassandra Brandow"/>
    <s v=""/>
    <n v="1"/>
    <n v="0"/>
  </r>
  <r>
    <n v="3967"/>
    <x v="1961"/>
    <x v="178"/>
    <d v="2018-04-06T00:00:00"/>
    <s v="Standard Class"/>
    <x v="386"/>
    <x v="386"/>
    <x v="0"/>
    <s v="United States"/>
    <s v="New York City"/>
    <s v="New York"/>
    <n v="10024"/>
    <x v="3"/>
    <s v="OFF-AR-10002956"/>
    <x v="1"/>
    <s v="Art"/>
    <s v="Boston 16801 Nautilus Battery Pencil Sharpener"/>
    <x v="1943"/>
    <n v="4"/>
    <n v="0"/>
    <n v="22.8904"/>
    <s v="Chuck Magee"/>
    <s v=""/>
    <n v="1"/>
    <n v="0"/>
  </r>
  <r>
    <n v="3968"/>
    <x v="1962"/>
    <x v="244"/>
    <d v="2018-05-23T00:00:00"/>
    <s v="First Class"/>
    <x v="258"/>
    <x v="258"/>
    <x v="2"/>
    <s v="United States"/>
    <s v="Colorado Springs"/>
    <s v="Colorado"/>
    <n v="80906"/>
    <x v="1"/>
    <s v="OFF-BI-10003638"/>
    <x v="1"/>
    <s v="Binders"/>
    <s v="GBC Durable Plastic Covers"/>
    <x v="3083"/>
    <n v="7"/>
    <n v="0.7"/>
    <n v="-32.507999999999996"/>
    <s v="Anna Andreadi"/>
    <s v=""/>
    <n v="1"/>
    <n v="0"/>
  </r>
  <r>
    <n v="3969"/>
    <x v="1963"/>
    <x v="932"/>
    <d v="2017-06-05T00:00:00"/>
    <s v="Standard Class"/>
    <x v="722"/>
    <x v="722"/>
    <x v="1"/>
    <s v="United States"/>
    <s v="San Antonio"/>
    <s v="Texas"/>
    <n v="78207"/>
    <x v="2"/>
    <s v="OFF-BI-10001890"/>
    <x v="1"/>
    <s v="Binders"/>
    <s v="Avery Poly Binder Pockets"/>
    <x v="3084"/>
    <n v="8"/>
    <n v="0.8"/>
    <n v="-9.1648000000000032"/>
    <s v="Kelly Williams"/>
    <s v=""/>
    <n v="1"/>
    <n v="0"/>
  </r>
  <r>
    <n v="3970"/>
    <x v="1963"/>
    <x v="932"/>
    <d v="2017-06-05T00:00:00"/>
    <s v="Standard Class"/>
    <x v="722"/>
    <x v="722"/>
    <x v="1"/>
    <s v="United States"/>
    <s v="San Antonio"/>
    <s v="Texas"/>
    <n v="78207"/>
    <x v="2"/>
    <s v="OFF-PA-10002606"/>
    <x v="1"/>
    <s v="Paper"/>
    <s v="Xerox 1928"/>
    <x v="3085"/>
    <n v="10"/>
    <n v="0.2"/>
    <n v="13.199999999999998"/>
    <s v="Kelly Williams"/>
    <s v=""/>
    <n v="1"/>
    <n v="0"/>
  </r>
  <r>
    <n v="3971"/>
    <x v="1964"/>
    <x v="754"/>
    <d v="2016-11-26T00:00:00"/>
    <s v="Standard Class"/>
    <x v="727"/>
    <x v="727"/>
    <x v="0"/>
    <s v="United States"/>
    <s v="Los Angeles"/>
    <s v="California"/>
    <n v="90036"/>
    <x v="1"/>
    <s v="OFF-PA-10002245"/>
    <x v="1"/>
    <s v="Paper"/>
    <s v="Xerox 1895"/>
    <x v="3086"/>
    <n v="9"/>
    <n v="0"/>
    <n v="24.218999999999998"/>
    <s v="Anna Andreadi"/>
    <s v=""/>
    <n v="1"/>
    <n v="1"/>
  </r>
  <r>
    <n v="3972"/>
    <x v="1965"/>
    <x v="933"/>
    <d v="2017-02-24T00:00:00"/>
    <s v="Second Class"/>
    <x v="390"/>
    <x v="390"/>
    <x v="2"/>
    <s v="United States"/>
    <s v="Sterling Heights"/>
    <s v="Michigan"/>
    <n v="48310"/>
    <x v="2"/>
    <s v="OFF-AR-10001615"/>
    <x v="1"/>
    <s v="Art"/>
    <s v="Newell 34"/>
    <x v="1378"/>
    <n v="4"/>
    <n v="0"/>
    <n v="20.633600000000001"/>
    <s v="Kelly Williams"/>
    <n v="1"/>
    <n v="0"/>
    <n v="0"/>
  </r>
  <r>
    <n v="3973"/>
    <x v="1966"/>
    <x v="892"/>
    <d v="2018-04-02T00:00:00"/>
    <s v="Standard Class"/>
    <x v="49"/>
    <x v="49"/>
    <x v="0"/>
    <s v="United States"/>
    <s v="New York City"/>
    <s v="New York"/>
    <n v="10009"/>
    <x v="3"/>
    <s v="OFF-PA-10000466"/>
    <x v="1"/>
    <s v="Paper"/>
    <s v="Memo Book, 100 Message Capacity, 5 3/8” x 11”"/>
    <x v="814"/>
    <n v="2"/>
    <n v="0"/>
    <n v="6.74"/>
    <s v="Chuck Magee"/>
    <s v=""/>
    <n v="1"/>
    <n v="0"/>
  </r>
  <r>
    <n v="3974"/>
    <x v="1966"/>
    <x v="892"/>
    <d v="2018-04-02T00:00:00"/>
    <s v="Standard Class"/>
    <x v="49"/>
    <x v="49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x v="1278"/>
    <n v="5"/>
    <n v="0.2"/>
    <n v="9.3124999999999982"/>
    <s v="Chuck Magee"/>
    <s v=""/>
    <n v="1"/>
    <n v="0"/>
  </r>
  <r>
    <n v="3975"/>
    <x v="1966"/>
    <x v="892"/>
    <d v="2018-04-02T00:00:00"/>
    <s v="Standard Class"/>
    <x v="49"/>
    <x v="49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x v="3087"/>
    <n v="8"/>
    <n v="0"/>
    <n v="124.19999999999999"/>
    <s v="Chuck Magee"/>
    <s v=""/>
    <n v="1"/>
    <n v="0"/>
  </r>
  <r>
    <n v="3976"/>
    <x v="1966"/>
    <x v="892"/>
    <d v="2018-04-02T00:00:00"/>
    <s v="Standard Class"/>
    <x v="49"/>
    <x v="49"/>
    <x v="0"/>
    <s v="United States"/>
    <s v="New York City"/>
    <s v="New York"/>
    <n v="10009"/>
    <x v="3"/>
    <s v="OFF-BI-10000320"/>
    <x v="1"/>
    <s v="Binders"/>
    <s v="GBC Plastic Binding Combs"/>
    <x v="3088"/>
    <n v="7"/>
    <n v="0.2"/>
    <n v="14.981400000000001"/>
    <s v="Chuck Magee"/>
    <s v=""/>
    <n v="1"/>
    <n v="0"/>
  </r>
  <r>
    <n v="3977"/>
    <x v="1967"/>
    <x v="332"/>
    <d v="2018-10-24T00:00:00"/>
    <s v="First Class"/>
    <x v="518"/>
    <x v="518"/>
    <x v="0"/>
    <s v="United States"/>
    <s v="Richmond"/>
    <s v="Virginia"/>
    <n v="23223"/>
    <x v="0"/>
    <s v="FUR-FU-10003731"/>
    <x v="0"/>
    <s v="Furnishings"/>
    <s v="Eldon Expressions Wood and Plastic Desk Accessories, Oak"/>
    <x v="3089"/>
    <n v="4"/>
    <n v="0"/>
    <n v="11.177600000000002"/>
    <s v="Cassandra Brandow"/>
    <s v=""/>
    <n v="1"/>
    <n v="0"/>
  </r>
  <r>
    <n v="3978"/>
    <x v="1968"/>
    <x v="280"/>
    <d v="2019-10-07T00:00:00"/>
    <s v="Standard Class"/>
    <x v="435"/>
    <x v="435"/>
    <x v="2"/>
    <s v="United States"/>
    <s v="Seattle"/>
    <s v="Washington"/>
    <n v="98105"/>
    <x v="1"/>
    <s v="OFF-FA-10002780"/>
    <x v="1"/>
    <s v="Fasteners"/>
    <s v="Staples"/>
    <x v="3090"/>
    <n v="3"/>
    <n v="0"/>
    <n v="4.1123999999999992"/>
    <s v="Anna Andreadi"/>
    <s v=""/>
    <n v="1"/>
    <n v="0"/>
  </r>
  <r>
    <n v="3979"/>
    <x v="1968"/>
    <x v="280"/>
    <d v="2019-10-07T00:00:00"/>
    <s v="Standard Class"/>
    <x v="435"/>
    <x v="435"/>
    <x v="2"/>
    <s v="United States"/>
    <s v="Seattle"/>
    <s v="Washington"/>
    <n v="98105"/>
    <x v="1"/>
    <s v="TEC-PH-10003800"/>
    <x v="2"/>
    <s v="Phones"/>
    <s v="i.Sound Portable Power - 8000 mAh"/>
    <x v="560"/>
    <n v="2"/>
    <n v="0.2"/>
    <n v="-20.136200000000006"/>
    <s v="Anna Andreadi"/>
    <s v=""/>
    <n v="1"/>
    <n v="0"/>
  </r>
  <r>
    <n v="3980"/>
    <x v="1969"/>
    <x v="851"/>
    <d v="2016-12-27T00:00:00"/>
    <s v="Standard Class"/>
    <x v="260"/>
    <x v="260"/>
    <x v="1"/>
    <s v="United States"/>
    <s v="New York City"/>
    <s v="New York"/>
    <n v="10024"/>
    <x v="3"/>
    <s v="FUR-TA-10001676"/>
    <x v="0"/>
    <s v="Tables"/>
    <s v="Hon 61000 Series Interactive Training Tables"/>
    <x v="3091"/>
    <n v="2"/>
    <n v="0.4"/>
    <n v="-19.549200000000006"/>
    <s v="Chuck Magee"/>
    <s v=""/>
    <n v="1"/>
    <n v="0"/>
  </r>
  <r>
    <n v="3981"/>
    <x v="1969"/>
    <x v="851"/>
    <d v="2016-12-27T00:00:00"/>
    <s v="Standard Class"/>
    <x v="260"/>
    <x v="260"/>
    <x v="1"/>
    <s v="United States"/>
    <s v="New York City"/>
    <s v="New York"/>
    <n v="10024"/>
    <x v="3"/>
    <s v="OFF-AP-10002350"/>
    <x v="1"/>
    <s v="Appliances"/>
    <s v="Belkin F9H710-06 7 Outlet SurgeMaster Surge Protector"/>
    <x v="3092"/>
    <n v="3"/>
    <n v="0"/>
    <n v="15.8256"/>
    <s v="Chuck Magee"/>
    <s v=""/>
    <n v="1"/>
    <n v="0"/>
  </r>
  <r>
    <n v="3982"/>
    <x v="1970"/>
    <x v="934"/>
    <d v="2019-12-20T00:00:00"/>
    <s v="Standard Class"/>
    <x v="484"/>
    <x v="484"/>
    <x v="2"/>
    <s v="United States"/>
    <s v="Seattle"/>
    <s v="Washington"/>
    <n v="98115"/>
    <x v="1"/>
    <s v="FUR-FU-10003096"/>
    <x v="0"/>
    <s v="Furnishings"/>
    <s v="Master Giant Foot Doorstop, Safety Yellow"/>
    <x v="3093"/>
    <n v="3"/>
    <n v="0"/>
    <n v="9.7911000000000001"/>
    <s v="Anna Andreadi"/>
    <s v=""/>
    <n v="1"/>
    <n v="0"/>
  </r>
  <r>
    <n v="3983"/>
    <x v="1971"/>
    <x v="274"/>
    <d v="2018-07-09T00:00:00"/>
    <s v="Second Class"/>
    <x v="666"/>
    <x v="666"/>
    <x v="0"/>
    <s v="United States"/>
    <s v="Los Angeles"/>
    <s v="California"/>
    <n v="90045"/>
    <x v="1"/>
    <s v="FUR-CH-10003061"/>
    <x v="0"/>
    <s v="Chairs"/>
    <s v="Global Leather Task Chair, Black"/>
    <x v="2804"/>
    <n v="4"/>
    <n v="0.2"/>
    <n v="-3.5996000000000521"/>
    <s v="Anna Andreadi"/>
    <s v=""/>
    <n v="1"/>
    <n v="0"/>
  </r>
  <r>
    <n v="3984"/>
    <x v="1971"/>
    <x v="274"/>
    <d v="2018-07-09T00:00:00"/>
    <s v="Second Class"/>
    <x v="666"/>
    <x v="666"/>
    <x v="0"/>
    <s v="United States"/>
    <s v="Los Angeles"/>
    <s v="California"/>
    <n v="90045"/>
    <x v="1"/>
    <s v="TEC-CO-10003763"/>
    <x v="2"/>
    <s v="Copiers"/>
    <s v="Canon PC1060 Personal Laser Copier"/>
    <x v="2481"/>
    <n v="5"/>
    <n v="0.2"/>
    <n v="944.98649999999986"/>
    <s v="Anna Andreadi"/>
    <s v=""/>
    <n v="1"/>
    <n v="0"/>
  </r>
  <r>
    <n v="3985"/>
    <x v="1971"/>
    <x v="274"/>
    <d v="2018-07-09T00:00:00"/>
    <s v="Second Class"/>
    <x v="666"/>
    <x v="666"/>
    <x v="0"/>
    <s v="United States"/>
    <s v="Los Angeles"/>
    <s v="California"/>
    <n v="90045"/>
    <x v="1"/>
    <s v="OFF-PA-10002923"/>
    <x v="1"/>
    <s v="Paper"/>
    <s v="Xerox 1942"/>
    <x v="1553"/>
    <n v="1"/>
    <n v="0"/>
    <n v="24.47"/>
    <s v="Anna Andreadi"/>
    <s v=""/>
    <n v="1"/>
    <n v="0"/>
  </r>
  <r>
    <n v="3986"/>
    <x v="1972"/>
    <x v="764"/>
    <d v="2018-04-21T00:00:00"/>
    <s v="Standard Class"/>
    <x v="341"/>
    <x v="341"/>
    <x v="0"/>
    <s v="United States"/>
    <s v="Lakewood"/>
    <s v="California"/>
    <n v="90712"/>
    <x v="1"/>
    <s v="FUR-BO-10003441"/>
    <x v="0"/>
    <s v="Bookcases"/>
    <s v="Bush Westfield Collection Bookcases, Fully Assembled"/>
    <x v="3094"/>
    <n v="3"/>
    <n v="0.15"/>
    <n v="24.235199999999978"/>
    <s v="Anna Andreadi"/>
    <s v=""/>
    <n v="1"/>
    <n v="0"/>
  </r>
  <r>
    <n v="3987"/>
    <x v="1973"/>
    <x v="798"/>
    <d v="2019-04-14T00:00:00"/>
    <s v="Standard Class"/>
    <x v="580"/>
    <x v="580"/>
    <x v="2"/>
    <s v="United States"/>
    <s v="Plainfield"/>
    <s v="New Jersey"/>
    <n v="7060"/>
    <x v="3"/>
    <s v="OFF-ST-10001780"/>
    <x v="1"/>
    <s v="Storage"/>
    <s v="Tennsco 16-Compartment Lockers with Coat Rack"/>
    <x v="3095"/>
    <n v="4"/>
    <n v="0"/>
    <n v="621.97440000000006"/>
    <s v="Chuck Magee"/>
    <s v=""/>
    <n v="1"/>
    <n v="0"/>
  </r>
  <r>
    <n v="3988"/>
    <x v="1973"/>
    <x v="798"/>
    <d v="2019-04-14T00:00:00"/>
    <s v="Standard Class"/>
    <x v="580"/>
    <x v="580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x v="3096"/>
    <n v="5"/>
    <n v="0"/>
    <n v="10.487500000000001"/>
    <s v="Chuck Magee"/>
    <s v=""/>
    <n v="1"/>
    <n v="0"/>
  </r>
  <r>
    <n v="3989"/>
    <x v="1974"/>
    <x v="764"/>
    <d v="2018-04-22T00:00:00"/>
    <s v="Standard Class"/>
    <x v="728"/>
    <x v="728"/>
    <x v="1"/>
    <s v="United States"/>
    <s v="Columbia"/>
    <s v="Tennessee"/>
    <n v="38401"/>
    <x v="0"/>
    <s v="FUR-FU-10003798"/>
    <x v="0"/>
    <s v="Furnishings"/>
    <s v="Ultra Door Kickplate, 8&quot;H x 34&quot;W"/>
    <x v="3097"/>
    <n v="5"/>
    <n v="0.2"/>
    <n v="13.845999999999997"/>
    <s v="Cassandra Brandow"/>
    <s v=""/>
    <n v="1"/>
    <n v="1"/>
  </r>
  <r>
    <n v="3990"/>
    <x v="1975"/>
    <x v="641"/>
    <d v="2016-11-27T00:00:00"/>
    <s v="Second Class"/>
    <x v="481"/>
    <x v="481"/>
    <x v="0"/>
    <s v="United States"/>
    <s v="Woonsocket"/>
    <s v="Rhode Island"/>
    <n v="2895"/>
    <x v="3"/>
    <s v="FUR-FU-10001095"/>
    <x v="0"/>
    <s v="Furnishings"/>
    <s v="DAX Black Cherry Wood-Tone Poster Frame"/>
    <x v="3098"/>
    <n v="2"/>
    <n v="0"/>
    <n v="20.1248"/>
    <s v="Chuck Magee"/>
    <s v=""/>
    <n v="1"/>
    <n v="0"/>
  </r>
  <r>
    <n v="3991"/>
    <x v="1976"/>
    <x v="935"/>
    <d v="2016-11-08T00:00:00"/>
    <s v="Standard Class"/>
    <x v="474"/>
    <x v="474"/>
    <x v="0"/>
    <s v="United States"/>
    <s v="Lancaster"/>
    <s v="Pennsylvania"/>
    <n v="17602"/>
    <x v="3"/>
    <s v="OFF-SU-10000157"/>
    <x v="1"/>
    <s v="Supplies"/>
    <s v="Compact Automatic Electric Letter Opener"/>
    <x v="3099"/>
    <n v="3"/>
    <n v="0.2"/>
    <n v="-64.427400000000006"/>
    <s v="Chuck Magee"/>
    <s v=""/>
    <n v="1"/>
    <n v="0"/>
  </r>
  <r>
    <n v="3992"/>
    <x v="1977"/>
    <x v="489"/>
    <d v="2017-05-05T00:00:00"/>
    <s v="Standard Class"/>
    <x v="106"/>
    <x v="106"/>
    <x v="1"/>
    <s v="United States"/>
    <s v="Tampa"/>
    <s v="Florida"/>
    <n v="33614"/>
    <x v="0"/>
    <s v="FUR-FU-10001095"/>
    <x v="0"/>
    <s v="Furnishings"/>
    <s v="DAX Black Cherry Wood-Tone Poster Frame"/>
    <x v="3100"/>
    <n v="3"/>
    <n v="0.2"/>
    <n v="14.299199999999999"/>
    <s v="Cassandra Brandow"/>
    <s v=""/>
    <n v="1"/>
    <n v="0"/>
  </r>
  <r>
    <n v="3993"/>
    <x v="1977"/>
    <x v="489"/>
    <d v="2017-05-05T00:00:00"/>
    <s v="Standard Class"/>
    <x v="106"/>
    <x v="106"/>
    <x v="1"/>
    <s v="United States"/>
    <s v="Tampa"/>
    <s v="Florida"/>
    <n v="33614"/>
    <x v="0"/>
    <s v="OFF-SU-10004261"/>
    <x v="1"/>
    <s v="Supplies"/>
    <s v="Fiskars 8&quot; Scissors, 2/Pack"/>
    <x v="3101"/>
    <n v="3"/>
    <n v="0.2"/>
    <n v="4.6547999999999927"/>
    <s v="Cassandra Brandow"/>
    <s v=""/>
    <n v="1"/>
    <n v="0"/>
  </r>
  <r>
    <n v="3994"/>
    <x v="1977"/>
    <x v="489"/>
    <d v="2017-05-05T00:00:00"/>
    <s v="Standard Class"/>
    <x v="106"/>
    <x v="106"/>
    <x v="1"/>
    <s v="United States"/>
    <s v="Tampa"/>
    <s v="Florida"/>
    <n v="33614"/>
    <x v="0"/>
    <s v="OFF-AR-10004022"/>
    <x v="1"/>
    <s v="Art"/>
    <s v="Panasonic KP-380BK Classic Electric Pencil Sharpener"/>
    <x v="3102"/>
    <n v="6"/>
    <n v="0.2"/>
    <n v="10.793999999999983"/>
    <s v="Cassandra Brandow"/>
    <s v=""/>
    <n v="1"/>
    <n v="0"/>
  </r>
  <r>
    <n v="3995"/>
    <x v="1978"/>
    <x v="936"/>
    <d v="2017-03-12T00:00:00"/>
    <s v="Standard Class"/>
    <x v="729"/>
    <x v="729"/>
    <x v="0"/>
    <s v="United States"/>
    <s v="Kenosha"/>
    <s v="Wisconsin"/>
    <n v="53142"/>
    <x v="2"/>
    <s v="FUR-BO-10002916"/>
    <x v="0"/>
    <s v="Bookcases"/>
    <s v="Rush Hierlooms Collection 1&quot; Thick Stackable Bookcases"/>
    <x v="3103"/>
    <n v="3"/>
    <n v="0"/>
    <n v="97.45859999999999"/>
    <s v="Kelly Williams"/>
    <s v=""/>
    <n v="1"/>
    <n v="1"/>
  </r>
  <r>
    <n v="3996"/>
    <x v="1978"/>
    <x v="936"/>
    <d v="2017-03-12T00:00:00"/>
    <s v="Standard Class"/>
    <x v="729"/>
    <x v="729"/>
    <x v="0"/>
    <s v="United States"/>
    <s v="Kenosha"/>
    <s v="Wisconsin"/>
    <n v="53142"/>
    <x v="2"/>
    <s v="FUR-CH-10002084"/>
    <x v="0"/>
    <s v="Chairs"/>
    <s v="Hon Mobius Operator's Chair"/>
    <x v="3104"/>
    <n v="7"/>
    <n v="0"/>
    <n v="189.40460000000002"/>
    <s v="Kelly Williams"/>
    <s v=""/>
    <n v="1"/>
    <n v="0"/>
  </r>
  <r>
    <n v="3997"/>
    <x v="1978"/>
    <x v="936"/>
    <d v="2017-03-12T00:00:00"/>
    <s v="Standard Class"/>
    <x v="729"/>
    <x v="729"/>
    <x v="0"/>
    <s v="United States"/>
    <s v="Kenosha"/>
    <s v="Wisconsin"/>
    <n v="53142"/>
    <x v="2"/>
    <s v="TEC-PH-10003012"/>
    <x v="2"/>
    <s v="Phones"/>
    <s v="Nortel Meridian M3904 Professional Digital phone"/>
    <x v="3105"/>
    <n v="5"/>
    <n v="0"/>
    <n v="223.28549999999993"/>
    <s v="Kelly Williams"/>
    <s v=""/>
    <n v="1"/>
    <n v="0"/>
  </r>
  <r>
    <n v="3998"/>
    <x v="1978"/>
    <x v="936"/>
    <d v="2017-03-12T00:00:00"/>
    <s v="Standard Class"/>
    <x v="729"/>
    <x v="729"/>
    <x v="0"/>
    <s v="United States"/>
    <s v="Kenosha"/>
    <s v="Wisconsin"/>
    <n v="53142"/>
    <x v="2"/>
    <s v="OFF-AR-10002704"/>
    <x v="1"/>
    <s v="Art"/>
    <s v="Boston 1900 Electric Pencil Sharpener"/>
    <x v="1883"/>
    <n v="1"/>
    <n v="0"/>
    <n v="4.4939999999999998"/>
    <s v="Kelly Williams"/>
    <s v=""/>
    <n v="1"/>
    <n v="0"/>
  </r>
  <r>
    <n v="3999"/>
    <x v="1978"/>
    <x v="936"/>
    <d v="2017-03-12T00:00:00"/>
    <s v="Standard Class"/>
    <x v="729"/>
    <x v="729"/>
    <x v="0"/>
    <s v="United States"/>
    <s v="Kenosha"/>
    <s v="Wisconsin"/>
    <n v="53142"/>
    <x v="2"/>
    <s v="FUR-FU-10000308"/>
    <x v="0"/>
    <s v="Furnishings"/>
    <s v="Deflect-o Glass Clear Studded Chair Mats"/>
    <x v="3106"/>
    <n v="6"/>
    <n v="0"/>
    <n v="82.077600000000004"/>
    <s v="Kelly Williams"/>
    <s v=""/>
    <n v="1"/>
    <n v="0"/>
  </r>
  <r>
    <n v="4000"/>
    <x v="1979"/>
    <x v="789"/>
    <d v="2017-07-20T00:00:00"/>
    <s v="Second Class"/>
    <x v="172"/>
    <x v="172"/>
    <x v="1"/>
    <s v="United States"/>
    <s v="Port Saint Lucie"/>
    <s v="Florida"/>
    <n v="34952"/>
    <x v="0"/>
    <s v="FUR-BO-10004709"/>
    <x v="0"/>
    <s v="Bookcases"/>
    <s v="Bush Westfield Collection Bookcases, Medium Cherry Finish"/>
    <x v="3107"/>
    <n v="5"/>
    <n v="0.2"/>
    <n v="5.7980000000000018"/>
    <s v="Cassandra Brandow"/>
    <s v=""/>
    <n v="1"/>
    <n v="0"/>
  </r>
  <r>
    <n v="4001"/>
    <x v="1980"/>
    <x v="856"/>
    <d v="2016-10-16T00:00:00"/>
    <s v="Standard Class"/>
    <x v="656"/>
    <x v="656"/>
    <x v="2"/>
    <s v="United States"/>
    <s v="Seattle"/>
    <s v="Washington"/>
    <n v="98115"/>
    <x v="1"/>
    <s v="FUR-FU-10001196"/>
    <x v="0"/>
    <s v="Furnishings"/>
    <s v="DAX Cubicle Frames - 8x10"/>
    <x v="3108"/>
    <n v="11"/>
    <n v="0"/>
    <n v="19.040999999999997"/>
    <s v="Anna Andreadi"/>
    <s v=""/>
    <n v="1"/>
    <n v="0"/>
  </r>
  <r>
    <n v="4002"/>
    <x v="1980"/>
    <x v="856"/>
    <d v="2016-10-16T00:00:00"/>
    <s v="Standard Class"/>
    <x v="656"/>
    <x v="656"/>
    <x v="2"/>
    <s v="United States"/>
    <s v="Seattle"/>
    <s v="Washington"/>
    <n v="98115"/>
    <x v="1"/>
    <s v="TEC-AC-10002942"/>
    <x v="2"/>
    <s v="Accessories"/>
    <s v="WD My Passport Ultra 1TB Portable External Hard Drive"/>
    <x v="2047"/>
    <n v="5"/>
    <n v="0"/>
    <n v="58.649999999999984"/>
    <s v="Anna Andreadi"/>
    <s v=""/>
    <n v="1"/>
    <n v="0"/>
  </r>
  <r>
    <n v="4003"/>
    <x v="1981"/>
    <x v="840"/>
    <d v="2018-03-08T00:00:00"/>
    <s v="Standard Class"/>
    <x v="417"/>
    <x v="417"/>
    <x v="0"/>
    <s v="United States"/>
    <s v="San Antonio"/>
    <s v="Texas"/>
    <n v="78207"/>
    <x v="2"/>
    <s v="FUR-TA-10004915"/>
    <x v="0"/>
    <s v="Tables"/>
    <s v="Office Impressions End Table, 20-1/2&quot;H x 24&quot;W x 20&quot;D"/>
    <x v="3109"/>
    <n v="3"/>
    <n v="0.3"/>
    <n v="-127.57919999999996"/>
    <s v="Kelly Williams"/>
    <s v=""/>
    <n v="1"/>
    <n v="0"/>
  </r>
  <r>
    <n v="4004"/>
    <x v="1981"/>
    <x v="840"/>
    <d v="2018-03-08T00:00:00"/>
    <s v="Standard Class"/>
    <x v="417"/>
    <x v="417"/>
    <x v="0"/>
    <s v="United States"/>
    <s v="San Antonio"/>
    <s v="Texas"/>
    <n v="78207"/>
    <x v="2"/>
    <s v="TEC-MA-10001016"/>
    <x v="2"/>
    <s v="Machines"/>
    <s v="Canon PC170 Desktop Personal Copier"/>
    <x v="3110"/>
    <n v="3"/>
    <n v="0.4"/>
    <n v="33.589499999999987"/>
    <s v="Kelly Williams"/>
    <s v=""/>
    <n v="1"/>
    <n v="0"/>
  </r>
  <r>
    <n v="4005"/>
    <x v="1981"/>
    <x v="840"/>
    <d v="2018-03-08T00:00:00"/>
    <s v="Standard Class"/>
    <x v="417"/>
    <x v="417"/>
    <x v="0"/>
    <s v="United States"/>
    <s v="San Antonio"/>
    <s v="Texas"/>
    <n v="78207"/>
    <x v="2"/>
    <s v="OFF-EN-10000483"/>
    <x v="1"/>
    <s v="Envelopes"/>
    <s v="White Envelopes, White Envelopes with Clear Poly Window"/>
    <x v="3111"/>
    <n v="3"/>
    <n v="0.2"/>
    <n v="11.894999999999994"/>
    <s v="Kelly Williams"/>
    <s v=""/>
    <n v="1"/>
    <n v="0"/>
  </r>
  <r>
    <n v="4006"/>
    <x v="1982"/>
    <x v="895"/>
    <d v="2017-12-16T00:00:00"/>
    <s v="Standard Class"/>
    <x v="730"/>
    <x v="730"/>
    <x v="0"/>
    <s v="United States"/>
    <s v="Roswell"/>
    <s v="Georgia"/>
    <n v="30076"/>
    <x v="0"/>
    <s v="OFF-AR-10003087"/>
    <x v="1"/>
    <s v="Art"/>
    <s v="Staples in misc. colors"/>
    <x v="3112"/>
    <n v="1"/>
    <n v="0"/>
    <n v="0.49839999999999995"/>
    <s v="Cassandra Brandow"/>
    <s v=""/>
    <n v="1"/>
    <n v="1"/>
  </r>
  <r>
    <n v="4007"/>
    <x v="1982"/>
    <x v="895"/>
    <d v="2017-12-16T00:00:00"/>
    <s v="Standard Class"/>
    <x v="730"/>
    <x v="730"/>
    <x v="0"/>
    <s v="United States"/>
    <s v="Roswell"/>
    <s v="Georgia"/>
    <n v="30076"/>
    <x v="0"/>
    <s v="OFF-PA-10000520"/>
    <x v="1"/>
    <s v="Paper"/>
    <s v="Xerox 201"/>
    <x v="243"/>
    <n v="4"/>
    <n v="0"/>
    <n v="12.441600000000001"/>
    <s v="Cassandra Brandow"/>
    <s v=""/>
    <n v="1"/>
    <n v="0"/>
  </r>
  <r>
    <n v="4008"/>
    <x v="1982"/>
    <x v="895"/>
    <d v="2017-12-16T00:00:00"/>
    <s v="Standard Class"/>
    <x v="730"/>
    <x v="730"/>
    <x v="0"/>
    <s v="United States"/>
    <s v="Roswell"/>
    <s v="Georgia"/>
    <n v="30076"/>
    <x v="0"/>
    <s v="TEC-AC-10001553"/>
    <x v="2"/>
    <s v="Accessories"/>
    <s v="Memorex 25GB 6X Branded Blu-Ray Recordable Disc, 15/Pack"/>
    <x v="3113"/>
    <n v="6"/>
    <n v="0"/>
    <n v="21.407399999999999"/>
    <s v="Cassandra Brandow"/>
    <s v=""/>
    <n v="1"/>
    <n v="0"/>
  </r>
  <r>
    <n v="4009"/>
    <x v="1983"/>
    <x v="217"/>
    <d v="2017-12-22T00:00:00"/>
    <s v="Standard Class"/>
    <x v="149"/>
    <x v="149"/>
    <x v="1"/>
    <s v="United States"/>
    <s v="Louisville"/>
    <s v="Colorado"/>
    <n v="80027"/>
    <x v="1"/>
    <s v="OFF-AR-10000634"/>
    <x v="1"/>
    <s v="Art"/>
    <s v="Newell 320"/>
    <x v="1312"/>
    <n v="2"/>
    <n v="0.2"/>
    <n v="0.59920000000000018"/>
    <s v="Anna Andreadi"/>
    <s v=""/>
    <n v="1"/>
    <n v="0"/>
  </r>
  <r>
    <n v="4010"/>
    <x v="1984"/>
    <x v="314"/>
    <d v="2019-01-05T00:00:00"/>
    <s v="Standard Class"/>
    <x v="56"/>
    <x v="56"/>
    <x v="0"/>
    <s v="United States"/>
    <s v="Los Angeles"/>
    <s v="California"/>
    <n v="90036"/>
    <x v="1"/>
    <s v="FUR-FU-10001215"/>
    <x v="0"/>
    <s v="Furnishings"/>
    <s v="Howard Miller 11-1/2&quot; Diameter Brentwood Wall Clock"/>
    <x v="3114"/>
    <n v="11"/>
    <n v="0"/>
    <n v="199.26060000000004"/>
    <s v="Anna Andreadi"/>
    <s v=""/>
    <n v="1"/>
    <n v="0"/>
  </r>
  <r>
    <n v="4011"/>
    <x v="1985"/>
    <x v="610"/>
    <d v="2019-11-24T00:00:00"/>
    <s v="First Class"/>
    <x v="693"/>
    <x v="693"/>
    <x v="0"/>
    <s v="United States"/>
    <s v="Philadelphia"/>
    <s v="Pennsylvania"/>
    <n v="19143"/>
    <x v="3"/>
    <s v="OFF-PA-10001204"/>
    <x v="1"/>
    <s v="Paper"/>
    <s v="Xerox 1972"/>
    <x v="582"/>
    <n v="2"/>
    <n v="0.2"/>
    <n v="2.6399999999999997"/>
    <s v="Chuck Magee"/>
    <s v=""/>
    <n v="1"/>
    <n v="0"/>
  </r>
  <r>
    <n v="4012"/>
    <x v="1985"/>
    <x v="610"/>
    <d v="2019-11-24T00:00:00"/>
    <s v="First Class"/>
    <x v="693"/>
    <x v="693"/>
    <x v="0"/>
    <s v="United States"/>
    <s v="Philadelphia"/>
    <s v="Pennsylvania"/>
    <n v="19143"/>
    <x v="3"/>
    <s v="OFF-ST-10002444"/>
    <x v="1"/>
    <s v="Storage"/>
    <s v="Recycled Eldon Regeneration Jumbo File"/>
    <x v="3115"/>
    <n v="4"/>
    <n v="0.2"/>
    <n v="3.9295999999999989"/>
    <s v="Chuck Magee"/>
    <s v=""/>
    <n v="1"/>
    <n v="0"/>
  </r>
  <r>
    <n v="4013"/>
    <x v="1986"/>
    <x v="937"/>
    <d v="2017-12-27T00:00:00"/>
    <s v="Standard Class"/>
    <x v="457"/>
    <x v="457"/>
    <x v="2"/>
    <s v="United States"/>
    <s v="Superior"/>
    <s v="Wisconsin"/>
    <n v="54880"/>
    <x v="2"/>
    <s v="OFF-AR-10000203"/>
    <x v="1"/>
    <s v="Art"/>
    <s v="Newell 336"/>
    <x v="860"/>
    <n v="4"/>
    <n v="0"/>
    <n v="4.9647999999999985"/>
    <s v="Kelly Williams"/>
    <s v=""/>
    <n v="1"/>
    <n v="0"/>
  </r>
  <r>
    <n v="4014"/>
    <x v="1987"/>
    <x v="841"/>
    <d v="2017-08-28T00:00:00"/>
    <s v="Standard Class"/>
    <x v="651"/>
    <x v="651"/>
    <x v="0"/>
    <s v="United States"/>
    <s v="Atlanta"/>
    <s v="Georgia"/>
    <n v="30318"/>
    <x v="0"/>
    <s v="OFF-AP-10000828"/>
    <x v="1"/>
    <s v="Appliances"/>
    <s v="Avanti 4.4 Cu. Ft. Refrigerator"/>
    <x v="3116"/>
    <n v="3"/>
    <n v="0"/>
    <n v="152.02319999999997"/>
    <s v="Cassandra Brandow"/>
    <s v=""/>
    <n v="1"/>
    <n v="0"/>
  </r>
  <r>
    <n v="4015"/>
    <x v="1987"/>
    <x v="841"/>
    <d v="2017-08-28T00:00:00"/>
    <s v="Standard Class"/>
    <x v="651"/>
    <x v="651"/>
    <x v="0"/>
    <s v="United States"/>
    <s v="Atlanta"/>
    <s v="Georgia"/>
    <n v="30318"/>
    <x v="0"/>
    <s v="OFF-LA-10003190"/>
    <x v="1"/>
    <s v="Labels"/>
    <s v="Avery 474"/>
    <x v="880"/>
    <n v="3"/>
    <n v="0"/>
    <n v="4.2336"/>
    <s v="Cassandra Brandow"/>
    <s v=""/>
    <n v="1"/>
    <n v="0"/>
  </r>
  <r>
    <n v="4016"/>
    <x v="1987"/>
    <x v="841"/>
    <d v="2017-08-28T00:00:00"/>
    <s v="Standard Class"/>
    <x v="651"/>
    <x v="651"/>
    <x v="0"/>
    <s v="United States"/>
    <s v="Atlanta"/>
    <s v="Georgia"/>
    <n v="30318"/>
    <x v="0"/>
    <s v="OFF-PA-10002319"/>
    <x v="1"/>
    <s v="Paper"/>
    <s v="Xerox 1944"/>
    <x v="3117"/>
    <n v="5"/>
    <n v="0"/>
    <n v="94.962000000000003"/>
    <s v="Cassandra Brandow"/>
    <s v=""/>
    <n v="1"/>
    <n v="0"/>
  </r>
  <r>
    <n v="4017"/>
    <x v="1987"/>
    <x v="841"/>
    <d v="2017-08-28T00:00:00"/>
    <s v="Standard Class"/>
    <x v="651"/>
    <x v="651"/>
    <x v="0"/>
    <s v="United States"/>
    <s v="Atlanta"/>
    <s v="Georgia"/>
    <n v="30318"/>
    <x v="0"/>
    <s v="OFF-PA-10003893"/>
    <x v="1"/>
    <s v="Paper"/>
    <s v="Xerox 1962"/>
    <x v="1591"/>
    <n v="5"/>
    <n v="0"/>
    <n v="9.629999999999999"/>
    <s v="Cassandra Brandow"/>
    <s v=""/>
    <n v="1"/>
    <n v="0"/>
  </r>
  <r>
    <n v="4018"/>
    <x v="1987"/>
    <x v="841"/>
    <d v="2017-08-28T00:00:00"/>
    <s v="Standard Class"/>
    <x v="651"/>
    <x v="651"/>
    <x v="0"/>
    <s v="United States"/>
    <s v="Atlanta"/>
    <s v="Georgia"/>
    <n v="30318"/>
    <x v="0"/>
    <s v="OFF-PA-10002499"/>
    <x v="1"/>
    <s v="Paper"/>
    <s v="Xerox 1890"/>
    <x v="3118"/>
    <n v="2"/>
    <n v="0"/>
    <n v="48.94"/>
    <s v="Cassandra Brandow"/>
    <s v=""/>
    <n v="1"/>
    <n v="0"/>
  </r>
  <r>
    <n v="4019"/>
    <x v="1987"/>
    <x v="841"/>
    <d v="2017-08-28T00:00:00"/>
    <s v="Standard Class"/>
    <x v="651"/>
    <x v="651"/>
    <x v="0"/>
    <s v="United States"/>
    <s v="Atlanta"/>
    <s v="Georgia"/>
    <n v="30318"/>
    <x v="0"/>
    <s v="TEC-AC-10004568"/>
    <x v="2"/>
    <s v="Accessories"/>
    <s v="Maxell LTO Ultrium - 800 GB"/>
    <x v="1771"/>
    <n v="9"/>
    <n v="0"/>
    <n v="47.862899999999982"/>
    <s v="Cassandra Brandow"/>
    <s v=""/>
    <n v="1"/>
    <n v="0"/>
  </r>
  <r>
    <n v="4020"/>
    <x v="1987"/>
    <x v="841"/>
    <d v="2017-08-28T00:00:00"/>
    <s v="Standard Class"/>
    <x v="651"/>
    <x v="651"/>
    <x v="0"/>
    <s v="United States"/>
    <s v="Atlanta"/>
    <s v="Georgia"/>
    <n v="30318"/>
    <x v="0"/>
    <s v="OFF-AP-10001492"/>
    <x v="1"/>
    <s v="Appliances"/>
    <s v="Acco Six-Outlet Power Strip, 4' Cord Length"/>
    <x v="3119"/>
    <n v="3"/>
    <n v="0"/>
    <n v="6.7236000000000002"/>
    <s v="Cassandra Brandow"/>
    <s v=""/>
    <n v="1"/>
    <n v="0"/>
  </r>
  <r>
    <n v="4021"/>
    <x v="1988"/>
    <x v="169"/>
    <d v="2016-06-27T00:00:00"/>
    <s v="Standard Class"/>
    <x v="731"/>
    <x v="731"/>
    <x v="0"/>
    <s v="United States"/>
    <s v="Chester"/>
    <s v="Pennsylvania"/>
    <n v="19013"/>
    <x v="3"/>
    <s v="FUR-CH-10004698"/>
    <x v="0"/>
    <s v="Chairs"/>
    <s v="Padded Folding Chairs, Black, 4/Carton"/>
    <x v="3120"/>
    <n v="3"/>
    <n v="0.3"/>
    <n v="-4.858799999999988"/>
    <s v="Chuck Magee"/>
    <s v=""/>
    <n v="1"/>
    <n v="1"/>
  </r>
  <r>
    <n v="4022"/>
    <x v="1988"/>
    <x v="169"/>
    <d v="2016-06-27T00:00:00"/>
    <s v="Standard Class"/>
    <x v="731"/>
    <x v="731"/>
    <x v="0"/>
    <s v="United States"/>
    <s v="Chester"/>
    <s v="Pennsylvania"/>
    <n v="19013"/>
    <x v="3"/>
    <s v="TEC-PH-10004093"/>
    <x v="2"/>
    <s v="Phones"/>
    <s v="Panasonic Kx-TS550"/>
    <x v="3121"/>
    <n v="3"/>
    <n v="0.4"/>
    <n v="-15.176700000000004"/>
    <s v="Chuck Magee"/>
    <s v=""/>
    <n v="1"/>
    <n v="0"/>
  </r>
  <r>
    <n v="4023"/>
    <x v="1988"/>
    <x v="169"/>
    <d v="2016-06-27T00:00:00"/>
    <s v="Standard Class"/>
    <x v="731"/>
    <x v="731"/>
    <x v="0"/>
    <s v="United States"/>
    <s v="Chester"/>
    <s v="Pennsylvania"/>
    <n v="19013"/>
    <x v="3"/>
    <s v="FUR-CH-10000454"/>
    <x v="0"/>
    <s v="Chairs"/>
    <s v="Hon Deluxe Fabric Upholstered Stacking Chairs, Rounded Back"/>
    <x v="3122"/>
    <n v="5"/>
    <n v="0.3"/>
    <n v="0"/>
    <s v="Chuck Magee"/>
    <s v=""/>
    <n v="1"/>
    <n v="0"/>
  </r>
  <r>
    <n v="4024"/>
    <x v="1989"/>
    <x v="855"/>
    <d v="2019-10-28T00:00:00"/>
    <s v="First Class"/>
    <x v="705"/>
    <x v="705"/>
    <x v="1"/>
    <s v="United States"/>
    <s v="San Francisco"/>
    <s v="California"/>
    <n v="94110"/>
    <x v="1"/>
    <s v="FUR-BO-10003034"/>
    <x v="0"/>
    <s v="Bookcases"/>
    <s v="O'Sullivan Elevations Bookcase, Cherry Finish"/>
    <x v="3123"/>
    <n v="5"/>
    <n v="0.15"/>
    <n v="6.5490000000000208"/>
    <s v="Anna Andreadi"/>
    <s v=""/>
    <n v="1"/>
    <n v="0"/>
  </r>
  <r>
    <n v="4025"/>
    <x v="1989"/>
    <x v="855"/>
    <d v="2019-10-28T00:00:00"/>
    <s v="First Class"/>
    <x v="705"/>
    <x v="705"/>
    <x v="1"/>
    <s v="United States"/>
    <s v="San Francisco"/>
    <s v="California"/>
    <n v="94110"/>
    <x v="1"/>
    <s v="TEC-PH-10003215"/>
    <x v="2"/>
    <s v="Phones"/>
    <s v="Jackery Bar Premium Fast-charging Portable Charger"/>
    <x v="3124"/>
    <n v="4"/>
    <n v="0.2"/>
    <n v="34.741999999999997"/>
    <s v="Anna Andreadi"/>
    <s v=""/>
    <n v="1"/>
    <n v="0"/>
  </r>
  <r>
    <n v="4026"/>
    <x v="1990"/>
    <x v="938"/>
    <d v="2019-08-13T00:00:00"/>
    <s v="First Class"/>
    <x v="245"/>
    <x v="245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x v="3125"/>
    <n v="4"/>
    <n v="0.2"/>
    <n v="10.011599999999998"/>
    <s v="Kelly Williams"/>
    <s v=""/>
    <n v="1"/>
    <n v="0"/>
  </r>
  <r>
    <n v="4027"/>
    <x v="1990"/>
    <x v="938"/>
    <d v="2019-08-13T00:00:00"/>
    <s v="First Class"/>
    <x v="245"/>
    <x v="245"/>
    <x v="1"/>
    <s v="United States"/>
    <s v="Bedford"/>
    <s v="Texas"/>
    <n v="76021"/>
    <x v="2"/>
    <s v="OFF-AR-10004582"/>
    <x v="1"/>
    <s v="Art"/>
    <s v="BIC Brite Liner Grip Highlighters"/>
    <x v="1997"/>
    <n v="7"/>
    <n v="0.2"/>
    <n v="2.8699999999999992"/>
    <s v="Kelly Williams"/>
    <s v=""/>
    <n v="1"/>
    <n v="0"/>
  </r>
  <r>
    <n v="4028"/>
    <x v="1990"/>
    <x v="938"/>
    <d v="2019-08-13T00:00:00"/>
    <s v="First Class"/>
    <x v="245"/>
    <x v="245"/>
    <x v="1"/>
    <s v="United States"/>
    <s v="Bedford"/>
    <s v="Texas"/>
    <n v="76021"/>
    <x v="2"/>
    <s v="TEC-PH-10001557"/>
    <x v="2"/>
    <s v="Phones"/>
    <s v="Pyle PMP37LED"/>
    <x v="2081"/>
    <n v="2"/>
    <n v="0.2"/>
    <n v="13.438599999999994"/>
    <s v="Kelly Williams"/>
    <s v=""/>
    <n v="1"/>
    <n v="0"/>
  </r>
  <r>
    <n v="4029"/>
    <x v="1990"/>
    <x v="938"/>
    <d v="2019-08-13T00:00:00"/>
    <s v="First Class"/>
    <x v="245"/>
    <x v="245"/>
    <x v="1"/>
    <s v="United States"/>
    <s v="Bedford"/>
    <s v="Texas"/>
    <n v="76021"/>
    <x v="2"/>
    <s v="OFF-BI-10004209"/>
    <x v="1"/>
    <s v="Binders"/>
    <s v="Fellowes Twister Kit, Gray/Clear, 3/pkg"/>
    <x v="3126"/>
    <n v="8"/>
    <n v="0.8"/>
    <n v="-22.512"/>
    <s v="Kelly Williams"/>
    <s v=""/>
    <n v="1"/>
    <n v="0"/>
  </r>
  <r>
    <n v="4030"/>
    <x v="1991"/>
    <x v="165"/>
    <d v="2019-12-28T00:00:00"/>
    <s v="Standard Class"/>
    <x v="394"/>
    <x v="394"/>
    <x v="0"/>
    <s v="United States"/>
    <s v="Lafayette"/>
    <s v="Louisiana"/>
    <n v="70506"/>
    <x v="0"/>
    <s v="TEC-MA-10003183"/>
    <x v="2"/>
    <s v="Machines"/>
    <s v="DYMO CardScan Personal V9 Business Card Scanner"/>
    <x v="651"/>
    <n v="3"/>
    <n v="0"/>
    <n v="239.98500000000001"/>
    <s v="Cassandra Brandow"/>
    <s v=""/>
    <n v="1"/>
    <n v="0"/>
  </r>
  <r>
    <n v="4031"/>
    <x v="1991"/>
    <x v="165"/>
    <d v="2019-12-28T00:00:00"/>
    <s v="Standard Class"/>
    <x v="394"/>
    <x v="394"/>
    <x v="0"/>
    <s v="United States"/>
    <s v="Lafayette"/>
    <s v="Louisiana"/>
    <n v="70506"/>
    <x v="0"/>
    <s v="FUR-CH-10002439"/>
    <x v="0"/>
    <s v="Chairs"/>
    <s v="Iceberg Nesting Folding Chair, 19w x 6d x 43h"/>
    <x v="3127"/>
    <n v="4"/>
    <n v="0"/>
    <n v="60.5488"/>
    <s v="Cassandra Brandow"/>
    <s v=""/>
    <n v="1"/>
    <n v="0"/>
  </r>
  <r>
    <n v="4032"/>
    <x v="1992"/>
    <x v="182"/>
    <d v="2018-09-30T00:00:00"/>
    <s v="Standard Class"/>
    <x v="17"/>
    <x v="17"/>
    <x v="2"/>
    <s v="United States"/>
    <s v="Covington"/>
    <s v="Washington"/>
    <n v="98042"/>
    <x v="1"/>
    <s v="OFF-AP-10000576"/>
    <x v="1"/>
    <s v="Appliances"/>
    <s v="Belkin 7 Outlet SurgeMaster II"/>
    <x v="3128"/>
    <n v="6"/>
    <n v="0"/>
    <n v="66.326400000000007"/>
    <s v="Anna Andreadi"/>
    <s v=""/>
    <n v="1"/>
    <n v="0"/>
  </r>
  <r>
    <n v="4033"/>
    <x v="1992"/>
    <x v="182"/>
    <d v="2018-09-30T00:00:00"/>
    <s v="Standard Class"/>
    <x v="17"/>
    <x v="17"/>
    <x v="2"/>
    <s v="United States"/>
    <s v="Covington"/>
    <s v="Washington"/>
    <n v="98042"/>
    <x v="1"/>
    <s v="OFF-PA-10004040"/>
    <x v="1"/>
    <s v="Paper"/>
    <s v="Universal Premium White Copier/Laser Paper (20Lb. and 87 Bright)"/>
    <x v="2744"/>
    <n v="5"/>
    <n v="0"/>
    <n v="14.651"/>
    <s v="Anna Andreadi"/>
    <s v=""/>
    <n v="1"/>
    <n v="0"/>
  </r>
  <r>
    <n v="4034"/>
    <x v="1992"/>
    <x v="182"/>
    <d v="2018-09-30T00:00:00"/>
    <s v="Standard Class"/>
    <x v="17"/>
    <x v="17"/>
    <x v="2"/>
    <s v="United States"/>
    <s v="Covington"/>
    <s v="Washington"/>
    <n v="98042"/>
    <x v="1"/>
    <s v="TEC-AC-10003063"/>
    <x v="2"/>
    <s v="Accessories"/>
    <s v="Micro Innovations USB RF Wireless Keyboard with Mouse"/>
    <x v="1506"/>
    <n v="4"/>
    <n v="0"/>
    <n v="21"/>
    <s v="Anna Andreadi"/>
    <s v=""/>
    <n v="1"/>
    <n v="0"/>
  </r>
  <r>
    <n v="4035"/>
    <x v="1993"/>
    <x v="939"/>
    <d v="2018-12-12T00:00:00"/>
    <s v="Same Day"/>
    <x v="487"/>
    <x v="487"/>
    <x v="1"/>
    <s v="United States"/>
    <s v="Lorain"/>
    <s v="Ohio"/>
    <n v="44052"/>
    <x v="3"/>
    <s v="OFF-BI-10003982"/>
    <x v="1"/>
    <s v="Binders"/>
    <s v="Wilson Jones Century Plastic Molded Ring Binders"/>
    <x v="3129"/>
    <n v="3"/>
    <n v="0.7"/>
    <n v="-14.331299999999992"/>
    <s v="Chuck Magee"/>
    <s v=""/>
    <n v="1"/>
    <n v="0"/>
  </r>
  <r>
    <n v="4036"/>
    <x v="1993"/>
    <x v="939"/>
    <d v="2018-12-12T00:00:00"/>
    <s v="Same Day"/>
    <x v="487"/>
    <x v="487"/>
    <x v="1"/>
    <s v="United States"/>
    <s v="Lorain"/>
    <s v="Ohio"/>
    <n v="44052"/>
    <x v="3"/>
    <s v="TEC-AC-10002567"/>
    <x v="2"/>
    <s v="Accessories"/>
    <s v="Logitech G602 Wireless Gaming Mouse"/>
    <x v="3130"/>
    <n v="6"/>
    <n v="0.2"/>
    <n v="76.790399999999977"/>
    <s v="Chuck Magee"/>
    <s v=""/>
    <n v="1"/>
    <n v="0"/>
  </r>
  <r>
    <n v="4037"/>
    <x v="1994"/>
    <x v="75"/>
    <d v="2018-01-01T00:00:00"/>
    <s v="Standard Class"/>
    <x v="651"/>
    <x v="651"/>
    <x v="0"/>
    <s v="United States"/>
    <s v="Chicago"/>
    <s v="Illinois"/>
    <n v="60623"/>
    <x v="2"/>
    <s v="OFF-ST-10004950"/>
    <x v="1"/>
    <s v="Storage"/>
    <s v="Tenex Personal Filing Tote With Secure Closure Lid, Black/Frost"/>
    <x v="176"/>
    <n v="2"/>
    <n v="0.2"/>
    <n v="1.5509999999999984"/>
    <s v="Kelly Williams"/>
    <s v=""/>
    <n v="1"/>
    <n v="0"/>
  </r>
  <r>
    <n v="4038"/>
    <x v="1995"/>
    <x v="282"/>
    <d v="2017-01-02T00:00:00"/>
    <s v="Standard Class"/>
    <x v="295"/>
    <x v="295"/>
    <x v="1"/>
    <s v="United States"/>
    <s v="San Francisco"/>
    <s v="California"/>
    <n v="94110"/>
    <x v="1"/>
    <s v="FUR-FU-10000550"/>
    <x v="0"/>
    <s v="Furnishings"/>
    <s v="Stacking Trays by OIC"/>
    <x v="1691"/>
    <n v="5"/>
    <n v="0"/>
    <n v="8.2169999999999987"/>
    <s v="Anna Andreadi"/>
    <n v="1"/>
    <n v="0"/>
    <n v="0"/>
  </r>
  <r>
    <n v="4039"/>
    <x v="1995"/>
    <x v="282"/>
    <d v="2017-01-02T00:00:00"/>
    <s v="Standard Class"/>
    <x v="295"/>
    <x v="295"/>
    <x v="1"/>
    <s v="United States"/>
    <s v="San Francisco"/>
    <s v="California"/>
    <n v="94110"/>
    <x v="1"/>
    <s v="OFF-PA-10000528"/>
    <x v="1"/>
    <s v="Paper"/>
    <s v="Xerox 1981"/>
    <x v="3131"/>
    <n v="4"/>
    <n v="0"/>
    <n v="9.5039999999999996"/>
    <s v="Anna Andreadi"/>
    <n v="1"/>
    <n v="0"/>
    <n v="0"/>
  </r>
  <r>
    <n v="4040"/>
    <x v="1995"/>
    <x v="282"/>
    <d v="2017-01-02T00:00:00"/>
    <s v="Standard Class"/>
    <x v="295"/>
    <x v="295"/>
    <x v="1"/>
    <s v="United States"/>
    <s v="San Francisco"/>
    <s v="California"/>
    <n v="94110"/>
    <x v="1"/>
    <s v="TEC-MA-10003183"/>
    <x v="2"/>
    <s v="Machines"/>
    <s v="DYMO CardScan Personal V9 Business Card Scanner"/>
    <x v="3132"/>
    <n v="6"/>
    <n v="0.2"/>
    <n v="287.98199999999997"/>
    <s v="Anna Andreadi"/>
    <n v="1"/>
    <n v="0"/>
    <n v="0"/>
  </r>
  <r>
    <n v="4041"/>
    <x v="1995"/>
    <x v="282"/>
    <d v="2017-01-02T00:00:00"/>
    <s v="Standard Class"/>
    <x v="295"/>
    <x v="295"/>
    <x v="1"/>
    <s v="United States"/>
    <s v="San Francisco"/>
    <s v="California"/>
    <n v="94110"/>
    <x v="1"/>
    <s v="OFF-BI-10003305"/>
    <x v="1"/>
    <s v="Binders"/>
    <s v="Avery Hanging File Binders"/>
    <x v="646"/>
    <n v="3"/>
    <n v="0.2"/>
    <n v="4.6643999999999988"/>
    <s v="Anna Andreadi"/>
    <n v="1"/>
    <n v="0"/>
    <n v="0"/>
  </r>
  <r>
    <n v="4042"/>
    <x v="1995"/>
    <x v="282"/>
    <d v="2017-01-02T00:00:00"/>
    <s v="Standard Class"/>
    <x v="295"/>
    <x v="295"/>
    <x v="1"/>
    <s v="United States"/>
    <s v="San Francisco"/>
    <s v="California"/>
    <n v="94110"/>
    <x v="1"/>
    <s v="TEC-PH-10001425"/>
    <x v="2"/>
    <s v="Phones"/>
    <s v="Mophie Juice Pack Helium for iPhone"/>
    <x v="1837"/>
    <n v="3"/>
    <n v="0.2"/>
    <n v="19.197599999999994"/>
    <s v="Anna Andreadi"/>
    <n v="1"/>
    <n v="0"/>
    <n v="0"/>
  </r>
  <r>
    <n v="4043"/>
    <x v="1995"/>
    <x v="282"/>
    <d v="2017-01-02T00:00:00"/>
    <s v="Standard Class"/>
    <x v="295"/>
    <x v="295"/>
    <x v="1"/>
    <s v="United States"/>
    <s v="San Francisco"/>
    <s v="California"/>
    <n v="94110"/>
    <x v="1"/>
    <s v="OFF-LA-10001474"/>
    <x v="1"/>
    <s v="Labels"/>
    <s v="Avery 477"/>
    <x v="3133"/>
    <n v="9"/>
    <n v="0"/>
    <n v="126.39420000000001"/>
    <s v="Anna Andreadi"/>
    <n v="1"/>
    <n v="0"/>
    <n v="0"/>
  </r>
  <r>
    <n v="4044"/>
    <x v="1995"/>
    <x v="282"/>
    <d v="2017-01-02T00:00:00"/>
    <s v="Standard Class"/>
    <x v="295"/>
    <x v="295"/>
    <x v="1"/>
    <s v="United States"/>
    <s v="San Francisco"/>
    <s v="California"/>
    <n v="94110"/>
    <x v="1"/>
    <s v="FUR-FU-10000672"/>
    <x v="0"/>
    <s v="Furnishings"/>
    <s v="Executive Impressions 10&quot; Spectator Wall Clock"/>
    <x v="3134"/>
    <n v="6"/>
    <n v="0"/>
    <n v="23.990399999999994"/>
    <s v="Anna Andreadi"/>
    <n v="1"/>
    <n v="0"/>
    <n v="0"/>
  </r>
  <r>
    <n v="4045"/>
    <x v="1996"/>
    <x v="608"/>
    <d v="2017-06-30T00:00:00"/>
    <s v="Standard Class"/>
    <x v="535"/>
    <x v="535"/>
    <x v="0"/>
    <s v="United States"/>
    <s v="San Francisco"/>
    <s v="California"/>
    <n v="94110"/>
    <x v="1"/>
    <s v="FUR-FU-10001979"/>
    <x v="0"/>
    <s v="Furnishings"/>
    <s v="Dana Halogen Swing-Arm Architect Lamp"/>
    <x v="3135"/>
    <n v="5"/>
    <n v="0"/>
    <n v="57.358000000000011"/>
    <s v="Anna Andreadi"/>
    <s v=""/>
    <n v="1"/>
    <n v="0"/>
  </r>
  <r>
    <n v="4046"/>
    <x v="1997"/>
    <x v="788"/>
    <d v="2017-04-07T00:00:00"/>
    <s v="Standard Class"/>
    <x v="688"/>
    <x v="688"/>
    <x v="1"/>
    <s v="United States"/>
    <s v="Houston"/>
    <s v="Texas"/>
    <n v="77070"/>
    <x v="2"/>
    <s v="OFF-BI-10003707"/>
    <x v="1"/>
    <s v="Binders"/>
    <s v="Aluminum Screw Posts"/>
    <x v="3136"/>
    <n v="3"/>
    <n v="0.8"/>
    <n v="-13.734000000000002"/>
    <s v="Kelly Williams"/>
    <s v=""/>
    <n v="1"/>
    <n v="0"/>
  </r>
  <r>
    <n v="4047"/>
    <x v="1998"/>
    <x v="208"/>
    <d v="2019-10-25T00:00:00"/>
    <s v="Standard Class"/>
    <x v="727"/>
    <x v="727"/>
    <x v="0"/>
    <s v="United States"/>
    <s v="Chicago"/>
    <s v="Illinois"/>
    <n v="60653"/>
    <x v="2"/>
    <s v="OFF-AP-10002191"/>
    <x v="1"/>
    <s v="Appliances"/>
    <s v="Belkin 8 Outlet SurgeMaster II Gold Surge Protector"/>
    <x v="3137"/>
    <n v="2"/>
    <n v="0.8"/>
    <n v="-62.379199999999997"/>
    <s v="Kelly Williams"/>
    <s v=""/>
    <n v="1"/>
    <n v="0"/>
  </r>
  <r>
    <n v="4048"/>
    <x v="1999"/>
    <x v="747"/>
    <d v="2017-07-19T00:00:00"/>
    <s v="First Class"/>
    <x v="722"/>
    <x v="722"/>
    <x v="1"/>
    <s v="United States"/>
    <s v="New York City"/>
    <s v="New York"/>
    <n v="10035"/>
    <x v="3"/>
    <s v="OFF-PA-10000501"/>
    <x v="1"/>
    <s v="Paper"/>
    <s v="Petty Cash Envelope"/>
    <x v="152"/>
    <n v="3"/>
    <n v="0"/>
    <n v="39.6312"/>
    <s v="Chuck Magee"/>
    <s v=""/>
    <n v="1"/>
    <n v="0"/>
  </r>
  <r>
    <n v="4049"/>
    <x v="1999"/>
    <x v="747"/>
    <d v="2017-07-19T00:00:00"/>
    <s v="First Class"/>
    <x v="722"/>
    <x v="722"/>
    <x v="1"/>
    <s v="United States"/>
    <s v="New York City"/>
    <s v="New York"/>
    <n v="10035"/>
    <x v="3"/>
    <s v="TEC-AC-10001990"/>
    <x v="2"/>
    <s v="Accessories"/>
    <s v="Kensington Orbit Wireless Mobile Trackball for PC and Mac"/>
    <x v="3138"/>
    <n v="10"/>
    <n v="0"/>
    <n v="191.96799999999996"/>
    <s v="Chuck Magee"/>
    <s v=""/>
    <n v="1"/>
    <n v="0"/>
  </r>
  <r>
    <n v="4050"/>
    <x v="2000"/>
    <x v="92"/>
    <d v="2019-06-26T00:00:00"/>
    <s v="Second Class"/>
    <x v="654"/>
    <x v="654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x v="3139"/>
    <n v="3"/>
    <n v="0"/>
    <n v="49.804199999999994"/>
    <s v="Chuck Magee"/>
    <s v=""/>
    <n v="1"/>
    <n v="0"/>
  </r>
  <r>
    <n v="4051"/>
    <x v="2000"/>
    <x v="92"/>
    <d v="2019-06-26T00:00:00"/>
    <s v="Second Class"/>
    <x v="654"/>
    <x v="654"/>
    <x v="0"/>
    <s v="United States"/>
    <s v="New York City"/>
    <s v="New York"/>
    <n v="10011"/>
    <x v="3"/>
    <s v="FUR-CH-10001891"/>
    <x v="0"/>
    <s v="Chairs"/>
    <s v="Global Deluxe Office Fabric Chairs"/>
    <x v="3140"/>
    <n v="2"/>
    <n v="0.1"/>
    <n v="32.633200000000016"/>
    <s v="Chuck Magee"/>
    <s v=""/>
    <n v="1"/>
    <n v="0"/>
  </r>
  <r>
    <n v="4052"/>
    <x v="2001"/>
    <x v="411"/>
    <d v="2016-10-03T00:00:00"/>
    <s v="Standard Class"/>
    <x v="416"/>
    <x v="416"/>
    <x v="1"/>
    <s v="United States"/>
    <s v="Philadelphia"/>
    <s v="Pennsylvania"/>
    <n v="19134"/>
    <x v="3"/>
    <s v="OFF-AR-10003469"/>
    <x v="1"/>
    <s v="Art"/>
    <s v="Nontoxic Chalk"/>
    <x v="1728"/>
    <n v="3"/>
    <n v="0.2"/>
    <n v="1.4783999999999997"/>
    <s v="Chuck Magee"/>
    <s v=""/>
    <n v="1"/>
    <n v="0"/>
  </r>
  <r>
    <n v="4053"/>
    <x v="2001"/>
    <x v="411"/>
    <d v="2016-10-03T00:00:00"/>
    <s v="Standard Class"/>
    <x v="416"/>
    <x v="416"/>
    <x v="1"/>
    <s v="United States"/>
    <s v="Philadelphia"/>
    <s v="Pennsylvania"/>
    <n v="19134"/>
    <x v="3"/>
    <s v="FUR-TA-10004175"/>
    <x v="0"/>
    <s v="Tables"/>
    <s v="Hon 30&quot; x 60&quot; Table with Locking Drawer"/>
    <x v="3141"/>
    <n v="2"/>
    <n v="0.4"/>
    <n v="-81.854399999999998"/>
    <s v="Chuck Magee"/>
    <s v=""/>
    <n v="1"/>
    <n v="0"/>
  </r>
  <r>
    <n v="4054"/>
    <x v="2001"/>
    <x v="411"/>
    <d v="2016-10-03T00:00:00"/>
    <s v="Standard Class"/>
    <x v="416"/>
    <x v="416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x v="3142"/>
    <n v="11"/>
    <n v="0.2"/>
    <n v="18.017999999999997"/>
    <s v="Chuck Magee"/>
    <s v=""/>
    <n v="1"/>
    <n v="0"/>
  </r>
  <r>
    <n v="4055"/>
    <x v="2001"/>
    <x v="411"/>
    <d v="2016-10-03T00:00:00"/>
    <s v="Standard Class"/>
    <x v="416"/>
    <x v="416"/>
    <x v="1"/>
    <s v="United States"/>
    <s v="Philadelphia"/>
    <s v="Pennsylvania"/>
    <n v="19134"/>
    <x v="3"/>
    <s v="OFF-PA-10000533"/>
    <x v="1"/>
    <s v="Paper"/>
    <s v="Southworth Parchment Paper &amp; Envelopes"/>
    <x v="2579"/>
    <n v="4"/>
    <n v="0.2"/>
    <n v="6.8015999999999996"/>
    <s v="Chuck Magee"/>
    <s v=""/>
    <n v="1"/>
    <n v="0"/>
  </r>
  <r>
    <n v="4056"/>
    <x v="2001"/>
    <x v="411"/>
    <d v="2016-10-03T00:00:00"/>
    <s v="Standard Class"/>
    <x v="416"/>
    <x v="416"/>
    <x v="1"/>
    <s v="United States"/>
    <s v="Philadelphia"/>
    <s v="Pennsylvania"/>
    <n v="19134"/>
    <x v="3"/>
    <s v="OFF-ST-10004459"/>
    <x v="1"/>
    <s v="Storage"/>
    <s v="Tennsco Single-Tier Lockers"/>
    <x v="2122"/>
    <n v="6"/>
    <n v="0.2"/>
    <n v="-337.80600000000004"/>
    <s v="Chuck Magee"/>
    <s v=""/>
    <n v="1"/>
    <n v="0"/>
  </r>
  <r>
    <n v="4057"/>
    <x v="2001"/>
    <x v="411"/>
    <d v="2016-10-03T00:00:00"/>
    <s v="Standard Class"/>
    <x v="416"/>
    <x v="416"/>
    <x v="1"/>
    <s v="United States"/>
    <s v="Philadelphia"/>
    <s v="Pennsylvania"/>
    <n v="19134"/>
    <x v="3"/>
    <s v="FUR-TA-10004147"/>
    <x v="0"/>
    <s v="Tables"/>
    <s v="Hon 4060 Series Tables"/>
    <x v="3143"/>
    <n v="1"/>
    <n v="0.4"/>
    <n v="-20.152800000000006"/>
    <s v="Chuck Magee"/>
    <s v=""/>
    <n v="1"/>
    <n v="0"/>
  </r>
  <r>
    <n v="4058"/>
    <x v="2002"/>
    <x v="156"/>
    <d v="2016-11-28T00:00:00"/>
    <s v="Standard Class"/>
    <x v="213"/>
    <x v="213"/>
    <x v="0"/>
    <s v="United States"/>
    <s v="Chicago"/>
    <s v="Illinois"/>
    <n v="60610"/>
    <x v="2"/>
    <s v="OFF-ST-10000046"/>
    <x v="1"/>
    <s v="Storage"/>
    <s v="Fellowes Super Stor/Drawer Files"/>
    <x v="3144"/>
    <n v="5"/>
    <n v="0.2"/>
    <n v="-8.0774999999999864"/>
    <s v="Kelly Williams"/>
    <s v=""/>
    <n v="1"/>
    <n v="0"/>
  </r>
  <r>
    <n v="4059"/>
    <x v="2003"/>
    <x v="312"/>
    <d v="2017-11-24T00:00:00"/>
    <s v="Standard Class"/>
    <x v="62"/>
    <x v="62"/>
    <x v="0"/>
    <s v="United States"/>
    <s v="Oakland"/>
    <s v="California"/>
    <n v="94601"/>
    <x v="1"/>
    <s v="TEC-PH-10004774"/>
    <x v="2"/>
    <s v="Phones"/>
    <s v="Gear Head AU3700S Headset"/>
    <x v="3145"/>
    <n v="7"/>
    <n v="0.2"/>
    <n v="-15.458100000000007"/>
    <s v="Anna Andreadi"/>
    <n v="1"/>
    <n v="0"/>
    <n v="0"/>
  </r>
  <r>
    <n v="4060"/>
    <x v="2003"/>
    <x v="312"/>
    <d v="2017-11-24T00:00:00"/>
    <s v="Standard Class"/>
    <x v="62"/>
    <x v="62"/>
    <x v="0"/>
    <s v="United States"/>
    <s v="Oakland"/>
    <s v="California"/>
    <n v="94601"/>
    <x v="1"/>
    <s v="FUR-CH-10000595"/>
    <x v="0"/>
    <s v="Chairs"/>
    <s v="Safco Contoured Stacking Chairs"/>
    <x v="3146"/>
    <n v="3"/>
    <n v="0.2"/>
    <n v="35.759999999999962"/>
    <s v="Anna Andreadi"/>
    <n v="1"/>
    <n v="0"/>
    <n v="0"/>
  </r>
  <r>
    <n v="4061"/>
    <x v="2004"/>
    <x v="474"/>
    <d v="2018-11-07T00:00:00"/>
    <s v="Standard Class"/>
    <x v="190"/>
    <x v="190"/>
    <x v="0"/>
    <s v="United States"/>
    <s v="Chicago"/>
    <s v="Illinois"/>
    <n v="60610"/>
    <x v="2"/>
    <s v="TEC-AC-10002473"/>
    <x v="2"/>
    <s v="Accessories"/>
    <s v="Maxell 4.7GB DVD-R"/>
    <x v="3147"/>
    <n v="3"/>
    <n v="0.2"/>
    <n v="17.879399999999997"/>
    <s v="Kelly Williams"/>
    <s v=""/>
    <n v="1"/>
    <n v="0"/>
  </r>
  <r>
    <n v="4062"/>
    <x v="2005"/>
    <x v="14"/>
    <d v="2017-09-20T00:00:00"/>
    <s v="First Class"/>
    <x v="688"/>
    <x v="688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x v="3148"/>
    <n v="3"/>
    <n v="0.2"/>
    <n v="7.822499999999998"/>
    <s v="Anna Andreadi"/>
    <s v=""/>
    <n v="1"/>
    <n v="0"/>
  </r>
  <r>
    <n v="4063"/>
    <x v="2006"/>
    <x v="612"/>
    <d v="2018-03-14T00:00:00"/>
    <s v="Standard Class"/>
    <x v="420"/>
    <x v="420"/>
    <x v="0"/>
    <s v="United States"/>
    <s v="Philadelphia"/>
    <s v="Pennsylvania"/>
    <n v="19143"/>
    <x v="3"/>
    <s v="TEC-AC-10002800"/>
    <x v="2"/>
    <s v="Accessories"/>
    <s v="Plantronics Audio 478 Stereo USB Headset"/>
    <x v="3149"/>
    <n v="1"/>
    <n v="0.2"/>
    <n v="7.4984999999999964"/>
    <s v="Chuck Magee"/>
    <s v=""/>
    <n v="1"/>
    <n v="0"/>
  </r>
  <r>
    <n v="4064"/>
    <x v="2007"/>
    <x v="670"/>
    <d v="2016-06-26T00:00:00"/>
    <s v="First Class"/>
    <x v="658"/>
    <x v="658"/>
    <x v="0"/>
    <s v="United States"/>
    <s v="Concord"/>
    <s v="North Carolina"/>
    <n v="28027"/>
    <x v="0"/>
    <s v="OFF-AR-10002766"/>
    <x v="1"/>
    <s v="Art"/>
    <s v="Prang Drawing Pencil Set"/>
    <x v="3150"/>
    <n v="9"/>
    <n v="0.2"/>
    <n v="1.7514000000000003"/>
    <s v="Cassandra Brandow"/>
    <s v=""/>
    <n v="1"/>
    <n v="0"/>
  </r>
  <r>
    <n v="4065"/>
    <x v="2007"/>
    <x v="670"/>
    <d v="2016-06-26T00:00:00"/>
    <s v="First Class"/>
    <x v="658"/>
    <x v="658"/>
    <x v="0"/>
    <s v="United States"/>
    <s v="Concord"/>
    <s v="North Carolina"/>
    <n v="28027"/>
    <x v="0"/>
    <s v="OFF-SU-10002522"/>
    <x v="1"/>
    <s v="Supplies"/>
    <s v="Acme Kleen Earth Office Shears"/>
    <x v="3151"/>
    <n v="1"/>
    <n v="0.2"/>
    <n v="0.34919999999999951"/>
    <s v="Cassandra Brandow"/>
    <s v=""/>
    <n v="1"/>
    <n v="0"/>
  </r>
  <r>
    <n v="4066"/>
    <x v="2008"/>
    <x v="301"/>
    <d v="2016-11-05T00:00:00"/>
    <s v="Standard Class"/>
    <x v="175"/>
    <x v="175"/>
    <x v="1"/>
    <s v="United States"/>
    <s v="Charlotte"/>
    <s v="North Carolina"/>
    <n v="28205"/>
    <x v="0"/>
    <s v="OFF-FA-10003021"/>
    <x v="1"/>
    <s v="Fasteners"/>
    <s v="Staples"/>
    <x v="2024"/>
    <n v="5"/>
    <n v="0.2"/>
    <n v="1.4099999999999997"/>
    <s v="Cassandra Brandow"/>
    <s v=""/>
    <n v="1"/>
    <n v="0"/>
  </r>
  <r>
    <n v="4067"/>
    <x v="2008"/>
    <x v="301"/>
    <d v="2016-11-05T00:00:00"/>
    <s v="Standard Class"/>
    <x v="175"/>
    <x v="175"/>
    <x v="1"/>
    <s v="United States"/>
    <s v="Charlotte"/>
    <s v="North Carolina"/>
    <n v="28205"/>
    <x v="0"/>
    <s v="OFF-AR-10000634"/>
    <x v="1"/>
    <s v="Art"/>
    <s v="Newell 320"/>
    <x v="1518"/>
    <n v="3"/>
    <n v="0.2"/>
    <n v="0.89880000000000004"/>
    <s v="Cassandra Brandow"/>
    <s v=""/>
    <n v="1"/>
    <n v="0"/>
  </r>
  <r>
    <n v="4068"/>
    <x v="2008"/>
    <x v="301"/>
    <d v="2016-11-05T00:00:00"/>
    <s v="Standard Class"/>
    <x v="175"/>
    <x v="175"/>
    <x v="1"/>
    <s v="United States"/>
    <s v="Charlotte"/>
    <s v="North Carolina"/>
    <n v="28205"/>
    <x v="0"/>
    <s v="OFF-LA-10001771"/>
    <x v="1"/>
    <s v="Labels"/>
    <s v="Avery 513"/>
    <x v="3152"/>
    <n v="12"/>
    <n v="0.2"/>
    <n v="15.537599999999998"/>
    <s v="Cassandra Brandow"/>
    <s v=""/>
    <n v="1"/>
    <n v="0"/>
  </r>
  <r>
    <n v="4069"/>
    <x v="2008"/>
    <x v="301"/>
    <d v="2016-11-05T00:00:00"/>
    <s v="Standard Class"/>
    <x v="175"/>
    <x v="175"/>
    <x v="1"/>
    <s v="United States"/>
    <s v="Charlotte"/>
    <s v="North Carolina"/>
    <n v="28205"/>
    <x v="0"/>
    <s v="TEC-PH-10004434"/>
    <x v="2"/>
    <s v="Phones"/>
    <s v="Cisco IP Phone 7961G VoIP phone - Dark gray"/>
    <x v="3153"/>
    <n v="9"/>
    <n v="0.2"/>
    <n v="110.1194999999999"/>
    <s v="Cassandra Brandow"/>
    <s v=""/>
    <n v="1"/>
    <n v="0"/>
  </r>
  <r>
    <n v="4070"/>
    <x v="2009"/>
    <x v="770"/>
    <d v="2018-08-31T00:00:00"/>
    <s v="First Class"/>
    <x v="599"/>
    <x v="599"/>
    <x v="0"/>
    <s v="United States"/>
    <s v="Dallas"/>
    <s v="Texas"/>
    <n v="75081"/>
    <x v="2"/>
    <s v="OFF-BI-10000050"/>
    <x v="1"/>
    <s v="Binders"/>
    <s v="Angle-D Binders with Locking Rings, Label Holders"/>
    <x v="3154"/>
    <n v="9"/>
    <n v="0.8"/>
    <n v="-21.681000000000004"/>
    <s v="Kelly Williams"/>
    <s v=""/>
    <n v="1"/>
    <n v="0"/>
  </r>
  <r>
    <n v="4071"/>
    <x v="2009"/>
    <x v="770"/>
    <d v="2018-08-31T00:00:00"/>
    <s v="First Class"/>
    <x v="599"/>
    <x v="599"/>
    <x v="0"/>
    <s v="United States"/>
    <s v="Dallas"/>
    <s v="Texas"/>
    <n v="75081"/>
    <x v="2"/>
    <s v="OFF-BI-10002414"/>
    <x v="1"/>
    <s v="Binders"/>
    <s v="GBC ProClick Spines for 32-Hole Punch"/>
    <x v="3155"/>
    <n v="4"/>
    <n v="0.8"/>
    <n v="-16.539600000000007"/>
    <s v="Kelly Williams"/>
    <s v=""/>
    <n v="1"/>
    <n v="0"/>
  </r>
  <r>
    <n v="4072"/>
    <x v="2009"/>
    <x v="770"/>
    <d v="2018-08-31T00:00:00"/>
    <s v="First Class"/>
    <x v="599"/>
    <x v="599"/>
    <x v="0"/>
    <s v="United States"/>
    <s v="Dallas"/>
    <s v="Texas"/>
    <n v="75081"/>
    <x v="2"/>
    <s v="FUR-BO-10003159"/>
    <x v="0"/>
    <s v="Bookcases"/>
    <s v="Sauder Camden County Collection Libraries, Planked Cherry Finish"/>
    <x v="3156"/>
    <n v="2"/>
    <n v="0.32"/>
    <n v="-52.890800000000027"/>
    <s v="Kelly Williams"/>
    <s v=""/>
    <n v="1"/>
    <n v="0"/>
  </r>
  <r>
    <n v="4073"/>
    <x v="2010"/>
    <x v="401"/>
    <d v="2017-12-08T00:00:00"/>
    <s v="Second Class"/>
    <x v="472"/>
    <x v="472"/>
    <x v="2"/>
    <s v="United States"/>
    <s v="Indianapolis"/>
    <s v="Indiana"/>
    <n v="46203"/>
    <x v="2"/>
    <s v="TEC-CO-10002095"/>
    <x v="2"/>
    <s v="Copiers"/>
    <s v="Hewlett Packard 610 Color Digital Copier / Printer"/>
    <x v="3157"/>
    <n v="2"/>
    <n v="0"/>
    <n v="449.99099999999999"/>
    <s v="Kelly Williams"/>
    <s v=""/>
    <n v="1"/>
    <n v="0"/>
  </r>
  <r>
    <n v="4074"/>
    <x v="2011"/>
    <x v="496"/>
    <d v="2017-09-27T00:00:00"/>
    <s v="First Class"/>
    <x v="649"/>
    <x v="649"/>
    <x v="2"/>
    <s v="United States"/>
    <s v="Broken Arrow"/>
    <s v="Oklahoma"/>
    <n v="74012"/>
    <x v="2"/>
    <s v="TEC-PH-10004120"/>
    <x v="2"/>
    <s v="Phones"/>
    <s v="AT&amp;T 1080 Phone"/>
    <x v="3158"/>
    <n v="6"/>
    <n v="0"/>
    <n v="213.70440000000002"/>
    <s v="Kelly Williams"/>
    <s v=""/>
    <n v="1"/>
    <n v="0"/>
  </r>
  <r>
    <n v="4075"/>
    <x v="2012"/>
    <x v="940"/>
    <d v="2019-11-20T00:00:00"/>
    <s v="Standard Class"/>
    <x v="729"/>
    <x v="729"/>
    <x v="0"/>
    <s v="United States"/>
    <s v="Miramar"/>
    <s v="Florida"/>
    <n v="33023"/>
    <x v="0"/>
    <s v="FUR-FU-10003553"/>
    <x v="0"/>
    <s v="Furnishings"/>
    <s v="Howard Miller 13-1/2&quot; Diameter Rosebrook Wall Clock"/>
    <x v="3159"/>
    <n v="4"/>
    <n v="0.2"/>
    <n v="55.016000000000012"/>
    <s v="Cassandra Brandow"/>
    <s v=""/>
    <n v="1"/>
    <n v="0"/>
  </r>
  <r>
    <n v="4076"/>
    <x v="2012"/>
    <x v="940"/>
    <d v="2019-11-20T00:00:00"/>
    <s v="Standard Class"/>
    <x v="729"/>
    <x v="729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x v="3160"/>
    <n v="4"/>
    <n v="0.2"/>
    <n v="0"/>
    <s v="Cassandra Brandow"/>
    <s v=""/>
    <n v="1"/>
    <n v="0"/>
  </r>
  <r>
    <n v="4077"/>
    <x v="2013"/>
    <x v="546"/>
    <d v="2017-12-21T00:00:00"/>
    <s v="Second Class"/>
    <x v="416"/>
    <x v="416"/>
    <x v="1"/>
    <s v="United States"/>
    <s v="Omaha"/>
    <s v="Nebraska"/>
    <n v="68104"/>
    <x v="2"/>
    <s v="OFF-BI-10003094"/>
    <x v="1"/>
    <s v="Binders"/>
    <s v="Self-Adhesive Ring Binder Labels"/>
    <x v="991"/>
    <n v="2"/>
    <n v="0"/>
    <n v="3.3087999999999997"/>
    <s v="Kelly Williams"/>
    <s v=""/>
    <n v="1"/>
    <n v="0"/>
  </r>
  <r>
    <n v="4078"/>
    <x v="2013"/>
    <x v="546"/>
    <d v="2017-12-21T00:00:00"/>
    <s v="Second Class"/>
    <x v="416"/>
    <x v="416"/>
    <x v="1"/>
    <s v="United States"/>
    <s v="Omaha"/>
    <s v="Nebraska"/>
    <n v="68104"/>
    <x v="2"/>
    <s v="OFF-FA-10003472"/>
    <x v="1"/>
    <s v="Fasteners"/>
    <s v="Bagged Rubber Bands"/>
    <x v="1325"/>
    <n v="4"/>
    <n v="0"/>
    <n v="0.2016"/>
    <s v="Kelly Williams"/>
    <s v=""/>
    <n v="1"/>
    <n v="0"/>
  </r>
  <r>
    <n v="4079"/>
    <x v="2013"/>
    <x v="546"/>
    <d v="2017-12-21T00:00:00"/>
    <s v="Second Class"/>
    <x v="416"/>
    <x v="416"/>
    <x v="1"/>
    <s v="United States"/>
    <s v="Omaha"/>
    <s v="Nebraska"/>
    <n v="68104"/>
    <x v="2"/>
    <s v="OFF-PA-10001289"/>
    <x v="1"/>
    <s v="Paper"/>
    <s v="White Computer Printout Paper by Universal"/>
    <x v="2248"/>
    <n v="3"/>
    <n v="0"/>
    <n v="56.977199999999996"/>
    <s v="Kelly Williams"/>
    <s v=""/>
    <n v="1"/>
    <n v="0"/>
  </r>
  <r>
    <n v="4080"/>
    <x v="2014"/>
    <x v="379"/>
    <d v="2017-12-24T00:00:00"/>
    <s v="First Class"/>
    <x v="201"/>
    <x v="201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x v="334"/>
    <n v="3"/>
    <n v="0.2"/>
    <n v="4.7976000000000028"/>
    <s v="Cassandra Brandow"/>
    <s v=""/>
    <n v="1"/>
    <n v="0"/>
  </r>
  <r>
    <n v="4081"/>
    <x v="2015"/>
    <x v="477"/>
    <d v="2018-09-29T00:00:00"/>
    <s v="Standard Class"/>
    <x v="722"/>
    <x v="722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x v="3161"/>
    <n v="9"/>
    <n v="0.2"/>
    <n v="22.518000000000001"/>
    <s v="Anna Andreadi"/>
    <s v=""/>
    <n v="1"/>
    <n v="0"/>
  </r>
  <r>
    <n v="4082"/>
    <x v="2015"/>
    <x v="477"/>
    <d v="2018-09-29T00:00:00"/>
    <s v="Standard Class"/>
    <x v="722"/>
    <x v="722"/>
    <x v="1"/>
    <s v="United States"/>
    <s v="Tigard"/>
    <s v="Oregon"/>
    <n v="97224"/>
    <x v="1"/>
    <s v="OFF-BI-10004828"/>
    <x v="1"/>
    <s v="Binders"/>
    <s v="GBC Poly Designer Binding Covers"/>
    <x v="3162"/>
    <n v="1"/>
    <n v="0.7"/>
    <n v="-3.5153999999999996"/>
    <s v="Anna Andreadi"/>
    <s v=""/>
    <n v="1"/>
    <n v="0"/>
  </r>
  <r>
    <n v="4083"/>
    <x v="2016"/>
    <x v="92"/>
    <d v="2019-06-30T00:00:00"/>
    <s v="Standard Class"/>
    <x v="637"/>
    <x v="637"/>
    <x v="1"/>
    <s v="United States"/>
    <s v="Decatur"/>
    <s v="Illinois"/>
    <n v="62521"/>
    <x v="2"/>
    <s v="OFF-BI-10004632"/>
    <x v="1"/>
    <s v="Binders"/>
    <s v="Ibico Hi-Tech Manual Binding System"/>
    <x v="645"/>
    <n v="3"/>
    <n v="0.8"/>
    <n v="-320.23950000000013"/>
    <s v="Kelly Williams"/>
    <s v=""/>
    <n v="1"/>
    <n v="0"/>
  </r>
  <r>
    <n v="4084"/>
    <x v="2016"/>
    <x v="92"/>
    <d v="2019-06-30T00:00:00"/>
    <s v="Standard Class"/>
    <x v="637"/>
    <x v="637"/>
    <x v="1"/>
    <s v="United States"/>
    <s v="Decatur"/>
    <s v="Illinois"/>
    <n v="62521"/>
    <x v="2"/>
    <s v="OFF-PA-10000327"/>
    <x v="1"/>
    <s v="Paper"/>
    <s v="Xerox 1971"/>
    <x v="1518"/>
    <n v="3"/>
    <n v="0.2"/>
    <n v="3.2099999999999982"/>
    <s v="Kelly Williams"/>
    <s v=""/>
    <n v="1"/>
    <n v="0"/>
  </r>
  <r>
    <n v="4085"/>
    <x v="2017"/>
    <x v="210"/>
    <d v="2019-09-09T00:00:00"/>
    <s v="First Class"/>
    <x v="656"/>
    <x v="656"/>
    <x v="2"/>
    <s v="United States"/>
    <s v="Phoenix"/>
    <s v="Arizona"/>
    <n v="85023"/>
    <x v="1"/>
    <s v="OFF-BI-10003291"/>
    <x v="1"/>
    <s v="Binders"/>
    <s v="Wilson Jones Leather-Like Binders with DublLock Round Rings"/>
    <x v="3163"/>
    <n v="3"/>
    <n v="0.7"/>
    <n v="-6.0236999999999998"/>
    <s v="Anna Andreadi"/>
    <s v=""/>
    <n v="1"/>
    <n v="0"/>
  </r>
  <r>
    <n v="4086"/>
    <x v="2018"/>
    <x v="578"/>
    <d v="2018-08-06T00:00:00"/>
    <s v="Second Class"/>
    <x v="18"/>
    <x v="18"/>
    <x v="1"/>
    <s v="United States"/>
    <s v="Sacramento"/>
    <s v="California"/>
    <n v="95823"/>
    <x v="1"/>
    <s v="TEC-PH-10002275"/>
    <x v="2"/>
    <s v="Phones"/>
    <s v="Mitel 5320 IP Phone VoIP phone"/>
    <x v="3164"/>
    <n v="2"/>
    <n v="0.2"/>
    <n v="30.238400000000013"/>
    <s v="Anna Andreadi"/>
    <s v=""/>
    <n v="1"/>
    <n v="0"/>
  </r>
  <r>
    <n v="4087"/>
    <x v="2018"/>
    <x v="578"/>
    <d v="2018-08-06T00:00:00"/>
    <s v="Second Class"/>
    <x v="18"/>
    <x v="18"/>
    <x v="1"/>
    <s v="United States"/>
    <s v="Sacramento"/>
    <s v="California"/>
    <n v="95823"/>
    <x v="1"/>
    <s v="OFF-BI-10003291"/>
    <x v="1"/>
    <s v="Binders"/>
    <s v="Wilson Jones Leather-Like Binders with DublLock Round Rings"/>
    <x v="3165"/>
    <n v="3"/>
    <n v="0.2"/>
    <n v="7.0712999999999981"/>
    <s v="Anna Andreadi"/>
    <s v=""/>
    <n v="1"/>
    <n v="0"/>
  </r>
  <r>
    <n v="4088"/>
    <x v="2018"/>
    <x v="578"/>
    <d v="2018-08-06T00:00:00"/>
    <s v="Second Class"/>
    <x v="18"/>
    <x v="18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x v="696"/>
    <n v="3"/>
    <n v="0.2"/>
    <n v="3.9770999999999996"/>
    <s v="Anna Andreadi"/>
    <s v=""/>
    <n v="1"/>
    <n v="0"/>
  </r>
  <r>
    <n v="4089"/>
    <x v="2019"/>
    <x v="710"/>
    <d v="2016-08-26T00:00:00"/>
    <s v="Standard Class"/>
    <x v="23"/>
    <x v="23"/>
    <x v="0"/>
    <s v="United States"/>
    <s v="Jonesboro"/>
    <s v="Arkansas"/>
    <n v="72401"/>
    <x v="0"/>
    <s v="FUR-BO-10000711"/>
    <x v="0"/>
    <s v="Bookcases"/>
    <s v="Hon Metal Bookcases, Gray"/>
    <x v="3166"/>
    <n v="9"/>
    <n v="0"/>
    <n v="172.48140000000001"/>
    <s v="Cassandra Brandow"/>
    <s v=""/>
    <n v="1"/>
    <n v="0"/>
  </r>
  <r>
    <n v="4090"/>
    <x v="2020"/>
    <x v="178"/>
    <d v="2018-04-05T00:00:00"/>
    <s v="Standard Class"/>
    <x v="533"/>
    <x v="533"/>
    <x v="1"/>
    <s v="United States"/>
    <s v="New York City"/>
    <s v="New York"/>
    <n v="10035"/>
    <x v="3"/>
    <s v="OFF-LA-10001297"/>
    <x v="1"/>
    <s v="Labels"/>
    <s v="Avery 473"/>
    <x v="346"/>
    <n v="2"/>
    <n v="0"/>
    <n v="9.9359999999999999"/>
    <s v="Chuck Magee"/>
    <s v=""/>
    <n v="1"/>
    <n v="0"/>
  </r>
  <r>
    <n v="4091"/>
    <x v="2020"/>
    <x v="178"/>
    <d v="2018-04-05T00:00:00"/>
    <s v="Standard Class"/>
    <x v="533"/>
    <x v="533"/>
    <x v="1"/>
    <s v="United States"/>
    <s v="New York City"/>
    <s v="New York"/>
    <n v="10035"/>
    <x v="3"/>
    <s v="OFF-SU-10001574"/>
    <x v="1"/>
    <s v="Supplies"/>
    <s v="Acme Value Line Scissors"/>
    <x v="1031"/>
    <n v="3"/>
    <n v="0"/>
    <n v="3.2849999999999993"/>
    <s v="Chuck Magee"/>
    <s v=""/>
    <n v="1"/>
    <n v="0"/>
  </r>
  <r>
    <n v="4092"/>
    <x v="2020"/>
    <x v="178"/>
    <d v="2018-04-05T00:00:00"/>
    <s v="Standard Class"/>
    <x v="533"/>
    <x v="533"/>
    <x v="1"/>
    <s v="United States"/>
    <s v="New York City"/>
    <s v="New York"/>
    <n v="10035"/>
    <x v="3"/>
    <s v="OFF-BI-10003305"/>
    <x v="1"/>
    <s v="Binders"/>
    <s v="Avery Hanging File Binders"/>
    <x v="646"/>
    <n v="3"/>
    <n v="0.2"/>
    <n v="4.6643999999999988"/>
    <s v="Chuck Magee"/>
    <s v=""/>
    <n v="1"/>
    <n v="0"/>
  </r>
  <r>
    <n v="4093"/>
    <x v="2021"/>
    <x v="941"/>
    <d v="2019-05-18T00:00:00"/>
    <s v="First Class"/>
    <x v="622"/>
    <x v="622"/>
    <x v="0"/>
    <s v="United States"/>
    <s v="Akron"/>
    <s v="Ohio"/>
    <n v="44312"/>
    <x v="3"/>
    <s v="OFF-ST-10002574"/>
    <x v="1"/>
    <s v="Storage"/>
    <s v="SAFCO Commercial Wire Shelving, Black"/>
    <x v="3167"/>
    <n v="2"/>
    <n v="0.2"/>
    <n v="-55.256"/>
    <s v="Chuck Magee"/>
    <s v=""/>
    <n v="1"/>
    <n v="0"/>
  </r>
  <r>
    <n v="4094"/>
    <x v="2022"/>
    <x v="252"/>
    <d v="2017-08-28T00:00:00"/>
    <s v="Standard Class"/>
    <x v="147"/>
    <x v="147"/>
    <x v="0"/>
    <s v="United States"/>
    <s v="Florence"/>
    <s v="Kentucky"/>
    <n v="41042"/>
    <x v="0"/>
    <s v="TEC-MA-10000864"/>
    <x v="2"/>
    <s v="Machines"/>
    <s v="Cisco 9971 IP Video Phone Charcoal"/>
    <x v="3168"/>
    <n v="7"/>
    <n v="0"/>
    <n v="1416.7999999999997"/>
    <s v="Cassandra Brandow"/>
    <s v=""/>
    <n v="1"/>
    <n v="0"/>
  </r>
  <r>
    <n v="4095"/>
    <x v="2022"/>
    <x v="252"/>
    <d v="2017-08-28T00:00:00"/>
    <s v="Standard Class"/>
    <x v="147"/>
    <x v="147"/>
    <x v="0"/>
    <s v="United States"/>
    <s v="Florence"/>
    <s v="Kentucky"/>
    <n v="41042"/>
    <x v="0"/>
    <s v="TEC-AC-10003289"/>
    <x v="2"/>
    <s v="Accessories"/>
    <s v="Anker Ultra-Slim Mini Bluetooth 3.0 Wireless Keyboard"/>
    <x v="1105"/>
    <n v="4"/>
    <n v="0"/>
    <n v="18.390799999999999"/>
    <s v="Cassandra Brandow"/>
    <s v=""/>
    <n v="1"/>
    <n v="0"/>
  </r>
  <r>
    <n v="4096"/>
    <x v="2022"/>
    <x v="252"/>
    <d v="2017-08-28T00:00:00"/>
    <s v="Standard Class"/>
    <x v="147"/>
    <x v="147"/>
    <x v="0"/>
    <s v="United States"/>
    <s v="Florence"/>
    <s v="Kentucky"/>
    <n v="41042"/>
    <x v="0"/>
    <s v="TEC-PH-10001619"/>
    <x v="2"/>
    <s v="Phones"/>
    <s v="LG G3"/>
    <x v="2173"/>
    <n v="3"/>
    <n v="0"/>
    <n v="170.51129999999998"/>
    <s v="Cassandra Brandow"/>
    <s v=""/>
    <n v="1"/>
    <n v="0"/>
  </r>
  <r>
    <n v="4097"/>
    <x v="2023"/>
    <x v="865"/>
    <d v="2016-09-28T00:00:00"/>
    <s v="Standard Class"/>
    <x v="183"/>
    <x v="183"/>
    <x v="0"/>
    <s v="United States"/>
    <s v="Minneapolis"/>
    <s v="Minnesota"/>
    <n v="55407"/>
    <x v="2"/>
    <s v="OFF-PA-10004888"/>
    <x v="1"/>
    <s v="Paper"/>
    <s v="Xerox 217"/>
    <x v="56"/>
    <n v="5"/>
    <n v="0"/>
    <n v="15.552000000000001"/>
    <s v="Kelly Williams"/>
    <s v=""/>
    <n v="1"/>
    <n v="0"/>
  </r>
  <r>
    <n v="4098"/>
    <x v="2023"/>
    <x v="865"/>
    <d v="2016-09-28T00:00:00"/>
    <s v="Standard Class"/>
    <x v="183"/>
    <x v="183"/>
    <x v="0"/>
    <s v="United States"/>
    <s v="Minneapolis"/>
    <s v="Minnesota"/>
    <n v="55407"/>
    <x v="2"/>
    <s v="OFF-ST-10000736"/>
    <x v="1"/>
    <s v="Storage"/>
    <s v="Carina Double Wide Media Storage Towers in Natural &amp; Black"/>
    <x v="3169"/>
    <n v="5"/>
    <n v="0"/>
    <n v="16.195999999999984"/>
    <s v="Kelly Williams"/>
    <s v=""/>
    <n v="1"/>
    <n v="0"/>
  </r>
  <r>
    <n v="4099"/>
    <x v="2023"/>
    <x v="865"/>
    <d v="2016-09-28T00:00:00"/>
    <s v="Standard Class"/>
    <x v="183"/>
    <x v="183"/>
    <x v="0"/>
    <s v="United States"/>
    <s v="Minneapolis"/>
    <s v="Minnesota"/>
    <n v="55407"/>
    <x v="2"/>
    <s v="OFF-BI-10001120"/>
    <x v="1"/>
    <s v="Binders"/>
    <s v="Ibico EPK-21 Electric Binding System"/>
    <x v="3170"/>
    <n v="5"/>
    <n v="0"/>
    <n v="4630.4755000000005"/>
    <s v="Kelly Williams"/>
    <s v=""/>
    <n v="1"/>
    <n v="0"/>
  </r>
  <r>
    <n v="4100"/>
    <x v="2023"/>
    <x v="865"/>
    <d v="2016-09-28T00:00:00"/>
    <s v="Standard Class"/>
    <x v="183"/>
    <x v="183"/>
    <x v="0"/>
    <s v="United States"/>
    <s v="Minneapolis"/>
    <s v="Minnesota"/>
    <n v="55407"/>
    <x v="2"/>
    <s v="OFF-BI-10000301"/>
    <x v="1"/>
    <s v="Binders"/>
    <s v="GBC Instant Report Kit"/>
    <x v="3171"/>
    <n v="2"/>
    <n v="0"/>
    <n v="6.47"/>
    <s v="Kelly Williams"/>
    <s v=""/>
    <n v="1"/>
    <n v="0"/>
  </r>
  <r>
    <n v="4101"/>
    <x v="2024"/>
    <x v="249"/>
    <d v="2019-06-23T00:00:00"/>
    <s v="Standard Class"/>
    <x v="233"/>
    <x v="233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x v="3172"/>
    <n v="1"/>
    <n v="0.8"/>
    <n v="-5.2072000000000012"/>
    <s v="Kelly Williams"/>
    <s v=""/>
    <n v="1"/>
    <n v="0"/>
  </r>
  <r>
    <n v="4102"/>
    <x v="2024"/>
    <x v="249"/>
    <d v="2019-06-23T00:00:00"/>
    <s v="Standard Class"/>
    <x v="233"/>
    <x v="233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x v="3173"/>
    <n v="1"/>
    <n v="0.8"/>
    <n v="-1.1100000000000003"/>
    <s v="Kelly Williams"/>
    <s v=""/>
    <n v="1"/>
    <n v="0"/>
  </r>
  <r>
    <n v="4103"/>
    <x v="2024"/>
    <x v="249"/>
    <d v="2019-06-23T00:00:00"/>
    <s v="Standard Class"/>
    <x v="233"/>
    <x v="233"/>
    <x v="0"/>
    <s v="United States"/>
    <s v="Houston"/>
    <s v="Texas"/>
    <n v="77095"/>
    <x v="2"/>
    <s v="OFF-PA-10000740"/>
    <x v="1"/>
    <s v="Paper"/>
    <s v="Xerox 1982"/>
    <x v="3174"/>
    <n v="8"/>
    <n v="0.2"/>
    <n v="47.50719999999999"/>
    <s v="Kelly Williams"/>
    <s v=""/>
    <n v="1"/>
    <n v="0"/>
  </r>
  <r>
    <n v="4104"/>
    <x v="2025"/>
    <x v="202"/>
    <d v="2019-12-21T00:00:00"/>
    <s v="Same Day"/>
    <x v="46"/>
    <x v="46"/>
    <x v="2"/>
    <s v="United States"/>
    <s v="Fremont"/>
    <s v="Nebraska"/>
    <n v="68025"/>
    <x v="2"/>
    <s v="FUR-FU-10001940"/>
    <x v="0"/>
    <s v="Furnishings"/>
    <s v="Staple-based wall hangings"/>
    <x v="204"/>
    <n v="2"/>
    <n v="0"/>
    <n v="7.0048000000000012"/>
    <s v="Kelly Williams"/>
    <s v=""/>
    <n v="1"/>
    <n v="0"/>
  </r>
  <r>
    <n v="4105"/>
    <x v="2026"/>
    <x v="783"/>
    <d v="2019-08-13T00:00:00"/>
    <s v="Standard Class"/>
    <x v="271"/>
    <x v="271"/>
    <x v="0"/>
    <s v="United States"/>
    <s v="San Diego"/>
    <s v="California"/>
    <n v="92105"/>
    <x v="1"/>
    <s v="TEC-PH-10000439"/>
    <x v="2"/>
    <s v="Phones"/>
    <s v="GE DSL Phone Line Filter"/>
    <x v="3175"/>
    <n v="5"/>
    <n v="0.2"/>
    <n v="17.995499999999979"/>
    <s v="Anna Andreadi"/>
    <n v="1"/>
    <n v="0"/>
    <n v="0"/>
  </r>
  <r>
    <n v="4106"/>
    <x v="2026"/>
    <x v="783"/>
    <d v="2019-08-13T00:00:00"/>
    <s v="Standard Class"/>
    <x v="271"/>
    <x v="271"/>
    <x v="0"/>
    <s v="United States"/>
    <s v="San Diego"/>
    <s v="California"/>
    <n v="92105"/>
    <x v="1"/>
    <s v="OFF-BI-10000404"/>
    <x v="1"/>
    <s v="Binders"/>
    <s v="Avery Printable Repositionable Plastic Tabs"/>
    <x v="1288"/>
    <n v="2"/>
    <n v="0.2"/>
    <n v="4.6440000000000001"/>
    <s v="Anna Andreadi"/>
    <n v="1"/>
    <n v="0"/>
    <n v="0"/>
  </r>
  <r>
    <n v="4107"/>
    <x v="2027"/>
    <x v="250"/>
    <d v="2018-08-26T00:00:00"/>
    <s v="Standard Class"/>
    <x v="732"/>
    <x v="732"/>
    <x v="0"/>
    <s v="United States"/>
    <s v="Houston"/>
    <s v="Texas"/>
    <n v="77041"/>
    <x v="2"/>
    <s v="OFF-BI-10003676"/>
    <x v="1"/>
    <s v="Binders"/>
    <s v="GBC Standard Recycled Report Covers, Clear Plastic Sheets"/>
    <x v="3176"/>
    <n v="2"/>
    <n v="0.8"/>
    <n v="-6.8992000000000022"/>
    <s v="Kelly Williams"/>
    <s v=""/>
    <n v="1"/>
    <n v="1"/>
  </r>
  <r>
    <n v="4108"/>
    <x v="2028"/>
    <x v="67"/>
    <d v="2017-09-07T00:00:00"/>
    <s v="Same Day"/>
    <x v="507"/>
    <x v="507"/>
    <x v="0"/>
    <s v="United States"/>
    <s v="New York City"/>
    <s v="New York"/>
    <n v="10011"/>
    <x v="3"/>
    <s v="OFF-ST-10002486"/>
    <x v="1"/>
    <s v="Storage"/>
    <s v="Eldon Shelf Savers Cubes and Bins"/>
    <x v="544"/>
    <n v="2"/>
    <n v="0"/>
    <n v="0.27919999999999945"/>
    <s v="Chuck Magee"/>
    <s v=""/>
    <n v="1"/>
    <n v="0"/>
  </r>
  <r>
    <n v="4109"/>
    <x v="2028"/>
    <x v="67"/>
    <d v="2017-09-07T00:00:00"/>
    <s v="Same Day"/>
    <x v="507"/>
    <x v="507"/>
    <x v="0"/>
    <s v="United States"/>
    <s v="New York City"/>
    <s v="New York"/>
    <n v="10011"/>
    <x v="3"/>
    <s v="FUR-TA-10003837"/>
    <x v="0"/>
    <s v="Tables"/>
    <s v="Anderson Hickey Conga Table Tops &amp; Accessories"/>
    <x v="3177"/>
    <n v="3"/>
    <n v="0.4"/>
    <n v="-14.163900000000005"/>
    <s v="Chuck Magee"/>
    <s v=""/>
    <n v="1"/>
    <n v="0"/>
  </r>
  <r>
    <n v="4110"/>
    <x v="2029"/>
    <x v="707"/>
    <d v="2018-01-01T00:00:00"/>
    <s v="Standard Class"/>
    <x v="393"/>
    <x v="393"/>
    <x v="1"/>
    <s v="United States"/>
    <s v="Detroit"/>
    <s v="Michigan"/>
    <n v="48227"/>
    <x v="2"/>
    <s v="TEC-PH-10002923"/>
    <x v="2"/>
    <s v="Phones"/>
    <s v="Logitech B530 USB Headset - headset - Full size, Binaural"/>
    <x v="2270"/>
    <n v="2"/>
    <n v="0"/>
    <n v="19.974600000000002"/>
    <s v="Kelly Williams"/>
    <s v=""/>
    <n v="1"/>
    <n v="0"/>
  </r>
  <r>
    <n v="4111"/>
    <x v="2029"/>
    <x v="707"/>
    <d v="2018-01-01T00:00:00"/>
    <s v="Standard Class"/>
    <x v="393"/>
    <x v="393"/>
    <x v="1"/>
    <s v="United States"/>
    <s v="Detroit"/>
    <s v="Michigan"/>
    <n v="48227"/>
    <x v="2"/>
    <s v="FUR-BO-10004360"/>
    <x v="0"/>
    <s v="Bookcases"/>
    <s v="Rush Hierlooms Collection Rich Wood Bookcases"/>
    <x v="3178"/>
    <n v="1"/>
    <n v="0"/>
    <n v="20.927400000000006"/>
    <s v="Kelly Williams"/>
    <s v=""/>
    <n v="1"/>
    <n v="0"/>
  </r>
  <r>
    <n v="4112"/>
    <x v="2029"/>
    <x v="707"/>
    <d v="2018-01-01T00:00:00"/>
    <s v="Standard Class"/>
    <x v="393"/>
    <x v="393"/>
    <x v="1"/>
    <s v="United States"/>
    <s v="Detroit"/>
    <s v="Michigan"/>
    <n v="48227"/>
    <x v="2"/>
    <s v="OFF-PA-10002160"/>
    <x v="1"/>
    <s v="Paper"/>
    <s v="Xerox 1978"/>
    <x v="1714"/>
    <n v="3"/>
    <n v="0"/>
    <n v="8.4966000000000008"/>
    <s v="Kelly Williams"/>
    <s v=""/>
    <n v="1"/>
    <n v="0"/>
  </r>
  <r>
    <n v="4113"/>
    <x v="2029"/>
    <x v="707"/>
    <d v="2018-01-01T00:00:00"/>
    <s v="Standard Class"/>
    <x v="393"/>
    <x v="393"/>
    <x v="1"/>
    <s v="United States"/>
    <s v="Detroit"/>
    <s v="Michigan"/>
    <n v="48227"/>
    <x v="2"/>
    <s v="OFF-AR-10002375"/>
    <x v="1"/>
    <s v="Art"/>
    <s v="Newell 351"/>
    <x v="175"/>
    <n v="1"/>
    <n v="0"/>
    <n v="0.9511999999999996"/>
    <s v="Kelly Williams"/>
    <s v=""/>
    <n v="1"/>
    <n v="0"/>
  </r>
  <r>
    <n v="4114"/>
    <x v="2030"/>
    <x v="942"/>
    <d v="2017-05-07T00:00:00"/>
    <s v="Standard Class"/>
    <x v="544"/>
    <x v="544"/>
    <x v="1"/>
    <s v="United States"/>
    <s v="Houston"/>
    <s v="Texas"/>
    <n v="77095"/>
    <x v="2"/>
    <s v="OFF-LA-10000443"/>
    <x v="1"/>
    <s v="Labels"/>
    <s v="Avery 501"/>
    <x v="3179"/>
    <n v="3"/>
    <n v="0.2"/>
    <n v="2.9888999999999997"/>
    <s v="Kelly Williams"/>
    <s v=""/>
    <n v="1"/>
    <n v="0"/>
  </r>
  <r>
    <n v="4115"/>
    <x v="2030"/>
    <x v="942"/>
    <d v="2017-05-07T00:00:00"/>
    <s v="Standard Class"/>
    <x v="544"/>
    <x v="544"/>
    <x v="1"/>
    <s v="United States"/>
    <s v="Houston"/>
    <s v="Texas"/>
    <n v="77095"/>
    <x v="2"/>
    <s v="TEC-PH-10001750"/>
    <x v="2"/>
    <s v="Phones"/>
    <s v="Samsung Rugby III"/>
    <x v="3180"/>
    <n v="3"/>
    <n v="0.2"/>
    <n v="13.857900000000008"/>
    <s v="Kelly Williams"/>
    <s v=""/>
    <n v="1"/>
    <n v="0"/>
  </r>
  <r>
    <n v="4116"/>
    <x v="2031"/>
    <x v="390"/>
    <d v="2018-11-27T00:00:00"/>
    <s v="First Class"/>
    <x v="549"/>
    <x v="549"/>
    <x v="0"/>
    <s v="United States"/>
    <s v="Seattle"/>
    <s v="Washington"/>
    <n v="98105"/>
    <x v="1"/>
    <s v="OFF-BI-10004632"/>
    <x v="1"/>
    <s v="Binders"/>
    <s v="Ibico Hi-Tech Manual Binding System"/>
    <x v="3181"/>
    <n v="5"/>
    <n v="0.2"/>
    <n v="381.23749999999995"/>
    <s v="Anna Andreadi"/>
    <s v=""/>
    <n v="1"/>
    <n v="0"/>
  </r>
  <r>
    <n v="4117"/>
    <x v="2032"/>
    <x v="27"/>
    <d v="2017-11-29T00:00:00"/>
    <s v="Standard Class"/>
    <x v="358"/>
    <x v="358"/>
    <x v="0"/>
    <s v="United States"/>
    <s v="Los Angeles"/>
    <s v="California"/>
    <n v="90036"/>
    <x v="1"/>
    <s v="OFF-BI-10002813"/>
    <x v="1"/>
    <s v="Binders"/>
    <s v="Avery Reinforcements for Hole-Punch Pages"/>
    <x v="1443"/>
    <n v="2"/>
    <n v="0.2"/>
    <n v="0.99"/>
    <s v="Anna Andreadi"/>
    <s v=""/>
    <n v="1"/>
    <n v="0"/>
  </r>
  <r>
    <n v="4118"/>
    <x v="2032"/>
    <x v="27"/>
    <d v="2017-11-29T00:00:00"/>
    <s v="Standard Class"/>
    <x v="358"/>
    <x v="358"/>
    <x v="0"/>
    <s v="United States"/>
    <s v="Los Angeles"/>
    <s v="California"/>
    <n v="90036"/>
    <x v="1"/>
    <s v="OFF-PA-10002005"/>
    <x v="1"/>
    <s v="Paper"/>
    <s v="Xerox 225"/>
    <x v="541"/>
    <n v="3"/>
    <n v="0"/>
    <n v="9.3312000000000008"/>
    <s v="Anna Andreadi"/>
    <s v=""/>
    <n v="1"/>
    <n v="0"/>
  </r>
  <r>
    <n v="4119"/>
    <x v="2032"/>
    <x v="27"/>
    <d v="2017-11-29T00:00:00"/>
    <s v="Standard Class"/>
    <x v="358"/>
    <x v="358"/>
    <x v="0"/>
    <s v="United States"/>
    <s v="Los Angeles"/>
    <s v="California"/>
    <n v="90036"/>
    <x v="1"/>
    <s v="OFF-ST-10000060"/>
    <x v="1"/>
    <s v="Storage"/>
    <s v="Fellowes Bankers Box Staxonsteel Drawer File/Stacking System"/>
    <x v="3182"/>
    <n v="7"/>
    <n v="0"/>
    <n v="54.583200000000019"/>
    <s v="Anna Andreadi"/>
    <s v=""/>
    <n v="1"/>
    <n v="0"/>
  </r>
  <r>
    <n v="4120"/>
    <x v="2032"/>
    <x v="27"/>
    <d v="2017-11-29T00:00:00"/>
    <s v="Standard Class"/>
    <x v="358"/>
    <x v="358"/>
    <x v="0"/>
    <s v="United States"/>
    <s v="Los Angeles"/>
    <s v="California"/>
    <n v="90036"/>
    <x v="1"/>
    <s v="OFF-BI-10002706"/>
    <x v="1"/>
    <s v="Binders"/>
    <s v="Avery Premier Heavy-Duty Binder with Round Locking Rings"/>
    <x v="3183"/>
    <n v="8"/>
    <n v="0.2"/>
    <n v="29.702399999999997"/>
    <s v="Anna Andreadi"/>
    <s v=""/>
    <n v="1"/>
    <n v="0"/>
  </r>
  <r>
    <n v="4121"/>
    <x v="2033"/>
    <x v="507"/>
    <d v="2019-09-10T00:00:00"/>
    <s v="Standard Class"/>
    <x v="462"/>
    <x v="462"/>
    <x v="0"/>
    <s v="United States"/>
    <s v="Philadelphia"/>
    <s v="Pennsylvania"/>
    <n v="19120"/>
    <x v="3"/>
    <s v="TEC-AC-10000199"/>
    <x v="2"/>
    <s v="Accessories"/>
    <s v="Kingston Digital DataTraveler 8GB USB 2.0"/>
    <x v="3184"/>
    <n v="4"/>
    <n v="0.2"/>
    <n v="-1.4279999999999999"/>
    <s v="Chuck Magee"/>
    <s v=""/>
    <n v="1"/>
    <n v="0"/>
  </r>
  <r>
    <n v="4122"/>
    <x v="2034"/>
    <x v="943"/>
    <d v="2019-05-12T00:00:00"/>
    <s v="Same Day"/>
    <x v="221"/>
    <x v="221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x v="782"/>
    <n v="6"/>
    <n v="0"/>
    <n v="16.847999999999999"/>
    <s v="Anna Andreadi"/>
    <s v=""/>
    <n v="1"/>
    <n v="0"/>
  </r>
  <r>
    <n v="4123"/>
    <x v="2034"/>
    <x v="943"/>
    <d v="2019-05-12T00:00:00"/>
    <s v="Same Day"/>
    <x v="221"/>
    <x v="221"/>
    <x v="0"/>
    <s v="United States"/>
    <s v="Seattle"/>
    <s v="Washington"/>
    <n v="98103"/>
    <x v="1"/>
    <s v="OFF-LA-10004545"/>
    <x v="1"/>
    <s v="Labels"/>
    <s v="Avery 50"/>
    <x v="3185"/>
    <n v="3"/>
    <n v="0"/>
    <n v="17.667299999999997"/>
    <s v="Anna Andreadi"/>
    <s v=""/>
    <n v="1"/>
    <n v="0"/>
  </r>
  <r>
    <n v="4124"/>
    <x v="2034"/>
    <x v="943"/>
    <d v="2019-05-12T00:00:00"/>
    <s v="Same Day"/>
    <x v="221"/>
    <x v="221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x v="3186"/>
    <n v="2"/>
    <n v="0.2"/>
    <n v="9.4365999999999985"/>
    <s v="Anna Andreadi"/>
    <s v=""/>
    <n v="1"/>
    <n v="0"/>
  </r>
  <r>
    <n v="4125"/>
    <x v="2035"/>
    <x v="218"/>
    <d v="2016-05-18T00:00:00"/>
    <s v="Standard Class"/>
    <x v="410"/>
    <x v="410"/>
    <x v="1"/>
    <s v="United States"/>
    <s v="Watertown"/>
    <s v="New York"/>
    <n v="13601"/>
    <x v="3"/>
    <s v="OFF-AP-10004249"/>
    <x v="1"/>
    <s v="Appliances"/>
    <s v="Staple holder"/>
    <x v="385"/>
    <n v="3"/>
    <n v="0"/>
    <n v="9.6956999999999987"/>
    <s v="Chuck Magee"/>
    <s v=""/>
    <n v="1"/>
    <n v="0"/>
  </r>
  <r>
    <n v="4126"/>
    <x v="2036"/>
    <x v="944"/>
    <d v="2019-07-31T00:00:00"/>
    <s v="Second Class"/>
    <x v="207"/>
    <x v="207"/>
    <x v="0"/>
    <s v="United States"/>
    <s v="Jacksonville"/>
    <s v="Florida"/>
    <n v="32216"/>
    <x v="0"/>
    <s v="FUR-FU-10001602"/>
    <x v="0"/>
    <s v="Furnishings"/>
    <s v="Eldon Delta Triangular Chair Mat, 52&quot; x 58&quot;, Clear"/>
    <x v="3187"/>
    <n v="3"/>
    <n v="0.2"/>
    <n v="-2.2758000000000109"/>
    <s v="Cassandra Brandow"/>
    <s v=""/>
    <n v="1"/>
    <n v="0"/>
  </r>
  <r>
    <n v="4127"/>
    <x v="2037"/>
    <x v="636"/>
    <d v="2019-05-09T00:00:00"/>
    <s v="First Class"/>
    <x v="47"/>
    <x v="47"/>
    <x v="0"/>
    <s v="United States"/>
    <s v="Arlington"/>
    <s v="Virginia"/>
    <n v="22204"/>
    <x v="0"/>
    <s v="OFF-AR-10003179"/>
    <x v="1"/>
    <s v="Art"/>
    <s v="Dixon Ticonderoga Core-Lock Colored Pencils"/>
    <x v="3188"/>
    <n v="6"/>
    <n v="0"/>
    <n v="18.037799999999997"/>
    <s v="Cassandra Brandow"/>
    <s v=""/>
    <n v="1"/>
    <n v="0"/>
  </r>
  <r>
    <n v="4128"/>
    <x v="2038"/>
    <x v="111"/>
    <d v="2016-09-24T00:00:00"/>
    <s v="Standard Class"/>
    <x v="252"/>
    <x v="252"/>
    <x v="0"/>
    <s v="United States"/>
    <s v="Charlotte"/>
    <s v="North Carolina"/>
    <n v="28205"/>
    <x v="0"/>
    <s v="OFF-ST-10003722"/>
    <x v="1"/>
    <s v="Storage"/>
    <s v="Project Tote Personal File"/>
    <x v="3189"/>
    <n v="6"/>
    <n v="0.2"/>
    <n v="7.5761999999999894"/>
    <s v="Cassandra Brandow"/>
    <s v=""/>
    <n v="1"/>
    <n v="0"/>
  </r>
  <r>
    <n v="4129"/>
    <x v="2038"/>
    <x v="111"/>
    <d v="2016-09-24T00:00:00"/>
    <s v="Standard Class"/>
    <x v="252"/>
    <x v="252"/>
    <x v="0"/>
    <s v="United States"/>
    <s v="Charlotte"/>
    <s v="North Carolina"/>
    <n v="28205"/>
    <x v="0"/>
    <s v="TEC-MA-10001127"/>
    <x v="2"/>
    <s v="Machines"/>
    <s v="HP Designjet T520 Inkjet Large Format Printer - 24&quot; Color"/>
    <x v="3190"/>
    <n v="3"/>
    <n v="0.5"/>
    <n v="-944.99460000000045"/>
    <s v="Cassandra Brandow"/>
    <s v=""/>
    <n v="1"/>
    <n v="0"/>
  </r>
  <r>
    <n v="4130"/>
    <x v="2039"/>
    <x v="368"/>
    <d v="2017-04-04T00:00:00"/>
    <s v="Standard Class"/>
    <x v="157"/>
    <x v="157"/>
    <x v="0"/>
    <s v="United States"/>
    <s v="Seattle"/>
    <s v="Washington"/>
    <n v="98103"/>
    <x v="1"/>
    <s v="OFF-AP-10001947"/>
    <x v="1"/>
    <s v="Appliances"/>
    <s v="Acco 6 Outlet Guardian Premium Plus Surge Suppressor"/>
    <x v="3191"/>
    <n v="4"/>
    <n v="0"/>
    <n v="21.251199999999997"/>
    <s v="Anna Andreadi"/>
    <s v=""/>
    <n v="1"/>
    <n v="0"/>
  </r>
  <r>
    <n v="4131"/>
    <x v="2040"/>
    <x v="728"/>
    <d v="2016-11-25T00:00:00"/>
    <s v="Standard Class"/>
    <x v="448"/>
    <x v="448"/>
    <x v="1"/>
    <s v="United States"/>
    <s v="Chicago"/>
    <s v="Illinois"/>
    <n v="60623"/>
    <x v="2"/>
    <s v="OFF-BI-10001107"/>
    <x v="1"/>
    <s v="Binders"/>
    <s v="GBC White Gloss Covers, Plain Front"/>
    <x v="3192"/>
    <n v="5"/>
    <n v="0.8"/>
    <n v="-23.89200000000001"/>
    <s v="Kelly Williams"/>
    <s v=""/>
    <n v="1"/>
    <n v="0"/>
  </r>
  <r>
    <n v="4132"/>
    <x v="2041"/>
    <x v="740"/>
    <d v="2017-07-09T00:00:00"/>
    <s v="Standard Class"/>
    <x v="41"/>
    <x v="41"/>
    <x v="0"/>
    <s v="United States"/>
    <s v="Hollywood"/>
    <s v="Florida"/>
    <n v="33021"/>
    <x v="0"/>
    <s v="OFF-PA-10000349"/>
    <x v="1"/>
    <s v="Paper"/>
    <s v="Easy-staple paper"/>
    <x v="1655"/>
    <n v="3"/>
    <n v="0.2"/>
    <n v="4.0338000000000003"/>
    <s v="Cassandra Brandow"/>
    <s v=""/>
    <n v="1"/>
    <n v="0"/>
  </r>
  <r>
    <n v="4133"/>
    <x v="2041"/>
    <x v="740"/>
    <d v="2017-07-09T00:00:00"/>
    <s v="Standard Class"/>
    <x v="41"/>
    <x v="41"/>
    <x v="0"/>
    <s v="United States"/>
    <s v="Hollywood"/>
    <s v="Florida"/>
    <n v="33021"/>
    <x v="0"/>
    <s v="OFF-PA-10003349"/>
    <x v="1"/>
    <s v="Paper"/>
    <s v="Xerox 1957"/>
    <x v="12"/>
    <n v="3"/>
    <n v="0.2"/>
    <n v="5.6375999999999999"/>
    <s v="Cassandra Brandow"/>
    <s v=""/>
    <n v="1"/>
    <n v="0"/>
  </r>
  <r>
    <n v="4134"/>
    <x v="2042"/>
    <x v="78"/>
    <d v="2016-09-13T00:00:00"/>
    <s v="Standard Class"/>
    <x v="74"/>
    <x v="74"/>
    <x v="0"/>
    <s v="United States"/>
    <s v="Chesapeake"/>
    <s v="Virginia"/>
    <n v="23320"/>
    <x v="0"/>
    <s v="OFF-FA-10002280"/>
    <x v="1"/>
    <s v="Fasteners"/>
    <s v="Advantus Plastic Paper Clips"/>
    <x v="47"/>
    <n v="9"/>
    <n v="0"/>
    <n v="21.599999999999998"/>
    <s v="Cassandra Brandow"/>
    <s v=""/>
    <n v="1"/>
    <n v="0"/>
  </r>
  <r>
    <n v="4135"/>
    <x v="2042"/>
    <x v="78"/>
    <d v="2016-09-13T00:00:00"/>
    <s v="Standard Class"/>
    <x v="74"/>
    <x v="74"/>
    <x v="0"/>
    <s v="United States"/>
    <s v="Chesapeake"/>
    <s v="Virginia"/>
    <n v="23320"/>
    <x v="0"/>
    <s v="TEC-MA-10000029"/>
    <x v="2"/>
    <s v="Machines"/>
    <s v="Epson WorkForce WF-2530 All-in-One Printer, Copier Scanner"/>
    <x v="2779"/>
    <n v="3"/>
    <n v="0"/>
    <n v="90.287100000000009"/>
    <s v="Cassandra Brandow"/>
    <s v=""/>
    <n v="1"/>
    <n v="0"/>
  </r>
  <r>
    <n v="4136"/>
    <x v="2043"/>
    <x v="280"/>
    <d v="2019-10-08T00:00:00"/>
    <s v="Standard Class"/>
    <x v="391"/>
    <x v="391"/>
    <x v="2"/>
    <s v="United States"/>
    <s v="Los Angeles"/>
    <s v="California"/>
    <n v="90036"/>
    <x v="1"/>
    <s v="OFF-BI-10002854"/>
    <x v="1"/>
    <s v="Binders"/>
    <s v="Performers Binder/Pad Holder, Black"/>
    <x v="3193"/>
    <n v="5"/>
    <n v="0.2"/>
    <n v="42.045000000000002"/>
    <s v="Anna Andreadi"/>
    <s v=""/>
    <n v="1"/>
    <n v="0"/>
  </r>
  <r>
    <n v="4137"/>
    <x v="2043"/>
    <x v="280"/>
    <d v="2019-10-08T00:00:00"/>
    <s v="Standard Class"/>
    <x v="391"/>
    <x v="391"/>
    <x v="2"/>
    <s v="United States"/>
    <s v="Los Angeles"/>
    <s v="California"/>
    <n v="90036"/>
    <x v="1"/>
    <s v="OFF-ST-10003716"/>
    <x v="1"/>
    <s v="Storage"/>
    <s v="Tennsco Double-Tier Lockers"/>
    <x v="3194"/>
    <n v="7"/>
    <n v="0"/>
    <n v="204.76820000000001"/>
    <s v="Anna Andreadi"/>
    <s v=""/>
    <n v="1"/>
    <n v="0"/>
  </r>
  <r>
    <n v="4138"/>
    <x v="2044"/>
    <x v="123"/>
    <d v="2019-11-23T00:00:00"/>
    <s v="Standard Class"/>
    <x v="732"/>
    <x v="732"/>
    <x v="0"/>
    <s v="United States"/>
    <s v="Alexandria"/>
    <s v="Virginia"/>
    <n v="22304"/>
    <x v="0"/>
    <s v="OFF-FA-10000624"/>
    <x v="1"/>
    <s v="Fasteners"/>
    <s v="OIC Binder Clips"/>
    <x v="3195"/>
    <n v="7"/>
    <n v="0"/>
    <n v="12.530000000000001"/>
    <s v="Cassandra Brandow"/>
    <s v=""/>
    <n v="1"/>
    <n v="0"/>
  </r>
  <r>
    <n v="4139"/>
    <x v="2045"/>
    <x v="945"/>
    <d v="2019-01-01T00:00:00"/>
    <s v="First Class"/>
    <x v="470"/>
    <x v="470"/>
    <x v="1"/>
    <s v="United States"/>
    <s v="Deer Park"/>
    <s v="Texas"/>
    <n v="77536"/>
    <x v="2"/>
    <s v="OFF-BI-10004654"/>
    <x v="1"/>
    <s v="Binders"/>
    <s v="Avery Binding System Hidden Tab Executive Style Index Sets"/>
    <x v="3196"/>
    <n v="6"/>
    <n v="0.8"/>
    <n v="-10.385999999999999"/>
    <s v="Kelly Williams"/>
    <s v=""/>
    <n v="1"/>
    <n v="0"/>
  </r>
  <r>
    <n v="4140"/>
    <x v="2046"/>
    <x v="96"/>
    <d v="2019-12-04T00:00:00"/>
    <s v="First Class"/>
    <x v="267"/>
    <x v="267"/>
    <x v="0"/>
    <s v="United States"/>
    <s v="Philadelphia"/>
    <s v="Pennsylvania"/>
    <n v="19120"/>
    <x v="3"/>
    <s v="OFF-ST-10001228"/>
    <x v="1"/>
    <s v="Storage"/>
    <s v="Personal File Boxes with Fold-Down Carry Handle"/>
    <x v="3197"/>
    <n v="3"/>
    <n v="0.2"/>
    <n v="2.336999999999998"/>
    <s v="Chuck Magee"/>
    <s v=""/>
    <n v="1"/>
    <n v="0"/>
  </r>
  <r>
    <n v="4141"/>
    <x v="2046"/>
    <x v="96"/>
    <d v="2019-12-04T00:00:00"/>
    <s v="First Class"/>
    <x v="267"/>
    <x v="267"/>
    <x v="0"/>
    <s v="United States"/>
    <s v="Philadelphia"/>
    <s v="Pennsylvania"/>
    <n v="19120"/>
    <x v="3"/>
    <s v="FUR-FU-10003798"/>
    <x v="0"/>
    <s v="Furnishings"/>
    <s v="Ultra Door Kickplate, 8&quot;H x 34&quot;W"/>
    <x v="3097"/>
    <n v="5"/>
    <n v="0.2"/>
    <n v="13.845999999999997"/>
    <s v="Chuck Magee"/>
    <s v=""/>
    <n v="1"/>
    <n v="0"/>
  </r>
  <r>
    <n v="4142"/>
    <x v="2047"/>
    <x v="900"/>
    <d v="2018-06-17T00:00:00"/>
    <s v="Standard Class"/>
    <x v="196"/>
    <x v="196"/>
    <x v="0"/>
    <s v="United States"/>
    <s v="Wichita"/>
    <s v="Kansas"/>
    <n v="67212"/>
    <x v="2"/>
    <s v="OFF-LA-10003148"/>
    <x v="1"/>
    <s v="Labels"/>
    <s v="Avery 51"/>
    <x v="1381"/>
    <n v="3"/>
    <n v="0"/>
    <n v="8.6939999999999991"/>
    <s v="Kelly Williams"/>
    <s v=""/>
    <n v="1"/>
    <n v="0"/>
  </r>
  <r>
    <n v="4143"/>
    <x v="2048"/>
    <x v="946"/>
    <d v="2016-05-23T00:00:00"/>
    <s v="Standard Class"/>
    <x v="581"/>
    <x v="581"/>
    <x v="0"/>
    <s v="United States"/>
    <s v="Midland"/>
    <s v="Michigan"/>
    <n v="48640"/>
    <x v="2"/>
    <s v="OFF-BI-10001249"/>
    <x v="1"/>
    <s v="Binders"/>
    <s v="Avery Heavy-Duty EZD View Binder with Locking Rings"/>
    <x v="3198"/>
    <n v="9"/>
    <n v="0"/>
    <n v="26.413199999999996"/>
    <s v="Kelly Williams"/>
    <s v=""/>
    <n v="1"/>
    <n v="0"/>
  </r>
  <r>
    <n v="4144"/>
    <x v="2049"/>
    <x v="289"/>
    <d v="2019-02-06T00:00:00"/>
    <s v="Standard Class"/>
    <x v="258"/>
    <x v="258"/>
    <x v="2"/>
    <s v="United States"/>
    <s v="San Francisco"/>
    <s v="California"/>
    <n v="94110"/>
    <x v="1"/>
    <s v="OFF-AR-10003759"/>
    <x v="1"/>
    <s v="Art"/>
    <s v="Crayola Anti Dust Chalk, 12/Pack"/>
    <x v="3199"/>
    <n v="7"/>
    <n v="0"/>
    <n v="5.7329999999999997"/>
    <s v="Anna Andreadi"/>
    <n v="1"/>
    <n v="0"/>
    <n v="0"/>
  </r>
  <r>
    <n v="4145"/>
    <x v="2049"/>
    <x v="289"/>
    <d v="2019-02-06T00:00:00"/>
    <s v="Standard Class"/>
    <x v="258"/>
    <x v="258"/>
    <x v="2"/>
    <s v="United States"/>
    <s v="San Francisco"/>
    <s v="California"/>
    <n v="94110"/>
    <x v="1"/>
    <s v="OFF-AR-10001227"/>
    <x v="1"/>
    <s v="Art"/>
    <s v="Newell 338"/>
    <x v="138"/>
    <n v="3"/>
    <n v="0"/>
    <n v="2.3814000000000002"/>
    <s v="Anna Andreadi"/>
    <n v="1"/>
    <n v="0"/>
    <n v="0"/>
  </r>
  <r>
    <n v="4146"/>
    <x v="2049"/>
    <x v="289"/>
    <d v="2019-02-06T00:00:00"/>
    <s v="Standard Class"/>
    <x v="258"/>
    <x v="258"/>
    <x v="2"/>
    <s v="United States"/>
    <s v="San Francisco"/>
    <s v="California"/>
    <n v="94110"/>
    <x v="1"/>
    <s v="FUR-CH-10000863"/>
    <x v="0"/>
    <s v="Chairs"/>
    <s v="Novimex Swivel Fabric Task Chair"/>
    <x v="3200"/>
    <n v="1"/>
    <n v="0.2"/>
    <n v="-13.588200000000001"/>
    <s v="Anna Andreadi"/>
    <n v="1"/>
    <n v="0"/>
    <n v="0"/>
  </r>
  <r>
    <n v="4147"/>
    <x v="2050"/>
    <x v="109"/>
    <d v="2017-12-04T00:00:00"/>
    <s v="Standard Class"/>
    <x v="599"/>
    <x v="599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x v="808"/>
    <n v="3"/>
    <n v="0"/>
    <n v="64.518000000000001"/>
    <s v="Chuck Magee"/>
    <s v=""/>
    <n v="1"/>
    <n v="0"/>
  </r>
  <r>
    <n v="4148"/>
    <x v="2051"/>
    <x v="436"/>
    <d v="2019-10-28T00:00:00"/>
    <s v="Standard Class"/>
    <x v="713"/>
    <x v="713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x v="3201"/>
    <n v="3"/>
    <n v="0.8"/>
    <n v="-15.131100000000004"/>
    <s v="Kelly Williams"/>
    <s v=""/>
    <n v="1"/>
    <n v="0"/>
  </r>
  <r>
    <n v="4149"/>
    <x v="2051"/>
    <x v="436"/>
    <d v="2019-10-28T00:00:00"/>
    <s v="Standard Class"/>
    <x v="713"/>
    <x v="713"/>
    <x v="0"/>
    <s v="United States"/>
    <s v="Austin"/>
    <s v="Texas"/>
    <n v="78745"/>
    <x v="2"/>
    <s v="OFF-ST-10004507"/>
    <x v="1"/>
    <s v="Storage"/>
    <s v="Advantus Rolling Storage Box"/>
    <x v="3202"/>
    <n v="1"/>
    <n v="0.2"/>
    <n v="1.2004999999999999"/>
    <s v="Kelly Williams"/>
    <s v=""/>
    <n v="1"/>
    <n v="0"/>
  </r>
  <r>
    <n v="4150"/>
    <x v="2051"/>
    <x v="436"/>
    <d v="2019-10-28T00:00:00"/>
    <s v="Standard Class"/>
    <x v="713"/>
    <x v="713"/>
    <x v="0"/>
    <s v="United States"/>
    <s v="Austin"/>
    <s v="Texas"/>
    <n v="78745"/>
    <x v="2"/>
    <s v="TEC-AC-10002942"/>
    <x v="2"/>
    <s v="Accessories"/>
    <s v="WD My Passport Ultra 1TB Portable External Hard Drive"/>
    <x v="3203"/>
    <n v="1"/>
    <n v="0.2"/>
    <n v="-2.0700000000000038"/>
    <s v="Kelly Williams"/>
    <s v=""/>
    <n v="1"/>
    <n v="0"/>
  </r>
  <r>
    <n v="4151"/>
    <x v="2051"/>
    <x v="436"/>
    <d v="2019-10-28T00:00:00"/>
    <s v="Standard Class"/>
    <x v="713"/>
    <x v="713"/>
    <x v="0"/>
    <s v="United States"/>
    <s v="Austin"/>
    <s v="Texas"/>
    <n v="78745"/>
    <x v="2"/>
    <s v="OFF-ST-10002344"/>
    <x v="1"/>
    <s v="Storage"/>
    <s v="Carina 42&quot;Hx23 3/4&quot;W Media Storage Unit"/>
    <x v="1793"/>
    <n v="4"/>
    <n v="0.2"/>
    <n v="-58.305599999999984"/>
    <s v="Kelly Williams"/>
    <s v=""/>
    <n v="1"/>
    <n v="0"/>
  </r>
  <r>
    <n v="4152"/>
    <x v="2052"/>
    <x v="210"/>
    <d v="2019-09-11T00:00:00"/>
    <s v="Standard Class"/>
    <x v="90"/>
    <x v="90"/>
    <x v="0"/>
    <s v="United States"/>
    <s v="Philadelphia"/>
    <s v="Pennsylvania"/>
    <n v="19134"/>
    <x v="3"/>
    <s v="OFF-LA-10002475"/>
    <x v="1"/>
    <s v="Labels"/>
    <s v="Avery 519"/>
    <x v="3204"/>
    <n v="5"/>
    <n v="0.2"/>
    <n v="9.8685000000000009"/>
    <s v="Chuck Magee"/>
    <s v=""/>
    <n v="1"/>
    <n v="0"/>
  </r>
  <r>
    <n v="4153"/>
    <x v="2052"/>
    <x v="210"/>
    <d v="2019-09-11T00:00:00"/>
    <s v="Standard Class"/>
    <x v="90"/>
    <x v="90"/>
    <x v="0"/>
    <s v="United States"/>
    <s v="Philadelphia"/>
    <s v="Pennsylvania"/>
    <n v="19134"/>
    <x v="3"/>
    <s v="OFF-PA-10003072"/>
    <x v="1"/>
    <s v="Paper"/>
    <s v="Eureka Recycled Copy Paper 8 1/2&quot; x 11&quot;, Ream"/>
    <x v="12"/>
    <n v="3"/>
    <n v="0.2"/>
    <n v="5.4432"/>
    <s v="Chuck Magee"/>
    <s v=""/>
    <n v="1"/>
    <n v="0"/>
  </r>
  <r>
    <n v="4154"/>
    <x v="2052"/>
    <x v="210"/>
    <d v="2019-09-11T00:00:00"/>
    <s v="Standard Class"/>
    <x v="90"/>
    <x v="90"/>
    <x v="0"/>
    <s v="United States"/>
    <s v="Philadelphia"/>
    <s v="Pennsylvania"/>
    <n v="19134"/>
    <x v="3"/>
    <s v="OFF-EN-10001509"/>
    <x v="1"/>
    <s v="Envelopes"/>
    <s v="Poly String Tie Envelopes"/>
    <x v="322"/>
    <n v="3"/>
    <n v="0.2"/>
    <n v="1.6523999999999992"/>
    <s v="Chuck Magee"/>
    <s v=""/>
    <n v="1"/>
    <n v="0"/>
  </r>
  <r>
    <n v="4155"/>
    <x v="2053"/>
    <x v="723"/>
    <d v="2019-01-03T00:00:00"/>
    <s v="Standard Class"/>
    <x v="172"/>
    <x v="172"/>
    <x v="1"/>
    <s v="United States"/>
    <s v="Bristol"/>
    <s v="Tennessee"/>
    <n v="37620"/>
    <x v="0"/>
    <s v="OFF-BI-10004781"/>
    <x v="1"/>
    <s v="Binders"/>
    <s v="GBC Wire Binding Strips"/>
    <x v="1824"/>
    <n v="4"/>
    <n v="0.7"/>
    <n v="-27.93119999999999"/>
    <s v="Cassandra Brandow"/>
    <s v=""/>
    <n v="1"/>
    <n v="0"/>
  </r>
  <r>
    <n v="4156"/>
    <x v="2053"/>
    <x v="723"/>
    <d v="2019-01-03T00:00:00"/>
    <s v="Standard Class"/>
    <x v="172"/>
    <x v="172"/>
    <x v="1"/>
    <s v="United States"/>
    <s v="Bristol"/>
    <s v="Tennessee"/>
    <n v="37620"/>
    <x v="0"/>
    <s v="OFF-BI-10000145"/>
    <x v="1"/>
    <s v="Binders"/>
    <s v="Zipper Ring Binder Pockets"/>
    <x v="1803"/>
    <n v="3"/>
    <n v="0.7"/>
    <n v="-1.9656000000000002"/>
    <s v="Cassandra Brandow"/>
    <s v=""/>
    <n v="1"/>
    <n v="0"/>
  </r>
  <r>
    <n v="4157"/>
    <x v="2054"/>
    <x v="901"/>
    <d v="2017-12-09T00:00:00"/>
    <s v="Second Class"/>
    <x v="573"/>
    <x v="573"/>
    <x v="0"/>
    <s v="United States"/>
    <s v="Philadelphia"/>
    <s v="Pennsylvania"/>
    <n v="19140"/>
    <x v="3"/>
    <s v="TEC-AC-10003280"/>
    <x v="2"/>
    <s v="Accessories"/>
    <s v="Belkin F8E887 USB Wired Ergonomic Keyboard"/>
    <x v="736"/>
    <n v="2"/>
    <n v="0.2"/>
    <n v="0.59979999999999656"/>
    <s v="Chuck Magee"/>
    <s v=""/>
    <n v="1"/>
    <n v="0"/>
  </r>
  <r>
    <n v="4158"/>
    <x v="2054"/>
    <x v="901"/>
    <d v="2017-12-09T00:00:00"/>
    <s v="Second Class"/>
    <x v="573"/>
    <x v="573"/>
    <x v="0"/>
    <s v="United States"/>
    <s v="Philadelphia"/>
    <s v="Pennsylvania"/>
    <n v="19140"/>
    <x v="3"/>
    <s v="OFF-BI-10001107"/>
    <x v="1"/>
    <s v="Binders"/>
    <s v="GBC White Gloss Covers, Plain Front"/>
    <x v="3205"/>
    <n v="6"/>
    <n v="0.7"/>
    <n v="-19.982399999999991"/>
    <s v="Chuck Magee"/>
    <s v=""/>
    <n v="1"/>
    <n v="0"/>
  </r>
  <r>
    <n v="4159"/>
    <x v="2055"/>
    <x v="301"/>
    <d v="2016-11-08T00:00:00"/>
    <s v="Standard Class"/>
    <x v="416"/>
    <x v="416"/>
    <x v="1"/>
    <s v="United States"/>
    <s v="Chicago"/>
    <s v="Illinois"/>
    <n v="60610"/>
    <x v="2"/>
    <s v="OFF-PA-10000533"/>
    <x v="1"/>
    <s v="Paper"/>
    <s v="Southworth Parchment Paper &amp; Envelopes"/>
    <x v="937"/>
    <n v="3"/>
    <n v="0.2"/>
    <n v="5.1011999999999995"/>
    <s v="Kelly Williams"/>
    <s v=""/>
    <n v="1"/>
    <n v="0"/>
  </r>
  <r>
    <n v="4160"/>
    <x v="2056"/>
    <x v="947"/>
    <d v="2018-04-23T00:00:00"/>
    <s v="Standard Class"/>
    <x v="275"/>
    <x v="275"/>
    <x v="0"/>
    <s v="United States"/>
    <s v="Columbus"/>
    <s v="Georgia"/>
    <n v="31907"/>
    <x v="0"/>
    <s v="OFF-AR-10003056"/>
    <x v="1"/>
    <s v="Art"/>
    <s v="Newell 341"/>
    <x v="1387"/>
    <n v="3"/>
    <n v="0"/>
    <n v="3.7235999999999989"/>
    <s v="Cassandra Brandow"/>
    <s v=""/>
    <n v="1"/>
    <n v="0"/>
  </r>
  <r>
    <n v="4161"/>
    <x v="2057"/>
    <x v="304"/>
    <d v="2019-05-18T00:00:00"/>
    <s v="Standard Class"/>
    <x v="733"/>
    <x v="733"/>
    <x v="0"/>
    <s v="United States"/>
    <s v="New York City"/>
    <s v="New York"/>
    <n v="10035"/>
    <x v="3"/>
    <s v="TEC-PH-10002834"/>
    <x v="2"/>
    <s v="Phones"/>
    <s v="Google Nexus 5"/>
    <x v="2503"/>
    <n v="3"/>
    <n v="0"/>
    <n v="134.99250000000001"/>
    <s v="Chuck Magee"/>
    <s v=""/>
    <n v="1"/>
    <n v="1"/>
  </r>
  <r>
    <n v="4162"/>
    <x v="2057"/>
    <x v="304"/>
    <d v="2019-05-18T00:00:00"/>
    <s v="Standard Class"/>
    <x v="733"/>
    <x v="733"/>
    <x v="0"/>
    <s v="United States"/>
    <s v="New York City"/>
    <s v="New York"/>
    <n v="10035"/>
    <x v="3"/>
    <s v="OFF-ST-10002214"/>
    <x v="1"/>
    <s v="Storage"/>
    <s v="X-Rack File for Hanging Folders"/>
    <x v="2433"/>
    <n v="2"/>
    <n v="0"/>
    <n v="5.8707999999999991"/>
    <s v="Chuck Magee"/>
    <s v=""/>
    <n v="1"/>
    <n v="0"/>
  </r>
  <r>
    <n v="4163"/>
    <x v="2058"/>
    <x v="948"/>
    <d v="2017-03-18T00:00:00"/>
    <s v="Standard Class"/>
    <x v="212"/>
    <x v="212"/>
    <x v="0"/>
    <s v="United States"/>
    <s v="Dover"/>
    <s v="New Hampshire"/>
    <n v="3820"/>
    <x v="3"/>
    <s v="OFF-LA-10004484"/>
    <x v="1"/>
    <s v="Labels"/>
    <s v="Avery 476"/>
    <x v="1873"/>
    <n v="4"/>
    <n v="0"/>
    <n v="7.5991999999999997"/>
    <s v="Chuck Magee"/>
    <s v=""/>
    <n v="1"/>
    <n v="0"/>
  </r>
  <r>
    <n v="4164"/>
    <x v="2058"/>
    <x v="948"/>
    <d v="2017-03-18T00:00:00"/>
    <s v="Standard Class"/>
    <x v="212"/>
    <x v="212"/>
    <x v="0"/>
    <s v="United States"/>
    <s v="Dover"/>
    <s v="New Hampshire"/>
    <n v="3820"/>
    <x v="3"/>
    <s v="OFF-BI-10003091"/>
    <x v="1"/>
    <s v="Binders"/>
    <s v="GBC DocuBind TL200 Manual Binding Machine"/>
    <x v="3206"/>
    <n v="3"/>
    <n v="0"/>
    <n v="315.81179999999995"/>
    <s v="Chuck Magee"/>
    <s v=""/>
    <n v="1"/>
    <n v="0"/>
  </r>
  <r>
    <n v="4165"/>
    <x v="2059"/>
    <x v="424"/>
    <d v="2019-01-16T00:00:00"/>
    <s v="First Class"/>
    <x v="734"/>
    <x v="734"/>
    <x v="1"/>
    <s v="United States"/>
    <s v="Aurora"/>
    <s v="Colorado"/>
    <n v="80013"/>
    <x v="1"/>
    <s v="TEC-AC-10003027"/>
    <x v="2"/>
    <s v="Accessories"/>
    <s v="Imation 8GB Mini TravelDrive USB 2.0 Flash Drive"/>
    <x v="3207"/>
    <n v="7"/>
    <n v="0.2"/>
    <n v="-14.793099999999995"/>
    <s v="Anna Andreadi"/>
    <s v=""/>
    <n v="1"/>
    <n v="1"/>
  </r>
  <r>
    <n v="4166"/>
    <x v="2059"/>
    <x v="424"/>
    <d v="2019-01-16T00:00:00"/>
    <s v="First Class"/>
    <x v="734"/>
    <x v="734"/>
    <x v="1"/>
    <s v="United States"/>
    <s v="Aurora"/>
    <s v="Colorado"/>
    <n v="80013"/>
    <x v="1"/>
    <s v="OFF-ST-10003638"/>
    <x v="1"/>
    <s v="Storage"/>
    <s v="Mobile Personal File Cube"/>
    <x v="3208"/>
    <n v="9"/>
    <n v="0.2"/>
    <n v="14.754599999999996"/>
    <s v="Anna Andreadi"/>
    <s v=""/>
    <n v="1"/>
    <n v="0"/>
  </r>
  <r>
    <n v="4167"/>
    <x v="2060"/>
    <x v="936"/>
    <d v="2017-03-13T00:00:00"/>
    <s v="Standard Class"/>
    <x v="255"/>
    <x v="255"/>
    <x v="1"/>
    <s v="United States"/>
    <s v="Long Beach"/>
    <s v="New York"/>
    <n v="11561"/>
    <x v="3"/>
    <s v="OFF-PA-10003848"/>
    <x v="1"/>
    <s v="Paper"/>
    <s v="Xerox 1997"/>
    <x v="541"/>
    <n v="3"/>
    <n v="0"/>
    <n v="9.3312000000000008"/>
    <s v="Chuck Magee"/>
    <s v=""/>
    <n v="1"/>
    <n v="0"/>
  </r>
  <r>
    <n v="4168"/>
    <x v="2061"/>
    <x v="856"/>
    <d v="2016-10-13T00:00:00"/>
    <s v="First Class"/>
    <x v="66"/>
    <x v="66"/>
    <x v="0"/>
    <s v="United States"/>
    <s v="Pasadena"/>
    <s v="California"/>
    <n v="91104"/>
    <x v="1"/>
    <s v="OFF-ST-10002352"/>
    <x v="1"/>
    <s v="Storage"/>
    <s v="Iris Project Case"/>
    <x v="1051"/>
    <n v="4"/>
    <n v="0"/>
    <n v="8.299199999999999"/>
    <s v="Anna Andreadi"/>
    <n v="1"/>
    <n v="0"/>
    <n v="0"/>
  </r>
  <r>
    <n v="4169"/>
    <x v="2061"/>
    <x v="856"/>
    <d v="2016-10-13T00:00:00"/>
    <s v="First Class"/>
    <x v="66"/>
    <x v="66"/>
    <x v="0"/>
    <s v="United States"/>
    <s v="Pasadena"/>
    <s v="California"/>
    <n v="91104"/>
    <x v="1"/>
    <s v="FUR-CH-10000229"/>
    <x v="0"/>
    <s v="Chairs"/>
    <s v="Global Enterprise Series Seating High-Back Swivel/Tilt Chairs"/>
    <x v="3209"/>
    <n v="2"/>
    <n v="0.2"/>
    <n v="-65.035200000000046"/>
    <s v="Anna Andreadi"/>
    <n v="1"/>
    <n v="0"/>
    <n v="0"/>
  </r>
  <r>
    <n v="4170"/>
    <x v="2062"/>
    <x v="657"/>
    <d v="2017-04-14T00:00:00"/>
    <s v="First Class"/>
    <x v="707"/>
    <x v="707"/>
    <x v="2"/>
    <s v="United States"/>
    <s v="Mesa"/>
    <s v="Arizona"/>
    <n v="85204"/>
    <x v="1"/>
    <s v="OFF-PA-10000788"/>
    <x v="1"/>
    <s v="Paper"/>
    <s v="Xerox 210"/>
    <x v="277"/>
    <n v="6"/>
    <n v="0.2"/>
    <n v="10.8864"/>
    <s v="Anna Andreadi"/>
    <s v=""/>
    <n v="1"/>
    <n v="0"/>
  </r>
  <r>
    <n v="4171"/>
    <x v="2062"/>
    <x v="657"/>
    <d v="2017-04-14T00:00:00"/>
    <s v="First Class"/>
    <x v="707"/>
    <x v="707"/>
    <x v="2"/>
    <s v="United States"/>
    <s v="Mesa"/>
    <s v="Arizona"/>
    <n v="85204"/>
    <x v="1"/>
    <s v="OFF-PA-10002968"/>
    <x v="1"/>
    <s v="Paper"/>
    <s v="Xerox 1973"/>
    <x v="1572"/>
    <n v="3"/>
    <n v="0.2"/>
    <n v="17.815199999999997"/>
    <s v="Anna Andreadi"/>
    <s v=""/>
    <n v="1"/>
    <n v="0"/>
  </r>
  <r>
    <n v="4172"/>
    <x v="2063"/>
    <x v="673"/>
    <d v="2019-11-20T00:00:00"/>
    <s v="Standard Class"/>
    <x v="271"/>
    <x v="271"/>
    <x v="0"/>
    <s v="United States"/>
    <s v="Fresno"/>
    <s v="California"/>
    <n v="93727"/>
    <x v="1"/>
    <s v="OFF-ST-10002486"/>
    <x v="1"/>
    <s v="Storage"/>
    <s v="Eldon Shelf Savers Cubes and Bins"/>
    <x v="5"/>
    <n v="7"/>
    <n v="0"/>
    <n v="0.97719999999999807"/>
    <s v="Anna Andreadi"/>
    <s v=""/>
    <n v="1"/>
    <n v="0"/>
  </r>
  <r>
    <n v="4173"/>
    <x v="2064"/>
    <x v="949"/>
    <d v="2018-07-01T00:00:00"/>
    <s v="Same Day"/>
    <x v="282"/>
    <x v="282"/>
    <x v="0"/>
    <s v="United States"/>
    <s v="Columbia"/>
    <s v="South Carolina"/>
    <n v="29203"/>
    <x v="0"/>
    <s v="OFF-BI-10002215"/>
    <x v="1"/>
    <s v="Binders"/>
    <s v="Wilson Jones Hanging View Binder, White, 1&quot;"/>
    <x v="3210"/>
    <n v="2"/>
    <n v="0"/>
    <n v="6.5319999999999991"/>
    <s v="Cassandra Brandow"/>
    <s v=""/>
    <n v="1"/>
    <n v="0"/>
  </r>
  <r>
    <n v="4174"/>
    <x v="2064"/>
    <x v="949"/>
    <d v="2018-07-01T00:00:00"/>
    <s v="Same Day"/>
    <x v="282"/>
    <x v="282"/>
    <x v="0"/>
    <s v="United States"/>
    <s v="Columbia"/>
    <s v="South Carolina"/>
    <n v="29203"/>
    <x v="0"/>
    <s v="OFF-PA-10000788"/>
    <x v="1"/>
    <s v="Paper"/>
    <s v="Xerox 210"/>
    <x v="91"/>
    <n v="2"/>
    <n v="0"/>
    <n v="6.2208000000000006"/>
    <s v="Cassandra Brandow"/>
    <s v=""/>
    <n v="1"/>
    <n v="0"/>
  </r>
  <r>
    <n v="4175"/>
    <x v="2064"/>
    <x v="949"/>
    <d v="2018-07-01T00:00:00"/>
    <s v="Same Day"/>
    <x v="282"/>
    <x v="282"/>
    <x v="0"/>
    <s v="United States"/>
    <s v="Columbia"/>
    <s v="South Carolina"/>
    <n v="29203"/>
    <x v="0"/>
    <s v="OFF-BI-10003364"/>
    <x v="1"/>
    <s v="Binders"/>
    <s v="Binding Machine Supplies"/>
    <x v="2502"/>
    <n v="2"/>
    <n v="0"/>
    <n v="28.0032"/>
    <s v="Cassandra Brandow"/>
    <s v=""/>
    <n v="1"/>
    <n v="0"/>
  </r>
  <r>
    <n v="4176"/>
    <x v="2065"/>
    <x v="239"/>
    <d v="2017-11-30T00:00:00"/>
    <s v="First Class"/>
    <x v="735"/>
    <x v="735"/>
    <x v="2"/>
    <s v="United States"/>
    <s v="Santa Ana"/>
    <s v="California"/>
    <n v="92704"/>
    <x v="1"/>
    <s v="OFF-AR-10003582"/>
    <x v="1"/>
    <s v="Art"/>
    <s v="Boston Electric Pencil Sharpener, Model 1818, Charcoal Black"/>
    <x v="2471"/>
    <n v="2"/>
    <n v="0"/>
    <n v="15.764000000000003"/>
    <s v="Anna Andreadi"/>
    <s v=""/>
    <n v="1"/>
    <n v="1"/>
  </r>
  <r>
    <n v="4177"/>
    <x v="2066"/>
    <x v="884"/>
    <d v="2016-04-12T00:00:00"/>
    <s v="Standard Class"/>
    <x v="276"/>
    <x v="276"/>
    <x v="1"/>
    <s v="United States"/>
    <s v="Columbia"/>
    <s v="South Carolina"/>
    <n v="29203"/>
    <x v="0"/>
    <s v="TEC-PH-10003273"/>
    <x v="2"/>
    <s v="Phones"/>
    <s v="AT&amp;T TR1909W"/>
    <x v="3211"/>
    <n v="5"/>
    <n v="0"/>
    <n v="163.78700000000003"/>
    <s v="Cassandra Brandow"/>
    <s v=""/>
    <n v="1"/>
    <n v="0"/>
  </r>
  <r>
    <n v="4178"/>
    <x v="2066"/>
    <x v="884"/>
    <d v="2016-04-12T00:00:00"/>
    <s v="Standard Class"/>
    <x v="276"/>
    <x v="276"/>
    <x v="1"/>
    <s v="United States"/>
    <s v="Columbia"/>
    <s v="South Carolina"/>
    <n v="29203"/>
    <x v="0"/>
    <s v="OFF-PA-10000100"/>
    <x v="1"/>
    <s v="Paper"/>
    <s v="Xerox 1945"/>
    <x v="1247"/>
    <n v="3"/>
    <n v="0"/>
    <n v="60.255300000000005"/>
    <s v="Cassandra Brandow"/>
    <s v=""/>
    <n v="1"/>
    <n v="0"/>
  </r>
  <r>
    <n v="4179"/>
    <x v="2067"/>
    <x v="950"/>
    <d v="2018-06-18T00:00:00"/>
    <s v="Second Class"/>
    <x v="217"/>
    <x v="217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x v="3212"/>
    <n v="5"/>
    <n v="0"/>
    <n v="21.784499999999998"/>
    <s v="Anna Andreadi"/>
    <s v=""/>
    <n v="1"/>
    <n v="0"/>
  </r>
  <r>
    <n v="4180"/>
    <x v="2068"/>
    <x v="904"/>
    <d v="2019-03-10T00:00:00"/>
    <s v="Standard Class"/>
    <x v="408"/>
    <x v="408"/>
    <x v="2"/>
    <s v="United States"/>
    <s v="San Francisco"/>
    <s v="California"/>
    <n v="94109"/>
    <x v="1"/>
    <s v="OFF-BI-10004182"/>
    <x v="1"/>
    <s v="Binders"/>
    <s v="Economy Binders"/>
    <x v="3213"/>
    <n v="9"/>
    <n v="0.2"/>
    <n v="5.4288000000000007"/>
    <s v="Anna Andreadi"/>
    <s v=""/>
    <n v="1"/>
    <n v="0"/>
  </r>
  <r>
    <n v="4181"/>
    <x v="2069"/>
    <x v="566"/>
    <d v="2019-10-11T00:00:00"/>
    <s v="Standard Class"/>
    <x v="300"/>
    <x v="300"/>
    <x v="0"/>
    <s v="United States"/>
    <s v="Houston"/>
    <s v="Texas"/>
    <n v="77036"/>
    <x v="2"/>
    <s v="OFF-BI-10000756"/>
    <x v="1"/>
    <s v="Binders"/>
    <s v="Storex DuraTech Recycled Plastic Frosted Binders"/>
    <x v="3214"/>
    <n v="5"/>
    <n v="0.8"/>
    <n v="-6.3599999999999994"/>
    <s v="Kelly Williams"/>
    <s v=""/>
    <n v="1"/>
    <n v="0"/>
  </r>
  <r>
    <n v="4182"/>
    <x v="2070"/>
    <x v="833"/>
    <d v="2019-10-12T00:00:00"/>
    <s v="Standard Class"/>
    <x v="736"/>
    <x v="736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x v="3215"/>
    <n v="4"/>
    <n v="0"/>
    <n v="115.18559999999999"/>
    <s v="Chuck Magee"/>
    <s v=""/>
    <n v="1"/>
    <n v="1"/>
  </r>
  <r>
    <n v="4183"/>
    <x v="2070"/>
    <x v="833"/>
    <d v="2019-10-12T00:00:00"/>
    <s v="Standard Class"/>
    <x v="736"/>
    <x v="736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x v="342"/>
    <n v="3"/>
    <n v="0"/>
    <n v="7.6679999999999993"/>
    <s v="Chuck Magee"/>
    <s v=""/>
    <n v="1"/>
    <n v="0"/>
  </r>
  <r>
    <n v="4184"/>
    <x v="2070"/>
    <x v="833"/>
    <d v="2019-10-12T00:00:00"/>
    <s v="Standard Class"/>
    <x v="736"/>
    <x v="736"/>
    <x v="2"/>
    <s v="United States"/>
    <s v="New York City"/>
    <s v="New York"/>
    <n v="10035"/>
    <x v="3"/>
    <s v="OFF-ST-10000991"/>
    <x v="1"/>
    <s v="Storage"/>
    <s v="Space Solutions HD Industrial Steel Shelving."/>
    <x v="3216"/>
    <n v="3"/>
    <n v="0"/>
    <n v="10.347300000000004"/>
    <s v="Chuck Magee"/>
    <s v=""/>
    <n v="1"/>
    <n v="0"/>
  </r>
  <r>
    <n v="4185"/>
    <x v="2071"/>
    <x v="5"/>
    <d v="2018-12-07T00:00:00"/>
    <s v="First Class"/>
    <x v="636"/>
    <x v="636"/>
    <x v="1"/>
    <s v="United States"/>
    <s v="Franklin"/>
    <s v="Massachusetts"/>
    <n v="2038"/>
    <x v="3"/>
    <s v="FUR-BO-10002853"/>
    <x v="0"/>
    <s v="Bookcases"/>
    <s v="O'Sullivan 5-Shelf Heavy-Duty Bookcases"/>
    <x v="3217"/>
    <n v="1"/>
    <n v="0"/>
    <n v="20.484999999999999"/>
    <s v="Chuck Magee"/>
    <s v=""/>
    <n v="1"/>
    <n v="0"/>
  </r>
  <r>
    <n v="4186"/>
    <x v="2072"/>
    <x v="147"/>
    <d v="2018-10-22T00:00:00"/>
    <s v="First Class"/>
    <x v="380"/>
    <x v="380"/>
    <x v="0"/>
    <s v="United States"/>
    <s v="Baltimore"/>
    <s v="Maryland"/>
    <n v="21215"/>
    <x v="3"/>
    <s v="TEC-AC-10004510"/>
    <x v="2"/>
    <s v="Accessories"/>
    <s v="Logitech Desktop MK120 Mouse and keyboard Combo"/>
    <x v="1548"/>
    <n v="6"/>
    <n v="0"/>
    <n v="9.8159999999999954"/>
    <s v="Chuck Magee"/>
    <s v=""/>
    <n v="1"/>
    <n v="0"/>
  </r>
  <r>
    <n v="4187"/>
    <x v="2073"/>
    <x v="796"/>
    <d v="2019-05-23T00:00:00"/>
    <s v="Standard Class"/>
    <x v="737"/>
    <x v="737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x v="3218"/>
    <n v="7"/>
    <n v="0.8"/>
    <n v="-10.654700000000002"/>
    <s v="Kelly Williams"/>
    <s v=""/>
    <n v="1"/>
    <n v="1"/>
  </r>
  <r>
    <n v="4188"/>
    <x v="2073"/>
    <x v="796"/>
    <d v="2019-05-23T00:00:00"/>
    <s v="Standard Class"/>
    <x v="737"/>
    <x v="737"/>
    <x v="1"/>
    <s v="United States"/>
    <s v="Mcallen"/>
    <s v="Texas"/>
    <n v="78501"/>
    <x v="2"/>
    <s v="OFF-BI-10002571"/>
    <x v="1"/>
    <s v="Binders"/>
    <s v="Avery Framed View Binder, EZD Ring (Locking), Navy, 1 1/2&quot;"/>
    <x v="3219"/>
    <n v="1"/>
    <n v="0.8"/>
    <n v="-3.293400000000001"/>
    <s v="Kelly Williams"/>
    <s v=""/>
    <n v="1"/>
    <n v="0"/>
  </r>
  <r>
    <n v="4189"/>
    <x v="2073"/>
    <x v="796"/>
    <d v="2019-05-23T00:00:00"/>
    <s v="Standard Class"/>
    <x v="737"/>
    <x v="737"/>
    <x v="1"/>
    <s v="United States"/>
    <s v="Mcallen"/>
    <s v="Texas"/>
    <n v="78501"/>
    <x v="2"/>
    <s v="OFF-ST-10004835"/>
    <x v="1"/>
    <s v="Storage"/>
    <s v="Plastic Stacking Crates &amp; Casters"/>
    <x v="436"/>
    <n v="2"/>
    <n v="0.2"/>
    <n v="0.66959999999999997"/>
    <s v="Kelly Williams"/>
    <s v=""/>
    <n v="1"/>
    <n v="0"/>
  </r>
  <r>
    <n v="4190"/>
    <x v="2074"/>
    <x v="182"/>
    <d v="2018-10-01T00:00:00"/>
    <s v="Second Class"/>
    <x v="728"/>
    <x v="728"/>
    <x v="1"/>
    <s v="United States"/>
    <s v="Iowa City"/>
    <s v="Iowa"/>
    <n v="52240"/>
    <x v="2"/>
    <s v="OFF-PA-10004022"/>
    <x v="1"/>
    <s v="Paper"/>
    <s v="Hammermill Color Copier Paper (28Lb. and 96 Bright)"/>
    <x v="1044"/>
    <n v="1"/>
    <n v="0"/>
    <n v="4.4954999999999998"/>
    <s v="Kelly Williams"/>
    <s v=""/>
    <n v="1"/>
    <n v="0"/>
  </r>
  <r>
    <n v="4191"/>
    <x v="2075"/>
    <x v="701"/>
    <d v="2019-11-22T00:00:00"/>
    <s v="Standard Class"/>
    <x v="332"/>
    <x v="332"/>
    <x v="0"/>
    <s v="United States"/>
    <s v="Newark"/>
    <s v="Delaware"/>
    <n v="19711"/>
    <x v="3"/>
    <s v="TEC-CO-10004722"/>
    <x v="2"/>
    <s v="Copiers"/>
    <s v="Canon imageCLASS 2200 Advanced Copier"/>
    <x v="3220"/>
    <n v="3"/>
    <n v="0"/>
    <n v="5039.9856"/>
    <s v="Chuck Magee"/>
    <s v=""/>
    <n v="1"/>
    <n v="0"/>
  </r>
  <r>
    <n v="4192"/>
    <x v="2076"/>
    <x v="951"/>
    <d v="2017-07-08T00:00:00"/>
    <s v="Same Day"/>
    <x v="661"/>
    <x v="661"/>
    <x v="0"/>
    <s v="United States"/>
    <s v="Houston"/>
    <s v="Texas"/>
    <n v="77070"/>
    <x v="2"/>
    <s v="OFF-PA-10004248"/>
    <x v="1"/>
    <s v="Paper"/>
    <s v="Xerox 1990"/>
    <x v="3131"/>
    <n v="5"/>
    <n v="0.2"/>
    <n v="6.5999999999999988"/>
    <s v="Kelly Williams"/>
    <s v=""/>
    <n v="1"/>
    <n v="0"/>
  </r>
  <r>
    <n v="4193"/>
    <x v="2077"/>
    <x v="547"/>
    <d v="2017-11-20T00:00:00"/>
    <s v="Standard Class"/>
    <x v="96"/>
    <x v="96"/>
    <x v="1"/>
    <s v="United States"/>
    <s v="Boise"/>
    <s v="Idaho"/>
    <n v="83704"/>
    <x v="1"/>
    <s v="FUR-TA-10000577"/>
    <x v="0"/>
    <s v="Tables"/>
    <s v="Bretford CR4500 Series Slim Rectangular Table"/>
    <x v="3221"/>
    <n v="2"/>
    <n v="0"/>
    <n v="160.17660000000001"/>
    <s v="Anna Andreadi"/>
    <n v="1"/>
    <n v="0"/>
    <n v="0"/>
  </r>
  <r>
    <n v="4194"/>
    <x v="2077"/>
    <x v="547"/>
    <d v="2017-11-20T00:00:00"/>
    <s v="Standard Class"/>
    <x v="96"/>
    <x v="96"/>
    <x v="1"/>
    <s v="United States"/>
    <s v="Boise"/>
    <s v="Idaho"/>
    <n v="83704"/>
    <x v="1"/>
    <s v="TEC-PH-10001254"/>
    <x v="2"/>
    <s v="Phones"/>
    <s v="Jabra BIZ 2300 Duo QD Duo Corded Headset"/>
    <x v="3222"/>
    <n v="3"/>
    <n v="0.2"/>
    <n v="22.858199999999982"/>
    <s v="Anna Andreadi"/>
    <n v="1"/>
    <n v="0"/>
    <n v="0"/>
  </r>
  <r>
    <n v="4195"/>
    <x v="2078"/>
    <x v="652"/>
    <d v="2017-06-22T00:00:00"/>
    <s v="Standard Class"/>
    <x v="696"/>
    <x v="696"/>
    <x v="0"/>
    <s v="United States"/>
    <s v="San Diego"/>
    <s v="California"/>
    <n v="92105"/>
    <x v="1"/>
    <s v="OFF-AR-10001044"/>
    <x v="1"/>
    <s v="Art"/>
    <s v="BOSTON Ranger #55 Pencil Sharpener, Black"/>
    <x v="3223"/>
    <n v="2"/>
    <n v="0"/>
    <n v="15.074199999999998"/>
    <s v="Anna Andreadi"/>
    <s v=""/>
    <n v="1"/>
    <n v="0"/>
  </r>
  <r>
    <n v="4196"/>
    <x v="2079"/>
    <x v="143"/>
    <d v="2018-04-14T00:00:00"/>
    <s v="Standard Class"/>
    <x v="242"/>
    <x v="242"/>
    <x v="0"/>
    <s v="United States"/>
    <s v="Los Angeles"/>
    <s v="California"/>
    <n v="90032"/>
    <x v="1"/>
    <s v="FUR-FU-10002597"/>
    <x v="0"/>
    <s v="Furnishings"/>
    <s v="C-Line Magnetic Cubicle Keepers, Clear Polypropylene"/>
    <x v="3224"/>
    <n v="5"/>
    <n v="0"/>
    <n v="10.374000000000001"/>
    <s v="Anna Andreadi"/>
    <s v=""/>
    <n v="1"/>
    <n v="0"/>
  </r>
  <r>
    <n v="4197"/>
    <x v="2080"/>
    <x v="24"/>
    <d v="2017-04-23T00:00:00"/>
    <s v="Second Class"/>
    <x v="288"/>
    <x v="288"/>
    <x v="0"/>
    <s v="United States"/>
    <s v="New York City"/>
    <s v="New York"/>
    <n v="10024"/>
    <x v="3"/>
    <s v="OFF-LA-10004093"/>
    <x v="1"/>
    <s v="Labels"/>
    <s v="Avery 486"/>
    <x v="2521"/>
    <n v="3"/>
    <n v="0"/>
    <n v="10.307099999999998"/>
    <s v="Chuck Magee"/>
    <s v=""/>
    <n v="1"/>
    <n v="0"/>
  </r>
  <r>
    <n v="4198"/>
    <x v="2081"/>
    <x v="275"/>
    <d v="2018-12-08T00:00:00"/>
    <s v="Standard Class"/>
    <x v="170"/>
    <x v="170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x v="3225"/>
    <n v="4"/>
    <n v="0.2"/>
    <n v="93.768799999999999"/>
    <s v="Chuck Magee"/>
    <s v=""/>
    <n v="1"/>
    <n v="0"/>
  </r>
  <r>
    <n v="4199"/>
    <x v="2081"/>
    <x v="275"/>
    <d v="2018-12-08T00:00:00"/>
    <s v="Standard Class"/>
    <x v="170"/>
    <x v="170"/>
    <x v="0"/>
    <s v="United States"/>
    <s v="Philadelphia"/>
    <s v="Pennsylvania"/>
    <n v="19134"/>
    <x v="3"/>
    <s v="OFF-BI-10001072"/>
    <x v="1"/>
    <s v="Binders"/>
    <s v="GBC Clear Cover, 8-1/2 x 11, unpunched, 25 covers per pack"/>
    <x v="3226"/>
    <n v="4"/>
    <n v="0.7"/>
    <n v="-14.553600000000003"/>
    <s v="Chuck Magee"/>
    <s v=""/>
    <n v="1"/>
    <n v="0"/>
  </r>
  <r>
    <n v="4200"/>
    <x v="2082"/>
    <x v="895"/>
    <d v="2017-12-10T00:00:00"/>
    <s v="Same Day"/>
    <x v="15"/>
    <x v="15"/>
    <x v="2"/>
    <s v="United States"/>
    <s v="New York City"/>
    <s v="New York"/>
    <n v="10024"/>
    <x v="3"/>
    <s v="OFF-LA-10004093"/>
    <x v="1"/>
    <s v="Labels"/>
    <s v="Avery 486"/>
    <x v="2061"/>
    <n v="1"/>
    <n v="0"/>
    <n v="3.4356999999999998"/>
    <s v="Chuck Magee"/>
    <s v=""/>
    <n v="1"/>
    <n v="0"/>
  </r>
  <r>
    <n v="4201"/>
    <x v="2082"/>
    <x v="895"/>
    <d v="2017-12-10T00:00:00"/>
    <s v="Same Day"/>
    <x v="15"/>
    <x v="15"/>
    <x v="2"/>
    <s v="United States"/>
    <s v="New York City"/>
    <s v="New York"/>
    <n v="10024"/>
    <x v="3"/>
    <s v="TEC-CO-10002095"/>
    <x v="2"/>
    <s v="Copiers"/>
    <s v="Hewlett Packard 610 Color Digital Copier / Printer"/>
    <x v="3227"/>
    <n v="2"/>
    <n v="0.2"/>
    <n v="249.99499999999998"/>
    <s v="Chuck Magee"/>
    <s v=""/>
    <n v="1"/>
    <n v="0"/>
  </r>
  <r>
    <n v="4202"/>
    <x v="2082"/>
    <x v="895"/>
    <d v="2017-12-10T00:00:00"/>
    <s v="Same Day"/>
    <x v="15"/>
    <x v="15"/>
    <x v="2"/>
    <s v="United States"/>
    <s v="New York City"/>
    <s v="New York"/>
    <n v="10024"/>
    <x v="3"/>
    <s v="OFF-PA-10002713"/>
    <x v="1"/>
    <s v="Paper"/>
    <s v="Adams Phone Message Book, 200 Message Capacity, 8 1/16” x 11”"/>
    <x v="521"/>
    <n v="6"/>
    <n v="0"/>
    <n v="18.988799999999998"/>
    <s v="Chuck Magee"/>
    <s v=""/>
    <n v="1"/>
    <n v="0"/>
  </r>
  <r>
    <n v="4203"/>
    <x v="2082"/>
    <x v="895"/>
    <d v="2017-12-10T00:00:00"/>
    <s v="Same Day"/>
    <x v="15"/>
    <x v="15"/>
    <x v="2"/>
    <s v="United States"/>
    <s v="New York City"/>
    <s v="New York"/>
    <n v="10024"/>
    <x v="3"/>
    <s v="OFF-PA-10002254"/>
    <x v="1"/>
    <s v="Paper"/>
    <s v="Xerox 1883"/>
    <x v="2381"/>
    <n v="7"/>
    <n v="0"/>
    <n v="84.943599999999989"/>
    <s v="Chuck Magee"/>
    <s v=""/>
    <n v="1"/>
    <n v="0"/>
  </r>
  <r>
    <n v="4204"/>
    <x v="2083"/>
    <x v="656"/>
    <d v="2016-11-02T00:00:00"/>
    <s v="Second Class"/>
    <x v="562"/>
    <x v="562"/>
    <x v="0"/>
    <s v="United States"/>
    <s v="Cranston"/>
    <s v="Rhode Island"/>
    <n v="2920"/>
    <x v="3"/>
    <s v="OFF-AR-10001683"/>
    <x v="1"/>
    <s v="Art"/>
    <s v="Lumber Crayons"/>
    <x v="3228"/>
    <n v="5"/>
    <n v="0"/>
    <n v="18.715000000000003"/>
    <s v="Chuck Magee"/>
    <s v=""/>
    <n v="1"/>
    <n v="0"/>
  </r>
  <r>
    <n v="4205"/>
    <x v="2083"/>
    <x v="656"/>
    <d v="2016-11-02T00:00:00"/>
    <s v="Second Class"/>
    <x v="562"/>
    <x v="562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x v="1015"/>
    <n v="2"/>
    <n v="0"/>
    <n v="4.7751999999999999"/>
    <s v="Chuck Magee"/>
    <s v=""/>
    <n v="1"/>
    <n v="0"/>
  </r>
  <r>
    <n v="4206"/>
    <x v="2083"/>
    <x v="656"/>
    <d v="2016-11-02T00:00:00"/>
    <s v="Second Class"/>
    <x v="562"/>
    <x v="562"/>
    <x v="0"/>
    <s v="United States"/>
    <s v="Cranston"/>
    <s v="Rhode Island"/>
    <n v="2920"/>
    <x v="3"/>
    <s v="FUR-FU-10002364"/>
    <x v="0"/>
    <s v="Furnishings"/>
    <s v="Eldon Expressions Wood Desk Accessories, Oak"/>
    <x v="1816"/>
    <n v="2"/>
    <n v="0"/>
    <n v="4.2803999999999984"/>
    <s v="Chuck Magee"/>
    <s v=""/>
    <n v="1"/>
    <n v="0"/>
  </r>
  <r>
    <n v="4207"/>
    <x v="2083"/>
    <x v="656"/>
    <d v="2016-11-02T00:00:00"/>
    <s v="Second Class"/>
    <x v="562"/>
    <x v="562"/>
    <x v="0"/>
    <s v="United States"/>
    <s v="Cranston"/>
    <s v="Rhode Island"/>
    <n v="2920"/>
    <x v="3"/>
    <s v="OFF-BI-10004001"/>
    <x v="1"/>
    <s v="Binders"/>
    <s v="GBC Recycled VeloBinder Covers"/>
    <x v="3229"/>
    <n v="2"/>
    <n v="0"/>
    <n v="15.676799999999997"/>
    <s v="Chuck Magee"/>
    <s v=""/>
    <n v="1"/>
    <n v="0"/>
  </r>
  <r>
    <n v="4208"/>
    <x v="2083"/>
    <x v="656"/>
    <d v="2016-11-02T00:00:00"/>
    <s v="Second Class"/>
    <x v="562"/>
    <x v="562"/>
    <x v="0"/>
    <s v="United States"/>
    <s v="Cranston"/>
    <s v="Rhode Island"/>
    <n v="2920"/>
    <x v="3"/>
    <s v="FUR-FU-10000023"/>
    <x v="0"/>
    <s v="Furnishings"/>
    <s v="Eldon Wave Desk Accessories"/>
    <x v="3230"/>
    <n v="3"/>
    <n v="0"/>
    <n v="7.7748000000000008"/>
    <s v="Chuck Magee"/>
    <s v=""/>
    <n v="1"/>
    <n v="0"/>
  </r>
  <r>
    <n v="4209"/>
    <x v="2083"/>
    <x v="656"/>
    <d v="2016-11-02T00:00:00"/>
    <s v="Second Class"/>
    <x v="562"/>
    <x v="562"/>
    <x v="0"/>
    <s v="United States"/>
    <s v="Cranston"/>
    <s v="Rhode Island"/>
    <n v="2920"/>
    <x v="3"/>
    <s v="FUR-CH-10002320"/>
    <x v="0"/>
    <s v="Chairs"/>
    <s v="Hon Pagoda Stacking Chairs"/>
    <x v="3231"/>
    <n v="5"/>
    <n v="0"/>
    <n v="481.46999999999991"/>
    <s v="Chuck Magee"/>
    <s v=""/>
    <n v="1"/>
    <n v="0"/>
  </r>
  <r>
    <n v="4210"/>
    <x v="2083"/>
    <x v="656"/>
    <d v="2016-11-02T00:00:00"/>
    <s v="Second Class"/>
    <x v="562"/>
    <x v="562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x v="3232"/>
    <n v="1"/>
    <n v="0.3"/>
    <n v="-60.607800000000026"/>
    <s v="Chuck Magee"/>
    <s v=""/>
    <n v="1"/>
    <n v="0"/>
  </r>
  <r>
    <n v="4211"/>
    <x v="2084"/>
    <x v="34"/>
    <d v="2019-12-14T00:00:00"/>
    <s v="Standard Class"/>
    <x v="738"/>
    <x v="738"/>
    <x v="0"/>
    <s v="United States"/>
    <s v="Chicago"/>
    <s v="Illinois"/>
    <n v="60623"/>
    <x v="2"/>
    <s v="OFF-PA-10004965"/>
    <x v="1"/>
    <s v="Paper"/>
    <s v="Xerox 1921"/>
    <x v="2992"/>
    <n v="2"/>
    <n v="0.2"/>
    <n v="4.9949999999999992"/>
    <s v="Kelly Williams"/>
    <s v=""/>
    <n v="1"/>
    <n v="1"/>
  </r>
  <r>
    <n v="4212"/>
    <x v="2085"/>
    <x v="952"/>
    <d v="2016-05-09T00:00:00"/>
    <s v="Second Class"/>
    <x v="724"/>
    <x v="724"/>
    <x v="0"/>
    <s v="United States"/>
    <s v="Richmond"/>
    <s v="Kentucky"/>
    <n v="40475"/>
    <x v="0"/>
    <s v="OFF-PA-10003016"/>
    <x v="1"/>
    <s v="Paper"/>
    <s v="Adams &quot;While You Were Out&quot; Message Pads"/>
    <x v="2320"/>
    <n v="3"/>
    <n v="0"/>
    <n v="4.238999999999999"/>
    <s v="Cassandra Brandow"/>
    <s v=""/>
    <n v="1"/>
    <n v="0"/>
  </r>
  <r>
    <n v="4213"/>
    <x v="2085"/>
    <x v="952"/>
    <d v="2016-05-09T00:00:00"/>
    <s v="Second Class"/>
    <x v="724"/>
    <x v="724"/>
    <x v="0"/>
    <s v="United States"/>
    <s v="Richmond"/>
    <s v="Kentucky"/>
    <n v="40475"/>
    <x v="0"/>
    <s v="OFF-AR-10003651"/>
    <x v="1"/>
    <s v="Art"/>
    <s v="Newell 350"/>
    <x v="2637"/>
    <n v="2"/>
    <n v="0"/>
    <n v="1.9023999999999992"/>
    <s v="Cassandra Brandow"/>
    <s v=""/>
    <n v="1"/>
    <n v="0"/>
  </r>
  <r>
    <n v="4214"/>
    <x v="2085"/>
    <x v="952"/>
    <d v="2016-05-09T00:00:00"/>
    <s v="Second Class"/>
    <x v="724"/>
    <x v="724"/>
    <x v="0"/>
    <s v="United States"/>
    <s v="Richmond"/>
    <s v="Kentucky"/>
    <n v="40475"/>
    <x v="0"/>
    <s v="OFF-PA-10001363"/>
    <x v="1"/>
    <s v="Paper"/>
    <s v="Xerox 1933"/>
    <x v="335"/>
    <n v="2"/>
    <n v="0"/>
    <n v="11.543199999999999"/>
    <s v="Cassandra Brandow"/>
    <s v=""/>
    <n v="1"/>
    <n v="0"/>
  </r>
  <r>
    <n v="4215"/>
    <x v="2086"/>
    <x v="758"/>
    <d v="2018-03-08T00:00:00"/>
    <s v="Standard Class"/>
    <x v="502"/>
    <x v="502"/>
    <x v="0"/>
    <s v="United States"/>
    <s v="Mishawaka"/>
    <s v="Indiana"/>
    <n v="46544"/>
    <x v="2"/>
    <s v="OFF-BI-10003876"/>
    <x v="1"/>
    <s v="Binders"/>
    <s v="Green Canvas Binder for 8-1/2&quot; x 14&quot; Sheets"/>
    <x v="3233"/>
    <n v="3"/>
    <n v="0"/>
    <n v="64.199999999999989"/>
    <s v="Kelly Williams"/>
    <s v=""/>
    <n v="1"/>
    <n v="0"/>
  </r>
  <r>
    <n v="4216"/>
    <x v="2087"/>
    <x v="953"/>
    <d v="2016-12-04T00:00:00"/>
    <s v="Standard Class"/>
    <x v="145"/>
    <x v="145"/>
    <x v="0"/>
    <s v="United States"/>
    <s v="Mount Vernon"/>
    <s v="New York"/>
    <n v="10550"/>
    <x v="3"/>
    <s v="OFF-EN-10004007"/>
    <x v="1"/>
    <s v="Envelopes"/>
    <s v="Park Ridge Embossed Executive Business Envelopes"/>
    <x v="3234"/>
    <n v="4"/>
    <n v="0"/>
    <n v="29.271599999999999"/>
    <s v="Chuck Magee"/>
    <s v=""/>
    <n v="1"/>
    <n v="0"/>
  </r>
  <r>
    <n v="4217"/>
    <x v="2088"/>
    <x v="954"/>
    <d v="2017-02-22T00:00:00"/>
    <s v="Standard Class"/>
    <x v="448"/>
    <x v="448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x v="357"/>
    <n v="3"/>
    <n v="0"/>
    <n v="4.4352"/>
    <s v="Anna Andreadi"/>
    <s v=""/>
    <n v="1"/>
    <n v="0"/>
  </r>
  <r>
    <n v="4218"/>
    <x v="2089"/>
    <x v="719"/>
    <d v="2019-04-03T00:00:00"/>
    <s v="First Class"/>
    <x v="714"/>
    <x v="714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x v="3235"/>
    <n v="8"/>
    <n v="0.15"/>
    <n v="85.175999999999974"/>
    <s v="Anna Andreadi"/>
    <s v=""/>
    <n v="1"/>
    <n v="0"/>
  </r>
  <r>
    <n v="4219"/>
    <x v="2089"/>
    <x v="719"/>
    <d v="2019-04-03T00:00:00"/>
    <s v="First Class"/>
    <x v="714"/>
    <x v="714"/>
    <x v="1"/>
    <s v="United States"/>
    <s v="San Francisco"/>
    <s v="California"/>
    <n v="94110"/>
    <x v="1"/>
    <s v="TEC-MA-10000418"/>
    <x v="2"/>
    <s v="Machines"/>
    <s v="Cubify CubeX 3D Printer Double Head Print"/>
    <x v="3236"/>
    <n v="2"/>
    <n v="0.2"/>
    <n v="359.99879999999962"/>
    <s v="Anna Andreadi"/>
    <s v=""/>
    <n v="1"/>
    <n v="0"/>
  </r>
  <r>
    <n v="4220"/>
    <x v="2090"/>
    <x v="532"/>
    <d v="2019-06-13T00:00:00"/>
    <s v="Second Class"/>
    <x v="483"/>
    <x v="483"/>
    <x v="0"/>
    <s v="United States"/>
    <s v="Seattle"/>
    <s v="Washington"/>
    <n v="98103"/>
    <x v="1"/>
    <s v="OFF-PA-10004243"/>
    <x v="1"/>
    <s v="Paper"/>
    <s v="Xerox 1939"/>
    <x v="2479"/>
    <n v="2"/>
    <n v="0"/>
    <n v="18.211199999999998"/>
    <s v="Anna Andreadi"/>
    <s v=""/>
    <n v="1"/>
    <n v="0"/>
  </r>
  <r>
    <n v="4221"/>
    <x v="2090"/>
    <x v="532"/>
    <d v="2019-06-13T00:00:00"/>
    <s v="Second Class"/>
    <x v="483"/>
    <x v="483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x v="2187"/>
    <n v="6"/>
    <n v="0.2"/>
    <n v="6.6293999999999995"/>
    <s v="Anna Andreadi"/>
    <s v=""/>
    <n v="1"/>
    <n v="0"/>
  </r>
  <r>
    <n v="4222"/>
    <x v="2090"/>
    <x v="532"/>
    <d v="2019-06-13T00:00:00"/>
    <s v="Second Class"/>
    <x v="483"/>
    <x v="483"/>
    <x v="0"/>
    <s v="United States"/>
    <s v="Seattle"/>
    <s v="Washington"/>
    <n v="98103"/>
    <x v="1"/>
    <s v="TEC-MA-10001570"/>
    <x v="2"/>
    <s v="Machines"/>
    <s v="Cisco Desktop Collaboration Experience DX650 IP Video Phone"/>
    <x v="3237"/>
    <n v="5"/>
    <n v="0.2"/>
    <n v="130.20749999999998"/>
    <s v="Anna Andreadi"/>
    <s v=""/>
    <n v="1"/>
    <n v="0"/>
  </r>
  <r>
    <n v="4223"/>
    <x v="2090"/>
    <x v="532"/>
    <d v="2019-06-13T00:00:00"/>
    <s v="Second Class"/>
    <x v="483"/>
    <x v="483"/>
    <x v="0"/>
    <s v="United States"/>
    <s v="Seattle"/>
    <s v="Washington"/>
    <n v="98103"/>
    <x v="1"/>
    <s v="OFF-ST-10004804"/>
    <x v="1"/>
    <s v="Storage"/>
    <s v="Belkin 19&quot; Vented Equipment Shelf, Black"/>
    <x v="3238"/>
    <n v="2"/>
    <n v="0"/>
    <n v="1.0296000000000021"/>
    <s v="Anna Andreadi"/>
    <s v=""/>
    <n v="1"/>
    <n v="0"/>
  </r>
  <r>
    <n v="4224"/>
    <x v="2090"/>
    <x v="532"/>
    <d v="2019-06-13T00:00:00"/>
    <s v="Second Class"/>
    <x v="483"/>
    <x v="483"/>
    <x v="0"/>
    <s v="United States"/>
    <s v="Seattle"/>
    <s v="Washington"/>
    <n v="98103"/>
    <x v="1"/>
    <s v="FUR-BO-10001519"/>
    <x v="0"/>
    <s v="Bookcases"/>
    <s v="O'Sullivan 3-Shelf Heavy-Duty Bookcases"/>
    <x v="3239"/>
    <n v="3"/>
    <n v="0"/>
    <n v="41.860800000000005"/>
    <s v="Anna Andreadi"/>
    <s v=""/>
    <n v="1"/>
    <n v="0"/>
  </r>
  <r>
    <n v="4225"/>
    <x v="2091"/>
    <x v="955"/>
    <d v="2018-10-03T00:00:00"/>
    <s v="First Class"/>
    <x v="695"/>
    <x v="695"/>
    <x v="0"/>
    <s v="United States"/>
    <s v="Quincy"/>
    <s v="Illinois"/>
    <n v="62301"/>
    <x v="2"/>
    <s v="OFF-BI-10000343"/>
    <x v="1"/>
    <s v="Binders"/>
    <s v="Pressboard Covers with Storage Hooks, 9 1/2&quot; x 11&quot;, Light Blue"/>
    <x v="3240"/>
    <n v="2"/>
    <n v="0.8"/>
    <n v="-3.2406000000000006"/>
    <s v="Kelly Williams"/>
    <s v=""/>
    <n v="1"/>
    <n v="0"/>
  </r>
  <r>
    <n v="4226"/>
    <x v="2092"/>
    <x v="736"/>
    <d v="2016-12-17T00:00:00"/>
    <s v="Standard Class"/>
    <x v="225"/>
    <x v="225"/>
    <x v="1"/>
    <s v="United States"/>
    <s v="Chicago"/>
    <s v="Illinois"/>
    <n v="60623"/>
    <x v="2"/>
    <s v="FUR-FU-10003930"/>
    <x v="0"/>
    <s v="Furnishings"/>
    <s v="Howard Miller 12-3/4 Diameter Accuwave DS  Wall Clock"/>
    <x v="3241"/>
    <n v="3"/>
    <n v="0.6"/>
    <n v="-42.492599999999982"/>
    <s v="Kelly Williams"/>
    <s v=""/>
    <n v="1"/>
    <n v="0"/>
  </r>
  <r>
    <n v="4227"/>
    <x v="2093"/>
    <x v="343"/>
    <d v="2019-11-16T00:00:00"/>
    <s v="Standard Class"/>
    <x v="576"/>
    <x v="576"/>
    <x v="0"/>
    <s v="United States"/>
    <s v="Urbandale"/>
    <s v="Iowa"/>
    <n v="50322"/>
    <x v="2"/>
    <s v="OFF-FA-10004854"/>
    <x v="1"/>
    <s v="Fasteners"/>
    <s v="Vinyl Coated Wire Paper Clips in Organizer Box, 800/Box"/>
    <x v="1962"/>
    <n v="4"/>
    <n v="0"/>
    <n v="21.5824"/>
    <s v="Kelly Williams"/>
    <s v=""/>
    <n v="1"/>
    <n v="0"/>
  </r>
  <r>
    <n v="4228"/>
    <x v="2094"/>
    <x v="956"/>
    <d v="2017-01-10T00:00:00"/>
    <s v="Standard Class"/>
    <x v="256"/>
    <x v="256"/>
    <x v="2"/>
    <s v="United States"/>
    <s v="Seattle"/>
    <s v="Washington"/>
    <n v="98103"/>
    <x v="1"/>
    <s v="FUR-CH-10003396"/>
    <x v="0"/>
    <s v="Chairs"/>
    <s v="Global Deluxe Steno Chair"/>
    <x v="3242"/>
    <n v="1"/>
    <n v="0.2"/>
    <n v="-6.9282000000000039"/>
    <s v="Anna Andreadi"/>
    <n v="1"/>
    <n v="0"/>
    <n v="0"/>
  </r>
  <r>
    <n v="4229"/>
    <x v="2095"/>
    <x v="830"/>
    <d v="2018-03-26T00:00:00"/>
    <s v="First Class"/>
    <x v="500"/>
    <x v="500"/>
    <x v="1"/>
    <s v="United States"/>
    <s v="Richmond"/>
    <s v="Indiana"/>
    <n v="47374"/>
    <x v="2"/>
    <s v="OFF-PA-10001994"/>
    <x v="1"/>
    <s v="Paper"/>
    <s v="Ink Jet Note and Greeting Cards, 8-1/2&quot; x 5-1/2&quot; Card Size"/>
    <x v="3243"/>
    <n v="1"/>
    <n v="0"/>
    <n v="10.3408"/>
    <s v="Kelly Williams"/>
    <s v=""/>
    <n v="1"/>
    <n v="0"/>
  </r>
  <r>
    <n v="4230"/>
    <x v="2096"/>
    <x v="957"/>
    <d v="2019-07-10T00:00:00"/>
    <s v="Standard Class"/>
    <x v="322"/>
    <x v="322"/>
    <x v="1"/>
    <s v="United States"/>
    <s v="Dallas"/>
    <s v="Texas"/>
    <n v="75220"/>
    <x v="2"/>
    <s v="FUR-FU-10003601"/>
    <x v="0"/>
    <s v="Furnishings"/>
    <s v="Deflect-o RollaMat Studded, Beveled Mat for Medium Pile Carpeting"/>
    <x v="3244"/>
    <n v="9"/>
    <n v="0.6"/>
    <n v="-348.62940000000003"/>
    <s v="Kelly Williams"/>
    <s v=""/>
    <n v="1"/>
    <n v="0"/>
  </r>
  <r>
    <n v="4231"/>
    <x v="2096"/>
    <x v="957"/>
    <d v="2019-07-10T00:00:00"/>
    <s v="Standard Class"/>
    <x v="322"/>
    <x v="322"/>
    <x v="1"/>
    <s v="United States"/>
    <s v="Dallas"/>
    <s v="Texas"/>
    <n v="75220"/>
    <x v="2"/>
    <s v="OFF-BI-10003429"/>
    <x v="1"/>
    <s v="Binders"/>
    <s v="Cardinal HOLDit! Binder Insert Strips,Extra Strips"/>
    <x v="3245"/>
    <n v="9"/>
    <n v="0.8"/>
    <n v="-17.660699999999999"/>
    <s v="Kelly Williams"/>
    <s v=""/>
    <n v="1"/>
    <n v="0"/>
  </r>
  <r>
    <n v="4232"/>
    <x v="2096"/>
    <x v="957"/>
    <d v="2019-07-10T00:00:00"/>
    <s v="Standard Class"/>
    <x v="322"/>
    <x v="322"/>
    <x v="1"/>
    <s v="United States"/>
    <s v="Dallas"/>
    <s v="Texas"/>
    <n v="75220"/>
    <x v="2"/>
    <s v="OFF-PA-10000232"/>
    <x v="1"/>
    <s v="Paper"/>
    <s v="Xerox 1975"/>
    <x v="12"/>
    <n v="3"/>
    <n v="0.2"/>
    <n v="5.6375999999999999"/>
    <s v="Kelly Williams"/>
    <s v=""/>
    <n v="1"/>
    <n v="0"/>
  </r>
  <r>
    <n v="4233"/>
    <x v="2096"/>
    <x v="957"/>
    <d v="2019-07-10T00:00:00"/>
    <s v="Standard Class"/>
    <x v="322"/>
    <x v="322"/>
    <x v="1"/>
    <s v="United States"/>
    <s v="Dallas"/>
    <s v="Texas"/>
    <n v="75220"/>
    <x v="2"/>
    <s v="OFF-PA-10002195"/>
    <x v="1"/>
    <s v="Paper"/>
    <s v="Xerox 1966"/>
    <x v="277"/>
    <n v="6"/>
    <n v="0.2"/>
    <n v="11.2752"/>
    <s v="Kelly Williams"/>
    <s v=""/>
    <n v="1"/>
    <n v="0"/>
  </r>
  <r>
    <n v="4234"/>
    <x v="2096"/>
    <x v="957"/>
    <d v="2019-07-10T00:00:00"/>
    <s v="Standard Class"/>
    <x v="322"/>
    <x v="322"/>
    <x v="1"/>
    <s v="United States"/>
    <s v="Dallas"/>
    <s v="Texas"/>
    <n v="75220"/>
    <x v="2"/>
    <s v="OFF-BI-10004492"/>
    <x v="1"/>
    <s v="Binders"/>
    <s v="Tuf-Vin Binders"/>
    <x v="3246"/>
    <n v="1"/>
    <n v="0.8"/>
    <n v="-10.421400000000002"/>
    <s v="Kelly Williams"/>
    <s v=""/>
    <n v="1"/>
    <n v="0"/>
  </r>
  <r>
    <n v="4235"/>
    <x v="2097"/>
    <x v="158"/>
    <d v="2016-09-24T00:00:00"/>
    <s v="First Class"/>
    <x v="15"/>
    <x v="15"/>
    <x v="2"/>
    <s v="United States"/>
    <s v="Philadelphia"/>
    <s v="Pennsylvania"/>
    <n v="19143"/>
    <x v="3"/>
    <s v="OFF-PA-10004000"/>
    <x v="1"/>
    <s v="Paper"/>
    <s v="While You Were Out Pads, 50 per Pad, 4 x 5 1/4, Green Cycle"/>
    <x v="1382"/>
    <n v="3"/>
    <n v="0.2"/>
    <n v="4.1151"/>
    <s v="Chuck Magee"/>
    <s v=""/>
    <n v="1"/>
    <n v="0"/>
  </r>
  <r>
    <n v="4236"/>
    <x v="2097"/>
    <x v="158"/>
    <d v="2016-09-24T00:00:00"/>
    <s v="First Class"/>
    <x v="15"/>
    <x v="15"/>
    <x v="2"/>
    <s v="United States"/>
    <s v="Philadelphia"/>
    <s v="Pennsylvania"/>
    <n v="19143"/>
    <x v="3"/>
    <s v="OFF-LA-10004425"/>
    <x v="1"/>
    <s v="Labels"/>
    <s v="Staple-on labels"/>
    <x v="3247"/>
    <n v="9"/>
    <n v="0.2"/>
    <n v="7.0226999999999995"/>
    <s v="Chuck Magee"/>
    <s v=""/>
    <n v="1"/>
    <n v="0"/>
  </r>
  <r>
    <n v="4237"/>
    <x v="2098"/>
    <x v="310"/>
    <d v="2018-07-27T00:00:00"/>
    <s v="Standard Class"/>
    <x v="739"/>
    <x v="739"/>
    <x v="2"/>
    <s v="United States"/>
    <s v="Rockford"/>
    <s v="Illinois"/>
    <n v="61107"/>
    <x v="2"/>
    <s v="OFF-BI-10000948"/>
    <x v="1"/>
    <s v="Binders"/>
    <s v="GBC Laser Imprintable Binding System Covers, Desert Sand"/>
    <x v="3248"/>
    <n v="4"/>
    <n v="0.8"/>
    <n v="-18.836400000000005"/>
    <s v="Kelly Williams"/>
    <s v=""/>
    <n v="1"/>
    <n v="1"/>
  </r>
  <r>
    <n v="4238"/>
    <x v="2099"/>
    <x v="635"/>
    <d v="2019-09-03T00:00:00"/>
    <s v="Second Class"/>
    <x v="550"/>
    <x v="550"/>
    <x v="1"/>
    <s v="United States"/>
    <s v="Philadelphia"/>
    <s v="Pennsylvania"/>
    <n v="19134"/>
    <x v="3"/>
    <s v="OFF-AR-10001972"/>
    <x v="1"/>
    <s v="Art"/>
    <s v="Newell 323"/>
    <x v="3249"/>
    <n v="7"/>
    <n v="0.2"/>
    <n v="0.70560000000000045"/>
    <s v="Chuck Magee"/>
    <s v=""/>
    <n v="1"/>
    <n v="0"/>
  </r>
  <r>
    <n v="4239"/>
    <x v="2100"/>
    <x v="606"/>
    <d v="2019-03-28T00:00:00"/>
    <s v="First Class"/>
    <x v="595"/>
    <x v="595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x v="3250"/>
    <n v="1"/>
    <n v="0"/>
    <n v="5.9489999999999981"/>
    <s v="Anna Andreadi"/>
    <s v=""/>
    <n v="1"/>
    <n v="0"/>
  </r>
  <r>
    <n v="4240"/>
    <x v="2101"/>
    <x v="614"/>
    <d v="2020-01-04T00:00:00"/>
    <s v="Standard Class"/>
    <x v="33"/>
    <x v="33"/>
    <x v="1"/>
    <s v="United States"/>
    <s v="Grand Rapids"/>
    <s v="Michigan"/>
    <n v="49505"/>
    <x v="2"/>
    <s v="OFF-PA-10000994"/>
    <x v="1"/>
    <s v="Paper"/>
    <s v="Xerox 1915"/>
    <x v="1441"/>
    <n v="2"/>
    <n v="0"/>
    <n v="100.65599999999999"/>
    <s v="Kelly Williams"/>
    <s v=""/>
    <n v="1"/>
    <n v="0"/>
  </r>
  <r>
    <n v="4241"/>
    <x v="2102"/>
    <x v="59"/>
    <d v="2016-09-26T00:00:00"/>
    <s v="Standard Class"/>
    <x v="671"/>
    <x v="671"/>
    <x v="2"/>
    <s v="United States"/>
    <s v="Los Angeles"/>
    <s v="California"/>
    <n v="90004"/>
    <x v="1"/>
    <s v="OFF-AP-10001366"/>
    <x v="1"/>
    <s v="Appliances"/>
    <s v="Staple holder"/>
    <x v="2911"/>
    <n v="4"/>
    <n v="0"/>
    <n v="11.858400000000003"/>
    <s v="Anna Andreadi"/>
    <s v=""/>
    <n v="1"/>
    <n v="0"/>
  </r>
  <r>
    <n v="4242"/>
    <x v="2102"/>
    <x v="59"/>
    <d v="2016-09-26T00:00:00"/>
    <s v="Standard Class"/>
    <x v="671"/>
    <x v="671"/>
    <x v="2"/>
    <s v="United States"/>
    <s v="Los Angeles"/>
    <s v="California"/>
    <n v="90004"/>
    <x v="1"/>
    <s v="OFF-BI-10001636"/>
    <x v="1"/>
    <s v="Binders"/>
    <s v="Ibico Plastic and Wire Spiral Binding Combs"/>
    <x v="3251"/>
    <n v="3"/>
    <n v="0.2"/>
    <n v="6.5753999999999984"/>
    <s v="Anna Andreadi"/>
    <s v=""/>
    <n v="1"/>
    <n v="0"/>
  </r>
  <r>
    <n v="4243"/>
    <x v="2103"/>
    <x v="958"/>
    <d v="2018-04-05T00:00:00"/>
    <s v="First Class"/>
    <x v="467"/>
    <x v="467"/>
    <x v="2"/>
    <s v="United States"/>
    <s v="Springfield"/>
    <s v="Virginia"/>
    <n v="22153"/>
    <x v="0"/>
    <s v="TEC-PH-10001448"/>
    <x v="2"/>
    <s v="Phones"/>
    <s v="Anker Astro 15000mAh USB Portable Charger"/>
    <x v="145"/>
    <n v="3"/>
    <n v="0"/>
    <n v="5.9987999999999815"/>
    <s v="Cassandra Brandow"/>
    <s v=""/>
    <n v="1"/>
    <n v="0"/>
  </r>
  <r>
    <n v="4244"/>
    <x v="2103"/>
    <x v="958"/>
    <d v="2018-04-05T00:00:00"/>
    <s v="First Class"/>
    <x v="467"/>
    <x v="467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x v="3252"/>
    <n v="3"/>
    <n v="0"/>
    <n v="13.070699999999999"/>
    <s v="Cassandra Brandow"/>
    <s v=""/>
    <n v="1"/>
    <n v="0"/>
  </r>
  <r>
    <n v="4245"/>
    <x v="2104"/>
    <x v="959"/>
    <d v="2016-03-30T00:00:00"/>
    <s v="Standard Class"/>
    <x v="63"/>
    <x v="63"/>
    <x v="1"/>
    <s v="United States"/>
    <s v="Los Angeles"/>
    <s v="California"/>
    <n v="90036"/>
    <x v="1"/>
    <s v="TEC-AC-10002323"/>
    <x v="2"/>
    <s v="Accessories"/>
    <s v="SanDisk Ultra 32 GB MicroSDHC Class 10 Memory Card"/>
    <x v="2790"/>
    <n v="3"/>
    <n v="0"/>
    <n v="8.6190000000000033"/>
    <s v="Anna Andreadi"/>
    <s v=""/>
    <n v="1"/>
    <n v="0"/>
  </r>
  <r>
    <n v="4246"/>
    <x v="2105"/>
    <x v="354"/>
    <d v="2019-12-04T00:00:00"/>
    <s v="Standard Class"/>
    <x v="60"/>
    <x v="60"/>
    <x v="2"/>
    <s v="United States"/>
    <s v="Baltimore"/>
    <s v="Maryland"/>
    <n v="21215"/>
    <x v="3"/>
    <s v="OFF-AR-10004582"/>
    <x v="1"/>
    <s v="Art"/>
    <s v="BIC Brite Liner Grip Highlighters"/>
    <x v="3253"/>
    <n v="1"/>
    <n v="0"/>
    <n v="0.73799999999999988"/>
    <s v="Chuck Magee"/>
    <s v=""/>
    <n v="1"/>
    <n v="0"/>
  </r>
  <r>
    <n v="4247"/>
    <x v="2105"/>
    <x v="354"/>
    <d v="2019-12-04T00:00:00"/>
    <s v="Standard Class"/>
    <x v="60"/>
    <x v="60"/>
    <x v="2"/>
    <s v="United States"/>
    <s v="Baltimore"/>
    <s v="Maryland"/>
    <n v="21215"/>
    <x v="3"/>
    <s v="FUR-FU-10000576"/>
    <x v="0"/>
    <s v="Furnishings"/>
    <s v="Luxo Professional Fluorescent Magnifier Lamp with Clamp-Mount Base"/>
    <x v="607"/>
    <n v="5"/>
    <n v="0"/>
    <n v="272.79200000000003"/>
    <s v="Chuck Magee"/>
    <s v=""/>
    <n v="1"/>
    <n v="0"/>
  </r>
  <r>
    <n v="4248"/>
    <x v="2105"/>
    <x v="354"/>
    <d v="2019-12-04T00:00:00"/>
    <s v="Standard Class"/>
    <x v="60"/>
    <x v="60"/>
    <x v="2"/>
    <s v="United States"/>
    <s v="Baltimore"/>
    <s v="Maryland"/>
    <n v="21215"/>
    <x v="3"/>
    <s v="FUR-FU-10004270"/>
    <x v="0"/>
    <s v="Furnishings"/>
    <s v="Eldon Image Series Desk Accessories, Burgundy"/>
    <x v="3254"/>
    <n v="5"/>
    <n v="0"/>
    <n v="7.5239999999999991"/>
    <s v="Chuck Magee"/>
    <s v=""/>
    <n v="1"/>
    <n v="0"/>
  </r>
  <r>
    <n v="4249"/>
    <x v="2106"/>
    <x v="49"/>
    <d v="2018-12-05T00:00:00"/>
    <s v="Second Class"/>
    <x v="81"/>
    <x v="81"/>
    <x v="0"/>
    <s v="United States"/>
    <s v="Fairfield"/>
    <s v="Connecticut"/>
    <n v="6824"/>
    <x v="3"/>
    <s v="OFF-BI-10004236"/>
    <x v="1"/>
    <s v="Binders"/>
    <s v="XtraLife ClearVue Slant-D Ring Binder, White, 3&quot;"/>
    <x v="3255"/>
    <n v="6"/>
    <n v="0"/>
    <n v="40.516799999999996"/>
    <s v="Chuck Magee"/>
    <s v=""/>
    <n v="1"/>
    <n v="0"/>
  </r>
  <r>
    <n v="4250"/>
    <x v="2106"/>
    <x v="49"/>
    <d v="2018-12-05T00:00:00"/>
    <s v="Second Class"/>
    <x v="81"/>
    <x v="81"/>
    <x v="0"/>
    <s v="United States"/>
    <s v="Fairfield"/>
    <s v="Connecticut"/>
    <n v="6824"/>
    <x v="3"/>
    <s v="FUR-CH-10004997"/>
    <x v="0"/>
    <s v="Chairs"/>
    <s v="Hon Every-Day Series Multi-Task Chairs"/>
    <x v="3256"/>
    <n v="4"/>
    <n v="0"/>
    <n v="150.38400000000001"/>
    <s v="Chuck Magee"/>
    <s v=""/>
    <n v="1"/>
    <n v="0"/>
  </r>
  <r>
    <n v="4251"/>
    <x v="2107"/>
    <x v="111"/>
    <d v="2016-09-19T00:00:00"/>
    <s v="Same Day"/>
    <x v="740"/>
    <x v="740"/>
    <x v="1"/>
    <s v="United States"/>
    <s v="New York City"/>
    <s v="New York"/>
    <n v="10011"/>
    <x v="3"/>
    <s v="FUR-CH-10000988"/>
    <x v="0"/>
    <s v="Chairs"/>
    <s v="Hon Olson Stacker Stools"/>
    <x v="3257"/>
    <n v="7"/>
    <n v="0.1"/>
    <n v="177.42059999999998"/>
    <s v="Chuck Magee"/>
    <s v=""/>
    <n v="1"/>
    <n v="1"/>
  </r>
  <r>
    <n v="4252"/>
    <x v="2108"/>
    <x v="924"/>
    <d v="2017-10-23T00:00:00"/>
    <s v="Same Day"/>
    <x v="267"/>
    <x v="267"/>
    <x v="0"/>
    <s v="United States"/>
    <s v="Lakeland"/>
    <s v="Florida"/>
    <n v="33801"/>
    <x v="0"/>
    <s v="TEC-PH-10004897"/>
    <x v="2"/>
    <s v="Phones"/>
    <s v="Mediabridge Sport Armband iPhone 5s"/>
    <x v="3258"/>
    <n v="7"/>
    <n v="0.2"/>
    <n v="-13.286700000000002"/>
    <s v="Cassandra Brandow"/>
    <s v=""/>
    <n v="1"/>
    <n v="0"/>
  </r>
  <r>
    <n v="4253"/>
    <x v="2108"/>
    <x v="924"/>
    <d v="2017-10-23T00:00:00"/>
    <s v="Same Day"/>
    <x v="267"/>
    <x v="267"/>
    <x v="0"/>
    <s v="United States"/>
    <s v="Lakeland"/>
    <s v="Florida"/>
    <n v="33801"/>
    <x v="0"/>
    <s v="OFF-AR-10002656"/>
    <x v="1"/>
    <s v="Art"/>
    <s v="Sanford Liquid Accent Highlighters"/>
    <x v="1432"/>
    <n v="2"/>
    <n v="0.2"/>
    <n v="2.271199999999999"/>
    <s v="Cassandra Brandow"/>
    <s v=""/>
    <n v="1"/>
    <n v="0"/>
  </r>
  <r>
    <n v="4254"/>
    <x v="2108"/>
    <x v="924"/>
    <d v="2017-10-23T00:00:00"/>
    <s v="Same Day"/>
    <x v="267"/>
    <x v="267"/>
    <x v="0"/>
    <s v="United States"/>
    <s v="Lakeland"/>
    <s v="Florida"/>
    <n v="33801"/>
    <x v="0"/>
    <s v="TEC-PH-10004924"/>
    <x v="2"/>
    <s v="Phones"/>
    <s v="SKILCRAFT Telephone Shoulder Rest, 2&quot; x 6.5&quot; x 2.5&quot;, Black"/>
    <x v="3259"/>
    <n v="2"/>
    <n v="0.2"/>
    <n v="1.0346000000000006"/>
    <s v="Cassandra Brandow"/>
    <s v=""/>
    <n v="1"/>
    <n v="0"/>
  </r>
  <r>
    <n v="4255"/>
    <x v="2109"/>
    <x v="119"/>
    <d v="2019-10-16T00:00:00"/>
    <s v="First Class"/>
    <x v="59"/>
    <x v="59"/>
    <x v="0"/>
    <s v="United States"/>
    <s v="Freeport"/>
    <s v="Illinois"/>
    <n v="61032"/>
    <x v="2"/>
    <s v="OFF-PA-10003127"/>
    <x v="1"/>
    <s v="Paper"/>
    <s v="Easy-staple paper"/>
    <x v="930"/>
    <n v="3"/>
    <n v="0.2"/>
    <n v="20.576399999999996"/>
    <s v="Kelly Williams"/>
    <s v=""/>
    <n v="1"/>
    <n v="0"/>
  </r>
  <r>
    <n v="4256"/>
    <x v="2109"/>
    <x v="119"/>
    <d v="2019-10-16T00:00:00"/>
    <s v="First Class"/>
    <x v="59"/>
    <x v="59"/>
    <x v="0"/>
    <s v="United States"/>
    <s v="Freeport"/>
    <s v="Illinois"/>
    <n v="61032"/>
    <x v="2"/>
    <s v="OFF-BI-10000778"/>
    <x v="1"/>
    <s v="Binders"/>
    <s v="GBC VeloBinder Electric Binding Machine"/>
    <x v="3260"/>
    <n v="4"/>
    <n v="0.8"/>
    <n v="-145.17600000000002"/>
    <s v="Kelly Williams"/>
    <s v=""/>
    <n v="1"/>
    <n v="0"/>
  </r>
  <r>
    <n v="4257"/>
    <x v="2109"/>
    <x v="119"/>
    <d v="2019-10-16T00:00:00"/>
    <s v="First Class"/>
    <x v="59"/>
    <x v="59"/>
    <x v="0"/>
    <s v="United States"/>
    <s v="Freeport"/>
    <s v="Illinois"/>
    <n v="61032"/>
    <x v="2"/>
    <s v="FUR-FU-10001424"/>
    <x v="0"/>
    <s v="Furnishings"/>
    <s v="Dax Clear Box Frame"/>
    <x v="3261"/>
    <n v="3"/>
    <n v="0.6"/>
    <n v="-6.8094000000000037"/>
    <s v="Kelly Williams"/>
    <s v=""/>
    <n v="1"/>
    <n v="0"/>
  </r>
  <r>
    <n v="4258"/>
    <x v="2110"/>
    <x v="406"/>
    <d v="2017-09-09T00:00:00"/>
    <s v="Standard Class"/>
    <x v="10"/>
    <x v="10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x v="3262"/>
    <n v="2"/>
    <n v="0.7"/>
    <n v="-6.833400000000001"/>
    <s v="Anna Andreadi"/>
    <s v=""/>
    <n v="1"/>
    <n v="0"/>
  </r>
  <r>
    <n v="4259"/>
    <x v="2111"/>
    <x v="560"/>
    <d v="2018-03-16T00:00:00"/>
    <s v="First Class"/>
    <x v="152"/>
    <x v="152"/>
    <x v="1"/>
    <s v="United States"/>
    <s v="Seattle"/>
    <s v="Washington"/>
    <n v="98103"/>
    <x v="1"/>
    <s v="FUR-CH-10002880"/>
    <x v="0"/>
    <s v="Chairs"/>
    <s v="Global High-Back Leather Tilter, Burgundy"/>
    <x v="3263"/>
    <n v="2"/>
    <n v="0.2"/>
    <n v="-22.138200000000012"/>
    <s v="Anna Andreadi"/>
    <s v=""/>
    <n v="1"/>
    <n v="0"/>
  </r>
  <r>
    <n v="4260"/>
    <x v="2112"/>
    <x v="960"/>
    <d v="2019-11-02T00:00:00"/>
    <s v="Second Class"/>
    <x v="628"/>
    <x v="628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x v="3264"/>
    <n v="2"/>
    <n v="0"/>
    <n v="23.99"/>
    <s v="Chuck Magee"/>
    <s v=""/>
    <n v="1"/>
    <n v="0"/>
  </r>
  <r>
    <n v="4261"/>
    <x v="2113"/>
    <x v="453"/>
    <d v="2019-10-19T00:00:00"/>
    <s v="Second Class"/>
    <x v="602"/>
    <x v="602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x v="1206"/>
    <n v="5"/>
    <n v="0"/>
    <n v="6.0029999999999992"/>
    <s v="Chuck Magee"/>
    <s v=""/>
    <n v="1"/>
    <n v="0"/>
  </r>
  <r>
    <n v="4262"/>
    <x v="2114"/>
    <x v="783"/>
    <d v="2019-08-11T00:00:00"/>
    <s v="Standard Class"/>
    <x v="693"/>
    <x v="693"/>
    <x v="0"/>
    <s v="United States"/>
    <s v="Moorhead"/>
    <s v="Minnesota"/>
    <n v="56560"/>
    <x v="2"/>
    <s v="TEC-AC-10002006"/>
    <x v="2"/>
    <s v="Accessories"/>
    <s v="Memorex Micro Travel Drive 16 GB"/>
    <x v="1480"/>
    <n v="4"/>
    <n v="0"/>
    <n v="19.827599999999997"/>
    <s v="Kelly Williams"/>
    <s v=""/>
    <n v="1"/>
    <n v="0"/>
  </r>
  <r>
    <n v="4263"/>
    <x v="2115"/>
    <x v="296"/>
    <d v="2019-09-25T00:00:00"/>
    <s v="Standard Class"/>
    <x v="409"/>
    <x v="409"/>
    <x v="0"/>
    <s v="United States"/>
    <s v="Columbus"/>
    <s v="Georgia"/>
    <n v="31907"/>
    <x v="0"/>
    <s v="OFF-AP-10001242"/>
    <x v="1"/>
    <s v="Appliances"/>
    <s v="APC 7 Outlet Network SurgeArrest Surge Protector"/>
    <x v="3265"/>
    <n v="1"/>
    <n v="0"/>
    <n v="24.143999999999998"/>
    <s v="Cassandra Brandow"/>
    <s v=""/>
    <n v="1"/>
    <n v="0"/>
  </r>
  <r>
    <n v="4264"/>
    <x v="2116"/>
    <x v="132"/>
    <d v="2019-11-08T00:00:00"/>
    <s v="Standard Class"/>
    <x v="661"/>
    <x v="661"/>
    <x v="0"/>
    <s v="United States"/>
    <s v="Philadelphia"/>
    <s v="Pennsylvania"/>
    <n v="19143"/>
    <x v="3"/>
    <s v="OFF-BI-10000216"/>
    <x v="1"/>
    <s v="Binders"/>
    <s v="Mead 1st Gear 2&quot; Zipper Binder, Asst. Colors"/>
    <x v="3266"/>
    <n v="3"/>
    <n v="0.7"/>
    <n v="-7.782"/>
    <s v="Chuck Magee"/>
    <s v=""/>
    <n v="1"/>
    <n v="0"/>
  </r>
  <r>
    <n v="4265"/>
    <x v="2117"/>
    <x v="732"/>
    <d v="2018-11-09T00:00:00"/>
    <s v="Standard Class"/>
    <x v="212"/>
    <x v="212"/>
    <x v="0"/>
    <s v="United States"/>
    <s v="Houston"/>
    <s v="Texas"/>
    <n v="77036"/>
    <x v="2"/>
    <s v="FUR-TA-10002774"/>
    <x v="0"/>
    <s v="Tables"/>
    <s v="Laminate Occasional Tables"/>
    <x v="3267"/>
    <n v="8"/>
    <n v="0.3"/>
    <n v="-160.29520000000008"/>
    <s v="Kelly Williams"/>
    <s v=""/>
    <n v="1"/>
    <n v="0"/>
  </r>
  <r>
    <n v="4266"/>
    <x v="2117"/>
    <x v="732"/>
    <d v="2018-11-09T00:00:00"/>
    <s v="Standard Class"/>
    <x v="212"/>
    <x v="212"/>
    <x v="0"/>
    <s v="United States"/>
    <s v="Houston"/>
    <s v="Texas"/>
    <n v="77036"/>
    <x v="2"/>
    <s v="OFF-BI-10004364"/>
    <x v="1"/>
    <s v="Binders"/>
    <s v="Storex Dura Pro Binders"/>
    <x v="3019"/>
    <n v="3"/>
    <n v="0.8"/>
    <n v="-6.2370000000000019"/>
    <s v="Kelly Williams"/>
    <s v=""/>
    <n v="1"/>
    <n v="0"/>
  </r>
  <r>
    <n v="4267"/>
    <x v="2117"/>
    <x v="732"/>
    <d v="2018-11-09T00:00:00"/>
    <s v="Standard Class"/>
    <x v="212"/>
    <x v="212"/>
    <x v="0"/>
    <s v="United States"/>
    <s v="Houston"/>
    <s v="Texas"/>
    <n v="77036"/>
    <x v="2"/>
    <s v="FUR-BO-10000780"/>
    <x v="0"/>
    <s v="Bookcases"/>
    <s v="O'Sullivan Plantations 2-Door Library in Landvery Oak"/>
    <x v="2017"/>
    <n v="7"/>
    <n v="0.32"/>
    <n v="-225.09759999999991"/>
    <s v="Kelly Williams"/>
    <s v=""/>
    <n v="1"/>
    <n v="0"/>
  </r>
  <r>
    <n v="4268"/>
    <x v="2117"/>
    <x v="732"/>
    <d v="2018-11-09T00:00:00"/>
    <s v="Standard Class"/>
    <x v="212"/>
    <x v="212"/>
    <x v="0"/>
    <s v="United States"/>
    <s v="Houston"/>
    <s v="Texas"/>
    <n v="77036"/>
    <x v="2"/>
    <s v="OFF-BI-10001989"/>
    <x v="1"/>
    <s v="Binders"/>
    <s v="Premium Transparent Presentation Covers by GBC"/>
    <x v="3268"/>
    <n v="3"/>
    <n v="0.8"/>
    <n v="-20.140800000000006"/>
    <s v="Kelly Williams"/>
    <s v=""/>
    <n v="1"/>
    <n v="0"/>
  </r>
  <r>
    <n v="4269"/>
    <x v="2117"/>
    <x v="732"/>
    <d v="2018-11-09T00:00:00"/>
    <s v="Standard Class"/>
    <x v="212"/>
    <x v="212"/>
    <x v="0"/>
    <s v="United States"/>
    <s v="Houston"/>
    <s v="Texas"/>
    <n v="77036"/>
    <x v="2"/>
    <s v="TEC-AC-10004001"/>
    <x v="2"/>
    <s v="Accessories"/>
    <s v="Logitech Wireless Headset H600 Over-The-Head Design"/>
    <x v="1379"/>
    <n v="5"/>
    <n v="0.2"/>
    <n v="45.139500000000005"/>
    <s v="Kelly Williams"/>
    <s v=""/>
    <n v="1"/>
    <n v="0"/>
  </r>
  <r>
    <n v="4270"/>
    <x v="2118"/>
    <x v="643"/>
    <d v="2019-06-29T00:00:00"/>
    <s v="Second Class"/>
    <x v="562"/>
    <x v="562"/>
    <x v="0"/>
    <s v="United States"/>
    <s v="Seattle"/>
    <s v="Washington"/>
    <n v="98115"/>
    <x v="1"/>
    <s v="FUR-TA-10000688"/>
    <x v="0"/>
    <s v="Tables"/>
    <s v="Chromcraft Bull-Nose Wood Round Conference Table Top, Wood Base"/>
    <x v="3269"/>
    <n v="4"/>
    <n v="0"/>
    <n v="148.13799999999992"/>
    <s v="Anna Andreadi"/>
    <s v=""/>
    <n v="1"/>
    <n v="0"/>
  </r>
  <r>
    <n v="4271"/>
    <x v="2119"/>
    <x v="650"/>
    <d v="2017-11-30T00:00:00"/>
    <s v="Standard Class"/>
    <x v="741"/>
    <x v="741"/>
    <x v="1"/>
    <s v="United States"/>
    <s v="Jackson"/>
    <s v="Tennessee"/>
    <n v="38301"/>
    <x v="0"/>
    <s v="FUR-FU-10003930"/>
    <x v="0"/>
    <s v="Furnishings"/>
    <s v="Howard Miller 12-3/4 Diameter Accuwave DS  Wall Clock"/>
    <x v="3270"/>
    <n v="11"/>
    <n v="0.2"/>
    <n v="190.42980000000006"/>
    <s v="Cassandra Brandow"/>
    <s v=""/>
    <n v="1"/>
    <n v="1"/>
  </r>
  <r>
    <n v="4272"/>
    <x v="2120"/>
    <x v="390"/>
    <d v="2018-11-27T00:00:00"/>
    <s v="Second Class"/>
    <x v="156"/>
    <x v="156"/>
    <x v="1"/>
    <s v="United States"/>
    <s v="Baltimore"/>
    <s v="Maryland"/>
    <n v="21215"/>
    <x v="3"/>
    <s v="FUR-FU-10000965"/>
    <x v="0"/>
    <s v="Furnishings"/>
    <s v="Howard Miller 11-1/2&quot; Diameter Ridgewood Wall Clock"/>
    <x v="3271"/>
    <n v="4"/>
    <n v="0"/>
    <n v="85.181600000000003"/>
    <s v="Chuck Magee"/>
    <s v=""/>
    <n v="1"/>
    <n v="0"/>
  </r>
  <r>
    <n v="4273"/>
    <x v="2121"/>
    <x v="246"/>
    <d v="2019-07-21T00:00:00"/>
    <s v="Same Day"/>
    <x v="227"/>
    <x v="227"/>
    <x v="0"/>
    <s v="United States"/>
    <s v="Murray"/>
    <s v="Utah"/>
    <n v="84107"/>
    <x v="1"/>
    <s v="TEC-PH-10004071"/>
    <x v="2"/>
    <s v="Phones"/>
    <s v="PayAnywhere Card Reader"/>
    <x v="3272"/>
    <n v="9"/>
    <n v="0.2"/>
    <n v="6.2936999999999976"/>
    <s v="Anna Andreadi"/>
    <s v=""/>
    <n v="1"/>
    <n v="0"/>
  </r>
  <r>
    <n v="4274"/>
    <x v="2121"/>
    <x v="246"/>
    <d v="2019-07-21T00:00:00"/>
    <s v="Same Day"/>
    <x v="227"/>
    <x v="227"/>
    <x v="0"/>
    <s v="United States"/>
    <s v="Murray"/>
    <s v="Utah"/>
    <n v="84107"/>
    <x v="1"/>
    <s v="OFF-AR-10001044"/>
    <x v="1"/>
    <s v="Art"/>
    <s v="BOSTON Ranger #55 Pencil Sharpener, Black"/>
    <x v="2467"/>
    <n v="1"/>
    <n v="0"/>
    <n v="7.5370999999999988"/>
    <s v="Anna Andreadi"/>
    <s v=""/>
    <n v="1"/>
    <n v="0"/>
  </r>
  <r>
    <n v="4275"/>
    <x v="2122"/>
    <x v="924"/>
    <d v="2017-10-28T00:00:00"/>
    <s v="Standard Class"/>
    <x v="122"/>
    <x v="122"/>
    <x v="1"/>
    <s v="United States"/>
    <s v="Seattle"/>
    <s v="Washington"/>
    <n v="98105"/>
    <x v="1"/>
    <s v="OFF-BI-10004140"/>
    <x v="1"/>
    <s v="Binders"/>
    <s v="Avery Non-Stick Binders"/>
    <x v="3273"/>
    <n v="1"/>
    <n v="0.2"/>
    <n v="1.1224999999999996"/>
    <s v="Anna Andreadi"/>
    <s v=""/>
    <n v="1"/>
    <n v="0"/>
  </r>
  <r>
    <n v="4276"/>
    <x v="2123"/>
    <x v="584"/>
    <d v="2017-07-13T00:00:00"/>
    <s v="Standard Class"/>
    <x v="634"/>
    <x v="634"/>
    <x v="1"/>
    <s v="United States"/>
    <s v="Dallas"/>
    <s v="Texas"/>
    <n v="75220"/>
    <x v="2"/>
    <s v="OFF-AP-10002684"/>
    <x v="1"/>
    <s v="Appliances"/>
    <s v="Acco 7-Outlet Masterpiece Power Center, Wihtout Fax/Phone Line Protection"/>
    <x v="3274"/>
    <n v="2"/>
    <n v="0.8"/>
    <n v="-121.58000000000004"/>
    <s v="Kelly Williams"/>
    <s v=""/>
    <n v="1"/>
    <n v="0"/>
  </r>
  <r>
    <n v="4277"/>
    <x v="2124"/>
    <x v="238"/>
    <d v="2019-08-22T00:00:00"/>
    <s v="Standard Class"/>
    <x v="376"/>
    <x v="376"/>
    <x v="2"/>
    <s v="United States"/>
    <s v="Seattle"/>
    <s v="Washington"/>
    <n v="98105"/>
    <x v="1"/>
    <s v="OFF-ST-10000046"/>
    <x v="1"/>
    <s v="Storage"/>
    <s v="Fellowes Super Stor/Drawer Files"/>
    <x v="2144"/>
    <n v="2"/>
    <n v="0"/>
    <n v="61.38900000000001"/>
    <s v="Anna Andreadi"/>
    <s v=""/>
    <n v="1"/>
    <n v="0"/>
  </r>
  <r>
    <n v="4278"/>
    <x v="2125"/>
    <x v="947"/>
    <d v="2018-04-20T00:00:00"/>
    <s v="Standard Class"/>
    <x v="740"/>
    <x v="740"/>
    <x v="1"/>
    <s v="United States"/>
    <s v="Lakewood"/>
    <s v="New Jersey"/>
    <n v="8701"/>
    <x v="3"/>
    <s v="TEC-MA-10001047"/>
    <x v="2"/>
    <s v="Machines"/>
    <s v="3D Systems Cube Printer, 2nd Generation, Magenta"/>
    <x v="3275"/>
    <n v="7"/>
    <n v="0"/>
    <n v="2365.9817999999996"/>
    <s v="Chuck Magee"/>
    <s v=""/>
    <n v="1"/>
    <n v="0"/>
  </r>
  <r>
    <n v="4279"/>
    <x v="2125"/>
    <x v="947"/>
    <d v="2018-04-20T00:00:00"/>
    <s v="Standard Class"/>
    <x v="740"/>
    <x v="740"/>
    <x v="1"/>
    <s v="United States"/>
    <s v="Lakewood"/>
    <s v="New Jersey"/>
    <n v="8701"/>
    <x v="3"/>
    <s v="FUR-FU-10000550"/>
    <x v="0"/>
    <s v="Furnishings"/>
    <s v="Stacking Trays by OIC"/>
    <x v="745"/>
    <n v="2"/>
    <n v="0"/>
    <n v="3.2867999999999995"/>
    <s v="Chuck Magee"/>
    <s v=""/>
    <n v="1"/>
    <n v="0"/>
  </r>
  <r>
    <n v="4280"/>
    <x v="2125"/>
    <x v="947"/>
    <d v="2018-04-20T00:00:00"/>
    <s v="Standard Class"/>
    <x v="740"/>
    <x v="740"/>
    <x v="1"/>
    <s v="United States"/>
    <s v="Lakewood"/>
    <s v="New Jersey"/>
    <n v="8701"/>
    <x v="3"/>
    <s v="OFF-BI-10002432"/>
    <x v="1"/>
    <s v="Binders"/>
    <s v="Wilson Jones Standard D-Ring Binders"/>
    <x v="3276"/>
    <n v="5"/>
    <n v="0"/>
    <n v="11.890999999999998"/>
    <s v="Chuck Magee"/>
    <s v=""/>
    <n v="1"/>
    <n v="0"/>
  </r>
  <r>
    <n v="4281"/>
    <x v="2126"/>
    <x v="687"/>
    <d v="2016-11-18T00:00:00"/>
    <s v="Standard Class"/>
    <x v="84"/>
    <x v="84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x v="716"/>
    <n v="2"/>
    <n v="0"/>
    <n v="5.2255999999999991"/>
    <s v="Chuck Magee"/>
    <s v=""/>
    <n v="1"/>
    <n v="0"/>
  </r>
  <r>
    <n v="4282"/>
    <x v="2126"/>
    <x v="687"/>
    <d v="2016-11-18T00:00:00"/>
    <s v="Standard Class"/>
    <x v="84"/>
    <x v="84"/>
    <x v="2"/>
    <s v="United States"/>
    <s v="New York City"/>
    <s v="New York"/>
    <n v="10011"/>
    <x v="3"/>
    <s v="FUR-CH-10001797"/>
    <x v="0"/>
    <s v="Chairs"/>
    <s v="Safco Chair Connectors, 6/Carton"/>
    <x v="3277"/>
    <n v="2"/>
    <n v="0.1"/>
    <n v="14.62239999999999"/>
    <s v="Chuck Magee"/>
    <s v=""/>
    <n v="1"/>
    <n v="0"/>
  </r>
  <r>
    <n v="4283"/>
    <x v="2127"/>
    <x v="414"/>
    <d v="2016-12-23T00:00:00"/>
    <s v="First Class"/>
    <x v="455"/>
    <x v="455"/>
    <x v="0"/>
    <s v="United States"/>
    <s v="Indianapolis"/>
    <s v="Indiana"/>
    <n v="46203"/>
    <x v="2"/>
    <s v="OFF-LA-10003720"/>
    <x v="1"/>
    <s v="Labels"/>
    <s v="Avery 487"/>
    <x v="1175"/>
    <n v="1"/>
    <n v="0"/>
    <n v="1.7343"/>
    <s v="Kelly Williams"/>
    <s v=""/>
    <n v="1"/>
    <n v="0"/>
  </r>
  <r>
    <n v="4284"/>
    <x v="2127"/>
    <x v="414"/>
    <d v="2016-12-23T00:00:00"/>
    <s v="First Class"/>
    <x v="455"/>
    <x v="455"/>
    <x v="0"/>
    <s v="United States"/>
    <s v="Indianapolis"/>
    <s v="Indiana"/>
    <n v="46203"/>
    <x v="2"/>
    <s v="OFF-BI-10004600"/>
    <x v="1"/>
    <s v="Binders"/>
    <s v="Ibico Ibimaster 300 Manual Binding System"/>
    <x v="3278"/>
    <n v="3"/>
    <n v="0"/>
    <n v="496.78649999999993"/>
    <s v="Kelly Williams"/>
    <s v=""/>
    <n v="1"/>
    <n v="0"/>
  </r>
  <r>
    <n v="4285"/>
    <x v="2128"/>
    <x v="82"/>
    <d v="2017-11-26T00:00:00"/>
    <s v="Second Class"/>
    <x v="662"/>
    <x v="662"/>
    <x v="1"/>
    <s v="United States"/>
    <s v="Port Arthur"/>
    <s v="Texas"/>
    <n v="77642"/>
    <x v="2"/>
    <s v="FUR-BO-10003965"/>
    <x v="0"/>
    <s v="Bookcases"/>
    <s v="O'Sullivan Manor Hill 2-Door Library in Brianna Oak"/>
    <x v="3279"/>
    <n v="2"/>
    <n v="0.32"/>
    <n v="-76.011599999999973"/>
    <s v="Kelly Williams"/>
    <s v=""/>
    <n v="1"/>
    <n v="0"/>
  </r>
  <r>
    <n v="4286"/>
    <x v="2128"/>
    <x v="82"/>
    <d v="2017-11-26T00:00:00"/>
    <s v="Second Class"/>
    <x v="662"/>
    <x v="662"/>
    <x v="1"/>
    <s v="United States"/>
    <s v="Port Arthur"/>
    <s v="Texas"/>
    <n v="77642"/>
    <x v="2"/>
    <s v="OFF-LA-10000240"/>
    <x v="1"/>
    <s v="Labels"/>
    <s v="Self-Adhesive Address Labels for Typewriters by Universal"/>
    <x v="3280"/>
    <n v="2"/>
    <n v="0.2"/>
    <n v="3.9473999999999996"/>
    <s v="Kelly Williams"/>
    <s v=""/>
    <n v="1"/>
    <n v="0"/>
  </r>
  <r>
    <n v="4287"/>
    <x v="2128"/>
    <x v="82"/>
    <d v="2017-11-26T00:00:00"/>
    <s v="Second Class"/>
    <x v="662"/>
    <x v="662"/>
    <x v="1"/>
    <s v="United States"/>
    <s v="Port Arthur"/>
    <s v="Texas"/>
    <n v="77642"/>
    <x v="2"/>
    <s v="TEC-CO-10001571"/>
    <x v="2"/>
    <s v="Copiers"/>
    <s v="Sharp 1540cs Digital Laser Copier"/>
    <x v="2913"/>
    <n v="1"/>
    <n v="0.2"/>
    <n v="164.99700000000001"/>
    <s v="Kelly Williams"/>
    <s v=""/>
    <n v="1"/>
    <n v="0"/>
  </r>
  <r>
    <n v="4288"/>
    <x v="2129"/>
    <x v="116"/>
    <d v="2020-01-03T00:00:00"/>
    <s v="Standard Class"/>
    <x v="382"/>
    <x v="382"/>
    <x v="2"/>
    <s v="United States"/>
    <s v="Nashville"/>
    <s v="Tennessee"/>
    <n v="37211"/>
    <x v="0"/>
    <s v="OFF-ST-10000736"/>
    <x v="1"/>
    <s v="Storage"/>
    <s v="Carina Double Wide Media Storage Towers in Natural &amp; Black"/>
    <x v="1466"/>
    <n v="1"/>
    <n v="0.2"/>
    <n v="-12.956800000000005"/>
    <s v="Cassandra Brandow"/>
    <s v=""/>
    <n v="1"/>
    <n v="0"/>
  </r>
  <r>
    <n v="4289"/>
    <x v="2130"/>
    <x v="961"/>
    <d v="2017-05-21T00:00:00"/>
    <s v="Standard Class"/>
    <x v="21"/>
    <x v="21"/>
    <x v="1"/>
    <s v="United States"/>
    <s v="Houston"/>
    <s v="Texas"/>
    <n v="77095"/>
    <x v="2"/>
    <s v="OFF-BI-10002082"/>
    <x v="1"/>
    <s v="Binders"/>
    <s v="GBC Twin Loop Wire Binding Elements"/>
    <x v="3281"/>
    <n v="5"/>
    <n v="0.8"/>
    <n v="-49.92"/>
    <s v="Kelly Williams"/>
    <s v=""/>
    <n v="1"/>
    <n v="0"/>
  </r>
  <r>
    <n v="4290"/>
    <x v="2130"/>
    <x v="961"/>
    <d v="2017-05-21T00:00:00"/>
    <s v="Standard Class"/>
    <x v="21"/>
    <x v="21"/>
    <x v="1"/>
    <s v="United States"/>
    <s v="Houston"/>
    <s v="Texas"/>
    <n v="77095"/>
    <x v="2"/>
    <s v="OFF-PA-10002250"/>
    <x v="1"/>
    <s v="Paper"/>
    <s v="Things To Do Today Pad"/>
    <x v="3282"/>
    <n v="3"/>
    <n v="0.2"/>
    <n v="4.9307999999999996"/>
    <s v="Kelly Williams"/>
    <s v=""/>
    <n v="1"/>
    <n v="0"/>
  </r>
  <r>
    <n v="4291"/>
    <x v="2131"/>
    <x v="34"/>
    <d v="2019-12-13T00:00:00"/>
    <s v="Second Class"/>
    <x v="401"/>
    <x v="401"/>
    <x v="2"/>
    <s v="United States"/>
    <s v="Los Angeles"/>
    <s v="California"/>
    <n v="90004"/>
    <x v="1"/>
    <s v="OFF-AR-10000122"/>
    <x v="1"/>
    <s v="Art"/>
    <s v="Newell 314"/>
    <x v="954"/>
    <n v="2"/>
    <n v="0"/>
    <n v="2.7899999999999991"/>
    <s v="Anna Andreadi"/>
    <s v=""/>
    <n v="1"/>
    <n v="0"/>
  </r>
  <r>
    <n v="4292"/>
    <x v="2131"/>
    <x v="34"/>
    <d v="2019-12-13T00:00:00"/>
    <s v="Second Class"/>
    <x v="401"/>
    <x v="401"/>
    <x v="2"/>
    <s v="United States"/>
    <s v="Los Angeles"/>
    <s v="California"/>
    <n v="90004"/>
    <x v="1"/>
    <s v="FUR-TA-10003748"/>
    <x v="0"/>
    <s v="Tables"/>
    <s v="Bevis 36 x 72 Conference Tables"/>
    <x v="3283"/>
    <n v="9"/>
    <n v="0.2"/>
    <n v="22.408199999999994"/>
    <s v="Anna Andreadi"/>
    <s v=""/>
    <n v="1"/>
    <n v="0"/>
  </r>
  <r>
    <n v="4293"/>
    <x v="2131"/>
    <x v="34"/>
    <d v="2019-12-13T00:00:00"/>
    <s v="Second Class"/>
    <x v="401"/>
    <x v="401"/>
    <x v="2"/>
    <s v="United States"/>
    <s v="Los Angeles"/>
    <s v="California"/>
    <n v="90004"/>
    <x v="1"/>
    <s v="OFF-AP-10001394"/>
    <x v="1"/>
    <s v="Appliances"/>
    <s v="Harmony Air Purifier"/>
    <x v="3284"/>
    <n v="1"/>
    <n v="0"/>
    <n v="68.039999999999992"/>
    <s v="Anna Andreadi"/>
    <s v=""/>
    <n v="1"/>
    <n v="0"/>
  </r>
  <r>
    <n v="4294"/>
    <x v="2132"/>
    <x v="434"/>
    <d v="2019-03-16T00:00:00"/>
    <s v="Standard Class"/>
    <x v="12"/>
    <x v="12"/>
    <x v="0"/>
    <s v="United States"/>
    <s v="Philadelphia"/>
    <s v="Pennsylvania"/>
    <n v="19140"/>
    <x v="3"/>
    <s v="TEC-PH-10004896"/>
    <x v="2"/>
    <s v="Phones"/>
    <s v="Nokia Lumia 521 (T-Mobile)"/>
    <x v="3285"/>
    <n v="3"/>
    <n v="0.4"/>
    <n v="-10.796399999999995"/>
    <s v="Chuck Magee"/>
    <s v=""/>
    <n v="1"/>
    <n v="0"/>
  </r>
  <r>
    <n v="4295"/>
    <x v="2133"/>
    <x v="760"/>
    <d v="2019-10-27T00:00:00"/>
    <s v="Standard Class"/>
    <x v="694"/>
    <x v="694"/>
    <x v="1"/>
    <s v="United States"/>
    <s v="Redmond"/>
    <s v="Oregon"/>
    <n v="97756"/>
    <x v="1"/>
    <s v="FUR-TA-10002607"/>
    <x v="0"/>
    <s v="Tables"/>
    <s v="KI Conference Tables"/>
    <x v="237"/>
    <n v="5"/>
    <n v="0.5"/>
    <n v="-120.51299999999998"/>
    <s v="Anna Andreadi"/>
    <s v=""/>
    <n v="1"/>
    <n v="0"/>
  </r>
  <r>
    <n v="4296"/>
    <x v="2134"/>
    <x v="445"/>
    <d v="2019-07-10T00:00:00"/>
    <s v="Standard Class"/>
    <x v="93"/>
    <x v="93"/>
    <x v="0"/>
    <s v="United States"/>
    <s v="Citrus Heights"/>
    <s v="California"/>
    <n v="95610"/>
    <x v="1"/>
    <s v="FUR-FU-10001215"/>
    <x v="0"/>
    <s v="Furnishings"/>
    <s v="Howard Miller 11-1/2&quot; Diameter Brentwood Wall Clock"/>
    <x v="3286"/>
    <n v="3"/>
    <n v="0"/>
    <n v="54.343800000000009"/>
    <s v="Anna Andreadi"/>
    <s v=""/>
    <n v="1"/>
    <n v="0"/>
  </r>
  <r>
    <n v="4297"/>
    <x v="2135"/>
    <x v="507"/>
    <d v="2019-09-10T00:00:00"/>
    <s v="Standard Class"/>
    <x v="260"/>
    <x v="260"/>
    <x v="1"/>
    <s v="United States"/>
    <s v="Los Angeles"/>
    <s v="California"/>
    <n v="90032"/>
    <x v="1"/>
    <s v="OFF-ST-10000419"/>
    <x v="1"/>
    <s v="Storage"/>
    <s v="Rogers Jumbo File, Granite"/>
    <x v="3287"/>
    <n v="4"/>
    <n v="0"/>
    <n v="0.54319999999999879"/>
    <s v="Anna Andreadi"/>
    <s v=""/>
    <n v="1"/>
    <n v="0"/>
  </r>
  <r>
    <n v="4298"/>
    <x v="2136"/>
    <x v="962"/>
    <d v="2019-08-26T00:00:00"/>
    <s v="Second Class"/>
    <x v="138"/>
    <x v="138"/>
    <x v="0"/>
    <s v="United States"/>
    <s v="Tallahassee"/>
    <s v="Florida"/>
    <n v="32303"/>
    <x v="0"/>
    <s v="TEC-PH-10001459"/>
    <x v="2"/>
    <s v="Phones"/>
    <s v="Samsung Galaxy Mega 6.3"/>
    <x v="3288"/>
    <n v="13"/>
    <n v="0.2"/>
    <n v="327.59220000000005"/>
    <s v="Cassandra Brandow"/>
    <s v=""/>
    <n v="1"/>
    <n v="0"/>
  </r>
  <r>
    <n v="4299"/>
    <x v="2136"/>
    <x v="962"/>
    <d v="2019-08-26T00:00:00"/>
    <s v="Second Class"/>
    <x v="138"/>
    <x v="138"/>
    <x v="0"/>
    <s v="United States"/>
    <s v="Tallahassee"/>
    <s v="Florida"/>
    <n v="32303"/>
    <x v="0"/>
    <s v="OFF-PA-10000241"/>
    <x v="1"/>
    <s v="Paper"/>
    <s v="IBM Multi-Purpose Copy Paper, 8 1/2 x 11&quot;, Case"/>
    <x v="2000"/>
    <n v="2"/>
    <n v="0.2"/>
    <n v="15.489999999999997"/>
    <s v="Cassandra Brandow"/>
    <s v=""/>
    <n v="1"/>
    <n v="0"/>
  </r>
  <r>
    <n v="4300"/>
    <x v="2136"/>
    <x v="962"/>
    <d v="2019-08-26T00:00:00"/>
    <s v="Second Class"/>
    <x v="138"/>
    <x v="138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x v="3289"/>
    <n v="6"/>
    <n v="0.2"/>
    <n v="12.103199999999994"/>
    <s v="Cassandra Brandow"/>
    <s v=""/>
    <n v="1"/>
    <n v="0"/>
  </r>
  <r>
    <n v="4301"/>
    <x v="2136"/>
    <x v="962"/>
    <d v="2019-08-26T00:00:00"/>
    <s v="Second Class"/>
    <x v="138"/>
    <x v="138"/>
    <x v="0"/>
    <s v="United States"/>
    <s v="Tallahassee"/>
    <s v="Florida"/>
    <n v="32303"/>
    <x v="0"/>
    <s v="FUR-FU-10001852"/>
    <x v="0"/>
    <s v="Furnishings"/>
    <s v="Eldon Regeneration Recycled Desk Accessories, Smoke"/>
    <x v="3290"/>
    <n v="2"/>
    <n v="0.2"/>
    <n v="0.41759999999999986"/>
    <s v="Cassandra Brandow"/>
    <s v=""/>
    <n v="1"/>
    <n v="0"/>
  </r>
  <r>
    <n v="4302"/>
    <x v="2136"/>
    <x v="962"/>
    <d v="2019-08-26T00:00:00"/>
    <s v="Second Class"/>
    <x v="138"/>
    <x v="138"/>
    <x v="0"/>
    <s v="United States"/>
    <s v="Tallahassee"/>
    <s v="Florida"/>
    <n v="32303"/>
    <x v="0"/>
    <s v="OFF-PA-10000141"/>
    <x v="1"/>
    <s v="Paper"/>
    <s v="Ampad Evidence Wirebond Steno Books, 6&quot; x 9&quot;"/>
    <x v="525"/>
    <n v="5"/>
    <n v="0.2"/>
    <n v="2.9429999999999992"/>
    <s v="Cassandra Brandow"/>
    <s v=""/>
    <n v="1"/>
    <n v="0"/>
  </r>
  <r>
    <n v="4303"/>
    <x v="2137"/>
    <x v="963"/>
    <d v="2016-08-25T00:00:00"/>
    <s v="Second Class"/>
    <x v="368"/>
    <x v="368"/>
    <x v="2"/>
    <s v="United States"/>
    <s v="Lakewood"/>
    <s v="Ohio"/>
    <n v="44107"/>
    <x v="3"/>
    <s v="OFF-AR-10002804"/>
    <x v="1"/>
    <s v="Art"/>
    <s v="Faber Castell Col-Erase Pencils"/>
    <x v="2970"/>
    <n v="1"/>
    <n v="0.2"/>
    <n v="1.0269000000000001"/>
    <s v="Chuck Magee"/>
    <n v="1"/>
    <n v="0"/>
    <n v="0"/>
  </r>
  <r>
    <n v="4304"/>
    <x v="2138"/>
    <x v="964"/>
    <d v="2018-10-04T00:00:00"/>
    <s v="Same Day"/>
    <x v="373"/>
    <x v="373"/>
    <x v="0"/>
    <s v="United States"/>
    <s v="The Colony"/>
    <s v="Texas"/>
    <n v="75056"/>
    <x v="2"/>
    <s v="OFF-EN-10003862"/>
    <x v="1"/>
    <s v="Envelopes"/>
    <s v="Laser &amp; Ink Jet Business Envelopes"/>
    <x v="3291"/>
    <n v="7"/>
    <n v="0.2"/>
    <n v="19.4194"/>
    <s v="Kelly Williams"/>
    <s v=""/>
    <n v="1"/>
    <n v="0"/>
  </r>
  <r>
    <n v="4305"/>
    <x v="2139"/>
    <x v="965"/>
    <d v="2016-10-30T00:00:00"/>
    <s v="Second Class"/>
    <x v="738"/>
    <x v="738"/>
    <x v="0"/>
    <s v="United States"/>
    <s v="Seattle"/>
    <s v="Washington"/>
    <n v="98105"/>
    <x v="1"/>
    <s v="FUR-FU-10000448"/>
    <x v="0"/>
    <s v="Furnishings"/>
    <s v="Tenex Chairmats For Use With Carpeted Floors"/>
    <x v="3292"/>
    <n v="4"/>
    <n v="0"/>
    <n v="3.195999999999998"/>
    <s v="Anna Andreadi"/>
    <s v=""/>
    <n v="1"/>
    <n v="0"/>
  </r>
  <r>
    <n v="4306"/>
    <x v="2139"/>
    <x v="965"/>
    <d v="2016-10-30T00:00:00"/>
    <s v="Second Class"/>
    <x v="738"/>
    <x v="738"/>
    <x v="0"/>
    <s v="United States"/>
    <s v="Seattle"/>
    <s v="Washington"/>
    <n v="98105"/>
    <x v="1"/>
    <s v="TEC-PH-10000526"/>
    <x v="2"/>
    <s v="Phones"/>
    <s v="Vtech CS6719"/>
    <x v="3293"/>
    <n v="5"/>
    <n v="0.2"/>
    <n v="38.396000000000015"/>
    <s v="Anna Andreadi"/>
    <s v=""/>
    <n v="1"/>
    <n v="0"/>
  </r>
  <r>
    <n v="4307"/>
    <x v="2140"/>
    <x v="931"/>
    <d v="2018-06-28T00:00:00"/>
    <s v="Same Day"/>
    <x v="294"/>
    <x v="294"/>
    <x v="1"/>
    <s v="United States"/>
    <s v="Los Angeles"/>
    <s v="California"/>
    <n v="90032"/>
    <x v="1"/>
    <s v="OFF-BI-10002764"/>
    <x v="1"/>
    <s v="Binders"/>
    <s v="Recycled Pressboard Report Cover with Reinforced Top Hinge"/>
    <x v="3294"/>
    <n v="3"/>
    <n v="0.2"/>
    <n v="2.8100999999999998"/>
    <s v="Anna Andreadi"/>
    <s v=""/>
    <n v="1"/>
    <n v="0"/>
  </r>
  <r>
    <n v="4308"/>
    <x v="2140"/>
    <x v="931"/>
    <d v="2018-06-28T00:00:00"/>
    <s v="Same Day"/>
    <x v="294"/>
    <x v="294"/>
    <x v="1"/>
    <s v="United States"/>
    <s v="Los Angeles"/>
    <s v="California"/>
    <n v="90032"/>
    <x v="1"/>
    <s v="OFF-BI-10001524"/>
    <x v="1"/>
    <s v="Binders"/>
    <s v="GBC Premium Transparent Covers with Diagonal Lined Pattern"/>
    <x v="3295"/>
    <n v="2"/>
    <n v="0.2"/>
    <n v="11.748799999999997"/>
    <s v="Anna Andreadi"/>
    <s v=""/>
    <n v="1"/>
    <n v="0"/>
  </r>
  <r>
    <n v="4309"/>
    <x v="2141"/>
    <x v="130"/>
    <d v="2016-11-11T00:00:00"/>
    <s v="Standard Class"/>
    <x v="576"/>
    <x v="576"/>
    <x v="0"/>
    <s v="United States"/>
    <s v="Los Angeles"/>
    <s v="California"/>
    <n v="90045"/>
    <x v="1"/>
    <s v="TEC-PH-10001079"/>
    <x v="2"/>
    <s v="Phones"/>
    <s v="Polycom SoundPoint Pro SE-225 Corded phone"/>
    <x v="3296"/>
    <n v="7"/>
    <n v="0.2"/>
    <n v="66.634399999999971"/>
    <s v="Anna Andreadi"/>
    <s v=""/>
    <n v="1"/>
    <n v="0"/>
  </r>
  <r>
    <n v="4310"/>
    <x v="2141"/>
    <x v="130"/>
    <d v="2016-11-11T00:00:00"/>
    <s v="Standard Class"/>
    <x v="576"/>
    <x v="576"/>
    <x v="0"/>
    <s v="United States"/>
    <s v="Los Angeles"/>
    <s v="California"/>
    <n v="90045"/>
    <x v="1"/>
    <s v="FUR-TA-10002041"/>
    <x v="0"/>
    <s v="Tables"/>
    <s v="Bevis Round Conference Table Top, X-Base"/>
    <x v="3297"/>
    <n v="4"/>
    <n v="0.2"/>
    <n v="-64.544399999999968"/>
    <s v="Anna Andreadi"/>
    <s v=""/>
    <n v="1"/>
    <n v="0"/>
  </r>
  <r>
    <n v="4311"/>
    <x v="2141"/>
    <x v="130"/>
    <d v="2016-11-11T00:00:00"/>
    <s v="Standard Class"/>
    <x v="576"/>
    <x v="576"/>
    <x v="0"/>
    <s v="United States"/>
    <s v="Los Angeles"/>
    <s v="California"/>
    <n v="90045"/>
    <x v="1"/>
    <s v="OFF-BI-10001036"/>
    <x v="1"/>
    <s v="Binders"/>
    <s v="Cardinal EasyOpen D-Ring Binders"/>
    <x v="1462"/>
    <n v="3"/>
    <n v="0.2"/>
    <n v="8.2259999999999991"/>
    <s v="Anna Andreadi"/>
    <s v=""/>
    <n v="1"/>
    <n v="0"/>
  </r>
  <r>
    <n v="4312"/>
    <x v="2141"/>
    <x v="130"/>
    <d v="2016-11-11T00:00:00"/>
    <s v="Standard Class"/>
    <x v="576"/>
    <x v="576"/>
    <x v="0"/>
    <s v="United States"/>
    <s v="Los Angeles"/>
    <s v="California"/>
    <n v="90045"/>
    <x v="1"/>
    <s v="OFF-PA-10000223"/>
    <x v="1"/>
    <s v="Paper"/>
    <s v="Xerox 2000"/>
    <x v="541"/>
    <n v="3"/>
    <n v="0"/>
    <n v="9.3312000000000008"/>
    <s v="Anna Andreadi"/>
    <s v=""/>
    <n v="1"/>
    <n v="0"/>
  </r>
  <r>
    <n v="4313"/>
    <x v="2141"/>
    <x v="130"/>
    <d v="2016-11-11T00:00:00"/>
    <s v="Standard Class"/>
    <x v="576"/>
    <x v="576"/>
    <x v="0"/>
    <s v="United States"/>
    <s v="Los Angeles"/>
    <s v="California"/>
    <n v="90045"/>
    <x v="1"/>
    <s v="TEC-MA-10003246"/>
    <x v="2"/>
    <s v="Machines"/>
    <s v="Hewlett-Packard Deskjet D4360 Printer"/>
    <x v="3298"/>
    <n v="4"/>
    <n v="0.2"/>
    <n v="139.98999999999995"/>
    <s v="Anna Andreadi"/>
    <s v=""/>
    <n v="1"/>
    <n v="0"/>
  </r>
  <r>
    <n v="4314"/>
    <x v="2142"/>
    <x v="78"/>
    <d v="2016-09-12T00:00:00"/>
    <s v="Standard Class"/>
    <x v="407"/>
    <x v="407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x v="3299"/>
    <n v="2"/>
    <n v="0"/>
    <n v="4.1950000000000003"/>
    <s v="Chuck Magee"/>
    <s v=""/>
    <n v="1"/>
    <n v="0"/>
  </r>
  <r>
    <n v="4315"/>
    <x v="2143"/>
    <x v="608"/>
    <d v="2017-07-01T00:00:00"/>
    <s v="Standard Class"/>
    <x v="269"/>
    <x v="269"/>
    <x v="0"/>
    <s v="United States"/>
    <s v="Los Angeles"/>
    <s v="California"/>
    <n v="90045"/>
    <x v="1"/>
    <s v="OFF-AR-10004062"/>
    <x v="1"/>
    <s v="Art"/>
    <s v="Staples in misc. colors"/>
    <x v="3300"/>
    <n v="2"/>
    <n v="0"/>
    <n v="5.24"/>
    <s v="Anna Andreadi"/>
    <s v=""/>
    <n v="1"/>
    <n v="0"/>
  </r>
  <r>
    <n v="4316"/>
    <x v="2143"/>
    <x v="608"/>
    <d v="2017-07-01T00:00:00"/>
    <s v="Standard Class"/>
    <x v="269"/>
    <x v="269"/>
    <x v="0"/>
    <s v="United States"/>
    <s v="Los Angeles"/>
    <s v="California"/>
    <n v="90045"/>
    <x v="1"/>
    <s v="OFF-BI-10004330"/>
    <x v="1"/>
    <s v="Binders"/>
    <s v="GBC Velobind Prepunched Cover Sets, Regency Series"/>
    <x v="1294"/>
    <n v="3"/>
    <n v="0.2"/>
    <n v="27.734999999999996"/>
    <s v="Anna Andreadi"/>
    <s v=""/>
    <n v="1"/>
    <n v="0"/>
  </r>
  <r>
    <n v="4317"/>
    <x v="2143"/>
    <x v="608"/>
    <d v="2017-07-01T00:00:00"/>
    <s v="Standard Class"/>
    <x v="269"/>
    <x v="269"/>
    <x v="0"/>
    <s v="United States"/>
    <s v="Los Angeles"/>
    <s v="California"/>
    <n v="90045"/>
    <x v="1"/>
    <s v="OFF-ST-10001963"/>
    <x v="1"/>
    <s v="Storage"/>
    <s v="Tennsco Regal Shelving Units"/>
    <x v="3301"/>
    <n v="3"/>
    <n v="0"/>
    <n v="9.126899999999992"/>
    <s v="Anna Andreadi"/>
    <s v=""/>
    <n v="1"/>
    <n v="0"/>
  </r>
  <r>
    <n v="4318"/>
    <x v="2144"/>
    <x v="353"/>
    <d v="2017-08-02T00:00:00"/>
    <s v="Standard Class"/>
    <x v="66"/>
    <x v="66"/>
    <x v="0"/>
    <s v="United States"/>
    <s v="San Francisco"/>
    <s v="California"/>
    <n v="94110"/>
    <x v="1"/>
    <s v="OFF-EN-10002230"/>
    <x v="1"/>
    <s v="Envelopes"/>
    <s v="Airmail Envelopes"/>
    <x v="3302"/>
    <n v="2"/>
    <n v="0"/>
    <n v="78.894199999999998"/>
    <s v="Anna Andreadi"/>
    <s v=""/>
    <n v="1"/>
    <n v="0"/>
  </r>
  <r>
    <n v="4319"/>
    <x v="2145"/>
    <x v="226"/>
    <d v="2019-12-11T00:00:00"/>
    <s v="Standard Class"/>
    <x v="290"/>
    <x v="290"/>
    <x v="0"/>
    <s v="United States"/>
    <s v="Richmond"/>
    <s v="Virginia"/>
    <n v="23223"/>
    <x v="0"/>
    <s v="FUR-FU-10000175"/>
    <x v="0"/>
    <s v="Furnishings"/>
    <s v="DAX Wood Document Frame."/>
    <x v="3303"/>
    <n v="6"/>
    <n v="0"/>
    <n v="25.537799999999997"/>
    <s v="Cassandra Brandow"/>
    <s v=""/>
    <n v="1"/>
    <n v="0"/>
  </r>
  <r>
    <n v="4320"/>
    <x v="2146"/>
    <x v="282"/>
    <d v="2017-01-03T00:00:00"/>
    <s v="Second Class"/>
    <x v="461"/>
    <x v="461"/>
    <x v="0"/>
    <s v="United States"/>
    <s v="Albuquerque"/>
    <s v="New Mexico"/>
    <n v="87105"/>
    <x v="1"/>
    <s v="TEC-PH-10004897"/>
    <x v="2"/>
    <s v="Phones"/>
    <s v="Mediabridge Sport Armband iPhone 5s"/>
    <x v="112"/>
    <n v="3"/>
    <n v="0.2"/>
    <n v="-5.694300000000001"/>
    <s v="Anna Andreadi"/>
    <n v="1"/>
    <n v="0"/>
    <n v="0"/>
  </r>
  <r>
    <n v="4321"/>
    <x v="2146"/>
    <x v="282"/>
    <d v="2017-01-03T00:00:00"/>
    <s v="Second Class"/>
    <x v="461"/>
    <x v="461"/>
    <x v="0"/>
    <s v="United States"/>
    <s v="Albuquerque"/>
    <s v="New Mexico"/>
    <n v="87105"/>
    <x v="1"/>
    <s v="OFF-ST-10003123"/>
    <x v="1"/>
    <s v="Storage"/>
    <s v="Fellowes Bases and Tops For Staxonsteel/High-Stak Systems"/>
    <x v="3304"/>
    <n v="1"/>
    <n v="0"/>
    <n v="7.9895999999999994"/>
    <s v="Anna Andreadi"/>
    <n v="1"/>
    <n v="0"/>
    <n v="0"/>
  </r>
  <r>
    <n v="4322"/>
    <x v="2147"/>
    <x v="966"/>
    <d v="2017-02-19T00:00:00"/>
    <s v="Standard Class"/>
    <x v="41"/>
    <x v="41"/>
    <x v="0"/>
    <s v="United States"/>
    <s v="Akron"/>
    <s v="Ohio"/>
    <n v="44312"/>
    <x v="3"/>
    <s v="OFF-BI-10001658"/>
    <x v="1"/>
    <s v="Binders"/>
    <s v="GBC Standard Therm-A-Bind Covers"/>
    <x v="478"/>
    <n v="2"/>
    <n v="0.7"/>
    <n v="-11.961599999999997"/>
    <s v="Chuck Magee"/>
    <s v=""/>
    <n v="1"/>
    <n v="0"/>
  </r>
  <r>
    <n v="4323"/>
    <x v="2147"/>
    <x v="966"/>
    <d v="2017-02-19T00:00:00"/>
    <s v="Standard Class"/>
    <x v="41"/>
    <x v="41"/>
    <x v="0"/>
    <s v="United States"/>
    <s v="Akron"/>
    <s v="Ohio"/>
    <n v="44312"/>
    <x v="3"/>
    <s v="TEC-PH-10002834"/>
    <x v="2"/>
    <s v="Phones"/>
    <s v="Google Nexus 5"/>
    <x v="3305"/>
    <n v="3"/>
    <n v="0.4"/>
    <n v="-80.995500000000021"/>
    <s v="Chuck Magee"/>
    <s v=""/>
    <n v="1"/>
    <n v="0"/>
  </r>
  <r>
    <n v="4324"/>
    <x v="2147"/>
    <x v="966"/>
    <d v="2017-02-19T00:00:00"/>
    <s v="Standard Class"/>
    <x v="41"/>
    <x v="41"/>
    <x v="0"/>
    <s v="United States"/>
    <s v="Akron"/>
    <s v="Ohio"/>
    <n v="44312"/>
    <x v="3"/>
    <s v="OFF-BI-10002160"/>
    <x v="1"/>
    <s v="Binders"/>
    <s v="Acco Hanging Data Binders"/>
    <x v="3306"/>
    <n v="2"/>
    <n v="0.7"/>
    <n v="-1.6763999999999997"/>
    <s v="Chuck Magee"/>
    <s v=""/>
    <n v="1"/>
    <n v="0"/>
  </r>
  <r>
    <n v="4325"/>
    <x v="2147"/>
    <x v="966"/>
    <d v="2017-02-19T00:00:00"/>
    <s v="Standard Class"/>
    <x v="41"/>
    <x v="41"/>
    <x v="0"/>
    <s v="United States"/>
    <s v="Akron"/>
    <s v="Ohio"/>
    <n v="44312"/>
    <x v="3"/>
    <s v="OFF-AR-10004999"/>
    <x v="1"/>
    <s v="Art"/>
    <s v="Newell 315"/>
    <x v="646"/>
    <n v="3"/>
    <n v="0.2"/>
    <n v="0.8969999999999998"/>
    <s v="Chuck Magee"/>
    <s v=""/>
    <n v="1"/>
    <n v="0"/>
  </r>
  <r>
    <n v="4326"/>
    <x v="2147"/>
    <x v="966"/>
    <d v="2017-02-19T00:00:00"/>
    <s v="Standard Class"/>
    <x v="41"/>
    <x v="41"/>
    <x v="0"/>
    <s v="United States"/>
    <s v="Akron"/>
    <s v="Ohio"/>
    <n v="44312"/>
    <x v="3"/>
    <s v="TEC-AC-10003280"/>
    <x v="2"/>
    <s v="Accessories"/>
    <s v="Belkin F8E887 USB Wired Ergonomic Keyboard"/>
    <x v="981"/>
    <n v="3"/>
    <n v="0.2"/>
    <n v="0.89969999999999573"/>
    <s v="Chuck Magee"/>
    <s v=""/>
    <n v="1"/>
    <n v="0"/>
  </r>
  <r>
    <n v="4327"/>
    <x v="2148"/>
    <x v="967"/>
    <d v="2018-01-27T00:00:00"/>
    <s v="First Class"/>
    <x v="422"/>
    <x v="422"/>
    <x v="1"/>
    <s v="United States"/>
    <s v="Plainfield"/>
    <s v="New Jersey"/>
    <n v="7060"/>
    <x v="3"/>
    <s v="OFF-AR-10000315"/>
    <x v="1"/>
    <s v="Art"/>
    <s v="Dixon Ticonderoga Maple Cedar Pencil, #2"/>
    <x v="3307"/>
    <n v="3"/>
    <n v="0"/>
    <n v="2.3025000000000002"/>
    <s v="Chuck Magee"/>
    <s v=""/>
    <n v="1"/>
    <n v="0"/>
  </r>
  <r>
    <n v="4328"/>
    <x v="2148"/>
    <x v="967"/>
    <d v="2018-01-27T00:00:00"/>
    <s v="First Class"/>
    <x v="422"/>
    <x v="422"/>
    <x v="1"/>
    <s v="United States"/>
    <s v="Plainfield"/>
    <s v="New Jersey"/>
    <n v="7060"/>
    <x v="3"/>
    <s v="OFF-PA-10000007"/>
    <x v="1"/>
    <s v="Paper"/>
    <s v="Telephone Message Books with Fax/Mobile Section, 4 1/4&quot; x 6&quot;"/>
    <x v="3308"/>
    <n v="5"/>
    <n v="0"/>
    <n v="8.2799999999999994"/>
    <s v="Chuck Magee"/>
    <s v=""/>
    <n v="1"/>
    <n v="0"/>
  </r>
  <r>
    <n v="4329"/>
    <x v="2149"/>
    <x v="719"/>
    <d v="2019-04-07T00:00:00"/>
    <s v="Standard Class"/>
    <x v="547"/>
    <x v="547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x v="3309"/>
    <n v="9"/>
    <n v="0"/>
    <n v="19.318499999999997"/>
    <s v="Chuck Magee"/>
    <s v=""/>
    <n v="1"/>
    <n v="0"/>
  </r>
  <r>
    <n v="4330"/>
    <x v="2150"/>
    <x v="621"/>
    <d v="2019-10-09T00:00:00"/>
    <s v="Standard Class"/>
    <x v="138"/>
    <x v="138"/>
    <x v="0"/>
    <s v="United States"/>
    <s v="Hialeah"/>
    <s v="Florida"/>
    <n v="33012"/>
    <x v="0"/>
    <s v="OFF-PA-10000556"/>
    <x v="1"/>
    <s v="Paper"/>
    <s v="Xerox 208"/>
    <x v="12"/>
    <n v="3"/>
    <n v="0.2"/>
    <n v="5.4432"/>
    <s v="Cassandra Brandow"/>
    <s v=""/>
    <n v="1"/>
    <n v="0"/>
  </r>
  <r>
    <n v="4331"/>
    <x v="2150"/>
    <x v="621"/>
    <d v="2019-10-09T00:00:00"/>
    <s v="Standard Class"/>
    <x v="138"/>
    <x v="138"/>
    <x v="0"/>
    <s v="United States"/>
    <s v="Hialeah"/>
    <s v="Florida"/>
    <n v="33012"/>
    <x v="0"/>
    <s v="OFF-AP-10000804"/>
    <x v="1"/>
    <s v="Appliances"/>
    <s v="Hoover Portapower Portable Vacuum"/>
    <x v="1429"/>
    <n v="5"/>
    <n v="0.2"/>
    <n v="1.1200000000000001"/>
    <s v="Cassandra Brandow"/>
    <s v=""/>
    <n v="1"/>
    <n v="0"/>
  </r>
  <r>
    <n v="4332"/>
    <x v="2151"/>
    <x v="853"/>
    <d v="2019-09-06T00:00:00"/>
    <s v="Standard Class"/>
    <x v="286"/>
    <x v="286"/>
    <x v="0"/>
    <s v="United States"/>
    <s v="Redmond"/>
    <s v="Washington"/>
    <n v="98052"/>
    <x v="1"/>
    <s v="TEC-AC-10001998"/>
    <x v="2"/>
    <s v="Accessories"/>
    <s v="Logitech LS21 Speaker System - PC Multimedia - 2.1-CH - Wired"/>
    <x v="86"/>
    <n v="1"/>
    <n v="0"/>
    <n v="6.796599999999998"/>
    <s v="Anna Andreadi"/>
    <s v=""/>
    <n v="1"/>
    <n v="0"/>
  </r>
  <r>
    <n v="4333"/>
    <x v="2151"/>
    <x v="853"/>
    <d v="2019-09-06T00:00:00"/>
    <s v="Standard Class"/>
    <x v="286"/>
    <x v="286"/>
    <x v="0"/>
    <s v="United States"/>
    <s v="Redmond"/>
    <s v="Washington"/>
    <n v="98052"/>
    <x v="1"/>
    <s v="OFF-BI-10003476"/>
    <x v="1"/>
    <s v="Binders"/>
    <s v="Avery Metallic Poly Binders"/>
    <x v="3310"/>
    <n v="5"/>
    <n v="0.2"/>
    <n v="8.0219999999999985"/>
    <s v="Anna Andreadi"/>
    <s v=""/>
    <n v="1"/>
    <n v="0"/>
  </r>
  <r>
    <n v="4334"/>
    <x v="2152"/>
    <x v="379"/>
    <d v="2017-12-27T00:00:00"/>
    <s v="Standard Class"/>
    <x v="742"/>
    <x v="742"/>
    <x v="0"/>
    <s v="United States"/>
    <s v="Daytona Beach"/>
    <s v="Florida"/>
    <n v="32114"/>
    <x v="0"/>
    <s v="TEC-AC-10003237"/>
    <x v="2"/>
    <s v="Accessories"/>
    <s v="Memorex Micro Travel Drive 4 GB"/>
    <x v="3311"/>
    <n v="6"/>
    <n v="0.2"/>
    <n v="14.628000000000005"/>
    <s v="Cassandra Brandow"/>
    <s v=""/>
    <n v="1"/>
    <n v="1"/>
  </r>
  <r>
    <n v="4335"/>
    <x v="2152"/>
    <x v="379"/>
    <d v="2017-12-27T00:00:00"/>
    <s v="Standard Class"/>
    <x v="742"/>
    <x v="742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x v="3312"/>
    <n v="2"/>
    <n v="0.2"/>
    <n v="9.2178000000000004"/>
    <s v="Cassandra Brandow"/>
    <s v=""/>
    <n v="1"/>
    <n v="0"/>
  </r>
  <r>
    <n v="4336"/>
    <x v="2153"/>
    <x v="139"/>
    <d v="2017-12-24T00:00:00"/>
    <s v="Standard Class"/>
    <x v="47"/>
    <x v="47"/>
    <x v="0"/>
    <s v="United States"/>
    <s v="Bullhead City"/>
    <s v="Arizona"/>
    <n v="86442"/>
    <x v="1"/>
    <s v="OFF-EN-10003068"/>
    <x v="1"/>
    <s v="Envelopes"/>
    <s v="#6 3/4 Gummed Flap White Envelopes"/>
    <x v="2418"/>
    <n v="1"/>
    <n v="0.2"/>
    <n v="2.7719999999999994"/>
    <s v="Anna Andreadi"/>
    <s v=""/>
    <n v="1"/>
    <n v="0"/>
  </r>
  <r>
    <n v="4337"/>
    <x v="2153"/>
    <x v="139"/>
    <d v="2017-12-24T00:00:00"/>
    <s v="Standard Class"/>
    <x v="47"/>
    <x v="47"/>
    <x v="0"/>
    <s v="United States"/>
    <s v="Bullhead City"/>
    <s v="Arizona"/>
    <n v="86442"/>
    <x v="1"/>
    <s v="FUR-FU-10002088"/>
    <x v="0"/>
    <s v="Furnishings"/>
    <s v="Nu-Dell Float Frame 11 x 14 1/2"/>
    <x v="325"/>
    <n v="2"/>
    <n v="0.2"/>
    <n v="3.9512"/>
    <s v="Anna Andreadi"/>
    <s v=""/>
    <n v="1"/>
    <n v="0"/>
  </r>
  <r>
    <n v="4338"/>
    <x v="2154"/>
    <x v="154"/>
    <d v="2017-12-01T00:00:00"/>
    <s v="Standard Class"/>
    <x v="17"/>
    <x v="17"/>
    <x v="2"/>
    <s v="United States"/>
    <s v="Los Angeles"/>
    <s v="California"/>
    <n v="90049"/>
    <x v="1"/>
    <s v="TEC-AC-10000158"/>
    <x v="2"/>
    <s v="Accessories"/>
    <s v="Sony 64GB Class 10 Micro SDHC R40 Memory Card"/>
    <x v="3313"/>
    <n v="3"/>
    <n v="0"/>
    <n v="22.6737"/>
    <s v="Anna Andreadi"/>
    <s v=""/>
    <n v="1"/>
    <n v="0"/>
  </r>
  <r>
    <n v="4339"/>
    <x v="2154"/>
    <x v="154"/>
    <d v="2017-12-01T00:00:00"/>
    <s v="Standard Class"/>
    <x v="17"/>
    <x v="17"/>
    <x v="2"/>
    <s v="United States"/>
    <s v="Los Angeles"/>
    <s v="California"/>
    <n v="90049"/>
    <x v="1"/>
    <s v="OFF-PA-10000482"/>
    <x v="1"/>
    <s v="Paper"/>
    <s v="Snap-A-Way Black Print Carbonless Ruled Speed Letter, Triplicate"/>
    <x v="3314"/>
    <n v="3"/>
    <n v="0"/>
    <n v="53.495399999999989"/>
    <s v="Anna Andreadi"/>
    <s v=""/>
    <n v="1"/>
    <n v="0"/>
  </r>
  <r>
    <n v="4340"/>
    <x v="2155"/>
    <x v="151"/>
    <d v="2019-09-01T00:00:00"/>
    <s v="Standard Class"/>
    <x v="729"/>
    <x v="729"/>
    <x v="0"/>
    <s v="United States"/>
    <s v="Franklin"/>
    <s v="Tennessee"/>
    <n v="37064"/>
    <x v="0"/>
    <s v="OFF-PA-10004888"/>
    <x v="1"/>
    <s v="Paper"/>
    <s v="Xerox 217"/>
    <x v="1182"/>
    <n v="1"/>
    <n v="0.2"/>
    <n v="1.8144"/>
    <s v="Cassandra Brandow"/>
    <s v=""/>
    <n v="1"/>
    <n v="0"/>
  </r>
  <r>
    <n v="4341"/>
    <x v="2156"/>
    <x v="579"/>
    <d v="2016-03-22T00:00:00"/>
    <s v="Same Day"/>
    <x v="718"/>
    <x v="718"/>
    <x v="0"/>
    <s v="United States"/>
    <s v="Portage"/>
    <s v="Indiana"/>
    <n v="46368"/>
    <x v="2"/>
    <s v="OFF-AR-10003478"/>
    <x v="1"/>
    <s v="Art"/>
    <s v="Avery Hi-Liter EverBold Pen Style Fluorescent Highlighters, 4/Pack"/>
    <x v="1363"/>
    <n v="2"/>
    <n v="0"/>
    <n v="6.5120000000000005"/>
    <s v="Kelly Williams"/>
    <s v=""/>
    <n v="1"/>
    <n v="0"/>
  </r>
  <r>
    <n v="4342"/>
    <x v="2157"/>
    <x v="94"/>
    <d v="2019-12-21T00:00:00"/>
    <s v="Standard Class"/>
    <x v="673"/>
    <x v="673"/>
    <x v="0"/>
    <s v="United States"/>
    <s v="Arlington"/>
    <s v="Virginia"/>
    <n v="22204"/>
    <x v="0"/>
    <s v="OFF-ST-10003208"/>
    <x v="1"/>
    <s v="Storage"/>
    <s v="Adjustable Depth Letter/Legal Cart"/>
    <x v="2577"/>
    <n v="3"/>
    <n v="0"/>
    <n v="157.87019999999993"/>
    <s v="Cassandra Brandow"/>
    <s v=""/>
    <n v="1"/>
    <n v="0"/>
  </r>
  <r>
    <n v="4343"/>
    <x v="2158"/>
    <x v="498"/>
    <d v="2019-03-22T00:00:00"/>
    <s v="First Class"/>
    <x v="444"/>
    <x v="444"/>
    <x v="0"/>
    <s v="United States"/>
    <s v="San Francisco"/>
    <s v="California"/>
    <n v="94110"/>
    <x v="1"/>
    <s v="OFF-BI-10004970"/>
    <x v="1"/>
    <s v="Binders"/>
    <s v="ACCOHIDE 3-Ring Binder, Blue, 1&quot;"/>
    <x v="2990"/>
    <n v="6"/>
    <n v="0.2"/>
    <n v="6.690599999999999"/>
    <s v="Anna Andreadi"/>
    <s v=""/>
    <n v="1"/>
    <n v="0"/>
  </r>
  <r>
    <n v="4344"/>
    <x v="2158"/>
    <x v="498"/>
    <d v="2019-03-22T00:00:00"/>
    <s v="First Class"/>
    <x v="444"/>
    <x v="444"/>
    <x v="0"/>
    <s v="United States"/>
    <s v="San Francisco"/>
    <s v="California"/>
    <n v="94110"/>
    <x v="1"/>
    <s v="TEC-PH-10000038"/>
    <x v="2"/>
    <s v="Phones"/>
    <s v="Jawbone MINI JAMBOX Wireless Bluetooth Speaker"/>
    <x v="3315"/>
    <n v="6"/>
    <n v="0.2"/>
    <n v="-131.50080000000005"/>
    <s v="Anna Andreadi"/>
    <s v=""/>
    <n v="1"/>
    <n v="0"/>
  </r>
  <r>
    <n v="4345"/>
    <x v="2158"/>
    <x v="498"/>
    <d v="2019-03-22T00:00:00"/>
    <s v="First Class"/>
    <x v="444"/>
    <x v="444"/>
    <x v="0"/>
    <s v="United States"/>
    <s v="San Francisco"/>
    <s v="California"/>
    <n v="94110"/>
    <x v="1"/>
    <s v="TEC-AC-10001552"/>
    <x v="2"/>
    <s v="Accessories"/>
    <s v="Logitech K350 2.4Ghz Wireless Keyboard"/>
    <x v="3316"/>
    <n v="2"/>
    <n v="0"/>
    <n v="10.949399999999997"/>
    <s v="Anna Andreadi"/>
    <s v=""/>
    <n v="1"/>
    <n v="0"/>
  </r>
  <r>
    <n v="4346"/>
    <x v="2158"/>
    <x v="498"/>
    <d v="2019-03-22T00:00:00"/>
    <s v="First Class"/>
    <x v="444"/>
    <x v="444"/>
    <x v="0"/>
    <s v="United States"/>
    <s v="San Francisco"/>
    <s v="California"/>
    <n v="94110"/>
    <x v="1"/>
    <s v="TEC-AC-10002926"/>
    <x v="2"/>
    <s v="Accessories"/>
    <s v="Logitech Wireless Marathon Mouse M705"/>
    <x v="1772"/>
    <n v="4"/>
    <n v="0"/>
    <n v="85.982800000000012"/>
    <s v="Anna Andreadi"/>
    <s v=""/>
    <n v="1"/>
    <n v="0"/>
  </r>
  <r>
    <n v="4347"/>
    <x v="2159"/>
    <x v="31"/>
    <d v="2018-09-25T00:00:00"/>
    <s v="Standard Class"/>
    <x v="570"/>
    <x v="570"/>
    <x v="0"/>
    <s v="United States"/>
    <s v="New Rochelle"/>
    <s v="New York"/>
    <n v="10801"/>
    <x v="3"/>
    <s v="FUR-CH-10001394"/>
    <x v="0"/>
    <s v="Chairs"/>
    <s v="Global Leather Executive Chair"/>
    <x v="3317"/>
    <n v="2"/>
    <n v="0.1"/>
    <n v="140.39599999999993"/>
    <s v="Chuck Magee"/>
    <s v=""/>
    <n v="1"/>
    <n v="0"/>
  </r>
  <r>
    <n v="4348"/>
    <x v="2159"/>
    <x v="31"/>
    <d v="2018-09-25T00:00:00"/>
    <s v="Standard Class"/>
    <x v="570"/>
    <x v="570"/>
    <x v="0"/>
    <s v="United States"/>
    <s v="New Rochelle"/>
    <s v="New York"/>
    <n v="10801"/>
    <x v="3"/>
    <s v="FUR-FU-10004053"/>
    <x v="0"/>
    <s v="Furnishings"/>
    <s v="DAX Two-Tone Silver Metal Document Frame"/>
    <x v="3318"/>
    <n v="3"/>
    <n v="0"/>
    <n v="26.1096"/>
    <s v="Chuck Magee"/>
    <s v=""/>
    <n v="1"/>
    <n v="0"/>
  </r>
  <r>
    <n v="4349"/>
    <x v="2160"/>
    <x v="221"/>
    <d v="2019-11-29T00:00:00"/>
    <s v="Second Class"/>
    <x v="597"/>
    <x v="597"/>
    <x v="0"/>
    <s v="United States"/>
    <s v="Mesa"/>
    <s v="Arizona"/>
    <n v="85204"/>
    <x v="1"/>
    <s v="OFF-BI-10004230"/>
    <x v="1"/>
    <s v="Binders"/>
    <s v="GBC Recycled Grain Textured Covers"/>
    <x v="321"/>
    <n v="2"/>
    <n v="0.7"/>
    <n v="-15.197599999999994"/>
    <s v="Anna Andreadi"/>
    <n v="1"/>
    <n v="0"/>
    <n v="0"/>
  </r>
  <r>
    <n v="4350"/>
    <x v="2160"/>
    <x v="221"/>
    <d v="2019-11-29T00:00:00"/>
    <s v="Second Class"/>
    <x v="597"/>
    <x v="597"/>
    <x v="0"/>
    <s v="United States"/>
    <s v="Mesa"/>
    <s v="Arizona"/>
    <n v="85204"/>
    <x v="1"/>
    <s v="OFF-ST-10000060"/>
    <x v="1"/>
    <s v="Storage"/>
    <s v="Fellowes Bankers Box Staxonsteel Drawer File/Stacking System"/>
    <x v="3319"/>
    <n v="8"/>
    <n v="0.2"/>
    <n v="-41.587199999999996"/>
    <s v="Anna Andreadi"/>
    <n v="1"/>
    <n v="0"/>
    <n v="0"/>
  </r>
  <r>
    <n v="4351"/>
    <x v="2161"/>
    <x v="645"/>
    <d v="2019-04-15T00:00:00"/>
    <s v="Standard Class"/>
    <x v="691"/>
    <x v="691"/>
    <x v="0"/>
    <s v="United States"/>
    <s v="Lancaster"/>
    <s v="Ohio"/>
    <n v="43130"/>
    <x v="3"/>
    <s v="OFF-ST-10001325"/>
    <x v="1"/>
    <s v="Storage"/>
    <s v="Sterilite Officeware Hinged File Box"/>
    <x v="510"/>
    <n v="2"/>
    <n v="0.2"/>
    <n v="1.4672000000000001"/>
    <s v="Chuck Magee"/>
    <s v=""/>
    <n v="1"/>
    <n v="0"/>
  </r>
  <r>
    <n v="4352"/>
    <x v="2161"/>
    <x v="645"/>
    <d v="2019-04-15T00:00:00"/>
    <s v="Standard Class"/>
    <x v="691"/>
    <x v="691"/>
    <x v="0"/>
    <s v="United States"/>
    <s v="Lancaster"/>
    <s v="Ohio"/>
    <n v="43130"/>
    <x v="3"/>
    <s v="TEC-AC-10003441"/>
    <x v="2"/>
    <s v="Accessories"/>
    <s v="Kingston Digital DataTraveler 32GB USB 2.0"/>
    <x v="3320"/>
    <n v="2"/>
    <n v="0.2"/>
    <n v="-4.7460000000000013"/>
    <s v="Chuck Magee"/>
    <s v=""/>
    <n v="1"/>
    <n v="0"/>
  </r>
  <r>
    <n v="4353"/>
    <x v="2162"/>
    <x v="389"/>
    <d v="2019-12-12T00:00:00"/>
    <s v="Second Class"/>
    <x v="743"/>
    <x v="743"/>
    <x v="0"/>
    <s v="United States"/>
    <s v="Stockton"/>
    <s v="California"/>
    <n v="95207"/>
    <x v="1"/>
    <s v="TEC-PH-10003215"/>
    <x v="2"/>
    <s v="Phones"/>
    <s v="Jackery Bar Premium Fast-charging Portable Charger"/>
    <x v="3124"/>
    <n v="4"/>
    <n v="0.2"/>
    <n v="34.741999999999997"/>
    <s v="Anna Andreadi"/>
    <s v=""/>
    <n v="1"/>
    <n v="1"/>
  </r>
  <r>
    <n v="4354"/>
    <x v="2162"/>
    <x v="389"/>
    <d v="2019-12-12T00:00:00"/>
    <s v="Second Class"/>
    <x v="743"/>
    <x v="743"/>
    <x v="0"/>
    <s v="United States"/>
    <s v="Stockton"/>
    <s v="California"/>
    <n v="95207"/>
    <x v="1"/>
    <s v="OFF-PA-10002005"/>
    <x v="1"/>
    <s v="Paper"/>
    <s v="Xerox 225"/>
    <x v="91"/>
    <n v="2"/>
    <n v="0"/>
    <n v="6.2208000000000006"/>
    <s v="Anna Andreadi"/>
    <s v=""/>
    <n v="1"/>
    <n v="0"/>
  </r>
  <r>
    <n v="4355"/>
    <x v="2163"/>
    <x v="221"/>
    <d v="2019-11-26T00:00:00"/>
    <s v="Second Class"/>
    <x v="550"/>
    <x v="550"/>
    <x v="1"/>
    <s v="United States"/>
    <s v="Asheville"/>
    <s v="North Carolina"/>
    <n v="28806"/>
    <x v="0"/>
    <s v="OFF-BI-10004465"/>
    <x v="1"/>
    <s v="Binders"/>
    <s v="Avery Durable Slant Ring Binders"/>
    <x v="3006"/>
    <n v="8"/>
    <n v="0.7"/>
    <n v="-12.671999999999997"/>
    <s v="Cassandra Brandow"/>
    <s v=""/>
    <n v="1"/>
    <n v="0"/>
  </r>
  <r>
    <n v="4356"/>
    <x v="2164"/>
    <x v="784"/>
    <d v="2017-12-07T00:00:00"/>
    <s v="Second Class"/>
    <x v="197"/>
    <x v="197"/>
    <x v="0"/>
    <s v="United States"/>
    <s v="Clarksville"/>
    <s v="Tennessee"/>
    <n v="37042"/>
    <x v="0"/>
    <s v="OFF-BI-10000545"/>
    <x v="1"/>
    <s v="Binders"/>
    <s v="GBC Ibimaster 500 Manual ProClick Binding System"/>
    <x v="3321"/>
    <n v="7"/>
    <n v="0.7"/>
    <n v="-1065.3719999999998"/>
    <s v="Cassandra Brandow"/>
    <s v=""/>
    <n v="1"/>
    <n v="0"/>
  </r>
  <r>
    <n v="4357"/>
    <x v="2164"/>
    <x v="784"/>
    <d v="2017-12-07T00:00:00"/>
    <s v="Second Class"/>
    <x v="197"/>
    <x v="197"/>
    <x v="0"/>
    <s v="United States"/>
    <s v="Clarksville"/>
    <s v="Tennessee"/>
    <n v="37042"/>
    <x v="0"/>
    <s v="OFF-AR-10003752"/>
    <x v="1"/>
    <s v="Art"/>
    <s v="Deluxe Chalkboard Eraser Cleaner"/>
    <x v="3322"/>
    <n v="4"/>
    <n v="0.2"/>
    <n v="12.011999999999999"/>
    <s v="Cassandra Brandow"/>
    <s v=""/>
    <n v="1"/>
    <n v="0"/>
  </r>
  <r>
    <n v="4358"/>
    <x v="2165"/>
    <x v="157"/>
    <d v="2019-12-11T00:00:00"/>
    <s v="Same Day"/>
    <x v="625"/>
    <x v="625"/>
    <x v="0"/>
    <s v="United States"/>
    <s v="Aurora"/>
    <s v="Illinois"/>
    <n v="60505"/>
    <x v="2"/>
    <s v="OFF-PA-10001937"/>
    <x v="1"/>
    <s v="Paper"/>
    <s v="Xerox 21"/>
    <x v="563"/>
    <n v="2"/>
    <n v="0.2"/>
    <n v="3.6288"/>
    <s v="Kelly Williams"/>
    <s v=""/>
    <n v="1"/>
    <n v="0"/>
  </r>
  <r>
    <n v="4359"/>
    <x v="2165"/>
    <x v="157"/>
    <d v="2019-12-11T00:00:00"/>
    <s v="Same Day"/>
    <x v="625"/>
    <x v="625"/>
    <x v="0"/>
    <s v="United States"/>
    <s v="Aurora"/>
    <s v="Illinois"/>
    <n v="60505"/>
    <x v="2"/>
    <s v="FUR-FU-10004306"/>
    <x v="0"/>
    <s v="Furnishings"/>
    <s v="Electrix Halogen Magnifier Lamp"/>
    <x v="3323"/>
    <n v="1"/>
    <n v="0.6"/>
    <n v="-66.061999999999998"/>
    <s v="Kelly Williams"/>
    <s v=""/>
    <n v="1"/>
    <n v="0"/>
  </r>
  <r>
    <n v="4360"/>
    <x v="2165"/>
    <x v="157"/>
    <d v="2019-12-11T00:00:00"/>
    <s v="Same Day"/>
    <x v="625"/>
    <x v="625"/>
    <x v="0"/>
    <s v="United States"/>
    <s v="Aurora"/>
    <s v="Illinois"/>
    <n v="60505"/>
    <x v="2"/>
    <s v="FUR-CH-10003973"/>
    <x v="0"/>
    <s v="Chairs"/>
    <s v="GuestStacker Chair with Chrome Finish Legs"/>
    <x v="3324"/>
    <n v="2"/>
    <n v="0.3"/>
    <n v="-14.870399999999961"/>
    <s v="Kelly Williams"/>
    <s v=""/>
    <n v="1"/>
    <n v="0"/>
  </r>
  <r>
    <n v="4361"/>
    <x v="2166"/>
    <x v="206"/>
    <d v="2018-05-23T00:00:00"/>
    <s v="First Class"/>
    <x v="291"/>
    <x v="291"/>
    <x v="1"/>
    <s v="United States"/>
    <s v="Warwick"/>
    <s v="Rhode Island"/>
    <n v="2886"/>
    <x v="3"/>
    <s v="OFF-PA-10000565"/>
    <x v="1"/>
    <s v="Paper"/>
    <s v="Easy-staple paper"/>
    <x v="1375"/>
    <n v="2"/>
    <n v="0"/>
    <n v="54.860399999999998"/>
    <s v="Chuck Magee"/>
    <s v=""/>
    <n v="1"/>
    <n v="0"/>
  </r>
  <r>
    <n v="4362"/>
    <x v="2167"/>
    <x v="922"/>
    <d v="2019-02-21T00:00:00"/>
    <s v="Second Class"/>
    <x v="328"/>
    <x v="328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x v="3325"/>
    <n v="3"/>
    <n v="0"/>
    <n v="8.4563999999999986"/>
    <s v="Cassandra Brandow"/>
    <s v=""/>
    <n v="1"/>
    <n v="0"/>
  </r>
  <r>
    <n v="4363"/>
    <x v="2168"/>
    <x v="968"/>
    <d v="2019-05-22T00:00:00"/>
    <s v="Second Class"/>
    <x v="396"/>
    <x v="396"/>
    <x v="0"/>
    <s v="United States"/>
    <s v="Fargo"/>
    <s v="North Dakota"/>
    <n v="58103"/>
    <x v="2"/>
    <s v="OFF-AR-10001953"/>
    <x v="1"/>
    <s v="Art"/>
    <s v="Boston 1645 Deluxe Heavier-Duty Electric Pencil Sharpener"/>
    <x v="3326"/>
    <n v="3"/>
    <n v="0"/>
    <n v="35.623800000000003"/>
    <s v="Kelly Williams"/>
    <s v=""/>
    <n v="1"/>
    <n v="0"/>
  </r>
  <r>
    <n v="4364"/>
    <x v="2168"/>
    <x v="968"/>
    <d v="2019-05-22T00:00:00"/>
    <s v="Second Class"/>
    <x v="396"/>
    <x v="396"/>
    <x v="0"/>
    <s v="United States"/>
    <s v="Fargo"/>
    <s v="North Dakota"/>
    <n v="58103"/>
    <x v="2"/>
    <s v="OFF-AR-10001374"/>
    <x v="1"/>
    <s v="Art"/>
    <s v="BIC Brite Liner Highlighters, Chisel Tip"/>
    <x v="243"/>
    <n v="4"/>
    <n v="0"/>
    <n v="8.2943999999999996"/>
    <s v="Kelly Williams"/>
    <s v=""/>
    <n v="1"/>
    <n v="0"/>
  </r>
  <r>
    <n v="4365"/>
    <x v="2168"/>
    <x v="968"/>
    <d v="2019-05-22T00:00:00"/>
    <s v="Second Class"/>
    <x v="396"/>
    <x v="396"/>
    <x v="0"/>
    <s v="United States"/>
    <s v="Fargo"/>
    <s v="North Dakota"/>
    <n v="58103"/>
    <x v="2"/>
    <s v="OFF-ST-10003816"/>
    <x v="1"/>
    <s v="Storage"/>
    <s v="Fellowes High-Stak Drawer Files"/>
    <x v="3327"/>
    <n v="4"/>
    <n v="0"/>
    <n v="162.09479999999996"/>
    <s v="Kelly Williams"/>
    <s v=""/>
    <n v="1"/>
    <n v="0"/>
  </r>
  <r>
    <n v="4366"/>
    <x v="2168"/>
    <x v="968"/>
    <d v="2019-05-22T00:00:00"/>
    <s v="Second Class"/>
    <x v="396"/>
    <x v="396"/>
    <x v="0"/>
    <s v="United States"/>
    <s v="Fargo"/>
    <s v="North Dakota"/>
    <n v="58103"/>
    <x v="2"/>
    <s v="OFF-FA-10001843"/>
    <x v="1"/>
    <s v="Fasteners"/>
    <s v="Staples"/>
    <x v="3328"/>
    <n v="3"/>
    <n v="0"/>
    <n v="3.4827000000000004"/>
    <s v="Kelly Williams"/>
    <s v=""/>
    <n v="1"/>
    <n v="0"/>
  </r>
  <r>
    <n v="4367"/>
    <x v="2168"/>
    <x v="968"/>
    <d v="2019-05-22T00:00:00"/>
    <s v="Second Class"/>
    <x v="396"/>
    <x v="396"/>
    <x v="0"/>
    <s v="United States"/>
    <s v="Fargo"/>
    <s v="North Dakota"/>
    <n v="58103"/>
    <x v="2"/>
    <s v="OFF-AR-10000657"/>
    <x v="1"/>
    <s v="Art"/>
    <s v="Binney &amp; Smith inkTank Desk Highlighter, Chisel Tip, Yellow, 12/Box"/>
    <x v="3329"/>
    <n v="10"/>
    <n v="0"/>
    <n v="7.094999999999998"/>
    <s v="Kelly Williams"/>
    <s v=""/>
    <n v="1"/>
    <n v="0"/>
  </r>
  <r>
    <n v="4368"/>
    <x v="2169"/>
    <x v="220"/>
    <d v="2019-09-13T00:00:00"/>
    <s v="Second Class"/>
    <x v="66"/>
    <x v="66"/>
    <x v="0"/>
    <s v="United States"/>
    <s v="Chicago"/>
    <s v="Illinois"/>
    <n v="60623"/>
    <x v="2"/>
    <s v="OFF-FA-10000936"/>
    <x v="1"/>
    <s v="Fasteners"/>
    <s v="Acco Hot Clips Clips to Go"/>
    <x v="3330"/>
    <n v="4"/>
    <n v="0.2"/>
    <n v="3.2899999999999996"/>
    <s v="Kelly Williams"/>
    <s v=""/>
    <n v="1"/>
    <n v="0"/>
  </r>
  <r>
    <n v="4369"/>
    <x v="2169"/>
    <x v="220"/>
    <d v="2019-09-13T00:00:00"/>
    <s v="Second Class"/>
    <x v="66"/>
    <x v="66"/>
    <x v="0"/>
    <s v="United States"/>
    <s v="Chicago"/>
    <s v="Illinois"/>
    <n v="60623"/>
    <x v="2"/>
    <s v="OFF-PA-10003657"/>
    <x v="1"/>
    <s v="Paper"/>
    <s v="Xerox 1927"/>
    <x v="3331"/>
    <n v="6"/>
    <n v="0.2"/>
    <n v="6.4199999999999964"/>
    <s v="Kelly Williams"/>
    <s v=""/>
    <n v="1"/>
    <n v="0"/>
  </r>
  <r>
    <n v="4370"/>
    <x v="2170"/>
    <x v="732"/>
    <d v="2018-11-10T00:00:00"/>
    <s v="Standard Class"/>
    <x v="671"/>
    <x v="671"/>
    <x v="2"/>
    <s v="United States"/>
    <s v="Lawrence"/>
    <s v="Indiana"/>
    <n v="46226"/>
    <x v="2"/>
    <s v="OFF-BI-10001989"/>
    <x v="1"/>
    <s v="Binders"/>
    <s v="Premium Transparent Presentation Covers by GBC"/>
    <x v="1744"/>
    <n v="5"/>
    <n v="0"/>
    <n v="50.351999999999997"/>
    <s v="Kelly Williams"/>
    <s v=""/>
    <n v="1"/>
    <n v="0"/>
  </r>
  <r>
    <n v="4371"/>
    <x v="2170"/>
    <x v="732"/>
    <d v="2018-11-10T00:00:00"/>
    <s v="Standard Class"/>
    <x v="671"/>
    <x v="671"/>
    <x v="2"/>
    <s v="United States"/>
    <s v="Lawrence"/>
    <s v="Indiana"/>
    <n v="46226"/>
    <x v="2"/>
    <s v="OFF-AR-10002987"/>
    <x v="1"/>
    <s v="Art"/>
    <s v="Prismacolor Color Pencil Set"/>
    <x v="2010"/>
    <n v="2"/>
    <n v="0"/>
    <n v="16.268800000000002"/>
    <s v="Kelly Williams"/>
    <s v=""/>
    <n v="1"/>
    <n v="0"/>
  </r>
  <r>
    <n v="4372"/>
    <x v="2170"/>
    <x v="732"/>
    <d v="2018-11-10T00:00:00"/>
    <s v="Standard Class"/>
    <x v="671"/>
    <x v="671"/>
    <x v="2"/>
    <s v="United States"/>
    <s v="Lawrence"/>
    <s v="Indiana"/>
    <n v="46226"/>
    <x v="2"/>
    <s v="OFF-LA-10000414"/>
    <x v="1"/>
    <s v="Labels"/>
    <s v="Avery 503"/>
    <x v="2678"/>
    <n v="5"/>
    <n v="0"/>
    <n v="24.84"/>
    <s v="Kelly Williams"/>
    <s v=""/>
    <n v="1"/>
    <n v="0"/>
  </r>
  <r>
    <n v="4373"/>
    <x v="2171"/>
    <x v="283"/>
    <d v="2019-07-25T00:00:00"/>
    <s v="Second Class"/>
    <x v="23"/>
    <x v="23"/>
    <x v="0"/>
    <s v="United States"/>
    <s v="Elkhart"/>
    <s v="Indiana"/>
    <n v="46514"/>
    <x v="2"/>
    <s v="OFF-AR-10003602"/>
    <x v="1"/>
    <s v="Art"/>
    <s v="Quartet Omega Colored Chalk, 12/Pack"/>
    <x v="2643"/>
    <n v="2"/>
    <n v="0"/>
    <n v="5.4895999999999994"/>
    <s v="Kelly Williams"/>
    <s v=""/>
    <n v="1"/>
    <n v="0"/>
  </r>
  <r>
    <n v="4374"/>
    <x v="2171"/>
    <x v="283"/>
    <d v="2019-07-25T00:00:00"/>
    <s v="Second Class"/>
    <x v="23"/>
    <x v="23"/>
    <x v="0"/>
    <s v="United States"/>
    <s v="Elkhart"/>
    <s v="Indiana"/>
    <n v="46514"/>
    <x v="2"/>
    <s v="TEC-AC-10002550"/>
    <x v="2"/>
    <s v="Accessories"/>
    <s v="Memorex 25GB 6X Branded Blu-Ray Recordable Disc, 30/Pack"/>
    <x v="3332"/>
    <n v="5"/>
    <n v="0"/>
    <n v="11.182499999999997"/>
    <s v="Kelly Williams"/>
    <s v=""/>
    <n v="1"/>
    <n v="0"/>
  </r>
  <r>
    <n v="4375"/>
    <x v="2172"/>
    <x v="741"/>
    <d v="2018-11-24T00:00:00"/>
    <s v="Standard Class"/>
    <x v="115"/>
    <x v="115"/>
    <x v="1"/>
    <s v="United States"/>
    <s v="Kent"/>
    <s v="Ohio"/>
    <n v="44240"/>
    <x v="3"/>
    <s v="OFF-AP-10002998"/>
    <x v="1"/>
    <s v="Appliances"/>
    <s v="Holmes 99% HEPA Air Purifier"/>
    <x v="3333"/>
    <n v="6"/>
    <n v="0.2"/>
    <n v="16.894799999999996"/>
    <s v="Chuck Magee"/>
    <s v=""/>
    <n v="1"/>
    <n v="0"/>
  </r>
  <r>
    <n v="4376"/>
    <x v="2173"/>
    <x v="573"/>
    <d v="2016-04-30T00:00:00"/>
    <s v="Standard Class"/>
    <x v="457"/>
    <x v="457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x v="3334"/>
    <n v="5"/>
    <n v="0"/>
    <n v="63.682499999999997"/>
    <s v="Anna Andreadi"/>
    <s v=""/>
    <n v="1"/>
    <n v="0"/>
  </r>
  <r>
    <n v="4377"/>
    <x v="2173"/>
    <x v="573"/>
    <d v="2016-04-30T00:00:00"/>
    <s v="Standard Class"/>
    <x v="457"/>
    <x v="457"/>
    <x v="2"/>
    <s v="United States"/>
    <s v="San Gabriel"/>
    <s v="California"/>
    <n v="91776"/>
    <x v="1"/>
    <s v="OFF-AP-10001391"/>
    <x v="1"/>
    <s v="Appliances"/>
    <s v="Kensington 6 Outlet MasterPiece HOMEOFFICE Power Control Center"/>
    <x v="3335"/>
    <n v="3"/>
    <n v="0"/>
    <n v="78.508799999999965"/>
    <s v="Anna Andreadi"/>
    <s v=""/>
    <n v="1"/>
    <n v="0"/>
  </r>
  <r>
    <n v="4378"/>
    <x v="2173"/>
    <x v="573"/>
    <d v="2016-04-30T00:00:00"/>
    <s v="Standard Class"/>
    <x v="457"/>
    <x v="457"/>
    <x v="2"/>
    <s v="United States"/>
    <s v="San Gabriel"/>
    <s v="California"/>
    <n v="91776"/>
    <x v="1"/>
    <s v="FUR-CH-10003973"/>
    <x v="0"/>
    <s v="Chairs"/>
    <s v="GuestStacker Chair with Chrome Finish Legs"/>
    <x v="3336"/>
    <n v="5"/>
    <n v="0.2"/>
    <n v="148.70400000000006"/>
    <s v="Anna Andreadi"/>
    <s v=""/>
    <n v="1"/>
    <n v="0"/>
  </r>
  <r>
    <n v="4379"/>
    <x v="2174"/>
    <x v="672"/>
    <d v="2017-12-02T00:00:00"/>
    <s v="Second Class"/>
    <x v="28"/>
    <x v="28"/>
    <x v="2"/>
    <s v="United States"/>
    <s v="Henderson"/>
    <s v="Kentucky"/>
    <n v="42420"/>
    <x v="0"/>
    <s v="OFF-EN-10000461"/>
    <x v="1"/>
    <s v="Envelopes"/>
    <s v="#10- 4 1/8&quot; x 9 1/2&quot; Recycled Envelopes"/>
    <x v="2053"/>
    <n v="2"/>
    <n v="0"/>
    <n v="8.2156000000000002"/>
    <s v="Cassandra Brandow"/>
    <s v=""/>
    <n v="1"/>
    <n v="0"/>
  </r>
  <r>
    <n v="4380"/>
    <x v="2174"/>
    <x v="672"/>
    <d v="2017-12-02T00:00:00"/>
    <s v="Second Class"/>
    <x v="28"/>
    <x v="28"/>
    <x v="2"/>
    <s v="United States"/>
    <s v="Henderson"/>
    <s v="Kentucky"/>
    <n v="42420"/>
    <x v="0"/>
    <s v="OFF-EN-10002831"/>
    <x v="1"/>
    <s v="Envelopes"/>
    <s v="Tyvek  Top-Opening Peel &amp; Seel  Envelopes, Gray"/>
    <x v="3337"/>
    <n v="2"/>
    <n v="0"/>
    <n v="32.345999999999997"/>
    <s v="Cassandra Brandow"/>
    <s v=""/>
    <n v="1"/>
    <n v="0"/>
  </r>
  <r>
    <n v="4381"/>
    <x v="2175"/>
    <x v="969"/>
    <d v="2017-10-30T00:00:00"/>
    <s v="Standard Class"/>
    <x v="577"/>
    <x v="577"/>
    <x v="0"/>
    <s v="United States"/>
    <s v="San Francisco"/>
    <s v="California"/>
    <n v="94110"/>
    <x v="1"/>
    <s v="OFF-AR-10004648"/>
    <x v="1"/>
    <s v="Art"/>
    <s v="Boston 19500 Mighty Mite Electric Pencil Sharpener"/>
    <x v="780"/>
    <n v="3"/>
    <n v="0"/>
    <n v="16.3215"/>
    <s v="Anna Andreadi"/>
    <s v=""/>
    <n v="1"/>
    <n v="0"/>
  </r>
  <r>
    <n v="4382"/>
    <x v="2175"/>
    <x v="969"/>
    <d v="2017-10-30T00:00:00"/>
    <s v="Standard Class"/>
    <x v="577"/>
    <x v="577"/>
    <x v="0"/>
    <s v="United States"/>
    <s v="San Francisco"/>
    <s v="California"/>
    <n v="94110"/>
    <x v="1"/>
    <s v="FUR-TA-10001857"/>
    <x v="0"/>
    <s v="Tables"/>
    <s v="Balt Solid Wood Rectangular Table"/>
    <x v="3338"/>
    <n v="3"/>
    <n v="0.2"/>
    <n v="-31.64700000000002"/>
    <s v="Anna Andreadi"/>
    <s v=""/>
    <n v="1"/>
    <n v="0"/>
  </r>
  <r>
    <n v="4383"/>
    <x v="2176"/>
    <x v="603"/>
    <d v="2017-07-27T00:00:00"/>
    <s v="Standard Class"/>
    <x v="154"/>
    <x v="154"/>
    <x v="0"/>
    <s v="United States"/>
    <s v="Highland Park"/>
    <s v="Illinois"/>
    <n v="60035"/>
    <x v="2"/>
    <s v="OFF-BI-10000546"/>
    <x v="1"/>
    <s v="Binders"/>
    <s v="Avery Durable Binders"/>
    <x v="3339"/>
    <n v="5"/>
    <n v="0.8"/>
    <n v="-4.4639999999999995"/>
    <s v="Kelly Williams"/>
    <s v=""/>
    <n v="1"/>
    <n v="0"/>
  </r>
  <r>
    <n v="4384"/>
    <x v="2176"/>
    <x v="603"/>
    <d v="2017-07-27T00:00:00"/>
    <s v="Standard Class"/>
    <x v="154"/>
    <x v="154"/>
    <x v="0"/>
    <s v="United States"/>
    <s v="Highland Park"/>
    <s v="Illinois"/>
    <n v="60035"/>
    <x v="2"/>
    <s v="FUR-BO-10004690"/>
    <x v="0"/>
    <s v="Bookcases"/>
    <s v="O'Sullivan Cherrywood Estates Traditional Barrister Bookcase"/>
    <x v="3340"/>
    <n v="4"/>
    <n v="0.3"/>
    <n v="-126.48159999999999"/>
    <s v="Kelly Williams"/>
    <s v=""/>
    <n v="1"/>
    <n v="0"/>
  </r>
  <r>
    <n v="4385"/>
    <x v="2176"/>
    <x v="603"/>
    <d v="2017-07-27T00:00:00"/>
    <s v="Standard Class"/>
    <x v="154"/>
    <x v="154"/>
    <x v="0"/>
    <s v="United States"/>
    <s v="Highland Park"/>
    <s v="Illinois"/>
    <n v="60035"/>
    <x v="2"/>
    <s v="TEC-PH-10001557"/>
    <x v="2"/>
    <s v="Phones"/>
    <s v="Pyle PMP37LED"/>
    <x v="2081"/>
    <n v="2"/>
    <n v="0.2"/>
    <n v="13.438599999999994"/>
    <s v="Kelly Williams"/>
    <s v=""/>
    <n v="1"/>
    <n v="0"/>
  </r>
  <r>
    <n v="4386"/>
    <x v="2176"/>
    <x v="603"/>
    <d v="2017-07-27T00:00:00"/>
    <s v="Standard Class"/>
    <x v="154"/>
    <x v="154"/>
    <x v="0"/>
    <s v="United States"/>
    <s v="Highland Park"/>
    <s v="Illinois"/>
    <n v="60035"/>
    <x v="2"/>
    <s v="FUR-BO-10002545"/>
    <x v="0"/>
    <s v="Bookcases"/>
    <s v="Atlantic Metals Mobile 3-Shelf Bookcases, Custom Colors"/>
    <x v="3341"/>
    <n v="5"/>
    <n v="0.3"/>
    <n v="-52.195999999999913"/>
    <s v="Kelly Williams"/>
    <s v=""/>
    <n v="1"/>
    <n v="0"/>
  </r>
  <r>
    <n v="4387"/>
    <x v="2177"/>
    <x v="189"/>
    <d v="2018-11-02T00:00:00"/>
    <s v="Standard Class"/>
    <x v="162"/>
    <x v="162"/>
    <x v="1"/>
    <s v="United States"/>
    <s v="San Francisco"/>
    <s v="California"/>
    <n v="94122"/>
    <x v="1"/>
    <s v="OFF-AP-10001366"/>
    <x v="1"/>
    <s v="Appliances"/>
    <s v="Staple holder"/>
    <x v="2911"/>
    <n v="4"/>
    <n v="0"/>
    <n v="11.858400000000003"/>
    <s v="Anna Andreadi"/>
    <s v=""/>
    <n v="1"/>
    <n v="0"/>
  </r>
  <r>
    <n v="4388"/>
    <x v="2177"/>
    <x v="189"/>
    <d v="2018-11-02T00:00:00"/>
    <s v="Standard Class"/>
    <x v="162"/>
    <x v="162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x v="3148"/>
    <n v="3"/>
    <n v="0.2"/>
    <n v="7.822499999999998"/>
    <s v="Anna Andreadi"/>
    <s v=""/>
    <n v="1"/>
    <n v="0"/>
  </r>
  <r>
    <n v="4389"/>
    <x v="2178"/>
    <x v="225"/>
    <d v="2019-11-22T00:00:00"/>
    <s v="First Class"/>
    <x v="303"/>
    <x v="303"/>
    <x v="0"/>
    <s v="United States"/>
    <s v="New York City"/>
    <s v="New York"/>
    <n v="10035"/>
    <x v="3"/>
    <s v="OFF-PA-10003651"/>
    <x v="1"/>
    <s v="Paper"/>
    <s v="Xerox 1968"/>
    <x v="1172"/>
    <n v="7"/>
    <n v="0"/>
    <n v="22.444800000000001"/>
    <s v="Chuck Magee"/>
    <n v="1"/>
    <n v="0"/>
    <n v="0"/>
  </r>
  <r>
    <n v="4390"/>
    <x v="2178"/>
    <x v="225"/>
    <d v="2019-11-22T00:00:00"/>
    <s v="First Class"/>
    <x v="303"/>
    <x v="303"/>
    <x v="0"/>
    <s v="United States"/>
    <s v="New York City"/>
    <s v="New York"/>
    <n v="10035"/>
    <x v="3"/>
    <s v="FUR-BO-10003159"/>
    <x v="0"/>
    <s v="Bookcases"/>
    <s v="Sauder Camden County Collection Libraries, Planked Cherry Finish"/>
    <x v="3342"/>
    <n v="2"/>
    <n v="0.2"/>
    <n v="-25.295600000000022"/>
    <s v="Chuck Magee"/>
    <n v="1"/>
    <n v="0"/>
    <n v="0"/>
  </r>
  <r>
    <n v="4391"/>
    <x v="2178"/>
    <x v="225"/>
    <d v="2019-11-22T00:00:00"/>
    <s v="First Class"/>
    <x v="303"/>
    <x v="303"/>
    <x v="0"/>
    <s v="United States"/>
    <s v="New York City"/>
    <s v="New York"/>
    <n v="10035"/>
    <x v="3"/>
    <s v="TEC-PH-10001459"/>
    <x v="2"/>
    <s v="Phones"/>
    <s v="Samsung Galaxy Mega 6.3"/>
    <x v="3343"/>
    <n v="3"/>
    <n v="0"/>
    <n v="327.59220000000005"/>
    <s v="Chuck Magee"/>
    <n v="1"/>
    <n v="0"/>
    <n v="0"/>
  </r>
  <r>
    <n v="4392"/>
    <x v="2178"/>
    <x v="225"/>
    <d v="2019-11-22T00:00:00"/>
    <s v="First Class"/>
    <x v="303"/>
    <x v="303"/>
    <x v="0"/>
    <s v="United States"/>
    <s v="New York City"/>
    <s v="New York"/>
    <n v="10035"/>
    <x v="3"/>
    <s v="OFF-AR-10004602"/>
    <x v="1"/>
    <s v="Art"/>
    <s v="Boston KS Multi-Size Manual Pencil Sharpener"/>
    <x v="3344"/>
    <n v="3"/>
    <n v="0"/>
    <n v="19.311600000000002"/>
    <s v="Chuck Magee"/>
    <n v="1"/>
    <n v="0"/>
    <n v="0"/>
  </r>
  <r>
    <n v="4393"/>
    <x v="2179"/>
    <x v="162"/>
    <d v="2018-09-12T00:00:00"/>
    <s v="Standard Class"/>
    <x v="10"/>
    <x v="10"/>
    <x v="1"/>
    <s v="United States"/>
    <s v="Dallas"/>
    <s v="Texas"/>
    <n v="75081"/>
    <x v="2"/>
    <s v="OFF-AR-10001953"/>
    <x v="1"/>
    <s v="Art"/>
    <s v="Boston 1645 Deluxe Heavier-Duty Electric Pencil Sharpener"/>
    <x v="467"/>
    <n v="2"/>
    <n v="0.2"/>
    <n v="6.1572000000000031"/>
    <s v="Kelly Williams"/>
    <s v=""/>
    <n v="1"/>
    <n v="0"/>
  </r>
  <r>
    <n v="4394"/>
    <x v="2179"/>
    <x v="162"/>
    <d v="2018-09-12T00:00:00"/>
    <s v="Standard Class"/>
    <x v="10"/>
    <x v="10"/>
    <x v="1"/>
    <s v="United States"/>
    <s v="Dallas"/>
    <s v="Texas"/>
    <n v="75081"/>
    <x v="2"/>
    <s v="TEC-PH-10000923"/>
    <x v="2"/>
    <s v="Phones"/>
    <s v="Belkin SportFit Armband For iPhone 5s/5c, Fuchsia"/>
    <x v="3345"/>
    <n v="5"/>
    <n v="0.2"/>
    <n v="21.735500000000002"/>
    <s v="Kelly Williams"/>
    <s v=""/>
    <n v="1"/>
    <n v="0"/>
  </r>
  <r>
    <n v="4395"/>
    <x v="2180"/>
    <x v="836"/>
    <d v="2016-07-20T00:00:00"/>
    <s v="Same Day"/>
    <x v="573"/>
    <x v="573"/>
    <x v="0"/>
    <s v="United States"/>
    <s v="Springfield"/>
    <s v="Ohio"/>
    <n v="45503"/>
    <x v="3"/>
    <s v="OFF-ST-10002583"/>
    <x v="1"/>
    <s v="Storage"/>
    <s v="Fellowes Neat Ideas Storage Cubes"/>
    <x v="3346"/>
    <n v="1"/>
    <n v="0.2"/>
    <n v="-5.1968000000000005"/>
    <s v="Chuck Magee"/>
    <s v=""/>
    <n v="1"/>
    <n v="0"/>
  </r>
  <r>
    <n v="4396"/>
    <x v="2180"/>
    <x v="836"/>
    <d v="2016-07-20T00:00:00"/>
    <s v="Same Day"/>
    <x v="573"/>
    <x v="573"/>
    <x v="0"/>
    <s v="United States"/>
    <s v="Springfield"/>
    <s v="Ohio"/>
    <n v="45503"/>
    <x v="3"/>
    <s v="OFF-BI-10000977"/>
    <x v="1"/>
    <s v="Binders"/>
    <s v="Ibico Plastic Spiral Binding Combs"/>
    <x v="3347"/>
    <n v="3"/>
    <n v="0.7"/>
    <n v="-21.887999999999991"/>
    <s v="Chuck Magee"/>
    <s v=""/>
    <n v="1"/>
    <n v="0"/>
  </r>
  <r>
    <n v="4397"/>
    <x v="2181"/>
    <x v="625"/>
    <d v="2018-11-19T00:00:00"/>
    <s v="Standard Class"/>
    <x v="706"/>
    <x v="706"/>
    <x v="1"/>
    <s v="United States"/>
    <s v="San Diego"/>
    <s v="California"/>
    <n v="92024"/>
    <x v="1"/>
    <s v="TEC-PH-10002549"/>
    <x v="2"/>
    <s v="Phones"/>
    <s v="Polycom SoundPoint IP 450 VoIP phone"/>
    <x v="3348"/>
    <n v="2"/>
    <n v="0.2"/>
    <n v="27.103200000000001"/>
    <s v="Anna Andreadi"/>
    <s v=""/>
    <n v="1"/>
    <n v="0"/>
  </r>
  <r>
    <n v="4398"/>
    <x v="2182"/>
    <x v="970"/>
    <d v="2016-07-11T00:00:00"/>
    <s v="Standard Class"/>
    <x v="252"/>
    <x v="252"/>
    <x v="0"/>
    <s v="United States"/>
    <s v="Philadelphia"/>
    <s v="Pennsylvania"/>
    <n v="19120"/>
    <x v="3"/>
    <s v="FUR-CH-10002880"/>
    <x v="0"/>
    <s v="Chairs"/>
    <s v="Global High-Back Leather Tilter, Burgundy"/>
    <x v="3349"/>
    <n v="2"/>
    <n v="0.3"/>
    <n v="-46.736200000000011"/>
    <s v="Chuck Magee"/>
    <n v="1"/>
    <n v="0"/>
    <n v="0"/>
  </r>
  <r>
    <n v="4399"/>
    <x v="2182"/>
    <x v="970"/>
    <d v="2016-07-11T00:00:00"/>
    <s v="Standard Class"/>
    <x v="252"/>
    <x v="252"/>
    <x v="0"/>
    <s v="United States"/>
    <s v="Philadelphia"/>
    <s v="Pennsylvania"/>
    <n v="19120"/>
    <x v="3"/>
    <s v="FUR-FU-10003039"/>
    <x v="0"/>
    <s v="Furnishings"/>
    <s v="Howard Miller 11-1/2&quot; Diameter Grantwood Wall Clock"/>
    <x v="3350"/>
    <n v="2"/>
    <n v="0.2"/>
    <n v="12.0764"/>
    <s v="Chuck Magee"/>
    <n v="1"/>
    <n v="0"/>
    <n v="0"/>
  </r>
  <r>
    <n v="4400"/>
    <x v="2183"/>
    <x v="716"/>
    <d v="2018-03-17T00:00:00"/>
    <s v="Same Day"/>
    <x v="47"/>
    <x v="47"/>
    <x v="0"/>
    <s v="United States"/>
    <s v="Columbia"/>
    <s v="Maryland"/>
    <n v="21044"/>
    <x v="3"/>
    <s v="OFF-EN-10003055"/>
    <x v="1"/>
    <s v="Envelopes"/>
    <s v="Blue String-Tie &amp; Button Interoffice Envelopes, 10 x 13"/>
    <x v="3351"/>
    <n v="5"/>
    <n v="0"/>
    <n v="89.954999999999984"/>
    <s v="Chuck Magee"/>
    <s v=""/>
    <n v="1"/>
    <n v="0"/>
  </r>
  <r>
    <n v="4401"/>
    <x v="2183"/>
    <x v="716"/>
    <d v="2018-03-17T00:00:00"/>
    <s v="Same Day"/>
    <x v="47"/>
    <x v="47"/>
    <x v="0"/>
    <s v="United States"/>
    <s v="Columbia"/>
    <s v="Maryland"/>
    <n v="21044"/>
    <x v="3"/>
    <s v="OFF-AP-10002945"/>
    <x v="1"/>
    <s v="Appliances"/>
    <s v="Honeywell Enviracaire Portable HEPA Air Cleaner for 17' x 22' Room"/>
    <x v="3352"/>
    <n v="3"/>
    <n v="0"/>
    <n v="297.64349999999996"/>
    <s v="Chuck Magee"/>
    <s v=""/>
    <n v="1"/>
    <n v="0"/>
  </r>
  <r>
    <n v="4402"/>
    <x v="2183"/>
    <x v="716"/>
    <d v="2018-03-17T00:00:00"/>
    <s v="Same Day"/>
    <x v="47"/>
    <x v="47"/>
    <x v="0"/>
    <s v="United States"/>
    <s v="Columbia"/>
    <s v="Maryland"/>
    <n v="21044"/>
    <x v="3"/>
    <s v="FUR-FU-10004306"/>
    <x v="0"/>
    <s v="Furnishings"/>
    <s v="Electrix Halogen Magnifier Lamp"/>
    <x v="3353"/>
    <n v="5"/>
    <n v="0"/>
    <n v="252.59"/>
    <s v="Chuck Magee"/>
    <s v=""/>
    <n v="1"/>
    <n v="0"/>
  </r>
  <r>
    <n v="4403"/>
    <x v="2184"/>
    <x v="482"/>
    <d v="2018-12-27T00:00:00"/>
    <s v="First Class"/>
    <x v="116"/>
    <x v="116"/>
    <x v="0"/>
    <s v="United States"/>
    <s v="Colorado Springs"/>
    <s v="Colorado"/>
    <n v="80906"/>
    <x v="1"/>
    <s v="OFF-AR-10002445"/>
    <x v="1"/>
    <s v="Art"/>
    <s v="SANFORD Major Accent Highlighters"/>
    <x v="3354"/>
    <n v="2"/>
    <n v="0.2"/>
    <n v="2.5488000000000004"/>
    <s v="Anna Andreadi"/>
    <s v=""/>
    <n v="1"/>
    <n v="0"/>
  </r>
  <r>
    <n v="4404"/>
    <x v="2185"/>
    <x v="814"/>
    <d v="2016-09-04T00:00:00"/>
    <s v="First Class"/>
    <x v="52"/>
    <x v="52"/>
    <x v="0"/>
    <s v="United States"/>
    <s v="New York City"/>
    <s v="New York"/>
    <n v="10009"/>
    <x v="3"/>
    <s v="OFF-AR-10002445"/>
    <x v="1"/>
    <s v="Art"/>
    <s v="SANFORD Major Accent Highlighters"/>
    <x v="3355"/>
    <n v="3"/>
    <n v="0"/>
    <n v="8.071200000000001"/>
    <s v="Chuck Magee"/>
    <s v=""/>
    <n v="1"/>
    <n v="0"/>
  </r>
  <r>
    <n v="4405"/>
    <x v="2186"/>
    <x v="761"/>
    <d v="2017-07-10T00:00:00"/>
    <s v="Standard Class"/>
    <x v="596"/>
    <x v="596"/>
    <x v="0"/>
    <s v="United States"/>
    <s v="Philadelphia"/>
    <s v="Pennsylvania"/>
    <n v="19140"/>
    <x v="3"/>
    <s v="TEC-AC-10002345"/>
    <x v="2"/>
    <s v="Accessories"/>
    <s v="HP Standard 104 key PS/2 Keyboard"/>
    <x v="3356"/>
    <n v="3"/>
    <n v="0.2"/>
    <n v="2.1749999999999989"/>
    <s v="Chuck Magee"/>
    <s v=""/>
    <n v="1"/>
    <n v="0"/>
  </r>
  <r>
    <n v="4406"/>
    <x v="2186"/>
    <x v="761"/>
    <d v="2017-07-10T00:00:00"/>
    <s v="Standard Class"/>
    <x v="596"/>
    <x v="596"/>
    <x v="0"/>
    <s v="United States"/>
    <s v="Philadelphia"/>
    <s v="Pennsylvania"/>
    <n v="19140"/>
    <x v="3"/>
    <s v="OFF-ST-10001558"/>
    <x v="1"/>
    <s v="Storage"/>
    <s v="Acco Perma 4000 Stacking Storage Drawers"/>
    <x v="2360"/>
    <n v="3"/>
    <n v="0.2"/>
    <n v="-2.4359999999999999"/>
    <s v="Chuck Magee"/>
    <s v=""/>
    <n v="1"/>
    <n v="0"/>
  </r>
  <r>
    <n v="4407"/>
    <x v="2187"/>
    <x v="73"/>
    <d v="2018-11-25T00:00:00"/>
    <s v="Standard Class"/>
    <x v="541"/>
    <x v="541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x v="3357"/>
    <n v="2"/>
    <n v="0"/>
    <n v="4.0859999999999994"/>
    <s v="Kelly Williams"/>
    <s v=""/>
    <n v="1"/>
    <n v="0"/>
  </r>
  <r>
    <n v="4408"/>
    <x v="2187"/>
    <x v="73"/>
    <d v="2018-11-25T00:00:00"/>
    <s v="Standard Class"/>
    <x v="541"/>
    <x v="541"/>
    <x v="1"/>
    <s v="United States"/>
    <s v="Columbus"/>
    <s v="Indiana"/>
    <n v="47201"/>
    <x v="2"/>
    <s v="OFF-PA-10000418"/>
    <x v="1"/>
    <s v="Paper"/>
    <s v="Xerox 189"/>
    <x v="1836"/>
    <n v="3"/>
    <n v="0"/>
    <n v="150.98399999999998"/>
    <s v="Kelly Williams"/>
    <s v=""/>
    <n v="1"/>
    <n v="0"/>
  </r>
  <r>
    <n v="4409"/>
    <x v="2187"/>
    <x v="73"/>
    <d v="2018-11-25T00:00:00"/>
    <s v="Standard Class"/>
    <x v="541"/>
    <x v="541"/>
    <x v="1"/>
    <s v="United States"/>
    <s v="Columbus"/>
    <s v="Indiana"/>
    <n v="47201"/>
    <x v="2"/>
    <s v="OFF-BI-10000343"/>
    <x v="1"/>
    <s v="Binders"/>
    <s v="Pressboard Covers with Storage Hooks, 9 1/2&quot; x 11&quot;, Light Blue"/>
    <x v="3358"/>
    <n v="1"/>
    <n v="0"/>
    <n v="2.3077000000000001"/>
    <s v="Kelly Williams"/>
    <s v=""/>
    <n v="1"/>
    <n v="0"/>
  </r>
  <r>
    <n v="4410"/>
    <x v="2188"/>
    <x v="457"/>
    <d v="2016-05-11T00:00:00"/>
    <s v="Standard Class"/>
    <x v="17"/>
    <x v="17"/>
    <x v="2"/>
    <s v="United States"/>
    <s v="Los Angeles"/>
    <s v="California"/>
    <n v="90004"/>
    <x v="1"/>
    <s v="OFF-LA-10004425"/>
    <x v="1"/>
    <s v="Labels"/>
    <s v="Staple-on labels"/>
    <x v="399"/>
    <n v="2"/>
    <n v="0"/>
    <n v="2.7166000000000001"/>
    <s v="Anna Andreadi"/>
    <s v=""/>
    <n v="1"/>
    <n v="0"/>
  </r>
  <r>
    <n v="4411"/>
    <x v="2188"/>
    <x v="457"/>
    <d v="2016-05-11T00:00:00"/>
    <s v="Standard Class"/>
    <x v="17"/>
    <x v="17"/>
    <x v="2"/>
    <s v="United States"/>
    <s v="Los Angeles"/>
    <s v="California"/>
    <n v="90004"/>
    <x v="1"/>
    <s v="OFF-AR-10001897"/>
    <x v="1"/>
    <s v="Art"/>
    <s v="Model L Table or Wall-Mount Pencil Sharpener"/>
    <x v="1557"/>
    <n v="6"/>
    <n v="0"/>
    <n v="30.223200000000002"/>
    <s v="Anna Andreadi"/>
    <s v=""/>
    <n v="1"/>
    <n v="0"/>
  </r>
  <r>
    <n v="4412"/>
    <x v="2189"/>
    <x v="261"/>
    <d v="2016-06-24T00:00:00"/>
    <s v="First Class"/>
    <x v="509"/>
    <x v="509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x v="1812"/>
    <n v="3"/>
    <n v="0"/>
    <n v="9.0389999999999997"/>
    <s v="Chuck Magee"/>
    <s v=""/>
    <n v="1"/>
    <n v="0"/>
  </r>
  <r>
    <n v="4413"/>
    <x v="2189"/>
    <x v="261"/>
    <d v="2016-06-24T00:00:00"/>
    <s v="First Class"/>
    <x v="509"/>
    <x v="509"/>
    <x v="0"/>
    <s v="United States"/>
    <s v="New York City"/>
    <s v="New York"/>
    <n v="10024"/>
    <x v="3"/>
    <s v="TEC-PH-10003963"/>
    <x v="2"/>
    <s v="Phones"/>
    <s v="GE 2-Jack Phone Line Splitter"/>
    <x v="903"/>
    <n v="3"/>
    <n v="0"/>
    <n v="160.6722"/>
    <s v="Chuck Magee"/>
    <s v=""/>
    <n v="1"/>
    <n v="0"/>
  </r>
  <r>
    <n v="4414"/>
    <x v="2189"/>
    <x v="261"/>
    <d v="2016-06-24T00:00:00"/>
    <s v="First Class"/>
    <x v="509"/>
    <x v="509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x v="3359"/>
    <n v="3"/>
    <n v="0"/>
    <n v="26.864999999999995"/>
    <s v="Chuck Magee"/>
    <s v=""/>
    <n v="1"/>
    <n v="0"/>
  </r>
  <r>
    <n v="4415"/>
    <x v="2190"/>
    <x v="971"/>
    <d v="2019-08-23T00:00:00"/>
    <s v="Standard Class"/>
    <x v="80"/>
    <x v="80"/>
    <x v="1"/>
    <s v="United States"/>
    <s v="Lawrence"/>
    <s v="Massachusetts"/>
    <n v="1841"/>
    <x v="3"/>
    <s v="OFF-BI-10003925"/>
    <x v="1"/>
    <s v="Binders"/>
    <s v="Fellowes PB300 Plastic Comb Binding Machine"/>
    <x v="3360"/>
    <n v="1"/>
    <n v="0"/>
    <n v="182.3553"/>
    <s v="Chuck Magee"/>
    <s v=""/>
    <n v="1"/>
    <n v="0"/>
  </r>
  <r>
    <n v="4416"/>
    <x v="2191"/>
    <x v="503"/>
    <d v="2016-12-06T00:00:00"/>
    <s v="Standard Class"/>
    <x v="117"/>
    <x v="117"/>
    <x v="0"/>
    <s v="United States"/>
    <s v="San Francisco"/>
    <s v="California"/>
    <n v="94122"/>
    <x v="1"/>
    <s v="TEC-PH-10004586"/>
    <x v="2"/>
    <s v="Phones"/>
    <s v="Wilson SignalBoost 841262 DB PRO Amplifier Kit"/>
    <x v="1181"/>
    <n v="2"/>
    <n v="0.2"/>
    <n v="71.989999999999981"/>
    <s v="Anna Andreadi"/>
    <s v=""/>
    <n v="1"/>
    <n v="0"/>
  </r>
  <r>
    <n v="4417"/>
    <x v="2191"/>
    <x v="503"/>
    <d v="2016-12-06T00:00:00"/>
    <s v="Standard Class"/>
    <x v="117"/>
    <x v="117"/>
    <x v="0"/>
    <s v="United States"/>
    <s v="San Francisco"/>
    <s v="California"/>
    <n v="94122"/>
    <x v="1"/>
    <s v="OFF-FA-10003495"/>
    <x v="1"/>
    <s v="Fasteners"/>
    <s v="Staples"/>
    <x v="3361"/>
    <n v="5"/>
    <n v="0"/>
    <n v="15.2"/>
    <s v="Anna Andreadi"/>
    <s v=""/>
    <n v="1"/>
    <n v="0"/>
  </r>
  <r>
    <n v="4418"/>
    <x v="2192"/>
    <x v="359"/>
    <d v="2019-04-12T00:00:00"/>
    <s v="Second Class"/>
    <x v="107"/>
    <x v="107"/>
    <x v="0"/>
    <s v="United States"/>
    <s v="Detroit"/>
    <s v="Michigan"/>
    <n v="48205"/>
    <x v="2"/>
    <s v="OFF-BI-10002867"/>
    <x v="1"/>
    <s v="Binders"/>
    <s v="GBC Recycled Regency Composition Covers"/>
    <x v="3362"/>
    <n v="8"/>
    <n v="0"/>
    <n v="219.99039999999997"/>
    <s v="Kelly Williams"/>
    <s v=""/>
    <n v="1"/>
    <n v="0"/>
  </r>
  <r>
    <n v="4419"/>
    <x v="2193"/>
    <x v="414"/>
    <d v="2016-12-27T00:00:00"/>
    <s v="Standard Class"/>
    <x v="708"/>
    <x v="708"/>
    <x v="0"/>
    <s v="United States"/>
    <s v="Hamilton"/>
    <s v="Ohio"/>
    <n v="45011"/>
    <x v="3"/>
    <s v="FUR-FU-10003773"/>
    <x v="0"/>
    <s v="Furnishings"/>
    <s v="Eldon Cleatmat Plus Chair Mats for High Pile Carpets"/>
    <x v="3363"/>
    <n v="3"/>
    <n v="0.2"/>
    <n v="-21.470400000000026"/>
    <s v="Chuck Magee"/>
    <s v=""/>
    <n v="1"/>
    <n v="0"/>
  </r>
  <r>
    <n v="4420"/>
    <x v="2194"/>
    <x v="506"/>
    <d v="2016-12-24T00:00:00"/>
    <s v="Standard Class"/>
    <x v="685"/>
    <x v="685"/>
    <x v="0"/>
    <s v="United States"/>
    <s v="Columbus"/>
    <s v="Ohio"/>
    <n v="43229"/>
    <x v="3"/>
    <s v="OFF-BI-10002954"/>
    <x v="1"/>
    <s v="Binders"/>
    <s v="Newell 3-Hole Punched Plastic Slotted Magazine Holders for Binders"/>
    <x v="3364"/>
    <n v="4"/>
    <n v="0.7"/>
    <n v="-4.0215999999999994"/>
    <s v="Chuck Magee"/>
    <s v=""/>
    <n v="1"/>
    <n v="0"/>
  </r>
  <r>
    <n v="4421"/>
    <x v="2195"/>
    <x v="972"/>
    <d v="2017-11-21T00:00:00"/>
    <s v="Second Class"/>
    <x v="348"/>
    <x v="348"/>
    <x v="0"/>
    <s v="United States"/>
    <s v="Chicago"/>
    <s v="Illinois"/>
    <n v="60610"/>
    <x v="2"/>
    <s v="OFF-SU-10002537"/>
    <x v="1"/>
    <s v="Supplies"/>
    <s v="Acme Box Cutter Scissors"/>
    <x v="3365"/>
    <n v="5"/>
    <n v="0.2"/>
    <n v="3.0690000000000026"/>
    <s v="Kelly Williams"/>
    <s v=""/>
    <n v="1"/>
    <n v="0"/>
  </r>
  <r>
    <n v="4422"/>
    <x v="2196"/>
    <x v="530"/>
    <d v="2016-03-09T00:00:00"/>
    <s v="Standard Class"/>
    <x v="183"/>
    <x v="183"/>
    <x v="0"/>
    <s v="United States"/>
    <s v="Margate"/>
    <s v="Florida"/>
    <n v="33063"/>
    <x v="0"/>
    <s v="OFF-AR-10001374"/>
    <x v="1"/>
    <s v="Art"/>
    <s v="BIC Brite Liner Highlighters, Chisel Tip"/>
    <x v="12"/>
    <n v="3"/>
    <n v="0.2"/>
    <n v="2.3327999999999989"/>
    <s v="Cassandra Brandow"/>
    <s v=""/>
    <n v="1"/>
    <n v="0"/>
  </r>
  <r>
    <n v="4423"/>
    <x v="2197"/>
    <x v="796"/>
    <d v="2019-05-19T00:00:00"/>
    <s v="First Class"/>
    <x v="422"/>
    <x v="422"/>
    <x v="1"/>
    <s v="United States"/>
    <s v="Sandy Springs"/>
    <s v="Georgia"/>
    <n v="30328"/>
    <x v="0"/>
    <s v="OFF-AP-10001492"/>
    <x v="1"/>
    <s v="Appliances"/>
    <s v="Acco Six-Outlet Power Strip, 4' Cord Length"/>
    <x v="3366"/>
    <n v="2"/>
    <n v="0"/>
    <n v="4.4824000000000002"/>
    <s v="Cassandra Brandow"/>
    <s v=""/>
    <n v="1"/>
    <n v="0"/>
  </r>
  <r>
    <n v="4424"/>
    <x v="2197"/>
    <x v="796"/>
    <d v="2019-05-19T00:00:00"/>
    <s v="First Class"/>
    <x v="422"/>
    <x v="422"/>
    <x v="1"/>
    <s v="United States"/>
    <s v="Sandy Springs"/>
    <s v="Georgia"/>
    <n v="30328"/>
    <x v="0"/>
    <s v="FUR-BO-10003546"/>
    <x v="0"/>
    <s v="Bookcases"/>
    <s v="Hon 4-Shelf Metal Bookcases"/>
    <x v="3367"/>
    <n v="3"/>
    <n v="0"/>
    <n v="75.735000000000014"/>
    <s v="Cassandra Brandow"/>
    <s v=""/>
    <n v="1"/>
    <n v="0"/>
  </r>
  <r>
    <n v="4425"/>
    <x v="2197"/>
    <x v="796"/>
    <d v="2019-05-19T00:00:00"/>
    <s v="First Class"/>
    <x v="422"/>
    <x v="422"/>
    <x v="1"/>
    <s v="United States"/>
    <s v="Sandy Springs"/>
    <s v="Georgia"/>
    <n v="30328"/>
    <x v="0"/>
    <s v="TEC-PH-10002185"/>
    <x v="2"/>
    <s v="Phones"/>
    <s v="QVS USB Car Charger 2-Port 2.1Amp for iPod/iPhone/iPad/iPad 2/iPad 3"/>
    <x v="3368"/>
    <n v="5"/>
    <n v="0"/>
    <n v="15.637499999999999"/>
    <s v="Cassandra Brandow"/>
    <s v=""/>
    <n v="1"/>
    <n v="0"/>
  </r>
  <r>
    <n v="4426"/>
    <x v="2197"/>
    <x v="796"/>
    <d v="2019-05-19T00:00:00"/>
    <s v="First Class"/>
    <x v="422"/>
    <x v="422"/>
    <x v="1"/>
    <s v="United States"/>
    <s v="Sandy Springs"/>
    <s v="Georgia"/>
    <n v="30328"/>
    <x v="0"/>
    <s v="OFF-BI-10000315"/>
    <x v="1"/>
    <s v="Binders"/>
    <s v="Poly Designer Cover &amp; Back"/>
    <x v="3369"/>
    <n v="6"/>
    <n v="0"/>
    <n v="54.691199999999995"/>
    <s v="Cassandra Brandow"/>
    <s v=""/>
    <n v="1"/>
    <n v="0"/>
  </r>
  <r>
    <n v="4427"/>
    <x v="2197"/>
    <x v="796"/>
    <d v="2019-05-19T00:00:00"/>
    <s v="First Class"/>
    <x v="422"/>
    <x v="422"/>
    <x v="1"/>
    <s v="United States"/>
    <s v="Sandy Springs"/>
    <s v="Georgia"/>
    <n v="30328"/>
    <x v="0"/>
    <s v="TEC-PH-10002350"/>
    <x v="2"/>
    <s v="Phones"/>
    <s v="Apple EarPods with Remote and Mic"/>
    <x v="392"/>
    <n v="2"/>
    <n v="0"/>
    <n v="15.674399999999999"/>
    <s v="Cassandra Brandow"/>
    <s v=""/>
    <n v="1"/>
    <n v="0"/>
  </r>
  <r>
    <n v="4428"/>
    <x v="2198"/>
    <x v="585"/>
    <d v="2019-09-28T00:00:00"/>
    <s v="Standard Class"/>
    <x v="694"/>
    <x v="694"/>
    <x v="1"/>
    <s v="United States"/>
    <s v="Albuquerque"/>
    <s v="New Mexico"/>
    <n v="87105"/>
    <x v="1"/>
    <s v="OFF-PA-10002666"/>
    <x v="1"/>
    <s v="Paper"/>
    <s v="Southworth 25% Cotton Linen-Finish Paper &amp; Envelopes"/>
    <x v="3370"/>
    <n v="3"/>
    <n v="0"/>
    <n v="12.231"/>
    <s v="Anna Andreadi"/>
    <s v=""/>
    <n v="1"/>
    <n v="0"/>
  </r>
  <r>
    <n v="4429"/>
    <x v="2199"/>
    <x v="708"/>
    <d v="2019-03-27T00:00:00"/>
    <s v="Standard Class"/>
    <x v="52"/>
    <x v="52"/>
    <x v="0"/>
    <s v="United States"/>
    <s v="Tulsa"/>
    <s v="Oklahoma"/>
    <n v="74133"/>
    <x v="2"/>
    <s v="FUR-CH-10004495"/>
    <x v="0"/>
    <s v="Chairs"/>
    <s v="Global Leather and Oak Executive Chair, Black"/>
    <x v="3371"/>
    <n v="6"/>
    <n v="0"/>
    <n v="523.70519999999988"/>
    <s v="Kelly Williams"/>
    <s v=""/>
    <n v="1"/>
    <n v="0"/>
  </r>
  <r>
    <n v="4430"/>
    <x v="2200"/>
    <x v="32"/>
    <d v="2019-09-14T00:00:00"/>
    <s v="Same Day"/>
    <x v="299"/>
    <x v="299"/>
    <x v="0"/>
    <s v="United States"/>
    <s v="Orange"/>
    <s v="New Jersey"/>
    <n v="7050"/>
    <x v="3"/>
    <s v="OFF-AR-10001725"/>
    <x v="1"/>
    <s v="Art"/>
    <s v="Boston Home &amp; Office Model 2000 Electric Pencil Sharpeners"/>
    <x v="421"/>
    <n v="3"/>
    <n v="0"/>
    <n v="18.447000000000003"/>
    <s v="Chuck Magee"/>
    <s v=""/>
    <n v="1"/>
    <n v="0"/>
  </r>
  <r>
    <n v="4431"/>
    <x v="2201"/>
    <x v="54"/>
    <d v="2018-11-08T00:00:00"/>
    <s v="Second Class"/>
    <x v="275"/>
    <x v="275"/>
    <x v="0"/>
    <s v="United States"/>
    <s v="Henderson"/>
    <s v="Kentucky"/>
    <n v="42420"/>
    <x v="0"/>
    <s v="OFF-FA-10002280"/>
    <x v="1"/>
    <s v="Fasteners"/>
    <s v="Advantus Plastic Paper Clips"/>
    <x v="3372"/>
    <n v="4"/>
    <n v="0"/>
    <n v="9.6"/>
    <s v="Cassandra Brandow"/>
    <s v=""/>
    <n v="1"/>
    <n v="0"/>
  </r>
  <r>
    <n v="4432"/>
    <x v="2201"/>
    <x v="54"/>
    <d v="2018-11-08T00:00:00"/>
    <s v="Second Class"/>
    <x v="275"/>
    <x v="275"/>
    <x v="0"/>
    <s v="United States"/>
    <s v="Henderson"/>
    <s v="Kentucky"/>
    <n v="42420"/>
    <x v="0"/>
    <s v="OFF-AR-10001770"/>
    <x v="1"/>
    <s v="Art"/>
    <s v="Economy #2 Pencils"/>
    <x v="3373"/>
    <n v="3"/>
    <n v="0"/>
    <n v="2.0747999999999998"/>
    <s v="Cassandra Brandow"/>
    <s v=""/>
    <n v="1"/>
    <n v="0"/>
  </r>
  <r>
    <n v="4433"/>
    <x v="2201"/>
    <x v="54"/>
    <d v="2018-11-08T00:00:00"/>
    <s v="Second Class"/>
    <x v="275"/>
    <x v="275"/>
    <x v="0"/>
    <s v="United States"/>
    <s v="Henderson"/>
    <s v="Kentucky"/>
    <n v="42420"/>
    <x v="0"/>
    <s v="FUR-FU-10002885"/>
    <x v="0"/>
    <s v="Furnishings"/>
    <s v="Magna Visual Magnetic Picture Hangers"/>
    <x v="906"/>
    <n v="5"/>
    <n v="0"/>
    <n v="9.1580000000000013"/>
    <s v="Cassandra Brandow"/>
    <s v=""/>
    <n v="1"/>
    <n v="0"/>
  </r>
  <r>
    <n v="4434"/>
    <x v="2201"/>
    <x v="54"/>
    <d v="2018-11-08T00:00:00"/>
    <s v="Second Class"/>
    <x v="275"/>
    <x v="275"/>
    <x v="0"/>
    <s v="United States"/>
    <s v="Henderson"/>
    <s v="Kentucky"/>
    <n v="42420"/>
    <x v="0"/>
    <s v="OFF-AR-10003772"/>
    <x v="1"/>
    <s v="Art"/>
    <s v="Boston 16750 Black Compact Battery Pencil Sharpener"/>
    <x v="3374"/>
    <n v="1"/>
    <n v="0"/>
    <n v="2.6249999999999991"/>
    <s v="Cassandra Brandow"/>
    <s v=""/>
    <n v="1"/>
    <n v="0"/>
  </r>
  <r>
    <n v="4435"/>
    <x v="2201"/>
    <x v="54"/>
    <d v="2018-11-08T00:00:00"/>
    <s v="Second Class"/>
    <x v="275"/>
    <x v="275"/>
    <x v="0"/>
    <s v="United States"/>
    <s v="Henderson"/>
    <s v="Kentucky"/>
    <n v="42420"/>
    <x v="0"/>
    <s v="FUR-TA-10003392"/>
    <x v="0"/>
    <s v="Tables"/>
    <s v="Global Adaptabilities Conference Tables"/>
    <x v="3375"/>
    <n v="3"/>
    <n v="0"/>
    <n v="160.15860000000001"/>
    <s v="Cassandra Brandow"/>
    <s v=""/>
    <n v="1"/>
    <n v="0"/>
  </r>
  <r>
    <n v="4436"/>
    <x v="2202"/>
    <x v="973"/>
    <d v="2018-05-08T00:00:00"/>
    <s v="Standard Class"/>
    <x v="558"/>
    <x v="558"/>
    <x v="0"/>
    <s v="United States"/>
    <s v="Chicago"/>
    <s v="Illinois"/>
    <n v="60653"/>
    <x v="2"/>
    <s v="OFF-BI-10000014"/>
    <x v="1"/>
    <s v="Binders"/>
    <s v="Heavy-Duty E-Z-D Binders"/>
    <x v="3376"/>
    <n v="1"/>
    <n v="0.8"/>
    <n v="-3.6002999999999998"/>
    <s v="Kelly Williams"/>
    <s v=""/>
    <n v="1"/>
    <n v="0"/>
  </r>
  <r>
    <n v="4437"/>
    <x v="2202"/>
    <x v="973"/>
    <d v="2018-05-08T00:00:00"/>
    <s v="Standard Class"/>
    <x v="558"/>
    <x v="558"/>
    <x v="0"/>
    <s v="United States"/>
    <s v="Chicago"/>
    <s v="Illinois"/>
    <n v="60653"/>
    <x v="2"/>
    <s v="OFF-AR-10003217"/>
    <x v="1"/>
    <s v="Art"/>
    <s v="Newell 316"/>
    <x v="3377"/>
    <n v="7"/>
    <n v="0.2"/>
    <n v="2.7384000000000022"/>
    <s v="Kelly Williams"/>
    <s v=""/>
    <n v="1"/>
    <n v="0"/>
  </r>
  <r>
    <n v="4438"/>
    <x v="2202"/>
    <x v="973"/>
    <d v="2018-05-08T00:00:00"/>
    <s v="Standard Class"/>
    <x v="558"/>
    <x v="558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x v="3378"/>
    <n v="3"/>
    <n v="0.8"/>
    <n v="-71.296199999999999"/>
    <s v="Kelly Williams"/>
    <s v=""/>
    <n v="1"/>
    <n v="0"/>
  </r>
  <r>
    <n v="4439"/>
    <x v="2203"/>
    <x v="797"/>
    <d v="2019-01-02T00:00:00"/>
    <s v="Standard Class"/>
    <x v="363"/>
    <x v="363"/>
    <x v="0"/>
    <s v="United States"/>
    <s v="Port Arthur"/>
    <s v="Texas"/>
    <n v="77642"/>
    <x v="2"/>
    <s v="OFF-PA-10001972"/>
    <x v="1"/>
    <s v="Paper"/>
    <s v="Xerox 214"/>
    <x v="563"/>
    <n v="2"/>
    <n v="0.2"/>
    <n v="3.6288"/>
    <s v="Kelly Williams"/>
    <s v=""/>
    <n v="1"/>
    <n v="0"/>
  </r>
  <r>
    <n v="4440"/>
    <x v="2203"/>
    <x v="797"/>
    <d v="2019-01-02T00:00:00"/>
    <s v="Standard Class"/>
    <x v="363"/>
    <x v="363"/>
    <x v="0"/>
    <s v="United States"/>
    <s v="Port Arthur"/>
    <s v="Texas"/>
    <n v="77642"/>
    <x v="2"/>
    <s v="OFF-PA-10004041"/>
    <x v="1"/>
    <s v="Paper"/>
    <s v="It's Hot Message Books with Stickers, 2 3/4&quot; x 5&quot;"/>
    <x v="208"/>
    <n v="4"/>
    <n v="0.2"/>
    <n v="7.3999999999999995"/>
    <s v="Kelly Williams"/>
    <s v=""/>
    <n v="1"/>
    <n v="0"/>
  </r>
  <r>
    <n v="4441"/>
    <x v="2204"/>
    <x v="405"/>
    <d v="2018-07-26T00:00:00"/>
    <s v="Standard Class"/>
    <x v="589"/>
    <x v="589"/>
    <x v="0"/>
    <s v="United States"/>
    <s v="Westland"/>
    <s v="Michigan"/>
    <n v="48185"/>
    <x v="2"/>
    <s v="TEC-AC-10004975"/>
    <x v="2"/>
    <s v="Accessories"/>
    <s v="Plantronics Audio 995 Wireless Stereo Headset"/>
    <x v="3379"/>
    <n v="1"/>
    <n v="0"/>
    <n v="36.283500000000004"/>
    <s v="Kelly Williams"/>
    <s v=""/>
    <n v="1"/>
    <n v="0"/>
  </r>
  <r>
    <n v="4442"/>
    <x v="2204"/>
    <x v="405"/>
    <d v="2018-07-26T00:00:00"/>
    <s v="Standard Class"/>
    <x v="589"/>
    <x v="589"/>
    <x v="0"/>
    <s v="United States"/>
    <s v="Westland"/>
    <s v="Michigan"/>
    <n v="48185"/>
    <x v="2"/>
    <s v="OFF-ST-10001932"/>
    <x v="1"/>
    <s v="Storage"/>
    <s v="Fellowes Staxonsteel Drawer Files"/>
    <x v="3380"/>
    <n v="5"/>
    <n v="0"/>
    <n v="135.21900000000002"/>
    <s v="Kelly Williams"/>
    <s v=""/>
    <n v="1"/>
    <n v="0"/>
  </r>
  <r>
    <n v="4443"/>
    <x v="2204"/>
    <x v="405"/>
    <d v="2018-07-26T00:00:00"/>
    <s v="Standard Class"/>
    <x v="589"/>
    <x v="589"/>
    <x v="0"/>
    <s v="United States"/>
    <s v="Westland"/>
    <s v="Michigan"/>
    <n v="48185"/>
    <x v="2"/>
    <s v="OFF-AR-10001761"/>
    <x v="1"/>
    <s v="Art"/>
    <s v="Avery Hi-Liter Smear-Safe Highlighters"/>
    <x v="2640"/>
    <n v="5"/>
    <n v="0"/>
    <n v="10.511999999999999"/>
    <s v="Kelly Williams"/>
    <s v=""/>
    <n v="1"/>
    <n v="0"/>
  </r>
  <r>
    <n v="4444"/>
    <x v="2204"/>
    <x v="405"/>
    <d v="2018-07-26T00:00:00"/>
    <s v="Standard Class"/>
    <x v="589"/>
    <x v="589"/>
    <x v="0"/>
    <s v="United States"/>
    <s v="Westland"/>
    <s v="Michigan"/>
    <n v="48185"/>
    <x v="2"/>
    <s v="OFF-PA-10002262"/>
    <x v="1"/>
    <s v="Paper"/>
    <s v="Xerox 192"/>
    <x v="56"/>
    <n v="5"/>
    <n v="0"/>
    <n v="15.552000000000001"/>
    <s v="Kelly Williams"/>
    <s v=""/>
    <n v="1"/>
    <n v="0"/>
  </r>
  <r>
    <n v="4445"/>
    <x v="2205"/>
    <x v="912"/>
    <d v="2016-11-21T00:00:00"/>
    <s v="Standard Class"/>
    <x v="256"/>
    <x v="256"/>
    <x v="2"/>
    <s v="United States"/>
    <s v="Bloomington"/>
    <s v="Indiana"/>
    <n v="47401"/>
    <x v="2"/>
    <s v="OFF-EN-10004483"/>
    <x v="1"/>
    <s v="Envelopes"/>
    <s v="#10 White Business Envelopes,4 1/8 x 9 1/2"/>
    <x v="2561"/>
    <n v="5"/>
    <n v="0"/>
    <n v="36.824499999999993"/>
    <s v="Kelly Williams"/>
    <s v=""/>
    <n v="1"/>
    <n v="0"/>
  </r>
  <r>
    <n v="4446"/>
    <x v="2205"/>
    <x v="912"/>
    <d v="2016-11-21T00:00:00"/>
    <s v="Standard Class"/>
    <x v="256"/>
    <x v="256"/>
    <x v="2"/>
    <s v="United States"/>
    <s v="Bloomington"/>
    <s v="Indiana"/>
    <n v="47401"/>
    <x v="2"/>
    <s v="OFF-PA-10003270"/>
    <x v="1"/>
    <s v="Paper"/>
    <s v="Xerox 1954"/>
    <x v="3381"/>
    <n v="6"/>
    <n v="0"/>
    <n v="14.256"/>
    <s v="Kelly Williams"/>
    <s v=""/>
    <n v="1"/>
    <n v="0"/>
  </r>
  <r>
    <n v="4447"/>
    <x v="2205"/>
    <x v="912"/>
    <d v="2016-11-21T00:00:00"/>
    <s v="Standard Class"/>
    <x v="256"/>
    <x v="256"/>
    <x v="2"/>
    <s v="United States"/>
    <s v="Bloomington"/>
    <s v="Indiana"/>
    <n v="47401"/>
    <x v="2"/>
    <s v="OFF-BI-10001634"/>
    <x v="1"/>
    <s v="Binders"/>
    <s v="Wilson Jones Active Use Binders"/>
    <x v="2769"/>
    <n v="4"/>
    <n v="0"/>
    <n v="14.268800000000001"/>
    <s v="Kelly Williams"/>
    <s v=""/>
    <n v="1"/>
    <n v="0"/>
  </r>
  <r>
    <n v="4448"/>
    <x v="2205"/>
    <x v="912"/>
    <d v="2016-11-21T00:00:00"/>
    <s v="Standard Class"/>
    <x v="256"/>
    <x v="256"/>
    <x v="2"/>
    <s v="United States"/>
    <s v="Bloomington"/>
    <s v="Indiana"/>
    <n v="47401"/>
    <x v="2"/>
    <s v="OFF-ST-10000675"/>
    <x v="1"/>
    <s v="Storage"/>
    <s v="File Shuttle II and Handi-File, Black"/>
    <x v="3382"/>
    <n v="5"/>
    <n v="0"/>
    <n v="42.362499999999997"/>
    <s v="Kelly Williams"/>
    <s v=""/>
    <n v="1"/>
    <n v="0"/>
  </r>
  <r>
    <n v="4449"/>
    <x v="2206"/>
    <x v="974"/>
    <d v="2017-06-23T00:00:00"/>
    <s v="Standard Class"/>
    <x v="109"/>
    <x v="109"/>
    <x v="0"/>
    <s v="United States"/>
    <s v="Los Angeles"/>
    <s v="California"/>
    <n v="90032"/>
    <x v="1"/>
    <s v="FUR-FU-10000732"/>
    <x v="0"/>
    <s v="Furnishings"/>
    <s v="Eldon 200 Class Desk Accessories"/>
    <x v="2391"/>
    <n v="2"/>
    <n v="0"/>
    <n v="4.0191999999999997"/>
    <s v="Anna Andreadi"/>
    <s v=""/>
    <n v="1"/>
    <n v="0"/>
  </r>
  <r>
    <n v="4450"/>
    <x v="2206"/>
    <x v="974"/>
    <d v="2017-06-23T00:00:00"/>
    <s v="Standard Class"/>
    <x v="109"/>
    <x v="109"/>
    <x v="0"/>
    <s v="United States"/>
    <s v="Los Angeles"/>
    <s v="California"/>
    <n v="90032"/>
    <x v="1"/>
    <s v="OFF-PA-10004355"/>
    <x v="1"/>
    <s v="Paper"/>
    <s v="Xerox 231"/>
    <x v="90"/>
    <n v="1"/>
    <n v="0"/>
    <n v="3.1104000000000003"/>
    <s v="Anna Andreadi"/>
    <s v=""/>
    <n v="1"/>
    <n v="0"/>
  </r>
  <r>
    <n v="4451"/>
    <x v="2206"/>
    <x v="974"/>
    <d v="2017-06-23T00:00:00"/>
    <s v="Standard Class"/>
    <x v="109"/>
    <x v="109"/>
    <x v="0"/>
    <s v="United States"/>
    <s v="Los Angeles"/>
    <s v="California"/>
    <n v="90032"/>
    <x v="1"/>
    <s v="OFF-EN-10000056"/>
    <x v="1"/>
    <s v="Envelopes"/>
    <s v="Cameo Buff Policy Envelopes"/>
    <x v="737"/>
    <n v="3"/>
    <n v="0"/>
    <n v="87.744299999999981"/>
    <s v="Anna Andreadi"/>
    <s v=""/>
    <n v="1"/>
    <n v="0"/>
  </r>
  <r>
    <n v="4452"/>
    <x v="2207"/>
    <x v="975"/>
    <d v="2018-07-06T00:00:00"/>
    <s v="First Class"/>
    <x v="731"/>
    <x v="731"/>
    <x v="0"/>
    <s v="United States"/>
    <s v="San Francisco"/>
    <s v="California"/>
    <n v="94109"/>
    <x v="1"/>
    <s v="FUR-FU-10000221"/>
    <x v="0"/>
    <s v="Furnishings"/>
    <s v="Master Caster Door Stop, Brown"/>
    <x v="3383"/>
    <n v="5"/>
    <n v="0"/>
    <n v="8.6359999999999992"/>
    <s v="Anna Andreadi"/>
    <s v=""/>
    <n v="1"/>
    <n v="0"/>
  </r>
  <r>
    <n v="4453"/>
    <x v="2207"/>
    <x v="975"/>
    <d v="2018-07-06T00:00:00"/>
    <s v="First Class"/>
    <x v="731"/>
    <x v="731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x v="3384"/>
    <n v="2"/>
    <n v="0"/>
    <n v="20.661200000000001"/>
    <s v="Anna Andreadi"/>
    <s v=""/>
    <n v="1"/>
    <n v="0"/>
  </r>
  <r>
    <n v="4454"/>
    <x v="2207"/>
    <x v="975"/>
    <d v="2018-07-06T00:00:00"/>
    <s v="First Class"/>
    <x v="731"/>
    <x v="731"/>
    <x v="0"/>
    <s v="United States"/>
    <s v="San Francisco"/>
    <s v="California"/>
    <n v="94109"/>
    <x v="1"/>
    <s v="FUR-BO-10001811"/>
    <x v="0"/>
    <s v="Bookcases"/>
    <s v="Atlantic Metals Mobile 5-Shelf Bookcases, Custom Colors"/>
    <x v="3385"/>
    <n v="5"/>
    <n v="0.15"/>
    <n v="225.73499999999993"/>
    <s v="Anna Andreadi"/>
    <s v=""/>
    <n v="1"/>
    <n v="0"/>
  </r>
  <r>
    <n v="4455"/>
    <x v="2207"/>
    <x v="975"/>
    <d v="2018-07-06T00:00:00"/>
    <s v="First Class"/>
    <x v="731"/>
    <x v="731"/>
    <x v="0"/>
    <s v="United States"/>
    <s v="San Francisco"/>
    <s v="California"/>
    <n v="94109"/>
    <x v="1"/>
    <s v="OFF-ST-10002486"/>
    <x v="1"/>
    <s v="Storage"/>
    <s v="Eldon Shelf Savers Cubes and Bins"/>
    <x v="3386"/>
    <n v="4"/>
    <n v="0"/>
    <n v="0.5583999999999989"/>
    <s v="Anna Andreadi"/>
    <s v=""/>
    <n v="1"/>
    <n v="0"/>
  </r>
  <r>
    <n v="4456"/>
    <x v="2208"/>
    <x v="37"/>
    <d v="2017-09-08T00:00:00"/>
    <s v="Standard Class"/>
    <x v="357"/>
    <x v="357"/>
    <x v="2"/>
    <s v="United States"/>
    <s v="San Francisco"/>
    <s v="California"/>
    <n v="94110"/>
    <x v="1"/>
    <s v="FUR-CH-10002372"/>
    <x v="0"/>
    <s v="Chairs"/>
    <s v="Office Star - Ergonomically Designed Knee Chair"/>
    <x v="434"/>
    <n v="2"/>
    <n v="0.2"/>
    <n v="-12.956799999999994"/>
    <s v="Anna Andreadi"/>
    <s v=""/>
    <n v="1"/>
    <n v="0"/>
  </r>
  <r>
    <n v="4457"/>
    <x v="2208"/>
    <x v="37"/>
    <d v="2017-09-08T00:00:00"/>
    <s v="Standard Class"/>
    <x v="357"/>
    <x v="357"/>
    <x v="2"/>
    <s v="United States"/>
    <s v="San Francisco"/>
    <s v="California"/>
    <n v="94110"/>
    <x v="1"/>
    <s v="OFF-BI-10003274"/>
    <x v="1"/>
    <s v="Binders"/>
    <s v="Avery Durable Slant Ring Binders, No Labels"/>
    <x v="2925"/>
    <n v="2"/>
    <n v="0.2"/>
    <n v="2.1492"/>
    <s v="Anna Andreadi"/>
    <s v=""/>
    <n v="1"/>
    <n v="0"/>
  </r>
  <r>
    <n v="4458"/>
    <x v="2209"/>
    <x v="783"/>
    <d v="2019-08-12T00:00:00"/>
    <s v="Standard Class"/>
    <x v="430"/>
    <x v="430"/>
    <x v="0"/>
    <s v="United States"/>
    <s v="San Jose"/>
    <s v="California"/>
    <n v="95123"/>
    <x v="1"/>
    <s v="OFF-PA-10001878"/>
    <x v="1"/>
    <s v="Paper"/>
    <s v="Xerox 1891"/>
    <x v="1672"/>
    <n v="5"/>
    <n v="0"/>
    <n v="114.93849999999998"/>
    <s v="Anna Andreadi"/>
    <s v=""/>
    <n v="1"/>
    <n v="0"/>
  </r>
  <r>
    <n v="4459"/>
    <x v="2210"/>
    <x v="677"/>
    <d v="2019-03-20T00:00:00"/>
    <s v="Standard Class"/>
    <x v="339"/>
    <x v="339"/>
    <x v="0"/>
    <s v="United States"/>
    <s v="Denver"/>
    <s v="Colorado"/>
    <n v="80219"/>
    <x v="1"/>
    <s v="OFF-SU-10002881"/>
    <x v="1"/>
    <s v="Supplies"/>
    <s v="Martin Yale Chadless Opener Electric Letter Opener"/>
    <x v="3387"/>
    <n v="2"/>
    <n v="0.2"/>
    <n v="-299.8116"/>
    <s v="Anna Andreadi"/>
    <s v=""/>
    <n v="1"/>
    <n v="0"/>
  </r>
  <r>
    <n v="4460"/>
    <x v="2211"/>
    <x v="394"/>
    <d v="2019-10-01T00:00:00"/>
    <s v="First Class"/>
    <x v="284"/>
    <x v="284"/>
    <x v="2"/>
    <s v="United States"/>
    <s v="Aurora"/>
    <s v="Colorado"/>
    <n v="80013"/>
    <x v="1"/>
    <s v="FUR-FU-10001979"/>
    <x v="0"/>
    <s v="Furnishings"/>
    <s v="Dana Halogen Swing-Arm Architect Lamp"/>
    <x v="3388"/>
    <n v="1"/>
    <n v="0.2"/>
    <n v="3.2776000000000014"/>
    <s v="Anna Andreadi"/>
    <s v=""/>
    <n v="1"/>
    <n v="0"/>
  </r>
  <r>
    <n v="4461"/>
    <x v="2211"/>
    <x v="394"/>
    <d v="2019-10-01T00:00:00"/>
    <s v="First Class"/>
    <x v="284"/>
    <x v="284"/>
    <x v="2"/>
    <s v="United States"/>
    <s v="Aurora"/>
    <s v="Colorado"/>
    <n v="80013"/>
    <x v="1"/>
    <s v="OFF-ST-10001522"/>
    <x v="1"/>
    <s v="Storage"/>
    <s v="Gould Plastics 18-Pocket Panel Bin, 34w x 5-1/4d x 20-1/2h"/>
    <x v="2772"/>
    <n v="2"/>
    <n v="0.2"/>
    <n v="-29.436800000000012"/>
    <s v="Anna Andreadi"/>
    <s v=""/>
    <n v="1"/>
    <n v="0"/>
  </r>
  <r>
    <n v="4462"/>
    <x v="2211"/>
    <x v="394"/>
    <d v="2019-10-01T00:00:00"/>
    <s v="First Class"/>
    <x v="284"/>
    <x v="284"/>
    <x v="2"/>
    <s v="United States"/>
    <s v="Aurora"/>
    <s v="Colorado"/>
    <n v="80013"/>
    <x v="1"/>
    <s v="TEC-AC-10003657"/>
    <x v="2"/>
    <s v="Accessories"/>
    <s v="Lenovo 17-Key USB Numeric Keypad"/>
    <x v="157"/>
    <n v="2"/>
    <n v="0.2"/>
    <n v="1.359599999999995"/>
    <s v="Anna Andreadi"/>
    <s v=""/>
    <n v="1"/>
    <n v="0"/>
  </r>
  <r>
    <n v="4463"/>
    <x v="2211"/>
    <x v="394"/>
    <d v="2019-10-01T00:00:00"/>
    <s v="First Class"/>
    <x v="284"/>
    <x v="284"/>
    <x v="2"/>
    <s v="United States"/>
    <s v="Aurora"/>
    <s v="Colorado"/>
    <n v="80013"/>
    <x v="1"/>
    <s v="OFF-BI-10001718"/>
    <x v="1"/>
    <s v="Binders"/>
    <s v="GBC DocuBind P50 Personal Binding Machine"/>
    <x v="1996"/>
    <n v="4"/>
    <n v="0.7"/>
    <n v="-58.861599999999981"/>
    <s v="Anna Andreadi"/>
    <s v=""/>
    <n v="1"/>
    <n v="0"/>
  </r>
  <r>
    <n v="4464"/>
    <x v="2211"/>
    <x v="394"/>
    <d v="2019-10-01T00:00:00"/>
    <s v="First Class"/>
    <x v="284"/>
    <x v="284"/>
    <x v="2"/>
    <s v="United States"/>
    <s v="Aurora"/>
    <s v="Colorado"/>
    <n v="80013"/>
    <x v="1"/>
    <s v="OFF-PA-10003022"/>
    <x v="1"/>
    <s v="Paper"/>
    <s v="Xerox 1992"/>
    <x v="646"/>
    <n v="3"/>
    <n v="0.2"/>
    <n v="5.2026000000000003"/>
    <s v="Anna Andreadi"/>
    <s v=""/>
    <n v="1"/>
    <n v="0"/>
  </r>
  <r>
    <n v="4465"/>
    <x v="2211"/>
    <x v="394"/>
    <d v="2019-10-01T00:00:00"/>
    <s v="First Class"/>
    <x v="284"/>
    <x v="284"/>
    <x v="2"/>
    <s v="United States"/>
    <s v="Aurora"/>
    <s v="Colorado"/>
    <n v="80013"/>
    <x v="1"/>
    <s v="OFF-AP-10000891"/>
    <x v="1"/>
    <s v="Appliances"/>
    <s v="Kensington 7 Outlet MasterPiece HOMEOFFICE Power Control Center"/>
    <x v="3389"/>
    <n v="2"/>
    <n v="0.2"/>
    <n v="26.22399999999999"/>
    <s v="Anna Andreadi"/>
    <s v=""/>
    <n v="1"/>
    <n v="0"/>
  </r>
  <r>
    <n v="4466"/>
    <x v="2212"/>
    <x v="976"/>
    <d v="2017-08-11T00:00:00"/>
    <s v="Standard Class"/>
    <x v="374"/>
    <x v="374"/>
    <x v="1"/>
    <s v="United States"/>
    <s v="Boise"/>
    <s v="Idaho"/>
    <n v="83704"/>
    <x v="1"/>
    <s v="OFF-BI-10004970"/>
    <x v="1"/>
    <s v="Binders"/>
    <s v="ACCOHIDE 3-Ring Binder, Blue, 1&quot;"/>
    <x v="106"/>
    <n v="1"/>
    <n v="0.2"/>
    <n v="1.1151"/>
    <s v="Anna Andreadi"/>
    <s v=""/>
    <n v="1"/>
    <n v="0"/>
  </r>
  <r>
    <n v="4467"/>
    <x v="2213"/>
    <x v="221"/>
    <d v="2019-12-01T00:00:00"/>
    <s v="Standard Class"/>
    <x v="567"/>
    <x v="567"/>
    <x v="0"/>
    <s v="United States"/>
    <s v="New York City"/>
    <s v="New York"/>
    <n v="10035"/>
    <x v="3"/>
    <s v="OFF-AR-10003759"/>
    <x v="1"/>
    <s v="Art"/>
    <s v="Crayola Anti Dust Chalk, 12/Pack"/>
    <x v="3390"/>
    <n v="9"/>
    <n v="0"/>
    <n v="7.3709999999999996"/>
    <s v="Chuck Magee"/>
    <s v=""/>
    <n v="1"/>
    <n v="0"/>
  </r>
  <r>
    <n v="4468"/>
    <x v="2213"/>
    <x v="221"/>
    <d v="2019-12-01T00:00:00"/>
    <s v="Standard Class"/>
    <x v="567"/>
    <x v="567"/>
    <x v="0"/>
    <s v="United States"/>
    <s v="New York City"/>
    <s v="New York"/>
    <n v="10035"/>
    <x v="3"/>
    <s v="OFF-EN-10003001"/>
    <x v="1"/>
    <s v="Envelopes"/>
    <s v="Ames Color-File Green Diamond Border X-ray Mailers"/>
    <x v="1244"/>
    <n v="2"/>
    <n v="0"/>
    <n v="78.941199999999995"/>
    <s v="Chuck Magee"/>
    <s v=""/>
    <n v="1"/>
    <n v="0"/>
  </r>
  <r>
    <n v="4469"/>
    <x v="2213"/>
    <x v="221"/>
    <d v="2019-12-01T00:00:00"/>
    <s v="Standard Class"/>
    <x v="567"/>
    <x v="567"/>
    <x v="0"/>
    <s v="United States"/>
    <s v="New York City"/>
    <s v="New York"/>
    <n v="10035"/>
    <x v="3"/>
    <s v="FUR-BO-10000780"/>
    <x v="0"/>
    <s v="Bookcases"/>
    <s v="O'Sullivan Plantations 2-Door Library in Landvery Oak"/>
    <x v="244"/>
    <n v="2"/>
    <n v="0.2"/>
    <n v="-16.078399999999988"/>
    <s v="Chuck Magee"/>
    <s v=""/>
    <n v="1"/>
    <n v="0"/>
  </r>
  <r>
    <n v="4470"/>
    <x v="2213"/>
    <x v="221"/>
    <d v="2019-12-01T00:00:00"/>
    <s v="Standard Class"/>
    <x v="567"/>
    <x v="567"/>
    <x v="0"/>
    <s v="United States"/>
    <s v="New York City"/>
    <s v="New York"/>
    <n v="10035"/>
    <x v="3"/>
    <s v="OFF-PA-10001972"/>
    <x v="1"/>
    <s v="Paper"/>
    <s v="Xerox 214"/>
    <x v="91"/>
    <n v="2"/>
    <n v="0"/>
    <n v="6.2208000000000006"/>
    <s v="Chuck Magee"/>
    <s v=""/>
    <n v="1"/>
    <n v="0"/>
  </r>
  <r>
    <n v="4471"/>
    <x v="2214"/>
    <x v="540"/>
    <d v="2019-05-12T00:00:00"/>
    <s v="Standard Class"/>
    <x v="137"/>
    <x v="137"/>
    <x v="1"/>
    <s v="United States"/>
    <s v="Philadelphia"/>
    <s v="Pennsylvania"/>
    <n v="19140"/>
    <x v="3"/>
    <s v="FUR-CH-10003535"/>
    <x v="0"/>
    <s v="Chairs"/>
    <s v="Global Armless Task Chair, Royal Blue"/>
    <x v="3391"/>
    <n v="3"/>
    <n v="0.3"/>
    <n v="-23.782199999999996"/>
    <s v="Chuck Magee"/>
    <s v=""/>
    <n v="1"/>
    <n v="0"/>
  </r>
  <r>
    <n v="4472"/>
    <x v="2215"/>
    <x v="365"/>
    <d v="2019-09-29T00:00:00"/>
    <s v="Same Day"/>
    <x v="67"/>
    <x v="67"/>
    <x v="2"/>
    <s v="United States"/>
    <s v="Mentor"/>
    <s v="Ohio"/>
    <n v="44060"/>
    <x v="3"/>
    <s v="FUR-CH-10003774"/>
    <x v="0"/>
    <s v="Chairs"/>
    <s v="Global Wood Trimmed Manager's Task Chair, Khaki"/>
    <x v="1346"/>
    <n v="1"/>
    <n v="0.3"/>
    <n v="-15.466600000000003"/>
    <s v="Chuck Magee"/>
    <s v=""/>
    <n v="1"/>
    <n v="0"/>
  </r>
  <r>
    <n v="4473"/>
    <x v="2215"/>
    <x v="365"/>
    <d v="2019-09-29T00:00:00"/>
    <s v="Same Day"/>
    <x v="67"/>
    <x v="67"/>
    <x v="2"/>
    <s v="United States"/>
    <s v="Mentor"/>
    <s v="Ohio"/>
    <n v="44060"/>
    <x v="3"/>
    <s v="TEC-AC-10004571"/>
    <x v="2"/>
    <s v="Accessories"/>
    <s v="Logitech G700s Rechargeable Gaming Mouse"/>
    <x v="1977"/>
    <n v="3"/>
    <n v="0.2"/>
    <n v="65.993400000000008"/>
    <s v="Chuck Magee"/>
    <s v=""/>
    <n v="1"/>
    <n v="0"/>
  </r>
  <r>
    <n v="4474"/>
    <x v="2215"/>
    <x v="365"/>
    <d v="2019-09-29T00:00:00"/>
    <s v="Same Day"/>
    <x v="67"/>
    <x v="67"/>
    <x v="2"/>
    <s v="United States"/>
    <s v="Mentor"/>
    <s v="Ohio"/>
    <n v="44060"/>
    <x v="3"/>
    <s v="FUR-TA-10004442"/>
    <x v="0"/>
    <s v="Tables"/>
    <s v="Riverside Furniture Stanwyck Manor Table Series"/>
    <x v="2458"/>
    <n v="2"/>
    <n v="0.4"/>
    <n v="-189.32100000000003"/>
    <s v="Chuck Magee"/>
    <s v=""/>
    <n v="1"/>
    <n v="0"/>
  </r>
  <r>
    <n v="4475"/>
    <x v="2215"/>
    <x v="365"/>
    <d v="2019-09-29T00:00:00"/>
    <s v="Same Day"/>
    <x v="67"/>
    <x v="67"/>
    <x v="2"/>
    <s v="United States"/>
    <s v="Mentor"/>
    <s v="Ohio"/>
    <n v="44060"/>
    <x v="3"/>
    <s v="OFF-PA-10002787"/>
    <x v="1"/>
    <s v="Paper"/>
    <s v="Xerox 227"/>
    <x v="12"/>
    <n v="3"/>
    <n v="0.2"/>
    <n v="5.4432"/>
    <s v="Chuck Magee"/>
    <s v=""/>
    <n v="1"/>
    <n v="0"/>
  </r>
  <r>
    <n v="4476"/>
    <x v="2215"/>
    <x v="365"/>
    <d v="2019-09-29T00:00:00"/>
    <s v="Same Day"/>
    <x v="67"/>
    <x v="67"/>
    <x v="2"/>
    <s v="United States"/>
    <s v="Mentor"/>
    <s v="Ohio"/>
    <n v="44060"/>
    <x v="3"/>
    <s v="FUR-FU-10004586"/>
    <x v="0"/>
    <s v="Furnishings"/>
    <s v="G.E. Longer-Life Indoor Recessed Floodlight Bulbs"/>
    <x v="3392"/>
    <n v="4"/>
    <n v="0.2"/>
    <n v="7.436799999999999"/>
    <s v="Chuck Magee"/>
    <s v=""/>
    <n v="1"/>
    <n v="0"/>
  </r>
  <r>
    <n v="4477"/>
    <x v="2215"/>
    <x v="365"/>
    <d v="2019-09-29T00:00:00"/>
    <s v="Same Day"/>
    <x v="67"/>
    <x v="67"/>
    <x v="2"/>
    <s v="United States"/>
    <s v="Mentor"/>
    <s v="Ohio"/>
    <n v="44060"/>
    <x v="3"/>
    <s v="OFF-PA-10002606"/>
    <x v="1"/>
    <s v="Paper"/>
    <s v="Xerox 1928"/>
    <x v="582"/>
    <n v="2"/>
    <n v="0.2"/>
    <n v="2.6399999999999997"/>
    <s v="Chuck Magee"/>
    <s v=""/>
    <n v="1"/>
    <n v="0"/>
  </r>
  <r>
    <n v="4478"/>
    <x v="2216"/>
    <x v="760"/>
    <d v="2019-10-22T00:00:00"/>
    <s v="Same Day"/>
    <x v="379"/>
    <x v="379"/>
    <x v="0"/>
    <s v="United States"/>
    <s v="Lawton"/>
    <s v="Oklahoma"/>
    <n v="73505"/>
    <x v="2"/>
    <s v="OFF-ST-10000129"/>
    <x v="1"/>
    <s v="Storage"/>
    <s v="Fellowes Recycled Storage Drawers"/>
    <x v="3393"/>
    <n v="3"/>
    <n v="0"/>
    <n v="23.316299999999984"/>
    <s v="Kelly Williams"/>
    <s v=""/>
    <n v="1"/>
    <n v="0"/>
  </r>
  <r>
    <n v="4479"/>
    <x v="2216"/>
    <x v="760"/>
    <d v="2019-10-22T00:00:00"/>
    <s v="Same Day"/>
    <x v="379"/>
    <x v="379"/>
    <x v="0"/>
    <s v="United States"/>
    <s v="Lawton"/>
    <s v="Oklahoma"/>
    <n v="73505"/>
    <x v="2"/>
    <s v="FUR-TA-10003748"/>
    <x v="0"/>
    <s v="Tables"/>
    <s v="Bevis 36 x 72 Conference Tables"/>
    <x v="3394"/>
    <n v="2"/>
    <n v="0"/>
    <n v="54.775599999999997"/>
    <s v="Kelly Williams"/>
    <s v=""/>
    <n v="1"/>
    <n v="0"/>
  </r>
  <r>
    <n v="4480"/>
    <x v="2217"/>
    <x v="977"/>
    <d v="2016-03-28T00:00:00"/>
    <s v="Standard Class"/>
    <x v="303"/>
    <x v="303"/>
    <x v="0"/>
    <s v="United States"/>
    <s v="New York City"/>
    <s v="New York"/>
    <n v="10024"/>
    <x v="3"/>
    <s v="OFF-PA-10004948"/>
    <x v="1"/>
    <s v="Paper"/>
    <s v="Xerox 190"/>
    <x v="1691"/>
    <n v="5"/>
    <n v="0"/>
    <n v="11.703000000000001"/>
    <s v="Chuck Magee"/>
    <s v=""/>
    <n v="1"/>
    <n v="0"/>
  </r>
  <r>
    <n v="4481"/>
    <x v="2218"/>
    <x v="54"/>
    <d v="2018-11-08T00:00:00"/>
    <s v="Standard Class"/>
    <x v="190"/>
    <x v="190"/>
    <x v="0"/>
    <s v="United States"/>
    <s v="Los Angeles"/>
    <s v="California"/>
    <n v="90049"/>
    <x v="1"/>
    <s v="OFF-FA-10001561"/>
    <x v="1"/>
    <s v="Fasteners"/>
    <s v="Stockwell Push Pins"/>
    <x v="53"/>
    <n v="7"/>
    <n v="0"/>
    <n v="5.0358000000000001"/>
    <s v="Anna Andreadi"/>
    <s v=""/>
    <n v="1"/>
    <n v="0"/>
  </r>
  <r>
    <n v="4482"/>
    <x v="2218"/>
    <x v="54"/>
    <d v="2018-11-08T00:00:00"/>
    <s v="Standard Class"/>
    <x v="190"/>
    <x v="190"/>
    <x v="0"/>
    <s v="United States"/>
    <s v="Los Angeles"/>
    <s v="California"/>
    <n v="90049"/>
    <x v="1"/>
    <s v="OFF-AP-10002998"/>
    <x v="1"/>
    <s v="Appliances"/>
    <s v="Holmes 99% HEPA Air Purifier"/>
    <x v="3395"/>
    <n v="2"/>
    <n v="0"/>
    <n v="14.295599999999997"/>
    <s v="Anna Andreadi"/>
    <s v=""/>
    <n v="1"/>
    <n v="0"/>
  </r>
  <r>
    <n v="4483"/>
    <x v="2218"/>
    <x v="54"/>
    <d v="2018-11-08T00:00:00"/>
    <s v="Standard Class"/>
    <x v="190"/>
    <x v="190"/>
    <x v="0"/>
    <s v="United States"/>
    <s v="Los Angeles"/>
    <s v="California"/>
    <n v="90049"/>
    <x v="1"/>
    <s v="OFF-BI-10003981"/>
    <x v="1"/>
    <s v="Binders"/>
    <s v="Avery Durable Plastic 1&quot; Binders"/>
    <x v="2226"/>
    <n v="12"/>
    <n v="0.2"/>
    <n v="15.799199999999999"/>
    <s v="Anna Andreadi"/>
    <s v=""/>
    <n v="1"/>
    <n v="0"/>
  </r>
  <r>
    <n v="4484"/>
    <x v="2218"/>
    <x v="54"/>
    <d v="2018-11-08T00:00:00"/>
    <s v="Standard Class"/>
    <x v="190"/>
    <x v="190"/>
    <x v="0"/>
    <s v="United States"/>
    <s v="Los Angeles"/>
    <s v="California"/>
    <n v="90049"/>
    <x v="1"/>
    <s v="OFF-PA-10001725"/>
    <x v="1"/>
    <s v="Paper"/>
    <s v="Xerox 1892"/>
    <x v="2248"/>
    <n v="3"/>
    <n v="0"/>
    <n v="56.977199999999996"/>
    <s v="Anna Andreadi"/>
    <s v=""/>
    <n v="1"/>
    <n v="0"/>
  </r>
  <r>
    <n v="4485"/>
    <x v="2218"/>
    <x v="54"/>
    <d v="2018-11-08T00:00:00"/>
    <s v="Standard Class"/>
    <x v="190"/>
    <x v="190"/>
    <x v="0"/>
    <s v="United States"/>
    <s v="Los Angeles"/>
    <s v="California"/>
    <n v="90049"/>
    <x v="1"/>
    <s v="OFF-BI-10002071"/>
    <x v="1"/>
    <s v="Binders"/>
    <s v="Fellowes Black Plastic Comb Bindings"/>
    <x v="3396"/>
    <n v="2"/>
    <n v="0.2"/>
    <n v="3.0211999999999994"/>
    <s v="Anna Andreadi"/>
    <s v=""/>
    <n v="1"/>
    <n v="0"/>
  </r>
  <r>
    <n v="4486"/>
    <x v="2218"/>
    <x v="54"/>
    <d v="2018-11-08T00:00:00"/>
    <s v="Standard Class"/>
    <x v="190"/>
    <x v="190"/>
    <x v="0"/>
    <s v="United States"/>
    <s v="Los Angeles"/>
    <s v="California"/>
    <n v="90049"/>
    <x v="1"/>
    <s v="OFF-PA-10000477"/>
    <x v="1"/>
    <s v="Paper"/>
    <s v="Xerox 22"/>
    <x v="541"/>
    <n v="3"/>
    <n v="0"/>
    <n v="9.3312000000000008"/>
    <s v="Anna Andreadi"/>
    <s v=""/>
    <n v="1"/>
    <n v="0"/>
  </r>
  <r>
    <n v="4487"/>
    <x v="2218"/>
    <x v="54"/>
    <d v="2018-11-08T00:00:00"/>
    <s v="Standard Class"/>
    <x v="190"/>
    <x v="190"/>
    <x v="0"/>
    <s v="United States"/>
    <s v="Los Angeles"/>
    <s v="California"/>
    <n v="90049"/>
    <x v="1"/>
    <s v="OFF-PA-10004359"/>
    <x v="1"/>
    <s v="Paper"/>
    <s v="Multicolor Computer Printout Paper"/>
    <x v="1836"/>
    <n v="3"/>
    <n v="0"/>
    <n v="150.98399999999998"/>
    <s v="Anna Andreadi"/>
    <s v=""/>
    <n v="1"/>
    <n v="0"/>
  </r>
  <r>
    <n v="4488"/>
    <x v="2219"/>
    <x v="577"/>
    <d v="2017-09-11T00:00:00"/>
    <s v="Standard Class"/>
    <x v="402"/>
    <x v="402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x v="3397"/>
    <n v="5"/>
    <n v="0.8"/>
    <n v="-25.218500000000006"/>
    <s v="Kelly Williams"/>
    <s v=""/>
    <n v="1"/>
    <n v="0"/>
  </r>
  <r>
    <n v="4489"/>
    <x v="2219"/>
    <x v="577"/>
    <d v="2017-09-11T00:00:00"/>
    <s v="Standard Class"/>
    <x v="402"/>
    <x v="402"/>
    <x v="2"/>
    <s v="United States"/>
    <s v="Houston"/>
    <s v="Texas"/>
    <n v="77036"/>
    <x v="2"/>
    <s v="OFF-SU-10003567"/>
    <x v="1"/>
    <s v="Supplies"/>
    <s v="Stiletto Hand Letter Openers"/>
    <x v="3398"/>
    <n v="9"/>
    <n v="0.2"/>
    <n v="-14.687999999999999"/>
    <s v="Kelly Williams"/>
    <s v=""/>
    <n v="1"/>
    <n v="0"/>
  </r>
  <r>
    <n v="4490"/>
    <x v="2219"/>
    <x v="577"/>
    <d v="2017-09-11T00:00:00"/>
    <s v="Standard Class"/>
    <x v="402"/>
    <x v="402"/>
    <x v="2"/>
    <s v="United States"/>
    <s v="Houston"/>
    <s v="Texas"/>
    <n v="77036"/>
    <x v="2"/>
    <s v="OFF-BI-10003708"/>
    <x v="1"/>
    <s v="Binders"/>
    <s v="Acco Four Pocket Poly Ring Binder with Label Holder, Smoke, 1&quot;"/>
    <x v="3399"/>
    <n v="3"/>
    <n v="0.8"/>
    <n v="-7.8225000000000016"/>
    <s v="Kelly Williams"/>
    <s v=""/>
    <n v="1"/>
    <n v="0"/>
  </r>
  <r>
    <n v="4491"/>
    <x v="2220"/>
    <x v="718"/>
    <d v="2019-08-21T00:00:00"/>
    <s v="Standard Class"/>
    <x v="49"/>
    <x v="49"/>
    <x v="0"/>
    <s v="United States"/>
    <s v="Los Angeles"/>
    <s v="California"/>
    <n v="90032"/>
    <x v="1"/>
    <s v="FUR-TA-10001095"/>
    <x v="0"/>
    <s v="Tables"/>
    <s v="Chromcraft Round Conference Tables"/>
    <x v="3400"/>
    <n v="3"/>
    <n v="0.2"/>
    <n v="5.2287000000000035"/>
    <s v="Anna Andreadi"/>
    <s v=""/>
    <n v="1"/>
    <n v="0"/>
  </r>
  <r>
    <n v="4492"/>
    <x v="2221"/>
    <x v="588"/>
    <d v="2016-12-03T00:00:00"/>
    <s v="Second Class"/>
    <x v="300"/>
    <x v="300"/>
    <x v="0"/>
    <s v="United States"/>
    <s v="Columbus"/>
    <s v="Ohio"/>
    <n v="43229"/>
    <x v="3"/>
    <s v="TEC-CO-10001571"/>
    <x v="2"/>
    <s v="Copiers"/>
    <s v="Sharp 1540cs Digital Laser Copier"/>
    <x v="3401"/>
    <n v="2"/>
    <n v="0.4"/>
    <n v="109.99799999999999"/>
    <s v="Chuck Magee"/>
    <s v=""/>
    <n v="1"/>
    <n v="0"/>
  </r>
  <r>
    <n v="4493"/>
    <x v="2221"/>
    <x v="588"/>
    <d v="2016-12-03T00:00:00"/>
    <s v="Second Class"/>
    <x v="300"/>
    <x v="300"/>
    <x v="0"/>
    <s v="United States"/>
    <s v="Columbus"/>
    <s v="Ohio"/>
    <n v="43229"/>
    <x v="3"/>
    <s v="FUR-FU-10000221"/>
    <x v="0"/>
    <s v="Furnishings"/>
    <s v="Master Caster Door Stop, Brown"/>
    <x v="3402"/>
    <n v="2"/>
    <n v="0.2"/>
    <n v="1.4223999999999997"/>
    <s v="Chuck Magee"/>
    <s v=""/>
    <n v="1"/>
    <n v="0"/>
  </r>
  <r>
    <n v="4494"/>
    <x v="2221"/>
    <x v="588"/>
    <d v="2016-12-03T00:00:00"/>
    <s v="Second Class"/>
    <x v="300"/>
    <x v="300"/>
    <x v="0"/>
    <s v="United States"/>
    <s v="Columbus"/>
    <s v="Ohio"/>
    <n v="43229"/>
    <x v="3"/>
    <s v="OFF-PA-10001972"/>
    <x v="1"/>
    <s v="Paper"/>
    <s v="Xerox 214"/>
    <x v="1590"/>
    <n v="7"/>
    <n v="0.2"/>
    <n v="12.700800000000001"/>
    <s v="Chuck Magee"/>
    <s v=""/>
    <n v="1"/>
    <n v="0"/>
  </r>
  <r>
    <n v="4495"/>
    <x v="2221"/>
    <x v="588"/>
    <d v="2016-12-03T00:00:00"/>
    <s v="Second Class"/>
    <x v="300"/>
    <x v="300"/>
    <x v="0"/>
    <s v="United States"/>
    <s v="Columbus"/>
    <s v="Ohio"/>
    <n v="43229"/>
    <x v="3"/>
    <s v="FUR-CH-10000015"/>
    <x v="0"/>
    <s v="Chairs"/>
    <s v="Hon Multipurpose Stacking Arm Chairs"/>
    <x v="3403"/>
    <n v="6"/>
    <n v="0.3"/>
    <n v="-51.983999999999924"/>
    <s v="Chuck Magee"/>
    <s v=""/>
    <n v="1"/>
    <n v="0"/>
  </r>
  <r>
    <n v="4496"/>
    <x v="2222"/>
    <x v="978"/>
    <d v="2019-06-23T00:00:00"/>
    <s v="Standard Class"/>
    <x v="113"/>
    <x v="113"/>
    <x v="0"/>
    <s v="United States"/>
    <s v="Los Angeles"/>
    <s v="California"/>
    <n v="90032"/>
    <x v="1"/>
    <s v="FUR-BO-10004015"/>
    <x v="0"/>
    <s v="Bookcases"/>
    <s v="Bush Andora Bookcase, Maple/Graphite Gray Finish"/>
    <x v="3404"/>
    <n v="9"/>
    <n v="0.15"/>
    <n v="75.593699999999899"/>
    <s v="Anna Andreadi"/>
    <n v="1"/>
    <n v="0"/>
    <n v="0"/>
  </r>
  <r>
    <n v="4497"/>
    <x v="2222"/>
    <x v="978"/>
    <d v="2019-06-23T00:00:00"/>
    <s v="Standard Class"/>
    <x v="113"/>
    <x v="113"/>
    <x v="0"/>
    <s v="United States"/>
    <s v="Los Angeles"/>
    <s v="California"/>
    <n v="90032"/>
    <x v="1"/>
    <s v="OFF-PA-10002036"/>
    <x v="1"/>
    <s v="Paper"/>
    <s v="Xerox 1930"/>
    <x v="789"/>
    <n v="6"/>
    <n v="0"/>
    <n v="19.051200000000001"/>
    <s v="Anna Andreadi"/>
    <n v="1"/>
    <n v="0"/>
    <n v="0"/>
  </r>
  <r>
    <n v="4498"/>
    <x v="2223"/>
    <x v="574"/>
    <d v="2019-12-09T00:00:00"/>
    <s v="Standard Class"/>
    <x v="543"/>
    <x v="543"/>
    <x v="0"/>
    <s v="United States"/>
    <s v="Philadelphia"/>
    <s v="Pennsylvania"/>
    <n v="19140"/>
    <x v="3"/>
    <s v="OFF-BI-10003650"/>
    <x v="1"/>
    <s v="Binders"/>
    <s v="GBC DocuBind 300 Electric Binding Machine"/>
    <x v="3405"/>
    <n v="4"/>
    <n v="0.7"/>
    <n v="-462.86239999999998"/>
    <s v="Chuck Magee"/>
    <s v=""/>
    <n v="1"/>
    <n v="0"/>
  </r>
  <r>
    <n v="4499"/>
    <x v="2224"/>
    <x v="871"/>
    <d v="2016-11-26T00:00:00"/>
    <s v="Standard Class"/>
    <x v="744"/>
    <x v="744"/>
    <x v="1"/>
    <s v="United States"/>
    <s v="San Francisco"/>
    <s v="California"/>
    <n v="94110"/>
    <x v="1"/>
    <s v="OFF-PA-10003309"/>
    <x v="1"/>
    <s v="Paper"/>
    <s v="Xerox 211"/>
    <x v="91"/>
    <n v="2"/>
    <n v="0"/>
    <n v="6.2208000000000006"/>
    <s v="Anna Andreadi"/>
    <s v=""/>
    <n v="1"/>
    <n v="1"/>
  </r>
  <r>
    <n v="4500"/>
    <x v="2225"/>
    <x v="342"/>
    <d v="2018-04-16T00:00:00"/>
    <s v="Standard Class"/>
    <x v="524"/>
    <x v="524"/>
    <x v="1"/>
    <s v="United States"/>
    <s v="Bakersfield"/>
    <s v="California"/>
    <n v="93309"/>
    <x v="1"/>
    <s v="OFF-PA-10002787"/>
    <x v="1"/>
    <s v="Paper"/>
    <s v="Xerox 227"/>
    <x v="91"/>
    <n v="2"/>
    <n v="0"/>
    <n v="6.2208000000000006"/>
    <s v="Anna Andreadi"/>
    <s v=""/>
    <n v="1"/>
    <n v="0"/>
  </r>
  <r>
    <n v="4501"/>
    <x v="2225"/>
    <x v="342"/>
    <d v="2018-04-16T00:00:00"/>
    <s v="Standard Class"/>
    <x v="524"/>
    <x v="524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x v="350"/>
    <n v="5"/>
    <n v="0.2"/>
    <n v="8.1199999999999974"/>
    <s v="Anna Andreadi"/>
    <s v=""/>
    <n v="1"/>
    <n v="0"/>
  </r>
  <r>
    <n v="4502"/>
    <x v="2226"/>
    <x v="479"/>
    <d v="2016-07-04T00:00:00"/>
    <s v="Standard Class"/>
    <x v="99"/>
    <x v="99"/>
    <x v="1"/>
    <s v="United States"/>
    <s v="Houston"/>
    <s v="Texas"/>
    <n v="77095"/>
    <x v="2"/>
    <s v="OFF-PA-10002005"/>
    <x v="1"/>
    <s v="Paper"/>
    <s v="Xerox 225"/>
    <x v="233"/>
    <n v="5"/>
    <n v="0.2"/>
    <n v="9.0719999999999992"/>
    <s v="Kelly Williams"/>
    <s v=""/>
    <n v="1"/>
    <n v="0"/>
  </r>
  <r>
    <n v="4503"/>
    <x v="2226"/>
    <x v="479"/>
    <d v="2016-07-04T00:00:00"/>
    <s v="Standard Class"/>
    <x v="99"/>
    <x v="99"/>
    <x v="1"/>
    <s v="United States"/>
    <s v="Houston"/>
    <s v="Texas"/>
    <n v="77095"/>
    <x v="2"/>
    <s v="OFF-FA-10002815"/>
    <x v="1"/>
    <s v="Fasteners"/>
    <s v="Staples"/>
    <x v="3406"/>
    <n v="6"/>
    <n v="0.2"/>
    <n v="7.1928000000000001"/>
    <s v="Kelly Williams"/>
    <s v=""/>
    <n v="1"/>
    <n v="0"/>
  </r>
  <r>
    <n v="4504"/>
    <x v="2227"/>
    <x v="163"/>
    <d v="2016-12-29T00:00:00"/>
    <s v="Standard Class"/>
    <x v="408"/>
    <x v="408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x v="3407"/>
    <n v="7"/>
    <n v="0.2"/>
    <n v="17.365599999999993"/>
    <s v="Anna Andreadi"/>
    <s v=""/>
    <n v="1"/>
    <n v="0"/>
  </r>
  <r>
    <n v="4505"/>
    <x v="2227"/>
    <x v="163"/>
    <d v="2016-12-29T00:00:00"/>
    <s v="Standard Class"/>
    <x v="408"/>
    <x v="408"/>
    <x v="2"/>
    <s v="United States"/>
    <s v="Los Angeles"/>
    <s v="California"/>
    <n v="90045"/>
    <x v="1"/>
    <s v="OFF-AP-10000828"/>
    <x v="1"/>
    <s v="Appliances"/>
    <s v="Avanti 4.4 Cu. Ft. Refrigerator"/>
    <x v="2759"/>
    <n v="2"/>
    <n v="0"/>
    <n v="101.34879999999998"/>
    <s v="Anna Andreadi"/>
    <s v=""/>
    <n v="1"/>
    <n v="0"/>
  </r>
  <r>
    <n v="4506"/>
    <x v="2227"/>
    <x v="163"/>
    <d v="2016-12-29T00:00:00"/>
    <s v="Standard Class"/>
    <x v="408"/>
    <x v="408"/>
    <x v="2"/>
    <s v="United States"/>
    <s v="Los Angeles"/>
    <s v="California"/>
    <n v="90045"/>
    <x v="1"/>
    <s v="TEC-AC-10004708"/>
    <x v="2"/>
    <s v="Accessories"/>
    <s v="Sony 32GB Class 10 Micro SDHC R40 Memory Card"/>
    <x v="3408"/>
    <n v="3"/>
    <n v="0"/>
    <n v="13.198499999999999"/>
    <s v="Anna Andreadi"/>
    <s v=""/>
    <n v="1"/>
    <n v="0"/>
  </r>
  <r>
    <n v="4507"/>
    <x v="2227"/>
    <x v="163"/>
    <d v="2016-12-29T00:00:00"/>
    <s v="Standard Class"/>
    <x v="408"/>
    <x v="408"/>
    <x v="2"/>
    <s v="United States"/>
    <s v="Los Angeles"/>
    <s v="California"/>
    <n v="90045"/>
    <x v="1"/>
    <s v="TEC-PH-10001530"/>
    <x v="2"/>
    <s v="Phones"/>
    <s v="Cisco Unified IP Phone 7945G VoIP phone"/>
    <x v="3409"/>
    <n v="3"/>
    <n v="0.2"/>
    <n v="51.148499999999984"/>
    <s v="Anna Andreadi"/>
    <s v=""/>
    <n v="1"/>
    <n v="0"/>
  </r>
  <r>
    <n v="4508"/>
    <x v="2227"/>
    <x v="163"/>
    <d v="2016-12-29T00:00:00"/>
    <s v="Standard Class"/>
    <x v="408"/>
    <x v="408"/>
    <x v="2"/>
    <s v="United States"/>
    <s v="Los Angeles"/>
    <s v="California"/>
    <n v="90045"/>
    <x v="1"/>
    <s v="OFF-ST-10002301"/>
    <x v="1"/>
    <s v="Storage"/>
    <s v="Tennsco Commercial Shelving"/>
    <x v="2422"/>
    <n v="1"/>
    <n v="0"/>
    <n v="0.20339999999999847"/>
    <s v="Anna Andreadi"/>
    <s v=""/>
    <n v="1"/>
    <n v="0"/>
  </r>
  <r>
    <n v="4509"/>
    <x v="2227"/>
    <x v="163"/>
    <d v="2016-12-29T00:00:00"/>
    <s v="Standard Class"/>
    <x v="408"/>
    <x v="408"/>
    <x v="2"/>
    <s v="United States"/>
    <s v="Los Angeles"/>
    <s v="California"/>
    <n v="90045"/>
    <x v="1"/>
    <s v="FUR-FU-10002554"/>
    <x v="0"/>
    <s v="Furnishings"/>
    <s v="Westinghouse Floor Lamp with Metal Mesh Shade, Black"/>
    <x v="1169"/>
    <n v="1"/>
    <n v="0"/>
    <n v="5.5176999999999978"/>
    <s v="Anna Andreadi"/>
    <s v=""/>
    <n v="1"/>
    <n v="0"/>
  </r>
  <r>
    <n v="4510"/>
    <x v="2228"/>
    <x v="979"/>
    <d v="2019-05-29T00:00:00"/>
    <s v="Standard Class"/>
    <x v="745"/>
    <x v="745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x v="2473"/>
    <n v="3"/>
    <n v="0.2"/>
    <n v="-6.423300000000026"/>
    <s v="Anna Andreadi"/>
    <n v="1"/>
    <n v="0"/>
    <n v="1"/>
  </r>
  <r>
    <n v="4511"/>
    <x v="2229"/>
    <x v="338"/>
    <d v="2018-11-14T00:00:00"/>
    <s v="Standard Class"/>
    <x v="366"/>
    <x v="366"/>
    <x v="1"/>
    <s v="United States"/>
    <s v="Springfield"/>
    <s v="Missouri"/>
    <n v="65807"/>
    <x v="2"/>
    <s v="FUR-FU-10001085"/>
    <x v="0"/>
    <s v="Furnishings"/>
    <s v="3M Polarizing Light Filter Sleeves"/>
    <x v="3410"/>
    <n v="2"/>
    <n v="0"/>
    <n v="17.157999999999998"/>
    <s v="Kelly Williams"/>
    <s v=""/>
    <n v="1"/>
    <n v="0"/>
  </r>
  <r>
    <n v="4512"/>
    <x v="2229"/>
    <x v="338"/>
    <d v="2018-11-14T00:00:00"/>
    <s v="Standard Class"/>
    <x v="366"/>
    <x v="366"/>
    <x v="1"/>
    <s v="United States"/>
    <s v="Springfield"/>
    <s v="Missouri"/>
    <n v="65807"/>
    <x v="2"/>
    <s v="OFF-BI-10001597"/>
    <x v="1"/>
    <s v="Binders"/>
    <s v="Wilson Jones Ledger-Size, Piano-Hinge Binder, 2&quot;, Blue"/>
    <x v="3411"/>
    <n v="2"/>
    <n v="0"/>
    <n v="39.340799999999994"/>
    <s v="Kelly Williams"/>
    <s v=""/>
    <n v="1"/>
    <n v="0"/>
  </r>
  <r>
    <n v="4513"/>
    <x v="2230"/>
    <x v="824"/>
    <d v="2018-10-03T00:00:00"/>
    <s v="First Class"/>
    <x v="431"/>
    <x v="431"/>
    <x v="0"/>
    <s v="United States"/>
    <s v="Phoenix"/>
    <s v="Arizona"/>
    <n v="85023"/>
    <x v="1"/>
    <s v="OFF-BI-10002429"/>
    <x v="1"/>
    <s v="Binders"/>
    <s v="Premier Elliptical Ring Binder, Black"/>
    <x v="3412"/>
    <n v="6"/>
    <n v="0.7"/>
    <n v="-40.180799999999991"/>
    <s v="Anna Andreadi"/>
    <s v=""/>
    <n v="1"/>
    <n v="0"/>
  </r>
  <r>
    <n v="4514"/>
    <x v="2231"/>
    <x v="47"/>
    <d v="2018-09-08T00:00:00"/>
    <s v="First Class"/>
    <x v="696"/>
    <x v="696"/>
    <x v="0"/>
    <s v="United States"/>
    <s v="Houston"/>
    <s v="Texas"/>
    <n v="77070"/>
    <x v="2"/>
    <s v="OFF-ST-10001590"/>
    <x v="1"/>
    <s v="Storage"/>
    <s v="Tenex Personal Project File with Scoop Front Design, Black"/>
    <x v="3413"/>
    <n v="1"/>
    <n v="0.2"/>
    <n v="0.8087999999999993"/>
    <s v="Kelly Williams"/>
    <s v=""/>
    <n v="1"/>
    <n v="0"/>
  </r>
  <r>
    <n v="4515"/>
    <x v="2232"/>
    <x v="189"/>
    <d v="2018-11-01T00:00:00"/>
    <s v="Second Class"/>
    <x v="572"/>
    <x v="572"/>
    <x v="0"/>
    <s v="United States"/>
    <s v="Hampton"/>
    <s v="Virginia"/>
    <n v="23666"/>
    <x v="0"/>
    <s v="FUR-CH-10000847"/>
    <x v="0"/>
    <s v="Chairs"/>
    <s v="Global Executive Mid-Back Manager's Chair"/>
    <x v="3414"/>
    <n v="1"/>
    <n v="0"/>
    <n v="75.654799999999994"/>
    <s v="Cassandra Brandow"/>
    <n v="1"/>
    <n v="0"/>
    <n v="0"/>
  </r>
  <r>
    <n v="4516"/>
    <x v="2233"/>
    <x v="760"/>
    <d v="2019-10-26T00:00:00"/>
    <s v="Standard Class"/>
    <x v="28"/>
    <x v="28"/>
    <x v="2"/>
    <s v="United States"/>
    <s v="Tulsa"/>
    <s v="Oklahoma"/>
    <n v="74133"/>
    <x v="2"/>
    <s v="OFF-AR-10003179"/>
    <x v="1"/>
    <s v="Art"/>
    <s v="Dixon Ticonderoga Core-Lock Colored Pencils"/>
    <x v="2978"/>
    <n v="4"/>
    <n v="0"/>
    <n v="12.025199999999998"/>
    <s v="Kelly Williams"/>
    <s v=""/>
    <n v="1"/>
    <n v="0"/>
  </r>
  <r>
    <n v="4517"/>
    <x v="2234"/>
    <x v="306"/>
    <d v="2018-09-20T00:00:00"/>
    <s v="Standard Class"/>
    <x v="262"/>
    <x v="262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x v="1591"/>
    <n v="5"/>
    <n v="0"/>
    <n v="10.058"/>
    <s v="Anna Andreadi"/>
    <s v=""/>
    <n v="1"/>
    <n v="0"/>
  </r>
  <r>
    <n v="4518"/>
    <x v="2234"/>
    <x v="306"/>
    <d v="2018-09-20T00:00:00"/>
    <s v="Standard Class"/>
    <x v="262"/>
    <x v="262"/>
    <x v="0"/>
    <s v="United States"/>
    <s v="Seattle"/>
    <s v="Washington"/>
    <n v="98105"/>
    <x v="1"/>
    <s v="OFF-BI-10002103"/>
    <x v="1"/>
    <s v="Binders"/>
    <s v="Cardinal Slant-D Ring Binder, Heavy Gauge Vinyl"/>
    <x v="3415"/>
    <n v="7"/>
    <n v="0.2"/>
    <n v="15.815799999999999"/>
    <s v="Anna Andreadi"/>
    <s v=""/>
    <n v="1"/>
    <n v="0"/>
  </r>
  <r>
    <n v="4519"/>
    <x v="2235"/>
    <x v="477"/>
    <d v="2018-10-01T00:00:00"/>
    <s v="Standard Class"/>
    <x v="493"/>
    <x v="493"/>
    <x v="0"/>
    <s v="United States"/>
    <s v="San Francisco"/>
    <s v="California"/>
    <n v="94109"/>
    <x v="1"/>
    <s v="OFF-AR-10004441"/>
    <x v="1"/>
    <s v="Art"/>
    <s v="BIC Brite Liner Highlighters"/>
    <x v="3416"/>
    <n v="4"/>
    <n v="0"/>
    <n v="6.9551999999999996"/>
    <s v="Anna Andreadi"/>
    <s v=""/>
    <n v="1"/>
    <n v="0"/>
  </r>
  <r>
    <n v="4520"/>
    <x v="2236"/>
    <x v="193"/>
    <d v="2019-06-14T00:00:00"/>
    <s v="Standard Class"/>
    <x v="540"/>
    <x v="540"/>
    <x v="1"/>
    <s v="United States"/>
    <s v="Jacksonville"/>
    <s v="Florida"/>
    <n v="32216"/>
    <x v="0"/>
    <s v="OFF-ST-10003805"/>
    <x v="1"/>
    <s v="Storage"/>
    <s v="24 Capacity Maxi Data Binder Racks, Pearl"/>
    <x v="3417"/>
    <n v="8"/>
    <n v="0.2"/>
    <n v="84.219999999999857"/>
    <s v="Cassandra Brandow"/>
    <s v=""/>
    <n v="1"/>
    <n v="0"/>
  </r>
  <r>
    <n v="4521"/>
    <x v="2237"/>
    <x v="980"/>
    <d v="2016-02-26T00:00:00"/>
    <s v="Standard Class"/>
    <x v="18"/>
    <x v="18"/>
    <x v="1"/>
    <s v="United States"/>
    <s v="Richmond"/>
    <s v="Indiana"/>
    <n v="47374"/>
    <x v="2"/>
    <s v="TEC-AC-10001284"/>
    <x v="2"/>
    <s v="Accessories"/>
    <s v="Enermax Briskie RF Wireless Keyboard and Mouse Combo"/>
    <x v="1038"/>
    <n v="3"/>
    <n v="0"/>
    <n v="22.4316"/>
    <s v="Kelly Williams"/>
    <s v=""/>
    <n v="1"/>
    <n v="0"/>
  </r>
  <r>
    <n v="4522"/>
    <x v="2237"/>
    <x v="980"/>
    <d v="2016-02-26T00:00:00"/>
    <s v="Standard Class"/>
    <x v="18"/>
    <x v="18"/>
    <x v="1"/>
    <s v="United States"/>
    <s v="Richmond"/>
    <s v="Indiana"/>
    <n v="47374"/>
    <x v="2"/>
    <s v="FUR-FU-10000221"/>
    <x v="0"/>
    <s v="Furnishings"/>
    <s v="Master Caster Door Stop, Brown"/>
    <x v="2352"/>
    <n v="4"/>
    <n v="0"/>
    <n v="6.9087999999999994"/>
    <s v="Kelly Williams"/>
    <s v=""/>
    <n v="1"/>
    <n v="0"/>
  </r>
  <r>
    <n v="4523"/>
    <x v="2238"/>
    <x v="297"/>
    <d v="2019-02-25T00:00:00"/>
    <s v="Second Class"/>
    <x v="162"/>
    <x v="162"/>
    <x v="1"/>
    <s v="United States"/>
    <s v="Louisville"/>
    <s v="Colorado"/>
    <n v="80027"/>
    <x v="1"/>
    <s v="OFF-FA-10001229"/>
    <x v="1"/>
    <s v="Fasteners"/>
    <s v="Staples"/>
    <x v="3418"/>
    <n v="3"/>
    <n v="0.2"/>
    <n v="3.065399999999999"/>
    <s v="Anna Andreadi"/>
    <s v=""/>
    <n v="1"/>
    <n v="0"/>
  </r>
  <r>
    <n v="4524"/>
    <x v="2239"/>
    <x v="981"/>
    <d v="2016-11-06T00:00:00"/>
    <s v="Standard Class"/>
    <x v="742"/>
    <x v="742"/>
    <x v="0"/>
    <s v="United States"/>
    <s v="New York City"/>
    <s v="New York"/>
    <n v="10024"/>
    <x v="3"/>
    <s v="OFF-LA-10001569"/>
    <x v="1"/>
    <s v="Labels"/>
    <s v="Avery 499"/>
    <x v="1981"/>
    <n v="7"/>
    <n v="0"/>
    <n v="16.035599999999999"/>
    <s v="Chuck Magee"/>
    <s v=""/>
    <n v="1"/>
    <n v="0"/>
  </r>
  <r>
    <n v="4525"/>
    <x v="2239"/>
    <x v="981"/>
    <d v="2016-11-06T00:00:00"/>
    <s v="Standard Class"/>
    <x v="742"/>
    <x v="742"/>
    <x v="0"/>
    <s v="United States"/>
    <s v="New York City"/>
    <s v="New York"/>
    <n v="10024"/>
    <x v="3"/>
    <s v="FUR-FU-10004018"/>
    <x v="0"/>
    <s v="Furnishings"/>
    <s v="Tensor Computer Mounted Lamp"/>
    <x v="3419"/>
    <n v="6"/>
    <n v="0"/>
    <n v="24.121800000000004"/>
    <s v="Chuck Magee"/>
    <s v=""/>
    <n v="1"/>
    <n v="0"/>
  </r>
  <r>
    <n v="4526"/>
    <x v="2240"/>
    <x v="729"/>
    <d v="2019-07-23T00:00:00"/>
    <s v="Standard Class"/>
    <x v="336"/>
    <x v="336"/>
    <x v="2"/>
    <s v="United States"/>
    <s v="Rome"/>
    <s v="New York"/>
    <n v="13440"/>
    <x v="3"/>
    <s v="TEC-PH-10004536"/>
    <x v="2"/>
    <s v="Phones"/>
    <s v="Avaya 5420 Digital phone"/>
    <x v="3420"/>
    <n v="2"/>
    <n v="0"/>
    <n v="67.495000000000005"/>
    <s v="Chuck Magee"/>
    <n v="1"/>
    <n v="0"/>
    <n v="0"/>
  </r>
  <r>
    <n v="4527"/>
    <x v="2240"/>
    <x v="729"/>
    <d v="2019-07-23T00:00:00"/>
    <s v="Standard Class"/>
    <x v="336"/>
    <x v="336"/>
    <x v="2"/>
    <s v="United States"/>
    <s v="Rome"/>
    <s v="New York"/>
    <n v="13440"/>
    <x v="3"/>
    <s v="OFF-PA-10004353"/>
    <x v="1"/>
    <s v="Paper"/>
    <s v="Southworth 25% Cotton Premium Laser Paper and Envelopes"/>
    <x v="3421"/>
    <n v="5"/>
    <n v="0"/>
    <n v="47.952000000000005"/>
    <s v="Chuck Magee"/>
    <n v="1"/>
    <n v="0"/>
    <n v="0"/>
  </r>
  <r>
    <n v="4528"/>
    <x v="2240"/>
    <x v="729"/>
    <d v="2019-07-23T00:00:00"/>
    <s v="Standard Class"/>
    <x v="336"/>
    <x v="336"/>
    <x v="2"/>
    <s v="United States"/>
    <s v="Rome"/>
    <s v="New York"/>
    <n v="13440"/>
    <x v="3"/>
    <s v="FUR-FU-10004848"/>
    <x v="0"/>
    <s v="Furnishings"/>
    <s v="DAX Solid Wood Frames"/>
    <x v="3422"/>
    <n v="4"/>
    <n v="0"/>
    <n v="14.459599999999998"/>
    <s v="Chuck Magee"/>
    <n v="1"/>
    <n v="0"/>
    <n v="0"/>
  </r>
  <r>
    <n v="4529"/>
    <x v="2241"/>
    <x v="565"/>
    <d v="2019-09-10T00:00:00"/>
    <s v="Second Class"/>
    <x v="276"/>
    <x v="276"/>
    <x v="1"/>
    <s v="United States"/>
    <s v="Marion"/>
    <s v="Ohio"/>
    <n v="43302"/>
    <x v="3"/>
    <s v="TEC-AC-10004864"/>
    <x v="2"/>
    <s v="Accessories"/>
    <s v="Memorex Micro Travel Drive 32 GB"/>
    <x v="3423"/>
    <n v="4"/>
    <n v="0.2"/>
    <n v="33.589200000000005"/>
    <s v="Chuck Magee"/>
    <s v=""/>
    <n v="1"/>
    <n v="0"/>
  </r>
  <r>
    <n v="4530"/>
    <x v="2242"/>
    <x v="696"/>
    <d v="2018-11-18T00:00:00"/>
    <s v="Standard Class"/>
    <x v="110"/>
    <x v="110"/>
    <x v="0"/>
    <s v="United States"/>
    <s v="Houston"/>
    <s v="Texas"/>
    <n v="77041"/>
    <x v="2"/>
    <s v="OFF-BI-10002393"/>
    <x v="1"/>
    <s v="Binders"/>
    <s v="Binder Posts"/>
    <x v="3424"/>
    <n v="2"/>
    <n v="0.8"/>
    <n v="-3.9032000000000009"/>
    <s v="Kelly Williams"/>
    <s v=""/>
    <n v="1"/>
    <n v="0"/>
  </r>
  <r>
    <n v="4531"/>
    <x v="2243"/>
    <x v="696"/>
    <d v="2018-11-17T00:00:00"/>
    <s v="First Class"/>
    <x v="93"/>
    <x v="93"/>
    <x v="0"/>
    <s v="United States"/>
    <s v="New York City"/>
    <s v="New York"/>
    <n v="10009"/>
    <x v="3"/>
    <s v="FUR-CH-10002335"/>
    <x v="0"/>
    <s v="Chairs"/>
    <s v="Hon GuestStacker Chair"/>
    <x v="1262"/>
    <n v="2"/>
    <n v="0.1"/>
    <n v="72.534400000000005"/>
    <s v="Chuck Magee"/>
    <s v=""/>
    <n v="1"/>
    <n v="0"/>
  </r>
  <r>
    <n v="4532"/>
    <x v="2243"/>
    <x v="696"/>
    <d v="2018-11-17T00:00:00"/>
    <s v="First Class"/>
    <x v="93"/>
    <x v="93"/>
    <x v="0"/>
    <s v="United States"/>
    <s v="New York City"/>
    <s v="New York"/>
    <n v="10009"/>
    <x v="3"/>
    <s v="OFF-ST-10001590"/>
    <x v="1"/>
    <s v="Storage"/>
    <s v="Tenex Personal Project File with Scoop Front Design, Black"/>
    <x v="3425"/>
    <n v="3"/>
    <n v="0"/>
    <n v="10.514399999999998"/>
    <s v="Chuck Magee"/>
    <s v=""/>
    <n v="1"/>
    <n v="0"/>
  </r>
  <r>
    <n v="4533"/>
    <x v="2244"/>
    <x v="982"/>
    <d v="2016-10-10T00:00:00"/>
    <s v="Same Day"/>
    <x v="184"/>
    <x v="184"/>
    <x v="2"/>
    <s v="United States"/>
    <s v="Manteca"/>
    <s v="California"/>
    <n v="95336"/>
    <x v="1"/>
    <s v="FUR-CH-10002774"/>
    <x v="0"/>
    <s v="Chairs"/>
    <s v="Global Deluxe Stacking Chair, Gray"/>
    <x v="1919"/>
    <n v="3"/>
    <n v="0.2"/>
    <n v="13.764599999999994"/>
    <s v="Anna Andreadi"/>
    <s v=""/>
    <n v="1"/>
    <n v="0"/>
  </r>
  <r>
    <n v="4534"/>
    <x v="2244"/>
    <x v="982"/>
    <d v="2016-10-10T00:00:00"/>
    <s v="Same Day"/>
    <x v="184"/>
    <x v="184"/>
    <x v="2"/>
    <s v="United States"/>
    <s v="Manteca"/>
    <s v="California"/>
    <n v="95336"/>
    <x v="1"/>
    <s v="OFF-EN-10001219"/>
    <x v="1"/>
    <s v="Envelopes"/>
    <s v="#10- 4 1/8&quot; x 9 1/2&quot; Security-Tint Envelopes"/>
    <x v="770"/>
    <n v="2"/>
    <n v="0"/>
    <n v="7.4871999999999996"/>
    <s v="Anna Andreadi"/>
    <s v=""/>
    <n v="1"/>
    <n v="0"/>
  </r>
  <r>
    <n v="4535"/>
    <x v="2245"/>
    <x v="531"/>
    <d v="2017-03-26T00:00:00"/>
    <s v="Standard Class"/>
    <x v="305"/>
    <x v="305"/>
    <x v="1"/>
    <s v="United States"/>
    <s v="Los Angeles"/>
    <s v="California"/>
    <n v="90004"/>
    <x v="1"/>
    <s v="OFF-PA-10001947"/>
    <x v="1"/>
    <s v="Paper"/>
    <s v="Xerox 1974"/>
    <x v="493"/>
    <n v="2"/>
    <n v="0"/>
    <n v="5.8604000000000003"/>
    <s v="Anna Andreadi"/>
    <s v=""/>
    <n v="1"/>
    <n v="0"/>
  </r>
  <r>
    <n v="4536"/>
    <x v="2246"/>
    <x v="141"/>
    <d v="2019-07-12T00:00:00"/>
    <s v="Standard Class"/>
    <x v="665"/>
    <x v="665"/>
    <x v="2"/>
    <s v="United States"/>
    <s v="Seattle"/>
    <s v="Washington"/>
    <n v="98115"/>
    <x v="1"/>
    <s v="FUR-FU-10003142"/>
    <x v="0"/>
    <s v="Furnishings"/>
    <s v="Master Big Foot Doorstop, Beige"/>
    <x v="3426"/>
    <n v="3"/>
    <n v="0"/>
    <n v="4.9103999999999992"/>
    <s v="Anna Andreadi"/>
    <s v=""/>
    <n v="1"/>
    <n v="0"/>
  </r>
  <r>
    <n v="4537"/>
    <x v="2246"/>
    <x v="141"/>
    <d v="2019-07-12T00:00:00"/>
    <s v="Standard Class"/>
    <x v="665"/>
    <x v="665"/>
    <x v="2"/>
    <s v="United States"/>
    <s v="Seattle"/>
    <s v="Washington"/>
    <n v="98115"/>
    <x v="1"/>
    <s v="OFF-BI-10001543"/>
    <x v="1"/>
    <s v="Binders"/>
    <s v="GBC VeloBinder Manual Binding System"/>
    <x v="1808"/>
    <n v="3"/>
    <n v="0.2"/>
    <n v="30.231600000000007"/>
    <s v="Anna Andreadi"/>
    <s v=""/>
    <n v="1"/>
    <n v="0"/>
  </r>
  <r>
    <n v="4538"/>
    <x v="2246"/>
    <x v="141"/>
    <d v="2019-07-12T00:00:00"/>
    <s v="Standard Class"/>
    <x v="665"/>
    <x v="665"/>
    <x v="2"/>
    <s v="United States"/>
    <s v="Seattle"/>
    <s v="Washington"/>
    <n v="98115"/>
    <x v="1"/>
    <s v="OFF-AR-10003560"/>
    <x v="1"/>
    <s v="Art"/>
    <s v="Zebra Zazzle Fluorescent Highlighters"/>
    <x v="2614"/>
    <n v="3"/>
    <n v="0"/>
    <n v="6.2015999999999991"/>
    <s v="Anna Andreadi"/>
    <s v=""/>
    <n v="1"/>
    <n v="0"/>
  </r>
  <r>
    <n v="4539"/>
    <x v="2246"/>
    <x v="141"/>
    <d v="2019-07-12T00:00:00"/>
    <s v="Standard Class"/>
    <x v="665"/>
    <x v="665"/>
    <x v="2"/>
    <s v="United States"/>
    <s v="Seattle"/>
    <s v="Washington"/>
    <n v="98115"/>
    <x v="1"/>
    <s v="OFF-AR-10004757"/>
    <x v="1"/>
    <s v="Art"/>
    <s v="Crayola Colored Pencils"/>
    <x v="2805"/>
    <n v="4"/>
    <n v="0"/>
    <n v="4.3295999999999992"/>
    <s v="Anna Andreadi"/>
    <s v=""/>
    <n v="1"/>
    <n v="0"/>
  </r>
  <r>
    <n v="4540"/>
    <x v="2247"/>
    <x v="914"/>
    <d v="2017-03-02T00:00:00"/>
    <s v="Standard Class"/>
    <x v="20"/>
    <x v="20"/>
    <x v="1"/>
    <s v="United States"/>
    <s v="Providence"/>
    <s v="Rhode Island"/>
    <n v="2908"/>
    <x v="3"/>
    <s v="TEC-PH-10003800"/>
    <x v="2"/>
    <s v="Phones"/>
    <s v="i.Sound Portable Power - 8000 mAh"/>
    <x v="2815"/>
    <n v="2"/>
    <n v="0"/>
    <n v="1.0597999999999956"/>
    <s v="Chuck Magee"/>
    <n v="1"/>
    <n v="0"/>
    <n v="0"/>
  </r>
  <r>
    <n v="4541"/>
    <x v="2247"/>
    <x v="914"/>
    <d v="2017-03-02T00:00:00"/>
    <s v="Standard Class"/>
    <x v="20"/>
    <x v="20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x v="3427"/>
    <n v="7"/>
    <n v="0.3"/>
    <n v="-28.22399999999999"/>
    <s v="Chuck Magee"/>
    <n v="1"/>
    <n v="0"/>
    <n v="0"/>
  </r>
  <r>
    <n v="4542"/>
    <x v="2248"/>
    <x v="114"/>
    <d v="2019-06-21T00:00:00"/>
    <s v="Standard Class"/>
    <x v="149"/>
    <x v="149"/>
    <x v="1"/>
    <s v="United States"/>
    <s v="Chicago"/>
    <s v="Illinois"/>
    <n v="60653"/>
    <x v="2"/>
    <s v="OFF-BI-10000756"/>
    <x v="1"/>
    <s v="Binders"/>
    <s v="Storex DuraTech Recycled Plastic Frosted Binders"/>
    <x v="3428"/>
    <n v="7"/>
    <n v="0.8"/>
    <n v="-8.9040000000000035"/>
    <s v="Kelly Williams"/>
    <s v=""/>
    <n v="1"/>
    <n v="0"/>
  </r>
  <r>
    <n v="4543"/>
    <x v="2249"/>
    <x v="983"/>
    <d v="2019-03-31T00:00:00"/>
    <s v="First Class"/>
    <x v="746"/>
    <x v="746"/>
    <x v="0"/>
    <s v="United States"/>
    <s v="Oklahoma City"/>
    <s v="Oklahoma"/>
    <n v="73120"/>
    <x v="2"/>
    <s v="OFF-EN-10004206"/>
    <x v="1"/>
    <s v="Envelopes"/>
    <s v="Multimedia Mailers"/>
    <x v="3429"/>
    <n v="2"/>
    <n v="0"/>
    <n v="149.8956"/>
    <s v="Kelly Williams"/>
    <s v=""/>
    <n v="1"/>
    <n v="1"/>
  </r>
  <r>
    <n v="4544"/>
    <x v="2250"/>
    <x v="984"/>
    <d v="2017-07-17T00:00:00"/>
    <s v="Second Class"/>
    <x v="210"/>
    <x v="210"/>
    <x v="0"/>
    <s v="United States"/>
    <s v="Chicago"/>
    <s v="Illinois"/>
    <n v="60610"/>
    <x v="2"/>
    <s v="FUR-CH-10004477"/>
    <x v="0"/>
    <s v="Chairs"/>
    <s v="Global Push Button Manager's Chair, Indigo"/>
    <x v="3430"/>
    <n v="9"/>
    <n v="0.3"/>
    <n v="-5.4801000000000215"/>
    <s v="Kelly Williams"/>
    <s v=""/>
    <n v="1"/>
    <n v="0"/>
  </r>
  <r>
    <n v="4545"/>
    <x v="2250"/>
    <x v="984"/>
    <d v="2017-07-17T00:00:00"/>
    <s v="Second Class"/>
    <x v="210"/>
    <x v="210"/>
    <x v="0"/>
    <s v="United States"/>
    <s v="Chicago"/>
    <s v="Illinois"/>
    <n v="60610"/>
    <x v="2"/>
    <s v="TEC-PH-10003505"/>
    <x v="2"/>
    <s v="Phones"/>
    <s v="Geemarc AmpliPOWER60"/>
    <x v="1490"/>
    <n v="2"/>
    <n v="0.2"/>
    <n v="16.703999999999986"/>
    <s v="Kelly Williams"/>
    <s v=""/>
    <n v="1"/>
    <n v="0"/>
  </r>
  <r>
    <n v="4546"/>
    <x v="2250"/>
    <x v="984"/>
    <d v="2017-07-17T00:00:00"/>
    <s v="Second Class"/>
    <x v="210"/>
    <x v="210"/>
    <x v="0"/>
    <s v="United States"/>
    <s v="Chicago"/>
    <s v="Illinois"/>
    <n v="60610"/>
    <x v="2"/>
    <s v="TEC-PH-10000526"/>
    <x v="2"/>
    <s v="Phones"/>
    <s v="Vtech CS6719"/>
    <x v="3431"/>
    <n v="7"/>
    <n v="0.2"/>
    <n v="53.754400000000004"/>
    <s v="Kelly Williams"/>
    <s v=""/>
    <n v="1"/>
    <n v="0"/>
  </r>
  <r>
    <n v="4547"/>
    <x v="2250"/>
    <x v="984"/>
    <d v="2017-07-17T00:00:00"/>
    <s v="Second Class"/>
    <x v="210"/>
    <x v="210"/>
    <x v="0"/>
    <s v="United States"/>
    <s v="Chicago"/>
    <s v="Illinois"/>
    <n v="60610"/>
    <x v="2"/>
    <s v="OFF-BI-10003314"/>
    <x v="1"/>
    <s v="Binders"/>
    <s v="Tuff Stuff Recycled Round Ring Binders"/>
    <x v="3432"/>
    <n v="2"/>
    <n v="0.8"/>
    <n v="-2.9884000000000004"/>
    <s v="Kelly Williams"/>
    <s v=""/>
    <n v="1"/>
    <n v="0"/>
  </r>
  <r>
    <n v="4548"/>
    <x v="2250"/>
    <x v="984"/>
    <d v="2017-07-17T00:00:00"/>
    <s v="Second Class"/>
    <x v="210"/>
    <x v="210"/>
    <x v="0"/>
    <s v="United States"/>
    <s v="Chicago"/>
    <s v="Illinois"/>
    <n v="60610"/>
    <x v="2"/>
    <s v="OFF-AR-10003190"/>
    <x v="1"/>
    <s v="Art"/>
    <s v="Newell 32"/>
    <x v="2789"/>
    <n v="3"/>
    <n v="0.2"/>
    <n v="0.69120000000000026"/>
    <s v="Kelly Williams"/>
    <s v=""/>
    <n v="1"/>
    <n v="0"/>
  </r>
  <r>
    <n v="4549"/>
    <x v="2250"/>
    <x v="984"/>
    <d v="2017-07-17T00:00:00"/>
    <s v="Second Class"/>
    <x v="210"/>
    <x v="210"/>
    <x v="0"/>
    <s v="United States"/>
    <s v="Chicago"/>
    <s v="Illinois"/>
    <n v="60610"/>
    <x v="2"/>
    <s v="FUR-FU-10001861"/>
    <x v="0"/>
    <s v="Furnishings"/>
    <s v="Floodlight Indoor Halogen Bulbs, 1 Bulb per Pack, 60 Watts"/>
    <x v="3433"/>
    <n v="1"/>
    <n v="0.6"/>
    <n v="-2.1340000000000003"/>
    <s v="Kelly Williams"/>
    <s v=""/>
    <n v="1"/>
    <n v="0"/>
  </r>
  <r>
    <n v="4550"/>
    <x v="2250"/>
    <x v="984"/>
    <d v="2017-07-17T00:00:00"/>
    <s v="Second Class"/>
    <x v="210"/>
    <x v="210"/>
    <x v="0"/>
    <s v="United States"/>
    <s v="Chicago"/>
    <s v="Illinois"/>
    <n v="60610"/>
    <x v="2"/>
    <s v="TEC-PH-10003963"/>
    <x v="2"/>
    <s v="Phones"/>
    <s v="GE 2-Jack Phone Line Splitter"/>
    <x v="3434"/>
    <n v="4"/>
    <n v="0.2"/>
    <n v="49.437599999999975"/>
    <s v="Kelly Williams"/>
    <s v=""/>
    <n v="1"/>
    <n v="0"/>
  </r>
  <r>
    <n v="4551"/>
    <x v="2251"/>
    <x v="504"/>
    <d v="2019-05-02T00:00:00"/>
    <s v="First Class"/>
    <x v="392"/>
    <x v="392"/>
    <x v="0"/>
    <s v="United States"/>
    <s v="Manchester"/>
    <s v="Connecticut"/>
    <n v="6040"/>
    <x v="3"/>
    <s v="OFF-LA-10003388"/>
    <x v="1"/>
    <s v="Labels"/>
    <s v="Avery 5"/>
    <x v="1784"/>
    <n v="2"/>
    <n v="0"/>
    <n v="2.8224"/>
    <s v="Chuck Magee"/>
    <s v=""/>
    <n v="1"/>
    <n v="0"/>
  </r>
  <r>
    <n v="4552"/>
    <x v="2252"/>
    <x v="985"/>
    <d v="2016-07-17T00:00:00"/>
    <s v="Standard Class"/>
    <x v="136"/>
    <x v="136"/>
    <x v="1"/>
    <s v="United States"/>
    <s v="Los Angeles"/>
    <s v="California"/>
    <n v="90049"/>
    <x v="1"/>
    <s v="FUR-TA-10002855"/>
    <x v="0"/>
    <s v="Tables"/>
    <s v="Bevis Round Conference Table Top &amp; Single Column Base"/>
    <x v="3435"/>
    <n v="3"/>
    <n v="0.2"/>
    <n v="4.3901999999999788"/>
    <s v="Anna Andreadi"/>
    <s v=""/>
    <n v="1"/>
    <n v="0"/>
  </r>
  <r>
    <n v="4553"/>
    <x v="2253"/>
    <x v="422"/>
    <d v="2017-01-02T00:00:00"/>
    <s v="Standard Class"/>
    <x v="223"/>
    <x v="223"/>
    <x v="0"/>
    <s v="United States"/>
    <s v="San Francisco"/>
    <s v="California"/>
    <n v="94122"/>
    <x v="1"/>
    <s v="FUR-CH-10004886"/>
    <x v="0"/>
    <s v="Chairs"/>
    <s v="Bevis Steel Folding Chairs"/>
    <x v="2186"/>
    <n v="3"/>
    <n v="0.2"/>
    <n v="23.027999999999992"/>
    <s v="Anna Andreadi"/>
    <s v=""/>
    <n v="1"/>
    <n v="0"/>
  </r>
  <r>
    <n v="4554"/>
    <x v="2253"/>
    <x v="422"/>
    <d v="2017-01-02T00:00:00"/>
    <s v="Standard Class"/>
    <x v="223"/>
    <x v="223"/>
    <x v="0"/>
    <s v="United States"/>
    <s v="San Francisco"/>
    <s v="California"/>
    <n v="94122"/>
    <x v="1"/>
    <s v="OFF-PA-10003657"/>
    <x v="1"/>
    <s v="Paper"/>
    <s v="Xerox 1927"/>
    <x v="1387"/>
    <n v="3"/>
    <n v="0"/>
    <n v="5.7779999999999987"/>
    <s v="Anna Andreadi"/>
    <s v=""/>
    <n v="1"/>
    <n v="0"/>
  </r>
  <r>
    <n v="4555"/>
    <x v="2254"/>
    <x v="535"/>
    <d v="2018-03-01T00:00:00"/>
    <s v="Second Class"/>
    <x v="518"/>
    <x v="518"/>
    <x v="0"/>
    <s v="United States"/>
    <s v="La Crosse"/>
    <s v="Wisconsin"/>
    <n v="54601"/>
    <x v="2"/>
    <s v="OFF-BI-10004738"/>
    <x v="1"/>
    <s v="Binders"/>
    <s v="Flexible Leather- Look Classic Collection Ring Binder"/>
    <x v="3436"/>
    <n v="3"/>
    <n v="0"/>
    <n v="28.410000000000004"/>
    <s v="Kelly Williams"/>
    <s v=""/>
    <n v="1"/>
    <n v="0"/>
  </r>
  <r>
    <n v="4556"/>
    <x v="2255"/>
    <x v="391"/>
    <d v="2017-03-26T00:00:00"/>
    <s v="First Class"/>
    <x v="495"/>
    <x v="495"/>
    <x v="0"/>
    <s v="United States"/>
    <s v="Florence"/>
    <s v="South Carolina"/>
    <n v="29501"/>
    <x v="0"/>
    <s v="OFF-FA-10003112"/>
    <x v="1"/>
    <s v="Fasteners"/>
    <s v="Staples"/>
    <x v="1629"/>
    <n v="4"/>
    <n v="0"/>
    <n v="14.201999999999998"/>
    <s v="Cassandra Brandow"/>
    <s v=""/>
    <n v="1"/>
    <n v="0"/>
  </r>
  <r>
    <n v="4557"/>
    <x v="2255"/>
    <x v="391"/>
    <d v="2017-03-26T00:00:00"/>
    <s v="First Class"/>
    <x v="495"/>
    <x v="495"/>
    <x v="0"/>
    <s v="United States"/>
    <s v="Florence"/>
    <s v="South Carolina"/>
    <n v="29501"/>
    <x v="0"/>
    <s v="OFF-ST-10002486"/>
    <x v="1"/>
    <s v="Storage"/>
    <s v="Eldon Shelf Savers Cubes and Bins"/>
    <x v="3386"/>
    <n v="4"/>
    <n v="0"/>
    <n v="0.5583999999999989"/>
    <s v="Cassandra Brandow"/>
    <s v=""/>
    <n v="1"/>
    <n v="0"/>
  </r>
  <r>
    <n v="4558"/>
    <x v="2256"/>
    <x v="208"/>
    <d v="2019-10-28T00:00:00"/>
    <s v="Standard Class"/>
    <x v="444"/>
    <x v="444"/>
    <x v="0"/>
    <s v="United States"/>
    <s v="Glendale"/>
    <s v="Arizona"/>
    <n v="85301"/>
    <x v="1"/>
    <s v="OFF-BI-10003984"/>
    <x v="1"/>
    <s v="Binders"/>
    <s v="Lock-Up Easel 'Spel-Binder'"/>
    <x v="3437"/>
    <n v="1"/>
    <n v="0.7"/>
    <n v="-6.5618999999999996"/>
    <s v="Anna Andreadi"/>
    <s v=""/>
    <n v="1"/>
    <n v="0"/>
  </r>
  <r>
    <n v="4559"/>
    <x v="2257"/>
    <x v="520"/>
    <d v="2017-01-05T00:00:00"/>
    <s v="Standard Class"/>
    <x v="698"/>
    <x v="698"/>
    <x v="1"/>
    <s v="United States"/>
    <s v="El Paso"/>
    <s v="Texas"/>
    <n v="79907"/>
    <x v="2"/>
    <s v="OFF-EN-10004773"/>
    <x v="1"/>
    <s v="Envelopes"/>
    <s v="Staple envelope"/>
    <x v="2000"/>
    <n v="2"/>
    <n v="0.2"/>
    <n v="17.968399999999995"/>
    <s v="Kelly Williams"/>
    <s v=""/>
    <n v="1"/>
    <n v="0"/>
  </r>
  <r>
    <n v="4560"/>
    <x v="2258"/>
    <x v="952"/>
    <d v="2016-05-08T00:00:00"/>
    <s v="First Class"/>
    <x v="12"/>
    <x v="12"/>
    <x v="0"/>
    <s v="United States"/>
    <s v="San Antonio"/>
    <s v="Texas"/>
    <n v="78207"/>
    <x v="2"/>
    <s v="FUR-CH-10001146"/>
    <x v="0"/>
    <s v="Chairs"/>
    <s v="Global Value Mid-Back Manager's Chair, Gray"/>
    <x v="3438"/>
    <n v="3"/>
    <n v="0.3"/>
    <n v="-9.1335000000000122"/>
    <s v="Kelly Williams"/>
    <s v=""/>
    <n v="1"/>
    <n v="0"/>
  </r>
  <r>
    <n v="4561"/>
    <x v="2259"/>
    <x v="784"/>
    <d v="2017-12-09T00:00:00"/>
    <s v="Second Class"/>
    <x v="447"/>
    <x v="447"/>
    <x v="1"/>
    <s v="United States"/>
    <s v="Los Angeles"/>
    <s v="California"/>
    <n v="90049"/>
    <x v="1"/>
    <s v="OFF-EN-10003296"/>
    <x v="1"/>
    <s v="Envelopes"/>
    <s v="Tyvek Side-Opening Peel &amp; Seel Expanding Envelopes"/>
    <x v="3439"/>
    <n v="3"/>
    <n v="0"/>
    <n v="122.148"/>
    <s v="Anna Andreadi"/>
    <s v=""/>
    <n v="1"/>
    <n v="0"/>
  </r>
  <r>
    <n v="4562"/>
    <x v="2259"/>
    <x v="784"/>
    <d v="2017-12-09T00:00:00"/>
    <s v="Second Class"/>
    <x v="447"/>
    <x v="447"/>
    <x v="1"/>
    <s v="United States"/>
    <s v="Los Angeles"/>
    <s v="California"/>
    <n v="90049"/>
    <x v="1"/>
    <s v="TEC-PH-10000193"/>
    <x v="2"/>
    <s v="Phones"/>
    <s v="Jensen SMPS-640 - speaker phone"/>
    <x v="3440"/>
    <n v="3"/>
    <n v="0.2"/>
    <n v="8.2763999999999953"/>
    <s v="Anna Andreadi"/>
    <s v=""/>
    <n v="1"/>
    <n v="0"/>
  </r>
  <r>
    <n v="4563"/>
    <x v="2259"/>
    <x v="784"/>
    <d v="2017-12-09T00:00:00"/>
    <s v="Second Class"/>
    <x v="447"/>
    <x v="447"/>
    <x v="1"/>
    <s v="United States"/>
    <s v="Los Angeles"/>
    <s v="California"/>
    <n v="90049"/>
    <x v="1"/>
    <s v="FUR-FU-10002111"/>
    <x v="0"/>
    <s v="Furnishings"/>
    <s v="Master Caster Door Stop, Large Brown"/>
    <x v="3441"/>
    <n v="5"/>
    <n v="0"/>
    <n v="13.832000000000001"/>
    <s v="Anna Andreadi"/>
    <s v=""/>
    <n v="1"/>
    <n v="0"/>
  </r>
  <r>
    <n v="4564"/>
    <x v="2260"/>
    <x v="986"/>
    <d v="2019-09-30T00:00:00"/>
    <s v="Standard Class"/>
    <x v="319"/>
    <x v="319"/>
    <x v="2"/>
    <s v="United States"/>
    <s v="Miramar"/>
    <s v="Florida"/>
    <n v="33023"/>
    <x v="0"/>
    <s v="FUR-CH-10003298"/>
    <x v="0"/>
    <s v="Chairs"/>
    <s v="Office Star - Contemporary Task Swivel chair with Loop Arms, Charcoal"/>
    <x v="3442"/>
    <n v="4"/>
    <n v="0.2"/>
    <n v="-57.631200000000035"/>
    <s v="Cassandra Brandow"/>
    <s v=""/>
    <n v="1"/>
    <n v="0"/>
  </r>
  <r>
    <n v="4565"/>
    <x v="2261"/>
    <x v="337"/>
    <d v="2016-12-14T00:00:00"/>
    <s v="Standard Class"/>
    <x v="678"/>
    <x v="678"/>
    <x v="1"/>
    <s v="United States"/>
    <s v="Mesa"/>
    <s v="Arizona"/>
    <n v="85204"/>
    <x v="1"/>
    <s v="OFF-ST-10004950"/>
    <x v="1"/>
    <s v="Storage"/>
    <s v="Acco Perma 3000 Stacking Storage Drawers"/>
    <x v="997"/>
    <n v="6"/>
    <n v="0.2"/>
    <n v="-1.2588000000000008"/>
    <s v="Anna Andreadi"/>
    <s v=""/>
    <n v="1"/>
    <n v="0"/>
  </r>
  <r>
    <n v="4566"/>
    <x v="2262"/>
    <x v="734"/>
    <d v="2019-12-10T00:00:00"/>
    <s v="Standard Class"/>
    <x v="430"/>
    <x v="430"/>
    <x v="0"/>
    <s v="United States"/>
    <s v="Fayetteville"/>
    <s v="North Carolina"/>
    <n v="28314"/>
    <x v="0"/>
    <s v="OFF-AP-10002350"/>
    <x v="1"/>
    <s v="Appliances"/>
    <s v="Belkin F9H710-06 7 Outlet SurgeMaster Surge Protector"/>
    <x v="962"/>
    <n v="3"/>
    <n v="0.2"/>
    <n v="4.5215999999999994"/>
    <s v="Cassandra Brandow"/>
    <s v=""/>
    <n v="1"/>
    <n v="0"/>
  </r>
  <r>
    <n v="4567"/>
    <x v="2262"/>
    <x v="734"/>
    <d v="2019-12-10T00:00:00"/>
    <s v="Standard Class"/>
    <x v="430"/>
    <x v="430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x v="3443"/>
    <n v="6"/>
    <n v="0.7"/>
    <n v="-21.1068"/>
    <s v="Cassandra Brandow"/>
    <s v=""/>
    <n v="1"/>
    <n v="0"/>
  </r>
  <r>
    <n v="4568"/>
    <x v="2262"/>
    <x v="734"/>
    <d v="2019-12-10T00:00:00"/>
    <s v="Standard Class"/>
    <x v="430"/>
    <x v="430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x v="671"/>
    <n v="4"/>
    <n v="0.2"/>
    <n v="8.8623999999999992"/>
    <s v="Cassandra Brandow"/>
    <s v=""/>
    <n v="1"/>
    <n v="0"/>
  </r>
  <r>
    <n v="4569"/>
    <x v="2263"/>
    <x v="627"/>
    <d v="2017-11-13T00:00:00"/>
    <s v="Standard Class"/>
    <x v="551"/>
    <x v="551"/>
    <x v="0"/>
    <s v="United States"/>
    <s v="Houston"/>
    <s v="Texas"/>
    <n v="77095"/>
    <x v="2"/>
    <s v="OFF-BI-10003291"/>
    <x v="1"/>
    <s v="Binders"/>
    <s v="Wilson Jones Leather-Like Binders with DublLock Round Rings"/>
    <x v="3444"/>
    <n v="6"/>
    <n v="0.8"/>
    <n v="-17.285400000000006"/>
    <s v="Kelly Williams"/>
    <s v=""/>
    <n v="1"/>
    <n v="0"/>
  </r>
  <r>
    <n v="4570"/>
    <x v="2264"/>
    <x v="987"/>
    <d v="2016-04-21T00:00:00"/>
    <s v="Second Class"/>
    <x v="376"/>
    <x v="376"/>
    <x v="2"/>
    <s v="United States"/>
    <s v="San Jose"/>
    <s v="California"/>
    <n v="95123"/>
    <x v="1"/>
    <s v="FUR-FU-10004017"/>
    <x v="0"/>
    <s v="Furnishings"/>
    <s v="Executive Impressions 13&quot; Chairman Wall Clock"/>
    <x v="3001"/>
    <n v="3"/>
    <n v="0"/>
    <n v="26.648999999999997"/>
    <s v="Anna Andreadi"/>
    <s v=""/>
    <n v="1"/>
    <n v="0"/>
  </r>
  <r>
    <n v="4571"/>
    <x v="2265"/>
    <x v="442"/>
    <d v="2017-05-27T00:00:00"/>
    <s v="Second Class"/>
    <x v="134"/>
    <x v="134"/>
    <x v="2"/>
    <s v="United States"/>
    <s v="Wichita"/>
    <s v="Kansas"/>
    <n v="67212"/>
    <x v="2"/>
    <s v="OFF-AR-10002445"/>
    <x v="1"/>
    <s v="Art"/>
    <s v="SANFORD Major Accent Highlighters"/>
    <x v="3355"/>
    <n v="3"/>
    <n v="0"/>
    <n v="8.071200000000001"/>
    <s v="Kelly Williams"/>
    <s v=""/>
    <n v="1"/>
    <n v="0"/>
  </r>
  <r>
    <n v="4572"/>
    <x v="2265"/>
    <x v="442"/>
    <d v="2017-05-27T00:00:00"/>
    <s v="Second Class"/>
    <x v="134"/>
    <x v="134"/>
    <x v="2"/>
    <s v="United States"/>
    <s v="Wichita"/>
    <s v="Kansas"/>
    <n v="67212"/>
    <x v="2"/>
    <s v="OFF-BI-10001718"/>
    <x v="1"/>
    <s v="Binders"/>
    <s v="GBC DocuBind P50 Personal Binding Machine"/>
    <x v="3445"/>
    <n v="2"/>
    <n v="0"/>
    <n v="60.141199999999998"/>
    <s v="Kelly Williams"/>
    <s v=""/>
    <n v="1"/>
    <n v="0"/>
  </r>
  <r>
    <n v="4573"/>
    <x v="2266"/>
    <x v="729"/>
    <d v="2019-07-21T00:00:00"/>
    <s v="Standard Class"/>
    <x v="437"/>
    <x v="437"/>
    <x v="2"/>
    <s v="United States"/>
    <s v="Los Angeles"/>
    <s v="California"/>
    <n v="90036"/>
    <x v="1"/>
    <s v="TEC-CO-10004202"/>
    <x v="2"/>
    <s v="Copiers"/>
    <s v="Brother DCP1000 Digital 3 in 1 Multifunction Machine"/>
    <x v="2006"/>
    <n v="2"/>
    <n v="0.2"/>
    <n v="89.996999999999986"/>
    <s v="Anna Andreadi"/>
    <s v=""/>
    <n v="1"/>
    <n v="0"/>
  </r>
  <r>
    <n v="4574"/>
    <x v="2267"/>
    <x v="939"/>
    <d v="2018-12-18T00:00:00"/>
    <s v="Standard Class"/>
    <x v="377"/>
    <x v="377"/>
    <x v="2"/>
    <s v="United States"/>
    <s v="Jackson"/>
    <s v="Michigan"/>
    <n v="49201"/>
    <x v="2"/>
    <s v="TEC-PH-10002103"/>
    <x v="2"/>
    <s v="Phones"/>
    <s v="Jabra SPEAK 410"/>
    <x v="2854"/>
    <n v="7"/>
    <n v="0"/>
    <n v="184.22039999999998"/>
    <s v="Kelly Williams"/>
    <s v=""/>
    <n v="1"/>
    <n v="0"/>
  </r>
  <r>
    <n v="4575"/>
    <x v="2267"/>
    <x v="939"/>
    <d v="2018-12-18T00:00:00"/>
    <s v="Standard Class"/>
    <x v="377"/>
    <x v="377"/>
    <x v="2"/>
    <s v="United States"/>
    <s v="Jackson"/>
    <s v="Michigan"/>
    <n v="49201"/>
    <x v="2"/>
    <s v="FUR-FU-10003724"/>
    <x v="0"/>
    <s v="Furnishings"/>
    <s v="Westinghouse Clip-On Gooseneck Lamps"/>
    <x v="3446"/>
    <n v="4"/>
    <n v="0"/>
    <n v="8.7047999999999988"/>
    <s v="Kelly Williams"/>
    <s v=""/>
    <n v="1"/>
    <n v="0"/>
  </r>
  <r>
    <n v="4576"/>
    <x v="2267"/>
    <x v="939"/>
    <d v="2018-12-18T00:00:00"/>
    <s v="Standard Class"/>
    <x v="377"/>
    <x v="377"/>
    <x v="2"/>
    <s v="United States"/>
    <s v="Jackson"/>
    <s v="Michigan"/>
    <n v="49201"/>
    <x v="2"/>
    <s v="OFF-AR-10003732"/>
    <x v="1"/>
    <s v="Art"/>
    <s v="Newell 333"/>
    <x v="2255"/>
    <n v="5"/>
    <n v="0"/>
    <n v="3.6139999999999994"/>
    <s v="Kelly Williams"/>
    <s v=""/>
    <n v="1"/>
    <n v="0"/>
  </r>
  <r>
    <n v="4577"/>
    <x v="2267"/>
    <x v="939"/>
    <d v="2018-12-18T00:00:00"/>
    <s v="Standard Class"/>
    <x v="377"/>
    <x v="377"/>
    <x v="2"/>
    <s v="United States"/>
    <s v="Jackson"/>
    <s v="Michigan"/>
    <n v="49201"/>
    <x v="2"/>
    <s v="OFF-ST-10000885"/>
    <x v="1"/>
    <s v="Storage"/>
    <s v="Fellowes Desktop Hanging File Manager"/>
    <x v="3447"/>
    <n v="2"/>
    <n v="0"/>
    <n v="6.7149999999999999"/>
    <s v="Kelly Williams"/>
    <s v=""/>
    <n v="1"/>
    <n v="0"/>
  </r>
  <r>
    <n v="4578"/>
    <x v="2268"/>
    <x v="909"/>
    <d v="2016-04-16T00:00:00"/>
    <s v="Standard Class"/>
    <x v="339"/>
    <x v="339"/>
    <x v="0"/>
    <s v="United States"/>
    <s v="Lewiston"/>
    <s v="Idaho"/>
    <n v="83501"/>
    <x v="1"/>
    <s v="OFF-BI-10004817"/>
    <x v="1"/>
    <s v="Binders"/>
    <s v="GBC Personal VeloBind Strips"/>
    <x v="2094"/>
    <n v="1"/>
    <n v="0.2"/>
    <n v="3.3543999999999996"/>
    <s v="Anna Andreadi"/>
    <s v=""/>
    <n v="1"/>
    <n v="0"/>
  </r>
  <r>
    <n v="4579"/>
    <x v="2269"/>
    <x v="988"/>
    <d v="2017-06-15T00:00:00"/>
    <s v="Standard Class"/>
    <x v="326"/>
    <x v="326"/>
    <x v="2"/>
    <s v="United States"/>
    <s v="Hampton"/>
    <s v="Virginia"/>
    <n v="23666"/>
    <x v="0"/>
    <s v="OFF-BI-10001670"/>
    <x v="1"/>
    <s v="Binders"/>
    <s v="Vinyl Sectional Post Binders"/>
    <x v="3448"/>
    <n v="3"/>
    <n v="0"/>
    <n v="56.550000000000004"/>
    <s v="Cassandra Brandow"/>
    <s v=""/>
    <n v="1"/>
    <n v="0"/>
  </r>
  <r>
    <n v="4580"/>
    <x v="2270"/>
    <x v="923"/>
    <d v="2016-08-02T00:00:00"/>
    <s v="Standard Class"/>
    <x v="442"/>
    <x v="442"/>
    <x v="1"/>
    <s v="United States"/>
    <s v="New York City"/>
    <s v="New York"/>
    <n v="10035"/>
    <x v="3"/>
    <s v="OFF-PA-10002709"/>
    <x v="1"/>
    <s v="Paper"/>
    <s v="Xerox 1956"/>
    <x v="3449"/>
    <n v="11"/>
    <n v="0"/>
    <n v="32.232199999999999"/>
    <s v="Chuck Magee"/>
    <s v=""/>
    <n v="1"/>
    <n v="0"/>
  </r>
  <r>
    <n v="4581"/>
    <x v="2271"/>
    <x v="374"/>
    <d v="2017-08-06T00:00:00"/>
    <s v="Standard Class"/>
    <x v="153"/>
    <x v="153"/>
    <x v="1"/>
    <s v="United States"/>
    <s v="Hattiesburg"/>
    <s v="Mississippi"/>
    <n v="39401"/>
    <x v="0"/>
    <s v="TEC-AC-10004469"/>
    <x v="2"/>
    <s v="Accessories"/>
    <s v="Microsoft Sculpt Comfort Mouse"/>
    <x v="3450"/>
    <n v="6"/>
    <n v="0"/>
    <n v="105.46800000000002"/>
    <s v="Cassandra Brandow"/>
    <s v=""/>
    <n v="1"/>
    <n v="0"/>
  </r>
  <r>
    <n v="4582"/>
    <x v="2272"/>
    <x v="251"/>
    <d v="2018-09-22T00:00:00"/>
    <s v="First Class"/>
    <x v="399"/>
    <x v="399"/>
    <x v="2"/>
    <s v="United States"/>
    <s v="Philadelphia"/>
    <s v="Pennsylvania"/>
    <n v="19140"/>
    <x v="3"/>
    <s v="FUR-FU-10003424"/>
    <x v="0"/>
    <s v="Furnishings"/>
    <s v="Nu-Dell Oak Frame"/>
    <x v="3451"/>
    <n v="3"/>
    <n v="0.2"/>
    <n v="3.8447999999999967"/>
    <s v="Chuck Magee"/>
    <s v=""/>
    <n v="1"/>
    <n v="0"/>
  </r>
  <r>
    <n v="4583"/>
    <x v="2273"/>
    <x v="224"/>
    <d v="2018-06-12T00:00:00"/>
    <s v="First Class"/>
    <x v="677"/>
    <x v="677"/>
    <x v="0"/>
    <s v="United States"/>
    <s v="Philadelphia"/>
    <s v="Pennsylvania"/>
    <n v="19140"/>
    <x v="3"/>
    <s v="OFF-LA-10003720"/>
    <x v="1"/>
    <s v="Labels"/>
    <s v="Avery 487"/>
    <x v="3452"/>
    <n v="8"/>
    <n v="0.2"/>
    <n v="7.9703999999999997"/>
    <s v="Chuck Magee"/>
    <s v=""/>
    <n v="1"/>
    <n v="0"/>
  </r>
  <r>
    <n v="4584"/>
    <x v="2274"/>
    <x v="370"/>
    <d v="2018-08-28T00:00:00"/>
    <s v="Second Class"/>
    <x v="747"/>
    <x v="747"/>
    <x v="1"/>
    <s v="United States"/>
    <s v="Los Angeles"/>
    <s v="California"/>
    <n v="90045"/>
    <x v="1"/>
    <s v="OFF-AR-10000390"/>
    <x v="1"/>
    <s v="Art"/>
    <s v="Newell Chalk Holder"/>
    <x v="341"/>
    <n v="2"/>
    <n v="0"/>
    <n v="3.7995999999999999"/>
    <s v="Anna Andreadi"/>
    <s v=""/>
    <n v="1"/>
    <n v="1"/>
  </r>
  <r>
    <n v="4585"/>
    <x v="2275"/>
    <x v="808"/>
    <d v="2019-11-04T00:00:00"/>
    <s v="Second Class"/>
    <x v="644"/>
    <x v="644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x v="3453"/>
    <n v="7"/>
    <n v="0"/>
    <n v="38.29"/>
    <s v="Anna Andreadi"/>
    <s v=""/>
    <n v="1"/>
    <n v="0"/>
  </r>
  <r>
    <n v="4586"/>
    <x v="2275"/>
    <x v="808"/>
    <d v="2019-11-04T00:00:00"/>
    <s v="Second Class"/>
    <x v="644"/>
    <x v="644"/>
    <x v="2"/>
    <s v="United States"/>
    <s v="Danville"/>
    <s v="California"/>
    <n v="94526"/>
    <x v="1"/>
    <s v="OFF-AR-10003469"/>
    <x v="1"/>
    <s v="Art"/>
    <s v="Nontoxic Chalk"/>
    <x v="3454"/>
    <n v="5"/>
    <n v="0"/>
    <n v="4.2240000000000002"/>
    <s v="Anna Andreadi"/>
    <s v=""/>
    <n v="1"/>
    <n v="0"/>
  </r>
  <r>
    <n v="4587"/>
    <x v="2275"/>
    <x v="808"/>
    <d v="2019-11-04T00:00:00"/>
    <s v="Second Class"/>
    <x v="644"/>
    <x v="644"/>
    <x v="2"/>
    <s v="United States"/>
    <s v="Danville"/>
    <s v="California"/>
    <n v="94526"/>
    <x v="1"/>
    <s v="OFF-BI-10003718"/>
    <x v="1"/>
    <s v="Binders"/>
    <s v="GBC Therma-A-Bind 250T Electric Binding System"/>
    <x v="3455"/>
    <n v="6"/>
    <n v="0.2"/>
    <n v="206.62319999999997"/>
    <s v="Anna Andreadi"/>
    <s v=""/>
    <n v="1"/>
    <n v="0"/>
  </r>
  <r>
    <n v="4588"/>
    <x v="2275"/>
    <x v="808"/>
    <d v="2019-11-04T00:00:00"/>
    <s v="Second Class"/>
    <x v="644"/>
    <x v="644"/>
    <x v="2"/>
    <s v="United States"/>
    <s v="Danville"/>
    <s v="California"/>
    <n v="94526"/>
    <x v="1"/>
    <s v="OFF-FA-10004838"/>
    <x v="1"/>
    <s v="Fasteners"/>
    <s v="Super Bands, 12/Pack"/>
    <x v="2271"/>
    <n v="3"/>
    <n v="0"/>
    <n v="0.16740000000000022"/>
    <s v="Anna Andreadi"/>
    <s v=""/>
    <n v="1"/>
    <n v="0"/>
  </r>
  <r>
    <n v="4589"/>
    <x v="2275"/>
    <x v="808"/>
    <d v="2019-11-04T00:00:00"/>
    <s v="Second Class"/>
    <x v="644"/>
    <x v="644"/>
    <x v="2"/>
    <s v="United States"/>
    <s v="Danville"/>
    <s v="California"/>
    <n v="94526"/>
    <x v="1"/>
    <s v="FUR-FU-10002508"/>
    <x v="0"/>
    <s v="Furnishings"/>
    <s v="Document Clip Frames"/>
    <x v="3456"/>
    <n v="3"/>
    <n v="0"/>
    <n v="10.508400000000002"/>
    <s v="Anna Andreadi"/>
    <s v=""/>
    <n v="1"/>
    <n v="0"/>
  </r>
  <r>
    <n v="4590"/>
    <x v="2275"/>
    <x v="808"/>
    <d v="2019-11-04T00:00:00"/>
    <s v="Second Class"/>
    <x v="644"/>
    <x v="644"/>
    <x v="2"/>
    <s v="United States"/>
    <s v="Danville"/>
    <s v="California"/>
    <n v="94526"/>
    <x v="1"/>
    <s v="OFF-ST-10001511"/>
    <x v="1"/>
    <s v="Storage"/>
    <s v="Space Solutions Commercial Steel Shelving"/>
    <x v="3457"/>
    <n v="7"/>
    <n v="0"/>
    <n v="22.627499999999962"/>
    <s v="Anna Andreadi"/>
    <s v=""/>
    <n v="1"/>
    <n v="0"/>
  </r>
  <r>
    <n v="4591"/>
    <x v="2276"/>
    <x v="482"/>
    <d v="2018-12-31T00:00:00"/>
    <s v="Standard Class"/>
    <x v="305"/>
    <x v="305"/>
    <x v="1"/>
    <s v="United States"/>
    <s v="Los Angeles"/>
    <s v="California"/>
    <n v="90004"/>
    <x v="1"/>
    <s v="OFF-SU-10000952"/>
    <x v="1"/>
    <s v="Supplies"/>
    <s v="Fiskars Home &amp; Office Scissors"/>
    <x v="2788"/>
    <n v="2"/>
    <n v="0"/>
    <n v="4.9728000000000012"/>
    <s v="Anna Andreadi"/>
    <s v=""/>
    <n v="1"/>
    <n v="0"/>
  </r>
  <r>
    <n v="4592"/>
    <x v="2276"/>
    <x v="482"/>
    <d v="2018-12-31T00:00:00"/>
    <s v="Standard Class"/>
    <x v="305"/>
    <x v="305"/>
    <x v="1"/>
    <s v="United States"/>
    <s v="Los Angeles"/>
    <s v="California"/>
    <n v="90004"/>
    <x v="1"/>
    <s v="TEC-PH-10002275"/>
    <x v="2"/>
    <s v="Phones"/>
    <s v="Mitel 5320 IP Phone VoIP phone"/>
    <x v="3164"/>
    <n v="2"/>
    <n v="0.2"/>
    <n v="30.238400000000013"/>
    <s v="Anna Andreadi"/>
    <s v=""/>
    <n v="1"/>
    <n v="0"/>
  </r>
  <r>
    <n v="4593"/>
    <x v="2276"/>
    <x v="482"/>
    <d v="2018-12-31T00:00:00"/>
    <s v="Standard Class"/>
    <x v="305"/>
    <x v="305"/>
    <x v="1"/>
    <s v="United States"/>
    <s v="Los Angeles"/>
    <s v="California"/>
    <n v="90004"/>
    <x v="1"/>
    <s v="FUR-CH-10003535"/>
    <x v="0"/>
    <s v="Chairs"/>
    <s v="Global Armless Task Chair, Royal Blue"/>
    <x v="1770"/>
    <n v="3"/>
    <n v="0.2"/>
    <n v="-5.4882000000000062"/>
    <s v="Anna Andreadi"/>
    <s v=""/>
    <n v="1"/>
    <n v="0"/>
  </r>
  <r>
    <n v="4594"/>
    <x v="2276"/>
    <x v="482"/>
    <d v="2018-12-31T00:00:00"/>
    <s v="Standard Class"/>
    <x v="305"/>
    <x v="305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x v="2307"/>
    <n v="2"/>
    <n v="0"/>
    <n v="2.0540000000000003"/>
    <s v="Anna Andreadi"/>
    <s v=""/>
    <n v="1"/>
    <n v="0"/>
  </r>
  <r>
    <n v="4595"/>
    <x v="2276"/>
    <x v="482"/>
    <d v="2018-12-31T00:00:00"/>
    <s v="Standard Class"/>
    <x v="305"/>
    <x v="305"/>
    <x v="1"/>
    <s v="United States"/>
    <s v="Los Angeles"/>
    <s v="California"/>
    <n v="90004"/>
    <x v="1"/>
    <s v="FUR-TA-10003473"/>
    <x v="0"/>
    <s v="Tables"/>
    <s v="Bretford Rectangular Conference Table Tops"/>
    <x v="3458"/>
    <n v="3"/>
    <n v="0.2"/>
    <n v="33.851700000000051"/>
    <s v="Anna Andreadi"/>
    <s v=""/>
    <n v="1"/>
    <n v="0"/>
  </r>
  <r>
    <n v="4596"/>
    <x v="2276"/>
    <x v="482"/>
    <d v="2018-12-31T00:00:00"/>
    <s v="Standard Class"/>
    <x v="305"/>
    <x v="305"/>
    <x v="1"/>
    <s v="United States"/>
    <s v="Los Angeles"/>
    <s v="California"/>
    <n v="90004"/>
    <x v="1"/>
    <s v="OFF-AR-10001897"/>
    <x v="1"/>
    <s v="Art"/>
    <s v="Model L Table or Wall-Mount Pencil Sharpener"/>
    <x v="3459"/>
    <n v="3"/>
    <n v="0"/>
    <n v="15.111600000000001"/>
    <s v="Anna Andreadi"/>
    <s v=""/>
    <n v="1"/>
    <n v="0"/>
  </r>
  <r>
    <n v="4597"/>
    <x v="2277"/>
    <x v="5"/>
    <d v="2018-12-10T00:00:00"/>
    <s v="Second Class"/>
    <x v="679"/>
    <x v="679"/>
    <x v="2"/>
    <s v="United States"/>
    <s v="Washington"/>
    <s v="District of Columbia"/>
    <n v="20016"/>
    <x v="3"/>
    <s v="OFF-AR-10000034"/>
    <x v="1"/>
    <s v="Art"/>
    <s v="BIC Brite Liner Grip Highlighters, Assorted, 5/Pack"/>
    <x v="3460"/>
    <n v="8"/>
    <n v="0"/>
    <n v="13.2288"/>
    <s v="Chuck Magee"/>
    <s v=""/>
    <n v="1"/>
    <n v="0"/>
  </r>
  <r>
    <n v="4598"/>
    <x v="2278"/>
    <x v="735"/>
    <d v="2019-09-01T00:00:00"/>
    <s v="Standard Class"/>
    <x v="377"/>
    <x v="377"/>
    <x v="2"/>
    <s v="United States"/>
    <s v="Milwaukee"/>
    <s v="Wisconsin"/>
    <n v="53209"/>
    <x v="2"/>
    <s v="OFF-SU-10004115"/>
    <x v="1"/>
    <s v="Supplies"/>
    <s v="Acme Stainless Steel Office Snips"/>
    <x v="3461"/>
    <n v="3"/>
    <n v="0"/>
    <n v="5.8887000000000009"/>
    <s v="Kelly Williams"/>
    <s v=""/>
    <n v="1"/>
    <n v="0"/>
  </r>
  <r>
    <n v="4599"/>
    <x v="2278"/>
    <x v="735"/>
    <d v="2019-09-01T00:00:00"/>
    <s v="Standard Class"/>
    <x v="377"/>
    <x v="377"/>
    <x v="2"/>
    <s v="United States"/>
    <s v="Milwaukee"/>
    <s v="Wisconsin"/>
    <n v="53209"/>
    <x v="2"/>
    <s v="OFF-AP-10001947"/>
    <x v="1"/>
    <s v="Appliances"/>
    <s v="Acco 6 Outlet Guardian Premium Plus Surge Suppressor"/>
    <x v="3462"/>
    <n v="5"/>
    <n v="0"/>
    <n v="26.563999999999997"/>
    <s v="Kelly Williams"/>
    <s v=""/>
    <n v="1"/>
    <n v="0"/>
  </r>
  <r>
    <n v="4600"/>
    <x v="2279"/>
    <x v="747"/>
    <d v="2017-07-20T00:00:00"/>
    <s v="Standard Class"/>
    <x v="450"/>
    <x v="450"/>
    <x v="2"/>
    <s v="United States"/>
    <s v="Baltimore"/>
    <s v="Maryland"/>
    <n v="21215"/>
    <x v="3"/>
    <s v="FUR-CH-10004853"/>
    <x v="0"/>
    <s v="Chairs"/>
    <s v="Global Manager's Adjustable Task Chair, Storm"/>
    <x v="3463"/>
    <n v="1"/>
    <n v="0"/>
    <n v="43.784199999999984"/>
    <s v="Chuck Magee"/>
    <s v=""/>
    <n v="1"/>
    <n v="0"/>
  </r>
  <r>
    <n v="4601"/>
    <x v="2279"/>
    <x v="747"/>
    <d v="2017-07-20T00:00:00"/>
    <s v="Standard Class"/>
    <x v="450"/>
    <x v="450"/>
    <x v="2"/>
    <s v="United States"/>
    <s v="Baltimore"/>
    <s v="Maryland"/>
    <n v="21215"/>
    <x v="3"/>
    <s v="OFF-EN-10000483"/>
    <x v="1"/>
    <s v="Envelopes"/>
    <s v="White Envelopes, White Envelopes with Clear Poly Window"/>
    <x v="3464"/>
    <n v="9"/>
    <n v="0"/>
    <n v="63.134999999999991"/>
    <s v="Chuck Magee"/>
    <s v=""/>
    <n v="1"/>
    <n v="0"/>
  </r>
  <r>
    <n v="4602"/>
    <x v="2279"/>
    <x v="747"/>
    <d v="2017-07-20T00:00:00"/>
    <s v="Standard Class"/>
    <x v="450"/>
    <x v="450"/>
    <x v="2"/>
    <s v="United States"/>
    <s v="Baltimore"/>
    <s v="Maryland"/>
    <n v="21215"/>
    <x v="3"/>
    <s v="OFF-FA-10001332"/>
    <x v="1"/>
    <s v="Fasteners"/>
    <s v="Acco Banker's Clasps, 5 3/4&quot;-Long"/>
    <x v="132"/>
    <n v="4"/>
    <n v="0"/>
    <n v="5.4143999999999997"/>
    <s v="Chuck Magee"/>
    <s v=""/>
    <n v="1"/>
    <n v="0"/>
  </r>
  <r>
    <n v="4603"/>
    <x v="2280"/>
    <x v="989"/>
    <d v="2017-05-29T00:00:00"/>
    <s v="Second Class"/>
    <x v="408"/>
    <x v="408"/>
    <x v="2"/>
    <s v="United States"/>
    <s v="Jacksonville"/>
    <s v="North Carolina"/>
    <n v="28540"/>
    <x v="0"/>
    <s v="OFF-PA-10003790"/>
    <x v="1"/>
    <s v="Paper"/>
    <s v="Xerox 1991"/>
    <x v="3465"/>
    <n v="1"/>
    <n v="0.2"/>
    <n v="5.9383999999999988"/>
    <s v="Cassandra Brandow"/>
    <s v=""/>
    <n v="1"/>
    <n v="0"/>
  </r>
  <r>
    <n v="4604"/>
    <x v="2280"/>
    <x v="989"/>
    <d v="2017-05-29T00:00:00"/>
    <s v="Second Class"/>
    <x v="408"/>
    <x v="408"/>
    <x v="2"/>
    <s v="United States"/>
    <s v="Jacksonville"/>
    <s v="North Carolina"/>
    <n v="28540"/>
    <x v="0"/>
    <s v="OFF-PA-10003134"/>
    <x v="1"/>
    <s v="Paper"/>
    <s v="Xerox 1937"/>
    <x v="3466"/>
    <n v="4"/>
    <n v="0.2"/>
    <n v="53.804799999999986"/>
    <s v="Cassandra Brandow"/>
    <s v=""/>
    <n v="1"/>
    <n v="0"/>
  </r>
  <r>
    <n v="4605"/>
    <x v="2280"/>
    <x v="989"/>
    <d v="2017-05-29T00:00:00"/>
    <s v="Second Class"/>
    <x v="408"/>
    <x v="408"/>
    <x v="2"/>
    <s v="United States"/>
    <s v="Jacksonville"/>
    <s v="North Carolina"/>
    <n v="28540"/>
    <x v="0"/>
    <s v="OFF-EN-10004459"/>
    <x v="1"/>
    <s v="Envelopes"/>
    <s v="Security-Tint Envelopes"/>
    <x v="2096"/>
    <n v="2"/>
    <n v="0.2"/>
    <n v="4.4311999999999996"/>
    <s v="Cassandra Brandow"/>
    <s v=""/>
    <n v="1"/>
    <n v="0"/>
  </r>
  <r>
    <n v="4606"/>
    <x v="2280"/>
    <x v="989"/>
    <d v="2017-05-29T00:00:00"/>
    <s v="Second Class"/>
    <x v="408"/>
    <x v="408"/>
    <x v="2"/>
    <s v="United States"/>
    <s v="Jacksonville"/>
    <s v="North Carolina"/>
    <n v="28540"/>
    <x v="0"/>
    <s v="TEC-AC-10003628"/>
    <x v="2"/>
    <s v="Accessories"/>
    <s v="Logitech 910-002974 M325 Wireless Mouse for Web Scrolling"/>
    <x v="3467"/>
    <n v="7"/>
    <n v="0.2"/>
    <n v="50.383200000000016"/>
    <s v="Cassandra Brandow"/>
    <s v=""/>
    <n v="1"/>
    <n v="0"/>
  </r>
  <r>
    <n v="4607"/>
    <x v="2281"/>
    <x v="71"/>
    <d v="2017-06-02T00:00:00"/>
    <s v="Standard Class"/>
    <x v="474"/>
    <x v="474"/>
    <x v="0"/>
    <s v="United States"/>
    <s v="Rochester"/>
    <s v="New York"/>
    <n v="14609"/>
    <x v="3"/>
    <s v="TEC-PH-10004093"/>
    <x v="2"/>
    <s v="Phones"/>
    <s v="Panasonic Kx-TS550"/>
    <x v="3468"/>
    <n v="1"/>
    <n v="0"/>
    <n v="13.3371"/>
    <s v="Chuck Magee"/>
    <s v=""/>
    <n v="1"/>
    <n v="0"/>
  </r>
  <r>
    <n v="4608"/>
    <x v="2281"/>
    <x v="71"/>
    <d v="2017-06-02T00:00:00"/>
    <s v="Standard Class"/>
    <x v="474"/>
    <x v="474"/>
    <x v="0"/>
    <s v="United States"/>
    <s v="Rochester"/>
    <s v="New York"/>
    <n v="14609"/>
    <x v="3"/>
    <s v="OFF-ST-10001490"/>
    <x v="1"/>
    <s v="Storage"/>
    <s v="Hot File 7-Pocket, Floor Stand"/>
    <x v="3469"/>
    <n v="3"/>
    <n v="0"/>
    <n v="160.62299999999993"/>
    <s v="Chuck Magee"/>
    <s v=""/>
    <n v="1"/>
    <n v="0"/>
  </r>
  <r>
    <n v="4609"/>
    <x v="2281"/>
    <x v="71"/>
    <d v="2017-06-02T00:00:00"/>
    <s v="Standard Class"/>
    <x v="474"/>
    <x v="474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x v="861"/>
    <n v="2"/>
    <n v="0.2"/>
    <n v="2.0573999999999995"/>
    <s v="Chuck Magee"/>
    <s v=""/>
    <n v="1"/>
    <n v="0"/>
  </r>
  <r>
    <n v="4610"/>
    <x v="2281"/>
    <x v="71"/>
    <d v="2017-06-02T00:00:00"/>
    <s v="Standard Class"/>
    <x v="474"/>
    <x v="474"/>
    <x v="0"/>
    <s v="United States"/>
    <s v="Rochester"/>
    <s v="New York"/>
    <n v="14609"/>
    <x v="3"/>
    <s v="OFF-PA-10004255"/>
    <x v="1"/>
    <s v="Paper"/>
    <s v="Xerox 219"/>
    <x v="1568"/>
    <n v="7"/>
    <n v="0"/>
    <n v="21.772800000000004"/>
    <s v="Chuck Magee"/>
    <s v=""/>
    <n v="1"/>
    <n v="0"/>
  </r>
  <r>
    <n v="4611"/>
    <x v="2282"/>
    <x v="45"/>
    <d v="2019-11-14T00:00:00"/>
    <s v="Standard Class"/>
    <x v="32"/>
    <x v="32"/>
    <x v="0"/>
    <s v="United States"/>
    <s v="Oceanside"/>
    <s v="California"/>
    <n v="92054"/>
    <x v="1"/>
    <s v="FUR-FU-10000023"/>
    <x v="0"/>
    <s v="Furnishings"/>
    <s v="Eldon Wave Desk Accessories"/>
    <x v="349"/>
    <n v="8"/>
    <n v="0"/>
    <n v="20.732800000000001"/>
    <s v="Anna Andreadi"/>
    <s v=""/>
    <n v="1"/>
    <n v="0"/>
  </r>
  <r>
    <n v="4612"/>
    <x v="2283"/>
    <x v="990"/>
    <d v="2018-01-26T00:00:00"/>
    <s v="Second Class"/>
    <x v="428"/>
    <x v="428"/>
    <x v="1"/>
    <s v="United States"/>
    <s v="Gulfport"/>
    <s v="Mississippi"/>
    <n v="39503"/>
    <x v="0"/>
    <s v="OFF-BI-10000285"/>
    <x v="1"/>
    <s v="Binders"/>
    <s v="XtraLife ClearVue Slant-D Ring Binders by Cardinal"/>
    <x v="3470"/>
    <n v="4"/>
    <n v="0"/>
    <n v="15.68"/>
    <s v="Cassandra Brandow"/>
    <s v=""/>
    <n v="1"/>
    <n v="0"/>
  </r>
  <r>
    <n v="4613"/>
    <x v="2284"/>
    <x v="413"/>
    <d v="2019-01-06T00:00:00"/>
    <s v="Standard Class"/>
    <x v="212"/>
    <x v="212"/>
    <x v="0"/>
    <s v="United States"/>
    <s v="Jacksonville"/>
    <s v="Florida"/>
    <n v="32216"/>
    <x v="0"/>
    <s v="OFF-AR-10000588"/>
    <x v="1"/>
    <s v="Art"/>
    <s v="Newell 345"/>
    <x v="1662"/>
    <n v="3"/>
    <n v="0.2"/>
    <n v="3.571200000000001"/>
    <s v="Cassandra Brandow"/>
    <s v=""/>
    <n v="1"/>
    <n v="0"/>
  </r>
  <r>
    <n v="4614"/>
    <x v="2284"/>
    <x v="413"/>
    <d v="2019-01-06T00:00:00"/>
    <s v="Standard Class"/>
    <x v="212"/>
    <x v="212"/>
    <x v="0"/>
    <s v="United States"/>
    <s v="Jacksonville"/>
    <s v="Florida"/>
    <n v="32216"/>
    <x v="0"/>
    <s v="OFF-PA-10002250"/>
    <x v="1"/>
    <s v="Paper"/>
    <s v="Things To Do Today Pad"/>
    <x v="3471"/>
    <n v="5"/>
    <n v="0.2"/>
    <n v="8.218"/>
    <s v="Cassandra Brandow"/>
    <s v=""/>
    <n v="1"/>
    <n v="0"/>
  </r>
  <r>
    <n v="4615"/>
    <x v="2285"/>
    <x v="64"/>
    <d v="2018-09-10T00:00:00"/>
    <s v="Standard Class"/>
    <x v="689"/>
    <x v="689"/>
    <x v="2"/>
    <s v="United States"/>
    <s v="Houston"/>
    <s v="Texas"/>
    <n v="77070"/>
    <x v="2"/>
    <s v="OFF-AP-10002457"/>
    <x v="1"/>
    <s v="Appliances"/>
    <s v="Eureka The Boss Plus 12-Amp Hard Box Upright Vacuum, Red"/>
    <x v="3472"/>
    <n v="3"/>
    <n v="0.8"/>
    <n v="-166.39350000000002"/>
    <s v="Kelly Williams"/>
    <s v=""/>
    <n v="1"/>
    <n v="0"/>
  </r>
  <r>
    <n v="4616"/>
    <x v="2285"/>
    <x v="64"/>
    <d v="2018-09-10T00:00:00"/>
    <s v="Standard Class"/>
    <x v="689"/>
    <x v="689"/>
    <x v="2"/>
    <s v="United States"/>
    <s v="Houston"/>
    <s v="Texas"/>
    <n v="77070"/>
    <x v="2"/>
    <s v="OFF-FA-10002763"/>
    <x v="1"/>
    <s v="Fasteners"/>
    <s v="Advantus Map Pennant Flags and Round Head Tacks"/>
    <x v="2696"/>
    <n v="9"/>
    <n v="0.2"/>
    <n v="4.2659999999999973"/>
    <s v="Kelly Williams"/>
    <s v=""/>
    <n v="1"/>
    <n v="0"/>
  </r>
  <r>
    <n v="4617"/>
    <x v="2286"/>
    <x v="406"/>
    <d v="2017-09-07T00:00:00"/>
    <s v="Second Class"/>
    <x v="103"/>
    <x v="103"/>
    <x v="1"/>
    <s v="United States"/>
    <s v="Houston"/>
    <s v="Texas"/>
    <n v="77095"/>
    <x v="2"/>
    <s v="TEC-AC-10000109"/>
    <x v="2"/>
    <s v="Accessories"/>
    <s v="Sony Micro Vault Click 16 GB USB 2.0 Flash Drive"/>
    <x v="3473"/>
    <n v="3"/>
    <n v="0.2"/>
    <n v="6.7188000000000088"/>
    <s v="Kelly Williams"/>
    <s v=""/>
    <n v="1"/>
    <n v="0"/>
  </r>
  <r>
    <n v="4618"/>
    <x v="2287"/>
    <x v="481"/>
    <d v="2017-09-26T00:00:00"/>
    <s v="Standard Class"/>
    <x v="274"/>
    <x v="274"/>
    <x v="2"/>
    <s v="United States"/>
    <s v="Everett"/>
    <s v="Massachusetts"/>
    <n v="2149"/>
    <x v="3"/>
    <s v="TEC-PH-10002415"/>
    <x v="2"/>
    <s v="Phones"/>
    <s v="Polycom VoiceStation 500 Conference phone"/>
    <x v="3474"/>
    <n v="2"/>
    <n v="0"/>
    <n v="147.47500000000002"/>
    <s v="Chuck Magee"/>
    <s v=""/>
    <n v="1"/>
    <n v="0"/>
  </r>
  <r>
    <n v="4619"/>
    <x v="2287"/>
    <x v="481"/>
    <d v="2017-09-26T00:00:00"/>
    <s v="Standard Class"/>
    <x v="274"/>
    <x v="274"/>
    <x v="2"/>
    <s v="United States"/>
    <s v="Everett"/>
    <s v="Massachusetts"/>
    <n v="2149"/>
    <x v="3"/>
    <s v="FUR-CH-10000785"/>
    <x v="0"/>
    <s v="Chairs"/>
    <s v="Global Ergonomic Managers Chair"/>
    <x v="3116"/>
    <n v="3"/>
    <n v="0"/>
    <n v="141.1644"/>
    <s v="Chuck Magee"/>
    <s v=""/>
    <n v="1"/>
    <n v="0"/>
  </r>
  <r>
    <n v="4620"/>
    <x v="2288"/>
    <x v="165"/>
    <d v="2019-12-25T00:00:00"/>
    <s v="First Class"/>
    <x v="84"/>
    <x v="84"/>
    <x v="2"/>
    <s v="United States"/>
    <s v="Los Angeles"/>
    <s v="California"/>
    <n v="90049"/>
    <x v="1"/>
    <s v="TEC-CO-10001449"/>
    <x v="2"/>
    <s v="Copiers"/>
    <s v="Hewlett Packard LaserJet 3310 Copier"/>
    <x v="3475"/>
    <n v="6"/>
    <n v="0.2"/>
    <n v="1007.9831999999999"/>
    <s v="Anna Andreadi"/>
    <s v=""/>
    <n v="1"/>
    <n v="0"/>
  </r>
  <r>
    <n v="4621"/>
    <x v="2288"/>
    <x v="165"/>
    <d v="2019-12-25T00:00:00"/>
    <s v="First Class"/>
    <x v="84"/>
    <x v="84"/>
    <x v="2"/>
    <s v="United States"/>
    <s v="Los Angeles"/>
    <s v="California"/>
    <n v="90049"/>
    <x v="1"/>
    <s v="OFF-BI-10001670"/>
    <x v="1"/>
    <s v="Binders"/>
    <s v="Vinyl Sectional Post Binders"/>
    <x v="3476"/>
    <n v="3"/>
    <n v="0.2"/>
    <n v="33.93"/>
    <s v="Anna Andreadi"/>
    <s v=""/>
    <n v="1"/>
    <n v="0"/>
  </r>
  <r>
    <n v="4622"/>
    <x v="2289"/>
    <x v="348"/>
    <d v="2017-10-08T00:00:00"/>
    <s v="Second Class"/>
    <x v="245"/>
    <x v="245"/>
    <x v="1"/>
    <s v="United States"/>
    <s v="Wilmington"/>
    <s v="Delaware"/>
    <n v="19805"/>
    <x v="3"/>
    <s v="OFF-ST-10001328"/>
    <x v="1"/>
    <s v="Storage"/>
    <s v="Personal Filing Tote with Lid, Black/Gray"/>
    <x v="3477"/>
    <n v="5"/>
    <n v="0"/>
    <n v="21.714000000000002"/>
    <s v="Chuck Magee"/>
    <s v=""/>
    <n v="1"/>
    <n v="0"/>
  </r>
  <r>
    <n v="4623"/>
    <x v="2290"/>
    <x v="428"/>
    <d v="2019-09-14T00:00:00"/>
    <s v="Standard Class"/>
    <x v="2"/>
    <x v="2"/>
    <x v="0"/>
    <s v="United States"/>
    <s v="Columbia"/>
    <s v="Tennessee"/>
    <n v="38401"/>
    <x v="0"/>
    <s v="OFF-SU-10001225"/>
    <x v="1"/>
    <s v="Supplies"/>
    <s v="Staple remover"/>
    <x v="3478"/>
    <n v="3"/>
    <n v="0.2"/>
    <n v="-1.9872000000000005"/>
    <s v="Cassandra Brandow"/>
    <s v=""/>
    <n v="1"/>
    <n v="0"/>
  </r>
  <r>
    <n v="4624"/>
    <x v="2290"/>
    <x v="428"/>
    <d v="2019-09-14T00:00:00"/>
    <s v="Standard Class"/>
    <x v="2"/>
    <x v="2"/>
    <x v="0"/>
    <s v="United States"/>
    <s v="Columbia"/>
    <s v="Tennessee"/>
    <n v="38401"/>
    <x v="0"/>
    <s v="OFF-PA-10000357"/>
    <x v="1"/>
    <s v="Paper"/>
    <s v="Xerox 1888"/>
    <x v="3479"/>
    <n v="4"/>
    <n v="0.2"/>
    <n v="62.137599999999992"/>
    <s v="Cassandra Brandow"/>
    <s v=""/>
    <n v="1"/>
    <n v="0"/>
  </r>
  <r>
    <n v="4625"/>
    <x v="2290"/>
    <x v="428"/>
    <d v="2019-09-14T00:00:00"/>
    <s v="Standard Class"/>
    <x v="2"/>
    <x v="2"/>
    <x v="0"/>
    <s v="United States"/>
    <s v="Columbia"/>
    <s v="Tennessee"/>
    <n v="38401"/>
    <x v="0"/>
    <s v="OFF-ST-10000046"/>
    <x v="1"/>
    <s v="Storage"/>
    <s v="Fellowes Super Stor/Drawer Files"/>
    <x v="3480"/>
    <n v="2"/>
    <n v="0.2"/>
    <n v="-3.2309999999999945"/>
    <s v="Cassandra Brandow"/>
    <s v=""/>
    <n v="1"/>
    <n v="0"/>
  </r>
  <r>
    <n v="4626"/>
    <x v="2290"/>
    <x v="428"/>
    <d v="2019-09-14T00:00:00"/>
    <s v="Standard Class"/>
    <x v="2"/>
    <x v="2"/>
    <x v="0"/>
    <s v="United States"/>
    <s v="Columbia"/>
    <s v="Tennessee"/>
    <n v="38401"/>
    <x v="0"/>
    <s v="FUR-FU-10000023"/>
    <x v="0"/>
    <s v="Furnishings"/>
    <s v="Eldon Wave Desk Accessories"/>
    <x v="3481"/>
    <n v="3"/>
    <n v="0.2"/>
    <n v="4.240800000000001"/>
    <s v="Cassandra Brandow"/>
    <s v=""/>
    <n v="1"/>
    <n v="0"/>
  </r>
  <r>
    <n v="4627"/>
    <x v="2291"/>
    <x v="373"/>
    <d v="2018-11-18T00:00:00"/>
    <s v="Standard Class"/>
    <x v="316"/>
    <x v="316"/>
    <x v="1"/>
    <s v="United States"/>
    <s v="New York City"/>
    <s v="New York"/>
    <n v="10011"/>
    <x v="3"/>
    <s v="OFF-ST-10003455"/>
    <x v="1"/>
    <s v="Storage"/>
    <s v="Tenex File Box, Personal Filing Tote with Lid, Black"/>
    <x v="3477"/>
    <n v="5"/>
    <n v="0"/>
    <n v="20.163000000000004"/>
    <s v="Chuck Magee"/>
    <s v=""/>
    <n v="1"/>
    <n v="0"/>
  </r>
  <r>
    <n v="4628"/>
    <x v="2291"/>
    <x v="373"/>
    <d v="2018-11-18T00:00:00"/>
    <s v="Standard Class"/>
    <x v="316"/>
    <x v="316"/>
    <x v="1"/>
    <s v="United States"/>
    <s v="New York City"/>
    <s v="New York"/>
    <n v="10011"/>
    <x v="3"/>
    <s v="OFF-ST-10000876"/>
    <x v="1"/>
    <s v="Storage"/>
    <s v="Eldon Simplefile Box Office"/>
    <x v="3482"/>
    <n v="2"/>
    <n v="0"/>
    <n v="6.9664000000000001"/>
    <s v="Chuck Magee"/>
    <s v=""/>
    <n v="1"/>
    <n v="0"/>
  </r>
  <r>
    <n v="4629"/>
    <x v="2291"/>
    <x v="373"/>
    <d v="2018-11-18T00:00:00"/>
    <s v="Standard Class"/>
    <x v="316"/>
    <x v="316"/>
    <x v="1"/>
    <s v="United States"/>
    <s v="New York City"/>
    <s v="New York"/>
    <n v="10011"/>
    <x v="3"/>
    <s v="OFF-AR-10003582"/>
    <x v="1"/>
    <s v="Art"/>
    <s v="Boston Electric Pencil Sharpener, Model 1818, Charcoal Black"/>
    <x v="3483"/>
    <n v="5"/>
    <n v="0"/>
    <n v="39.410000000000011"/>
    <s v="Chuck Magee"/>
    <s v=""/>
    <n v="1"/>
    <n v="0"/>
  </r>
  <r>
    <n v="4630"/>
    <x v="2291"/>
    <x v="373"/>
    <d v="2018-11-18T00:00:00"/>
    <s v="Standard Class"/>
    <x v="316"/>
    <x v="316"/>
    <x v="1"/>
    <s v="United States"/>
    <s v="New York City"/>
    <s v="New York"/>
    <n v="10011"/>
    <x v="3"/>
    <s v="OFF-ST-10004258"/>
    <x v="1"/>
    <s v="Storage"/>
    <s v="Portable Personal File Box"/>
    <x v="905"/>
    <n v="3"/>
    <n v="0"/>
    <n v="9.8901000000000039"/>
    <s v="Chuck Magee"/>
    <s v=""/>
    <n v="1"/>
    <n v="0"/>
  </r>
  <r>
    <n v="4631"/>
    <x v="2292"/>
    <x v="52"/>
    <d v="2017-10-15T00:00:00"/>
    <s v="Same Day"/>
    <x v="315"/>
    <x v="315"/>
    <x v="0"/>
    <s v="United States"/>
    <s v="Mount Pleasant"/>
    <s v="Michigan"/>
    <n v="48858"/>
    <x v="2"/>
    <s v="FUR-FU-10000719"/>
    <x v="0"/>
    <s v="Furnishings"/>
    <s v="DAX Cubicle Frames, 8-1/2 x 11"/>
    <x v="1819"/>
    <n v="2"/>
    <n v="0"/>
    <n v="6.1704000000000008"/>
    <s v="Kelly Williams"/>
    <s v=""/>
    <n v="1"/>
    <n v="0"/>
  </r>
  <r>
    <n v="4632"/>
    <x v="2293"/>
    <x v="646"/>
    <d v="2019-08-08T00:00:00"/>
    <s v="Second Class"/>
    <x v="232"/>
    <x v="232"/>
    <x v="0"/>
    <s v="United States"/>
    <s v="San Francisco"/>
    <s v="California"/>
    <n v="94122"/>
    <x v="1"/>
    <s v="OFF-LA-10001297"/>
    <x v="1"/>
    <s v="Labels"/>
    <s v="Avery 473"/>
    <x v="2678"/>
    <n v="5"/>
    <n v="0"/>
    <n v="24.84"/>
    <s v="Anna Andreadi"/>
    <s v=""/>
    <n v="1"/>
    <n v="0"/>
  </r>
  <r>
    <n v="4633"/>
    <x v="2293"/>
    <x v="646"/>
    <d v="2019-08-08T00:00:00"/>
    <s v="Second Class"/>
    <x v="232"/>
    <x v="232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x v="3484"/>
    <n v="3"/>
    <n v="0"/>
    <n v="11.156400000000005"/>
    <s v="Anna Andreadi"/>
    <s v=""/>
    <n v="1"/>
    <n v="0"/>
  </r>
  <r>
    <n v="4634"/>
    <x v="2294"/>
    <x v="291"/>
    <d v="2017-08-26T00:00:00"/>
    <s v="Standard Class"/>
    <x v="103"/>
    <x v="103"/>
    <x v="1"/>
    <s v="United States"/>
    <s v="San Francisco"/>
    <s v="California"/>
    <n v="94122"/>
    <x v="1"/>
    <s v="FUR-BO-10003893"/>
    <x v="0"/>
    <s v="Bookcases"/>
    <s v="Sauder Camden County Collection Library"/>
    <x v="3485"/>
    <n v="6"/>
    <n v="0.15"/>
    <n v="34.493999999999971"/>
    <s v="Anna Andreadi"/>
    <n v="1"/>
    <n v="0"/>
    <n v="0"/>
  </r>
  <r>
    <n v="4635"/>
    <x v="2294"/>
    <x v="291"/>
    <d v="2017-08-26T00:00:00"/>
    <s v="Standard Class"/>
    <x v="103"/>
    <x v="103"/>
    <x v="1"/>
    <s v="United States"/>
    <s v="San Francisco"/>
    <s v="California"/>
    <n v="94122"/>
    <x v="1"/>
    <s v="OFF-ST-10000736"/>
    <x v="1"/>
    <s v="Storage"/>
    <s v="Carina Double Wide Media Storage Towers in Natural &amp; Black"/>
    <x v="1240"/>
    <n v="1"/>
    <n v="0"/>
    <n v="3.2391999999999967"/>
    <s v="Anna Andreadi"/>
    <n v="1"/>
    <n v="0"/>
    <n v="0"/>
  </r>
  <r>
    <n v="4636"/>
    <x v="2295"/>
    <x v="846"/>
    <d v="2019-03-17T00:00:00"/>
    <s v="Standard Class"/>
    <x v="510"/>
    <x v="510"/>
    <x v="1"/>
    <s v="United States"/>
    <s v="San Francisco"/>
    <s v="California"/>
    <n v="94122"/>
    <x v="1"/>
    <s v="OFF-ST-10000736"/>
    <x v="1"/>
    <s v="Storage"/>
    <s v="Carina Double Wide Media Storage Towers in Natural &amp; Black"/>
    <x v="423"/>
    <n v="3"/>
    <n v="0"/>
    <n v="9.7175999999999902"/>
    <s v="Anna Andreadi"/>
    <s v=""/>
    <n v="1"/>
    <n v="0"/>
  </r>
  <r>
    <n v="4637"/>
    <x v="2296"/>
    <x v="842"/>
    <d v="2019-04-29T00:00:00"/>
    <s v="First Class"/>
    <x v="275"/>
    <x v="275"/>
    <x v="0"/>
    <s v="United States"/>
    <s v="Los Angeles"/>
    <s v="California"/>
    <n v="90045"/>
    <x v="1"/>
    <s v="OFF-AR-10003373"/>
    <x v="1"/>
    <s v="Art"/>
    <s v="Boston School Pro Electric Pencil Sharpener, 1670"/>
    <x v="1862"/>
    <n v="4"/>
    <n v="0"/>
    <n v="33.458399999999997"/>
    <s v="Anna Andreadi"/>
    <s v=""/>
    <n v="1"/>
    <n v="0"/>
  </r>
  <r>
    <n v="4638"/>
    <x v="2296"/>
    <x v="842"/>
    <d v="2019-04-29T00:00:00"/>
    <s v="First Class"/>
    <x v="275"/>
    <x v="275"/>
    <x v="0"/>
    <s v="United States"/>
    <s v="Los Angeles"/>
    <s v="California"/>
    <n v="90045"/>
    <x v="1"/>
    <s v="OFF-AR-10000390"/>
    <x v="1"/>
    <s v="Art"/>
    <s v="Newell Chalk Holder"/>
    <x v="714"/>
    <n v="3"/>
    <n v="0"/>
    <n v="5.6993999999999998"/>
    <s v="Anna Andreadi"/>
    <s v=""/>
    <n v="1"/>
    <n v="0"/>
  </r>
  <r>
    <n v="4639"/>
    <x v="2296"/>
    <x v="842"/>
    <d v="2019-04-29T00:00:00"/>
    <s v="First Class"/>
    <x v="275"/>
    <x v="275"/>
    <x v="0"/>
    <s v="United States"/>
    <s v="Los Angeles"/>
    <s v="California"/>
    <n v="90045"/>
    <x v="1"/>
    <s v="OFF-AR-10001725"/>
    <x v="1"/>
    <s v="Art"/>
    <s v="Boston Home &amp; Office Model 2000 Electric Pencil Sharpeners"/>
    <x v="2885"/>
    <n v="2"/>
    <n v="0"/>
    <n v="12.298000000000002"/>
    <s v="Anna Andreadi"/>
    <s v=""/>
    <n v="1"/>
    <n v="0"/>
  </r>
  <r>
    <n v="4640"/>
    <x v="2297"/>
    <x v="108"/>
    <d v="2018-09-16T00:00:00"/>
    <s v="Standard Class"/>
    <x v="535"/>
    <x v="535"/>
    <x v="0"/>
    <s v="United States"/>
    <s v="Newport News"/>
    <s v="Virginia"/>
    <n v="23602"/>
    <x v="0"/>
    <s v="TEC-CO-10001943"/>
    <x v="2"/>
    <s v="Copiers"/>
    <s v="Canon PC-428 Personal Copier"/>
    <x v="3486"/>
    <n v="8"/>
    <n v="0"/>
    <n v="751.9624"/>
    <s v="Cassandra Brandow"/>
    <s v=""/>
    <n v="1"/>
    <n v="0"/>
  </r>
  <r>
    <n v="4641"/>
    <x v="2297"/>
    <x v="108"/>
    <d v="2018-09-16T00:00:00"/>
    <s v="Standard Class"/>
    <x v="535"/>
    <x v="535"/>
    <x v="0"/>
    <s v="United States"/>
    <s v="Newport News"/>
    <s v="Virginia"/>
    <n v="23602"/>
    <x v="0"/>
    <s v="OFF-EN-10002312"/>
    <x v="1"/>
    <s v="Envelopes"/>
    <s v="#10 Self-Seal White Envelopes"/>
    <x v="3487"/>
    <n v="1"/>
    <n v="0"/>
    <n v="5.4340999999999999"/>
    <s v="Cassandra Brandow"/>
    <s v=""/>
    <n v="1"/>
    <n v="0"/>
  </r>
  <r>
    <n v="4642"/>
    <x v="2298"/>
    <x v="760"/>
    <d v="2019-10-24T00:00:00"/>
    <s v="Second Class"/>
    <x v="456"/>
    <x v="456"/>
    <x v="0"/>
    <s v="United States"/>
    <s v="Fort Collins"/>
    <s v="Colorado"/>
    <n v="80525"/>
    <x v="1"/>
    <s v="OFF-BI-10000831"/>
    <x v="1"/>
    <s v="Binders"/>
    <s v="Storex Flexible Poly Binders with Double Pockets"/>
    <x v="3488"/>
    <n v="4"/>
    <n v="0.7"/>
    <n v="-2.5343999999999998"/>
    <s v="Anna Andreadi"/>
    <s v=""/>
    <n v="1"/>
    <n v="0"/>
  </r>
  <r>
    <n v="4643"/>
    <x v="2298"/>
    <x v="760"/>
    <d v="2019-10-24T00:00:00"/>
    <s v="Second Class"/>
    <x v="456"/>
    <x v="456"/>
    <x v="0"/>
    <s v="United States"/>
    <s v="Fort Collins"/>
    <s v="Colorado"/>
    <n v="80525"/>
    <x v="1"/>
    <s v="FUR-CH-10000749"/>
    <x v="0"/>
    <s v="Chairs"/>
    <s v="Office Star - Ergonomic Mid Back Chair with 2-Way Adjustable Arms"/>
    <x v="1087"/>
    <n v="4"/>
    <n v="0.2"/>
    <n v="-28.95679999999993"/>
    <s v="Anna Andreadi"/>
    <s v=""/>
    <n v="1"/>
    <n v="0"/>
  </r>
  <r>
    <n v="4644"/>
    <x v="2299"/>
    <x v="991"/>
    <d v="2017-08-06T00:00:00"/>
    <s v="Standard Class"/>
    <x v="476"/>
    <x v="476"/>
    <x v="0"/>
    <s v="United States"/>
    <s v="Seattle"/>
    <s v="Washington"/>
    <n v="98105"/>
    <x v="1"/>
    <s v="OFF-BI-10002003"/>
    <x v="1"/>
    <s v="Binders"/>
    <s v="Ibico Presentation Index for Binding Systems"/>
    <x v="2925"/>
    <n v="2"/>
    <n v="0.2"/>
    <n v="2.1492"/>
    <s v="Anna Andreadi"/>
    <s v=""/>
    <n v="1"/>
    <n v="0"/>
  </r>
  <r>
    <n v="4645"/>
    <x v="2299"/>
    <x v="991"/>
    <d v="2017-08-06T00:00:00"/>
    <s v="Standard Class"/>
    <x v="476"/>
    <x v="476"/>
    <x v="0"/>
    <s v="United States"/>
    <s v="Seattle"/>
    <s v="Washington"/>
    <n v="98105"/>
    <x v="1"/>
    <s v="TEC-MA-10001972"/>
    <x v="2"/>
    <s v="Machines"/>
    <s v="Okidata C331dn Printer"/>
    <x v="2729"/>
    <n v="2"/>
    <n v="0.2"/>
    <n v="41.880000000000024"/>
    <s v="Anna Andreadi"/>
    <s v=""/>
    <n v="1"/>
    <n v="0"/>
  </r>
  <r>
    <n v="4646"/>
    <x v="2300"/>
    <x v="399"/>
    <d v="2018-08-16T00:00:00"/>
    <s v="Standard Class"/>
    <x v="604"/>
    <x v="604"/>
    <x v="2"/>
    <s v="United States"/>
    <s v="New York City"/>
    <s v="New York"/>
    <n v="10011"/>
    <x v="3"/>
    <s v="FUR-CH-10000225"/>
    <x v="0"/>
    <s v="Chairs"/>
    <s v="Global Geo Office Task Chair, Gray"/>
    <x v="3489"/>
    <n v="2"/>
    <n v="0.1"/>
    <n v="-8.0980000000000167"/>
    <s v="Chuck Magee"/>
    <s v=""/>
    <n v="1"/>
    <n v="0"/>
  </r>
  <r>
    <n v="4647"/>
    <x v="2301"/>
    <x v="992"/>
    <d v="2016-06-05T00:00:00"/>
    <s v="Standard Class"/>
    <x v="225"/>
    <x v="225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x v="3490"/>
    <n v="3"/>
    <n v="0"/>
    <n v="6.1289999999999996"/>
    <s v="Cassandra Brandow"/>
    <s v=""/>
    <n v="1"/>
    <n v="0"/>
  </r>
  <r>
    <n v="4648"/>
    <x v="2302"/>
    <x v="993"/>
    <d v="2018-05-01T00:00:00"/>
    <s v="Standard Class"/>
    <x v="748"/>
    <x v="748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x v="3491"/>
    <n v="3"/>
    <n v="0.1"/>
    <n v="62.782199999999975"/>
    <s v="Chuck Magee"/>
    <s v=""/>
    <n v="1"/>
    <n v="1"/>
  </r>
  <r>
    <n v="4649"/>
    <x v="2303"/>
    <x v="304"/>
    <d v="2019-05-19T00:00:00"/>
    <s v="Standard Class"/>
    <x v="10"/>
    <x v="10"/>
    <x v="1"/>
    <s v="United States"/>
    <s v="Seattle"/>
    <s v="Washington"/>
    <n v="98103"/>
    <x v="1"/>
    <s v="OFF-PA-10003228"/>
    <x v="1"/>
    <s v="Paper"/>
    <s v="Xerox 1917"/>
    <x v="3492"/>
    <n v="9"/>
    <n v="0"/>
    <n v="206.88929999999996"/>
    <s v="Anna Andreadi"/>
    <s v=""/>
    <n v="1"/>
    <n v="0"/>
  </r>
  <r>
    <n v="4650"/>
    <x v="2303"/>
    <x v="304"/>
    <d v="2019-05-19T00:00:00"/>
    <s v="Standard Class"/>
    <x v="10"/>
    <x v="10"/>
    <x v="1"/>
    <s v="United States"/>
    <s v="Seattle"/>
    <s v="Washington"/>
    <n v="98103"/>
    <x v="1"/>
    <s v="OFF-SU-10004498"/>
    <x v="1"/>
    <s v="Supplies"/>
    <s v="Martin-Yale Premier Letter Opener"/>
    <x v="3493"/>
    <n v="5"/>
    <n v="0"/>
    <n v="1.9320000000000004"/>
    <s v="Anna Andreadi"/>
    <s v=""/>
    <n v="1"/>
    <n v="0"/>
  </r>
  <r>
    <n v="4651"/>
    <x v="2304"/>
    <x v="798"/>
    <d v="2019-04-12T00:00:00"/>
    <s v="Standard Class"/>
    <x v="571"/>
    <x v="571"/>
    <x v="2"/>
    <s v="United States"/>
    <s v="San Francisco"/>
    <s v="California"/>
    <n v="94110"/>
    <x v="1"/>
    <s v="OFF-PA-10001878"/>
    <x v="1"/>
    <s v="Paper"/>
    <s v="Xerox 1891"/>
    <x v="1672"/>
    <n v="5"/>
    <n v="0"/>
    <n v="114.93849999999998"/>
    <s v="Anna Andreadi"/>
    <s v=""/>
    <n v="1"/>
    <n v="0"/>
  </r>
  <r>
    <n v="4652"/>
    <x v="2304"/>
    <x v="798"/>
    <d v="2019-04-12T00:00:00"/>
    <s v="Standard Class"/>
    <x v="571"/>
    <x v="571"/>
    <x v="2"/>
    <s v="United States"/>
    <s v="San Francisco"/>
    <s v="California"/>
    <n v="94110"/>
    <x v="1"/>
    <s v="OFF-PA-10002923"/>
    <x v="1"/>
    <s v="Paper"/>
    <s v="Xerox 1942"/>
    <x v="3494"/>
    <n v="4"/>
    <n v="0"/>
    <n v="97.88"/>
    <s v="Anna Andreadi"/>
    <s v=""/>
    <n v="1"/>
    <n v="0"/>
  </r>
  <r>
    <n v="4653"/>
    <x v="2305"/>
    <x v="922"/>
    <d v="2019-02-23T00:00:00"/>
    <s v="Standard Class"/>
    <x v="689"/>
    <x v="689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x v="2722"/>
    <n v="2"/>
    <n v="0"/>
    <n v="5.7623999999999995"/>
    <s v="Chuck Magee"/>
    <s v=""/>
    <n v="1"/>
    <n v="0"/>
  </r>
  <r>
    <n v="4654"/>
    <x v="2305"/>
    <x v="922"/>
    <d v="2019-02-23T00:00:00"/>
    <s v="Standard Class"/>
    <x v="689"/>
    <x v="689"/>
    <x v="2"/>
    <s v="United States"/>
    <s v="Perth Amboy"/>
    <s v="New Jersey"/>
    <n v="8861"/>
    <x v="3"/>
    <s v="OFF-ST-10003123"/>
    <x v="1"/>
    <s v="Storage"/>
    <s v="Fellowes Bases and Tops For Staxonsteel/High-Stak Systems"/>
    <x v="3495"/>
    <n v="5"/>
    <n v="0"/>
    <n v="39.947999999999993"/>
    <s v="Chuck Magee"/>
    <s v=""/>
    <n v="1"/>
    <n v="0"/>
  </r>
  <r>
    <n v="4655"/>
    <x v="2306"/>
    <x v="92"/>
    <d v="2019-06-26T00:00:00"/>
    <s v="Second Class"/>
    <x v="409"/>
    <x v="409"/>
    <x v="0"/>
    <s v="United States"/>
    <s v="San Francisco"/>
    <s v="California"/>
    <n v="94110"/>
    <x v="1"/>
    <s v="OFF-FA-10001332"/>
    <x v="1"/>
    <s v="Fasteners"/>
    <s v="Acco Banker's Clasps, 5 3/4&quot;-Long"/>
    <x v="709"/>
    <n v="1"/>
    <n v="0"/>
    <n v="1.3535999999999999"/>
    <s v="Anna Andreadi"/>
    <s v=""/>
    <n v="1"/>
    <n v="0"/>
  </r>
  <r>
    <n v="4656"/>
    <x v="2307"/>
    <x v="952"/>
    <d v="2016-05-10T00:00:00"/>
    <s v="Standard Class"/>
    <x v="542"/>
    <x v="542"/>
    <x v="1"/>
    <s v="United States"/>
    <s v="Freeport"/>
    <s v="Illinois"/>
    <n v="61032"/>
    <x v="2"/>
    <s v="OFF-ST-10003442"/>
    <x v="1"/>
    <s v="Storage"/>
    <s v="Eldon Portable Mobile Manager"/>
    <x v="3496"/>
    <n v="2"/>
    <n v="0.2"/>
    <n v="3.9591999999999992"/>
    <s v="Kelly Williams"/>
    <s v=""/>
    <n v="1"/>
    <n v="0"/>
  </r>
  <r>
    <n v="4657"/>
    <x v="2308"/>
    <x v="910"/>
    <d v="2017-05-07T00:00:00"/>
    <s v="Standard Class"/>
    <x v="647"/>
    <x v="647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x v="3497"/>
    <n v="2"/>
    <n v="0.2"/>
    <n v="14.227200000000003"/>
    <s v="Chuck Magee"/>
    <s v=""/>
    <n v="1"/>
    <n v="0"/>
  </r>
  <r>
    <n v="4658"/>
    <x v="2308"/>
    <x v="910"/>
    <d v="2017-05-07T00:00:00"/>
    <s v="Standard Class"/>
    <x v="647"/>
    <x v="647"/>
    <x v="0"/>
    <s v="United States"/>
    <s v="Philadelphia"/>
    <s v="Pennsylvania"/>
    <n v="19140"/>
    <x v="3"/>
    <s v="OFF-AP-10003266"/>
    <x v="1"/>
    <s v="Appliances"/>
    <s v="Holmes Replacement Filter for HEPA Air Cleaner, Large Room"/>
    <x v="775"/>
    <n v="2"/>
    <n v="0.2"/>
    <n v="6.5164"/>
    <s v="Chuck Magee"/>
    <s v=""/>
    <n v="1"/>
    <n v="0"/>
  </r>
  <r>
    <n v="4659"/>
    <x v="2308"/>
    <x v="910"/>
    <d v="2017-05-07T00:00:00"/>
    <s v="Standard Class"/>
    <x v="647"/>
    <x v="647"/>
    <x v="0"/>
    <s v="United States"/>
    <s v="Philadelphia"/>
    <s v="Pennsylvania"/>
    <n v="19140"/>
    <x v="3"/>
    <s v="OFF-PA-10002230"/>
    <x v="1"/>
    <s v="Paper"/>
    <s v="Xerox 1897"/>
    <x v="892"/>
    <n v="2"/>
    <n v="0.2"/>
    <n v="2.8884000000000007"/>
    <s v="Chuck Magee"/>
    <s v=""/>
    <n v="1"/>
    <n v="0"/>
  </r>
  <r>
    <n v="4660"/>
    <x v="2308"/>
    <x v="910"/>
    <d v="2017-05-07T00:00:00"/>
    <s v="Standard Class"/>
    <x v="647"/>
    <x v="647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x v="3498"/>
    <n v="7"/>
    <n v="0.2"/>
    <n v="2.0474999999999994"/>
    <s v="Chuck Magee"/>
    <s v=""/>
    <n v="1"/>
    <n v="0"/>
  </r>
  <r>
    <n v="4661"/>
    <x v="2308"/>
    <x v="910"/>
    <d v="2017-05-07T00:00:00"/>
    <s v="Standard Class"/>
    <x v="647"/>
    <x v="647"/>
    <x v="0"/>
    <s v="United States"/>
    <s v="Philadelphia"/>
    <s v="Pennsylvania"/>
    <n v="19140"/>
    <x v="3"/>
    <s v="TEC-AC-10001542"/>
    <x v="2"/>
    <s v="Accessories"/>
    <s v="SanDisk Cruzer 16 GB USB Flash Drive"/>
    <x v="289"/>
    <n v="3"/>
    <n v="0.2"/>
    <n v="-0.3444000000000047"/>
    <s v="Chuck Magee"/>
    <s v=""/>
    <n v="1"/>
    <n v="0"/>
  </r>
  <r>
    <n v="4662"/>
    <x v="2308"/>
    <x v="910"/>
    <d v="2017-05-07T00:00:00"/>
    <s v="Standard Class"/>
    <x v="647"/>
    <x v="647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x v="2818"/>
    <n v="6"/>
    <n v="0.3"/>
    <n v="-36.176400000000001"/>
    <s v="Chuck Magee"/>
    <s v=""/>
    <n v="1"/>
    <n v="0"/>
  </r>
  <r>
    <n v="4663"/>
    <x v="2308"/>
    <x v="910"/>
    <d v="2017-05-07T00:00:00"/>
    <s v="Standard Class"/>
    <x v="647"/>
    <x v="647"/>
    <x v="0"/>
    <s v="United States"/>
    <s v="Philadelphia"/>
    <s v="Pennsylvania"/>
    <n v="19140"/>
    <x v="3"/>
    <s v="OFF-ST-10000563"/>
    <x v="1"/>
    <s v="Storage"/>
    <s v="Fellowes Bankers Box Stor/Drawer Steel Plus"/>
    <x v="3499"/>
    <n v="3"/>
    <n v="0.2"/>
    <n v="-9.5940000000000012"/>
    <s v="Chuck Magee"/>
    <s v=""/>
    <n v="1"/>
    <n v="0"/>
  </r>
  <r>
    <n v="4664"/>
    <x v="2309"/>
    <x v="31"/>
    <d v="2018-09-22T00:00:00"/>
    <s v="Standard Class"/>
    <x v="138"/>
    <x v="138"/>
    <x v="0"/>
    <s v="United States"/>
    <s v="Jacksonville"/>
    <s v="Florida"/>
    <n v="32216"/>
    <x v="0"/>
    <s v="OFF-LA-10002787"/>
    <x v="1"/>
    <s v="Labels"/>
    <s v="Avery 480"/>
    <x v="3500"/>
    <n v="1"/>
    <n v="0.2"/>
    <n v="1.0499999999999998"/>
    <s v="Cassandra Brandow"/>
    <s v=""/>
    <n v="1"/>
    <n v="0"/>
  </r>
  <r>
    <n v="4665"/>
    <x v="2310"/>
    <x v="897"/>
    <d v="2018-09-26T00:00:00"/>
    <s v="Standard Class"/>
    <x v="549"/>
    <x v="549"/>
    <x v="0"/>
    <s v="United States"/>
    <s v="Pembroke Pines"/>
    <s v="Florida"/>
    <n v="33024"/>
    <x v="0"/>
    <s v="OFF-BI-10004022"/>
    <x v="1"/>
    <s v="Binders"/>
    <s v="Acco Suede Grain Vinyl Round Ring Binder"/>
    <x v="3501"/>
    <n v="9"/>
    <n v="0.7"/>
    <n v="-6.0047999999999977"/>
    <s v="Cassandra Brandow"/>
    <s v=""/>
    <n v="1"/>
    <n v="0"/>
  </r>
  <r>
    <n v="4666"/>
    <x v="2310"/>
    <x v="897"/>
    <d v="2018-09-26T00:00:00"/>
    <s v="Standard Class"/>
    <x v="549"/>
    <x v="549"/>
    <x v="0"/>
    <s v="United States"/>
    <s v="Pembroke Pines"/>
    <s v="Florida"/>
    <n v="33024"/>
    <x v="0"/>
    <s v="OFF-LA-10001158"/>
    <x v="1"/>
    <s v="Labels"/>
    <s v="Avery Address/Shipping Labels for Typewriters, 4&quot; x 2&quot;"/>
    <x v="3416"/>
    <n v="2"/>
    <n v="0.2"/>
    <n v="5.7960000000000003"/>
    <s v="Cassandra Brandow"/>
    <s v=""/>
    <n v="1"/>
    <n v="0"/>
  </r>
  <r>
    <n v="4667"/>
    <x v="2311"/>
    <x v="994"/>
    <d v="2018-01-17T00:00:00"/>
    <s v="Standard Class"/>
    <x v="10"/>
    <x v="10"/>
    <x v="1"/>
    <s v="United States"/>
    <s v="Seattle"/>
    <s v="Washington"/>
    <n v="98115"/>
    <x v="1"/>
    <s v="FUR-FU-10000076"/>
    <x v="0"/>
    <s v="Furnishings"/>
    <s v="24-Hour Round Wall Clock"/>
    <x v="710"/>
    <n v="4"/>
    <n v="0"/>
    <n v="34.365600000000008"/>
    <s v="Anna Andreadi"/>
    <n v="1"/>
    <n v="0"/>
    <n v="0"/>
  </r>
  <r>
    <n v="4668"/>
    <x v="2311"/>
    <x v="994"/>
    <d v="2018-01-17T00:00:00"/>
    <s v="Standard Class"/>
    <x v="10"/>
    <x v="10"/>
    <x v="1"/>
    <s v="United States"/>
    <s v="Seattle"/>
    <s v="Washington"/>
    <n v="98115"/>
    <x v="1"/>
    <s v="TEC-AC-10002335"/>
    <x v="2"/>
    <s v="Accessories"/>
    <s v="Logitech Media Keyboard K200"/>
    <x v="3502"/>
    <n v="2"/>
    <n v="0"/>
    <n v="13.296199999999999"/>
    <s v="Anna Andreadi"/>
    <n v="1"/>
    <n v="0"/>
    <n v="0"/>
  </r>
  <r>
    <n v="4669"/>
    <x v="2312"/>
    <x v="636"/>
    <d v="2019-05-11T00:00:00"/>
    <s v="Standard Class"/>
    <x v="587"/>
    <x v="587"/>
    <x v="1"/>
    <s v="United States"/>
    <s v="Fort Worth"/>
    <s v="Texas"/>
    <n v="76106"/>
    <x v="2"/>
    <s v="OFF-BI-10002827"/>
    <x v="1"/>
    <s v="Binders"/>
    <s v="Avery Durable Poly Binders"/>
    <x v="3503"/>
    <n v="10"/>
    <n v="0.8"/>
    <n v="-18.802"/>
    <s v="Kelly Williams"/>
    <s v=""/>
    <n v="1"/>
    <n v="0"/>
  </r>
  <r>
    <n v="4670"/>
    <x v="2312"/>
    <x v="636"/>
    <d v="2019-05-11T00:00:00"/>
    <s v="Standard Class"/>
    <x v="587"/>
    <x v="587"/>
    <x v="1"/>
    <s v="United States"/>
    <s v="Fort Worth"/>
    <s v="Texas"/>
    <n v="76106"/>
    <x v="2"/>
    <s v="FUR-BO-10001601"/>
    <x v="0"/>
    <s v="Bookcases"/>
    <s v="Sauder Mission Library with Doors, Fruitwood Finish"/>
    <x v="3504"/>
    <n v="7"/>
    <n v="0.32"/>
    <n v="-119.19180000000006"/>
    <s v="Kelly Williams"/>
    <s v=""/>
    <n v="1"/>
    <n v="0"/>
  </r>
  <r>
    <n v="4671"/>
    <x v="2312"/>
    <x v="636"/>
    <d v="2019-05-11T00:00:00"/>
    <s v="Standard Class"/>
    <x v="587"/>
    <x v="587"/>
    <x v="1"/>
    <s v="United States"/>
    <s v="Fort Worth"/>
    <s v="Texas"/>
    <n v="76106"/>
    <x v="2"/>
    <s v="OFF-ST-10001932"/>
    <x v="1"/>
    <s v="Storage"/>
    <s v="Fellowes Staxonsteel Drawer Files"/>
    <x v="3505"/>
    <n v="5"/>
    <n v="0.2"/>
    <n v="-57.950999999999993"/>
    <s v="Kelly Williams"/>
    <s v=""/>
    <n v="1"/>
    <n v="0"/>
  </r>
  <r>
    <n v="4672"/>
    <x v="2313"/>
    <x v="995"/>
    <d v="2018-08-06T00:00:00"/>
    <s v="Standard Class"/>
    <x v="107"/>
    <x v="107"/>
    <x v="0"/>
    <s v="United States"/>
    <s v="Detroit"/>
    <s v="Michigan"/>
    <n v="48205"/>
    <x v="2"/>
    <s v="OFF-AP-10001005"/>
    <x v="1"/>
    <s v="Appliances"/>
    <s v="Honeywell Quietcare HEPA Air Cleaner"/>
    <x v="3506"/>
    <n v="4"/>
    <n v="0.1"/>
    <n v="72.357999999999976"/>
    <s v="Kelly Williams"/>
    <s v=""/>
    <n v="1"/>
    <n v="0"/>
  </r>
  <r>
    <n v="4673"/>
    <x v="2313"/>
    <x v="995"/>
    <d v="2018-08-06T00:00:00"/>
    <s v="Standard Class"/>
    <x v="107"/>
    <x v="107"/>
    <x v="0"/>
    <s v="United States"/>
    <s v="Detroit"/>
    <s v="Michigan"/>
    <n v="48205"/>
    <x v="2"/>
    <s v="TEC-PH-10004042"/>
    <x v="2"/>
    <s v="Phones"/>
    <s v="ClearOne Communications CHAT 70 OC Speaker Phone"/>
    <x v="3507"/>
    <n v="4"/>
    <n v="0"/>
    <n v="165.34960000000001"/>
    <s v="Kelly Williams"/>
    <s v=""/>
    <n v="1"/>
    <n v="0"/>
  </r>
  <r>
    <n v="4674"/>
    <x v="2313"/>
    <x v="995"/>
    <d v="2018-08-06T00:00:00"/>
    <s v="Standard Class"/>
    <x v="107"/>
    <x v="107"/>
    <x v="0"/>
    <s v="United States"/>
    <s v="Detroit"/>
    <s v="Michigan"/>
    <n v="48205"/>
    <x v="2"/>
    <s v="TEC-PH-10001079"/>
    <x v="2"/>
    <s v="Phones"/>
    <s v="Polycom SoundPoint Pro SE-225 Corded phone"/>
    <x v="3508"/>
    <n v="1"/>
    <n v="0"/>
    <n v="33.3172"/>
    <s v="Kelly Williams"/>
    <s v=""/>
    <n v="1"/>
    <n v="0"/>
  </r>
  <r>
    <n v="4675"/>
    <x v="2313"/>
    <x v="995"/>
    <d v="2018-08-06T00:00:00"/>
    <s v="Standard Class"/>
    <x v="107"/>
    <x v="107"/>
    <x v="0"/>
    <s v="United States"/>
    <s v="Detroit"/>
    <s v="Michigan"/>
    <n v="48205"/>
    <x v="2"/>
    <s v="FUR-FU-10002918"/>
    <x v="0"/>
    <s v="Furnishings"/>
    <s v="Eldon ClusterMat Chair Mat with Cordless Antistatic Protection"/>
    <x v="1050"/>
    <n v="3"/>
    <n v="0"/>
    <n v="30.023400000000009"/>
    <s v="Kelly Williams"/>
    <s v=""/>
    <n v="1"/>
    <n v="0"/>
  </r>
  <r>
    <n v="4676"/>
    <x v="2314"/>
    <x v="996"/>
    <d v="2019-03-29T00:00:00"/>
    <s v="Second Class"/>
    <x v="8"/>
    <x v="8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x v="1660"/>
    <n v="2"/>
    <n v="0.2"/>
    <n v="1.5007999999999999"/>
    <s v="Chuck Magee"/>
    <s v=""/>
    <n v="1"/>
    <n v="0"/>
  </r>
  <r>
    <n v="4677"/>
    <x v="2315"/>
    <x v="619"/>
    <d v="2016-03-19T00:00:00"/>
    <s v="Standard Class"/>
    <x v="639"/>
    <x v="639"/>
    <x v="0"/>
    <s v="United States"/>
    <s v="Logan"/>
    <s v="Utah"/>
    <n v="84321"/>
    <x v="1"/>
    <s v="OFF-BI-10001617"/>
    <x v="1"/>
    <s v="Binders"/>
    <s v="GBC Wire Binding Combs"/>
    <x v="3509"/>
    <n v="4"/>
    <n v="0.2"/>
    <n v="11.167199999999999"/>
    <s v="Anna Andreadi"/>
    <s v=""/>
    <n v="1"/>
    <n v="0"/>
  </r>
  <r>
    <n v="4678"/>
    <x v="2315"/>
    <x v="619"/>
    <d v="2016-03-19T00:00:00"/>
    <s v="Standard Class"/>
    <x v="639"/>
    <x v="639"/>
    <x v="0"/>
    <s v="United States"/>
    <s v="Logan"/>
    <s v="Utah"/>
    <n v="84321"/>
    <x v="1"/>
    <s v="OFF-ST-10000736"/>
    <x v="1"/>
    <s v="Storage"/>
    <s v="Carina Double Wide Media Storage Towers in Natural &amp; Black"/>
    <x v="1240"/>
    <n v="1"/>
    <n v="0"/>
    <n v="3.2391999999999967"/>
    <s v="Anna Andreadi"/>
    <s v=""/>
    <n v="1"/>
    <n v="0"/>
  </r>
  <r>
    <n v="4679"/>
    <x v="2315"/>
    <x v="619"/>
    <d v="2016-03-19T00:00:00"/>
    <s v="Standard Class"/>
    <x v="639"/>
    <x v="639"/>
    <x v="0"/>
    <s v="United States"/>
    <s v="Logan"/>
    <s v="Utah"/>
    <n v="84321"/>
    <x v="1"/>
    <s v="TEC-AC-10004877"/>
    <x v="2"/>
    <s v="Accessories"/>
    <s v="Imation 30456 USB Flash Drive 8GB"/>
    <x v="137"/>
    <n v="12"/>
    <n v="0"/>
    <n v="6.6239999999999952"/>
    <s v="Anna Andreadi"/>
    <s v=""/>
    <n v="1"/>
    <n v="0"/>
  </r>
  <r>
    <n v="4680"/>
    <x v="2315"/>
    <x v="619"/>
    <d v="2016-03-19T00:00:00"/>
    <s v="Standard Class"/>
    <x v="639"/>
    <x v="639"/>
    <x v="0"/>
    <s v="United States"/>
    <s v="Logan"/>
    <s v="Utah"/>
    <n v="84321"/>
    <x v="1"/>
    <s v="OFF-ST-10003221"/>
    <x v="1"/>
    <s v="Storage"/>
    <s v="Staple magnet"/>
    <x v="794"/>
    <n v="2"/>
    <n v="0"/>
    <n v="5.7672000000000008"/>
    <s v="Anna Andreadi"/>
    <s v=""/>
    <n v="1"/>
    <n v="0"/>
  </r>
  <r>
    <n v="4681"/>
    <x v="2315"/>
    <x v="619"/>
    <d v="2016-03-19T00:00:00"/>
    <s v="Standard Class"/>
    <x v="639"/>
    <x v="639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x v="3510"/>
    <n v="2"/>
    <n v="0.2"/>
    <n v="20.165599999999998"/>
    <s v="Anna Andreadi"/>
    <s v=""/>
    <n v="1"/>
    <n v="0"/>
  </r>
  <r>
    <n v="4682"/>
    <x v="2316"/>
    <x v="216"/>
    <d v="2018-07-18T00:00:00"/>
    <s v="Second Class"/>
    <x v="681"/>
    <x v="681"/>
    <x v="0"/>
    <s v="United States"/>
    <s v="Auburn"/>
    <s v="New York"/>
    <n v="13021"/>
    <x v="3"/>
    <s v="OFF-FA-10000936"/>
    <x v="1"/>
    <s v="Fasteners"/>
    <s v="Acco Hot Clips Clips to Go"/>
    <x v="3511"/>
    <n v="9"/>
    <n v="0"/>
    <n v="13.324499999999999"/>
    <s v="Chuck Magee"/>
    <s v=""/>
    <n v="1"/>
    <n v="0"/>
  </r>
  <r>
    <n v="4683"/>
    <x v="2317"/>
    <x v="49"/>
    <d v="2018-12-01T00:00:00"/>
    <s v="Same Day"/>
    <x v="160"/>
    <x v="160"/>
    <x v="0"/>
    <s v="United States"/>
    <s v="Raleigh"/>
    <s v="North Carolina"/>
    <n v="27604"/>
    <x v="0"/>
    <s v="TEC-PH-10003811"/>
    <x v="2"/>
    <s v="Phones"/>
    <s v="Jabra Supreme Plus Driver Edition Headset"/>
    <x v="3512"/>
    <n v="9"/>
    <n v="0.2"/>
    <n v="86.392799999999994"/>
    <s v="Cassandra Brandow"/>
    <s v=""/>
    <n v="1"/>
    <n v="0"/>
  </r>
  <r>
    <n v="4684"/>
    <x v="2318"/>
    <x v="48"/>
    <d v="2018-09-03T00:00:00"/>
    <s v="Standard Class"/>
    <x v="334"/>
    <x v="334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x v="3513"/>
    <n v="4"/>
    <n v="0.4"/>
    <n v="-56.448000000000008"/>
    <s v="Chuck Magee"/>
    <s v=""/>
    <n v="1"/>
    <n v="0"/>
  </r>
  <r>
    <n v="4685"/>
    <x v="2318"/>
    <x v="48"/>
    <d v="2018-09-03T00:00:00"/>
    <s v="Standard Class"/>
    <x v="334"/>
    <x v="334"/>
    <x v="1"/>
    <s v="United States"/>
    <s v="Philadelphia"/>
    <s v="Pennsylvania"/>
    <n v="19120"/>
    <x v="3"/>
    <s v="FUR-BO-10002853"/>
    <x v="0"/>
    <s v="Bookcases"/>
    <s v="O'Sullivan 5-Shelf Heavy-Duty Bookcases"/>
    <x v="3514"/>
    <n v="4"/>
    <n v="0.5"/>
    <n v="-81.94"/>
    <s v="Chuck Magee"/>
    <s v=""/>
    <n v="1"/>
    <n v="0"/>
  </r>
  <r>
    <n v="4686"/>
    <x v="2318"/>
    <x v="48"/>
    <d v="2018-09-03T00:00:00"/>
    <s v="Standard Class"/>
    <x v="334"/>
    <x v="334"/>
    <x v="1"/>
    <s v="United States"/>
    <s v="Philadelphia"/>
    <s v="Pennsylvania"/>
    <n v="19120"/>
    <x v="3"/>
    <s v="OFF-BI-10002071"/>
    <x v="1"/>
    <s v="Binders"/>
    <s v="Fellowes Black Plastic Comb Bindings"/>
    <x v="3515"/>
    <n v="2"/>
    <n v="0.7"/>
    <n v="-2.7887999999999993"/>
    <s v="Chuck Magee"/>
    <s v=""/>
    <n v="1"/>
    <n v="0"/>
  </r>
  <r>
    <n v="4687"/>
    <x v="2318"/>
    <x v="48"/>
    <d v="2018-09-03T00:00:00"/>
    <s v="Standard Class"/>
    <x v="334"/>
    <x v="334"/>
    <x v="1"/>
    <s v="United States"/>
    <s v="Philadelphia"/>
    <s v="Pennsylvania"/>
    <n v="19120"/>
    <x v="3"/>
    <s v="OFF-FA-10000053"/>
    <x v="1"/>
    <s v="Fasteners"/>
    <s v="Revere Boxed Rubber Bands by Revere"/>
    <x v="1814"/>
    <n v="7"/>
    <n v="0.2"/>
    <n v="-2.3813999999999993"/>
    <s v="Chuck Magee"/>
    <s v=""/>
    <n v="1"/>
    <n v="0"/>
  </r>
  <r>
    <n v="4688"/>
    <x v="2319"/>
    <x v="890"/>
    <d v="2018-06-30T00:00:00"/>
    <s v="Standard Class"/>
    <x v="332"/>
    <x v="332"/>
    <x v="0"/>
    <s v="United States"/>
    <s v="Richmond"/>
    <s v="Indiana"/>
    <n v="47374"/>
    <x v="2"/>
    <s v="TEC-PH-10001305"/>
    <x v="2"/>
    <s v="Phones"/>
    <s v="Panasonic KX TS208W Corded phone"/>
    <x v="3516"/>
    <n v="9"/>
    <n v="0"/>
    <n v="123.45480000000005"/>
    <s v="Kelly Williams"/>
    <s v=""/>
    <n v="1"/>
    <n v="0"/>
  </r>
  <r>
    <n v="4689"/>
    <x v="2320"/>
    <x v="983"/>
    <d v="2019-04-03T00:00:00"/>
    <s v="Standard Class"/>
    <x v="669"/>
    <x v="669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x v="3517"/>
    <n v="5"/>
    <n v="0.7"/>
    <n v="-4.7625000000000011"/>
    <s v="Chuck Magee"/>
    <s v=""/>
    <n v="1"/>
    <n v="0"/>
  </r>
  <r>
    <n v="4690"/>
    <x v="2321"/>
    <x v="414"/>
    <d v="2016-12-22T00:00:00"/>
    <s v="First Class"/>
    <x v="564"/>
    <x v="564"/>
    <x v="0"/>
    <s v="United States"/>
    <s v="Tucson"/>
    <s v="Arizona"/>
    <n v="85705"/>
    <x v="1"/>
    <s v="FUR-FU-10001876"/>
    <x v="0"/>
    <s v="Furnishings"/>
    <s v="Computer Room Manger, 14&quot;"/>
    <x v="3518"/>
    <n v="2"/>
    <n v="0.2"/>
    <n v="10.393599999999998"/>
    <s v="Anna Andreadi"/>
    <s v=""/>
    <n v="1"/>
    <n v="0"/>
  </r>
  <r>
    <n v="4691"/>
    <x v="2321"/>
    <x v="414"/>
    <d v="2016-12-22T00:00:00"/>
    <s v="First Class"/>
    <x v="564"/>
    <x v="564"/>
    <x v="0"/>
    <s v="United States"/>
    <s v="Tucson"/>
    <s v="Arizona"/>
    <n v="85705"/>
    <x v="1"/>
    <s v="TEC-AC-10003628"/>
    <x v="2"/>
    <s v="Accessories"/>
    <s v="Logitech 910-002974 M325 Wireless Mouse for Web Scrolling"/>
    <x v="981"/>
    <n v="3"/>
    <n v="0.2"/>
    <n v="21.592800000000011"/>
    <s v="Anna Andreadi"/>
    <s v=""/>
    <n v="1"/>
    <n v="0"/>
  </r>
  <r>
    <n v="4692"/>
    <x v="2321"/>
    <x v="414"/>
    <d v="2016-12-22T00:00:00"/>
    <s v="First Class"/>
    <x v="564"/>
    <x v="564"/>
    <x v="0"/>
    <s v="United States"/>
    <s v="Tucson"/>
    <s v="Arizona"/>
    <n v="85705"/>
    <x v="1"/>
    <s v="FUR-CH-10004860"/>
    <x v="0"/>
    <s v="Chairs"/>
    <s v="Global Low Back Tilter Chair"/>
    <x v="2516"/>
    <n v="3"/>
    <n v="0.2"/>
    <n v="-42.411600000000035"/>
    <s v="Anna Andreadi"/>
    <s v=""/>
    <n v="1"/>
    <n v="0"/>
  </r>
  <r>
    <n v="4693"/>
    <x v="2321"/>
    <x v="414"/>
    <d v="2016-12-22T00:00:00"/>
    <s v="First Class"/>
    <x v="564"/>
    <x v="564"/>
    <x v="0"/>
    <s v="United States"/>
    <s v="Tucson"/>
    <s v="Arizona"/>
    <n v="85705"/>
    <x v="1"/>
    <s v="OFF-PA-10000357"/>
    <x v="1"/>
    <s v="Paper"/>
    <s v="Xerox 1888"/>
    <x v="3519"/>
    <n v="5"/>
    <n v="0.2"/>
    <n v="77.671999999999983"/>
    <s v="Anna Andreadi"/>
    <s v=""/>
    <n v="1"/>
    <n v="0"/>
  </r>
  <r>
    <n v="4694"/>
    <x v="2321"/>
    <x v="414"/>
    <d v="2016-12-22T00:00:00"/>
    <s v="First Class"/>
    <x v="564"/>
    <x v="564"/>
    <x v="0"/>
    <s v="United States"/>
    <s v="Tucson"/>
    <s v="Arizona"/>
    <n v="85705"/>
    <x v="1"/>
    <s v="OFF-PA-10003270"/>
    <x v="1"/>
    <s v="Paper"/>
    <s v="Xerox 1954"/>
    <x v="582"/>
    <n v="2"/>
    <n v="0.2"/>
    <n v="2.6399999999999997"/>
    <s v="Anna Andreadi"/>
    <s v=""/>
    <n v="1"/>
    <n v="0"/>
  </r>
  <r>
    <n v="4695"/>
    <x v="2322"/>
    <x v="997"/>
    <d v="2017-12-17T00:00:00"/>
    <s v="Same Day"/>
    <x v="252"/>
    <x v="252"/>
    <x v="0"/>
    <s v="United States"/>
    <s v="Detroit"/>
    <s v="Michigan"/>
    <n v="48205"/>
    <x v="2"/>
    <s v="OFF-BI-10000320"/>
    <x v="1"/>
    <s v="Binders"/>
    <s v="GBC Plastic Binding Combs"/>
    <x v="3520"/>
    <n v="4"/>
    <n v="0"/>
    <n v="14.4648"/>
    <s v="Kelly Williams"/>
    <s v=""/>
    <n v="1"/>
    <n v="0"/>
  </r>
  <r>
    <n v="4696"/>
    <x v="2322"/>
    <x v="997"/>
    <d v="2017-12-17T00:00:00"/>
    <s v="Same Day"/>
    <x v="252"/>
    <x v="252"/>
    <x v="0"/>
    <s v="United States"/>
    <s v="Detroit"/>
    <s v="Michigan"/>
    <n v="48205"/>
    <x v="2"/>
    <s v="FUR-CH-10003846"/>
    <x v="0"/>
    <s v="Chairs"/>
    <s v="Hon Valutask Swivel Chairs"/>
    <x v="3367"/>
    <n v="3"/>
    <n v="0"/>
    <n v="48.470400000000012"/>
    <s v="Kelly Williams"/>
    <s v=""/>
    <n v="1"/>
    <n v="0"/>
  </r>
  <r>
    <n v="4697"/>
    <x v="2322"/>
    <x v="997"/>
    <d v="2017-12-17T00:00:00"/>
    <s v="Same Day"/>
    <x v="252"/>
    <x v="252"/>
    <x v="0"/>
    <s v="United States"/>
    <s v="Detroit"/>
    <s v="Michigan"/>
    <n v="48205"/>
    <x v="2"/>
    <s v="FUR-CH-10004875"/>
    <x v="0"/>
    <s v="Chairs"/>
    <s v="Harbour Creations 67200 Series Stacking Chairs"/>
    <x v="3521"/>
    <n v="2"/>
    <n v="0"/>
    <n v="38.437200000000004"/>
    <s v="Kelly Williams"/>
    <s v=""/>
    <n v="1"/>
    <n v="0"/>
  </r>
  <r>
    <n v="4698"/>
    <x v="2322"/>
    <x v="997"/>
    <d v="2017-12-17T00:00:00"/>
    <s v="Same Day"/>
    <x v="252"/>
    <x v="252"/>
    <x v="0"/>
    <s v="United States"/>
    <s v="Detroit"/>
    <s v="Michigan"/>
    <n v="48205"/>
    <x v="2"/>
    <s v="FUR-CH-10003817"/>
    <x v="0"/>
    <s v="Chairs"/>
    <s v="Global Value Steno Chair, Gray"/>
    <x v="3522"/>
    <n v="9"/>
    <n v="0"/>
    <n v="136.66500000000002"/>
    <s v="Kelly Williams"/>
    <s v=""/>
    <n v="1"/>
    <n v="0"/>
  </r>
  <r>
    <n v="4699"/>
    <x v="2322"/>
    <x v="997"/>
    <d v="2017-12-17T00:00:00"/>
    <s v="Same Day"/>
    <x v="252"/>
    <x v="252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x v="3523"/>
    <n v="3"/>
    <n v="0"/>
    <n v="14.849099999999979"/>
    <s v="Kelly Williams"/>
    <s v=""/>
    <n v="1"/>
    <n v="0"/>
  </r>
  <r>
    <n v="4700"/>
    <x v="2323"/>
    <x v="943"/>
    <d v="2019-05-17T00:00:00"/>
    <s v="Standard Class"/>
    <x v="451"/>
    <x v="451"/>
    <x v="2"/>
    <s v="United States"/>
    <s v="Austin"/>
    <s v="Texas"/>
    <n v="78745"/>
    <x v="2"/>
    <s v="OFF-AR-10003481"/>
    <x v="1"/>
    <s v="Art"/>
    <s v="Newell 348"/>
    <x v="797"/>
    <n v="2"/>
    <n v="0.2"/>
    <n v="0.59039999999999915"/>
    <s v="Kelly Williams"/>
    <s v=""/>
    <n v="1"/>
    <n v="0"/>
  </r>
  <r>
    <n v="4701"/>
    <x v="2323"/>
    <x v="943"/>
    <d v="2019-05-17T00:00:00"/>
    <s v="Standard Class"/>
    <x v="451"/>
    <x v="451"/>
    <x v="2"/>
    <s v="United States"/>
    <s v="Austin"/>
    <s v="Texas"/>
    <n v="78745"/>
    <x v="2"/>
    <s v="OFF-ST-10004180"/>
    <x v="1"/>
    <s v="Storage"/>
    <s v="Safco Commercial Shelving"/>
    <x v="3524"/>
    <n v="2"/>
    <n v="0.2"/>
    <n v="-14.883200000000002"/>
    <s v="Kelly Williams"/>
    <s v=""/>
    <n v="1"/>
    <n v="0"/>
  </r>
  <r>
    <n v="4702"/>
    <x v="2323"/>
    <x v="943"/>
    <d v="2019-05-17T00:00:00"/>
    <s v="Standard Class"/>
    <x v="451"/>
    <x v="451"/>
    <x v="2"/>
    <s v="United States"/>
    <s v="Austin"/>
    <s v="Texas"/>
    <n v="78745"/>
    <x v="2"/>
    <s v="OFF-PA-10003657"/>
    <x v="1"/>
    <s v="Paper"/>
    <s v="Xerox 1927"/>
    <x v="1312"/>
    <n v="2"/>
    <n v="0.2"/>
    <n v="2.1399999999999992"/>
    <s v="Kelly Williams"/>
    <s v=""/>
    <n v="1"/>
    <n v="0"/>
  </r>
  <r>
    <n v="4703"/>
    <x v="2323"/>
    <x v="943"/>
    <d v="2019-05-17T00:00:00"/>
    <s v="Standard Class"/>
    <x v="451"/>
    <x v="451"/>
    <x v="2"/>
    <s v="United States"/>
    <s v="Austin"/>
    <s v="Texas"/>
    <n v="78745"/>
    <x v="2"/>
    <s v="FUR-FU-10001967"/>
    <x v="0"/>
    <s v="Furnishings"/>
    <s v="Telescoping Adjustable Floor Lamp"/>
    <x v="3525"/>
    <n v="1"/>
    <n v="0.6"/>
    <n v="-6.9964999999999993"/>
    <s v="Kelly Williams"/>
    <s v=""/>
    <n v="1"/>
    <n v="0"/>
  </r>
  <r>
    <n v="4704"/>
    <x v="2324"/>
    <x v="890"/>
    <d v="2018-06-28T00:00:00"/>
    <s v="Standard Class"/>
    <x v="704"/>
    <x v="704"/>
    <x v="1"/>
    <s v="United States"/>
    <s v="Houston"/>
    <s v="Texas"/>
    <n v="77095"/>
    <x v="2"/>
    <s v="OFF-AP-10002082"/>
    <x v="1"/>
    <s v="Appliances"/>
    <s v="Holmes HEPA Air Purifier"/>
    <x v="3526"/>
    <n v="2"/>
    <n v="0.8"/>
    <n v="-19.602000000000007"/>
    <s v="Kelly Williams"/>
    <s v=""/>
    <n v="1"/>
    <n v="0"/>
  </r>
  <r>
    <n v="4705"/>
    <x v="2325"/>
    <x v="624"/>
    <d v="2018-05-18T00:00:00"/>
    <s v="First Class"/>
    <x v="151"/>
    <x v="151"/>
    <x v="0"/>
    <s v="United States"/>
    <s v="Waterbury"/>
    <s v="Connecticut"/>
    <n v="6708"/>
    <x v="3"/>
    <s v="OFF-SU-10000381"/>
    <x v="1"/>
    <s v="Supplies"/>
    <s v="Acme Forged Steel Scissors with Black Enamel Handles"/>
    <x v="3527"/>
    <n v="7"/>
    <n v="0"/>
    <n v="18.899299999999997"/>
    <s v="Chuck Magee"/>
    <s v=""/>
    <n v="1"/>
    <n v="0"/>
  </r>
  <r>
    <n v="4706"/>
    <x v="2325"/>
    <x v="624"/>
    <d v="2018-05-18T00:00:00"/>
    <s v="First Class"/>
    <x v="151"/>
    <x v="151"/>
    <x v="0"/>
    <s v="United States"/>
    <s v="Waterbury"/>
    <s v="Connecticut"/>
    <n v="6708"/>
    <x v="3"/>
    <s v="OFF-LA-10002475"/>
    <x v="1"/>
    <s v="Labels"/>
    <s v="Avery 519"/>
    <x v="2"/>
    <n v="2"/>
    <n v="0"/>
    <n v="6.8713999999999995"/>
    <s v="Chuck Magee"/>
    <s v=""/>
    <n v="1"/>
    <n v="0"/>
  </r>
  <r>
    <n v="4707"/>
    <x v="2325"/>
    <x v="624"/>
    <d v="2018-05-18T00:00:00"/>
    <s v="First Class"/>
    <x v="151"/>
    <x v="151"/>
    <x v="0"/>
    <s v="United States"/>
    <s v="Waterbury"/>
    <s v="Connecticut"/>
    <n v="6708"/>
    <x v="3"/>
    <s v="FUR-FU-10003975"/>
    <x v="0"/>
    <s v="Furnishings"/>
    <s v="Eldon Advantage Chair Mats for Low to Medium Pile Carpets"/>
    <x v="3528"/>
    <n v="4"/>
    <n v="0"/>
    <n v="17.323999999999984"/>
    <s v="Chuck Magee"/>
    <s v=""/>
    <n v="1"/>
    <n v="0"/>
  </r>
  <r>
    <n v="4708"/>
    <x v="2326"/>
    <x v="222"/>
    <d v="2019-06-30T00:00:00"/>
    <s v="First Class"/>
    <x v="576"/>
    <x v="576"/>
    <x v="0"/>
    <s v="United States"/>
    <s v="Los Angeles"/>
    <s v="California"/>
    <n v="90049"/>
    <x v="1"/>
    <s v="OFF-BI-10003091"/>
    <x v="1"/>
    <s v="Binders"/>
    <s v="GBC DocuBind TL200 Manual Binding Machine"/>
    <x v="1658"/>
    <n v="5"/>
    <n v="0.2"/>
    <n v="302.37299999999993"/>
    <s v="Anna Andreadi"/>
    <s v=""/>
    <n v="1"/>
    <n v="0"/>
  </r>
  <r>
    <n v="4709"/>
    <x v="2326"/>
    <x v="222"/>
    <d v="2019-06-30T00:00:00"/>
    <s v="First Class"/>
    <x v="576"/>
    <x v="576"/>
    <x v="0"/>
    <s v="United States"/>
    <s v="Los Angeles"/>
    <s v="California"/>
    <n v="90049"/>
    <x v="1"/>
    <s v="OFF-ST-10002974"/>
    <x v="1"/>
    <s v="Storage"/>
    <s v="Trav-L-File Heavy-Duty Shuttle II, Black"/>
    <x v="3529"/>
    <n v="3"/>
    <n v="0"/>
    <n v="39.212999999999994"/>
    <s v="Anna Andreadi"/>
    <s v=""/>
    <n v="1"/>
    <n v="0"/>
  </r>
  <r>
    <n v="4710"/>
    <x v="2326"/>
    <x v="222"/>
    <d v="2019-06-30T00:00:00"/>
    <s v="First Class"/>
    <x v="576"/>
    <x v="576"/>
    <x v="0"/>
    <s v="United States"/>
    <s v="Los Angeles"/>
    <s v="California"/>
    <n v="90049"/>
    <x v="1"/>
    <s v="OFF-AR-10000255"/>
    <x v="1"/>
    <s v="Art"/>
    <s v="Newell 328"/>
    <x v="2643"/>
    <n v="2"/>
    <n v="0"/>
    <n v="3.0367999999999995"/>
    <s v="Anna Andreadi"/>
    <s v=""/>
    <n v="1"/>
    <n v="0"/>
  </r>
  <r>
    <n v="4711"/>
    <x v="2326"/>
    <x v="222"/>
    <d v="2019-06-30T00:00:00"/>
    <s v="First Class"/>
    <x v="576"/>
    <x v="576"/>
    <x v="0"/>
    <s v="United States"/>
    <s v="Los Angeles"/>
    <s v="California"/>
    <n v="90049"/>
    <x v="1"/>
    <s v="TEC-AC-10001284"/>
    <x v="2"/>
    <s v="Accessories"/>
    <s v="Enermax Briskie RF Wireless Keyboard and Mouse Combo"/>
    <x v="1038"/>
    <n v="3"/>
    <n v="0"/>
    <n v="22.4316"/>
    <s v="Anna Andreadi"/>
    <s v=""/>
    <n v="1"/>
    <n v="0"/>
  </r>
  <r>
    <n v="4712"/>
    <x v="2327"/>
    <x v="691"/>
    <d v="2016-03-31T00:00:00"/>
    <s v="Same Day"/>
    <x v="123"/>
    <x v="123"/>
    <x v="0"/>
    <s v="United States"/>
    <s v="Philadelphia"/>
    <s v="Pennsylvania"/>
    <n v="19120"/>
    <x v="3"/>
    <s v="OFF-BI-10003529"/>
    <x v="1"/>
    <s v="Binders"/>
    <s v="Avery Round Ring Poly Binders"/>
    <x v="3530"/>
    <n v="1"/>
    <n v="0.7"/>
    <n v="-0.59639999999999982"/>
    <s v="Chuck Magee"/>
    <s v=""/>
    <n v="1"/>
    <n v="0"/>
  </r>
  <r>
    <n v="4713"/>
    <x v="2328"/>
    <x v="757"/>
    <d v="2016-12-21T00:00:00"/>
    <s v="Standard Class"/>
    <x v="719"/>
    <x v="719"/>
    <x v="0"/>
    <s v="United States"/>
    <s v="Huntsville"/>
    <s v="Texas"/>
    <n v="77340"/>
    <x v="2"/>
    <s v="OFF-PA-10000029"/>
    <x v="1"/>
    <s v="Paper"/>
    <s v="Xerox 224"/>
    <x v="1590"/>
    <n v="7"/>
    <n v="0.2"/>
    <n v="12.700800000000001"/>
    <s v="Kelly Williams"/>
    <s v=""/>
    <n v="1"/>
    <n v="0"/>
  </r>
  <r>
    <n v="4714"/>
    <x v="2328"/>
    <x v="757"/>
    <d v="2016-12-21T00:00:00"/>
    <s v="Standard Class"/>
    <x v="719"/>
    <x v="71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x v="3531"/>
    <n v="2"/>
    <n v="0.6"/>
    <n v="-74.952600000000004"/>
    <s v="Kelly Williams"/>
    <s v=""/>
    <n v="1"/>
    <n v="0"/>
  </r>
  <r>
    <n v="4715"/>
    <x v="2329"/>
    <x v="796"/>
    <d v="2019-05-20T00:00:00"/>
    <s v="First Class"/>
    <x v="455"/>
    <x v="455"/>
    <x v="0"/>
    <s v="United States"/>
    <s v="Portland"/>
    <s v="Oregon"/>
    <n v="97206"/>
    <x v="1"/>
    <s v="TEC-PH-10002200"/>
    <x v="2"/>
    <s v="Phones"/>
    <s v="Aastra 6757i CT Wireless VoIP phone"/>
    <x v="3532"/>
    <n v="2"/>
    <n v="0.2"/>
    <n v="38.779199999999989"/>
    <s v="Anna Andreadi"/>
    <s v=""/>
    <n v="1"/>
    <n v="0"/>
  </r>
  <r>
    <n v="4716"/>
    <x v="2330"/>
    <x v="793"/>
    <d v="2017-05-16T00:00:00"/>
    <s v="Standard Class"/>
    <x v="398"/>
    <x v="398"/>
    <x v="0"/>
    <s v="United States"/>
    <s v="Louisville"/>
    <s v="Colorado"/>
    <n v="80027"/>
    <x v="1"/>
    <s v="TEC-PH-10000441"/>
    <x v="2"/>
    <s v="Phones"/>
    <s v="VTech DS6151"/>
    <x v="1227"/>
    <n v="2"/>
    <n v="0.2"/>
    <n v="20.158400000000015"/>
    <s v="Anna Andreadi"/>
    <s v=""/>
    <n v="1"/>
    <n v="0"/>
  </r>
  <r>
    <n v="4717"/>
    <x v="2331"/>
    <x v="734"/>
    <d v="2019-12-07T00:00:00"/>
    <s v="Second Class"/>
    <x v="475"/>
    <x v="475"/>
    <x v="2"/>
    <s v="United States"/>
    <s v="Seattle"/>
    <s v="Washington"/>
    <n v="98115"/>
    <x v="1"/>
    <s v="FUR-TA-10002958"/>
    <x v="0"/>
    <s v="Tables"/>
    <s v="Bevis Oval Conference Table, Walnut"/>
    <x v="3533"/>
    <n v="2"/>
    <n v="0"/>
    <n v="88.733199999999954"/>
    <s v="Anna Andreadi"/>
    <s v=""/>
    <n v="1"/>
    <n v="0"/>
  </r>
  <r>
    <n v="4718"/>
    <x v="2332"/>
    <x v="295"/>
    <d v="2017-12-17T00:00:00"/>
    <s v="Standard Class"/>
    <x v="75"/>
    <x v="75"/>
    <x v="0"/>
    <s v="United States"/>
    <s v="Baltimore"/>
    <s v="Maryland"/>
    <n v="21215"/>
    <x v="3"/>
    <s v="OFF-AR-10001662"/>
    <x v="1"/>
    <s v="Art"/>
    <s v="Rogers Handheld Barrel Pencil Sharpener"/>
    <x v="3534"/>
    <n v="3"/>
    <n v="0"/>
    <n v="2.2194000000000007"/>
    <s v="Chuck Magee"/>
    <s v=""/>
    <n v="1"/>
    <n v="0"/>
  </r>
  <r>
    <n v="4719"/>
    <x v="2333"/>
    <x v="998"/>
    <d v="2017-10-11T00:00:00"/>
    <s v="First Class"/>
    <x v="249"/>
    <x v="249"/>
    <x v="1"/>
    <s v="United States"/>
    <s v="San Francisco"/>
    <s v="California"/>
    <n v="94109"/>
    <x v="1"/>
    <s v="OFF-PA-10004101"/>
    <x v="1"/>
    <s v="Paper"/>
    <s v="Xerox 1894"/>
    <x v="1568"/>
    <n v="7"/>
    <n v="0"/>
    <n v="21.772800000000004"/>
    <s v="Anna Andreadi"/>
    <n v="1"/>
    <n v="0"/>
    <n v="0"/>
  </r>
  <r>
    <n v="4720"/>
    <x v="2334"/>
    <x v="24"/>
    <d v="2017-04-20T00:00:00"/>
    <s v="Second Class"/>
    <x v="368"/>
    <x v="368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x v="3535"/>
    <n v="7"/>
    <n v="0"/>
    <n v="9.4717000000000837"/>
    <s v="Anna Andreadi"/>
    <n v="1"/>
    <n v="0"/>
    <n v="0"/>
  </r>
  <r>
    <n v="4721"/>
    <x v="2334"/>
    <x v="24"/>
    <d v="2017-04-20T00:00:00"/>
    <s v="Second Class"/>
    <x v="368"/>
    <x v="368"/>
    <x v="2"/>
    <s v="United States"/>
    <s v="Los Angeles"/>
    <s v="California"/>
    <n v="90004"/>
    <x v="1"/>
    <s v="OFF-PA-10000483"/>
    <x v="1"/>
    <s v="Paper"/>
    <s v="Xerox 19"/>
    <x v="1168"/>
    <n v="2"/>
    <n v="0"/>
    <n v="27.881999999999998"/>
    <s v="Anna Andreadi"/>
    <n v="1"/>
    <n v="0"/>
    <n v="0"/>
  </r>
  <r>
    <n v="4722"/>
    <x v="2335"/>
    <x v="159"/>
    <d v="2016-06-11T00:00:00"/>
    <s v="Second Class"/>
    <x v="749"/>
    <x v="749"/>
    <x v="0"/>
    <s v="United States"/>
    <s v="Aurora"/>
    <s v="Illinois"/>
    <n v="60505"/>
    <x v="2"/>
    <s v="FUR-TA-10002041"/>
    <x v="0"/>
    <s v="Tables"/>
    <s v="Bevis Round Conference Table Top, X-Base"/>
    <x v="3536"/>
    <n v="3"/>
    <n v="0.5"/>
    <n v="-209.76929999999999"/>
    <s v="Kelly Williams"/>
    <s v=""/>
    <n v="1"/>
    <n v="1"/>
  </r>
  <r>
    <n v="4723"/>
    <x v="2336"/>
    <x v="853"/>
    <d v="2019-09-07T00:00:00"/>
    <s v="Standard Class"/>
    <x v="278"/>
    <x v="278"/>
    <x v="2"/>
    <s v="United States"/>
    <s v="Seattle"/>
    <s v="Washington"/>
    <n v="98103"/>
    <x v="1"/>
    <s v="OFF-AR-10001166"/>
    <x v="1"/>
    <s v="Art"/>
    <s v="Staples in misc. colors"/>
    <x v="3537"/>
    <n v="1"/>
    <n v="0"/>
    <n v="2.9561999999999999"/>
    <s v="Anna Andreadi"/>
    <s v=""/>
    <n v="1"/>
    <n v="0"/>
  </r>
  <r>
    <n v="4724"/>
    <x v="2337"/>
    <x v="730"/>
    <d v="2018-05-22T00:00:00"/>
    <s v="Same Day"/>
    <x v="223"/>
    <x v="223"/>
    <x v="0"/>
    <s v="United States"/>
    <s v="Athens"/>
    <s v="Georgia"/>
    <n v="30605"/>
    <x v="0"/>
    <s v="OFF-LA-10004345"/>
    <x v="1"/>
    <s v="Labels"/>
    <s v="Avery 493"/>
    <x v="1674"/>
    <n v="3"/>
    <n v="0"/>
    <n v="7.2176999999999998"/>
    <s v="Cassandra Brandow"/>
    <s v=""/>
    <n v="1"/>
    <n v="0"/>
  </r>
  <r>
    <n v="4725"/>
    <x v="2338"/>
    <x v="583"/>
    <d v="2018-11-15T00:00:00"/>
    <s v="Standard Class"/>
    <x v="697"/>
    <x v="697"/>
    <x v="2"/>
    <s v="United States"/>
    <s v="Apopka"/>
    <s v="Florida"/>
    <n v="32712"/>
    <x v="0"/>
    <s v="OFF-BI-10002852"/>
    <x v="1"/>
    <s v="Binders"/>
    <s v="Ibico Standard Transparent Covers"/>
    <x v="3538"/>
    <n v="2"/>
    <n v="0.7"/>
    <n v="-6.921599999999998"/>
    <s v="Cassandra Brandow"/>
    <s v=""/>
    <n v="1"/>
    <n v="0"/>
  </r>
  <r>
    <n v="4726"/>
    <x v="2338"/>
    <x v="583"/>
    <d v="2018-11-15T00:00:00"/>
    <s v="Standard Class"/>
    <x v="697"/>
    <x v="697"/>
    <x v="2"/>
    <s v="United States"/>
    <s v="Apopka"/>
    <s v="Florida"/>
    <n v="32712"/>
    <x v="0"/>
    <s v="OFF-AP-10001058"/>
    <x v="1"/>
    <s v="Appliances"/>
    <s v="Sanyo 2.5 Cubic Foot Mid-Size Office Refrigerators"/>
    <x v="3539"/>
    <n v="3"/>
    <n v="0.2"/>
    <n v="50.36579999999995"/>
    <s v="Cassandra Brandow"/>
    <s v=""/>
    <n v="1"/>
    <n v="0"/>
  </r>
  <r>
    <n v="4727"/>
    <x v="2339"/>
    <x v="641"/>
    <d v="2016-11-29T00:00:00"/>
    <s v="Second Class"/>
    <x v="486"/>
    <x v="486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x v="2105"/>
    <n v="4"/>
    <n v="0"/>
    <n v="55.895999999999958"/>
    <s v="Chuck Magee"/>
    <s v=""/>
    <n v="1"/>
    <n v="0"/>
  </r>
  <r>
    <n v="4728"/>
    <x v="2339"/>
    <x v="641"/>
    <d v="2016-11-29T00:00:00"/>
    <s v="Second Class"/>
    <x v="486"/>
    <x v="486"/>
    <x v="2"/>
    <s v="United States"/>
    <s v="New York City"/>
    <s v="New York"/>
    <n v="10009"/>
    <x v="3"/>
    <s v="FUR-BO-10003159"/>
    <x v="0"/>
    <s v="Bookcases"/>
    <s v="Sauder Camden County Collection Libraries, Planked Cherry Finish"/>
    <x v="3540"/>
    <n v="3"/>
    <n v="0.2"/>
    <n v="-37.943400000000025"/>
    <s v="Chuck Magee"/>
    <s v=""/>
    <n v="1"/>
    <n v="0"/>
  </r>
  <r>
    <n v="4729"/>
    <x v="2340"/>
    <x v="845"/>
    <d v="2016-11-12T00:00:00"/>
    <s v="Standard Class"/>
    <x v="23"/>
    <x v="23"/>
    <x v="0"/>
    <s v="United States"/>
    <s v="San Francisco"/>
    <s v="California"/>
    <n v="94110"/>
    <x v="1"/>
    <s v="OFF-BI-10003684"/>
    <x v="1"/>
    <s v="Binders"/>
    <s v="Wilson Jones Legal Size Ring Binders"/>
    <x v="3541"/>
    <n v="7"/>
    <n v="0.2"/>
    <n v="46.178999999999988"/>
    <s v="Anna Andreadi"/>
    <s v=""/>
    <n v="1"/>
    <n v="0"/>
  </r>
  <r>
    <n v="4730"/>
    <x v="2341"/>
    <x v="427"/>
    <d v="2018-07-23T00:00:00"/>
    <s v="Second Class"/>
    <x v="603"/>
    <x v="603"/>
    <x v="0"/>
    <s v="United States"/>
    <s v="Dallas"/>
    <s v="Texas"/>
    <n v="75217"/>
    <x v="2"/>
    <s v="TEC-AC-10000487"/>
    <x v="2"/>
    <s v="Accessories"/>
    <s v="SanDisk Cruzer 4 GB USB Flash Drive"/>
    <x v="3542"/>
    <n v="3"/>
    <n v="0.2"/>
    <n v="3.3098999999999998"/>
    <s v="Kelly Williams"/>
    <s v=""/>
    <n v="1"/>
    <n v="0"/>
  </r>
  <r>
    <n v="4731"/>
    <x v="2342"/>
    <x v="368"/>
    <d v="2017-03-31T00:00:00"/>
    <s v="Second Class"/>
    <x v="579"/>
    <x v="579"/>
    <x v="0"/>
    <s v="United States"/>
    <s v="San Diego"/>
    <s v="California"/>
    <n v="92105"/>
    <x v="1"/>
    <s v="OFF-PA-10001736"/>
    <x v="1"/>
    <s v="Paper"/>
    <s v="Xerox 1880"/>
    <x v="3543"/>
    <n v="6"/>
    <n v="0"/>
    <n v="99.940799999999982"/>
    <s v="Anna Andreadi"/>
    <s v=""/>
    <n v="1"/>
    <n v="0"/>
  </r>
  <r>
    <n v="4732"/>
    <x v="2342"/>
    <x v="368"/>
    <d v="2017-03-31T00:00:00"/>
    <s v="Second Class"/>
    <x v="579"/>
    <x v="579"/>
    <x v="0"/>
    <s v="United States"/>
    <s v="San Diego"/>
    <s v="California"/>
    <n v="92105"/>
    <x v="1"/>
    <s v="OFF-PA-10001609"/>
    <x v="1"/>
    <s v="Paper"/>
    <s v="Tops Wirebound Message Log Books"/>
    <x v="3544"/>
    <n v="3"/>
    <n v="0"/>
    <n v="4.5401999999999996"/>
    <s v="Anna Andreadi"/>
    <s v=""/>
    <n v="1"/>
    <n v="0"/>
  </r>
  <r>
    <n v="4733"/>
    <x v="2342"/>
    <x v="368"/>
    <d v="2017-03-31T00:00:00"/>
    <s v="Second Class"/>
    <x v="579"/>
    <x v="579"/>
    <x v="0"/>
    <s v="United States"/>
    <s v="San Diego"/>
    <s v="California"/>
    <n v="92105"/>
    <x v="1"/>
    <s v="TEC-AC-10003116"/>
    <x v="2"/>
    <s v="Accessories"/>
    <s v="Memorex Froggy Flash Drive 8 GB"/>
    <x v="3545"/>
    <n v="3"/>
    <n v="0"/>
    <n v="20.767499999999998"/>
    <s v="Anna Andreadi"/>
    <s v=""/>
    <n v="1"/>
    <n v="0"/>
  </r>
  <r>
    <n v="4734"/>
    <x v="2342"/>
    <x v="368"/>
    <d v="2017-03-31T00:00:00"/>
    <s v="Second Class"/>
    <x v="579"/>
    <x v="579"/>
    <x v="0"/>
    <s v="United States"/>
    <s v="San Diego"/>
    <s v="California"/>
    <n v="92105"/>
    <x v="1"/>
    <s v="FUR-FU-10004586"/>
    <x v="0"/>
    <s v="Furnishings"/>
    <s v="G.E. Longer-Life Indoor Recessed Floodlight Bulbs"/>
    <x v="3546"/>
    <n v="3"/>
    <n v="0"/>
    <n v="9.5615999999999985"/>
    <s v="Anna Andreadi"/>
    <s v=""/>
    <n v="1"/>
    <n v="0"/>
  </r>
  <r>
    <n v="4735"/>
    <x v="2343"/>
    <x v="281"/>
    <d v="2018-04-12T00:00:00"/>
    <s v="Standard Class"/>
    <x v="114"/>
    <x v="114"/>
    <x v="1"/>
    <s v="United States"/>
    <s v="New York City"/>
    <s v="New York"/>
    <n v="10035"/>
    <x v="3"/>
    <s v="FUR-CH-10000454"/>
    <x v="0"/>
    <s v="Chairs"/>
    <s v="Hon Deluxe Fabric Upholstered Stacking Chairs, Rounded Back"/>
    <x v="3547"/>
    <n v="3"/>
    <n v="0.1"/>
    <n v="146.38799999999998"/>
    <s v="Chuck Magee"/>
    <s v=""/>
    <n v="1"/>
    <n v="0"/>
  </r>
  <r>
    <n v="4736"/>
    <x v="2344"/>
    <x v="385"/>
    <d v="2017-06-19T00:00:00"/>
    <s v="Standard Class"/>
    <x v="390"/>
    <x v="390"/>
    <x v="2"/>
    <s v="United States"/>
    <s v="Lewiston"/>
    <s v="Maine"/>
    <n v="4240"/>
    <x v="3"/>
    <s v="OFF-BI-10004970"/>
    <x v="1"/>
    <s v="Binders"/>
    <s v="ACCOHIDE 3-Ring Binder, Blue, 1&quot;"/>
    <x v="341"/>
    <n v="2"/>
    <n v="0"/>
    <n v="3.8822000000000001"/>
    <s v="Chuck Magee"/>
    <s v=""/>
    <n v="1"/>
    <n v="0"/>
  </r>
  <r>
    <n v="4737"/>
    <x v="2344"/>
    <x v="385"/>
    <d v="2017-06-19T00:00:00"/>
    <s v="Standard Class"/>
    <x v="390"/>
    <x v="390"/>
    <x v="2"/>
    <s v="United States"/>
    <s v="Lewiston"/>
    <s v="Maine"/>
    <n v="4240"/>
    <x v="3"/>
    <s v="OFF-BI-10002824"/>
    <x v="1"/>
    <s v="Binders"/>
    <s v="Recycled Easel Ring Binders"/>
    <x v="3548"/>
    <n v="2"/>
    <n v="0"/>
    <n v="13.427999999999997"/>
    <s v="Chuck Magee"/>
    <s v=""/>
    <n v="1"/>
    <n v="0"/>
  </r>
  <r>
    <n v="4738"/>
    <x v="2344"/>
    <x v="385"/>
    <d v="2017-06-19T00:00:00"/>
    <s v="Standard Class"/>
    <x v="390"/>
    <x v="390"/>
    <x v="2"/>
    <s v="United States"/>
    <s v="Lewiston"/>
    <s v="Maine"/>
    <n v="4240"/>
    <x v="3"/>
    <s v="TEC-AC-10003657"/>
    <x v="2"/>
    <s v="Accessories"/>
    <s v="Lenovo 17-Key USB Numeric Keypad"/>
    <x v="3549"/>
    <n v="2"/>
    <n v="0"/>
    <n v="14.955599999999997"/>
    <s v="Chuck Magee"/>
    <s v=""/>
    <n v="1"/>
    <n v="0"/>
  </r>
  <r>
    <n v="4739"/>
    <x v="2345"/>
    <x v="954"/>
    <d v="2017-02-24T00:00:00"/>
    <s v="Standard Class"/>
    <x v="150"/>
    <x v="150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x v="3550"/>
    <n v="2"/>
    <n v="0"/>
    <n v="28.087600000000002"/>
    <s v="Anna Andreadi"/>
    <s v=""/>
    <n v="1"/>
    <n v="0"/>
  </r>
  <r>
    <n v="4740"/>
    <x v="2345"/>
    <x v="954"/>
    <d v="2017-02-24T00:00:00"/>
    <s v="Standard Class"/>
    <x v="150"/>
    <x v="150"/>
    <x v="0"/>
    <s v="United States"/>
    <s v="Long Beach"/>
    <s v="California"/>
    <n v="90805"/>
    <x v="1"/>
    <s v="FUR-TA-10001676"/>
    <x v="0"/>
    <s v="Tables"/>
    <s v="Hon 61000 Series Interactive Training Tables"/>
    <x v="3551"/>
    <n v="1"/>
    <n v="0.2"/>
    <n v="-0.88860000000000205"/>
    <s v="Anna Andreadi"/>
    <s v=""/>
    <n v="1"/>
    <n v="0"/>
  </r>
  <r>
    <n v="4741"/>
    <x v="2346"/>
    <x v="105"/>
    <d v="2019-11-16T00:00:00"/>
    <s v="Standard Class"/>
    <x v="394"/>
    <x v="394"/>
    <x v="0"/>
    <s v="United States"/>
    <s v="Seattle"/>
    <s v="Washington"/>
    <n v="98115"/>
    <x v="1"/>
    <s v="OFF-LA-10004853"/>
    <x v="1"/>
    <s v="Labels"/>
    <s v="Avery 483"/>
    <x v="745"/>
    <n v="2"/>
    <n v="0"/>
    <n v="4.5815999999999999"/>
    <s v="Anna Andreadi"/>
    <s v=""/>
    <n v="1"/>
    <n v="0"/>
  </r>
  <r>
    <n v="4742"/>
    <x v="2346"/>
    <x v="105"/>
    <d v="2019-11-16T00:00:00"/>
    <s v="Standard Class"/>
    <x v="394"/>
    <x v="394"/>
    <x v="0"/>
    <s v="United States"/>
    <s v="Seattle"/>
    <s v="Washington"/>
    <n v="98115"/>
    <x v="1"/>
    <s v="OFF-AR-10000315"/>
    <x v="1"/>
    <s v="Art"/>
    <s v="Dixon Ticonderoga Maple Cedar Pencil, #2"/>
    <x v="3307"/>
    <n v="3"/>
    <n v="0"/>
    <n v="2.3025000000000002"/>
    <s v="Anna Andreadi"/>
    <s v=""/>
    <n v="1"/>
    <n v="0"/>
  </r>
  <r>
    <n v="4743"/>
    <x v="2346"/>
    <x v="105"/>
    <d v="2019-11-16T00:00:00"/>
    <s v="Standard Class"/>
    <x v="394"/>
    <x v="394"/>
    <x v="0"/>
    <s v="United States"/>
    <s v="Seattle"/>
    <s v="Washington"/>
    <n v="98115"/>
    <x v="1"/>
    <s v="OFF-SU-10000381"/>
    <x v="1"/>
    <s v="Supplies"/>
    <s v="Acme Forged Steel Scissors with Black Enamel Handles"/>
    <x v="1056"/>
    <n v="3"/>
    <n v="0"/>
    <n v="8.0996999999999986"/>
    <s v="Anna Andreadi"/>
    <s v=""/>
    <n v="1"/>
    <n v="0"/>
  </r>
  <r>
    <n v="4744"/>
    <x v="2347"/>
    <x v="916"/>
    <d v="2019-03-05T00:00:00"/>
    <s v="Same Day"/>
    <x v="148"/>
    <x v="148"/>
    <x v="0"/>
    <s v="United States"/>
    <s v="Rochester"/>
    <s v="Minnesota"/>
    <n v="55901"/>
    <x v="2"/>
    <s v="OFF-FA-10002763"/>
    <x v="1"/>
    <s v="Fasteners"/>
    <s v="Advantus Map Pennant Flags and Round Head Tacks"/>
    <x v="2307"/>
    <n v="2"/>
    <n v="0"/>
    <n v="2.5279999999999996"/>
    <s v="Kelly Williams"/>
    <s v=""/>
    <n v="1"/>
    <n v="0"/>
  </r>
  <r>
    <n v="4745"/>
    <x v="2347"/>
    <x v="916"/>
    <d v="2019-03-05T00:00:00"/>
    <s v="Same Day"/>
    <x v="148"/>
    <x v="148"/>
    <x v="0"/>
    <s v="United States"/>
    <s v="Rochester"/>
    <s v="Minnesota"/>
    <n v="55901"/>
    <x v="2"/>
    <s v="OFF-ST-10000877"/>
    <x v="1"/>
    <s v="Storage"/>
    <s v="Recycled Steel Personal File for Standard File Folders"/>
    <x v="3552"/>
    <n v="4"/>
    <n v="0"/>
    <n v="57.501599999999996"/>
    <s v="Kelly Williams"/>
    <s v=""/>
    <n v="1"/>
    <n v="0"/>
  </r>
  <r>
    <n v="4746"/>
    <x v="2347"/>
    <x v="916"/>
    <d v="2019-03-05T00:00:00"/>
    <s v="Same Day"/>
    <x v="148"/>
    <x v="148"/>
    <x v="0"/>
    <s v="United States"/>
    <s v="Rochester"/>
    <s v="Minnesota"/>
    <n v="55901"/>
    <x v="2"/>
    <s v="OFF-BI-10001071"/>
    <x v="1"/>
    <s v="Binders"/>
    <s v="GBC ProClick Punch Binding System"/>
    <x v="3445"/>
    <n v="2"/>
    <n v="0"/>
    <n v="62.700400000000002"/>
    <s v="Kelly Williams"/>
    <s v=""/>
    <n v="1"/>
    <n v="0"/>
  </r>
  <r>
    <n v="4747"/>
    <x v="2347"/>
    <x v="916"/>
    <d v="2019-03-05T00:00:00"/>
    <s v="Same Day"/>
    <x v="148"/>
    <x v="148"/>
    <x v="0"/>
    <s v="United States"/>
    <s v="Rochester"/>
    <s v="Minnesota"/>
    <n v="55901"/>
    <x v="2"/>
    <s v="OFF-BI-10001097"/>
    <x v="1"/>
    <s v="Binders"/>
    <s v="Avery Hole Reinforcements"/>
    <x v="3553"/>
    <n v="3"/>
    <n v="0"/>
    <n v="9.158100000000001"/>
    <s v="Kelly Williams"/>
    <s v=""/>
    <n v="1"/>
    <n v="0"/>
  </r>
  <r>
    <n v="4748"/>
    <x v="2348"/>
    <x v="840"/>
    <d v="2018-03-03T00:00:00"/>
    <s v="Same Day"/>
    <x v="378"/>
    <x v="378"/>
    <x v="1"/>
    <s v="United States"/>
    <s v="San Francisco"/>
    <s v="California"/>
    <n v="94110"/>
    <x v="1"/>
    <s v="OFF-SU-10004782"/>
    <x v="1"/>
    <s v="Supplies"/>
    <s v="Elite 5&quot; Scissors"/>
    <x v="3554"/>
    <n v="3"/>
    <n v="0"/>
    <n v="7.6049999999999978"/>
    <s v="Anna Andreadi"/>
    <s v=""/>
    <n v="1"/>
    <n v="0"/>
  </r>
  <r>
    <n v="4749"/>
    <x v="2348"/>
    <x v="840"/>
    <d v="2018-03-03T00:00:00"/>
    <s v="Same Day"/>
    <x v="378"/>
    <x v="378"/>
    <x v="1"/>
    <s v="United States"/>
    <s v="San Francisco"/>
    <s v="California"/>
    <n v="94110"/>
    <x v="1"/>
    <s v="FUR-FU-10000672"/>
    <x v="0"/>
    <s v="Furnishings"/>
    <s v="Executive Impressions 10&quot; Spectator Wall Clock"/>
    <x v="2691"/>
    <n v="3"/>
    <n v="0"/>
    <n v="11.995199999999997"/>
    <s v="Anna Andreadi"/>
    <s v=""/>
    <n v="1"/>
    <n v="0"/>
  </r>
  <r>
    <n v="4750"/>
    <x v="2349"/>
    <x v="435"/>
    <d v="2018-12-25T00:00:00"/>
    <s v="First Class"/>
    <x v="296"/>
    <x v="296"/>
    <x v="1"/>
    <s v="United States"/>
    <s v="Seattle"/>
    <s v="Washington"/>
    <n v="98103"/>
    <x v="1"/>
    <s v="OFF-PA-10002986"/>
    <x v="1"/>
    <s v="Paper"/>
    <s v="Xerox 1898"/>
    <x v="657"/>
    <n v="5"/>
    <n v="0"/>
    <n v="16.032"/>
    <s v="Anna Andreadi"/>
    <n v="1"/>
    <n v="0"/>
    <n v="0"/>
  </r>
  <r>
    <n v="4751"/>
    <x v="2350"/>
    <x v="877"/>
    <d v="2018-10-09T00:00:00"/>
    <s v="First Class"/>
    <x v="393"/>
    <x v="393"/>
    <x v="1"/>
    <s v="United States"/>
    <s v="Spokane"/>
    <s v="Washington"/>
    <n v="99207"/>
    <x v="1"/>
    <s v="TEC-MA-10001972"/>
    <x v="2"/>
    <s v="Machines"/>
    <s v="Okidata C331dn Printer"/>
    <x v="2524"/>
    <n v="3"/>
    <n v="0.2"/>
    <n v="62.82000000000005"/>
    <s v="Anna Andreadi"/>
    <s v=""/>
    <n v="1"/>
    <n v="0"/>
  </r>
  <r>
    <n v="4752"/>
    <x v="2351"/>
    <x v="10"/>
    <d v="2018-12-13T00:00:00"/>
    <s v="Standard Class"/>
    <x v="12"/>
    <x v="12"/>
    <x v="0"/>
    <s v="United States"/>
    <s v="Franklin"/>
    <s v="Tennessee"/>
    <n v="37064"/>
    <x v="0"/>
    <s v="TEC-PH-10000169"/>
    <x v="2"/>
    <s v="Phones"/>
    <s v="ARKON Windshield Dashboard Air Vent Car Mount Holder"/>
    <x v="1390"/>
    <n v="3"/>
    <n v="0.2"/>
    <n v="-9.153000000000004"/>
    <s v="Cassandra Brandow"/>
    <s v=""/>
    <n v="1"/>
    <n v="0"/>
  </r>
  <r>
    <n v="4753"/>
    <x v="2352"/>
    <x v="225"/>
    <d v="2019-11-24T00:00:00"/>
    <s v="Standard Class"/>
    <x v="301"/>
    <x v="301"/>
    <x v="0"/>
    <s v="United States"/>
    <s v="Jackson"/>
    <s v="Tennessee"/>
    <n v="38301"/>
    <x v="0"/>
    <s v="FUR-CH-10001482"/>
    <x v="0"/>
    <s v="Chairs"/>
    <s v="Office Star - Mesh Screen back chair with Vinyl seat"/>
    <x v="3555"/>
    <n v="2"/>
    <n v="0.2"/>
    <n v="-23.576400000000007"/>
    <s v="Cassandra Brandow"/>
    <s v=""/>
    <n v="1"/>
    <n v="0"/>
  </r>
  <r>
    <n v="4754"/>
    <x v="2353"/>
    <x v="295"/>
    <d v="2017-12-16T00:00:00"/>
    <s v="Standard Class"/>
    <x v="102"/>
    <x v="102"/>
    <x v="0"/>
    <s v="United States"/>
    <s v="Austin"/>
    <s v="Texas"/>
    <n v="78745"/>
    <x v="2"/>
    <s v="TEC-AC-10002018"/>
    <x v="2"/>
    <s v="Accessories"/>
    <s v="AmazonBasics 3-Button USB Wired Mouse"/>
    <x v="4"/>
    <n v="4"/>
    <n v="0.2"/>
    <n v="6.4308000000000014"/>
    <s v="Kelly Williams"/>
    <s v=""/>
    <n v="1"/>
    <n v="0"/>
  </r>
  <r>
    <n v="4755"/>
    <x v="2354"/>
    <x v="447"/>
    <d v="2019-02-08T00:00:00"/>
    <s v="Standard Class"/>
    <x v="618"/>
    <x v="618"/>
    <x v="0"/>
    <s v="United States"/>
    <s v="Pembroke Pines"/>
    <s v="Florida"/>
    <n v="33024"/>
    <x v="0"/>
    <s v="OFF-BI-10000301"/>
    <x v="1"/>
    <s v="Binders"/>
    <s v="GBC Instant Report Kit"/>
    <x v="3556"/>
    <n v="2"/>
    <n v="0.7"/>
    <n v="-2.5880000000000001"/>
    <s v="Cassandra Brandow"/>
    <s v=""/>
    <n v="1"/>
    <n v="0"/>
  </r>
  <r>
    <n v="4756"/>
    <x v="2354"/>
    <x v="447"/>
    <d v="2019-02-08T00:00:00"/>
    <s v="Standard Class"/>
    <x v="618"/>
    <x v="618"/>
    <x v="0"/>
    <s v="United States"/>
    <s v="Pembroke Pines"/>
    <s v="Florida"/>
    <n v="33024"/>
    <x v="0"/>
    <s v="OFF-PA-10004381"/>
    <x v="1"/>
    <s v="Paper"/>
    <s v="14-7/8 x 11 Blue Bar Computer Printout Paper"/>
    <x v="912"/>
    <n v="3"/>
    <n v="0.2"/>
    <n v="40.353599999999986"/>
    <s v="Cassandra Brandow"/>
    <s v=""/>
    <n v="1"/>
    <n v="0"/>
  </r>
  <r>
    <n v="4757"/>
    <x v="2355"/>
    <x v="296"/>
    <d v="2019-09-25T00:00:00"/>
    <s v="Standard Class"/>
    <x v="12"/>
    <x v="12"/>
    <x v="0"/>
    <s v="United States"/>
    <s v="Philadelphia"/>
    <s v="Pennsylvania"/>
    <n v="19143"/>
    <x v="3"/>
    <s v="OFF-BI-10004141"/>
    <x v="1"/>
    <s v="Binders"/>
    <s v="Insertable Tab Indexes For Data Binders"/>
    <x v="3557"/>
    <n v="2"/>
    <n v="0.7"/>
    <n v="-1.5264000000000002"/>
    <s v="Chuck Magee"/>
    <s v=""/>
    <n v="1"/>
    <n v="0"/>
  </r>
  <r>
    <n v="4758"/>
    <x v="2356"/>
    <x v="504"/>
    <d v="2019-05-05T00:00:00"/>
    <s v="Standard Class"/>
    <x v="679"/>
    <x v="679"/>
    <x v="2"/>
    <s v="United States"/>
    <s v="Danville"/>
    <s v="Illinois"/>
    <n v="61832"/>
    <x v="2"/>
    <s v="OFF-BI-10001575"/>
    <x v="1"/>
    <s v="Binders"/>
    <s v="GBC Linen Binding Covers"/>
    <x v="3558"/>
    <n v="7"/>
    <n v="0.8"/>
    <n v="-69.395200000000031"/>
    <s v="Kelly Williams"/>
    <s v=""/>
    <n v="1"/>
    <n v="0"/>
  </r>
  <r>
    <n v="4759"/>
    <x v="2357"/>
    <x v="935"/>
    <d v="2016-11-07T00:00:00"/>
    <s v="Standard Class"/>
    <x v="611"/>
    <x v="611"/>
    <x v="0"/>
    <s v="United States"/>
    <s v="New York City"/>
    <s v="New York"/>
    <n v="10009"/>
    <x v="3"/>
    <s v="TEC-PH-10000984"/>
    <x v="2"/>
    <s v="Phones"/>
    <s v="Panasonic KX-TG9471B"/>
    <x v="3559"/>
    <n v="4"/>
    <n v="0"/>
    <n v="219.50880000000006"/>
    <s v="Chuck Magee"/>
    <s v=""/>
    <n v="1"/>
    <n v="0"/>
  </r>
  <r>
    <n v="4760"/>
    <x v="2357"/>
    <x v="935"/>
    <d v="2016-11-07T00:00:00"/>
    <s v="Standard Class"/>
    <x v="611"/>
    <x v="611"/>
    <x v="0"/>
    <s v="United States"/>
    <s v="New York City"/>
    <s v="New York"/>
    <n v="10009"/>
    <x v="3"/>
    <s v="OFF-BI-10000666"/>
    <x v="1"/>
    <s v="Binders"/>
    <s v="Surelock Post Binders"/>
    <x v="786"/>
    <n v="2"/>
    <n v="0.2"/>
    <n v="18.335999999999999"/>
    <s v="Chuck Magee"/>
    <s v=""/>
    <n v="1"/>
    <n v="0"/>
  </r>
  <r>
    <n v="4761"/>
    <x v="2357"/>
    <x v="935"/>
    <d v="2016-11-07T00:00:00"/>
    <s v="Standard Class"/>
    <x v="611"/>
    <x v="611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x v="3560"/>
    <n v="2"/>
    <n v="0.2"/>
    <n v="2.8477999999999994"/>
    <s v="Chuck Magee"/>
    <s v=""/>
    <n v="1"/>
    <n v="0"/>
  </r>
  <r>
    <n v="4762"/>
    <x v="2358"/>
    <x v="945"/>
    <d v="2019-01-04T00:00:00"/>
    <s v="Standard Class"/>
    <x v="298"/>
    <x v="298"/>
    <x v="0"/>
    <s v="United States"/>
    <s v="Columbus"/>
    <s v="Ohio"/>
    <n v="43229"/>
    <x v="3"/>
    <s v="OFF-LA-10003720"/>
    <x v="1"/>
    <s v="Labels"/>
    <s v="Avery 487"/>
    <x v="2184"/>
    <n v="2"/>
    <n v="0.2"/>
    <n v="1.9925999999999999"/>
    <s v="Chuck Magee"/>
    <s v=""/>
    <n v="1"/>
    <n v="0"/>
  </r>
  <r>
    <n v="4763"/>
    <x v="2358"/>
    <x v="945"/>
    <d v="2019-01-04T00:00:00"/>
    <s v="Standard Class"/>
    <x v="298"/>
    <x v="298"/>
    <x v="0"/>
    <s v="United States"/>
    <s v="Columbus"/>
    <s v="Ohio"/>
    <n v="43229"/>
    <x v="3"/>
    <s v="OFF-SU-10001664"/>
    <x v="1"/>
    <s v="Supplies"/>
    <s v="Acme Office Executive Series Stainless Steel Trimmers"/>
    <x v="3561"/>
    <n v="2"/>
    <n v="0.2"/>
    <n v="1.0284"/>
    <s v="Chuck Magee"/>
    <s v=""/>
    <n v="1"/>
    <n v="0"/>
  </r>
  <r>
    <n v="4764"/>
    <x v="2359"/>
    <x v="328"/>
    <d v="2016-09-21T00:00:00"/>
    <s v="Standard Class"/>
    <x v="749"/>
    <x v="749"/>
    <x v="0"/>
    <s v="United States"/>
    <s v="Chula Vista"/>
    <s v="California"/>
    <n v="91911"/>
    <x v="1"/>
    <s v="OFF-EN-10001453"/>
    <x v="1"/>
    <s v="Envelopes"/>
    <s v="Tyvek Interoffice Envelopes, 9 1/2&quot; x 12 1/2&quot;, 100/Box"/>
    <x v="1101"/>
    <n v="3"/>
    <n v="0"/>
    <n v="85.981799999999993"/>
    <s v="Anna Andreadi"/>
    <s v=""/>
    <n v="1"/>
    <n v="0"/>
  </r>
  <r>
    <n v="4765"/>
    <x v="2360"/>
    <x v="221"/>
    <d v="2019-11-27T00:00:00"/>
    <s v="First Class"/>
    <x v="310"/>
    <x v="310"/>
    <x v="0"/>
    <s v="United States"/>
    <s v="San Francisco"/>
    <s v="California"/>
    <n v="94110"/>
    <x v="1"/>
    <s v="OFF-AR-10001860"/>
    <x v="1"/>
    <s v="Art"/>
    <s v="BIC Liqua Brite Liner"/>
    <x v="3562"/>
    <n v="4"/>
    <n v="0"/>
    <n v="9.9936000000000007"/>
    <s v="Anna Andreadi"/>
    <s v=""/>
    <n v="1"/>
    <n v="0"/>
  </r>
  <r>
    <n v="4766"/>
    <x v="2361"/>
    <x v="999"/>
    <d v="2017-04-28T00:00:00"/>
    <s v="Standard Class"/>
    <x v="489"/>
    <x v="489"/>
    <x v="2"/>
    <s v="United States"/>
    <s v="New York City"/>
    <s v="New York"/>
    <n v="10009"/>
    <x v="3"/>
    <s v="OFF-AR-10001044"/>
    <x v="1"/>
    <s v="Art"/>
    <s v="BOSTON Ranger #55 Pencil Sharpener, Black"/>
    <x v="2467"/>
    <n v="1"/>
    <n v="0"/>
    <n v="7.5370999999999988"/>
    <s v="Chuck Magee"/>
    <s v=""/>
    <n v="1"/>
    <n v="0"/>
  </r>
  <r>
    <n v="4767"/>
    <x v="2362"/>
    <x v="1000"/>
    <d v="2017-03-12T00:00:00"/>
    <s v="First Class"/>
    <x v="374"/>
    <x v="374"/>
    <x v="1"/>
    <s v="United States"/>
    <s v="San Antonio"/>
    <s v="Texas"/>
    <n v="78207"/>
    <x v="2"/>
    <s v="TEC-AC-10002473"/>
    <x v="2"/>
    <s v="Accessories"/>
    <s v="Maxell 4.7GB DVD-R"/>
    <x v="3563"/>
    <n v="5"/>
    <n v="0.2"/>
    <n v="29.798999999999999"/>
    <s v="Kelly Williams"/>
    <s v=""/>
    <n v="1"/>
    <n v="0"/>
  </r>
  <r>
    <n v="4768"/>
    <x v="2362"/>
    <x v="1000"/>
    <d v="2017-03-12T00:00:00"/>
    <s v="First Class"/>
    <x v="374"/>
    <x v="374"/>
    <x v="1"/>
    <s v="United States"/>
    <s v="San Antonio"/>
    <s v="Texas"/>
    <n v="78207"/>
    <x v="2"/>
    <s v="TEC-PH-10001809"/>
    <x v="2"/>
    <s v="Phones"/>
    <s v="Panasonic KX T7736-B Digital phone"/>
    <x v="3564"/>
    <n v="3"/>
    <n v="0.2"/>
    <n v="22.492499999999993"/>
    <s v="Kelly Williams"/>
    <s v=""/>
    <n v="1"/>
    <n v="0"/>
  </r>
  <r>
    <n v="4769"/>
    <x v="2363"/>
    <x v="455"/>
    <d v="2019-06-03T00:00:00"/>
    <s v="Same Day"/>
    <x v="750"/>
    <x v="750"/>
    <x v="0"/>
    <s v="United States"/>
    <s v="Jacksonville"/>
    <s v="North Carolina"/>
    <n v="28540"/>
    <x v="0"/>
    <s v="OFF-PA-10004733"/>
    <x v="1"/>
    <s v="Paper"/>
    <s v="Things To Do Today Spiral Book"/>
    <x v="869"/>
    <n v="4"/>
    <n v="0.2"/>
    <n v="9.1871999999999989"/>
    <s v="Cassandra Brandow"/>
    <s v=""/>
    <n v="1"/>
    <n v="1"/>
  </r>
  <r>
    <n v="4770"/>
    <x v="2364"/>
    <x v="251"/>
    <d v="2018-09-24T00:00:00"/>
    <s v="Second Class"/>
    <x v="254"/>
    <x v="254"/>
    <x v="2"/>
    <s v="United States"/>
    <s v="San Francisco"/>
    <s v="California"/>
    <n v="94109"/>
    <x v="1"/>
    <s v="OFF-BI-10003355"/>
    <x v="1"/>
    <s v="Binders"/>
    <s v="Cardinal Holdit Business Card Pockets"/>
    <x v="1655"/>
    <n v="3"/>
    <n v="0.2"/>
    <n v="4.1832000000000003"/>
    <s v="Anna Andreadi"/>
    <s v=""/>
    <n v="1"/>
    <n v="0"/>
  </r>
  <r>
    <n v="4771"/>
    <x v="2364"/>
    <x v="251"/>
    <d v="2018-09-24T00:00:00"/>
    <s v="Second Class"/>
    <x v="254"/>
    <x v="254"/>
    <x v="2"/>
    <s v="United States"/>
    <s v="San Francisco"/>
    <s v="California"/>
    <n v="94109"/>
    <x v="1"/>
    <s v="OFF-SU-10001212"/>
    <x v="1"/>
    <s v="Supplies"/>
    <s v="Kleencut Forged Office Shears by Acme United Corporation"/>
    <x v="875"/>
    <n v="3"/>
    <n v="0"/>
    <n v="1.8719999999999997"/>
    <s v="Anna Andreadi"/>
    <s v=""/>
    <n v="1"/>
    <n v="0"/>
  </r>
  <r>
    <n v="4772"/>
    <x v="2365"/>
    <x v="656"/>
    <d v="2016-11-03T00:00:00"/>
    <s v="Second Class"/>
    <x v="549"/>
    <x v="549"/>
    <x v="0"/>
    <s v="United States"/>
    <s v="Avondale"/>
    <s v="Arizona"/>
    <n v="85323"/>
    <x v="1"/>
    <s v="TEC-PH-10000486"/>
    <x v="2"/>
    <s v="Phones"/>
    <s v="Plantronics HL10 Handset Lifter"/>
    <x v="3565"/>
    <n v="8"/>
    <n v="0.2"/>
    <n v="83.512799999999913"/>
    <s v="Anna Andreadi"/>
    <s v=""/>
    <n v="1"/>
    <n v="0"/>
  </r>
  <r>
    <n v="4773"/>
    <x v="2366"/>
    <x v="51"/>
    <d v="2019-11-27T00:00:00"/>
    <s v="Standard Class"/>
    <x v="200"/>
    <x v="200"/>
    <x v="0"/>
    <s v="United States"/>
    <s v="Chicago"/>
    <s v="Illinois"/>
    <n v="60610"/>
    <x v="2"/>
    <s v="FUR-FU-10004909"/>
    <x v="0"/>
    <s v="Furnishings"/>
    <s v="Contemporary Wood/Metal Frame"/>
    <x v="3566"/>
    <n v="1"/>
    <n v="0.6"/>
    <n v="-4.0400000000000009"/>
    <s v="Kelly Williams"/>
    <s v=""/>
    <n v="1"/>
    <n v="0"/>
  </r>
  <r>
    <n v="4774"/>
    <x v="2366"/>
    <x v="51"/>
    <d v="2019-11-27T00:00:00"/>
    <s v="Standard Class"/>
    <x v="200"/>
    <x v="200"/>
    <x v="0"/>
    <s v="United States"/>
    <s v="Chicago"/>
    <s v="Illinois"/>
    <n v="60610"/>
    <x v="2"/>
    <s v="OFF-LA-10001613"/>
    <x v="1"/>
    <s v="Labels"/>
    <s v="Avery File Folder Labels"/>
    <x v="132"/>
    <n v="5"/>
    <n v="0.2"/>
    <n v="4.1760000000000002"/>
    <s v="Kelly Williams"/>
    <s v=""/>
    <n v="1"/>
    <n v="0"/>
  </r>
  <r>
    <n v="4775"/>
    <x v="2366"/>
    <x v="51"/>
    <d v="2019-11-27T00:00:00"/>
    <s v="Standard Class"/>
    <x v="200"/>
    <x v="200"/>
    <x v="0"/>
    <s v="United States"/>
    <s v="Chicago"/>
    <s v="Illinois"/>
    <n v="60610"/>
    <x v="2"/>
    <s v="TEC-PH-10004447"/>
    <x v="2"/>
    <s v="Phones"/>
    <s v="Toshiba IPT2010-SD IP Telephone"/>
    <x v="2705"/>
    <n v="2"/>
    <n v="0.2"/>
    <n v="16.678799999999995"/>
    <s v="Kelly Williams"/>
    <s v=""/>
    <n v="1"/>
    <n v="0"/>
  </r>
  <r>
    <n v="4776"/>
    <x v="2367"/>
    <x v="673"/>
    <d v="2019-11-21T00:00:00"/>
    <s v="Standard Class"/>
    <x v="735"/>
    <x v="735"/>
    <x v="2"/>
    <s v="United States"/>
    <s v="Escondido"/>
    <s v="California"/>
    <n v="92025"/>
    <x v="1"/>
    <s v="OFF-AR-10000255"/>
    <x v="1"/>
    <s v="Art"/>
    <s v="Newell 328"/>
    <x v="371"/>
    <n v="4"/>
    <n v="0"/>
    <n v="6.073599999999999"/>
    <s v="Anna Andreadi"/>
    <s v=""/>
    <n v="1"/>
    <n v="0"/>
  </r>
  <r>
    <n v="4777"/>
    <x v="2368"/>
    <x v="317"/>
    <d v="2018-02-23T00:00:00"/>
    <s v="Second Class"/>
    <x v="316"/>
    <x v="316"/>
    <x v="1"/>
    <s v="United States"/>
    <s v="Long Beach"/>
    <s v="New York"/>
    <n v="11561"/>
    <x v="3"/>
    <s v="OFF-LA-10004425"/>
    <x v="1"/>
    <s v="Labels"/>
    <s v="Staple-on labels"/>
    <x v="1313"/>
    <n v="3"/>
    <n v="0"/>
    <n v="4.0749000000000004"/>
    <s v="Chuck Magee"/>
    <s v=""/>
    <n v="1"/>
    <n v="0"/>
  </r>
  <r>
    <n v="4778"/>
    <x v="2368"/>
    <x v="317"/>
    <d v="2018-02-23T00:00:00"/>
    <s v="Second Class"/>
    <x v="316"/>
    <x v="316"/>
    <x v="1"/>
    <s v="United States"/>
    <s v="Long Beach"/>
    <s v="New York"/>
    <n v="11561"/>
    <x v="3"/>
    <s v="OFF-SU-10001664"/>
    <x v="1"/>
    <s v="Supplies"/>
    <s v="Acme Office Executive Series Stainless Steel Trimmers"/>
    <x v="3567"/>
    <n v="3"/>
    <n v="0"/>
    <n v="6.6846000000000005"/>
    <s v="Chuck Magee"/>
    <s v=""/>
    <n v="1"/>
    <n v="0"/>
  </r>
  <r>
    <n v="4779"/>
    <x v="2369"/>
    <x v="659"/>
    <d v="2019-11-11T00:00:00"/>
    <s v="Standard Class"/>
    <x v="7"/>
    <x v="7"/>
    <x v="0"/>
    <s v="United States"/>
    <s v="Newark"/>
    <s v="Delaware"/>
    <n v="19711"/>
    <x v="3"/>
    <s v="OFF-AP-10000696"/>
    <x v="1"/>
    <s v="Appliances"/>
    <s v="Holmes Odor Grabber"/>
    <x v="3568"/>
    <n v="7"/>
    <n v="0"/>
    <n v="33.310199999999995"/>
    <s v="Chuck Magee"/>
    <n v="1"/>
    <n v="0"/>
    <n v="0"/>
  </r>
  <r>
    <n v="4780"/>
    <x v="2370"/>
    <x v="1001"/>
    <d v="2016-07-10T00:00:00"/>
    <s v="First Class"/>
    <x v="659"/>
    <x v="659"/>
    <x v="0"/>
    <s v="United States"/>
    <s v="Buffalo"/>
    <s v="New York"/>
    <n v="14215"/>
    <x v="3"/>
    <s v="FUR-CH-10002647"/>
    <x v="0"/>
    <s v="Chairs"/>
    <s v="Situations Contoured Folding Chairs, 4/Set"/>
    <x v="3569"/>
    <n v="1"/>
    <n v="0.1"/>
    <n v="10.647000000000004"/>
    <s v="Chuck Magee"/>
    <s v=""/>
    <n v="1"/>
    <n v="0"/>
  </r>
  <r>
    <n v="4781"/>
    <x v="2371"/>
    <x v="845"/>
    <d v="2016-11-12T00:00:00"/>
    <s v="Standard Class"/>
    <x v="56"/>
    <x v="56"/>
    <x v="0"/>
    <s v="United States"/>
    <s v="Houston"/>
    <s v="Texas"/>
    <n v="77070"/>
    <x v="2"/>
    <s v="FUR-CH-10002758"/>
    <x v="0"/>
    <s v="Chairs"/>
    <s v="Hon Deluxe Fabric Upholstered Stacking Chairs, Squared Back"/>
    <x v="3570"/>
    <n v="4"/>
    <n v="0.3"/>
    <n v="0"/>
    <s v="Kelly Williams"/>
    <s v=""/>
    <n v="1"/>
    <n v="0"/>
  </r>
  <r>
    <n v="4782"/>
    <x v="2371"/>
    <x v="845"/>
    <d v="2016-11-12T00:00:00"/>
    <s v="Standard Class"/>
    <x v="56"/>
    <x v="56"/>
    <x v="0"/>
    <s v="United States"/>
    <s v="Houston"/>
    <s v="Texas"/>
    <n v="77070"/>
    <x v="2"/>
    <s v="OFF-BI-10000201"/>
    <x v="1"/>
    <s v="Binders"/>
    <s v="Avery Triangle Shaped Sheet Lifters, Black, 2/Pack"/>
    <x v="3571"/>
    <n v="3"/>
    <n v="0.8"/>
    <n v="-2.214"/>
    <s v="Kelly Williams"/>
    <s v=""/>
    <n v="1"/>
    <n v="0"/>
  </r>
  <r>
    <n v="4783"/>
    <x v="2371"/>
    <x v="845"/>
    <d v="2016-11-12T00:00:00"/>
    <s v="Standard Class"/>
    <x v="56"/>
    <x v="56"/>
    <x v="0"/>
    <s v="United States"/>
    <s v="Houston"/>
    <s v="Texas"/>
    <n v="77070"/>
    <x v="2"/>
    <s v="OFF-SU-10004115"/>
    <x v="1"/>
    <s v="Supplies"/>
    <s v="Acme Stainless Steel Office Snips"/>
    <x v="3572"/>
    <n v="7"/>
    <n v="0.2"/>
    <n v="3.5623000000000022"/>
    <s v="Kelly Williams"/>
    <s v=""/>
    <n v="1"/>
    <n v="0"/>
  </r>
  <r>
    <n v="4784"/>
    <x v="2372"/>
    <x v="480"/>
    <d v="2019-02-01T00:00:00"/>
    <s v="Standard Class"/>
    <x v="673"/>
    <x v="673"/>
    <x v="0"/>
    <s v="United States"/>
    <s v="Wichita"/>
    <s v="Kansas"/>
    <n v="67212"/>
    <x v="2"/>
    <s v="OFF-PA-10000806"/>
    <x v="1"/>
    <s v="Paper"/>
    <s v="Xerox 1934"/>
    <x v="1007"/>
    <n v="5"/>
    <n v="0"/>
    <n v="137.15100000000001"/>
    <s v="Kelly Williams"/>
    <s v=""/>
    <n v="1"/>
    <n v="0"/>
  </r>
  <r>
    <n v="4785"/>
    <x v="2373"/>
    <x v="555"/>
    <d v="2017-12-16T00:00:00"/>
    <s v="Standard Class"/>
    <x v="5"/>
    <x v="5"/>
    <x v="0"/>
    <s v="United States"/>
    <s v="Colorado Springs"/>
    <s v="Colorado"/>
    <n v="80906"/>
    <x v="1"/>
    <s v="OFF-AR-10001473"/>
    <x v="1"/>
    <s v="Art"/>
    <s v="Newell 313"/>
    <x v="1332"/>
    <n v="5"/>
    <n v="0.2"/>
    <n v="1.1480000000000006"/>
    <s v="Anna Andreadi"/>
    <s v=""/>
    <n v="1"/>
    <n v="0"/>
  </r>
  <r>
    <n v="4786"/>
    <x v="2373"/>
    <x v="555"/>
    <d v="2017-12-16T00:00:00"/>
    <s v="Standard Class"/>
    <x v="5"/>
    <x v="5"/>
    <x v="0"/>
    <s v="United States"/>
    <s v="Colorado Springs"/>
    <s v="Colorado"/>
    <n v="80906"/>
    <x v="1"/>
    <s v="FUR-BO-10003450"/>
    <x v="0"/>
    <s v="Bookcases"/>
    <s v="Bush Westfield Collection Bookcases, Dark Cherry Finish"/>
    <x v="3573"/>
    <n v="4"/>
    <n v="0.7"/>
    <n v="-143.79040000000001"/>
    <s v="Anna Andreadi"/>
    <s v=""/>
    <n v="1"/>
    <n v="0"/>
  </r>
  <r>
    <n v="4787"/>
    <x v="2373"/>
    <x v="555"/>
    <d v="2017-12-16T00:00:00"/>
    <s v="Standard Class"/>
    <x v="5"/>
    <x v="5"/>
    <x v="0"/>
    <s v="United States"/>
    <s v="Colorado Springs"/>
    <s v="Colorado"/>
    <n v="80906"/>
    <x v="1"/>
    <s v="OFF-AR-10001545"/>
    <x v="1"/>
    <s v="Art"/>
    <s v="Newell 326"/>
    <x v="1728"/>
    <n v="3"/>
    <n v="0.2"/>
    <n v="0.47519999999999984"/>
    <s v="Anna Andreadi"/>
    <s v=""/>
    <n v="1"/>
    <n v="0"/>
  </r>
  <r>
    <n v="4788"/>
    <x v="2373"/>
    <x v="555"/>
    <d v="2017-12-16T00:00:00"/>
    <s v="Standard Class"/>
    <x v="5"/>
    <x v="5"/>
    <x v="0"/>
    <s v="United States"/>
    <s v="Colorado Springs"/>
    <s v="Colorado"/>
    <n v="80906"/>
    <x v="1"/>
    <s v="TEC-AC-10004396"/>
    <x v="2"/>
    <s v="Accessories"/>
    <s v="Logitech Keyboard K120"/>
    <x v="3574"/>
    <n v="4"/>
    <n v="0.2"/>
    <n v="-6.5339999999999954"/>
    <s v="Anna Andreadi"/>
    <s v=""/>
    <n v="1"/>
    <n v="0"/>
  </r>
  <r>
    <n v="4789"/>
    <x v="2373"/>
    <x v="555"/>
    <d v="2017-12-16T00:00:00"/>
    <s v="Standard Class"/>
    <x v="5"/>
    <x v="5"/>
    <x v="0"/>
    <s v="United States"/>
    <s v="Colorado Springs"/>
    <s v="Colorado"/>
    <n v="80906"/>
    <x v="1"/>
    <s v="FUR-FU-10002456"/>
    <x v="0"/>
    <s v="Furnishings"/>
    <s v="Master Caster Door Stop, Large Neon Orange"/>
    <x v="3575"/>
    <n v="9"/>
    <n v="0.2"/>
    <n v="15.069600000000007"/>
    <s v="Anna Andreadi"/>
    <s v=""/>
    <n v="1"/>
    <n v="0"/>
  </r>
  <r>
    <n v="4790"/>
    <x v="2373"/>
    <x v="555"/>
    <d v="2017-12-16T00:00:00"/>
    <s v="Standard Class"/>
    <x v="5"/>
    <x v="5"/>
    <x v="0"/>
    <s v="United States"/>
    <s v="Colorado Springs"/>
    <s v="Colorado"/>
    <n v="80906"/>
    <x v="1"/>
    <s v="FUR-FU-10001473"/>
    <x v="0"/>
    <s v="Furnishings"/>
    <s v="DAX Wood Document Frame"/>
    <x v="3576"/>
    <n v="5"/>
    <n v="0.2"/>
    <n v="10.983999999999996"/>
    <s v="Anna Andreadi"/>
    <s v=""/>
    <n v="1"/>
    <n v="0"/>
  </r>
  <r>
    <n v="4791"/>
    <x v="2373"/>
    <x v="555"/>
    <d v="2017-12-16T00:00:00"/>
    <s v="Standard Class"/>
    <x v="5"/>
    <x v="5"/>
    <x v="0"/>
    <s v="United States"/>
    <s v="Colorado Springs"/>
    <s v="Colorado"/>
    <n v="80906"/>
    <x v="1"/>
    <s v="FUR-TA-10000849"/>
    <x v="0"/>
    <s v="Tables"/>
    <s v="Bevis Rectangular Conference Tables"/>
    <x v="3577"/>
    <n v="5"/>
    <n v="0.5"/>
    <n v="-248.16599999999994"/>
    <s v="Anna Andreadi"/>
    <s v=""/>
    <n v="1"/>
    <n v="0"/>
  </r>
  <r>
    <n v="4792"/>
    <x v="2373"/>
    <x v="555"/>
    <d v="2017-12-16T00:00:00"/>
    <s v="Standard Class"/>
    <x v="5"/>
    <x v="5"/>
    <x v="0"/>
    <s v="United States"/>
    <s v="Colorado Springs"/>
    <s v="Colorado"/>
    <n v="80906"/>
    <x v="1"/>
    <s v="OFF-PA-10001166"/>
    <x v="1"/>
    <s v="Paper"/>
    <s v="Xerox 1932"/>
    <x v="633"/>
    <n v="3"/>
    <n v="0.2"/>
    <n v="28.706399999999991"/>
    <s v="Anna Andreadi"/>
    <s v=""/>
    <n v="1"/>
    <n v="0"/>
  </r>
  <r>
    <n v="4793"/>
    <x v="2373"/>
    <x v="555"/>
    <d v="2017-12-16T00:00:00"/>
    <s v="Standard Class"/>
    <x v="5"/>
    <x v="5"/>
    <x v="0"/>
    <s v="United States"/>
    <s v="Colorado Springs"/>
    <s v="Colorado"/>
    <n v="80906"/>
    <x v="1"/>
    <s v="OFF-PA-10003256"/>
    <x v="1"/>
    <s v="Paper"/>
    <s v="Avery Personal Creations Heavyweight Cards"/>
    <x v="3578"/>
    <n v="3"/>
    <n v="0.2"/>
    <n v="9.6935999999999964"/>
    <s v="Anna Andreadi"/>
    <s v=""/>
    <n v="1"/>
    <n v="0"/>
  </r>
  <r>
    <n v="4794"/>
    <x v="2374"/>
    <x v="685"/>
    <d v="2017-07-04T00:00:00"/>
    <s v="Standard Class"/>
    <x v="514"/>
    <x v="514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x v="1614"/>
    <n v="4"/>
    <n v="0"/>
    <n v="11.231999999999999"/>
    <s v="Chuck Magee"/>
    <s v=""/>
    <n v="1"/>
    <n v="0"/>
  </r>
  <r>
    <n v="4795"/>
    <x v="2375"/>
    <x v="199"/>
    <d v="2017-03-23T00:00:00"/>
    <s v="Standard Class"/>
    <x v="751"/>
    <x v="751"/>
    <x v="1"/>
    <s v="United States"/>
    <s v="Los Angeles"/>
    <s v="California"/>
    <n v="90036"/>
    <x v="1"/>
    <s v="FUR-FU-10001215"/>
    <x v="0"/>
    <s v="Furnishings"/>
    <s v="Howard Miller 11-1/2&quot; Diameter Brentwood Wall Clock"/>
    <x v="3579"/>
    <n v="1"/>
    <n v="0"/>
    <n v="18.114600000000003"/>
    <s v="Anna Andreadi"/>
    <s v=""/>
    <n v="1"/>
    <n v="1"/>
  </r>
  <r>
    <n v="4796"/>
    <x v="2376"/>
    <x v="863"/>
    <d v="2017-08-17T00:00:00"/>
    <s v="Standard Class"/>
    <x v="242"/>
    <x v="242"/>
    <x v="0"/>
    <s v="United States"/>
    <s v="Marietta"/>
    <s v="Georgia"/>
    <n v="30062"/>
    <x v="0"/>
    <s v="OFF-BI-10004187"/>
    <x v="1"/>
    <s v="Binders"/>
    <s v="3-ring staple pack"/>
    <x v="719"/>
    <n v="3"/>
    <n v="0"/>
    <n v="2.7071999999999994"/>
    <s v="Cassandra Brandow"/>
    <s v=""/>
    <n v="1"/>
    <n v="0"/>
  </r>
  <r>
    <n v="4797"/>
    <x v="2377"/>
    <x v="675"/>
    <d v="2018-05-19T00:00:00"/>
    <s v="Standard Class"/>
    <x v="149"/>
    <x v="149"/>
    <x v="1"/>
    <s v="United States"/>
    <s v="Jacksonville"/>
    <s v="Florida"/>
    <n v="32216"/>
    <x v="0"/>
    <s v="OFF-BI-10001718"/>
    <x v="1"/>
    <s v="Binders"/>
    <s v="GBC DocuBind P50 Personal Binding Machine"/>
    <x v="3580"/>
    <n v="3"/>
    <n v="0.7"/>
    <n v="-44.146199999999979"/>
    <s v="Cassandra Brandow"/>
    <s v=""/>
    <n v="1"/>
    <n v="0"/>
  </r>
  <r>
    <n v="4798"/>
    <x v="2377"/>
    <x v="675"/>
    <d v="2018-05-19T00:00:00"/>
    <s v="Standard Class"/>
    <x v="149"/>
    <x v="149"/>
    <x v="1"/>
    <s v="United States"/>
    <s v="Jacksonville"/>
    <s v="Florida"/>
    <n v="32216"/>
    <x v="0"/>
    <s v="OFF-PA-10004983"/>
    <x v="1"/>
    <s v="Paper"/>
    <s v="Xerox 23"/>
    <x v="277"/>
    <n v="6"/>
    <n v="0.2"/>
    <n v="10.8864"/>
    <s v="Cassandra Brandow"/>
    <s v=""/>
    <n v="1"/>
    <n v="0"/>
  </r>
  <r>
    <n v="4799"/>
    <x v="2377"/>
    <x v="675"/>
    <d v="2018-05-19T00:00:00"/>
    <s v="Standard Class"/>
    <x v="149"/>
    <x v="149"/>
    <x v="1"/>
    <s v="United States"/>
    <s v="Jacksonville"/>
    <s v="Florida"/>
    <n v="32216"/>
    <x v="0"/>
    <s v="FUR-FU-10002396"/>
    <x v="0"/>
    <s v="Furnishings"/>
    <s v="DAX Copper Panel Document Frame, 5 x 7 Size"/>
    <x v="3581"/>
    <n v="3"/>
    <n v="0.2"/>
    <n v="8.3028000000000031"/>
    <s v="Cassandra Brandow"/>
    <s v=""/>
    <n v="1"/>
    <n v="0"/>
  </r>
  <r>
    <n v="4800"/>
    <x v="2377"/>
    <x v="675"/>
    <d v="2018-05-19T00:00:00"/>
    <s v="Standard Class"/>
    <x v="149"/>
    <x v="149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x v="3582"/>
    <n v="5"/>
    <n v="0.2"/>
    <n v="4.3600000000000012"/>
    <s v="Cassandra Brandow"/>
    <s v=""/>
    <n v="1"/>
    <n v="0"/>
  </r>
  <r>
    <n v="4801"/>
    <x v="2377"/>
    <x v="675"/>
    <d v="2018-05-19T00:00:00"/>
    <s v="Standard Class"/>
    <x v="149"/>
    <x v="149"/>
    <x v="1"/>
    <s v="United States"/>
    <s v="Jacksonville"/>
    <s v="Florida"/>
    <n v="32216"/>
    <x v="0"/>
    <s v="OFF-AR-10002467"/>
    <x v="1"/>
    <s v="Art"/>
    <s v="Dixon Ticonderoga Pencils"/>
    <x v="411"/>
    <n v="2"/>
    <n v="0.2"/>
    <n v="0.41720000000000046"/>
    <s v="Cassandra Brandow"/>
    <s v=""/>
    <n v="1"/>
    <n v="0"/>
  </r>
  <r>
    <n v="4802"/>
    <x v="2377"/>
    <x v="675"/>
    <d v="2018-05-19T00:00:00"/>
    <s v="Standard Class"/>
    <x v="149"/>
    <x v="149"/>
    <x v="1"/>
    <s v="United States"/>
    <s v="Jacksonville"/>
    <s v="Florida"/>
    <n v="32216"/>
    <x v="0"/>
    <s v="OFF-BI-10004002"/>
    <x v="1"/>
    <s v="Binders"/>
    <s v="Wilson Jones International Size A4 Ring Binders"/>
    <x v="3583"/>
    <n v="2"/>
    <n v="0.7"/>
    <n v="-7.6119999999999983"/>
    <s v="Cassandra Brandow"/>
    <s v=""/>
    <n v="1"/>
    <n v="0"/>
  </r>
  <r>
    <n v="4803"/>
    <x v="2377"/>
    <x v="675"/>
    <d v="2018-05-19T00:00:00"/>
    <s v="Standard Class"/>
    <x v="149"/>
    <x v="149"/>
    <x v="1"/>
    <s v="United States"/>
    <s v="Jacksonville"/>
    <s v="Florida"/>
    <n v="32216"/>
    <x v="0"/>
    <s v="OFF-BI-10002309"/>
    <x v="1"/>
    <s v="Binders"/>
    <s v="Avery Heavy-Duty EZD  Binder With Locking Rings"/>
    <x v="3584"/>
    <n v="8"/>
    <n v="0.7"/>
    <n v="-9.8207999999999984"/>
    <s v="Cassandra Brandow"/>
    <s v=""/>
    <n v="1"/>
    <n v="0"/>
  </r>
  <r>
    <n v="4804"/>
    <x v="2378"/>
    <x v="1002"/>
    <d v="2019-07-17T00:00:00"/>
    <s v="Second Class"/>
    <x v="708"/>
    <x v="708"/>
    <x v="0"/>
    <s v="United States"/>
    <s v="Philadelphia"/>
    <s v="Pennsylvania"/>
    <n v="19140"/>
    <x v="3"/>
    <s v="TEC-PH-10003885"/>
    <x v="2"/>
    <s v="Phones"/>
    <s v="Cisco SPA508G"/>
    <x v="3585"/>
    <n v="1"/>
    <n v="0.4"/>
    <n v="-7.2589000000000041"/>
    <s v="Chuck Magee"/>
    <s v=""/>
    <n v="1"/>
    <n v="0"/>
  </r>
  <r>
    <n v="4805"/>
    <x v="2378"/>
    <x v="1002"/>
    <d v="2019-07-17T00:00:00"/>
    <s v="Second Class"/>
    <x v="708"/>
    <x v="708"/>
    <x v="0"/>
    <s v="United States"/>
    <s v="Philadelphia"/>
    <s v="Pennsylvania"/>
    <n v="19140"/>
    <x v="3"/>
    <s v="FUR-FU-10002501"/>
    <x v="0"/>
    <s v="Furnishings"/>
    <s v="Nu-Dell Executive Frame"/>
    <x v="3586"/>
    <n v="9"/>
    <n v="0.2"/>
    <n v="19.339199999999998"/>
    <s v="Chuck Magee"/>
    <s v=""/>
    <n v="1"/>
    <n v="0"/>
  </r>
  <r>
    <n v="4806"/>
    <x v="2379"/>
    <x v="6"/>
    <d v="2017-11-25T00:00:00"/>
    <s v="Second Class"/>
    <x v="159"/>
    <x v="159"/>
    <x v="0"/>
    <s v="United States"/>
    <s v="Los Angeles"/>
    <s v="California"/>
    <n v="90008"/>
    <x v="1"/>
    <s v="OFF-PA-10000176"/>
    <x v="1"/>
    <s v="Paper"/>
    <s v="Xerox 1887"/>
    <x v="2479"/>
    <n v="2"/>
    <n v="0"/>
    <n v="18.211199999999998"/>
    <s v="Anna Andreadi"/>
    <s v=""/>
    <n v="1"/>
    <n v="0"/>
  </r>
  <r>
    <n v="4807"/>
    <x v="2379"/>
    <x v="6"/>
    <d v="2017-11-25T00:00:00"/>
    <s v="Second Class"/>
    <x v="159"/>
    <x v="159"/>
    <x v="0"/>
    <s v="United States"/>
    <s v="Los Angeles"/>
    <s v="California"/>
    <n v="90008"/>
    <x v="1"/>
    <s v="OFF-PA-10000327"/>
    <x v="1"/>
    <s v="Paper"/>
    <s v="Xerox 1971"/>
    <x v="3587"/>
    <n v="10"/>
    <n v="0"/>
    <n v="19.259999999999998"/>
    <s v="Anna Andreadi"/>
    <s v=""/>
    <n v="1"/>
    <n v="0"/>
  </r>
  <r>
    <n v="4808"/>
    <x v="2379"/>
    <x v="6"/>
    <d v="2017-11-25T00:00:00"/>
    <s v="Second Class"/>
    <x v="159"/>
    <x v="159"/>
    <x v="0"/>
    <s v="United States"/>
    <s v="Los Angeles"/>
    <s v="California"/>
    <n v="90008"/>
    <x v="1"/>
    <s v="OFF-ST-10004634"/>
    <x v="1"/>
    <s v="Storage"/>
    <s v="Personal Folder Holder, Ebony"/>
    <x v="687"/>
    <n v="3"/>
    <n v="0"/>
    <n v="10.088999999999999"/>
    <s v="Anna Andreadi"/>
    <s v=""/>
    <n v="1"/>
    <n v="0"/>
  </r>
  <r>
    <n v="4809"/>
    <x v="2380"/>
    <x v="533"/>
    <d v="2016-11-28T00:00:00"/>
    <s v="Standard Class"/>
    <x v="536"/>
    <x v="536"/>
    <x v="1"/>
    <s v="United States"/>
    <s v="Philadelphia"/>
    <s v="Pennsylvania"/>
    <n v="19134"/>
    <x v="3"/>
    <s v="OFF-EN-10003040"/>
    <x v="1"/>
    <s v="Envelopes"/>
    <s v="Quality Park Security Envelopes"/>
    <x v="3588"/>
    <n v="3"/>
    <n v="0.2"/>
    <n v="21.197700000000001"/>
    <s v="Chuck Magee"/>
    <s v=""/>
    <n v="1"/>
    <n v="0"/>
  </r>
  <r>
    <n v="4810"/>
    <x v="2381"/>
    <x v="17"/>
    <d v="2017-12-30T00:00:00"/>
    <s v="First Class"/>
    <x v="681"/>
    <x v="681"/>
    <x v="0"/>
    <s v="United States"/>
    <s v="Eau Claire"/>
    <s v="Wisconsin"/>
    <n v="54703"/>
    <x v="2"/>
    <s v="OFF-PA-10003228"/>
    <x v="1"/>
    <s v="Paper"/>
    <s v="Xerox 1917"/>
    <x v="3589"/>
    <n v="4"/>
    <n v="0"/>
    <n v="91.950799999999987"/>
    <s v="Kelly Williams"/>
    <s v=""/>
    <n v="1"/>
    <n v="0"/>
  </r>
  <r>
    <n v="4811"/>
    <x v="2381"/>
    <x v="17"/>
    <d v="2017-12-30T00:00:00"/>
    <s v="First Class"/>
    <x v="681"/>
    <x v="681"/>
    <x v="0"/>
    <s v="United States"/>
    <s v="Eau Claire"/>
    <s v="Wisconsin"/>
    <n v="54703"/>
    <x v="2"/>
    <s v="TEC-PH-10004345"/>
    <x v="2"/>
    <s v="Phones"/>
    <s v="Cisco SPA 502G IP Phone"/>
    <x v="3590"/>
    <n v="2"/>
    <n v="0"/>
    <n v="71.97"/>
    <s v="Kelly Williams"/>
    <s v=""/>
    <n v="1"/>
    <n v="0"/>
  </r>
  <r>
    <n v="4812"/>
    <x v="2382"/>
    <x v="696"/>
    <d v="2018-11-19T00:00:00"/>
    <s v="Second Class"/>
    <x v="686"/>
    <x v="686"/>
    <x v="0"/>
    <s v="United States"/>
    <s v="Philadelphia"/>
    <s v="Pennsylvania"/>
    <n v="19134"/>
    <x v="3"/>
    <s v="FUR-CH-10000785"/>
    <x v="0"/>
    <s v="Chairs"/>
    <s v="Global Ergonomic Managers Chair"/>
    <x v="3591"/>
    <n v="3"/>
    <n v="0.3"/>
    <n v="-21.717600000000004"/>
    <s v="Chuck Magee"/>
    <s v=""/>
    <n v="1"/>
    <n v="0"/>
  </r>
  <r>
    <n v="4813"/>
    <x v="2382"/>
    <x v="696"/>
    <d v="2018-11-19T00:00:00"/>
    <s v="Second Class"/>
    <x v="686"/>
    <x v="686"/>
    <x v="0"/>
    <s v="United States"/>
    <s v="Philadelphia"/>
    <s v="Pennsylvania"/>
    <n v="19134"/>
    <x v="3"/>
    <s v="TEC-CO-10004115"/>
    <x v="2"/>
    <s v="Copiers"/>
    <s v="Sharp AL-1530CS Digital Copier"/>
    <x v="3592"/>
    <n v="4"/>
    <n v="0.4"/>
    <n v="179.99639999999999"/>
    <s v="Chuck Magee"/>
    <s v=""/>
    <n v="1"/>
    <n v="0"/>
  </r>
  <r>
    <n v="4814"/>
    <x v="2382"/>
    <x v="696"/>
    <d v="2018-11-19T00:00:00"/>
    <s v="Second Class"/>
    <x v="686"/>
    <x v="686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x v="3593"/>
    <n v="3"/>
    <n v="0.2"/>
    <n v="9.7151999999999941"/>
    <s v="Chuck Magee"/>
    <s v=""/>
    <n v="1"/>
    <n v="0"/>
  </r>
  <r>
    <n v="4815"/>
    <x v="2383"/>
    <x v="541"/>
    <d v="2018-05-10T00:00:00"/>
    <s v="First Class"/>
    <x v="577"/>
    <x v="577"/>
    <x v="0"/>
    <s v="United States"/>
    <s v="Los Angeles"/>
    <s v="California"/>
    <n v="90004"/>
    <x v="1"/>
    <s v="OFF-PA-10002751"/>
    <x v="1"/>
    <s v="Paper"/>
    <s v="Xerox 1920"/>
    <x v="1465"/>
    <n v="3"/>
    <n v="0"/>
    <n v="8.0730000000000004"/>
    <s v="Anna Andreadi"/>
    <s v=""/>
    <n v="1"/>
    <n v="0"/>
  </r>
  <r>
    <n v="4816"/>
    <x v="2384"/>
    <x v="58"/>
    <d v="2016-12-31T00:00:00"/>
    <s v="Standard Class"/>
    <x v="726"/>
    <x v="726"/>
    <x v="0"/>
    <s v="United States"/>
    <s v="Philadelphia"/>
    <s v="Pennsylvania"/>
    <n v="19134"/>
    <x v="3"/>
    <s v="OFF-PA-10004569"/>
    <x v="1"/>
    <s v="Paper"/>
    <s v="Wirebound Message Books, Two 4 1/4&quot; x 5&quot; Forms per Page"/>
    <x v="3594"/>
    <n v="3"/>
    <n v="0.2"/>
    <n v="6.1640999999999995"/>
    <s v="Chuck Magee"/>
    <s v=""/>
    <n v="1"/>
    <n v="0"/>
  </r>
  <r>
    <n v="4817"/>
    <x v="2384"/>
    <x v="58"/>
    <d v="2016-12-31T00:00:00"/>
    <s v="Standard Class"/>
    <x v="726"/>
    <x v="726"/>
    <x v="0"/>
    <s v="United States"/>
    <s v="Philadelphia"/>
    <s v="Pennsylvania"/>
    <n v="19134"/>
    <x v="3"/>
    <s v="OFF-AP-10002998"/>
    <x v="1"/>
    <s v="Appliances"/>
    <s v="Holmes 99% HEPA Air Purifier"/>
    <x v="3595"/>
    <n v="2"/>
    <n v="0.2"/>
    <n v="5.6315999999999971"/>
    <s v="Chuck Magee"/>
    <s v=""/>
    <n v="1"/>
    <n v="0"/>
  </r>
  <r>
    <n v="4818"/>
    <x v="2384"/>
    <x v="58"/>
    <d v="2016-12-31T00:00:00"/>
    <s v="Standard Class"/>
    <x v="726"/>
    <x v="726"/>
    <x v="0"/>
    <s v="United States"/>
    <s v="Philadelphia"/>
    <s v="Pennsylvania"/>
    <n v="19134"/>
    <x v="3"/>
    <s v="OFF-AP-10003287"/>
    <x v="1"/>
    <s v="Appliances"/>
    <s v="Tripp Lite TLP810NET Broadband Surge for Modem/Fax"/>
    <x v="3596"/>
    <n v="2"/>
    <n v="0.2"/>
    <n v="8.1551999999999971"/>
    <s v="Chuck Magee"/>
    <s v=""/>
    <n v="1"/>
    <n v="0"/>
  </r>
  <r>
    <n v="4819"/>
    <x v="2384"/>
    <x v="58"/>
    <d v="2016-12-31T00:00:00"/>
    <s v="Standard Class"/>
    <x v="726"/>
    <x v="726"/>
    <x v="0"/>
    <s v="United States"/>
    <s v="Philadelphia"/>
    <s v="Pennsylvania"/>
    <n v="19134"/>
    <x v="3"/>
    <s v="OFF-ST-10001370"/>
    <x v="1"/>
    <s v="Storage"/>
    <s v="Sensible Storage WireTech Storage Systems"/>
    <x v="3597"/>
    <n v="4"/>
    <n v="0.2"/>
    <n v="-42.588000000000036"/>
    <s v="Chuck Magee"/>
    <s v=""/>
    <n v="1"/>
    <n v="0"/>
  </r>
  <r>
    <n v="4820"/>
    <x v="2385"/>
    <x v="110"/>
    <d v="2019-06-14T00:00:00"/>
    <s v="Standard Class"/>
    <x v="752"/>
    <x v="752"/>
    <x v="0"/>
    <s v="United States"/>
    <s v="Norwich"/>
    <s v="Connecticut"/>
    <n v="6360"/>
    <x v="3"/>
    <s v="OFF-BI-10004040"/>
    <x v="1"/>
    <s v="Binders"/>
    <s v="Wilson Jones Impact Binders"/>
    <x v="3598"/>
    <n v="2"/>
    <n v="0"/>
    <n v="5.0763999999999996"/>
    <s v="Chuck Magee"/>
    <s v=""/>
    <n v="1"/>
    <n v="1"/>
  </r>
  <r>
    <n v="4821"/>
    <x v="2386"/>
    <x v="1003"/>
    <d v="2017-04-11T00:00:00"/>
    <s v="Standard Class"/>
    <x v="724"/>
    <x v="724"/>
    <x v="0"/>
    <s v="United States"/>
    <s v="San Antonio"/>
    <s v="Texas"/>
    <n v="78207"/>
    <x v="2"/>
    <s v="OFF-AP-10002651"/>
    <x v="1"/>
    <s v="Appliances"/>
    <s v="Hoover Upright Vacuum With Dirt Cup"/>
    <x v="3599"/>
    <n v="8"/>
    <n v="0.8"/>
    <n v="-1181.2824000000003"/>
    <s v="Kelly Williams"/>
    <s v=""/>
    <n v="1"/>
    <n v="0"/>
  </r>
  <r>
    <n v="4822"/>
    <x v="2386"/>
    <x v="1003"/>
    <d v="2017-04-11T00:00:00"/>
    <s v="Standard Class"/>
    <x v="724"/>
    <x v="724"/>
    <x v="0"/>
    <s v="United States"/>
    <s v="San Antonio"/>
    <s v="Texas"/>
    <n v="78207"/>
    <x v="2"/>
    <s v="TEC-AC-10002402"/>
    <x v="2"/>
    <s v="Accessories"/>
    <s v="Razer Kraken PRO Over Ear PC and Music Headset"/>
    <x v="3130"/>
    <n v="6"/>
    <n v="0.2"/>
    <n v="47.993999999999971"/>
    <s v="Kelly Williams"/>
    <s v=""/>
    <n v="1"/>
    <n v="0"/>
  </r>
  <r>
    <n v="4823"/>
    <x v="2387"/>
    <x v="212"/>
    <d v="2018-07-11T00:00:00"/>
    <s v="Same Day"/>
    <x v="125"/>
    <x v="125"/>
    <x v="2"/>
    <s v="United States"/>
    <s v="Yuma"/>
    <s v="Arizona"/>
    <n v="85364"/>
    <x v="1"/>
    <s v="OFF-BI-10001658"/>
    <x v="1"/>
    <s v="Binders"/>
    <s v="GBC Standard Therm-A-Bind Covers"/>
    <x v="3600"/>
    <n v="6"/>
    <n v="0.7"/>
    <n v="-35.884799999999984"/>
    <s v="Anna Andreadi"/>
    <s v=""/>
    <n v="1"/>
    <n v="0"/>
  </r>
  <r>
    <n v="4824"/>
    <x v="2388"/>
    <x v="831"/>
    <d v="2018-11-26T00:00:00"/>
    <s v="Standard Class"/>
    <x v="237"/>
    <x v="237"/>
    <x v="0"/>
    <s v="United States"/>
    <s v="Columbus"/>
    <s v="Ohio"/>
    <n v="43229"/>
    <x v="3"/>
    <s v="TEC-MA-10000752"/>
    <x v="2"/>
    <s v="Machines"/>
    <s v="Texas Instrument TI-15 Fraction Calculator"/>
    <x v="3601"/>
    <n v="7"/>
    <n v="0.7"/>
    <n v="-24.275999999999996"/>
    <s v="Chuck Magee"/>
    <s v=""/>
    <n v="1"/>
    <n v="0"/>
  </r>
  <r>
    <n v="4825"/>
    <x v="2388"/>
    <x v="831"/>
    <d v="2018-11-26T00:00:00"/>
    <s v="Standard Class"/>
    <x v="237"/>
    <x v="237"/>
    <x v="0"/>
    <s v="United States"/>
    <s v="Columbus"/>
    <s v="Ohio"/>
    <n v="43229"/>
    <x v="3"/>
    <s v="FUR-CH-10003817"/>
    <x v="0"/>
    <s v="Chairs"/>
    <s v="Global Value Steno Chair, Gray"/>
    <x v="3602"/>
    <n v="3"/>
    <n v="0.3"/>
    <n v="-9.1109999999999971"/>
    <s v="Chuck Magee"/>
    <s v=""/>
    <n v="1"/>
    <n v="0"/>
  </r>
  <r>
    <n v="4826"/>
    <x v="2388"/>
    <x v="831"/>
    <d v="2018-11-26T00:00:00"/>
    <s v="Standard Class"/>
    <x v="237"/>
    <x v="237"/>
    <x v="0"/>
    <s v="United States"/>
    <s v="Columbus"/>
    <s v="Ohio"/>
    <n v="43229"/>
    <x v="3"/>
    <s v="FUR-FU-10001876"/>
    <x v="0"/>
    <s v="Furnishings"/>
    <s v="Computer Room Manger, 14&quot;"/>
    <x v="2540"/>
    <n v="3"/>
    <n v="0.2"/>
    <n v="15.590399999999995"/>
    <s v="Chuck Magee"/>
    <s v=""/>
    <n v="1"/>
    <n v="0"/>
  </r>
  <r>
    <n v="4827"/>
    <x v="2389"/>
    <x v="105"/>
    <d v="2019-11-15T00:00:00"/>
    <s v="First Class"/>
    <x v="531"/>
    <x v="531"/>
    <x v="1"/>
    <s v="United States"/>
    <s v="Los Angeles"/>
    <s v="California"/>
    <n v="90036"/>
    <x v="1"/>
    <s v="OFF-BI-10003460"/>
    <x v="1"/>
    <s v="Binders"/>
    <s v="Acco 3-Hole Punch"/>
    <x v="3603"/>
    <n v="4"/>
    <n v="0.2"/>
    <n v="4.9055999999999997"/>
    <s v="Anna Andreadi"/>
    <s v=""/>
    <n v="1"/>
    <n v="0"/>
  </r>
  <r>
    <n v="4828"/>
    <x v="2390"/>
    <x v="301"/>
    <d v="2016-11-08T00:00:00"/>
    <s v="Standard Class"/>
    <x v="705"/>
    <x v="705"/>
    <x v="1"/>
    <s v="United States"/>
    <s v="Richmond"/>
    <s v="Kentucky"/>
    <n v="40475"/>
    <x v="0"/>
    <s v="OFF-ST-10000464"/>
    <x v="1"/>
    <s v="Storage"/>
    <s v="Multi-Use Personal File Cart and Caster Set, Three Stacking Bins"/>
    <x v="2876"/>
    <n v="2"/>
    <n v="0"/>
    <n v="19.465600000000002"/>
    <s v="Cassandra Brandow"/>
    <s v=""/>
    <n v="1"/>
    <n v="0"/>
  </r>
  <r>
    <n v="4829"/>
    <x v="2390"/>
    <x v="301"/>
    <d v="2016-11-08T00:00:00"/>
    <s v="Standard Class"/>
    <x v="705"/>
    <x v="705"/>
    <x v="1"/>
    <s v="United States"/>
    <s v="Richmond"/>
    <s v="Kentucky"/>
    <n v="40475"/>
    <x v="0"/>
    <s v="OFF-AR-10001919"/>
    <x v="1"/>
    <s v="Art"/>
    <s v="OIC #2 Pencils, Medium Soft"/>
    <x v="719"/>
    <n v="3"/>
    <n v="0"/>
    <n v="1.6355999999999997"/>
    <s v="Cassandra Brandow"/>
    <s v=""/>
    <n v="1"/>
    <n v="0"/>
  </r>
  <r>
    <n v="4830"/>
    <x v="2391"/>
    <x v="666"/>
    <d v="2018-05-21T00:00:00"/>
    <s v="Standard Class"/>
    <x v="627"/>
    <x v="627"/>
    <x v="0"/>
    <s v="United States"/>
    <s v="New York City"/>
    <s v="New York"/>
    <n v="10035"/>
    <x v="3"/>
    <s v="OFF-BI-10002393"/>
    <x v="1"/>
    <s v="Binders"/>
    <s v="Binder Posts"/>
    <x v="3604"/>
    <n v="3"/>
    <n v="0.2"/>
    <n v="4.4771999999999998"/>
    <s v="Chuck Magee"/>
    <s v=""/>
    <n v="1"/>
    <n v="0"/>
  </r>
  <r>
    <n v="4831"/>
    <x v="2392"/>
    <x v="845"/>
    <d v="2016-11-12T00:00:00"/>
    <s v="Standard Class"/>
    <x v="333"/>
    <x v="333"/>
    <x v="0"/>
    <s v="United States"/>
    <s v="Wausau"/>
    <s v="Wisconsin"/>
    <n v="54401"/>
    <x v="2"/>
    <s v="OFF-AP-10001293"/>
    <x v="1"/>
    <s v="Appliances"/>
    <s v="Belkin 8 Outlet Surge Protector"/>
    <x v="3605"/>
    <n v="6"/>
    <n v="0"/>
    <n v="68.846399999999988"/>
    <s v="Kelly Williams"/>
    <s v=""/>
    <n v="1"/>
    <n v="0"/>
  </r>
  <r>
    <n v="4832"/>
    <x v="2392"/>
    <x v="845"/>
    <d v="2016-11-12T00:00:00"/>
    <s v="Standard Class"/>
    <x v="333"/>
    <x v="333"/>
    <x v="0"/>
    <s v="United States"/>
    <s v="Wausau"/>
    <s v="Wisconsin"/>
    <n v="54401"/>
    <x v="2"/>
    <s v="OFF-ST-10004258"/>
    <x v="1"/>
    <s v="Storage"/>
    <s v="Portable Personal File Box"/>
    <x v="905"/>
    <n v="3"/>
    <n v="0"/>
    <n v="9.8901000000000039"/>
    <s v="Kelly Williams"/>
    <s v=""/>
    <n v="1"/>
    <n v="0"/>
  </r>
  <r>
    <n v="4833"/>
    <x v="2392"/>
    <x v="845"/>
    <d v="2016-11-12T00:00:00"/>
    <s v="Standard Class"/>
    <x v="333"/>
    <x v="333"/>
    <x v="0"/>
    <s v="United States"/>
    <s v="Wausau"/>
    <s v="Wisconsin"/>
    <n v="54401"/>
    <x v="2"/>
    <s v="OFF-ST-10002214"/>
    <x v="1"/>
    <s v="Storage"/>
    <s v="X-Rack File for Hanging Folders"/>
    <x v="2433"/>
    <n v="2"/>
    <n v="0"/>
    <n v="5.8707999999999991"/>
    <s v="Kelly Williams"/>
    <s v=""/>
    <n v="1"/>
    <n v="0"/>
  </r>
  <r>
    <n v="4834"/>
    <x v="2392"/>
    <x v="845"/>
    <d v="2016-11-12T00:00:00"/>
    <s v="Standard Class"/>
    <x v="333"/>
    <x v="333"/>
    <x v="0"/>
    <s v="United States"/>
    <s v="Wausau"/>
    <s v="Wisconsin"/>
    <n v="54401"/>
    <x v="2"/>
    <s v="OFF-BI-10004970"/>
    <x v="1"/>
    <s v="Binders"/>
    <s v="ACCOHIDE 3-Ring Binder, Blue, 1&quot;"/>
    <x v="714"/>
    <n v="3"/>
    <n v="0"/>
    <n v="5.8232999999999997"/>
    <s v="Kelly Williams"/>
    <s v=""/>
    <n v="1"/>
    <n v="0"/>
  </r>
  <r>
    <n v="4835"/>
    <x v="2393"/>
    <x v="361"/>
    <d v="2019-10-10T00:00:00"/>
    <s v="Standard Class"/>
    <x v="486"/>
    <x v="486"/>
    <x v="2"/>
    <s v="United States"/>
    <s v="San Francisco"/>
    <s v="California"/>
    <n v="94110"/>
    <x v="1"/>
    <s v="OFF-BI-10002571"/>
    <x v="1"/>
    <s v="Binders"/>
    <s v="Avery Framed View Binder, EZD Ring (Locking), Navy, 1 1/2&quot;"/>
    <x v="3089"/>
    <n v="5"/>
    <n v="0.2"/>
    <n v="13.472999999999999"/>
    <s v="Anna Andreadi"/>
    <s v=""/>
    <n v="1"/>
    <n v="0"/>
  </r>
  <r>
    <n v="4836"/>
    <x v="2393"/>
    <x v="361"/>
    <d v="2019-10-10T00:00:00"/>
    <s v="Standard Class"/>
    <x v="486"/>
    <x v="486"/>
    <x v="2"/>
    <s v="United States"/>
    <s v="San Francisco"/>
    <s v="California"/>
    <n v="94110"/>
    <x v="1"/>
    <s v="OFF-PA-10002581"/>
    <x v="1"/>
    <s v="Paper"/>
    <s v="Xerox 1951"/>
    <x v="1168"/>
    <n v="2"/>
    <n v="0"/>
    <n v="27.881999999999998"/>
    <s v="Anna Andreadi"/>
    <s v=""/>
    <n v="1"/>
    <n v="0"/>
  </r>
  <r>
    <n v="4837"/>
    <x v="2393"/>
    <x v="361"/>
    <d v="2019-10-10T00:00:00"/>
    <s v="Standard Class"/>
    <x v="486"/>
    <x v="486"/>
    <x v="2"/>
    <s v="United States"/>
    <s v="San Francisco"/>
    <s v="California"/>
    <n v="94110"/>
    <x v="1"/>
    <s v="OFF-BI-10001097"/>
    <x v="1"/>
    <s v="Binders"/>
    <s v="Avery Hole Reinforcements"/>
    <x v="958"/>
    <n v="4"/>
    <n v="0.2"/>
    <n v="7.2267999999999999"/>
    <s v="Anna Andreadi"/>
    <s v=""/>
    <n v="1"/>
    <n v="0"/>
  </r>
  <r>
    <n v="4838"/>
    <x v="2394"/>
    <x v="702"/>
    <d v="2019-06-03T00:00:00"/>
    <s v="First Class"/>
    <x v="651"/>
    <x v="651"/>
    <x v="0"/>
    <s v="United States"/>
    <s v="Dublin"/>
    <s v="Ohio"/>
    <n v="43017"/>
    <x v="3"/>
    <s v="OFF-BI-10003429"/>
    <x v="1"/>
    <s v="Binders"/>
    <s v="Cardinal HOLDit! Binder Insert Strips,Extra Strips"/>
    <x v="3606"/>
    <n v="2"/>
    <n v="0.7"/>
    <n v="-2.6585999999999999"/>
    <s v="Chuck Magee"/>
    <s v=""/>
    <n v="1"/>
    <n v="0"/>
  </r>
  <r>
    <n v="4839"/>
    <x v="2394"/>
    <x v="702"/>
    <d v="2019-06-03T00:00:00"/>
    <s v="First Class"/>
    <x v="651"/>
    <x v="651"/>
    <x v="0"/>
    <s v="United States"/>
    <s v="Dublin"/>
    <s v="Ohio"/>
    <n v="43017"/>
    <x v="3"/>
    <s v="OFF-PA-10000682"/>
    <x v="1"/>
    <s v="Paper"/>
    <s v="Xerox 1924"/>
    <x v="3607"/>
    <n v="6"/>
    <n v="0.2"/>
    <n v="10.057200000000002"/>
    <s v="Chuck Magee"/>
    <s v=""/>
    <n v="1"/>
    <n v="0"/>
  </r>
  <r>
    <n v="4840"/>
    <x v="2394"/>
    <x v="702"/>
    <d v="2019-06-03T00:00:00"/>
    <s v="First Class"/>
    <x v="651"/>
    <x v="651"/>
    <x v="0"/>
    <s v="United States"/>
    <s v="Dublin"/>
    <s v="Ohio"/>
    <n v="43017"/>
    <x v="3"/>
    <s v="TEC-PH-10001700"/>
    <x v="2"/>
    <s v="Phones"/>
    <s v="Panasonic KX-TG6844B Expandable Digital Cordless Telephone"/>
    <x v="3608"/>
    <n v="4"/>
    <n v="0.4"/>
    <n v="-34.314799999999991"/>
    <s v="Chuck Magee"/>
    <s v=""/>
    <n v="1"/>
    <n v="0"/>
  </r>
  <r>
    <n v="4841"/>
    <x v="2395"/>
    <x v="225"/>
    <d v="2019-11-25T00:00:00"/>
    <s v="Standard Class"/>
    <x v="337"/>
    <x v="337"/>
    <x v="2"/>
    <s v="United States"/>
    <s v="Henderson"/>
    <s v="Kentucky"/>
    <n v="42420"/>
    <x v="0"/>
    <s v="FUR-FU-10000629"/>
    <x v="0"/>
    <s v="Furnishings"/>
    <s v="9-3/4 Diameter Round Wall Clock"/>
    <x v="3609"/>
    <n v="2"/>
    <n v="0"/>
    <n v="11.583600000000001"/>
    <s v="Cassandra Brandow"/>
    <s v=""/>
    <n v="1"/>
    <n v="0"/>
  </r>
  <r>
    <n v="4842"/>
    <x v="2396"/>
    <x v="443"/>
    <d v="2018-12-28T00:00:00"/>
    <s v="Standard Class"/>
    <x v="392"/>
    <x v="392"/>
    <x v="0"/>
    <s v="United States"/>
    <s v="Bowling Green"/>
    <s v="Ohio"/>
    <n v="43402"/>
    <x v="3"/>
    <s v="OFF-BI-10001267"/>
    <x v="1"/>
    <s v="Binders"/>
    <s v="Universal Recycled Hanging Pressboard Report Binders, Letter Size"/>
    <x v="3610"/>
    <n v="3"/>
    <n v="0.7"/>
    <n v="-4.0722000000000023"/>
    <s v="Chuck Magee"/>
    <s v=""/>
    <n v="1"/>
    <n v="0"/>
  </r>
  <r>
    <n v="4843"/>
    <x v="2397"/>
    <x v="365"/>
    <d v="2019-10-04T00:00:00"/>
    <s v="Standard Class"/>
    <x v="123"/>
    <x v="123"/>
    <x v="0"/>
    <s v="United States"/>
    <s v="Memphis"/>
    <s v="Tennessee"/>
    <n v="38109"/>
    <x v="0"/>
    <s v="OFF-ST-10001418"/>
    <x v="1"/>
    <s v="Storage"/>
    <s v="Carina Media Storage Towers in Natural &amp; Black"/>
    <x v="3611"/>
    <n v="5"/>
    <n v="0.2"/>
    <n v="-54.881999999999998"/>
    <s v="Cassandra Brandow"/>
    <s v=""/>
    <n v="1"/>
    <n v="0"/>
  </r>
  <r>
    <n v="4844"/>
    <x v="2398"/>
    <x v="77"/>
    <d v="2018-11-09T00:00:00"/>
    <s v="First Class"/>
    <x v="693"/>
    <x v="693"/>
    <x v="0"/>
    <s v="United States"/>
    <s v="Lakewood"/>
    <s v="New Jersey"/>
    <n v="8701"/>
    <x v="3"/>
    <s v="OFF-FA-10004968"/>
    <x v="1"/>
    <s v="Fasteners"/>
    <s v="Rubber Band Ball"/>
    <x v="3612"/>
    <n v="4"/>
    <n v="0"/>
    <n v="0.2992000000000008"/>
    <s v="Chuck Magee"/>
    <s v=""/>
    <n v="1"/>
    <n v="0"/>
  </r>
  <r>
    <n v="4845"/>
    <x v="2399"/>
    <x v="527"/>
    <d v="2016-04-05T00:00:00"/>
    <s v="First Class"/>
    <x v="89"/>
    <x v="89"/>
    <x v="1"/>
    <s v="United States"/>
    <s v="Los Angeles"/>
    <s v="California"/>
    <n v="90008"/>
    <x v="1"/>
    <s v="OFF-BI-10004140"/>
    <x v="1"/>
    <s v="Binders"/>
    <s v="Avery Non-Stick Binders"/>
    <x v="1600"/>
    <n v="2"/>
    <n v="0.2"/>
    <n v="2.2449999999999992"/>
    <s v="Anna Andreadi"/>
    <s v=""/>
    <n v="1"/>
    <n v="0"/>
  </r>
  <r>
    <n v="4846"/>
    <x v="2400"/>
    <x v="862"/>
    <d v="2017-07-26T00:00:00"/>
    <s v="Second Class"/>
    <x v="234"/>
    <x v="234"/>
    <x v="0"/>
    <s v="United States"/>
    <s v="Rochester"/>
    <s v="New York"/>
    <n v="14609"/>
    <x v="3"/>
    <s v="OFF-BI-10003460"/>
    <x v="1"/>
    <s v="Binders"/>
    <s v="Acco 3-Hole Punch"/>
    <x v="3613"/>
    <n v="3"/>
    <n v="0.2"/>
    <n v="3.6791999999999998"/>
    <s v="Chuck Magee"/>
    <s v=""/>
    <n v="1"/>
    <n v="0"/>
  </r>
  <r>
    <n v="4847"/>
    <x v="2401"/>
    <x v="402"/>
    <d v="2016-06-27T00:00:00"/>
    <s v="Second Class"/>
    <x v="136"/>
    <x v="136"/>
    <x v="1"/>
    <s v="United States"/>
    <s v="Salem"/>
    <s v="Oregon"/>
    <n v="97301"/>
    <x v="1"/>
    <s v="TEC-PH-10002115"/>
    <x v="2"/>
    <s v="Phones"/>
    <s v="Plantronics 81402"/>
    <x v="1274"/>
    <n v="5"/>
    <n v="0.2"/>
    <n v="19.796999999999997"/>
    <s v="Anna Andreadi"/>
    <s v=""/>
    <n v="1"/>
    <n v="0"/>
  </r>
  <r>
    <n v="4848"/>
    <x v="2401"/>
    <x v="402"/>
    <d v="2016-06-27T00:00:00"/>
    <s v="Second Class"/>
    <x v="136"/>
    <x v="136"/>
    <x v="1"/>
    <s v="United States"/>
    <s v="Salem"/>
    <s v="Oregon"/>
    <n v="97301"/>
    <x v="1"/>
    <s v="OFF-AR-10003478"/>
    <x v="1"/>
    <s v="Art"/>
    <s v="Avery Hi-Liter EverBold Pen Style Fluorescent Highlighters, 4/Pack"/>
    <x v="3614"/>
    <n v="11"/>
    <n v="0.2"/>
    <n v="17.908000000000001"/>
    <s v="Anna Andreadi"/>
    <s v=""/>
    <n v="1"/>
    <n v="0"/>
  </r>
  <r>
    <n v="4849"/>
    <x v="2401"/>
    <x v="402"/>
    <d v="2016-06-27T00:00:00"/>
    <s v="Second Class"/>
    <x v="136"/>
    <x v="136"/>
    <x v="1"/>
    <s v="United States"/>
    <s v="Salem"/>
    <s v="Oregon"/>
    <n v="97301"/>
    <x v="1"/>
    <s v="OFF-AR-10000475"/>
    <x v="1"/>
    <s v="Art"/>
    <s v="Hunt BOSTON Vista Battery-Operated Pencil Sharpener, Black"/>
    <x v="1747"/>
    <n v="1"/>
    <n v="0.2"/>
    <n v="0.8162000000000007"/>
    <s v="Anna Andreadi"/>
    <s v=""/>
    <n v="1"/>
    <n v="0"/>
  </r>
  <r>
    <n v="4850"/>
    <x v="2402"/>
    <x v="78"/>
    <d v="2016-09-14T00:00:00"/>
    <s v="Standard Class"/>
    <x v="507"/>
    <x v="507"/>
    <x v="0"/>
    <s v="United States"/>
    <s v="Pasco"/>
    <s v="Washington"/>
    <n v="99301"/>
    <x v="1"/>
    <s v="OFF-AR-10003045"/>
    <x v="1"/>
    <s v="Art"/>
    <s v="Prang Colored Pencils"/>
    <x v="490"/>
    <n v="2"/>
    <n v="0"/>
    <n v="2.6459999999999999"/>
    <s v="Anna Andreadi"/>
    <s v=""/>
    <n v="1"/>
    <n v="0"/>
  </r>
  <r>
    <n v="4851"/>
    <x v="2402"/>
    <x v="78"/>
    <d v="2016-09-14T00:00:00"/>
    <s v="Standard Class"/>
    <x v="507"/>
    <x v="507"/>
    <x v="0"/>
    <s v="United States"/>
    <s v="Pasco"/>
    <s v="Washington"/>
    <n v="99301"/>
    <x v="1"/>
    <s v="FUR-CH-10000454"/>
    <x v="0"/>
    <s v="Chairs"/>
    <s v="Hon Deluxe Fabric Upholstered Stacking Chairs, Rounded Back"/>
    <x v="3615"/>
    <n v="5"/>
    <n v="0.2"/>
    <n v="121.98999999999992"/>
    <s v="Anna Andreadi"/>
    <s v=""/>
    <n v="1"/>
    <n v="0"/>
  </r>
  <r>
    <n v="4852"/>
    <x v="2402"/>
    <x v="78"/>
    <d v="2016-09-14T00:00:00"/>
    <s v="Standard Class"/>
    <x v="507"/>
    <x v="507"/>
    <x v="0"/>
    <s v="United States"/>
    <s v="Pasco"/>
    <s v="Washington"/>
    <n v="99301"/>
    <x v="1"/>
    <s v="OFF-AR-10000380"/>
    <x v="1"/>
    <s v="Art"/>
    <s v="Hunt PowerHouse Electric Pencil Sharpener, Blue"/>
    <x v="3616"/>
    <n v="8"/>
    <n v="0"/>
    <n v="91.151999999999958"/>
    <s v="Anna Andreadi"/>
    <s v=""/>
    <n v="1"/>
    <n v="0"/>
  </r>
  <r>
    <n v="4853"/>
    <x v="2402"/>
    <x v="78"/>
    <d v="2016-09-14T00:00:00"/>
    <s v="Standard Class"/>
    <x v="507"/>
    <x v="507"/>
    <x v="0"/>
    <s v="United States"/>
    <s v="Pasco"/>
    <s v="Washington"/>
    <n v="99301"/>
    <x v="1"/>
    <s v="OFF-ST-10000736"/>
    <x v="1"/>
    <s v="Storage"/>
    <s v="Carina Double Wide Media Storage Towers in Natural &amp; Black"/>
    <x v="1065"/>
    <n v="6"/>
    <n v="0"/>
    <n v="19.43519999999998"/>
    <s v="Anna Andreadi"/>
    <s v=""/>
    <n v="1"/>
    <n v="0"/>
  </r>
  <r>
    <n v="4854"/>
    <x v="2403"/>
    <x v="432"/>
    <d v="2016-12-15T00:00:00"/>
    <s v="Second Class"/>
    <x v="109"/>
    <x v="109"/>
    <x v="0"/>
    <s v="United States"/>
    <s v="Oakland"/>
    <s v="California"/>
    <n v="94601"/>
    <x v="1"/>
    <s v="FUR-FU-10004270"/>
    <x v="0"/>
    <s v="Furnishings"/>
    <s v="Eldon Image Series Desk Accessories, Burgundy"/>
    <x v="3617"/>
    <n v="3"/>
    <n v="0"/>
    <n v="4.5144000000000002"/>
    <s v="Anna Andreadi"/>
    <s v=""/>
    <n v="1"/>
    <n v="0"/>
  </r>
  <r>
    <n v="4855"/>
    <x v="2403"/>
    <x v="432"/>
    <d v="2016-12-15T00:00:00"/>
    <s v="Second Class"/>
    <x v="109"/>
    <x v="109"/>
    <x v="0"/>
    <s v="United States"/>
    <s v="Oakland"/>
    <s v="California"/>
    <n v="94601"/>
    <x v="1"/>
    <s v="OFF-ST-10000617"/>
    <x v="1"/>
    <s v="Storage"/>
    <s v="Woodgrain Magazine Files by Perma"/>
    <x v="3090"/>
    <n v="3"/>
    <n v="0"/>
    <n v="0.62579999999999902"/>
    <s v="Anna Andreadi"/>
    <s v=""/>
    <n v="1"/>
    <n v="0"/>
  </r>
  <r>
    <n v="4856"/>
    <x v="2403"/>
    <x v="432"/>
    <d v="2016-12-15T00:00:00"/>
    <s v="Second Class"/>
    <x v="109"/>
    <x v="109"/>
    <x v="0"/>
    <s v="United States"/>
    <s v="Oakland"/>
    <s v="California"/>
    <n v="94601"/>
    <x v="1"/>
    <s v="FUR-FU-10001706"/>
    <x v="0"/>
    <s v="Furnishings"/>
    <s v="Longer-Life Soft White Bulbs"/>
    <x v="357"/>
    <n v="3"/>
    <n v="0"/>
    <n v="4.4352"/>
    <s v="Anna Andreadi"/>
    <s v=""/>
    <n v="1"/>
    <n v="0"/>
  </r>
  <r>
    <n v="4857"/>
    <x v="2404"/>
    <x v="1004"/>
    <d v="2017-01-17T00:00:00"/>
    <s v="Standard Class"/>
    <x v="171"/>
    <x v="171"/>
    <x v="0"/>
    <s v="United States"/>
    <s v="Los Angeles"/>
    <s v="California"/>
    <n v="90004"/>
    <x v="1"/>
    <s v="OFF-BI-10003364"/>
    <x v="1"/>
    <s v="Binders"/>
    <s v="Binding Machine Supplies"/>
    <x v="823"/>
    <n v="3"/>
    <n v="0.2"/>
    <n v="24.502800000000001"/>
    <s v="Anna Andreadi"/>
    <s v=""/>
    <n v="1"/>
    <n v="0"/>
  </r>
  <r>
    <n v="4858"/>
    <x v="2404"/>
    <x v="1004"/>
    <d v="2017-01-17T00:00:00"/>
    <s v="Standard Class"/>
    <x v="171"/>
    <x v="171"/>
    <x v="0"/>
    <s v="United States"/>
    <s v="Los Angeles"/>
    <s v="California"/>
    <n v="90004"/>
    <x v="1"/>
    <s v="FUR-FU-10001861"/>
    <x v="0"/>
    <s v="Furnishings"/>
    <s v="Floodlight Indoor Halogen Bulbs, 1 Bulb per Pack, 60 Watts"/>
    <x v="292"/>
    <n v="4"/>
    <n v="0"/>
    <n v="38.023999999999994"/>
    <s v="Anna Andreadi"/>
    <s v=""/>
    <n v="1"/>
    <n v="0"/>
  </r>
  <r>
    <n v="4859"/>
    <x v="2404"/>
    <x v="1004"/>
    <d v="2017-01-17T00:00:00"/>
    <s v="Standard Class"/>
    <x v="171"/>
    <x v="171"/>
    <x v="0"/>
    <s v="United States"/>
    <s v="Los Angeles"/>
    <s v="California"/>
    <n v="90004"/>
    <x v="1"/>
    <s v="FUR-FU-10004845"/>
    <x v="0"/>
    <s v="Furnishings"/>
    <s v="Deflect-o EconoMat Nonstudded, No Bevel Mat"/>
    <x v="3618"/>
    <n v="9"/>
    <n v="0"/>
    <n v="92.969999999999985"/>
    <s v="Anna Andreadi"/>
    <s v=""/>
    <n v="1"/>
    <n v="0"/>
  </r>
  <r>
    <n v="4860"/>
    <x v="2405"/>
    <x v="934"/>
    <d v="2019-12-19T00:00:00"/>
    <s v="Standard Class"/>
    <x v="164"/>
    <x v="164"/>
    <x v="1"/>
    <s v="United States"/>
    <s v="Oak Park"/>
    <s v="Illinois"/>
    <n v="60302"/>
    <x v="2"/>
    <s v="OFF-AR-10000823"/>
    <x v="1"/>
    <s v="Art"/>
    <s v="Newell 307"/>
    <x v="1330"/>
    <n v="7"/>
    <n v="0.2"/>
    <n v="1.0192000000000001"/>
    <s v="Kelly Williams"/>
    <s v=""/>
    <n v="1"/>
    <n v="0"/>
  </r>
  <r>
    <n v="4861"/>
    <x v="2406"/>
    <x v="122"/>
    <d v="2018-12-24T00:00:00"/>
    <s v="Standard Class"/>
    <x v="136"/>
    <x v="136"/>
    <x v="1"/>
    <s v="United States"/>
    <s v="Morristown"/>
    <s v="New Jersey"/>
    <n v="7960"/>
    <x v="3"/>
    <s v="OFF-BI-10001359"/>
    <x v="1"/>
    <s v="Binders"/>
    <s v="GBC DocuBind TL300 Electric Binding System"/>
    <x v="1639"/>
    <n v="2"/>
    <n v="0"/>
    <n v="843.17059999999992"/>
    <s v="Chuck Magee"/>
    <s v=""/>
    <n v="1"/>
    <n v="0"/>
  </r>
  <r>
    <n v="4862"/>
    <x v="2407"/>
    <x v="909"/>
    <d v="2016-04-16T00:00:00"/>
    <s v="Second Class"/>
    <x v="39"/>
    <x v="39"/>
    <x v="2"/>
    <s v="United States"/>
    <s v="Austin"/>
    <s v="Texas"/>
    <n v="78745"/>
    <x v="2"/>
    <s v="TEC-PH-10001835"/>
    <x v="2"/>
    <s v="Phones"/>
    <s v="Jawbone JAMBOX Wireless Bluetooth Speaker"/>
    <x v="3619"/>
    <n v="6"/>
    <n v="0.2"/>
    <n v="265.42320000000001"/>
    <s v="Kelly Williams"/>
    <s v=""/>
    <n v="1"/>
    <n v="0"/>
  </r>
  <r>
    <n v="4863"/>
    <x v="2408"/>
    <x v="338"/>
    <d v="2018-11-14T00:00:00"/>
    <s v="Standard Class"/>
    <x v="64"/>
    <x v="64"/>
    <x v="1"/>
    <s v="United States"/>
    <s v="New York City"/>
    <s v="New York"/>
    <n v="10011"/>
    <x v="3"/>
    <s v="OFF-BI-10001191"/>
    <x v="1"/>
    <s v="Binders"/>
    <s v="Canvas Sectional Post Binders"/>
    <x v="3620"/>
    <n v="1"/>
    <n v="0.2"/>
    <n v="7.3834"/>
    <s v="Chuck Magee"/>
    <s v=""/>
    <n v="1"/>
    <n v="0"/>
  </r>
  <r>
    <n v="4864"/>
    <x v="2408"/>
    <x v="338"/>
    <d v="2018-11-14T00:00:00"/>
    <s v="Standard Class"/>
    <x v="64"/>
    <x v="64"/>
    <x v="1"/>
    <s v="United States"/>
    <s v="New York City"/>
    <s v="New York"/>
    <n v="10011"/>
    <x v="3"/>
    <s v="OFF-BI-10003982"/>
    <x v="1"/>
    <s v="Binders"/>
    <s v="Wilson Jones Century Plastic Molded Ring Binders"/>
    <x v="3621"/>
    <n v="3"/>
    <n v="0.2"/>
    <n v="16.823699999999999"/>
    <s v="Chuck Magee"/>
    <s v=""/>
    <n v="1"/>
    <n v="0"/>
  </r>
  <r>
    <n v="4865"/>
    <x v="2409"/>
    <x v="335"/>
    <d v="2019-06-30T00:00:00"/>
    <s v="Standard Class"/>
    <x v="56"/>
    <x v="56"/>
    <x v="0"/>
    <s v="United States"/>
    <s v="New York City"/>
    <s v="New York"/>
    <n v="10024"/>
    <x v="3"/>
    <s v="TEC-PH-10001425"/>
    <x v="2"/>
    <s v="Phones"/>
    <s v="Mophie Juice Pack Helium for iPhone"/>
    <x v="764"/>
    <n v="3"/>
    <n v="0"/>
    <n v="67.191599999999994"/>
    <s v="Chuck Magee"/>
    <s v=""/>
    <n v="1"/>
    <n v="0"/>
  </r>
  <r>
    <n v="4866"/>
    <x v="2410"/>
    <x v="38"/>
    <d v="2019-11-18T00:00:00"/>
    <s v="Standard Class"/>
    <x v="74"/>
    <x v="74"/>
    <x v="0"/>
    <s v="United States"/>
    <s v="Seattle"/>
    <s v="Washington"/>
    <n v="98103"/>
    <x v="1"/>
    <s v="FUR-CH-10001215"/>
    <x v="0"/>
    <s v="Chairs"/>
    <s v="Global Troy Executive Leather Low-Back Tilter"/>
    <x v="3622"/>
    <n v="6"/>
    <n v="0.2"/>
    <n v="150.29399999999998"/>
    <s v="Anna Andreadi"/>
    <s v=""/>
    <n v="1"/>
    <n v="0"/>
  </r>
  <r>
    <n v="4867"/>
    <x v="2410"/>
    <x v="38"/>
    <d v="2019-11-18T00:00:00"/>
    <s v="Standard Class"/>
    <x v="74"/>
    <x v="74"/>
    <x v="0"/>
    <s v="United States"/>
    <s v="Seattle"/>
    <s v="Washington"/>
    <n v="98103"/>
    <x v="1"/>
    <s v="OFF-BI-10001718"/>
    <x v="1"/>
    <s v="Binders"/>
    <s v="GBC DocuBind P50 Personal Binding Machine"/>
    <x v="3623"/>
    <n v="11"/>
    <n v="0.2"/>
    <n v="190.02059999999997"/>
    <s v="Anna Andreadi"/>
    <s v=""/>
    <n v="1"/>
    <n v="0"/>
  </r>
  <r>
    <n v="4868"/>
    <x v="2410"/>
    <x v="38"/>
    <d v="2019-11-18T00:00:00"/>
    <s v="Standard Class"/>
    <x v="74"/>
    <x v="74"/>
    <x v="0"/>
    <s v="United States"/>
    <s v="Seattle"/>
    <s v="Washington"/>
    <n v="98103"/>
    <x v="1"/>
    <s v="OFF-ST-10000991"/>
    <x v="1"/>
    <s v="Storage"/>
    <s v="Space Solutions HD Industrial Steel Shelving."/>
    <x v="3216"/>
    <n v="3"/>
    <n v="0"/>
    <n v="10.347300000000004"/>
    <s v="Anna Andreadi"/>
    <s v=""/>
    <n v="1"/>
    <n v="0"/>
  </r>
  <r>
    <n v="4869"/>
    <x v="2410"/>
    <x v="38"/>
    <d v="2019-11-18T00:00:00"/>
    <s v="Standard Class"/>
    <x v="74"/>
    <x v="74"/>
    <x v="0"/>
    <s v="United States"/>
    <s v="Seattle"/>
    <s v="Washington"/>
    <n v="98103"/>
    <x v="1"/>
    <s v="OFF-LA-10001613"/>
    <x v="1"/>
    <s v="Labels"/>
    <s v="Avery File Folder Labels"/>
    <x v="880"/>
    <n v="3"/>
    <n v="0"/>
    <n v="4.2336"/>
    <s v="Anna Andreadi"/>
    <s v=""/>
    <n v="1"/>
    <n v="0"/>
  </r>
  <r>
    <n v="4870"/>
    <x v="2411"/>
    <x v="221"/>
    <d v="2019-11-29T00:00:00"/>
    <s v="Standard Class"/>
    <x v="464"/>
    <x v="464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x v="3624"/>
    <n v="2"/>
    <n v="0.4"/>
    <n v="-14.998000000000012"/>
    <s v="Chuck Magee"/>
    <s v=""/>
    <n v="1"/>
    <n v="0"/>
  </r>
  <r>
    <n v="4871"/>
    <x v="2411"/>
    <x v="221"/>
    <d v="2019-11-29T00:00:00"/>
    <s v="Standard Class"/>
    <x v="464"/>
    <x v="464"/>
    <x v="1"/>
    <s v="United States"/>
    <s v="Lancaster"/>
    <s v="Pennsylvania"/>
    <n v="17602"/>
    <x v="3"/>
    <s v="OFF-PA-10000675"/>
    <x v="1"/>
    <s v="Paper"/>
    <s v="Xerox 1919"/>
    <x v="2343"/>
    <n v="7"/>
    <n v="0.2"/>
    <n v="83.209699999999998"/>
    <s v="Chuck Magee"/>
    <s v=""/>
    <n v="1"/>
    <n v="0"/>
  </r>
  <r>
    <n v="4872"/>
    <x v="2412"/>
    <x v="979"/>
    <d v="2019-05-27T00:00:00"/>
    <s v="Standard Class"/>
    <x v="107"/>
    <x v="107"/>
    <x v="0"/>
    <s v="United States"/>
    <s v="Houston"/>
    <s v="Texas"/>
    <n v="77095"/>
    <x v="2"/>
    <s v="OFF-FA-10000840"/>
    <x v="1"/>
    <s v="Fasteners"/>
    <s v="OIC Thumb-Tacks"/>
    <x v="3625"/>
    <n v="2"/>
    <n v="0.2"/>
    <n v="0.61559999999999993"/>
    <s v="Kelly Williams"/>
    <s v=""/>
    <n v="1"/>
    <n v="0"/>
  </r>
  <r>
    <n v="4873"/>
    <x v="2412"/>
    <x v="979"/>
    <d v="2019-05-27T00:00:00"/>
    <s v="Standard Class"/>
    <x v="107"/>
    <x v="107"/>
    <x v="0"/>
    <s v="United States"/>
    <s v="Houston"/>
    <s v="Texas"/>
    <n v="77095"/>
    <x v="2"/>
    <s v="OFF-AP-10001947"/>
    <x v="1"/>
    <s v="Appliances"/>
    <s v="Acco 6 Outlet Guardian Premium Plus Surge Suppressor"/>
    <x v="3626"/>
    <n v="5"/>
    <n v="0.8"/>
    <n v="-46.716000000000008"/>
    <s v="Kelly Williams"/>
    <s v=""/>
    <n v="1"/>
    <n v="0"/>
  </r>
  <r>
    <n v="4874"/>
    <x v="2412"/>
    <x v="979"/>
    <d v="2019-05-27T00:00:00"/>
    <s v="Standard Class"/>
    <x v="107"/>
    <x v="107"/>
    <x v="0"/>
    <s v="United States"/>
    <s v="Houston"/>
    <s v="Texas"/>
    <n v="77095"/>
    <x v="2"/>
    <s v="OFF-ST-10002301"/>
    <x v="1"/>
    <s v="Storage"/>
    <s v="Tennsco Commercial Shelving"/>
    <x v="3627"/>
    <n v="3"/>
    <n v="0.2"/>
    <n v="-11.593800000000005"/>
    <s v="Kelly Williams"/>
    <s v=""/>
    <n v="1"/>
    <n v="0"/>
  </r>
  <r>
    <n v="4875"/>
    <x v="2412"/>
    <x v="979"/>
    <d v="2019-05-27T00:00:00"/>
    <s v="Standard Class"/>
    <x v="107"/>
    <x v="107"/>
    <x v="0"/>
    <s v="United States"/>
    <s v="Houston"/>
    <s v="Texas"/>
    <n v="77095"/>
    <x v="2"/>
    <s v="OFF-BI-10001922"/>
    <x v="1"/>
    <s v="Binders"/>
    <s v="Storex Dura Pro Binders"/>
    <x v="3628"/>
    <n v="1"/>
    <n v="0.8"/>
    <n v="-1.9602000000000008"/>
    <s v="Kelly Williams"/>
    <s v=""/>
    <n v="1"/>
    <n v="0"/>
  </r>
  <r>
    <n v="4876"/>
    <x v="2413"/>
    <x v="266"/>
    <d v="2016-12-07T00:00:00"/>
    <s v="Standard Class"/>
    <x v="471"/>
    <x v="471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x v="600"/>
    <n v="5"/>
    <n v="0.2"/>
    <n v="29.950000000000003"/>
    <s v="Chuck Magee"/>
    <s v=""/>
    <n v="1"/>
    <n v="0"/>
  </r>
  <r>
    <n v="4877"/>
    <x v="2414"/>
    <x v="462"/>
    <d v="2016-10-09T00:00:00"/>
    <s v="Standard Class"/>
    <x v="359"/>
    <x v="359"/>
    <x v="2"/>
    <s v="United States"/>
    <s v="Durham"/>
    <s v="North Carolina"/>
    <n v="27707"/>
    <x v="0"/>
    <s v="OFF-ST-10000532"/>
    <x v="1"/>
    <s v="Storage"/>
    <s v="Advantus Rolling Drawer Organizers"/>
    <x v="3629"/>
    <n v="2"/>
    <n v="0.2"/>
    <n v="4.6175999999999995"/>
    <s v="Cassandra Brandow"/>
    <s v=""/>
    <n v="1"/>
    <n v="0"/>
  </r>
  <r>
    <n v="4878"/>
    <x v="2414"/>
    <x v="462"/>
    <d v="2016-10-09T00:00:00"/>
    <s v="Standard Class"/>
    <x v="359"/>
    <x v="359"/>
    <x v="2"/>
    <s v="United States"/>
    <s v="Durham"/>
    <s v="North Carolina"/>
    <n v="27707"/>
    <x v="0"/>
    <s v="OFF-AR-10002335"/>
    <x v="1"/>
    <s v="Art"/>
    <s v="DIXON Oriole Pencils"/>
    <x v="3630"/>
    <n v="3"/>
    <n v="0.2"/>
    <n v="0.46440000000000037"/>
    <s v="Cassandra Brandow"/>
    <s v=""/>
    <n v="1"/>
    <n v="0"/>
  </r>
  <r>
    <n v="4879"/>
    <x v="2415"/>
    <x v="875"/>
    <d v="2018-07-31T00:00:00"/>
    <s v="First Class"/>
    <x v="617"/>
    <x v="617"/>
    <x v="0"/>
    <s v="United States"/>
    <s v="Pensacola"/>
    <s v="Florida"/>
    <n v="32503"/>
    <x v="0"/>
    <s v="OFF-BI-10000201"/>
    <x v="1"/>
    <s v="Binders"/>
    <s v="Avery Triangle Shaped Sheet Lifters, Black, 2/Pack"/>
    <x v="3631"/>
    <n v="3"/>
    <n v="0.7"/>
    <n v="-1.4760000000000004"/>
    <s v="Cassandra Brandow"/>
    <s v=""/>
    <n v="1"/>
    <n v="0"/>
  </r>
  <r>
    <n v="4880"/>
    <x v="2416"/>
    <x v="808"/>
    <d v="2019-11-05T00:00:00"/>
    <s v="Second Class"/>
    <x v="533"/>
    <x v="533"/>
    <x v="1"/>
    <s v="United States"/>
    <s v="Henderson"/>
    <s v="Kentucky"/>
    <n v="42420"/>
    <x v="0"/>
    <s v="OFF-EN-10004846"/>
    <x v="1"/>
    <s v="Envelopes"/>
    <s v="Letter or Legal Size Expandable Poly String Tie Envelopes"/>
    <x v="3632"/>
    <n v="2"/>
    <n v="0"/>
    <n v="2.6068000000000002"/>
    <s v="Cassandra Brandow"/>
    <s v=""/>
    <n v="1"/>
    <n v="0"/>
  </r>
  <r>
    <n v="4881"/>
    <x v="2416"/>
    <x v="808"/>
    <d v="2019-11-05T00:00:00"/>
    <s v="Second Class"/>
    <x v="533"/>
    <x v="533"/>
    <x v="1"/>
    <s v="United States"/>
    <s v="Henderson"/>
    <s v="Kentucky"/>
    <n v="42420"/>
    <x v="0"/>
    <s v="FUR-CH-10000454"/>
    <x v="0"/>
    <s v="Chairs"/>
    <s v="Hon Deluxe Fabric Upholstered Stacking Chairs, Rounded Back"/>
    <x v="3615"/>
    <n v="4"/>
    <n v="0"/>
    <n v="292.77599999999995"/>
    <s v="Cassandra Brandow"/>
    <s v=""/>
    <n v="1"/>
    <n v="0"/>
  </r>
  <r>
    <n v="4882"/>
    <x v="2416"/>
    <x v="808"/>
    <d v="2019-11-05T00:00:00"/>
    <s v="Second Class"/>
    <x v="533"/>
    <x v="533"/>
    <x v="1"/>
    <s v="United States"/>
    <s v="Henderson"/>
    <s v="Kentucky"/>
    <n v="42420"/>
    <x v="0"/>
    <s v="TEC-AC-10004145"/>
    <x v="2"/>
    <s v="Accessories"/>
    <s v="Logitech diNovo Edge Keyboard"/>
    <x v="3633"/>
    <n v="9"/>
    <n v="0"/>
    <n v="517.47930000000008"/>
    <s v="Cassandra Brandow"/>
    <s v=""/>
    <n v="1"/>
    <n v="0"/>
  </r>
  <r>
    <n v="4883"/>
    <x v="2416"/>
    <x v="808"/>
    <d v="2019-11-05T00:00:00"/>
    <s v="Second Class"/>
    <x v="533"/>
    <x v="533"/>
    <x v="1"/>
    <s v="United States"/>
    <s v="Henderson"/>
    <s v="Kentucky"/>
    <n v="42420"/>
    <x v="0"/>
    <s v="OFF-ST-10001580"/>
    <x v="1"/>
    <s v="Storage"/>
    <s v="Super Decoflex Portable Personal File"/>
    <x v="3634"/>
    <n v="4"/>
    <n v="0"/>
    <n v="16.7776"/>
    <s v="Cassandra Brandow"/>
    <s v=""/>
    <n v="1"/>
    <n v="0"/>
  </r>
  <r>
    <n v="4884"/>
    <x v="2417"/>
    <x v="144"/>
    <d v="2019-03-15T00:00:00"/>
    <s v="Standard Class"/>
    <x v="117"/>
    <x v="117"/>
    <x v="0"/>
    <s v="United States"/>
    <s v="Anaheim"/>
    <s v="California"/>
    <n v="92804"/>
    <x v="1"/>
    <s v="OFF-BI-10003876"/>
    <x v="1"/>
    <s v="Binders"/>
    <s v="Green Canvas Binder for 8-1/2&quot; x 14&quot; Sheets"/>
    <x v="3635"/>
    <n v="5"/>
    <n v="0.2"/>
    <n v="64.199999999999989"/>
    <s v="Anna Andreadi"/>
    <s v=""/>
    <n v="1"/>
    <n v="0"/>
  </r>
  <r>
    <n v="4885"/>
    <x v="2417"/>
    <x v="144"/>
    <d v="2019-03-15T00:00:00"/>
    <s v="Standard Class"/>
    <x v="117"/>
    <x v="117"/>
    <x v="0"/>
    <s v="United States"/>
    <s v="Anaheim"/>
    <s v="California"/>
    <n v="92804"/>
    <x v="1"/>
    <s v="OFF-AR-10001972"/>
    <x v="1"/>
    <s v="Art"/>
    <s v="Newell 323"/>
    <x v="3636"/>
    <n v="2"/>
    <n v="0"/>
    <n v="0.87360000000000015"/>
    <s v="Anna Andreadi"/>
    <s v=""/>
    <n v="1"/>
    <n v="0"/>
  </r>
  <r>
    <n v="4886"/>
    <x v="2418"/>
    <x v="757"/>
    <d v="2016-12-20T00:00:00"/>
    <s v="Standard Class"/>
    <x v="281"/>
    <x v="281"/>
    <x v="1"/>
    <s v="United States"/>
    <s v="Detroit"/>
    <s v="Michigan"/>
    <n v="48227"/>
    <x v="2"/>
    <s v="OFF-PA-10000595"/>
    <x v="1"/>
    <s v="Paper"/>
    <s v="Xerox 1929"/>
    <x v="1159"/>
    <n v="5"/>
    <n v="0"/>
    <n v="52.531999999999996"/>
    <s v="Kelly Williams"/>
    <s v=""/>
    <n v="1"/>
    <n v="0"/>
  </r>
  <r>
    <n v="4887"/>
    <x v="2419"/>
    <x v="85"/>
    <d v="2018-12-01T00:00:00"/>
    <s v="Second Class"/>
    <x v="575"/>
    <x v="575"/>
    <x v="1"/>
    <s v="United States"/>
    <s v="Marietta"/>
    <s v="Georgia"/>
    <n v="30062"/>
    <x v="0"/>
    <s v="FUR-CH-10004477"/>
    <x v="0"/>
    <s v="Chairs"/>
    <s v="Global Push Button Manager's Chair, Indigo"/>
    <x v="3637"/>
    <n v="3"/>
    <n v="0"/>
    <n v="52.974299999999992"/>
    <s v="Cassandra Brandow"/>
    <s v=""/>
    <n v="1"/>
    <n v="0"/>
  </r>
  <r>
    <n v="4888"/>
    <x v="2419"/>
    <x v="85"/>
    <d v="2018-12-01T00:00:00"/>
    <s v="Second Class"/>
    <x v="575"/>
    <x v="575"/>
    <x v="1"/>
    <s v="United States"/>
    <s v="Marietta"/>
    <s v="Georgia"/>
    <n v="30062"/>
    <x v="0"/>
    <s v="TEC-AC-10003441"/>
    <x v="2"/>
    <s v="Accessories"/>
    <s v="Kingston Digital DataTraveler 32GB USB 2.0"/>
    <x v="3638"/>
    <n v="6"/>
    <n v="0"/>
    <n v="6.1019999999999968"/>
    <s v="Cassandra Brandow"/>
    <s v=""/>
    <n v="1"/>
    <n v="0"/>
  </r>
  <r>
    <n v="4889"/>
    <x v="2419"/>
    <x v="85"/>
    <d v="2018-12-01T00:00:00"/>
    <s v="Second Class"/>
    <x v="575"/>
    <x v="575"/>
    <x v="1"/>
    <s v="United States"/>
    <s v="Marietta"/>
    <s v="Georgia"/>
    <n v="30062"/>
    <x v="0"/>
    <s v="OFF-ST-10004459"/>
    <x v="1"/>
    <s v="Storage"/>
    <s v="Tennsco Single-Tier Lockers"/>
    <x v="494"/>
    <n v="3"/>
    <n v="0"/>
    <n v="56.300999999999988"/>
    <s v="Cassandra Brandow"/>
    <s v=""/>
    <n v="1"/>
    <n v="0"/>
  </r>
  <r>
    <n v="4890"/>
    <x v="2419"/>
    <x v="85"/>
    <d v="2018-12-01T00:00:00"/>
    <s v="Second Class"/>
    <x v="575"/>
    <x v="575"/>
    <x v="1"/>
    <s v="United States"/>
    <s v="Marietta"/>
    <s v="Georgia"/>
    <n v="30062"/>
    <x v="0"/>
    <s v="OFF-ST-10003805"/>
    <x v="1"/>
    <s v="Storage"/>
    <s v="24 Capacity Maxi Data Binder Racks, Pearl"/>
    <x v="3639"/>
    <n v="6"/>
    <n v="0"/>
    <n v="315.82499999999993"/>
    <s v="Cassandra Brandow"/>
    <s v=""/>
    <n v="1"/>
    <n v="0"/>
  </r>
  <r>
    <n v="4891"/>
    <x v="2420"/>
    <x v="443"/>
    <d v="2018-12-30T00:00:00"/>
    <s v="Standard Class"/>
    <x v="553"/>
    <x v="553"/>
    <x v="1"/>
    <s v="United States"/>
    <s v="Seattle"/>
    <s v="Washington"/>
    <n v="98103"/>
    <x v="1"/>
    <s v="OFF-AR-10001246"/>
    <x v="1"/>
    <s v="Art"/>
    <s v="Newell 317"/>
    <x v="138"/>
    <n v="3"/>
    <n v="0"/>
    <n v="2.5577999999999994"/>
    <s v="Anna Andreadi"/>
    <s v=""/>
    <n v="1"/>
    <n v="0"/>
  </r>
  <r>
    <n v="4892"/>
    <x v="2420"/>
    <x v="443"/>
    <d v="2018-12-30T00:00:00"/>
    <s v="Standard Class"/>
    <x v="553"/>
    <x v="553"/>
    <x v="1"/>
    <s v="United States"/>
    <s v="Seattle"/>
    <s v="Washington"/>
    <n v="98103"/>
    <x v="1"/>
    <s v="OFF-PA-10001295"/>
    <x v="1"/>
    <s v="Paper"/>
    <s v="Computer Printout Paper with Letter-Trim Perforations"/>
    <x v="2479"/>
    <n v="2"/>
    <n v="0"/>
    <n v="18.211199999999998"/>
    <s v="Anna Andreadi"/>
    <s v=""/>
    <n v="1"/>
    <n v="0"/>
  </r>
  <r>
    <n v="4893"/>
    <x v="2420"/>
    <x v="443"/>
    <d v="2018-12-30T00:00:00"/>
    <s v="Standard Class"/>
    <x v="553"/>
    <x v="553"/>
    <x v="1"/>
    <s v="United States"/>
    <s v="Seattle"/>
    <s v="Washington"/>
    <n v="98103"/>
    <x v="1"/>
    <s v="OFF-AR-10001231"/>
    <x v="1"/>
    <s v="Art"/>
    <s v="Sanford EarthWrite Recycled Pencils, Medium Soft, #2"/>
    <x v="3640"/>
    <n v="2"/>
    <n v="0"/>
    <n v="1.1760000000000002"/>
    <s v="Anna Andreadi"/>
    <s v=""/>
    <n v="1"/>
    <n v="0"/>
  </r>
  <r>
    <n v="4894"/>
    <x v="2420"/>
    <x v="443"/>
    <d v="2018-12-30T00:00:00"/>
    <s v="Standard Class"/>
    <x v="553"/>
    <x v="553"/>
    <x v="1"/>
    <s v="United States"/>
    <s v="Seattle"/>
    <s v="Washington"/>
    <n v="98103"/>
    <x v="1"/>
    <s v="OFF-ST-10002743"/>
    <x v="1"/>
    <s v="Storage"/>
    <s v="SAFCO Boltless Steel Shelving"/>
    <x v="3641"/>
    <n v="2"/>
    <n v="0"/>
    <n v="2.2727999999999895"/>
    <s v="Anna Andreadi"/>
    <s v=""/>
    <n v="1"/>
    <n v="0"/>
  </r>
  <r>
    <n v="4895"/>
    <x v="2420"/>
    <x v="443"/>
    <d v="2018-12-30T00:00:00"/>
    <s v="Standard Class"/>
    <x v="553"/>
    <x v="553"/>
    <x v="1"/>
    <s v="United States"/>
    <s v="Seattle"/>
    <s v="Washington"/>
    <n v="98103"/>
    <x v="1"/>
    <s v="OFF-PA-10004327"/>
    <x v="1"/>
    <s v="Paper"/>
    <s v="Xerox 1911"/>
    <x v="3642"/>
    <n v="1"/>
    <n v="0"/>
    <n v="22.991999999999997"/>
    <s v="Anna Andreadi"/>
    <s v=""/>
    <n v="1"/>
    <n v="0"/>
  </r>
  <r>
    <n v="4896"/>
    <x v="2420"/>
    <x v="443"/>
    <d v="2018-12-30T00:00:00"/>
    <s v="Standard Class"/>
    <x v="553"/>
    <x v="553"/>
    <x v="1"/>
    <s v="United States"/>
    <s v="Seattle"/>
    <s v="Washington"/>
    <n v="98103"/>
    <x v="1"/>
    <s v="OFF-EN-10004773"/>
    <x v="1"/>
    <s v="Envelopes"/>
    <s v="Staple envelope"/>
    <x v="1168"/>
    <n v="2"/>
    <n v="0"/>
    <n v="30.360399999999998"/>
    <s v="Anna Andreadi"/>
    <s v=""/>
    <n v="1"/>
    <n v="0"/>
  </r>
  <r>
    <n v="4897"/>
    <x v="2420"/>
    <x v="443"/>
    <d v="2018-12-30T00:00:00"/>
    <s v="Standard Class"/>
    <x v="553"/>
    <x v="553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x v="2105"/>
    <n v="4"/>
    <n v="0"/>
    <n v="55.895999999999958"/>
    <s v="Anna Andreadi"/>
    <s v=""/>
    <n v="1"/>
    <n v="0"/>
  </r>
  <r>
    <n v="4898"/>
    <x v="2421"/>
    <x v="771"/>
    <d v="2016-10-17T00:00:00"/>
    <s v="First Class"/>
    <x v="663"/>
    <x v="663"/>
    <x v="0"/>
    <s v="United States"/>
    <s v="Parma"/>
    <s v="Ohio"/>
    <n v="44134"/>
    <x v="3"/>
    <s v="FUR-CH-10003761"/>
    <x v="0"/>
    <s v="Chairs"/>
    <s v="Global Italian Leather Office Chair"/>
    <x v="1727"/>
    <n v="2"/>
    <n v="0.3"/>
    <n v="-7.8588000000000022"/>
    <s v="Chuck Magee"/>
    <s v=""/>
    <n v="1"/>
    <n v="0"/>
  </r>
  <r>
    <n v="4899"/>
    <x v="2421"/>
    <x v="771"/>
    <d v="2016-10-17T00:00:00"/>
    <s v="First Class"/>
    <x v="663"/>
    <x v="663"/>
    <x v="0"/>
    <s v="United States"/>
    <s v="Parma"/>
    <s v="Ohio"/>
    <n v="44134"/>
    <x v="3"/>
    <s v="OFF-PA-10002230"/>
    <x v="1"/>
    <s v="Paper"/>
    <s v="Xerox 1897"/>
    <x v="892"/>
    <n v="2"/>
    <n v="0.2"/>
    <n v="2.8884000000000007"/>
    <s v="Chuck Magee"/>
    <s v=""/>
    <n v="1"/>
    <n v="0"/>
  </r>
  <r>
    <n v="4900"/>
    <x v="2422"/>
    <x v="250"/>
    <d v="2018-08-27T00:00:00"/>
    <s v="Standard Class"/>
    <x v="495"/>
    <x v="495"/>
    <x v="0"/>
    <s v="United States"/>
    <s v="Gresham"/>
    <s v="Oregon"/>
    <n v="97030"/>
    <x v="1"/>
    <s v="OFF-BI-10000088"/>
    <x v="1"/>
    <s v="Binders"/>
    <s v="GBC Imprintable Covers"/>
    <x v="3643"/>
    <n v="8"/>
    <n v="0.7"/>
    <n v="-18.446399999999997"/>
    <s v="Anna Andreadi"/>
    <s v=""/>
    <n v="1"/>
    <n v="0"/>
  </r>
  <r>
    <n v="4901"/>
    <x v="2423"/>
    <x v="94"/>
    <d v="2019-12-21T00:00:00"/>
    <s v="Standard Class"/>
    <x v="119"/>
    <x v="119"/>
    <x v="1"/>
    <s v="United States"/>
    <s v="Anaheim"/>
    <s v="California"/>
    <n v="92804"/>
    <x v="1"/>
    <s v="OFF-ST-10001526"/>
    <x v="1"/>
    <s v="Storage"/>
    <s v="Iceberg Mobile Mega Data/Printer Cart"/>
    <x v="2289"/>
    <n v="4"/>
    <n v="0"/>
    <n v="125.14319999999998"/>
    <s v="Anna Andreadi"/>
    <s v=""/>
    <n v="1"/>
    <n v="0"/>
  </r>
  <r>
    <n v="4902"/>
    <x v="2423"/>
    <x v="94"/>
    <d v="2019-12-21T00:00:00"/>
    <s v="Standard Class"/>
    <x v="119"/>
    <x v="119"/>
    <x v="1"/>
    <s v="United States"/>
    <s v="Anaheim"/>
    <s v="California"/>
    <n v="92804"/>
    <x v="1"/>
    <s v="OFF-SU-10002557"/>
    <x v="1"/>
    <s v="Supplies"/>
    <s v="Fiskars Spring-Action Scissors"/>
    <x v="62"/>
    <n v="1"/>
    <n v="0"/>
    <n v="3.6348000000000003"/>
    <s v="Anna Andreadi"/>
    <s v=""/>
    <n v="1"/>
    <n v="0"/>
  </r>
  <r>
    <n v="4903"/>
    <x v="2424"/>
    <x v="469"/>
    <d v="2019-03-12T00:00:00"/>
    <s v="Standard Class"/>
    <x v="129"/>
    <x v="129"/>
    <x v="0"/>
    <s v="United States"/>
    <s v="New York City"/>
    <s v="New York"/>
    <n v="10035"/>
    <x v="3"/>
    <s v="OFF-BI-10003669"/>
    <x v="1"/>
    <s v="Binders"/>
    <s v="3M Organizer Strips"/>
    <x v="243"/>
    <n v="6"/>
    <n v="0.2"/>
    <n v="9.0719999999999992"/>
    <s v="Chuck Magee"/>
    <s v=""/>
    <n v="1"/>
    <n v="0"/>
  </r>
  <r>
    <n v="4904"/>
    <x v="2424"/>
    <x v="469"/>
    <d v="2019-03-12T00:00:00"/>
    <s v="Standard Class"/>
    <x v="129"/>
    <x v="129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x v="3644"/>
    <n v="3"/>
    <n v="0"/>
    <n v="42.131399999999999"/>
    <s v="Chuck Magee"/>
    <s v=""/>
    <n v="1"/>
    <n v="0"/>
  </r>
  <r>
    <n v="4905"/>
    <x v="2425"/>
    <x v="588"/>
    <d v="2016-12-03T00:00:00"/>
    <s v="Second Class"/>
    <x v="204"/>
    <x v="204"/>
    <x v="1"/>
    <s v="United States"/>
    <s v="Houston"/>
    <s v="Texas"/>
    <n v="77070"/>
    <x v="2"/>
    <s v="FUR-CH-10003746"/>
    <x v="0"/>
    <s v="Chairs"/>
    <s v="Hon 4070 Series Pagoda Round Back Stacking Chairs"/>
    <x v="3645"/>
    <n v="3"/>
    <n v="0.3"/>
    <n v="-19.258800000000008"/>
    <s v="Kelly Williams"/>
    <s v=""/>
    <n v="1"/>
    <n v="0"/>
  </r>
  <r>
    <n v="4906"/>
    <x v="2426"/>
    <x v="1005"/>
    <d v="2016-10-16T00:00:00"/>
    <s v="Second Class"/>
    <x v="531"/>
    <x v="531"/>
    <x v="1"/>
    <s v="United States"/>
    <s v="Concord"/>
    <s v="New Hampshire"/>
    <n v="3301"/>
    <x v="3"/>
    <s v="OFF-BI-10003476"/>
    <x v="1"/>
    <s v="Binders"/>
    <s v="Avery Metallic Poly Binders"/>
    <x v="3310"/>
    <n v="4"/>
    <n v="0"/>
    <n v="11.0016"/>
    <s v="Chuck Magee"/>
    <s v=""/>
    <n v="1"/>
    <n v="0"/>
  </r>
  <r>
    <n v="4907"/>
    <x v="2426"/>
    <x v="1005"/>
    <d v="2016-10-16T00:00:00"/>
    <s v="Second Class"/>
    <x v="531"/>
    <x v="531"/>
    <x v="1"/>
    <s v="United States"/>
    <s v="Concord"/>
    <s v="New Hampshire"/>
    <n v="3301"/>
    <x v="3"/>
    <s v="OFF-ST-10001469"/>
    <x v="1"/>
    <s v="Storage"/>
    <s v="Fellowes Bankers Box Recycled Super Stor/Drawer"/>
    <x v="3646"/>
    <n v="5"/>
    <n v="0"/>
    <n v="16.193999999999988"/>
    <s v="Chuck Magee"/>
    <s v=""/>
    <n v="1"/>
    <n v="0"/>
  </r>
  <r>
    <n v="4908"/>
    <x v="2427"/>
    <x v="728"/>
    <d v="2016-11-23T00:00:00"/>
    <s v="Second Class"/>
    <x v="652"/>
    <x v="652"/>
    <x v="0"/>
    <s v="United States"/>
    <s v="Fairfield"/>
    <s v="Ohio"/>
    <n v="45014"/>
    <x v="3"/>
    <s v="OFF-BI-10001757"/>
    <x v="1"/>
    <s v="Binders"/>
    <s v="Pressboard Hanging Data Binders for Unburst Sheets"/>
    <x v="3647"/>
    <n v="8"/>
    <n v="0.7"/>
    <n v="-8.659200000000002"/>
    <s v="Chuck Magee"/>
    <s v=""/>
    <n v="1"/>
    <n v="0"/>
  </r>
  <r>
    <n v="4909"/>
    <x v="2427"/>
    <x v="728"/>
    <d v="2016-11-23T00:00:00"/>
    <s v="Second Class"/>
    <x v="652"/>
    <x v="652"/>
    <x v="0"/>
    <s v="United States"/>
    <s v="Fairfield"/>
    <s v="Ohio"/>
    <n v="45014"/>
    <x v="3"/>
    <s v="TEC-PH-10004875"/>
    <x v="2"/>
    <s v="Phones"/>
    <s v="PNY Rapid USB Car Charger - Black"/>
    <x v="3648"/>
    <n v="2"/>
    <n v="0.4"/>
    <n v="-2.0773999999999999"/>
    <s v="Chuck Magee"/>
    <s v=""/>
    <n v="1"/>
    <n v="0"/>
  </r>
  <r>
    <n v="4910"/>
    <x v="2428"/>
    <x v="424"/>
    <d v="2019-01-18T00:00:00"/>
    <s v="Standard Class"/>
    <x v="3"/>
    <x v="3"/>
    <x v="0"/>
    <s v="United States"/>
    <s v="Johnson City"/>
    <s v="Tennessee"/>
    <n v="37604"/>
    <x v="0"/>
    <s v="OFF-EN-10001219"/>
    <x v="1"/>
    <s v="Envelopes"/>
    <s v="#10- 4 1/8&quot; x 9 1/2&quot; Security-Tint Envelopes"/>
    <x v="829"/>
    <n v="3"/>
    <n v="0.2"/>
    <n v="6.6467999999999989"/>
    <s v="Cassandra Brandow"/>
    <n v="1"/>
    <n v="0"/>
    <n v="0"/>
  </r>
  <r>
    <n v="4911"/>
    <x v="2428"/>
    <x v="424"/>
    <d v="2019-01-18T00:00:00"/>
    <s v="Standard Class"/>
    <x v="3"/>
    <x v="3"/>
    <x v="0"/>
    <s v="United States"/>
    <s v="Johnson City"/>
    <s v="Tennessee"/>
    <n v="37604"/>
    <x v="0"/>
    <s v="OFF-PA-10000019"/>
    <x v="1"/>
    <s v="Paper"/>
    <s v="Xerox 1931"/>
    <x v="1590"/>
    <n v="7"/>
    <n v="0.2"/>
    <n v="12.700800000000001"/>
    <s v="Cassandra Brandow"/>
    <n v="1"/>
    <n v="0"/>
    <n v="0"/>
  </r>
  <r>
    <n v="4912"/>
    <x v="2428"/>
    <x v="424"/>
    <d v="2019-01-18T00:00:00"/>
    <s v="Standard Class"/>
    <x v="3"/>
    <x v="3"/>
    <x v="0"/>
    <s v="United States"/>
    <s v="Johnson City"/>
    <s v="Tennessee"/>
    <n v="37604"/>
    <x v="0"/>
    <s v="TEC-PH-10001924"/>
    <x v="2"/>
    <s v="Phones"/>
    <s v="iHome FM Clock Radio with Lightning Dock"/>
    <x v="1781"/>
    <n v="2"/>
    <n v="0.2"/>
    <n v="6.9990000000000059"/>
    <s v="Cassandra Brandow"/>
    <n v="1"/>
    <n v="0"/>
    <n v="0"/>
  </r>
  <r>
    <n v="4913"/>
    <x v="2428"/>
    <x v="424"/>
    <d v="2019-01-18T00:00:00"/>
    <s v="Standard Class"/>
    <x v="3"/>
    <x v="3"/>
    <x v="0"/>
    <s v="United States"/>
    <s v="Johnson City"/>
    <s v="Tennessee"/>
    <n v="37604"/>
    <x v="0"/>
    <s v="OFF-BI-10002003"/>
    <x v="1"/>
    <s v="Binders"/>
    <s v="Ibico Presentation Index for Binding Systems"/>
    <x v="3649"/>
    <n v="5"/>
    <n v="0.7"/>
    <n v="-4.577"/>
    <s v="Cassandra Brandow"/>
    <n v="1"/>
    <n v="0"/>
    <n v="0"/>
  </r>
  <r>
    <n v="4914"/>
    <x v="2428"/>
    <x v="424"/>
    <d v="2019-01-18T00:00:00"/>
    <s v="Standard Class"/>
    <x v="3"/>
    <x v="3"/>
    <x v="0"/>
    <s v="United States"/>
    <s v="Johnson City"/>
    <s v="Tennessee"/>
    <n v="37604"/>
    <x v="0"/>
    <s v="OFF-BI-10003727"/>
    <x v="1"/>
    <s v="Binders"/>
    <s v="Avery Durable Slant Ring Binders With Label Holder"/>
    <x v="3650"/>
    <n v="2"/>
    <n v="0.7"/>
    <n v="-1.8391999999999999"/>
    <s v="Cassandra Brandow"/>
    <n v="1"/>
    <n v="0"/>
    <n v="0"/>
  </r>
  <r>
    <n v="4915"/>
    <x v="2429"/>
    <x v="496"/>
    <d v="2017-09-26T00:00:00"/>
    <s v="Second Class"/>
    <x v="250"/>
    <x v="250"/>
    <x v="0"/>
    <s v="United States"/>
    <s v="Seattle"/>
    <s v="Washington"/>
    <n v="98105"/>
    <x v="1"/>
    <s v="OFF-AR-10004042"/>
    <x v="1"/>
    <s v="Art"/>
    <s v="BOSTON Model 1800 Electric Pencil Sharpeners, Putty/Woodgrain"/>
    <x v="3651"/>
    <n v="2"/>
    <n v="0"/>
    <n v="10.428399999999996"/>
    <s v="Anna Andreadi"/>
    <s v=""/>
    <n v="1"/>
    <n v="0"/>
  </r>
  <r>
    <n v="4916"/>
    <x v="2429"/>
    <x v="496"/>
    <d v="2017-09-26T00:00:00"/>
    <s v="Second Class"/>
    <x v="250"/>
    <x v="250"/>
    <x v="0"/>
    <s v="United States"/>
    <s v="Seattle"/>
    <s v="Washington"/>
    <n v="98105"/>
    <x v="1"/>
    <s v="OFF-BI-10001097"/>
    <x v="1"/>
    <s v="Binders"/>
    <s v="Avery Hole Reinforcements"/>
    <x v="3652"/>
    <n v="3"/>
    <n v="0.2"/>
    <n v="5.4201000000000006"/>
    <s v="Anna Andreadi"/>
    <s v=""/>
    <n v="1"/>
    <n v="0"/>
  </r>
  <r>
    <n v="4917"/>
    <x v="2430"/>
    <x v="449"/>
    <d v="2019-10-11T00:00:00"/>
    <s v="Second Class"/>
    <x v="93"/>
    <x v="93"/>
    <x v="0"/>
    <s v="United States"/>
    <s v="League City"/>
    <s v="Texas"/>
    <n v="77573"/>
    <x v="2"/>
    <s v="OFF-AR-10004344"/>
    <x v="1"/>
    <s v="Art"/>
    <s v="Bulldog Vacuum Base Pencil Sharpener"/>
    <x v="3653"/>
    <n v="7"/>
    <n v="0.2"/>
    <n v="5.8750999999999962"/>
    <s v="Kelly Williams"/>
    <s v=""/>
    <n v="1"/>
    <n v="0"/>
  </r>
  <r>
    <n v="4918"/>
    <x v="2430"/>
    <x v="449"/>
    <d v="2019-10-11T00:00:00"/>
    <s v="Second Class"/>
    <x v="93"/>
    <x v="93"/>
    <x v="0"/>
    <s v="United States"/>
    <s v="League City"/>
    <s v="Texas"/>
    <n v="77573"/>
    <x v="2"/>
    <s v="FUR-CH-10001802"/>
    <x v="0"/>
    <s v="Chairs"/>
    <s v="Hon Every-Day Chair Series Swivel Task Chairs"/>
    <x v="3654"/>
    <n v="3"/>
    <n v="0.3"/>
    <n v="-32.664599999999993"/>
    <s v="Kelly Williams"/>
    <s v=""/>
    <n v="1"/>
    <n v="0"/>
  </r>
  <r>
    <n v="4919"/>
    <x v="2431"/>
    <x v="1006"/>
    <d v="2018-01-07T00:00:00"/>
    <s v="Standard Class"/>
    <x v="606"/>
    <x v="606"/>
    <x v="1"/>
    <s v="United States"/>
    <s v="Gaithersburg"/>
    <s v="Maryland"/>
    <n v="20877"/>
    <x v="3"/>
    <s v="FUR-BO-10004709"/>
    <x v="0"/>
    <s v="Bookcases"/>
    <s v="Bush Westfield Collection Bookcases, Medium Cherry Finish"/>
    <x v="2131"/>
    <n v="3"/>
    <n v="0"/>
    <n v="38.266800000000003"/>
    <s v="Chuck Magee"/>
    <s v=""/>
    <n v="1"/>
    <n v="0"/>
  </r>
  <r>
    <n v="4920"/>
    <x v="2431"/>
    <x v="1006"/>
    <d v="2018-01-07T00:00:00"/>
    <s v="Standard Class"/>
    <x v="606"/>
    <x v="606"/>
    <x v="1"/>
    <s v="United States"/>
    <s v="Gaithersburg"/>
    <s v="Maryland"/>
    <n v="20877"/>
    <x v="3"/>
    <s v="TEC-PH-10000455"/>
    <x v="2"/>
    <s v="Phones"/>
    <s v="GE 30522EE2"/>
    <x v="3655"/>
    <n v="2"/>
    <n v="0"/>
    <n v="67.274199999999979"/>
    <s v="Chuck Magee"/>
    <s v=""/>
    <n v="1"/>
    <n v="0"/>
  </r>
  <r>
    <n v="4921"/>
    <x v="2432"/>
    <x v="971"/>
    <d v="2019-08-23T00:00:00"/>
    <s v="Standard Class"/>
    <x v="623"/>
    <x v="623"/>
    <x v="0"/>
    <s v="United States"/>
    <s v="Chicago"/>
    <s v="Illinois"/>
    <n v="60653"/>
    <x v="2"/>
    <s v="OFF-BI-10002393"/>
    <x v="1"/>
    <s v="Binders"/>
    <s v="Binder Posts"/>
    <x v="3424"/>
    <n v="2"/>
    <n v="0.8"/>
    <n v="-3.9032000000000009"/>
    <s v="Kelly Williams"/>
    <s v=""/>
    <n v="1"/>
    <n v="0"/>
  </r>
  <r>
    <n v="4922"/>
    <x v="2433"/>
    <x v="53"/>
    <d v="2019-12-29T00:00:00"/>
    <s v="Second Class"/>
    <x v="414"/>
    <x v="414"/>
    <x v="2"/>
    <s v="United States"/>
    <s v="Huntsville"/>
    <s v="Alabama"/>
    <n v="35810"/>
    <x v="0"/>
    <s v="OFF-PA-10004381"/>
    <x v="1"/>
    <s v="Paper"/>
    <s v="14-7/8 x 11 Blue Bar Computer Printout Paper"/>
    <x v="3656"/>
    <n v="2"/>
    <n v="0"/>
    <n v="46.118399999999994"/>
    <s v="Cassandra Brandow"/>
    <s v=""/>
    <n v="1"/>
    <n v="0"/>
  </r>
  <r>
    <n v="4923"/>
    <x v="2433"/>
    <x v="53"/>
    <d v="2019-12-29T00:00:00"/>
    <s v="Second Class"/>
    <x v="414"/>
    <x v="414"/>
    <x v="2"/>
    <s v="United States"/>
    <s v="Huntsville"/>
    <s v="Alabama"/>
    <n v="35810"/>
    <x v="0"/>
    <s v="OFF-FA-10003059"/>
    <x v="1"/>
    <s v="Fasteners"/>
    <s v="Assorted Color Push Pins"/>
    <x v="3657"/>
    <n v="2"/>
    <n v="0"/>
    <n v="1.1945999999999999"/>
    <s v="Cassandra Brandow"/>
    <s v=""/>
    <n v="1"/>
    <n v="0"/>
  </r>
  <r>
    <n v="4924"/>
    <x v="2433"/>
    <x v="53"/>
    <d v="2019-12-29T00:00:00"/>
    <s v="Second Class"/>
    <x v="414"/>
    <x v="414"/>
    <x v="2"/>
    <s v="United States"/>
    <s v="Huntsville"/>
    <s v="Alabama"/>
    <n v="35810"/>
    <x v="0"/>
    <s v="OFF-PA-10000994"/>
    <x v="1"/>
    <s v="Paper"/>
    <s v="Xerox 1915"/>
    <x v="2713"/>
    <n v="6"/>
    <n v="0"/>
    <n v="301.96799999999996"/>
    <s v="Cassandra Brandow"/>
    <s v=""/>
    <n v="1"/>
    <n v="0"/>
  </r>
  <r>
    <n v="4925"/>
    <x v="2433"/>
    <x v="53"/>
    <d v="2019-12-29T00:00:00"/>
    <s v="Second Class"/>
    <x v="414"/>
    <x v="414"/>
    <x v="2"/>
    <s v="United States"/>
    <s v="Huntsville"/>
    <s v="Alabama"/>
    <n v="35810"/>
    <x v="0"/>
    <s v="TEC-PH-10002890"/>
    <x v="2"/>
    <s v="Phones"/>
    <s v="AT&amp;T 17929 Lendline Telephone"/>
    <x v="3658"/>
    <n v="2"/>
    <n v="0"/>
    <n v="23.524799999999999"/>
    <s v="Cassandra Brandow"/>
    <s v=""/>
    <n v="1"/>
    <n v="0"/>
  </r>
  <r>
    <n v="4926"/>
    <x v="2434"/>
    <x v="18"/>
    <d v="2019-09-13T00:00:00"/>
    <s v="First Class"/>
    <x v="753"/>
    <x v="753"/>
    <x v="1"/>
    <s v="United States"/>
    <s v="Lawrence"/>
    <s v="Massachusetts"/>
    <n v="1841"/>
    <x v="3"/>
    <s v="OFF-AR-10003338"/>
    <x v="1"/>
    <s v="Art"/>
    <s v="Eberhard Faber 3 1/2&quot; Golf Pencils"/>
    <x v="3659"/>
    <n v="2"/>
    <n v="0"/>
    <n v="3.7200000000000006"/>
    <s v="Chuck Magee"/>
    <s v=""/>
    <n v="1"/>
    <n v="1"/>
  </r>
  <r>
    <n v="4927"/>
    <x v="2435"/>
    <x v="15"/>
    <d v="2019-10-23T00:00:00"/>
    <s v="Standard Class"/>
    <x v="373"/>
    <x v="373"/>
    <x v="0"/>
    <s v="United States"/>
    <s v="Chicago"/>
    <s v="Illinois"/>
    <n v="60623"/>
    <x v="2"/>
    <s v="FUR-TA-10003008"/>
    <x v="0"/>
    <s v="Tables"/>
    <s v="Lesro Round Back Collection Coffee Table, End Table"/>
    <x v="3660"/>
    <n v="1"/>
    <n v="0.5"/>
    <n v="-67.543499999999995"/>
    <s v="Kelly Williams"/>
    <s v=""/>
    <n v="1"/>
    <n v="0"/>
  </r>
  <r>
    <n v="4928"/>
    <x v="2436"/>
    <x v="96"/>
    <d v="2019-12-06T00:00:00"/>
    <s v="Standard Class"/>
    <x v="57"/>
    <x v="57"/>
    <x v="2"/>
    <s v="United States"/>
    <s v="Fairfield"/>
    <s v="Connecticut"/>
    <n v="6824"/>
    <x v="3"/>
    <s v="OFF-PA-10001972"/>
    <x v="1"/>
    <s v="Paper"/>
    <s v="Xerox 214"/>
    <x v="541"/>
    <n v="3"/>
    <n v="0"/>
    <n v="9.3312000000000008"/>
    <s v="Chuck Magee"/>
    <s v=""/>
    <n v="1"/>
    <n v="0"/>
  </r>
  <r>
    <n v="4929"/>
    <x v="2436"/>
    <x v="96"/>
    <d v="2019-12-06T00:00:00"/>
    <s v="Standard Class"/>
    <x v="57"/>
    <x v="57"/>
    <x v="2"/>
    <s v="United States"/>
    <s v="Fairfield"/>
    <s v="Connecticut"/>
    <n v="6824"/>
    <x v="3"/>
    <s v="FUR-CH-10000155"/>
    <x v="0"/>
    <s v="Chairs"/>
    <s v="Global Comet Stacking Armless Chair"/>
    <x v="3661"/>
    <n v="3"/>
    <n v="0"/>
    <n v="251.20200000000003"/>
    <s v="Chuck Magee"/>
    <s v=""/>
    <n v="1"/>
    <n v="0"/>
  </r>
  <r>
    <n v="4930"/>
    <x v="2437"/>
    <x v="814"/>
    <d v="2016-09-03T00:00:00"/>
    <s v="First Class"/>
    <x v="44"/>
    <x v="44"/>
    <x v="0"/>
    <s v="United States"/>
    <s v="New York City"/>
    <s v="New York"/>
    <n v="10009"/>
    <x v="3"/>
    <s v="OFF-AR-10000658"/>
    <x v="1"/>
    <s v="Art"/>
    <s v="Newell 324"/>
    <x v="2495"/>
    <n v="5"/>
    <n v="0"/>
    <n v="16.170000000000002"/>
    <s v="Chuck Magee"/>
    <s v=""/>
    <n v="1"/>
    <n v="0"/>
  </r>
  <r>
    <n v="4931"/>
    <x v="2437"/>
    <x v="814"/>
    <d v="2016-09-03T00:00:00"/>
    <s v="First Class"/>
    <x v="44"/>
    <x v="44"/>
    <x v="0"/>
    <s v="United States"/>
    <s v="New York City"/>
    <s v="New York"/>
    <n v="10009"/>
    <x v="3"/>
    <s v="OFF-PA-10000349"/>
    <x v="1"/>
    <s v="Paper"/>
    <s v="Easy-staple paper"/>
    <x v="1830"/>
    <n v="3"/>
    <n v="0"/>
    <n v="7.0218000000000007"/>
    <s v="Chuck Magee"/>
    <s v=""/>
    <n v="1"/>
    <n v="0"/>
  </r>
  <r>
    <n v="4932"/>
    <x v="2438"/>
    <x v="613"/>
    <d v="2019-03-30T00:00:00"/>
    <s v="Standard Class"/>
    <x v="524"/>
    <x v="524"/>
    <x v="1"/>
    <s v="United States"/>
    <s v="Seattle"/>
    <s v="Washington"/>
    <n v="98103"/>
    <x v="1"/>
    <s v="OFF-AR-10001446"/>
    <x v="1"/>
    <s v="Art"/>
    <s v="Newell 309"/>
    <x v="795"/>
    <n v="2"/>
    <n v="0"/>
    <n v="6.93"/>
    <s v="Anna Andreadi"/>
    <s v=""/>
    <n v="1"/>
    <n v="0"/>
  </r>
  <r>
    <n v="4933"/>
    <x v="2439"/>
    <x v="694"/>
    <d v="2017-10-04T00:00:00"/>
    <s v="Standard Class"/>
    <x v="233"/>
    <x v="233"/>
    <x v="0"/>
    <s v="United States"/>
    <s v="Aurora"/>
    <s v="Colorado"/>
    <n v="80013"/>
    <x v="1"/>
    <s v="OFF-EN-10004483"/>
    <x v="1"/>
    <s v="Envelopes"/>
    <s v="#10 White Business Envelopes,4 1/8 x 9 1/2"/>
    <x v="3662"/>
    <n v="1"/>
    <n v="0.2"/>
    <n v="4.2308999999999983"/>
    <s v="Anna Andreadi"/>
    <s v=""/>
    <n v="1"/>
    <n v="0"/>
  </r>
  <r>
    <n v="4934"/>
    <x v="2439"/>
    <x v="694"/>
    <d v="2017-10-04T00:00:00"/>
    <s v="Standard Class"/>
    <x v="233"/>
    <x v="233"/>
    <x v="0"/>
    <s v="United States"/>
    <s v="Aurora"/>
    <s v="Colorado"/>
    <n v="80013"/>
    <x v="1"/>
    <s v="OFF-BI-10002012"/>
    <x v="1"/>
    <s v="Binders"/>
    <s v="Wilson Jones Easy Flow II Sheet Lifters"/>
    <x v="886"/>
    <n v="2"/>
    <n v="0.7"/>
    <n v="-0.79200000000000004"/>
    <s v="Anna Andreadi"/>
    <s v=""/>
    <n v="1"/>
    <n v="0"/>
  </r>
  <r>
    <n v="4935"/>
    <x v="2439"/>
    <x v="694"/>
    <d v="2017-10-04T00:00:00"/>
    <s v="Standard Class"/>
    <x v="233"/>
    <x v="233"/>
    <x v="0"/>
    <s v="United States"/>
    <s v="Aurora"/>
    <s v="Colorado"/>
    <n v="80013"/>
    <x v="1"/>
    <s v="OFF-FA-10003021"/>
    <x v="1"/>
    <s v="Fasteners"/>
    <s v="Staples"/>
    <x v="3663"/>
    <n v="3"/>
    <n v="0.2"/>
    <n v="0.84599999999999964"/>
    <s v="Anna Andreadi"/>
    <s v=""/>
    <n v="1"/>
    <n v="0"/>
  </r>
  <r>
    <n v="4936"/>
    <x v="2440"/>
    <x v="1007"/>
    <d v="2017-03-21T00:00:00"/>
    <s v="Standard Class"/>
    <x v="754"/>
    <x v="754"/>
    <x v="1"/>
    <s v="United States"/>
    <s v="Lehi"/>
    <s v="Utah"/>
    <n v="84043"/>
    <x v="1"/>
    <s v="TEC-PH-10003356"/>
    <x v="2"/>
    <s v="Phones"/>
    <s v="SmartStand Mobile Device Holder, Assorted Colors"/>
    <x v="3664"/>
    <n v="3"/>
    <n v="0.2"/>
    <n v="1.6776"/>
    <s v="Anna Andreadi"/>
    <s v=""/>
    <n v="1"/>
    <n v="1"/>
  </r>
  <r>
    <n v="4937"/>
    <x v="2441"/>
    <x v="1008"/>
    <d v="2019-01-13T00:00:00"/>
    <s v="Standard Class"/>
    <x v="503"/>
    <x v="503"/>
    <x v="2"/>
    <s v="United States"/>
    <s v="Tuscaloosa"/>
    <s v="Alabama"/>
    <n v="35401"/>
    <x v="0"/>
    <s v="OFF-BI-10004728"/>
    <x v="1"/>
    <s v="Binders"/>
    <s v="Wilson Jones Turn Tabs Binder Tool for Ring Binders"/>
    <x v="3665"/>
    <n v="7"/>
    <n v="0"/>
    <n v="15.5204"/>
    <s v="Cassandra Brandow"/>
    <s v=""/>
    <n v="1"/>
    <n v="0"/>
  </r>
  <r>
    <n v="4938"/>
    <x v="2442"/>
    <x v="286"/>
    <d v="2016-01-18T00:00:00"/>
    <s v="Standard Class"/>
    <x v="205"/>
    <x v="205"/>
    <x v="0"/>
    <s v="United States"/>
    <s v="San Francisco"/>
    <s v="California"/>
    <n v="94109"/>
    <x v="1"/>
    <s v="OFF-ST-10000078"/>
    <x v="1"/>
    <s v="Storage"/>
    <s v="Tennsco 6- and 18-Compartment Lockers"/>
    <x v="2225"/>
    <n v="5"/>
    <n v="0"/>
    <n v="238.65299999999991"/>
    <s v="Anna Andreadi"/>
    <s v=""/>
    <n v="1"/>
    <n v="0"/>
  </r>
  <r>
    <n v="4939"/>
    <x v="2442"/>
    <x v="286"/>
    <d v="2016-01-18T00:00:00"/>
    <s v="Standard Class"/>
    <x v="205"/>
    <x v="205"/>
    <x v="0"/>
    <s v="United States"/>
    <s v="San Francisco"/>
    <s v="California"/>
    <n v="94109"/>
    <x v="1"/>
    <s v="FUR-BO-10003034"/>
    <x v="0"/>
    <s v="Bookcases"/>
    <s v="O'Sullivan Elevations Bookcase, Cherry Finish"/>
    <x v="3666"/>
    <n v="3"/>
    <n v="0.15"/>
    <n v="3.9294000000000082"/>
    <s v="Anna Andreadi"/>
    <s v=""/>
    <n v="1"/>
    <n v="0"/>
  </r>
  <r>
    <n v="4940"/>
    <x v="2442"/>
    <x v="286"/>
    <d v="2016-01-18T00:00:00"/>
    <s v="Standard Class"/>
    <x v="205"/>
    <x v="205"/>
    <x v="0"/>
    <s v="United States"/>
    <s v="San Francisco"/>
    <s v="California"/>
    <n v="94109"/>
    <x v="1"/>
    <s v="OFF-AR-10003514"/>
    <x v="1"/>
    <s v="Art"/>
    <s v="4009 Highlighters by Sanford"/>
    <x v="189"/>
    <n v="5"/>
    <n v="0"/>
    <n v="6.5669999999999984"/>
    <s v="Anna Andreadi"/>
    <s v=""/>
    <n v="1"/>
    <n v="0"/>
  </r>
  <r>
    <n v="4941"/>
    <x v="2443"/>
    <x v="525"/>
    <d v="2017-02-13T00:00:00"/>
    <s v="Standard Class"/>
    <x v="582"/>
    <x v="582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x v="3667"/>
    <n v="9"/>
    <n v="0"/>
    <n v="266.45219999999989"/>
    <s v="Chuck Magee"/>
    <s v=""/>
    <n v="1"/>
    <n v="0"/>
  </r>
  <r>
    <n v="4942"/>
    <x v="2443"/>
    <x v="525"/>
    <d v="2017-02-13T00:00:00"/>
    <s v="Standard Class"/>
    <x v="582"/>
    <x v="582"/>
    <x v="0"/>
    <s v="United States"/>
    <s v="Wilmington"/>
    <s v="Delaware"/>
    <n v="19805"/>
    <x v="3"/>
    <s v="FUR-BO-10002598"/>
    <x v="0"/>
    <s v="Bookcases"/>
    <s v="Hon Metal Bookcases, Putty"/>
    <x v="514"/>
    <n v="4"/>
    <n v="0"/>
    <n v="82.336799999999982"/>
    <s v="Chuck Magee"/>
    <s v=""/>
    <n v="1"/>
    <n v="0"/>
  </r>
  <r>
    <n v="4943"/>
    <x v="2443"/>
    <x v="525"/>
    <d v="2017-02-13T00:00:00"/>
    <s v="Standard Class"/>
    <x v="582"/>
    <x v="582"/>
    <x v="0"/>
    <s v="United States"/>
    <s v="Wilmington"/>
    <s v="Delaware"/>
    <n v="19805"/>
    <x v="3"/>
    <s v="OFF-AR-10001022"/>
    <x v="1"/>
    <s v="Art"/>
    <s v="SANFORD Liquid Accent Tank-Style Highlighters"/>
    <x v="1103"/>
    <n v="2"/>
    <n v="0"/>
    <n v="1.7607999999999997"/>
    <s v="Chuck Magee"/>
    <s v=""/>
    <n v="1"/>
    <n v="0"/>
  </r>
  <r>
    <n v="4944"/>
    <x v="2444"/>
    <x v="202"/>
    <d v="2019-12-27T00:00:00"/>
    <s v="Standard Class"/>
    <x v="431"/>
    <x v="431"/>
    <x v="0"/>
    <s v="United States"/>
    <s v="Lafayette"/>
    <s v="Indiana"/>
    <n v="47905"/>
    <x v="2"/>
    <s v="OFF-ST-10004459"/>
    <x v="1"/>
    <s v="Storage"/>
    <s v="Tennsco Single-Tier Lockers"/>
    <x v="2602"/>
    <n v="1"/>
    <n v="0"/>
    <n v="18.766999999999996"/>
    <s v="Kelly Williams"/>
    <s v=""/>
    <n v="1"/>
    <n v="0"/>
  </r>
  <r>
    <n v="4945"/>
    <x v="2445"/>
    <x v="64"/>
    <d v="2018-09-06T00:00:00"/>
    <s v="First Class"/>
    <x v="98"/>
    <x v="98"/>
    <x v="0"/>
    <s v="United States"/>
    <s v="Redondo Beach"/>
    <s v="California"/>
    <n v="90278"/>
    <x v="1"/>
    <s v="OFF-PA-10004381"/>
    <x v="1"/>
    <s v="Paper"/>
    <s v="14-7/8 x 11 Blue Bar Computer Printout Paper"/>
    <x v="3656"/>
    <n v="2"/>
    <n v="0"/>
    <n v="46.118399999999994"/>
    <s v="Anna Andreadi"/>
    <n v="1"/>
    <n v="0"/>
    <n v="0"/>
  </r>
  <r>
    <n v="4946"/>
    <x v="2445"/>
    <x v="64"/>
    <d v="2018-09-06T00:00:00"/>
    <s v="First Class"/>
    <x v="98"/>
    <x v="98"/>
    <x v="0"/>
    <s v="United States"/>
    <s v="Redondo Beach"/>
    <s v="California"/>
    <n v="90278"/>
    <x v="1"/>
    <s v="OFF-BI-10000050"/>
    <x v="1"/>
    <s v="Binders"/>
    <s v="Angle-D Binders with Locking Rings, Label Holders"/>
    <x v="2643"/>
    <n v="2"/>
    <n v="0.2"/>
    <n v="3.9419999999999993"/>
    <s v="Anna Andreadi"/>
    <n v="1"/>
    <n v="0"/>
    <n v="0"/>
  </r>
  <r>
    <n v="4947"/>
    <x v="2445"/>
    <x v="64"/>
    <d v="2018-09-06T00:00:00"/>
    <s v="First Class"/>
    <x v="98"/>
    <x v="98"/>
    <x v="0"/>
    <s v="United States"/>
    <s v="Redondo Beach"/>
    <s v="California"/>
    <n v="90278"/>
    <x v="1"/>
    <s v="OFF-FA-10000304"/>
    <x v="1"/>
    <s v="Fasteners"/>
    <s v="Advantus Push Pins"/>
    <x v="1009"/>
    <n v="2"/>
    <n v="0"/>
    <n v="1.7876000000000003"/>
    <s v="Anna Andreadi"/>
    <n v="1"/>
    <n v="0"/>
    <n v="0"/>
  </r>
  <r>
    <n v="4948"/>
    <x v="2446"/>
    <x v="777"/>
    <d v="2016-10-09T00:00:00"/>
    <s v="Standard Class"/>
    <x v="557"/>
    <x v="557"/>
    <x v="0"/>
    <s v="United States"/>
    <s v="Seattle"/>
    <s v="Washington"/>
    <n v="98115"/>
    <x v="1"/>
    <s v="OFF-LA-10002475"/>
    <x v="1"/>
    <s v="Labels"/>
    <s v="Avery 519"/>
    <x v="3204"/>
    <n v="4"/>
    <n v="0"/>
    <n v="13.742799999999999"/>
    <s v="Anna Andreadi"/>
    <s v=""/>
    <n v="1"/>
    <n v="0"/>
  </r>
  <r>
    <n v="4949"/>
    <x v="2447"/>
    <x v="344"/>
    <d v="2019-12-02T00:00:00"/>
    <s v="Standard Class"/>
    <x v="217"/>
    <x v="217"/>
    <x v="0"/>
    <s v="United States"/>
    <s v="Los Angeles"/>
    <s v="California"/>
    <n v="90045"/>
    <x v="1"/>
    <s v="OFF-BI-10001989"/>
    <x v="1"/>
    <s v="Binders"/>
    <s v="Premium Transparent Presentation Covers by GBC"/>
    <x v="3668"/>
    <n v="7"/>
    <n v="0.2"/>
    <n v="41.120799999999988"/>
    <s v="Anna Andreadi"/>
    <s v=""/>
    <n v="1"/>
    <n v="0"/>
  </r>
  <r>
    <n v="4950"/>
    <x v="2447"/>
    <x v="344"/>
    <d v="2019-12-02T00:00:00"/>
    <s v="Standard Class"/>
    <x v="217"/>
    <x v="217"/>
    <x v="0"/>
    <s v="United States"/>
    <s v="Los Angeles"/>
    <s v="California"/>
    <n v="90045"/>
    <x v="1"/>
    <s v="FUR-FU-10000732"/>
    <x v="0"/>
    <s v="Furnishings"/>
    <s v="Eldon 200 Class Desk Accessories"/>
    <x v="609"/>
    <n v="3"/>
    <n v="0"/>
    <n v="6.0287999999999995"/>
    <s v="Anna Andreadi"/>
    <s v=""/>
    <n v="1"/>
    <n v="0"/>
  </r>
  <r>
    <n v="4951"/>
    <x v="2448"/>
    <x v="99"/>
    <d v="2018-11-01T00:00:00"/>
    <s v="Second Class"/>
    <x v="658"/>
    <x v="658"/>
    <x v="0"/>
    <s v="United States"/>
    <s v="New York City"/>
    <s v="New York"/>
    <n v="10009"/>
    <x v="3"/>
    <s v="OFF-AR-10004441"/>
    <x v="1"/>
    <s v="Art"/>
    <s v="BIC Brite Liner Highlighters"/>
    <x v="2162"/>
    <n v="3"/>
    <n v="0"/>
    <n v="5.2164000000000001"/>
    <s v="Chuck Magee"/>
    <s v=""/>
    <n v="1"/>
    <n v="0"/>
  </r>
  <r>
    <n v="4952"/>
    <x v="2449"/>
    <x v="988"/>
    <d v="2017-06-13T00:00:00"/>
    <s v="Standard Class"/>
    <x v="720"/>
    <x v="720"/>
    <x v="0"/>
    <s v="United States"/>
    <s v="Royal Oak"/>
    <s v="Michigan"/>
    <n v="48073"/>
    <x v="2"/>
    <s v="OFF-PA-10000304"/>
    <x v="1"/>
    <s v="Paper"/>
    <s v="Xerox 1995"/>
    <x v="91"/>
    <n v="2"/>
    <n v="0"/>
    <n v="6.2208000000000006"/>
    <s v="Kelly Williams"/>
    <s v=""/>
    <n v="1"/>
    <n v="0"/>
  </r>
  <r>
    <n v="4953"/>
    <x v="2450"/>
    <x v="166"/>
    <d v="2019-12-12T00:00:00"/>
    <s v="Second Class"/>
    <x v="127"/>
    <x v="127"/>
    <x v="1"/>
    <s v="United States"/>
    <s v="San Francisco"/>
    <s v="California"/>
    <n v="94109"/>
    <x v="1"/>
    <s v="OFF-AP-10002670"/>
    <x v="1"/>
    <s v="Appliances"/>
    <s v="Belkin 8-Outlet Premiere SurgeMaster II Surge Protectors"/>
    <x v="3669"/>
    <n v="1"/>
    <n v="0"/>
    <n v="20.843999999999994"/>
    <s v="Anna Andreadi"/>
    <n v="1"/>
    <n v="0"/>
    <n v="0"/>
  </r>
  <r>
    <n v="4954"/>
    <x v="2451"/>
    <x v="199"/>
    <d v="2017-03-20T00:00:00"/>
    <s v="Standard Class"/>
    <x v="99"/>
    <x v="99"/>
    <x v="1"/>
    <s v="United States"/>
    <s v="New York City"/>
    <s v="New York"/>
    <n v="10009"/>
    <x v="3"/>
    <s v="TEC-PH-10001527"/>
    <x v="2"/>
    <s v="Phones"/>
    <s v="Plantronics MX500i Earset"/>
    <x v="3670"/>
    <n v="2"/>
    <n v="0"/>
    <n v="2.5769999999999982"/>
    <s v="Chuck Magee"/>
    <s v=""/>
    <n v="1"/>
    <n v="0"/>
  </r>
  <r>
    <n v="4955"/>
    <x v="2452"/>
    <x v="3"/>
    <d v="2016-06-13T00:00:00"/>
    <s v="Second Class"/>
    <x v="131"/>
    <x v="131"/>
    <x v="1"/>
    <s v="United States"/>
    <s v="North Las Vegas"/>
    <s v="Nevada"/>
    <n v="89031"/>
    <x v="1"/>
    <s v="OFF-AR-10002335"/>
    <x v="1"/>
    <s v="Art"/>
    <s v="DIXON Oriole Pencils"/>
    <x v="3671"/>
    <n v="7"/>
    <n v="0"/>
    <n v="4.6956000000000007"/>
    <s v="Anna Andreadi"/>
    <s v=""/>
    <n v="1"/>
    <n v="0"/>
  </r>
  <r>
    <n v="4956"/>
    <x v="2452"/>
    <x v="3"/>
    <d v="2016-06-13T00:00:00"/>
    <s v="Second Class"/>
    <x v="131"/>
    <x v="131"/>
    <x v="1"/>
    <s v="United States"/>
    <s v="North Las Vegas"/>
    <s v="Nevada"/>
    <n v="89031"/>
    <x v="1"/>
    <s v="OFF-PA-10003641"/>
    <x v="1"/>
    <s v="Paper"/>
    <s v="Xerox 1909"/>
    <x v="1219"/>
    <n v="3"/>
    <n v="0"/>
    <n v="36.404399999999995"/>
    <s v="Anna Andreadi"/>
    <s v=""/>
    <n v="1"/>
    <n v="0"/>
  </r>
  <r>
    <n v="4957"/>
    <x v="2452"/>
    <x v="3"/>
    <d v="2016-06-13T00:00:00"/>
    <s v="Second Class"/>
    <x v="131"/>
    <x v="131"/>
    <x v="1"/>
    <s v="United States"/>
    <s v="North Las Vegas"/>
    <s v="Nevada"/>
    <n v="89031"/>
    <x v="1"/>
    <s v="FUR-FU-10002685"/>
    <x v="0"/>
    <s v="Furnishings"/>
    <s v="Executive Impressions 13-1/2&quot; Indoor/Outdoor Wall Clock"/>
    <x v="3672"/>
    <n v="2"/>
    <n v="0"/>
    <n v="14.212"/>
    <s v="Anna Andreadi"/>
    <s v=""/>
    <n v="1"/>
    <n v="0"/>
  </r>
  <r>
    <n v="4958"/>
    <x v="2453"/>
    <x v="305"/>
    <d v="2017-03-26T00:00:00"/>
    <s v="Standard Class"/>
    <x v="300"/>
    <x v="300"/>
    <x v="0"/>
    <s v="United States"/>
    <s v="Carrollton"/>
    <s v="Texas"/>
    <n v="75007"/>
    <x v="2"/>
    <s v="OFF-BI-10001308"/>
    <x v="1"/>
    <s v="Binders"/>
    <s v="GBC Standard Plastic Binding Systems' Combs"/>
    <x v="3673"/>
    <n v="2"/>
    <n v="0.8"/>
    <n v="-4.3960000000000026"/>
    <s v="Kelly Williams"/>
    <s v=""/>
    <n v="1"/>
    <n v="0"/>
  </r>
  <r>
    <n v="4959"/>
    <x v="2453"/>
    <x v="305"/>
    <d v="2017-03-26T00:00:00"/>
    <s v="Standard Class"/>
    <x v="300"/>
    <x v="300"/>
    <x v="0"/>
    <s v="United States"/>
    <s v="Carrollton"/>
    <s v="Texas"/>
    <n v="75007"/>
    <x v="2"/>
    <s v="OFF-FA-10003485"/>
    <x v="1"/>
    <s v="Fasteners"/>
    <s v="Staples"/>
    <x v="3674"/>
    <n v="9"/>
    <n v="0.2"/>
    <n v="6.1307999999999998"/>
    <s v="Kelly Williams"/>
    <s v=""/>
    <n v="1"/>
    <n v="0"/>
  </r>
  <r>
    <n v="4960"/>
    <x v="2454"/>
    <x v="741"/>
    <d v="2018-11-22T00:00:00"/>
    <s v="Standard Class"/>
    <x v="426"/>
    <x v="426"/>
    <x v="2"/>
    <s v="United States"/>
    <s v="Los Angeles"/>
    <s v="California"/>
    <n v="90008"/>
    <x v="1"/>
    <s v="TEC-PH-10003357"/>
    <x v="2"/>
    <s v="Phones"/>
    <s v="Grandstream GXP2100 Mainstream Business Phone"/>
    <x v="3675"/>
    <n v="1"/>
    <n v="0.2"/>
    <n v="6.1192000000000011"/>
    <s v="Anna Andreadi"/>
    <s v=""/>
    <n v="1"/>
    <n v="0"/>
  </r>
  <r>
    <n v="4961"/>
    <x v="2454"/>
    <x v="741"/>
    <d v="2018-11-22T00:00:00"/>
    <s v="Standard Class"/>
    <x v="426"/>
    <x v="426"/>
    <x v="2"/>
    <s v="United States"/>
    <s v="Los Angeles"/>
    <s v="California"/>
    <n v="90008"/>
    <x v="1"/>
    <s v="OFF-AP-10002867"/>
    <x v="1"/>
    <s v="Appliances"/>
    <s v="Fellowes Command Center 5-outlet power strip"/>
    <x v="3676"/>
    <n v="1"/>
    <n v="0"/>
    <n v="18.316800000000001"/>
    <s v="Anna Andreadi"/>
    <s v=""/>
    <n v="1"/>
    <n v="0"/>
  </r>
  <r>
    <n v="4962"/>
    <x v="2455"/>
    <x v="1009"/>
    <d v="2016-03-08T00:00:00"/>
    <s v="First Class"/>
    <x v="755"/>
    <x v="755"/>
    <x v="0"/>
    <s v="United States"/>
    <s v="Seattle"/>
    <s v="Washington"/>
    <n v="98103"/>
    <x v="1"/>
    <s v="FUR-CH-10004477"/>
    <x v="0"/>
    <s v="Chairs"/>
    <s v="Global Push Button Manager's Chair, Indigo"/>
    <x v="3677"/>
    <n v="1"/>
    <n v="0.2"/>
    <n v="5.4800999999999966"/>
    <s v="Anna Andreadi"/>
    <s v=""/>
    <n v="1"/>
    <n v="1"/>
  </r>
  <r>
    <n v="4963"/>
    <x v="2455"/>
    <x v="1009"/>
    <d v="2016-03-08T00:00:00"/>
    <s v="First Class"/>
    <x v="755"/>
    <x v="755"/>
    <x v="0"/>
    <s v="United States"/>
    <s v="Seattle"/>
    <s v="Washington"/>
    <n v="98103"/>
    <x v="1"/>
    <s v="OFF-AR-10001427"/>
    <x v="1"/>
    <s v="Art"/>
    <s v="Newell 330"/>
    <x v="1465"/>
    <n v="3"/>
    <n v="0"/>
    <n v="4.6644000000000005"/>
    <s v="Anna Andreadi"/>
    <s v=""/>
    <n v="1"/>
    <n v="0"/>
  </r>
  <r>
    <n v="4964"/>
    <x v="2455"/>
    <x v="1009"/>
    <d v="2016-03-08T00:00:00"/>
    <s v="First Class"/>
    <x v="755"/>
    <x v="755"/>
    <x v="0"/>
    <s v="United States"/>
    <s v="Seattle"/>
    <s v="Washington"/>
    <n v="98103"/>
    <x v="1"/>
    <s v="OFF-ST-10002344"/>
    <x v="1"/>
    <s v="Storage"/>
    <s v="Carina 42&quot;Hx23 3/4&quot;W Media Storage Unit"/>
    <x v="423"/>
    <n v="3"/>
    <n v="0"/>
    <n v="4.8588000000000164"/>
    <s v="Anna Andreadi"/>
    <s v=""/>
    <n v="1"/>
    <n v="0"/>
  </r>
  <r>
    <n v="4965"/>
    <x v="2456"/>
    <x v="666"/>
    <d v="2018-05-19T00:00:00"/>
    <s v="Second Class"/>
    <x v="24"/>
    <x v="24"/>
    <x v="0"/>
    <s v="United States"/>
    <s v="Fort Lauderdale"/>
    <s v="Florida"/>
    <n v="33311"/>
    <x v="0"/>
    <s v="OFF-BI-10000301"/>
    <x v="1"/>
    <s v="Binders"/>
    <s v="GBC Instant Report Kit"/>
    <x v="3678"/>
    <n v="4"/>
    <n v="0.7"/>
    <n v="-5.1760000000000002"/>
    <s v="Cassandra Brandow"/>
    <s v=""/>
    <n v="1"/>
    <n v="0"/>
  </r>
  <r>
    <n v="4966"/>
    <x v="2457"/>
    <x v="442"/>
    <d v="2017-05-28T00:00:00"/>
    <s v="Second Class"/>
    <x v="388"/>
    <x v="388"/>
    <x v="1"/>
    <s v="United States"/>
    <s v="Columbia"/>
    <s v="Tennessee"/>
    <n v="38401"/>
    <x v="0"/>
    <s v="TEC-PH-10001944"/>
    <x v="2"/>
    <s v="Phones"/>
    <s v="Wi-Ex zBoost YX540 Cellular Phone Signal Booster"/>
    <x v="3679"/>
    <n v="4"/>
    <n v="0.2"/>
    <n v="58.379999999999939"/>
    <s v="Cassandra Brandow"/>
    <s v=""/>
    <n v="1"/>
    <n v="0"/>
  </r>
  <r>
    <n v="4967"/>
    <x v="2458"/>
    <x v="991"/>
    <d v="2017-08-05T00:00:00"/>
    <s v="Second Class"/>
    <x v="534"/>
    <x v="534"/>
    <x v="2"/>
    <s v="United States"/>
    <s v="Providence"/>
    <s v="Rhode Island"/>
    <n v="2908"/>
    <x v="3"/>
    <s v="TEC-PH-10001527"/>
    <x v="2"/>
    <s v="Phones"/>
    <s v="Plantronics MX500i Earset"/>
    <x v="3680"/>
    <n v="3"/>
    <n v="0"/>
    <n v="3.8654999999999973"/>
    <s v="Chuck Magee"/>
    <s v=""/>
    <n v="1"/>
    <n v="0"/>
  </r>
  <r>
    <n v="4968"/>
    <x v="2458"/>
    <x v="991"/>
    <d v="2017-08-05T00:00:00"/>
    <s v="Second Class"/>
    <x v="534"/>
    <x v="534"/>
    <x v="2"/>
    <s v="United States"/>
    <s v="Providence"/>
    <s v="Rhode Island"/>
    <n v="2908"/>
    <x v="3"/>
    <s v="OFF-PA-10001307"/>
    <x v="1"/>
    <s v="Paper"/>
    <s v="Important Message Pads, 50 4-1/4 x 5-1/2 Forms per Pad"/>
    <x v="3681"/>
    <n v="2"/>
    <n v="0"/>
    <n v="4.1159999999999997"/>
    <s v="Chuck Magee"/>
    <s v=""/>
    <n v="1"/>
    <n v="0"/>
  </r>
  <r>
    <n v="4969"/>
    <x v="2458"/>
    <x v="991"/>
    <d v="2017-08-05T00:00:00"/>
    <s v="Second Class"/>
    <x v="534"/>
    <x v="534"/>
    <x v="2"/>
    <s v="United States"/>
    <s v="Providence"/>
    <s v="Rhode Island"/>
    <n v="2908"/>
    <x v="3"/>
    <s v="TEC-AC-10004571"/>
    <x v="2"/>
    <s v="Accessories"/>
    <s v="Logitech G700s Rechargeable Gaming Mouse"/>
    <x v="1664"/>
    <n v="2"/>
    <n v="0"/>
    <n v="83.991600000000005"/>
    <s v="Chuck Magee"/>
    <s v=""/>
    <n v="1"/>
    <n v="0"/>
  </r>
  <r>
    <n v="4970"/>
    <x v="2458"/>
    <x v="991"/>
    <d v="2017-08-05T00:00:00"/>
    <s v="Second Class"/>
    <x v="534"/>
    <x v="534"/>
    <x v="2"/>
    <s v="United States"/>
    <s v="Providence"/>
    <s v="Rhode Island"/>
    <n v="2908"/>
    <x v="3"/>
    <s v="FUR-CH-10001973"/>
    <x v="0"/>
    <s v="Chairs"/>
    <s v="Office Star Flex Back Scooter Chair with White Frame"/>
    <x v="3682"/>
    <n v="1"/>
    <n v="0"/>
    <n v="15.537199999999999"/>
    <s v="Chuck Magee"/>
    <s v=""/>
    <n v="1"/>
    <n v="0"/>
  </r>
  <r>
    <n v="4971"/>
    <x v="2459"/>
    <x v="61"/>
    <d v="2018-11-09T00:00:00"/>
    <s v="First Class"/>
    <x v="126"/>
    <x v="126"/>
    <x v="1"/>
    <s v="United States"/>
    <s v="Jacksonville"/>
    <s v="Florida"/>
    <n v="32216"/>
    <x v="0"/>
    <s v="FUR-CH-10000513"/>
    <x v="0"/>
    <s v="Chairs"/>
    <s v="High-Back Leather Manager's Chair"/>
    <x v="3683"/>
    <n v="2"/>
    <n v="0.2"/>
    <n v="-28.597800000000007"/>
    <s v="Cassandra Brandow"/>
    <s v=""/>
    <n v="1"/>
    <n v="0"/>
  </r>
  <r>
    <n v="4972"/>
    <x v="2459"/>
    <x v="61"/>
    <d v="2018-11-09T00:00:00"/>
    <s v="First Class"/>
    <x v="126"/>
    <x v="126"/>
    <x v="1"/>
    <s v="United States"/>
    <s v="Jacksonville"/>
    <s v="Florida"/>
    <n v="32216"/>
    <x v="0"/>
    <s v="OFF-PA-10002421"/>
    <x v="1"/>
    <s v="Paper"/>
    <s v="Embossed Ink Jet Note Cards"/>
    <x v="3684"/>
    <n v="2"/>
    <n v="0.2"/>
    <n v="12.639200000000001"/>
    <s v="Cassandra Brandow"/>
    <s v=""/>
    <n v="1"/>
    <n v="0"/>
  </r>
  <r>
    <n v="4973"/>
    <x v="2459"/>
    <x v="61"/>
    <d v="2018-11-09T00:00:00"/>
    <s v="First Class"/>
    <x v="126"/>
    <x v="126"/>
    <x v="1"/>
    <s v="United States"/>
    <s v="Jacksonville"/>
    <s v="Florida"/>
    <n v="32216"/>
    <x v="0"/>
    <s v="FUR-FU-10004090"/>
    <x v="0"/>
    <s v="Furnishings"/>
    <s v="Executive Impressions 14&quot; Contract Wall Clock"/>
    <x v="3685"/>
    <n v="2"/>
    <n v="0.2"/>
    <n v="5.7797999999999963"/>
    <s v="Cassandra Brandow"/>
    <s v=""/>
    <n v="1"/>
    <n v="0"/>
  </r>
  <r>
    <n v="4974"/>
    <x v="2459"/>
    <x v="61"/>
    <d v="2018-11-09T00:00:00"/>
    <s v="First Class"/>
    <x v="126"/>
    <x v="126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x v="1666"/>
    <n v="2"/>
    <n v="0.2"/>
    <n v="31.068799999999996"/>
    <s v="Cassandra Brandow"/>
    <s v=""/>
    <n v="1"/>
    <n v="0"/>
  </r>
  <r>
    <n v="4975"/>
    <x v="2460"/>
    <x v="77"/>
    <d v="2018-11-12T00:00:00"/>
    <s v="Standard Class"/>
    <x v="390"/>
    <x v="390"/>
    <x v="2"/>
    <s v="United States"/>
    <s v="Oceanside"/>
    <s v="California"/>
    <n v="92054"/>
    <x v="1"/>
    <s v="OFF-PA-10002246"/>
    <x v="1"/>
    <s v="Paper"/>
    <s v="Wirebound Four 2-3/4 x 5 Forms per Page, 400 Sets per Book"/>
    <x v="3686"/>
    <n v="2"/>
    <n v="0"/>
    <n v="6.3209999999999997"/>
    <s v="Anna Andreadi"/>
    <s v=""/>
    <n v="1"/>
    <n v="0"/>
  </r>
  <r>
    <n v="4976"/>
    <x v="2461"/>
    <x v="227"/>
    <d v="2017-09-23T00:00:00"/>
    <s v="Second Class"/>
    <x v="335"/>
    <x v="335"/>
    <x v="1"/>
    <s v="United States"/>
    <s v="Jacksonville"/>
    <s v="Florida"/>
    <n v="32216"/>
    <x v="0"/>
    <s v="TEC-AC-10003198"/>
    <x v="2"/>
    <s v="Accessories"/>
    <s v="Enermax Acrylux Wireless Keyboard"/>
    <x v="3687"/>
    <n v="9"/>
    <n v="0.2"/>
    <n v="152.38799999999992"/>
    <s v="Cassandra Brandow"/>
    <s v=""/>
    <n v="1"/>
    <n v="0"/>
  </r>
  <r>
    <n v="4977"/>
    <x v="2462"/>
    <x v="214"/>
    <d v="2017-12-09T00:00:00"/>
    <s v="First Class"/>
    <x v="117"/>
    <x v="117"/>
    <x v="0"/>
    <s v="United States"/>
    <s v="New York City"/>
    <s v="New York"/>
    <n v="10024"/>
    <x v="3"/>
    <s v="OFF-BI-10001031"/>
    <x v="1"/>
    <s v="Binders"/>
    <s v="Pressboard Data Binders by Wilson Jones"/>
    <x v="794"/>
    <n v="5"/>
    <n v="0.2"/>
    <n v="7.2089999999999996"/>
    <s v="Chuck Magee"/>
    <s v=""/>
    <n v="1"/>
    <n v="0"/>
  </r>
  <r>
    <n v="4978"/>
    <x v="2462"/>
    <x v="214"/>
    <d v="2017-12-09T00:00:00"/>
    <s v="First Class"/>
    <x v="117"/>
    <x v="117"/>
    <x v="0"/>
    <s v="United States"/>
    <s v="New York City"/>
    <s v="New York"/>
    <n v="10024"/>
    <x v="3"/>
    <s v="OFF-BI-10003727"/>
    <x v="1"/>
    <s v="Binders"/>
    <s v="Avery Durable Slant Ring Binders With Label Holder"/>
    <x v="1314"/>
    <n v="2"/>
    <n v="0.2"/>
    <n v="2.3407999999999998"/>
    <s v="Chuck Magee"/>
    <s v=""/>
    <n v="1"/>
    <n v="0"/>
  </r>
  <r>
    <n v="4979"/>
    <x v="2462"/>
    <x v="214"/>
    <d v="2017-12-09T00:00:00"/>
    <s v="First Class"/>
    <x v="117"/>
    <x v="117"/>
    <x v="0"/>
    <s v="United States"/>
    <s v="New York City"/>
    <s v="New York"/>
    <n v="10024"/>
    <x v="3"/>
    <s v="TEC-PH-10001336"/>
    <x v="2"/>
    <s v="Phones"/>
    <s v="Digium D40 VoIP phone"/>
    <x v="3688"/>
    <n v="6"/>
    <n v="0"/>
    <n v="224.4426"/>
    <s v="Chuck Magee"/>
    <s v=""/>
    <n v="1"/>
    <n v="0"/>
  </r>
  <r>
    <n v="4980"/>
    <x v="2463"/>
    <x v="10"/>
    <d v="2018-12-13T00:00:00"/>
    <s v="Second Class"/>
    <x v="338"/>
    <x v="338"/>
    <x v="1"/>
    <s v="United States"/>
    <s v="Chicago"/>
    <s v="Illinois"/>
    <n v="60610"/>
    <x v="2"/>
    <s v="OFF-SU-10001664"/>
    <x v="1"/>
    <s v="Supplies"/>
    <s v="Acme Office Executive Series Stainless Steel Trimmers"/>
    <x v="3689"/>
    <n v="3"/>
    <n v="0.2"/>
    <n v="1.5426000000000002"/>
    <s v="Kelly Williams"/>
    <s v=""/>
    <n v="1"/>
    <n v="0"/>
  </r>
  <r>
    <n v="4981"/>
    <x v="2463"/>
    <x v="10"/>
    <d v="2018-12-13T00:00:00"/>
    <s v="Second Class"/>
    <x v="338"/>
    <x v="338"/>
    <x v="1"/>
    <s v="United States"/>
    <s v="Chicago"/>
    <s v="Illinois"/>
    <n v="60610"/>
    <x v="2"/>
    <s v="OFF-AP-10003971"/>
    <x v="1"/>
    <s v="Appliances"/>
    <s v="Belkin 6 Outlet Metallic Surge Strip"/>
    <x v="3690"/>
    <n v="2"/>
    <n v="0.8"/>
    <n v="-11.761200000000002"/>
    <s v="Kelly Williams"/>
    <s v=""/>
    <n v="1"/>
    <n v="0"/>
  </r>
  <r>
    <n v="4982"/>
    <x v="2463"/>
    <x v="10"/>
    <d v="2018-12-13T00:00:00"/>
    <s v="Second Class"/>
    <x v="338"/>
    <x v="338"/>
    <x v="1"/>
    <s v="United States"/>
    <s v="Chicago"/>
    <s v="Illinois"/>
    <n v="60610"/>
    <x v="2"/>
    <s v="TEC-AC-10000199"/>
    <x v="2"/>
    <s v="Accessories"/>
    <s v="Kingston Digital DataTraveler 8GB USB 2.0"/>
    <x v="3184"/>
    <n v="4"/>
    <n v="0.2"/>
    <n v="-1.4279999999999999"/>
    <s v="Kelly Williams"/>
    <s v=""/>
    <n v="1"/>
    <n v="0"/>
  </r>
  <r>
    <n v="4983"/>
    <x v="2464"/>
    <x v="912"/>
    <d v="2016-11-22T00:00:00"/>
    <s v="Standard Class"/>
    <x v="340"/>
    <x v="340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x v="3691"/>
    <n v="2"/>
    <n v="0"/>
    <n v="2.4011999999999998"/>
    <s v="Anna Andreadi"/>
    <s v=""/>
    <n v="1"/>
    <n v="0"/>
  </r>
  <r>
    <n v="4984"/>
    <x v="2465"/>
    <x v="61"/>
    <d v="2018-11-10T00:00:00"/>
    <s v="Second Class"/>
    <x v="5"/>
    <x v="5"/>
    <x v="0"/>
    <s v="United States"/>
    <s v="San Diego"/>
    <s v="California"/>
    <n v="92105"/>
    <x v="1"/>
    <s v="OFF-ST-10003442"/>
    <x v="1"/>
    <s v="Storage"/>
    <s v="Eldon Portable Mobile Manager"/>
    <x v="3692"/>
    <n v="3"/>
    <n v="0"/>
    <n v="22.9068"/>
    <s v="Anna Andreadi"/>
    <s v=""/>
    <n v="1"/>
    <n v="0"/>
  </r>
  <r>
    <n v="4985"/>
    <x v="2466"/>
    <x v="684"/>
    <d v="2017-09-10T00:00:00"/>
    <s v="Standard Class"/>
    <x v="316"/>
    <x v="316"/>
    <x v="1"/>
    <s v="United States"/>
    <s v="Nashville"/>
    <s v="Tennessee"/>
    <n v="37211"/>
    <x v="0"/>
    <s v="OFF-FA-10003059"/>
    <x v="1"/>
    <s v="Fasteners"/>
    <s v="Assorted Color Push Pins"/>
    <x v="3693"/>
    <n v="5"/>
    <n v="0.2"/>
    <n v="1.1764999999999992"/>
    <s v="Cassandra Brandow"/>
    <s v=""/>
    <n v="1"/>
    <n v="0"/>
  </r>
  <r>
    <n v="4986"/>
    <x v="2467"/>
    <x v="1010"/>
    <d v="2016-09-03T00:00:00"/>
    <s v="Same Day"/>
    <x v="369"/>
    <x v="369"/>
    <x v="0"/>
    <s v="United States"/>
    <s v="New York City"/>
    <s v="New York"/>
    <n v="10009"/>
    <x v="3"/>
    <s v="OFF-LA-10001175"/>
    <x v="1"/>
    <s v="Labels"/>
    <s v="Avery 514"/>
    <x v="936"/>
    <n v="5"/>
    <n v="0"/>
    <n v="7.056"/>
    <s v="Chuck Magee"/>
    <s v=""/>
    <n v="1"/>
    <n v="0"/>
  </r>
  <r>
    <n v="4987"/>
    <x v="2468"/>
    <x v="423"/>
    <d v="2018-04-28T00:00:00"/>
    <s v="Standard Class"/>
    <x v="642"/>
    <x v="642"/>
    <x v="2"/>
    <s v="United States"/>
    <s v="Colorado Springs"/>
    <s v="Colorado"/>
    <n v="80906"/>
    <x v="1"/>
    <s v="OFF-PA-10003441"/>
    <x v="1"/>
    <s v="Paper"/>
    <s v="Xerox 226"/>
    <x v="12"/>
    <n v="3"/>
    <n v="0.2"/>
    <n v="5.4432"/>
    <s v="Anna Andreadi"/>
    <s v=""/>
    <n v="1"/>
    <n v="0"/>
  </r>
  <r>
    <n v="4988"/>
    <x v="2468"/>
    <x v="423"/>
    <d v="2018-04-28T00:00:00"/>
    <s v="Standard Class"/>
    <x v="642"/>
    <x v="642"/>
    <x v="2"/>
    <s v="United States"/>
    <s v="Colorado Springs"/>
    <s v="Colorado"/>
    <n v="80906"/>
    <x v="1"/>
    <s v="FUR-CH-10004287"/>
    <x v="0"/>
    <s v="Chairs"/>
    <s v="SAFCO Arco Folding Chair"/>
    <x v="3694"/>
    <n v="6"/>
    <n v="0.2"/>
    <n v="149.14799999999991"/>
    <s v="Anna Andreadi"/>
    <s v=""/>
    <n v="1"/>
    <n v="0"/>
  </r>
  <r>
    <n v="4989"/>
    <x v="2468"/>
    <x v="423"/>
    <d v="2018-04-28T00:00:00"/>
    <s v="Standard Class"/>
    <x v="642"/>
    <x v="642"/>
    <x v="2"/>
    <s v="United States"/>
    <s v="Colorado Springs"/>
    <s v="Colorado"/>
    <n v="80906"/>
    <x v="1"/>
    <s v="OFF-BI-10004040"/>
    <x v="1"/>
    <s v="Binders"/>
    <s v="Wilson Jones Impact Binders"/>
    <x v="3695"/>
    <n v="2"/>
    <n v="0.7"/>
    <n v="-2.1755999999999993"/>
    <s v="Anna Andreadi"/>
    <s v=""/>
    <n v="1"/>
    <n v="0"/>
  </r>
  <r>
    <n v="4990"/>
    <x v="2469"/>
    <x v="515"/>
    <d v="2019-09-04T00:00:00"/>
    <s v="Standard Class"/>
    <x v="585"/>
    <x v="585"/>
    <x v="2"/>
    <s v="United States"/>
    <s v="San Francisco"/>
    <s v="California"/>
    <n v="94110"/>
    <x v="1"/>
    <s v="OFF-BI-10004022"/>
    <x v="1"/>
    <s v="Binders"/>
    <s v="Acco Suede Grain Vinyl Round Ring Binder"/>
    <x v="408"/>
    <n v="3"/>
    <n v="0.2"/>
    <n v="2.1683999999999997"/>
    <s v="Anna Andreadi"/>
    <s v=""/>
    <n v="1"/>
    <n v="0"/>
  </r>
  <r>
    <n v="4991"/>
    <x v="2469"/>
    <x v="515"/>
    <d v="2019-09-04T00:00:00"/>
    <s v="Standard Class"/>
    <x v="585"/>
    <x v="585"/>
    <x v="2"/>
    <s v="United States"/>
    <s v="San Francisco"/>
    <s v="California"/>
    <n v="94110"/>
    <x v="1"/>
    <s v="TEC-PH-10002200"/>
    <x v="2"/>
    <s v="Phones"/>
    <s v="Aastra 6757i CT Wireless VoIP phone"/>
    <x v="3696"/>
    <n v="4"/>
    <n v="0.2"/>
    <n v="77.558399999999978"/>
    <s v="Anna Andreadi"/>
    <s v=""/>
    <n v="1"/>
    <n v="0"/>
  </r>
  <r>
    <n v="4992"/>
    <x v="2470"/>
    <x v="226"/>
    <d v="2019-12-13T00:00:00"/>
    <s v="Standard Class"/>
    <x v="428"/>
    <x v="428"/>
    <x v="1"/>
    <s v="United States"/>
    <s v="Chicago"/>
    <s v="Illinois"/>
    <n v="60653"/>
    <x v="2"/>
    <s v="OFF-BI-10001120"/>
    <x v="1"/>
    <s v="Binders"/>
    <s v="Ibico EPK-21 Electric Binding System"/>
    <x v="3697"/>
    <n v="5"/>
    <n v="0.8"/>
    <n v="-2929.4845000000005"/>
    <s v="Kelly Williams"/>
    <s v=""/>
    <n v="1"/>
    <n v="0"/>
  </r>
  <r>
    <n v="4993"/>
    <x v="2471"/>
    <x v="217"/>
    <d v="2017-12-25T00:00:00"/>
    <s v="Standard Class"/>
    <x v="516"/>
    <x v="516"/>
    <x v="1"/>
    <s v="United States"/>
    <s v="Memphis"/>
    <s v="Tennessee"/>
    <n v="38109"/>
    <x v="0"/>
    <s v="OFF-EN-10000461"/>
    <x v="1"/>
    <s v="Envelopes"/>
    <s v="#10- 4 1/8&quot; x 9 1/2&quot; Recycled Envelopes"/>
    <x v="3698"/>
    <n v="8"/>
    <n v="0.2"/>
    <n v="18.878399999999999"/>
    <s v="Cassandra Brandow"/>
    <s v=""/>
    <n v="1"/>
    <n v="0"/>
  </r>
  <r>
    <n v="4994"/>
    <x v="2471"/>
    <x v="217"/>
    <d v="2017-12-25T00:00:00"/>
    <s v="Standard Class"/>
    <x v="516"/>
    <x v="516"/>
    <x v="1"/>
    <s v="United States"/>
    <s v="Memphis"/>
    <s v="Tennessee"/>
    <n v="38109"/>
    <x v="0"/>
    <s v="OFF-LA-10004008"/>
    <x v="1"/>
    <s v="Labels"/>
    <s v="Avery 507"/>
    <x v="3699"/>
    <n v="8"/>
    <n v="0.2"/>
    <n v="5.9903999999999984"/>
    <s v="Cassandra Brandow"/>
    <s v=""/>
    <n v="1"/>
    <n v="0"/>
  </r>
  <r>
    <n v="4995"/>
    <x v="2471"/>
    <x v="217"/>
    <d v="2017-12-25T00:00:00"/>
    <s v="Standard Class"/>
    <x v="516"/>
    <x v="516"/>
    <x v="1"/>
    <s v="United States"/>
    <s v="Memphis"/>
    <s v="Tennessee"/>
    <n v="38109"/>
    <x v="0"/>
    <s v="FUR-FU-10000221"/>
    <x v="0"/>
    <s v="Furnishings"/>
    <s v="Master Caster Door Stop, Brown"/>
    <x v="2352"/>
    <n v="5"/>
    <n v="0.2"/>
    <n v="3.5559999999999992"/>
    <s v="Cassandra Brandow"/>
    <s v=""/>
    <n v="1"/>
    <n v="0"/>
  </r>
  <r>
    <n v="4996"/>
    <x v="2472"/>
    <x v="130"/>
    <d v="2016-11-10T00:00:00"/>
    <s v="Standard Class"/>
    <x v="449"/>
    <x v="449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x v="3700"/>
    <n v="4"/>
    <n v="0.2"/>
    <n v="18.873199999999997"/>
    <s v="Chuck Magee"/>
    <s v=""/>
    <n v="1"/>
    <n v="0"/>
  </r>
  <r>
    <n v="4997"/>
    <x v="2473"/>
    <x v="434"/>
    <d v="2019-03-15T00:00:00"/>
    <s v="Standard Class"/>
    <x v="754"/>
    <x v="754"/>
    <x v="1"/>
    <s v="United States"/>
    <s v="Raleigh"/>
    <s v="North Carolina"/>
    <n v="27604"/>
    <x v="0"/>
    <s v="OFF-AP-10000390"/>
    <x v="1"/>
    <s v="Appliances"/>
    <s v="Euro Pro Shark Stick Mini Vacuum"/>
    <x v="3701"/>
    <n v="1"/>
    <n v="0.2"/>
    <n v="3.6587999999999976"/>
    <s v="Cassandra Brandow"/>
    <s v=""/>
    <n v="1"/>
    <n v="0"/>
  </r>
  <r>
    <n v="4998"/>
    <x v="2473"/>
    <x v="434"/>
    <d v="2019-03-15T00:00:00"/>
    <s v="Standard Class"/>
    <x v="754"/>
    <x v="754"/>
    <x v="1"/>
    <s v="United States"/>
    <s v="Raleigh"/>
    <s v="North Carolina"/>
    <n v="27604"/>
    <x v="0"/>
    <s v="OFF-BI-10000014"/>
    <x v="1"/>
    <s v="Binders"/>
    <s v="Heavy-Duty E-Z-D Binders"/>
    <x v="3702"/>
    <n v="4"/>
    <n v="0.7"/>
    <n v="-10.037199999999999"/>
    <s v="Cassandra Brandow"/>
    <s v=""/>
    <n v="1"/>
    <n v="0"/>
  </r>
  <r>
    <n v="4999"/>
    <x v="2474"/>
    <x v="1011"/>
    <d v="2018-02-04T00:00:00"/>
    <s v="Standard Class"/>
    <x v="337"/>
    <x v="337"/>
    <x v="2"/>
    <s v="United States"/>
    <s v="Los Angeles"/>
    <s v="California"/>
    <n v="90045"/>
    <x v="1"/>
    <s v="TEC-PH-10004120"/>
    <x v="2"/>
    <s v="Phones"/>
    <s v="AT&amp;T 1080 Phone"/>
    <x v="3703"/>
    <n v="1"/>
    <n v="0.2"/>
    <n v="8.2194000000000003"/>
    <s v="Anna Andreadi"/>
    <s v=""/>
    <n v="1"/>
    <n v="0"/>
  </r>
  <r>
    <n v="5000"/>
    <x v="2474"/>
    <x v="1011"/>
    <d v="2018-02-04T00:00:00"/>
    <s v="Standard Class"/>
    <x v="337"/>
    <x v="337"/>
    <x v="2"/>
    <s v="United States"/>
    <s v="Los Angeles"/>
    <s v="California"/>
    <n v="90045"/>
    <x v="1"/>
    <s v="OFF-PA-10002764"/>
    <x v="1"/>
    <s v="Paper"/>
    <s v="Easy-staple paper"/>
    <x v="3704"/>
    <n v="5"/>
    <n v="0"/>
    <n v="27.782999999999998"/>
    <s v="Anna Andreadi"/>
    <s v=""/>
    <n v="1"/>
    <n v="0"/>
  </r>
  <r>
    <n v="5001"/>
    <x v="2475"/>
    <x v="917"/>
    <d v="2019-05-12T00:00:00"/>
    <s v="Standard Class"/>
    <x v="144"/>
    <x v="144"/>
    <x v="2"/>
    <s v="United States"/>
    <s v="Los Angeles"/>
    <s v="California"/>
    <n v="90004"/>
    <x v="1"/>
    <s v="TEC-AC-10000736"/>
    <x v="2"/>
    <s v="Accessories"/>
    <s v="Logitech G600 MMO Gaming Mouse"/>
    <x v="3705"/>
    <n v="1"/>
    <n v="0"/>
    <n v="28.796399999999998"/>
    <s v="Anna Andreadi"/>
    <s v=""/>
    <n v="1"/>
    <n v="0"/>
  </r>
  <r>
    <n v="5002"/>
    <x v="2476"/>
    <x v="1012"/>
    <d v="2018-05-24T00:00:00"/>
    <s v="Same Day"/>
    <x v="258"/>
    <x v="258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x v="1695"/>
    <n v="5"/>
    <n v="0"/>
    <n v="20.154999999999994"/>
    <s v="Cassandra Brandow"/>
    <s v=""/>
    <n v="1"/>
    <n v="0"/>
  </r>
  <r>
    <n v="5003"/>
    <x v="2476"/>
    <x v="1012"/>
    <d v="2018-05-24T00:00:00"/>
    <s v="Same Day"/>
    <x v="258"/>
    <x v="258"/>
    <x v="2"/>
    <s v="United States"/>
    <s v="Newport News"/>
    <s v="Virginia"/>
    <n v="23602"/>
    <x v="0"/>
    <s v="OFF-PA-10004327"/>
    <x v="1"/>
    <s v="Paper"/>
    <s v="Xerox 1911"/>
    <x v="879"/>
    <n v="4"/>
    <n v="0"/>
    <n v="91.967999999999989"/>
    <s v="Cassandra Brandow"/>
    <s v=""/>
    <n v="1"/>
    <n v="0"/>
  </r>
  <r>
    <n v="5004"/>
    <x v="2477"/>
    <x v="877"/>
    <d v="2018-10-12T00:00:00"/>
    <s v="Standard Class"/>
    <x v="693"/>
    <x v="693"/>
    <x v="0"/>
    <s v="United States"/>
    <s v="Los Angeles"/>
    <s v="California"/>
    <n v="90032"/>
    <x v="1"/>
    <s v="OFF-PA-10000143"/>
    <x v="1"/>
    <s v="Paper"/>
    <s v="Astroparche Fine Business Paper"/>
    <x v="232"/>
    <n v="2"/>
    <n v="0"/>
    <n v="5.0688000000000004"/>
    <s v="Anna Andreadi"/>
    <s v=""/>
    <n v="1"/>
    <n v="0"/>
  </r>
  <r>
    <n v="5005"/>
    <x v="2478"/>
    <x v="1013"/>
    <d v="2016-05-02T00:00:00"/>
    <s v="Second Class"/>
    <x v="612"/>
    <x v="612"/>
    <x v="0"/>
    <s v="United States"/>
    <s v="Jackson"/>
    <s v="Mississippi"/>
    <n v="39212"/>
    <x v="0"/>
    <s v="TEC-AC-10002550"/>
    <x v="2"/>
    <s v="Accessories"/>
    <s v="Maxell 4.7GB DVD-RW 3/Pack"/>
    <x v="3706"/>
    <n v="3"/>
    <n v="0"/>
    <n v="16.2486"/>
    <s v="Cassandra Brandow"/>
    <s v=""/>
    <n v="1"/>
    <n v="0"/>
  </r>
  <r>
    <n v="5006"/>
    <x v="2479"/>
    <x v="113"/>
    <d v="2017-11-14T00:00:00"/>
    <s v="Second Class"/>
    <x v="281"/>
    <x v="281"/>
    <x v="1"/>
    <s v="United States"/>
    <s v="Richmond"/>
    <s v="Indiana"/>
    <n v="47374"/>
    <x v="2"/>
    <s v="OFF-ST-10003306"/>
    <x v="1"/>
    <s v="Storage"/>
    <s v="Letter Size Cart"/>
    <x v="412"/>
    <n v="5"/>
    <n v="0"/>
    <n v="207.14699999999993"/>
    <s v="Kelly Williams"/>
    <s v=""/>
    <n v="1"/>
    <n v="0"/>
  </r>
  <r>
    <n v="5007"/>
    <x v="2480"/>
    <x v="529"/>
    <d v="2017-11-14T00:00:00"/>
    <s v="Standard Class"/>
    <x v="656"/>
    <x v="656"/>
    <x v="2"/>
    <s v="United States"/>
    <s v="New York City"/>
    <s v="New York"/>
    <n v="10035"/>
    <x v="3"/>
    <s v="TEC-MA-10000045"/>
    <x v="2"/>
    <s v="Machines"/>
    <s v="Zebra ZM400 Thermal Label Printer"/>
    <x v="3707"/>
    <n v="2"/>
    <n v="0"/>
    <n v="1114.5119999999999"/>
    <s v="Chuck Magee"/>
    <s v=""/>
    <n v="1"/>
    <n v="0"/>
  </r>
  <r>
    <n v="5008"/>
    <x v="2480"/>
    <x v="529"/>
    <d v="2017-11-14T00:00:00"/>
    <s v="Standard Class"/>
    <x v="656"/>
    <x v="656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x v="1465"/>
    <n v="3"/>
    <n v="0"/>
    <n v="3.0497999999999985"/>
    <s v="Chuck Magee"/>
    <s v=""/>
    <n v="1"/>
    <n v="0"/>
  </r>
  <r>
    <n v="5009"/>
    <x v="2481"/>
    <x v="67"/>
    <d v="2017-09-14T00:00:00"/>
    <s v="Standard Class"/>
    <x v="756"/>
    <x v="756"/>
    <x v="1"/>
    <s v="United States"/>
    <s v="Philadelphia"/>
    <s v="Pennsylvania"/>
    <n v="19134"/>
    <x v="3"/>
    <s v="OFF-BI-10004781"/>
    <x v="1"/>
    <s v="Binders"/>
    <s v="GBC Wire Binding Strips"/>
    <x v="3708"/>
    <n v="1"/>
    <n v="0.7"/>
    <n v="-6.9827999999999975"/>
    <s v="Chuck Magee"/>
    <s v=""/>
    <n v="1"/>
    <n v="1"/>
  </r>
  <r>
    <n v="5010"/>
    <x v="2481"/>
    <x v="67"/>
    <d v="2017-09-14T00:00:00"/>
    <s v="Standard Class"/>
    <x v="756"/>
    <x v="756"/>
    <x v="1"/>
    <s v="United States"/>
    <s v="Philadelphia"/>
    <s v="Pennsylvania"/>
    <n v="19134"/>
    <x v="3"/>
    <s v="TEC-PH-10002680"/>
    <x v="2"/>
    <s v="Phones"/>
    <s v="Samsung Galaxy Note 3"/>
    <x v="3709"/>
    <n v="6"/>
    <n v="0.4"/>
    <n v="-131.9940000000002"/>
    <s v="Chuck Magee"/>
    <s v=""/>
    <n v="1"/>
    <n v="0"/>
  </r>
  <r>
    <n v="5011"/>
    <x v="2481"/>
    <x v="67"/>
    <d v="2017-09-14T00:00:00"/>
    <s v="Standard Class"/>
    <x v="756"/>
    <x v="756"/>
    <x v="1"/>
    <s v="United States"/>
    <s v="Philadelphia"/>
    <s v="Pennsylvania"/>
    <n v="19134"/>
    <x v="3"/>
    <s v="OFF-BI-10000848"/>
    <x v="1"/>
    <s v="Binders"/>
    <s v="Angle-D Ring Binders"/>
    <x v="3710"/>
    <n v="3"/>
    <n v="0.7"/>
    <n v="-3.9383999999999997"/>
    <s v="Chuck Magee"/>
    <s v=""/>
    <n v="1"/>
    <n v="0"/>
  </r>
  <r>
    <n v="5012"/>
    <x v="2482"/>
    <x v="943"/>
    <d v="2019-05-13T00:00:00"/>
    <s v="First Class"/>
    <x v="477"/>
    <x v="477"/>
    <x v="1"/>
    <s v="United States"/>
    <s v="Phoenix"/>
    <s v="Arizona"/>
    <n v="85023"/>
    <x v="1"/>
    <s v="FUR-BO-10004467"/>
    <x v="0"/>
    <s v="Bookcases"/>
    <s v="Bestar Classic Bookcase"/>
    <x v="3711"/>
    <n v="7"/>
    <n v="0.7"/>
    <n v="-356.96429999999998"/>
    <s v="Anna Andreadi"/>
    <s v=""/>
    <n v="1"/>
    <n v="0"/>
  </r>
  <r>
    <n v="5013"/>
    <x v="2483"/>
    <x v="246"/>
    <d v="2019-07-26T00:00:00"/>
    <s v="Standard Class"/>
    <x v="680"/>
    <x v="680"/>
    <x v="2"/>
    <s v="United States"/>
    <s v="Cleveland"/>
    <s v="Ohio"/>
    <n v="44105"/>
    <x v="3"/>
    <s v="OFF-BI-10001670"/>
    <x v="1"/>
    <s v="Binders"/>
    <s v="Vinyl Sectional Post Binders"/>
    <x v="3712"/>
    <n v="3"/>
    <n v="0.7"/>
    <n v="-22.619999999999997"/>
    <s v="Chuck Magee"/>
    <s v=""/>
    <n v="1"/>
    <n v="0"/>
  </r>
  <r>
    <n v="5014"/>
    <x v="2483"/>
    <x v="246"/>
    <d v="2019-07-26T00:00:00"/>
    <s v="Standard Class"/>
    <x v="680"/>
    <x v="680"/>
    <x v="2"/>
    <s v="United States"/>
    <s v="Cleveland"/>
    <s v="Ohio"/>
    <n v="44105"/>
    <x v="3"/>
    <s v="OFF-ST-10000136"/>
    <x v="1"/>
    <s v="Storage"/>
    <s v="Letter Size File"/>
    <x v="3713"/>
    <n v="7"/>
    <n v="0.2"/>
    <n v="25.010999999999967"/>
    <s v="Chuck Magee"/>
    <s v=""/>
    <n v="1"/>
    <n v="0"/>
  </r>
  <r>
    <n v="5015"/>
    <x v="2483"/>
    <x v="246"/>
    <d v="2019-07-26T00:00:00"/>
    <s v="Standard Class"/>
    <x v="680"/>
    <x v="680"/>
    <x v="2"/>
    <s v="United States"/>
    <s v="Cleveland"/>
    <s v="Ohio"/>
    <n v="44105"/>
    <x v="3"/>
    <s v="TEC-PH-10004522"/>
    <x v="2"/>
    <s v="Phones"/>
    <s v="Dexim XPower Skin Super-Thin Power Case for iPhone 5 - Black"/>
    <x v="3714"/>
    <n v="6"/>
    <n v="0.4"/>
    <n v="-52.640999999999991"/>
    <s v="Chuck Magee"/>
    <s v=""/>
    <n v="1"/>
    <n v="0"/>
  </r>
  <r>
    <n v="5016"/>
    <x v="2484"/>
    <x v="156"/>
    <d v="2016-11-29T00:00:00"/>
    <s v="Standard Class"/>
    <x v="513"/>
    <x v="513"/>
    <x v="0"/>
    <s v="United States"/>
    <s v="Toledo"/>
    <s v="Ohio"/>
    <n v="43615"/>
    <x v="3"/>
    <s v="FUR-FU-10002960"/>
    <x v="0"/>
    <s v="Furnishings"/>
    <s v="Eldon 200 Class Desk Accessories, Burgundy"/>
    <x v="200"/>
    <n v="7"/>
    <n v="0.2"/>
    <n v="9.6712000000000025"/>
    <s v="Chuck Magee"/>
    <s v=""/>
    <n v="1"/>
    <n v="0"/>
  </r>
  <r>
    <n v="5017"/>
    <x v="2484"/>
    <x v="156"/>
    <d v="2016-11-29T00:00:00"/>
    <s v="Standard Class"/>
    <x v="513"/>
    <x v="513"/>
    <x v="0"/>
    <s v="United States"/>
    <s v="Toledo"/>
    <s v="Ohio"/>
    <n v="43615"/>
    <x v="3"/>
    <s v="TEC-PH-10002584"/>
    <x v="2"/>
    <s v="Phones"/>
    <s v="Samsung Galaxy S4"/>
    <x v="3715"/>
    <n v="4"/>
    <n v="0.4"/>
    <n v="-250.39600000000019"/>
    <s v="Chuck Magee"/>
    <s v=""/>
    <n v="1"/>
    <n v="0"/>
  </r>
  <r>
    <n v="5018"/>
    <x v="2485"/>
    <x v="647"/>
    <d v="2016-11-18T00:00:00"/>
    <s v="First Class"/>
    <x v="757"/>
    <x v="757"/>
    <x v="0"/>
    <s v="United States"/>
    <s v="Los Angeles"/>
    <s v="California"/>
    <n v="90008"/>
    <x v="1"/>
    <s v="FUR-FU-10002505"/>
    <x v="0"/>
    <s v="Furnishings"/>
    <s v="Eldon 100 Class Desk Accessories"/>
    <x v="3716"/>
    <n v="3"/>
    <n v="0"/>
    <n v="3.2351999999999994"/>
    <s v="Anna Andreadi"/>
    <s v=""/>
    <n v="1"/>
    <n v="1"/>
  </r>
  <r>
    <n v="5019"/>
    <x v="2485"/>
    <x v="647"/>
    <d v="2016-11-18T00:00:00"/>
    <s v="First Class"/>
    <x v="757"/>
    <x v="757"/>
    <x v="0"/>
    <s v="United States"/>
    <s v="Los Angeles"/>
    <s v="California"/>
    <n v="90008"/>
    <x v="1"/>
    <s v="TEC-AC-10003832"/>
    <x v="2"/>
    <s v="Accessories"/>
    <s v="Logitech P710e Mobile Speakerphone"/>
    <x v="3717"/>
    <n v="3"/>
    <n v="0"/>
    <n v="146.76929999999993"/>
    <s v="Anna Andreadi"/>
    <s v=""/>
    <n v="1"/>
    <n v="0"/>
  </r>
  <r>
    <n v="5020"/>
    <x v="2485"/>
    <x v="647"/>
    <d v="2016-11-18T00:00:00"/>
    <s v="First Class"/>
    <x v="757"/>
    <x v="757"/>
    <x v="0"/>
    <s v="United States"/>
    <s v="Los Angeles"/>
    <s v="California"/>
    <n v="90008"/>
    <x v="1"/>
    <s v="OFF-SU-10002537"/>
    <x v="1"/>
    <s v="Supplies"/>
    <s v="Acme Box Cutter Scissors"/>
    <x v="3718"/>
    <n v="2"/>
    <n v="0"/>
    <n v="5.3196000000000012"/>
    <s v="Anna Andreadi"/>
    <s v=""/>
    <n v="1"/>
    <n v="0"/>
  </r>
  <r>
    <n v="5021"/>
    <x v="2486"/>
    <x v="721"/>
    <d v="2019-03-25T00:00:00"/>
    <s v="Second Class"/>
    <x v="89"/>
    <x v="89"/>
    <x v="1"/>
    <s v="United States"/>
    <s v="New York City"/>
    <s v="New York"/>
    <n v="10011"/>
    <x v="3"/>
    <s v="OFF-SU-10003505"/>
    <x v="1"/>
    <s v="Supplies"/>
    <s v="Premier Electric Letter Opener"/>
    <x v="3719"/>
    <n v="3"/>
    <n v="0"/>
    <n v="17.378999999999976"/>
    <s v="Chuck Magee"/>
    <s v=""/>
    <n v="1"/>
    <n v="0"/>
  </r>
  <r>
    <n v="5022"/>
    <x v="2487"/>
    <x v="122"/>
    <d v="2018-12-24T00:00:00"/>
    <s v="Standard Class"/>
    <x v="188"/>
    <x v="188"/>
    <x v="0"/>
    <s v="United States"/>
    <s v="San Diego"/>
    <s v="California"/>
    <n v="92037"/>
    <x v="1"/>
    <s v="TEC-AC-10001465"/>
    <x v="2"/>
    <s v="Accessories"/>
    <s v="SanDisk Cruzer 64 GB USB Flash Drive"/>
    <x v="3720"/>
    <n v="2"/>
    <n v="0"/>
    <n v="21.791999999999994"/>
    <s v="Anna Andreadi"/>
    <s v=""/>
    <n v="1"/>
    <n v="0"/>
  </r>
  <r>
    <n v="5023"/>
    <x v="2487"/>
    <x v="122"/>
    <d v="2018-12-24T00:00:00"/>
    <s v="Standard Class"/>
    <x v="188"/>
    <x v="188"/>
    <x v="0"/>
    <s v="United States"/>
    <s v="San Diego"/>
    <s v="California"/>
    <n v="92037"/>
    <x v="1"/>
    <s v="TEC-AC-10003832"/>
    <x v="2"/>
    <s v="Accessories"/>
    <s v="Logitech P710e Mobile Speakerphone"/>
    <x v="3717"/>
    <n v="3"/>
    <n v="0"/>
    <n v="146.76929999999993"/>
    <s v="Anna Andreadi"/>
    <s v=""/>
    <n v="1"/>
    <n v="0"/>
  </r>
  <r>
    <n v="5024"/>
    <x v="2487"/>
    <x v="122"/>
    <d v="2018-12-24T00:00:00"/>
    <s v="Standard Class"/>
    <x v="188"/>
    <x v="188"/>
    <x v="0"/>
    <s v="United States"/>
    <s v="San Diego"/>
    <s v="California"/>
    <n v="92037"/>
    <x v="1"/>
    <s v="FUR-FU-10003731"/>
    <x v="0"/>
    <s v="Furnishings"/>
    <s v="Eldon Expressions Wood and Plastic Desk Accessories, Oak"/>
    <x v="3089"/>
    <n v="4"/>
    <n v="0"/>
    <n v="11.177600000000002"/>
    <s v="Anna Andreadi"/>
    <s v=""/>
    <n v="1"/>
    <n v="0"/>
  </r>
  <r>
    <n v="5025"/>
    <x v="2488"/>
    <x v="570"/>
    <d v="2019-08-03T00:00:00"/>
    <s v="Standard Class"/>
    <x v="288"/>
    <x v="288"/>
    <x v="0"/>
    <s v="United States"/>
    <s v="Oklahoma City"/>
    <s v="Oklahoma"/>
    <n v="73120"/>
    <x v="2"/>
    <s v="OFF-BI-10004828"/>
    <x v="1"/>
    <s v="Binders"/>
    <s v="GBC Poly Designer Binding Covers"/>
    <x v="3446"/>
    <n v="2"/>
    <n v="0"/>
    <n v="16.405199999999997"/>
    <s v="Kelly Williams"/>
    <s v=""/>
    <n v="1"/>
    <n v="0"/>
  </r>
  <r>
    <n v="5026"/>
    <x v="2488"/>
    <x v="570"/>
    <d v="2019-08-03T00:00:00"/>
    <s v="Standard Class"/>
    <x v="288"/>
    <x v="288"/>
    <x v="0"/>
    <s v="United States"/>
    <s v="Oklahoma City"/>
    <s v="Oklahoma"/>
    <n v="73120"/>
    <x v="2"/>
    <s v="TEC-PH-10003012"/>
    <x v="2"/>
    <s v="Phones"/>
    <s v="Nortel Meridian M3904 Professional Digital phone"/>
    <x v="3721"/>
    <n v="3"/>
    <n v="0"/>
    <n v="133.97129999999996"/>
    <s v="Kelly Williams"/>
    <s v=""/>
    <n v="1"/>
    <n v="0"/>
  </r>
  <r>
    <n v="5027"/>
    <x v="2488"/>
    <x v="570"/>
    <d v="2019-08-03T00:00:00"/>
    <s v="Standard Class"/>
    <x v="288"/>
    <x v="288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x v="1609"/>
    <n v="2"/>
    <n v="0"/>
    <n v="60.552800000000005"/>
    <s v="Kelly Williams"/>
    <s v=""/>
    <n v="1"/>
    <n v="0"/>
  </r>
  <r>
    <n v="5028"/>
    <x v="2488"/>
    <x v="570"/>
    <d v="2019-08-03T00:00:00"/>
    <s v="Standard Class"/>
    <x v="288"/>
    <x v="288"/>
    <x v="0"/>
    <s v="United States"/>
    <s v="Oklahoma City"/>
    <s v="Oklahoma"/>
    <n v="73120"/>
    <x v="2"/>
    <s v="FUR-CH-10004626"/>
    <x v="0"/>
    <s v="Chairs"/>
    <s v="Office Star Flex Back Scooter Chair with Aluminum Finish Frame"/>
    <x v="3722"/>
    <n v="3"/>
    <n v="0"/>
    <n v="72.640799999999999"/>
    <s v="Kelly Williams"/>
    <s v=""/>
    <n v="1"/>
    <n v="0"/>
  </r>
  <r>
    <n v="5029"/>
    <x v="2489"/>
    <x v="814"/>
    <d v="2016-09-07T00:00:00"/>
    <s v="Second Class"/>
    <x v="610"/>
    <x v="610"/>
    <x v="0"/>
    <s v="United States"/>
    <s v="Chicago"/>
    <s v="Illinois"/>
    <n v="60653"/>
    <x v="2"/>
    <s v="TEC-AC-10001606"/>
    <x v="2"/>
    <s v="Accessories"/>
    <s v="Logitech Wireless Performance Mouse MX for PC and Mac"/>
    <x v="1977"/>
    <n v="3"/>
    <n v="0.2"/>
    <n v="53.994600000000005"/>
    <s v="Kelly Williams"/>
    <s v=""/>
    <n v="1"/>
    <n v="0"/>
  </r>
  <r>
    <n v="5030"/>
    <x v="2490"/>
    <x v="926"/>
    <d v="2019-02-02T00:00:00"/>
    <s v="Standard Class"/>
    <x v="364"/>
    <x v="364"/>
    <x v="0"/>
    <s v="United States"/>
    <s v="San Francisco"/>
    <s v="California"/>
    <n v="94109"/>
    <x v="1"/>
    <s v="OFF-AR-10001216"/>
    <x v="1"/>
    <s v="Art"/>
    <s v="Newell 339"/>
    <x v="484"/>
    <n v="3"/>
    <n v="0"/>
    <n v="2.1683999999999997"/>
    <s v="Anna Andreadi"/>
    <s v=""/>
    <n v="1"/>
    <n v="0"/>
  </r>
  <r>
    <n v="5031"/>
    <x v="2490"/>
    <x v="926"/>
    <d v="2019-02-02T00:00:00"/>
    <s v="Standard Class"/>
    <x v="364"/>
    <x v="364"/>
    <x v="0"/>
    <s v="United States"/>
    <s v="San Francisco"/>
    <s v="California"/>
    <n v="94109"/>
    <x v="1"/>
    <s v="OFF-SU-10001664"/>
    <x v="1"/>
    <s v="Supplies"/>
    <s v="Acme Office Executive Series Stainless Steel Trimmers"/>
    <x v="3723"/>
    <n v="1"/>
    <n v="0"/>
    <n v="2.2282000000000002"/>
    <s v="Anna Andreadi"/>
    <s v=""/>
    <n v="1"/>
    <n v="0"/>
  </r>
  <r>
    <n v="5032"/>
    <x v="2490"/>
    <x v="926"/>
    <d v="2019-02-02T00:00:00"/>
    <s v="Standard Class"/>
    <x v="364"/>
    <x v="364"/>
    <x v="0"/>
    <s v="United States"/>
    <s v="San Francisco"/>
    <s v="California"/>
    <n v="94109"/>
    <x v="1"/>
    <s v="OFF-BI-10002498"/>
    <x v="1"/>
    <s v="Binders"/>
    <s v="Clear Mylar Reinforcing Strips"/>
    <x v="473"/>
    <n v="8"/>
    <n v="0.2"/>
    <n v="40.370399999999997"/>
    <s v="Anna Andreadi"/>
    <s v=""/>
    <n v="1"/>
    <n v="0"/>
  </r>
  <r>
    <n v="5033"/>
    <x v="2491"/>
    <x v="482"/>
    <d v="2019-01-02T00:00:00"/>
    <s v="Standard Class"/>
    <x v="179"/>
    <x v="179"/>
    <x v="1"/>
    <s v="United States"/>
    <s v="Vineland"/>
    <s v="New Jersey"/>
    <n v="8360"/>
    <x v="3"/>
    <s v="FUR-CH-10003968"/>
    <x v="0"/>
    <s v="Chairs"/>
    <s v="Novimex Turbo Task Chair"/>
    <x v="3724"/>
    <n v="3"/>
    <n v="0"/>
    <n v="25.552800000000005"/>
    <s v="Chuck Magee"/>
    <s v=""/>
    <n v="1"/>
    <n v="0"/>
  </r>
  <r>
    <n v="5034"/>
    <x v="2491"/>
    <x v="482"/>
    <d v="2019-01-02T00:00:00"/>
    <s v="Standard Class"/>
    <x v="179"/>
    <x v="179"/>
    <x v="1"/>
    <s v="United States"/>
    <s v="Vineland"/>
    <s v="New Jersey"/>
    <n v="8360"/>
    <x v="3"/>
    <s v="OFF-AP-10002765"/>
    <x v="1"/>
    <s v="Appliances"/>
    <s v="Fellowes Advanced Computer Series Surge Protectors"/>
    <x v="3725"/>
    <n v="1"/>
    <n v="0"/>
    <n v="7.4172000000000011"/>
    <s v="Chuck Magee"/>
    <s v=""/>
    <n v="1"/>
    <n v="0"/>
  </r>
  <r>
    <n v="5035"/>
    <x v="2492"/>
    <x v="101"/>
    <d v="2017-08-13T00:00:00"/>
    <s v="Second Class"/>
    <x v="367"/>
    <x v="367"/>
    <x v="2"/>
    <s v="United States"/>
    <s v="Milwaukee"/>
    <s v="Wisconsin"/>
    <n v="53209"/>
    <x v="2"/>
    <s v="FUR-BO-10004690"/>
    <x v="0"/>
    <s v="Bookcases"/>
    <s v="O'Sullivan Cherrywood Estates Traditional Barrister Bookcase"/>
    <x v="3726"/>
    <n v="5"/>
    <n v="0"/>
    <n v="48.117999999999981"/>
    <s v="Kelly Williams"/>
    <s v=""/>
    <n v="1"/>
    <n v="0"/>
  </r>
  <r>
    <n v="5036"/>
    <x v="2493"/>
    <x v="322"/>
    <d v="2016-04-12T00:00:00"/>
    <s v="Standard Class"/>
    <x v="609"/>
    <x v="609"/>
    <x v="1"/>
    <s v="United States"/>
    <s v="Seattle"/>
    <s v="Washington"/>
    <n v="98115"/>
    <x v="1"/>
    <s v="FUR-TA-10000688"/>
    <x v="0"/>
    <s v="Tables"/>
    <s v="Chromcraft Bull-Nose Wood Round Conference Table Top, Wood Base"/>
    <x v="2327"/>
    <n v="3"/>
    <n v="0"/>
    <n v="111.10349999999994"/>
    <s v="Anna Andreadi"/>
    <s v=""/>
    <n v="1"/>
    <n v="0"/>
  </r>
  <r>
    <n v="5037"/>
    <x v="2493"/>
    <x v="322"/>
    <d v="2016-04-12T00:00:00"/>
    <s v="Standard Class"/>
    <x v="609"/>
    <x v="609"/>
    <x v="1"/>
    <s v="United States"/>
    <s v="Seattle"/>
    <s v="Washington"/>
    <n v="98115"/>
    <x v="1"/>
    <s v="TEC-AC-10003441"/>
    <x v="2"/>
    <s v="Accessories"/>
    <s v="Kingston Digital DataTraveler 32GB USB 2.0"/>
    <x v="1284"/>
    <n v="2"/>
    <n v="0"/>
    <n v="2.0339999999999989"/>
    <s v="Anna Andreadi"/>
    <s v=""/>
    <n v="1"/>
    <n v="0"/>
  </r>
  <r>
    <n v="5038"/>
    <x v="2494"/>
    <x v="701"/>
    <d v="2019-11-21T00:00:00"/>
    <s v="Second Class"/>
    <x v="283"/>
    <x v="283"/>
    <x v="0"/>
    <s v="United States"/>
    <s v="Naperville"/>
    <s v="Illinois"/>
    <n v="60540"/>
    <x v="2"/>
    <s v="TEC-AC-10003610"/>
    <x v="2"/>
    <s v="Accessories"/>
    <s v="Logitech Illuminated - Keyboard"/>
    <x v="3727"/>
    <n v="5"/>
    <n v="0.2"/>
    <n v="83.98599999999999"/>
    <s v="Kelly Williams"/>
    <s v=""/>
    <n v="1"/>
    <n v="0"/>
  </r>
  <r>
    <n v="5039"/>
    <x v="2495"/>
    <x v="655"/>
    <d v="2017-07-12T00:00:00"/>
    <s v="First Class"/>
    <x v="477"/>
    <x v="477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x v="3728"/>
    <n v="4"/>
    <n v="0.3"/>
    <n v="-37.112400000000036"/>
    <s v="Chuck Magee"/>
    <s v=""/>
    <n v="1"/>
    <n v="0"/>
  </r>
  <r>
    <n v="5040"/>
    <x v="2495"/>
    <x v="655"/>
    <d v="2017-07-12T00:00:00"/>
    <s v="First Class"/>
    <x v="477"/>
    <x v="477"/>
    <x v="1"/>
    <s v="United States"/>
    <s v="Wilmington"/>
    <s v="Delaware"/>
    <n v="19805"/>
    <x v="3"/>
    <s v="TEC-PH-10001817"/>
    <x v="2"/>
    <s v="Phones"/>
    <s v="Wilson Electronics DB Pro Signal Booster"/>
    <x v="3729"/>
    <n v="2"/>
    <n v="0"/>
    <n v="193.32000000000005"/>
    <s v="Chuck Magee"/>
    <s v=""/>
    <n v="1"/>
    <n v="0"/>
  </r>
  <r>
    <n v="5041"/>
    <x v="2495"/>
    <x v="655"/>
    <d v="2017-07-12T00:00:00"/>
    <s v="First Class"/>
    <x v="477"/>
    <x v="477"/>
    <x v="1"/>
    <s v="United States"/>
    <s v="Wilmington"/>
    <s v="Delaware"/>
    <n v="19805"/>
    <x v="3"/>
    <s v="OFF-BI-10004492"/>
    <x v="1"/>
    <s v="Binders"/>
    <s v="Tuf-Vin Binders"/>
    <x v="3730"/>
    <n v="7"/>
    <n v="0"/>
    <n v="103.89819999999997"/>
    <s v="Chuck Magee"/>
    <s v=""/>
    <n v="1"/>
    <n v="0"/>
  </r>
  <r>
    <n v="5042"/>
    <x v="2496"/>
    <x v="338"/>
    <d v="2018-11-13T00:00:00"/>
    <s v="Second Class"/>
    <x v="482"/>
    <x v="482"/>
    <x v="0"/>
    <s v="United States"/>
    <s v="Los Angeles"/>
    <s v="California"/>
    <n v="90036"/>
    <x v="1"/>
    <s v="OFF-PA-10002421"/>
    <x v="1"/>
    <s v="Paper"/>
    <s v="Embossed Ink Jet Note Cards"/>
    <x v="3731"/>
    <n v="3"/>
    <n v="0"/>
    <n v="32.500799999999998"/>
    <s v="Anna Andreadi"/>
    <s v=""/>
    <n v="1"/>
    <n v="0"/>
  </r>
  <r>
    <n v="5043"/>
    <x v="2496"/>
    <x v="338"/>
    <d v="2018-11-13T00:00:00"/>
    <s v="Second Class"/>
    <x v="482"/>
    <x v="482"/>
    <x v="0"/>
    <s v="United States"/>
    <s v="Los Angeles"/>
    <s v="California"/>
    <n v="90036"/>
    <x v="1"/>
    <s v="OFF-AP-10000055"/>
    <x v="1"/>
    <s v="Appliances"/>
    <s v="Belkin F9S820V06 8 Outlet Surge"/>
    <x v="681"/>
    <n v="4"/>
    <n v="0"/>
    <n v="38.975999999999985"/>
    <s v="Anna Andreadi"/>
    <s v=""/>
    <n v="1"/>
    <n v="0"/>
  </r>
  <r>
    <n v="5044"/>
    <x v="2496"/>
    <x v="338"/>
    <d v="2018-11-13T00:00:00"/>
    <s v="Second Class"/>
    <x v="482"/>
    <x v="482"/>
    <x v="0"/>
    <s v="United States"/>
    <s v="Los Angeles"/>
    <s v="California"/>
    <n v="90036"/>
    <x v="1"/>
    <s v="FUR-FU-10000965"/>
    <x v="0"/>
    <s v="Furnishings"/>
    <s v="Howard Miller 11-1/2&quot; Diameter Ridgewood Wall Clock"/>
    <x v="3732"/>
    <n v="9"/>
    <n v="0"/>
    <n v="191.65860000000001"/>
    <s v="Anna Andreadi"/>
    <s v=""/>
    <n v="1"/>
    <n v="0"/>
  </r>
  <r>
    <n v="5045"/>
    <x v="2496"/>
    <x v="338"/>
    <d v="2018-11-13T00:00:00"/>
    <s v="Second Class"/>
    <x v="482"/>
    <x v="482"/>
    <x v="0"/>
    <s v="United States"/>
    <s v="Los Angeles"/>
    <s v="California"/>
    <n v="90036"/>
    <x v="1"/>
    <s v="OFF-PA-10001363"/>
    <x v="1"/>
    <s v="Paper"/>
    <s v="Xerox 1933"/>
    <x v="3733"/>
    <n v="5"/>
    <n v="0"/>
    <n v="28.857999999999997"/>
    <s v="Anna Andreadi"/>
    <s v=""/>
    <n v="1"/>
    <n v="0"/>
  </r>
  <r>
    <n v="5046"/>
    <x v="2496"/>
    <x v="338"/>
    <d v="2018-11-13T00:00:00"/>
    <s v="Second Class"/>
    <x v="482"/>
    <x v="482"/>
    <x v="0"/>
    <s v="United States"/>
    <s v="Los Angeles"/>
    <s v="California"/>
    <n v="90036"/>
    <x v="1"/>
    <s v="OFF-ST-10001496"/>
    <x v="1"/>
    <s v="Storage"/>
    <s v="Standard Rollaway File with Lock"/>
    <x v="3734"/>
    <n v="4"/>
    <n v="0"/>
    <n v="187.39760000000001"/>
    <s v="Anna Andreadi"/>
    <s v=""/>
    <n v="1"/>
    <n v="0"/>
  </r>
  <r>
    <n v="5047"/>
    <x v="2496"/>
    <x v="338"/>
    <d v="2018-11-13T00:00:00"/>
    <s v="Second Class"/>
    <x v="482"/>
    <x v="482"/>
    <x v="0"/>
    <s v="United States"/>
    <s v="Los Angeles"/>
    <s v="California"/>
    <n v="90036"/>
    <x v="1"/>
    <s v="OFF-BI-10004656"/>
    <x v="1"/>
    <s v="Binders"/>
    <s v="Peel &amp; Stick Add-On Corner Pockets"/>
    <x v="1182"/>
    <n v="3"/>
    <n v="0.2"/>
    <n v="1.8143999999999996"/>
    <s v="Anna Andreadi"/>
    <s v=""/>
    <n v="1"/>
    <n v="0"/>
  </r>
  <r>
    <n v="5048"/>
    <x v="2496"/>
    <x v="338"/>
    <d v="2018-11-13T00:00:00"/>
    <s v="Second Class"/>
    <x v="482"/>
    <x v="482"/>
    <x v="0"/>
    <s v="United States"/>
    <s v="Los Angeles"/>
    <s v="California"/>
    <n v="90036"/>
    <x v="1"/>
    <s v="OFF-AR-10001227"/>
    <x v="1"/>
    <s v="Art"/>
    <s v="Newell 338"/>
    <x v="456"/>
    <n v="5"/>
    <n v="0"/>
    <n v="3.9690000000000003"/>
    <s v="Anna Andreadi"/>
    <s v=""/>
    <n v="1"/>
    <n v="0"/>
  </r>
  <r>
    <n v="5049"/>
    <x v="2497"/>
    <x v="691"/>
    <d v="2016-04-04T00:00:00"/>
    <s v="Standard Class"/>
    <x v="732"/>
    <x v="732"/>
    <x v="0"/>
    <s v="United States"/>
    <s v="Chicago"/>
    <s v="Illinois"/>
    <n v="60610"/>
    <x v="2"/>
    <s v="OFF-BI-10002071"/>
    <x v="1"/>
    <s v="Binders"/>
    <s v="Fellowes Black Plastic Comb Bindings"/>
    <x v="3735"/>
    <n v="7"/>
    <n v="0.8"/>
    <n v="-13.827800000000003"/>
    <s v="Kelly Williams"/>
    <s v=""/>
    <n v="1"/>
    <n v="0"/>
  </r>
  <r>
    <n v="5050"/>
    <x v="2497"/>
    <x v="691"/>
    <d v="2016-04-04T00:00:00"/>
    <s v="Standard Class"/>
    <x v="732"/>
    <x v="732"/>
    <x v="0"/>
    <s v="United States"/>
    <s v="Chicago"/>
    <s v="Illinois"/>
    <n v="60610"/>
    <x v="2"/>
    <s v="TEC-AC-10004901"/>
    <x v="2"/>
    <s v="Accessories"/>
    <s v="Kensington SlimBlade Notebook Wireless Mouse with Nano Receiver"/>
    <x v="1566"/>
    <n v="2"/>
    <n v="0.2"/>
    <n v="13.997199999999999"/>
    <s v="Kelly Williams"/>
    <s v=""/>
    <n v="1"/>
    <n v="0"/>
  </r>
  <r>
    <n v="5051"/>
    <x v="2498"/>
    <x v="227"/>
    <d v="2017-09-24T00:00:00"/>
    <s v="Standard Class"/>
    <x v="144"/>
    <x v="144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x v="1909"/>
    <n v="2"/>
    <n v="0"/>
    <n v="8.7137999999999991"/>
    <s v="Anna Andreadi"/>
    <s v=""/>
    <n v="1"/>
    <n v="0"/>
  </r>
  <r>
    <n v="5052"/>
    <x v="2499"/>
    <x v="209"/>
    <d v="2017-11-11T00:00:00"/>
    <s v="Standard Class"/>
    <x v="208"/>
    <x v="208"/>
    <x v="1"/>
    <s v="United States"/>
    <s v="Philadelphia"/>
    <s v="Pennsylvania"/>
    <n v="19140"/>
    <x v="3"/>
    <s v="OFF-EN-10000483"/>
    <x v="1"/>
    <s v="Envelopes"/>
    <s v="White Envelopes, White Envelopes with Clear Poly Window"/>
    <x v="3736"/>
    <n v="2"/>
    <n v="0.2"/>
    <n v="7.9299999999999971"/>
    <s v="Chuck Magee"/>
    <s v=""/>
    <n v="1"/>
    <n v="0"/>
  </r>
  <r>
    <n v="5053"/>
    <x v="2500"/>
    <x v="240"/>
    <d v="2019-05-19T00:00:00"/>
    <s v="Same Day"/>
    <x v="547"/>
    <x v="547"/>
    <x v="0"/>
    <s v="United States"/>
    <s v="Atlanta"/>
    <s v="Georgia"/>
    <n v="30318"/>
    <x v="0"/>
    <s v="OFF-PA-10003129"/>
    <x v="1"/>
    <s v="Paper"/>
    <s v="Tops White Computer Printout Paper"/>
    <x v="3589"/>
    <n v="4"/>
    <n v="0"/>
    <n v="91.950799999999987"/>
    <s v="Cassandra Brandow"/>
    <s v=""/>
    <n v="1"/>
    <n v="0"/>
  </r>
  <r>
    <n v="5054"/>
    <x v="2501"/>
    <x v="928"/>
    <d v="2017-01-08T00:00:00"/>
    <s v="Second Class"/>
    <x v="733"/>
    <x v="733"/>
    <x v="0"/>
    <s v="United States"/>
    <s v="Dallas"/>
    <s v="Texas"/>
    <n v="75217"/>
    <x v="2"/>
    <s v="TEC-AC-10003198"/>
    <x v="2"/>
    <s v="Accessories"/>
    <s v="Enermax Acrylux Wireless Keyboard"/>
    <x v="3737"/>
    <n v="5"/>
    <n v="0.2"/>
    <n v="84.659999999999982"/>
    <s v="Kelly Williams"/>
    <s v=""/>
    <n v="1"/>
    <n v="0"/>
  </r>
  <r>
    <n v="5055"/>
    <x v="2501"/>
    <x v="928"/>
    <d v="2017-01-08T00:00:00"/>
    <s v="Second Class"/>
    <x v="733"/>
    <x v="733"/>
    <x v="0"/>
    <s v="United States"/>
    <s v="Dallas"/>
    <s v="Texas"/>
    <n v="75217"/>
    <x v="2"/>
    <s v="OFF-AR-10001246"/>
    <x v="1"/>
    <s v="Art"/>
    <s v="Newell 317"/>
    <x v="2617"/>
    <n v="3"/>
    <n v="0.2"/>
    <n v="0.79379999999999962"/>
    <s v="Kelly Williams"/>
    <s v=""/>
    <n v="1"/>
    <n v="0"/>
  </r>
  <r>
    <n v="5056"/>
    <x v="2501"/>
    <x v="928"/>
    <d v="2017-01-08T00:00:00"/>
    <s v="Second Class"/>
    <x v="733"/>
    <x v="733"/>
    <x v="0"/>
    <s v="United States"/>
    <s v="Dallas"/>
    <s v="Texas"/>
    <n v="75217"/>
    <x v="2"/>
    <s v="FUR-BO-10003272"/>
    <x v="0"/>
    <s v="Bookcases"/>
    <s v="O'Sullivan Living Dimensions 5-Shelf Bookcases"/>
    <x v="3738"/>
    <n v="9"/>
    <n v="0.32"/>
    <n v="-437.5404000000002"/>
    <s v="Kelly Williams"/>
    <s v=""/>
    <n v="1"/>
    <n v="0"/>
  </r>
  <r>
    <n v="5057"/>
    <x v="2502"/>
    <x v="1014"/>
    <d v="2017-09-11T00:00:00"/>
    <s v="First Class"/>
    <x v="392"/>
    <x v="392"/>
    <x v="0"/>
    <s v="United States"/>
    <s v="Moreno Valley"/>
    <s v="California"/>
    <n v="92553"/>
    <x v="1"/>
    <s v="OFF-PA-10002606"/>
    <x v="1"/>
    <s v="Paper"/>
    <s v="Xerox 1928"/>
    <x v="1603"/>
    <n v="5"/>
    <n v="0"/>
    <n v="11.879999999999999"/>
    <s v="Anna Andreadi"/>
    <n v="1"/>
    <n v="0"/>
    <n v="0"/>
  </r>
  <r>
    <n v="5058"/>
    <x v="2502"/>
    <x v="1014"/>
    <d v="2017-09-11T00:00:00"/>
    <s v="First Class"/>
    <x v="392"/>
    <x v="392"/>
    <x v="0"/>
    <s v="United States"/>
    <s v="Moreno Valley"/>
    <s v="California"/>
    <n v="92553"/>
    <x v="1"/>
    <s v="OFF-ST-10002486"/>
    <x v="1"/>
    <s v="Storage"/>
    <s v="Eldon Shelf Savers Cubes and Bins"/>
    <x v="3739"/>
    <n v="6"/>
    <n v="0"/>
    <n v="0.83759999999999835"/>
    <s v="Anna Andreadi"/>
    <n v="1"/>
    <n v="0"/>
    <n v="0"/>
  </r>
  <r>
    <n v="5059"/>
    <x v="2503"/>
    <x v="1015"/>
    <d v="2018-04-07T00:00:00"/>
    <s v="Standard Class"/>
    <x v="229"/>
    <x v="229"/>
    <x v="0"/>
    <s v="United States"/>
    <s v="Philadelphia"/>
    <s v="Pennsylvania"/>
    <n v="19140"/>
    <x v="3"/>
    <s v="OFF-BI-10004330"/>
    <x v="1"/>
    <s v="Binders"/>
    <s v="GBC Velobind Prepunched Cover Sets, Regency Series"/>
    <x v="3740"/>
    <n v="9"/>
    <n v="0.7"/>
    <n v="-83.204999999999984"/>
    <s v="Chuck Magee"/>
    <s v=""/>
    <n v="1"/>
    <n v="0"/>
  </r>
  <r>
    <n v="5060"/>
    <x v="2504"/>
    <x v="5"/>
    <d v="2018-12-07T00:00:00"/>
    <s v="Second Class"/>
    <x v="236"/>
    <x v="236"/>
    <x v="0"/>
    <s v="United States"/>
    <s v="Georgetown"/>
    <s v="Kentucky"/>
    <n v="40324"/>
    <x v="0"/>
    <s v="TEC-PH-10000560"/>
    <x v="2"/>
    <s v="Phones"/>
    <s v="Samsung Galaxy S III - 16GB - pebble blue (T-Mobile)"/>
    <x v="1551"/>
    <n v="2"/>
    <n v="0"/>
    <n v="195.99440000000004"/>
    <s v="Cassandra Brandow"/>
    <s v=""/>
    <n v="1"/>
    <n v="0"/>
  </r>
  <r>
    <n v="5061"/>
    <x v="2504"/>
    <x v="5"/>
    <d v="2018-12-07T00:00:00"/>
    <s v="Second Class"/>
    <x v="236"/>
    <x v="236"/>
    <x v="0"/>
    <s v="United States"/>
    <s v="Georgetown"/>
    <s v="Kentucky"/>
    <n v="40324"/>
    <x v="0"/>
    <s v="OFF-ST-10000060"/>
    <x v="1"/>
    <s v="Storage"/>
    <s v="Fellowes Bankers Box Staxonsteel Drawer File/Stacking System"/>
    <x v="3741"/>
    <n v="9"/>
    <n v="0"/>
    <n v="70.178400000000025"/>
    <s v="Cassandra Brandow"/>
    <s v=""/>
    <n v="1"/>
    <n v="0"/>
  </r>
  <r>
    <n v="5062"/>
    <x v="2505"/>
    <x v="412"/>
    <d v="2017-05-12T00:00:00"/>
    <s v="Standard Class"/>
    <x v="351"/>
    <x v="351"/>
    <x v="0"/>
    <s v="United States"/>
    <s v="Minneapolis"/>
    <s v="Minnesota"/>
    <n v="55407"/>
    <x v="2"/>
    <s v="OFF-BI-10003684"/>
    <x v="1"/>
    <s v="Binders"/>
    <s v="Wilson Jones Legal Size Ring Binders"/>
    <x v="3742"/>
    <n v="2"/>
    <n v="0"/>
    <n v="21.99"/>
    <s v="Kelly Williams"/>
    <s v=""/>
    <n v="1"/>
    <n v="0"/>
  </r>
  <r>
    <n v="5063"/>
    <x v="2505"/>
    <x v="412"/>
    <d v="2017-05-12T00:00:00"/>
    <s v="Standard Class"/>
    <x v="351"/>
    <x v="351"/>
    <x v="0"/>
    <s v="United States"/>
    <s v="Minneapolis"/>
    <s v="Minnesota"/>
    <n v="55407"/>
    <x v="2"/>
    <s v="TEC-PH-10000441"/>
    <x v="2"/>
    <s v="Phones"/>
    <s v="VTech DS6151"/>
    <x v="2258"/>
    <n v="3"/>
    <n v="0"/>
    <n v="105.83160000000002"/>
    <s v="Kelly Williams"/>
    <s v=""/>
    <n v="1"/>
    <n v="0"/>
  </r>
  <r>
    <n v="5064"/>
    <x v="2505"/>
    <x v="412"/>
    <d v="2017-05-12T00:00:00"/>
    <s v="Standard Class"/>
    <x v="351"/>
    <x v="351"/>
    <x v="0"/>
    <s v="United States"/>
    <s v="Minneapolis"/>
    <s v="Minnesota"/>
    <n v="55407"/>
    <x v="2"/>
    <s v="FUR-FU-10000723"/>
    <x v="0"/>
    <s v="Furnishings"/>
    <s v="Deflect-o EconoMat Studded, No Bevel Mat for Low Pile Carpeting"/>
    <x v="3484"/>
    <n v="3"/>
    <n v="0"/>
    <n v="11.156400000000005"/>
    <s v="Kelly Williams"/>
    <s v=""/>
    <n v="1"/>
    <n v="0"/>
  </r>
  <r>
    <n v="5065"/>
    <x v="2506"/>
    <x v="585"/>
    <d v="2019-09-24T00:00:00"/>
    <s v="First Class"/>
    <x v="244"/>
    <x v="244"/>
    <x v="0"/>
    <s v="United States"/>
    <s v="Wilmington"/>
    <s v="Delaware"/>
    <n v="19805"/>
    <x v="3"/>
    <s v="TEC-PH-10004977"/>
    <x v="2"/>
    <s v="Phones"/>
    <s v="GE 30524EE4"/>
    <x v="3743"/>
    <n v="2"/>
    <n v="0"/>
    <n v="113.67419999999998"/>
    <s v="Chuck Magee"/>
    <s v=""/>
    <n v="1"/>
    <n v="0"/>
  </r>
  <r>
    <n v="5066"/>
    <x v="2507"/>
    <x v="329"/>
    <d v="2019-12-07T00:00:00"/>
    <s v="Standard Class"/>
    <x v="618"/>
    <x v="618"/>
    <x v="0"/>
    <s v="United States"/>
    <s v="Burlington"/>
    <s v="North Carolina"/>
    <n v="27217"/>
    <x v="0"/>
    <s v="TEC-AC-10002001"/>
    <x v="2"/>
    <s v="Accessories"/>
    <s v="Logitech Wireless Gaming Headset G930"/>
    <x v="2961"/>
    <n v="3"/>
    <n v="0.2"/>
    <n v="81.59490000000001"/>
    <s v="Cassandra Brandow"/>
    <s v=""/>
    <n v="1"/>
    <n v="0"/>
  </r>
  <r>
    <n v="5067"/>
    <x v="2507"/>
    <x v="329"/>
    <d v="2019-12-07T00:00:00"/>
    <s v="Standard Class"/>
    <x v="618"/>
    <x v="618"/>
    <x v="0"/>
    <s v="United States"/>
    <s v="Burlington"/>
    <s v="North Carolina"/>
    <n v="27217"/>
    <x v="0"/>
    <s v="FUR-TA-10001889"/>
    <x v="0"/>
    <s v="Tables"/>
    <s v="Bush Advantage Collection Racetrack Conference Table"/>
    <x v="3744"/>
    <n v="7"/>
    <n v="0.4"/>
    <n v="-653.28340000000003"/>
    <s v="Cassandra Brandow"/>
    <s v=""/>
    <n v="1"/>
    <n v="0"/>
  </r>
  <r>
    <n v="5068"/>
    <x v="2508"/>
    <x v="787"/>
    <d v="2019-01-19T00:00:00"/>
    <s v="Standard Class"/>
    <x v="499"/>
    <x v="499"/>
    <x v="2"/>
    <s v="United States"/>
    <s v="Los Angeles"/>
    <s v="California"/>
    <n v="90008"/>
    <x v="1"/>
    <s v="OFF-AR-10003504"/>
    <x v="1"/>
    <s v="Art"/>
    <s v="Newell 347"/>
    <x v="1591"/>
    <n v="5"/>
    <n v="0"/>
    <n v="6.2059999999999977"/>
    <s v="Anna Andreadi"/>
    <s v=""/>
    <n v="1"/>
    <n v="0"/>
  </r>
  <r>
    <n v="5069"/>
    <x v="2509"/>
    <x v="233"/>
    <d v="2016-08-12T00:00:00"/>
    <s v="Standard Class"/>
    <x v="15"/>
    <x v="15"/>
    <x v="2"/>
    <s v="United States"/>
    <s v="Trenton"/>
    <s v="Michigan"/>
    <n v="48183"/>
    <x v="2"/>
    <s v="TEC-CO-10001571"/>
    <x v="2"/>
    <s v="Copiers"/>
    <s v="Sharp 1540cs Digital Laser Copier"/>
    <x v="3745"/>
    <n v="1"/>
    <n v="0"/>
    <n v="274.995"/>
    <s v="Kelly Williams"/>
    <s v=""/>
    <n v="1"/>
    <n v="0"/>
  </r>
  <r>
    <n v="5070"/>
    <x v="2509"/>
    <x v="233"/>
    <d v="2016-08-12T00:00:00"/>
    <s v="Standard Class"/>
    <x v="15"/>
    <x v="15"/>
    <x v="2"/>
    <s v="United States"/>
    <s v="Trenton"/>
    <s v="Michigan"/>
    <n v="48183"/>
    <x v="2"/>
    <s v="OFF-AP-10002495"/>
    <x v="1"/>
    <s v="Appliances"/>
    <s v="Acco Smartsocket Table Surge Protector, 6 Color-Coded Adapter Outlets"/>
    <x v="3746"/>
    <n v="3"/>
    <n v="0.1"/>
    <n v="37.229999999999983"/>
    <s v="Kelly Williams"/>
    <s v=""/>
    <n v="1"/>
    <n v="0"/>
  </r>
  <r>
    <n v="5071"/>
    <x v="2509"/>
    <x v="233"/>
    <d v="2016-08-12T00:00:00"/>
    <s v="Standard Class"/>
    <x v="15"/>
    <x v="15"/>
    <x v="2"/>
    <s v="United States"/>
    <s v="Trenton"/>
    <s v="Michigan"/>
    <n v="48183"/>
    <x v="2"/>
    <s v="OFF-EN-10002500"/>
    <x v="1"/>
    <s v="Envelopes"/>
    <s v="Globe Weis Peel &amp; Seel First Class Envelopes"/>
    <x v="3747"/>
    <n v="3"/>
    <n v="0"/>
    <n v="17.253"/>
    <s v="Kelly Williams"/>
    <s v=""/>
    <n v="1"/>
    <n v="0"/>
  </r>
  <r>
    <n v="5072"/>
    <x v="2509"/>
    <x v="233"/>
    <d v="2016-08-12T00:00:00"/>
    <s v="Standard Class"/>
    <x v="15"/>
    <x v="15"/>
    <x v="2"/>
    <s v="United States"/>
    <s v="Trenton"/>
    <s v="Michigan"/>
    <n v="48183"/>
    <x v="2"/>
    <s v="FUR-FU-10002088"/>
    <x v="0"/>
    <s v="Furnishings"/>
    <s v="Nu-Dell Float Frame 11 x 14 1/2"/>
    <x v="3748"/>
    <n v="6"/>
    <n v="0"/>
    <n v="22.629600000000003"/>
    <s v="Kelly Williams"/>
    <s v=""/>
    <n v="1"/>
    <n v="0"/>
  </r>
  <r>
    <n v="5073"/>
    <x v="2509"/>
    <x v="233"/>
    <d v="2016-08-12T00:00:00"/>
    <s v="Standard Class"/>
    <x v="15"/>
    <x v="15"/>
    <x v="2"/>
    <s v="United States"/>
    <s v="Trenton"/>
    <s v="Michigan"/>
    <n v="48183"/>
    <x v="2"/>
    <s v="TEC-PH-10001128"/>
    <x v="2"/>
    <s v="Phones"/>
    <s v="Motorola Droid Maxx"/>
    <x v="3749"/>
    <n v="2"/>
    <n v="0"/>
    <n v="83.994400000000013"/>
    <s v="Kelly Williams"/>
    <s v=""/>
    <n v="1"/>
    <n v="0"/>
  </r>
  <r>
    <n v="5074"/>
    <x v="2510"/>
    <x v="599"/>
    <d v="2017-11-05T00:00:00"/>
    <s v="Same Day"/>
    <x v="594"/>
    <x v="594"/>
    <x v="0"/>
    <s v="United States"/>
    <s v="San Francisco"/>
    <s v="California"/>
    <n v="94109"/>
    <x v="1"/>
    <s v="OFF-ST-10000649"/>
    <x v="1"/>
    <s v="Storage"/>
    <s v="Hanging Personal Folder File"/>
    <x v="3750"/>
    <n v="4"/>
    <n v="0"/>
    <n v="15.700000000000003"/>
    <s v="Anna Andreadi"/>
    <s v=""/>
    <n v="1"/>
    <n v="0"/>
  </r>
  <r>
    <n v="5075"/>
    <x v="2511"/>
    <x v="1016"/>
    <d v="2019-04-29T00:00:00"/>
    <s v="Second Class"/>
    <x v="469"/>
    <x v="469"/>
    <x v="0"/>
    <s v="United States"/>
    <s v="Los Angeles"/>
    <s v="California"/>
    <n v="90049"/>
    <x v="1"/>
    <s v="OFF-BI-10002103"/>
    <x v="1"/>
    <s v="Binders"/>
    <s v="Cardinal Slant-D Ring Binder, Heavy Gauge Vinyl"/>
    <x v="1162"/>
    <n v="2"/>
    <n v="0.2"/>
    <n v="4.5187999999999997"/>
    <s v="Anna Andreadi"/>
    <s v=""/>
    <n v="1"/>
    <n v="0"/>
  </r>
  <r>
    <n v="5076"/>
    <x v="2512"/>
    <x v="1017"/>
    <d v="2016-04-22T00:00:00"/>
    <s v="Second Class"/>
    <x v="277"/>
    <x v="277"/>
    <x v="0"/>
    <s v="United States"/>
    <s v="Houston"/>
    <s v="Texas"/>
    <n v="77070"/>
    <x v="2"/>
    <s v="FUR-TA-10001705"/>
    <x v="0"/>
    <s v="Tables"/>
    <s v="Bush Advantage Collection Round Conference Table"/>
    <x v="3751"/>
    <n v="5"/>
    <n v="0.3"/>
    <n v="-95.670000000000044"/>
    <s v="Kelly Williams"/>
    <s v=""/>
    <n v="1"/>
    <n v="0"/>
  </r>
  <r>
    <n v="5077"/>
    <x v="2512"/>
    <x v="1017"/>
    <d v="2016-04-22T00:00:00"/>
    <s v="Second Class"/>
    <x v="277"/>
    <x v="277"/>
    <x v="0"/>
    <s v="United States"/>
    <s v="Houston"/>
    <s v="Texas"/>
    <n v="77070"/>
    <x v="2"/>
    <s v="OFF-ST-10004634"/>
    <x v="1"/>
    <s v="Storage"/>
    <s v="Personal Folder Holder, Ebony"/>
    <x v="3752"/>
    <n v="5"/>
    <n v="0.2"/>
    <n v="5.6049999999999951"/>
    <s v="Kelly Williams"/>
    <s v=""/>
    <n v="1"/>
    <n v="0"/>
  </r>
  <r>
    <n v="5078"/>
    <x v="2512"/>
    <x v="1017"/>
    <d v="2016-04-22T00:00:00"/>
    <s v="Second Class"/>
    <x v="277"/>
    <x v="277"/>
    <x v="0"/>
    <s v="United States"/>
    <s v="Houston"/>
    <s v="Texas"/>
    <n v="77070"/>
    <x v="2"/>
    <s v="FUR-TA-10004442"/>
    <x v="0"/>
    <s v="Tables"/>
    <s v="Riverside Furniture Stanwyck Manor Table Series"/>
    <x v="3753"/>
    <n v="2"/>
    <n v="0.3"/>
    <n v="-131.95100000000002"/>
    <s v="Kelly Williams"/>
    <s v=""/>
    <n v="1"/>
    <n v="0"/>
  </r>
  <r>
    <n v="5079"/>
    <x v="2513"/>
    <x v="343"/>
    <d v="2019-11-17T00:00:00"/>
    <s v="Standard Class"/>
    <x v="344"/>
    <x v="344"/>
    <x v="2"/>
    <s v="United States"/>
    <s v="Milwaukee"/>
    <s v="Wisconsin"/>
    <n v="53209"/>
    <x v="2"/>
    <s v="OFF-BI-10002949"/>
    <x v="1"/>
    <s v="Binders"/>
    <s v="Prestige Round Ring Binders"/>
    <x v="2614"/>
    <n v="3"/>
    <n v="0"/>
    <n v="8.5727999999999991"/>
    <s v="Kelly Williams"/>
    <s v=""/>
    <n v="1"/>
    <n v="0"/>
  </r>
  <r>
    <n v="5080"/>
    <x v="2514"/>
    <x v="920"/>
    <d v="2019-11-29T00:00:00"/>
    <s v="Standard Class"/>
    <x v="214"/>
    <x v="214"/>
    <x v="0"/>
    <s v="United States"/>
    <s v="San Francisco"/>
    <s v="California"/>
    <n v="94122"/>
    <x v="1"/>
    <s v="FUR-BO-10002213"/>
    <x v="0"/>
    <s v="Bookcases"/>
    <s v="Sauder Forest Hills Library, Woodland Oak Finish"/>
    <x v="3754"/>
    <n v="3"/>
    <n v="0.15"/>
    <n v="-29.605799999999981"/>
    <s v="Anna Andreadi"/>
    <s v=""/>
    <n v="1"/>
    <n v="0"/>
  </r>
  <r>
    <n v="5081"/>
    <x v="2514"/>
    <x v="920"/>
    <d v="2019-11-29T00:00:00"/>
    <s v="Standard Class"/>
    <x v="214"/>
    <x v="214"/>
    <x v="0"/>
    <s v="United States"/>
    <s v="San Francisco"/>
    <s v="California"/>
    <n v="94122"/>
    <x v="1"/>
    <s v="OFF-ST-10001325"/>
    <x v="1"/>
    <s v="Storage"/>
    <s v="Sterilite Officeware Hinged File Box"/>
    <x v="3755"/>
    <n v="1"/>
    <n v="0"/>
    <n v="2.8296000000000001"/>
    <s v="Anna Andreadi"/>
    <s v=""/>
    <n v="1"/>
    <n v="0"/>
  </r>
  <r>
    <n v="5082"/>
    <x v="2515"/>
    <x v="217"/>
    <d v="2017-12-18T00:00:00"/>
    <s v="Same Day"/>
    <x v="82"/>
    <x v="82"/>
    <x v="2"/>
    <s v="United States"/>
    <s v="Cleveland"/>
    <s v="Ohio"/>
    <n v="44105"/>
    <x v="3"/>
    <s v="OFF-PA-10003441"/>
    <x v="1"/>
    <s v="Paper"/>
    <s v="Xerox 226"/>
    <x v="561"/>
    <n v="4"/>
    <n v="0.2"/>
    <n v="7.2576000000000001"/>
    <s v="Chuck Magee"/>
    <s v=""/>
    <n v="1"/>
    <n v="0"/>
  </r>
  <r>
    <n v="5083"/>
    <x v="2516"/>
    <x v="162"/>
    <d v="2018-09-12T00:00:00"/>
    <s v="Standard Class"/>
    <x v="758"/>
    <x v="758"/>
    <x v="0"/>
    <s v="United States"/>
    <s v="Monroe"/>
    <s v="North Carolina"/>
    <n v="28110"/>
    <x v="0"/>
    <s v="TEC-AC-10004209"/>
    <x v="2"/>
    <s v="Accessories"/>
    <s v="Memorex Froggy Flash Drive 4 GB"/>
    <x v="2083"/>
    <n v="4"/>
    <n v="0.2"/>
    <n v="8.3524000000000012"/>
    <s v="Cassandra Brandow"/>
    <s v=""/>
    <n v="1"/>
    <n v="1"/>
  </r>
  <r>
    <n v="5084"/>
    <x v="2516"/>
    <x v="162"/>
    <d v="2018-09-12T00:00:00"/>
    <s v="Standard Class"/>
    <x v="758"/>
    <x v="758"/>
    <x v="0"/>
    <s v="United States"/>
    <s v="Monroe"/>
    <s v="North Carolina"/>
    <n v="28110"/>
    <x v="0"/>
    <s v="OFF-PA-10000501"/>
    <x v="1"/>
    <s v="Paper"/>
    <s v="Petty Cash Envelope"/>
    <x v="2851"/>
    <n v="3"/>
    <n v="0.2"/>
    <n v="23.455199999999998"/>
    <s v="Cassandra Brandow"/>
    <s v=""/>
    <n v="1"/>
    <n v="0"/>
  </r>
  <r>
    <n v="5085"/>
    <x v="2517"/>
    <x v="112"/>
    <d v="2018-06-09T00:00:00"/>
    <s v="Second Class"/>
    <x v="554"/>
    <x v="554"/>
    <x v="1"/>
    <s v="United States"/>
    <s v="Lowell"/>
    <s v="Massachusetts"/>
    <n v="1852"/>
    <x v="3"/>
    <s v="OFF-PA-10003656"/>
    <x v="1"/>
    <s v="Paper"/>
    <s v="Xerox 1935"/>
    <x v="151"/>
    <n v="4"/>
    <n v="0"/>
    <n v="48.539199999999994"/>
    <s v="Chuck Magee"/>
    <s v=""/>
    <n v="1"/>
    <n v="0"/>
  </r>
  <r>
    <n v="5086"/>
    <x v="2518"/>
    <x v="974"/>
    <d v="2017-06-23T00:00:00"/>
    <s v="Standard Class"/>
    <x v="467"/>
    <x v="467"/>
    <x v="2"/>
    <s v="United States"/>
    <s v="Dallas"/>
    <s v="Texas"/>
    <n v="75081"/>
    <x v="2"/>
    <s v="OFF-BI-10001107"/>
    <x v="1"/>
    <s v="Binders"/>
    <s v="GBC White Gloss Covers, Plain Front"/>
    <x v="3756"/>
    <n v="2"/>
    <n v="0.8"/>
    <n v="-9.5568000000000026"/>
    <s v="Kelly Williams"/>
    <s v=""/>
    <n v="1"/>
    <n v="0"/>
  </r>
  <r>
    <n v="5087"/>
    <x v="2519"/>
    <x v="616"/>
    <d v="2017-03-09T00:00:00"/>
    <s v="Standard Class"/>
    <x v="471"/>
    <x v="471"/>
    <x v="1"/>
    <s v="United States"/>
    <s v="Philadelphia"/>
    <s v="Pennsylvania"/>
    <n v="19120"/>
    <x v="3"/>
    <s v="TEC-PH-10000562"/>
    <x v="2"/>
    <s v="Phones"/>
    <s v="Samsung Convoy 3"/>
    <x v="3757"/>
    <n v="7"/>
    <n v="0.4"/>
    <n v="-93.231599999999958"/>
    <s v="Chuck Magee"/>
    <s v=""/>
    <n v="1"/>
    <n v="0"/>
  </r>
  <r>
    <n v="5088"/>
    <x v="2519"/>
    <x v="616"/>
    <d v="2017-03-09T00:00:00"/>
    <s v="Standard Class"/>
    <x v="471"/>
    <x v="471"/>
    <x v="1"/>
    <s v="United States"/>
    <s v="Philadelphia"/>
    <s v="Pennsylvania"/>
    <n v="19120"/>
    <x v="3"/>
    <s v="TEC-AC-10001101"/>
    <x v="2"/>
    <s v="Accessories"/>
    <s v="Sony 16GB Class 10 Micro SDHC R40 Memory Card"/>
    <x v="3758"/>
    <n v="1"/>
    <n v="0.2"/>
    <n v="-1.2890000000000006"/>
    <s v="Chuck Magee"/>
    <s v=""/>
    <n v="1"/>
    <n v="0"/>
  </r>
  <r>
    <n v="5089"/>
    <x v="2519"/>
    <x v="616"/>
    <d v="2017-03-09T00:00:00"/>
    <s v="Standard Class"/>
    <x v="471"/>
    <x v="471"/>
    <x v="1"/>
    <s v="United States"/>
    <s v="Philadelphia"/>
    <s v="Pennsylvania"/>
    <n v="19120"/>
    <x v="3"/>
    <s v="OFF-BI-10003529"/>
    <x v="1"/>
    <s v="Binders"/>
    <s v="Avery Round Ring Poly Binders"/>
    <x v="3759"/>
    <n v="3"/>
    <n v="0.7"/>
    <n v="-1.7892000000000001"/>
    <s v="Chuck Magee"/>
    <s v=""/>
    <n v="1"/>
    <n v="0"/>
  </r>
  <r>
    <n v="5090"/>
    <x v="2520"/>
    <x v="1018"/>
    <d v="2019-08-07T00:00:00"/>
    <s v="First Class"/>
    <x v="447"/>
    <x v="447"/>
    <x v="1"/>
    <s v="United States"/>
    <s v="Loveland"/>
    <s v="Colorado"/>
    <n v="80538"/>
    <x v="1"/>
    <s v="OFF-PA-10001752"/>
    <x v="1"/>
    <s v="Paper"/>
    <s v="Hammermill CopyPlus Copy Paper (20Lb. and 84 Bright)"/>
    <x v="892"/>
    <n v="2"/>
    <n v="0.2"/>
    <n v="2.8884000000000007"/>
    <s v="Anna Andreadi"/>
    <s v=""/>
    <n v="1"/>
    <n v="0"/>
  </r>
  <r>
    <n v="5091"/>
    <x v="2520"/>
    <x v="1018"/>
    <d v="2019-08-07T00:00:00"/>
    <s v="First Class"/>
    <x v="447"/>
    <x v="447"/>
    <x v="1"/>
    <s v="United States"/>
    <s v="Loveland"/>
    <s v="Colorado"/>
    <n v="80538"/>
    <x v="1"/>
    <s v="OFF-EN-10001141"/>
    <x v="1"/>
    <s v="Envelopes"/>
    <s v="Manila Recycled Extra-Heavyweight Clasp Envelopes, 6&quot; x 9&quot;"/>
    <x v="3760"/>
    <n v="1"/>
    <n v="0.2"/>
    <n v="3.1842000000000001"/>
    <s v="Anna Andreadi"/>
    <s v=""/>
    <n v="1"/>
    <n v="0"/>
  </r>
  <r>
    <n v="5092"/>
    <x v="2521"/>
    <x v="247"/>
    <d v="2020-01-03T00:00:00"/>
    <s v="Standard Class"/>
    <x v="758"/>
    <x v="758"/>
    <x v="0"/>
    <s v="United States"/>
    <s v="Loveland"/>
    <s v="Colorado"/>
    <n v="80538"/>
    <x v="1"/>
    <s v="OFF-FA-10003472"/>
    <x v="1"/>
    <s v="Fasteners"/>
    <s v="Bagged Rubber Bands"/>
    <x v="3761"/>
    <n v="3"/>
    <n v="0.2"/>
    <n v="-0.6048"/>
    <s v="Anna Andreadi"/>
    <s v=""/>
    <n v="1"/>
    <n v="0"/>
  </r>
  <r>
    <n v="5093"/>
    <x v="2522"/>
    <x v="293"/>
    <d v="2017-05-27T00:00:00"/>
    <s v="Standard Class"/>
    <x v="120"/>
    <x v="120"/>
    <x v="1"/>
    <s v="United States"/>
    <s v="Woonsocket"/>
    <s v="Rhode Island"/>
    <n v="2895"/>
    <x v="3"/>
    <s v="OFF-ST-10004507"/>
    <x v="1"/>
    <s v="Storage"/>
    <s v="Advantus Rolling Storage Box"/>
    <x v="492"/>
    <n v="3"/>
    <n v="0"/>
    <n v="13.891499999999999"/>
    <s v="Chuck Magee"/>
    <s v=""/>
    <n v="1"/>
    <n v="0"/>
  </r>
  <r>
    <n v="5094"/>
    <x v="2523"/>
    <x v="776"/>
    <d v="2016-12-10T00:00:00"/>
    <s v="Standard Class"/>
    <x v="318"/>
    <x v="318"/>
    <x v="0"/>
    <s v="United States"/>
    <s v="Chicago"/>
    <s v="Illinois"/>
    <n v="60610"/>
    <x v="2"/>
    <s v="OFF-AP-10004036"/>
    <x v="1"/>
    <s v="Appliances"/>
    <s v="Bionaire 99.97% HEPA Air Cleaner"/>
    <x v="3762"/>
    <n v="4"/>
    <n v="0.8"/>
    <n v="-31.536000000000001"/>
    <s v="Kelly Williams"/>
    <n v="1"/>
    <n v="0"/>
    <n v="0"/>
  </r>
  <r>
    <n v="5095"/>
    <x v="2523"/>
    <x v="776"/>
    <d v="2016-12-10T00:00:00"/>
    <s v="Standard Class"/>
    <x v="318"/>
    <x v="318"/>
    <x v="0"/>
    <s v="United States"/>
    <s v="Chicago"/>
    <s v="Illinois"/>
    <n v="60610"/>
    <x v="2"/>
    <s v="FUR-TA-10004086"/>
    <x v="0"/>
    <s v="Tables"/>
    <s v="KI Adjustable-Height Table"/>
    <x v="2490"/>
    <n v="5"/>
    <n v="0.5"/>
    <n v="-120.37200000000003"/>
    <s v="Kelly Williams"/>
    <n v="1"/>
    <n v="0"/>
    <n v="0"/>
  </r>
  <r>
    <n v="5096"/>
    <x v="2523"/>
    <x v="776"/>
    <d v="2016-12-10T00:00:00"/>
    <s v="Standard Class"/>
    <x v="318"/>
    <x v="318"/>
    <x v="0"/>
    <s v="United States"/>
    <s v="Chicago"/>
    <s v="Illinois"/>
    <n v="60610"/>
    <x v="2"/>
    <s v="TEC-PH-10000307"/>
    <x v="2"/>
    <s v="Phones"/>
    <s v="Shocksock Galaxy S4 Armband"/>
    <x v="1927"/>
    <n v="4"/>
    <n v="0.2"/>
    <n v="-7.0080000000000044"/>
    <s v="Kelly Williams"/>
    <n v="1"/>
    <n v="0"/>
    <n v="0"/>
  </r>
  <r>
    <n v="5097"/>
    <x v="2523"/>
    <x v="776"/>
    <d v="2016-12-10T00:00:00"/>
    <s v="Standard Class"/>
    <x v="318"/>
    <x v="318"/>
    <x v="0"/>
    <s v="United States"/>
    <s v="Chicago"/>
    <s v="Illinois"/>
    <n v="60610"/>
    <x v="2"/>
    <s v="FUR-FU-10002088"/>
    <x v="0"/>
    <s v="Furnishings"/>
    <s v="Nu-Dell Float Frame 11 x 14 1/2"/>
    <x v="2209"/>
    <n v="3"/>
    <n v="0.6"/>
    <n v="-4.8491999999999997"/>
    <s v="Kelly Williams"/>
    <n v="1"/>
    <n v="0"/>
    <n v="0"/>
  </r>
  <r>
    <n v="5098"/>
    <x v="2523"/>
    <x v="776"/>
    <d v="2016-12-10T00:00:00"/>
    <s v="Standard Class"/>
    <x v="318"/>
    <x v="318"/>
    <x v="0"/>
    <s v="United States"/>
    <s v="Chicago"/>
    <s v="Illinois"/>
    <n v="60610"/>
    <x v="2"/>
    <s v="OFF-BI-10004965"/>
    <x v="1"/>
    <s v="Binders"/>
    <s v="Ibico Covers for Plastic or Wire Binding Elements"/>
    <x v="3763"/>
    <n v="2"/>
    <n v="0.8"/>
    <n v="-8.0500000000000025"/>
    <s v="Kelly Williams"/>
    <n v="1"/>
    <n v="0"/>
    <n v="0"/>
  </r>
  <r>
    <n v="5099"/>
    <x v="2523"/>
    <x v="776"/>
    <d v="2016-12-10T00:00:00"/>
    <s v="Standard Class"/>
    <x v="318"/>
    <x v="318"/>
    <x v="0"/>
    <s v="United States"/>
    <s v="Chicago"/>
    <s v="Illinois"/>
    <n v="60610"/>
    <x v="2"/>
    <s v="OFF-ST-10002485"/>
    <x v="1"/>
    <s v="Storage"/>
    <s v="Rogers Deluxe File Chest"/>
    <x v="2083"/>
    <n v="2"/>
    <n v="0.2"/>
    <n v="-8.3524000000000012"/>
    <s v="Kelly Williams"/>
    <n v="1"/>
    <n v="0"/>
    <n v="0"/>
  </r>
  <r>
    <n v="5100"/>
    <x v="2524"/>
    <x v="976"/>
    <d v="2017-08-12T00:00:00"/>
    <s v="Standard Class"/>
    <x v="43"/>
    <x v="43"/>
    <x v="2"/>
    <s v="United States"/>
    <s v="Bakersfield"/>
    <s v="California"/>
    <n v="93309"/>
    <x v="1"/>
    <s v="OFF-BI-10002194"/>
    <x v="1"/>
    <s v="Binders"/>
    <s v="Cardinal Hold-It CD Pocket"/>
    <x v="3764"/>
    <n v="3"/>
    <n v="0.2"/>
    <n v="6.4638000000000009"/>
    <s v="Anna Andreadi"/>
    <s v=""/>
    <n v="1"/>
    <n v="0"/>
  </r>
  <r>
    <n v="5101"/>
    <x v="2525"/>
    <x v="461"/>
    <d v="2016-03-17T00:00:00"/>
    <s v="Same Day"/>
    <x v="616"/>
    <x v="616"/>
    <x v="0"/>
    <s v="United States"/>
    <s v="Dallas"/>
    <s v="Texas"/>
    <n v="75217"/>
    <x v="2"/>
    <s v="OFF-AR-10003732"/>
    <x v="1"/>
    <s v="Art"/>
    <s v="Newell 333"/>
    <x v="3079"/>
    <n v="2"/>
    <n v="0.2"/>
    <n v="0.3335999999999999"/>
    <s v="Kelly Williams"/>
    <s v=""/>
    <n v="1"/>
    <n v="0"/>
  </r>
  <r>
    <n v="5102"/>
    <x v="2525"/>
    <x v="461"/>
    <d v="2016-03-17T00:00:00"/>
    <s v="Same Day"/>
    <x v="616"/>
    <x v="616"/>
    <x v="0"/>
    <s v="United States"/>
    <s v="Dallas"/>
    <s v="Texas"/>
    <n v="75217"/>
    <x v="2"/>
    <s v="OFF-PA-10002195"/>
    <x v="1"/>
    <s v="Paper"/>
    <s v="Xerox 1966"/>
    <x v="1182"/>
    <n v="1"/>
    <n v="0.2"/>
    <n v="1.8792"/>
    <s v="Kelly Williams"/>
    <s v=""/>
    <n v="1"/>
    <n v="0"/>
  </r>
  <r>
    <n v="5103"/>
    <x v="2525"/>
    <x v="461"/>
    <d v="2016-03-17T00:00:00"/>
    <s v="Same Day"/>
    <x v="616"/>
    <x v="616"/>
    <x v="0"/>
    <s v="United States"/>
    <s v="Dallas"/>
    <s v="Texas"/>
    <n v="75217"/>
    <x v="2"/>
    <s v="OFF-PA-10002365"/>
    <x v="1"/>
    <s v="Paper"/>
    <s v="Xerox 1967"/>
    <x v="12"/>
    <n v="3"/>
    <n v="0.2"/>
    <n v="5.4432"/>
    <s v="Kelly Williams"/>
    <s v=""/>
    <n v="1"/>
    <n v="0"/>
  </r>
  <r>
    <n v="5104"/>
    <x v="2526"/>
    <x v="514"/>
    <d v="2017-03-30T00:00:00"/>
    <s v="Second Class"/>
    <x v="421"/>
    <x v="421"/>
    <x v="0"/>
    <s v="United States"/>
    <s v="Philadelphia"/>
    <s v="Pennsylvania"/>
    <n v="19140"/>
    <x v="3"/>
    <s v="OFF-PA-10001950"/>
    <x v="1"/>
    <s v="Paper"/>
    <s v="Southworth 25% Cotton Antique Laid Paper &amp; Envelopes"/>
    <x v="2710"/>
    <n v="6"/>
    <n v="0.2"/>
    <n v="12.509999999999993"/>
    <s v="Chuck Magee"/>
    <s v=""/>
    <n v="1"/>
    <n v="0"/>
  </r>
  <r>
    <n v="5105"/>
    <x v="2526"/>
    <x v="514"/>
    <d v="2017-03-30T00:00:00"/>
    <s v="Second Class"/>
    <x v="421"/>
    <x v="421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x v="3664"/>
    <n v="3"/>
    <n v="0.2"/>
    <n v="5.0327999999999999"/>
    <s v="Chuck Magee"/>
    <s v=""/>
    <n v="1"/>
    <n v="0"/>
  </r>
  <r>
    <n v="5106"/>
    <x v="2527"/>
    <x v="637"/>
    <d v="2016-12-20T00:00:00"/>
    <s v="Standard Class"/>
    <x v="298"/>
    <x v="298"/>
    <x v="0"/>
    <s v="United States"/>
    <s v="Deltona"/>
    <s v="Florida"/>
    <n v="32725"/>
    <x v="0"/>
    <s v="FUR-CH-10002439"/>
    <x v="0"/>
    <s v="Chairs"/>
    <s v="Iceberg Nesting Folding Chair, 19w x 6d x 43h"/>
    <x v="3765"/>
    <n v="4"/>
    <n v="0.2"/>
    <n v="13.972799999999999"/>
    <s v="Cassandra Brandow"/>
    <s v=""/>
    <n v="1"/>
    <n v="0"/>
  </r>
  <r>
    <n v="5107"/>
    <x v="2528"/>
    <x v="444"/>
    <d v="2017-09-26T00:00:00"/>
    <s v="Standard Class"/>
    <x v="468"/>
    <x v="468"/>
    <x v="1"/>
    <s v="United States"/>
    <s v="Columbus"/>
    <s v="Georgia"/>
    <n v="31907"/>
    <x v="0"/>
    <s v="TEC-AC-10000682"/>
    <x v="2"/>
    <s v="Accessories"/>
    <s v="Kensington K72356US Mouse-in-a-Box USB Desktop Mouse"/>
    <x v="3766"/>
    <n v="4"/>
    <n v="0"/>
    <n v="23.225999999999999"/>
    <s v="Cassandra Brandow"/>
    <s v=""/>
    <n v="1"/>
    <n v="0"/>
  </r>
  <r>
    <n v="5108"/>
    <x v="2529"/>
    <x v="1016"/>
    <d v="2019-04-26T00:00:00"/>
    <s v="First Class"/>
    <x v="43"/>
    <x v="43"/>
    <x v="2"/>
    <s v="United States"/>
    <s v="Nashville"/>
    <s v="Tennessee"/>
    <n v="37211"/>
    <x v="0"/>
    <s v="OFF-AR-10004078"/>
    <x v="1"/>
    <s v="Art"/>
    <s v="Newell 312"/>
    <x v="2115"/>
    <n v="9"/>
    <n v="0.2"/>
    <n v="5.2559999999999985"/>
    <s v="Cassandra Brandow"/>
    <s v=""/>
    <n v="1"/>
    <n v="0"/>
  </r>
  <r>
    <n v="5109"/>
    <x v="2529"/>
    <x v="1016"/>
    <d v="2019-04-26T00:00:00"/>
    <s v="First Class"/>
    <x v="43"/>
    <x v="43"/>
    <x v="2"/>
    <s v="United States"/>
    <s v="Nashville"/>
    <s v="Tennessee"/>
    <n v="37211"/>
    <x v="0"/>
    <s v="OFF-AR-10001958"/>
    <x v="1"/>
    <s v="Art"/>
    <s v="Stanley Bostitch Contemporary Electric Pencil Sharpeners"/>
    <x v="3767"/>
    <n v="5"/>
    <n v="0.2"/>
    <n v="6.7920000000000016"/>
    <s v="Cassandra Brandow"/>
    <s v=""/>
    <n v="1"/>
    <n v="0"/>
  </r>
  <r>
    <n v="5110"/>
    <x v="2530"/>
    <x v="638"/>
    <d v="2016-10-22T00:00:00"/>
    <s v="Standard Class"/>
    <x v="553"/>
    <x v="553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505"/>
    <n v="6"/>
    <n v="0.2"/>
    <n v="19.692"/>
    <s v="Chuck Magee"/>
    <s v=""/>
    <n v="1"/>
    <n v="0"/>
  </r>
  <r>
    <n v="5111"/>
    <x v="2530"/>
    <x v="638"/>
    <d v="2016-10-22T00:00:00"/>
    <s v="Standard Class"/>
    <x v="553"/>
    <x v="553"/>
    <x v="1"/>
    <s v="United States"/>
    <s v="Philadelphia"/>
    <s v="Pennsylvania"/>
    <n v="19134"/>
    <x v="3"/>
    <s v="OFF-ST-10003479"/>
    <x v="1"/>
    <s v="Storage"/>
    <s v="Eldon Base for stackable storage shelf, platinum"/>
    <x v="3768"/>
    <n v="6"/>
    <n v="0.2"/>
    <n v="-35.046000000000028"/>
    <s v="Chuck Magee"/>
    <s v=""/>
    <n v="1"/>
    <n v="0"/>
  </r>
  <r>
    <n v="5112"/>
    <x v="2530"/>
    <x v="638"/>
    <d v="2016-10-22T00:00:00"/>
    <s v="Standard Class"/>
    <x v="553"/>
    <x v="553"/>
    <x v="1"/>
    <s v="United States"/>
    <s v="Philadelphia"/>
    <s v="Pennsylvania"/>
    <n v="19134"/>
    <x v="3"/>
    <s v="OFF-PA-10003016"/>
    <x v="1"/>
    <s v="Paper"/>
    <s v="Adams &quot;While You Were Out&quot; Message Pads"/>
    <x v="3769"/>
    <n v="4"/>
    <n v="0.2"/>
    <n v="3.1399999999999988"/>
    <s v="Chuck Magee"/>
    <s v=""/>
    <n v="1"/>
    <n v="0"/>
  </r>
  <r>
    <n v="5113"/>
    <x v="2531"/>
    <x v="50"/>
    <d v="2017-11-13T00:00:00"/>
    <s v="Same Day"/>
    <x v="456"/>
    <x v="456"/>
    <x v="0"/>
    <s v="United States"/>
    <s v="Chicago"/>
    <s v="Illinois"/>
    <n v="60610"/>
    <x v="2"/>
    <s v="FUR-FU-10001025"/>
    <x v="0"/>
    <s v="Furnishings"/>
    <s v="Eldon Imàge Series Desk Accessories, Clear"/>
    <x v="3770"/>
    <n v="9"/>
    <n v="0.6"/>
    <n v="-7.4357999999999969"/>
    <s v="Kelly Williams"/>
    <s v=""/>
    <n v="1"/>
    <n v="0"/>
  </r>
  <r>
    <n v="5114"/>
    <x v="2532"/>
    <x v="1011"/>
    <d v="2018-02-02T00:00:00"/>
    <s v="Second Class"/>
    <x v="492"/>
    <x v="492"/>
    <x v="0"/>
    <s v="United States"/>
    <s v="Dallas"/>
    <s v="Texas"/>
    <n v="75220"/>
    <x v="2"/>
    <s v="OFF-PA-10003936"/>
    <x v="1"/>
    <s v="Paper"/>
    <s v="Xerox 1994"/>
    <x v="12"/>
    <n v="3"/>
    <n v="0.2"/>
    <n v="5.4432"/>
    <s v="Kelly Williams"/>
    <s v=""/>
    <n v="1"/>
    <n v="0"/>
  </r>
  <r>
    <n v="5115"/>
    <x v="2533"/>
    <x v="1019"/>
    <d v="2018-11-22T00:00:00"/>
    <s v="Standard Class"/>
    <x v="333"/>
    <x v="333"/>
    <x v="0"/>
    <s v="United States"/>
    <s v="Carlsbad"/>
    <s v="New Mexico"/>
    <n v="88220"/>
    <x v="1"/>
    <s v="OFF-BI-10004140"/>
    <x v="1"/>
    <s v="Binders"/>
    <s v="Avery Non-Stick Binders"/>
    <x v="2209"/>
    <n v="3"/>
    <n v="0.2"/>
    <n v="3.3674999999999984"/>
    <s v="Anna Andreadi"/>
    <s v=""/>
    <n v="1"/>
    <n v="0"/>
  </r>
  <r>
    <n v="5116"/>
    <x v="2534"/>
    <x v="800"/>
    <d v="2019-07-29T00:00:00"/>
    <s v="Standard Class"/>
    <x v="732"/>
    <x v="732"/>
    <x v="0"/>
    <s v="United States"/>
    <s v="Philadelphia"/>
    <s v="Pennsylvania"/>
    <n v="19134"/>
    <x v="3"/>
    <s v="OFF-LA-10004178"/>
    <x v="1"/>
    <s v="Labels"/>
    <s v="Avery 491"/>
    <x v="106"/>
    <n v="1"/>
    <n v="0.2"/>
    <n v="1.0737999999999999"/>
    <s v="Chuck Magee"/>
    <s v=""/>
    <n v="1"/>
    <n v="0"/>
  </r>
  <r>
    <n v="5117"/>
    <x v="2535"/>
    <x v="343"/>
    <d v="2019-11-17T00:00:00"/>
    <s v="Standard Class"/>
    <x v="363"/>
    <x v="363"/>
    <x v="0"/>
    <s v="United States"/>
    <s v="New York City"/>
    <s v="New York"/>
    <n v="10009"/>
    <x v="3"/>
    <s v="OFF-ST-10003324"/>
    <x v="1"/>
    <s v="Storage"/>
    <s v="Belkin OmniView SE Rackmount Kit"/>
    <x v="3771"/>
    <n v="1"/>
    <n v="0"/>
    <n v="0"/>
    <s v="Chuck Magee"/>
    <s v=""/>
    <n v="1"/>
    <n v="0"/>
  </r>
  <r>
    <n v="5118"/>
    <x v="2536"/>
    <x v="120"/>
    <d v="2017-10-03T00:00:00"/>
    <s v="Standard Class"/>
    <x v="421"/>
    <x v="421"/>
    <x v="0"/>
    <s v="United States"/>
    <s v="Oceanside"/>
    <s v="New York"/>
    <n v="11572"/>
    <x v="3"/>
    <s v="OFF-FA-10004854"/>
    <x v="1"/>
    <s v="Fasteners"/>
    <s v="Vinyl Coated Wire Paper Clips in Organizer Box, 800/Box"/>
    <x v="805"/>
    <n v="3"/>
    <n v="0"/>
    <n v="16.186799999999998"/>
    <s v="Chuck Magee"/>
    <s v=""/>
    <n v="1"/>
    <n v="0"/>
  </r>
  <r>
    <n v="5119"/>
    <x v="2536"/>
    <x v="120"/>
    <d v="2017-10-03T00:00:00"/>
    <s v="Standard Class"/>
    <x v="421"/>
    <x v="421"/>
    <x v="0"/>
    <s v="United States"/>
    <s v="Oceanside"/>
    <s v="New York"/>
    <n v="11572"/>
    <x v="3"/>
    <s v="TEC-MA-10002859"/>
    <x v="2"/>
    <s v="Machines"/>
    <s v="Ativa MDM8000 8-Sheet Micro-Cut Shredder"/>
    <x v="3772"/>
    <n v="7"/>
    <n v="0"/>
    <n v="296.06709999999998"/>
    <s v="Chuck Magee"/>
    <s v=""/>
    <n v="1"/>
    <n v="0"/>
  </r>
  <r>
    <n v="5120"/>
    <x v="2536"/>
    <x v="120"/>
    <d v="2017-10-03T00:00:00"/>
    <s v="Standard Class"/>
    <x v="421"/>
    <x v="421"/>
    <x v="0"/>
    <s v="United States"/>
    <s v="Oceanside"/>
    <s v="New York"/>
    <n v="11572"/>
    <x v="3"/>
    <s v="OFF-BI-10000088"/>
    <x v="1"/>
    <s v="Binders"/>
    <s v="GBC Imprintable Covers"/>
    <x v="3773"/>
    <n v="9"/>
    <n v="0.2"/>
    <n v="28.657800000000002"/>
    <s v="Chuck Magee"/>
    <s v=""/>
    <n v="1"/>
    <n v="0"/>
  </r>
  <r>
    <n v="5121"/>
    <x v="2537"/>
    <x v="527"/>
    <d v="2016-04-08T00:00:00"/>
    <s v="Standard Class"/>
    <x v="10"/>
    <x v="10"/>
    <x v="1"/>
    <s v="United States"/>
    <s v="Lafayette"/>
    <s v="Louisiana"/>
    <n v="70506"/>
    <x v="0"/>
    <s v="OFF-ST-10004180"/>
    <x v="1"/>
    <s v="Storage"/>
    <s v="Safco Commercial Shelving"/>
    <x v="3774"/>
    <n v="5"/>
    <n v="0"/>
    <n v="9.3019999999999925"/>
    <s v="Cassandra Brandow"/>
    <s v=""/>
    <n v="1"/>
    <n v="0"/>
  </r>
  <r>
    <n v="5122"/>
    <x v="2537"/>
    <x v="527"/>
    <d v="2016-04-08T00:00:00"/>
    <s v="Standard Class"/>
    <x v="10"/>
    <x v="10"/>
    <x v="1"/>
    <s v="United States"/>
    <s v="Lafayette"/>
    <s v="Louisiana"/>
    <n v="70506"/>
    <x v="0"/>
    <s v="TEC-AC-10002926"/>
    <x v="2"/>
    <s v="Accessories"/>
    <s v="Logitech Wireless Marathon Mouse M705"/>
    <x v="2622"/>
    <n v="2"/>
    <n v="0"/>
    <n v="42.991400000000006"/>
    <s v="Cassandra Brandow"/>
    <s v=""/>
    <n v="1"/>
    <n v="0"/>
  </r>
  <r>
    <n v="5123"/>
    <x v="2537"/>
    <x v="527"/>
    <d v="2016-04-08T00:00:00"/>
    <s v="Standard Class"/>
    <x v="10"/>
    <x v="10"/>
    <x v="1"/>
    <s v="United States"/>
    <s v="Lafayette"/>
    <s v="Louisiana"/>
    <n v="70506"/>
    <x v="0"/>
    <s v="OFF-PA-10003797"/>
    <x v="1"/>
    <s v="Paper"/>
    <s v="Xerox 209"/>
    <x v="541"/>
    <n v="3"/>
    <n v="0"/>
    <n v="9.3312000000000008"/>
    <s v="Cassandra Brandow"/>
    <s v=""/>
    <n v="1"/>
    <n v="0"/>
  </r>
  <r>
    <n v="5124"/>
    <x v="2537"/>
    <x v="527"/>
    <d v="2016-04-08T00:00:00"/>
    <s v="Standard Class"/>
    <x v="10"/>
    <x v="10"/>
    <x v="1"/>
    <s v="United States"/>
    <s v="Lafayette"/>
    <s v="Louisiana"/>
    <n v="70506"/>
    <x v="0"/>
    <s v="OFF-PA-10002195"/>
    <x v="1"/>
    <s v="Paper"/>
    <s v="Xerox 1966"/>
    <x v="91"/>
    <n v="2"/>
    <n v="0"/>
    <n v="6.3504000000000005"/>
    <s v="Cassandra Brandow"/>
    <s v=""/>
    <n v="1"/>
    <n v="0"/>
  </r>
  <r>
    <n v="5125"/>
    <x v="2538"/>
    <x v="80"/>
    <d v="2016-09-14T00:00:00"/>
    <s v="Same Day"/>
    <x v="661"/>
    <x v="661"/>
    <x v="0"/>
    <s v="United States"/>
    <s v="New York City"/>
    <s v="New York"/>
    <n v="10009"/>
    <x v="3"/>
    <s v="FUR-TA-10001039"/>
    <x v="0"/>
    <s v="Tables"/>
    <s v="KI Adjustable-Height Table"/>
    <x v="3775"/>
    <n v="9"/>
    <n v="0.4"/>
    <n v="-108.33479999999997"/>
    <s v="Chuck Magee"/>
    <n v="1"/>
    <n v="0"/>
    <n v="0"/>
  </r>
  <r>
    <n v="5126"/>
    <x v="2538"/>
    <x v="80"/>
    <d v="2016-09-14T00:00:00"/>
    <s v="Same Day"/>
    <x v="661"/>
    <x v="661"/>
    <x v="0"/>
    <s v="United States"/>
    <s v="New York City"/>
    <s v="New York"/>
    <n v="10009"/>
    <x v="3"/>
    <s v="OFF-EN-10001099"/>
    <x v="1"/>
    <s v="Envelopes"/>
    <s v="Staple envelope"/>
    <x v="3776"/>
    <n v="7"/>
    <n v="0"/>
    <n v="31.491599999999995"/>
    <s v="Chuck Magee"/>
    <n v="1"/>
    <n v="0"/>
    <n v="0"/>
  </r>
  <r>
    <n v="5127"/>
    <x v="2538"/>
    <x v="80"/>
    <d v="2016-09-14T00:00:00"/>
    <s v="Same Day"/>
    <x v="661"/>
    <x v="661"/>
    <x v="0"/>
    <s v="United States"/>
    <s v="New York City"/>
    <s v="New York"/>
    <n v="10009"/>
    <x v="3"/>
    <s v="TEC-MA-10003979"/>
    <x v="2"/>
    <s v="Machines"/>
    <s v="Ativa V4110MDD Micro-Cut Shredder"/>
    <x v="3777"/>
    <n v="4"/>
    <n v="0"/>
    <n v="1371.9803999999999"/>
    <s v="Chuck Magee"/>
    <n v="1"/>
    <n v="0"/>
    <n v="0"/>
  </r>
  <r>
    <n v="5128"/>
    <x v="2538"/>
    <x v="80"/>
    <d v="2016-09-14T00:00:00"/>
    <s v="Same Day"/>
    <x v="661"/>
    <x v="661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x v="3778"/>
    <n v="2"/>
    <n v="0"/>
    <n v="198.42899999999997"/>
    <s v="Chuck Magee"/>
    <n v="1"/>
    <n v="0"/>
    <n v="0"/>
  </r>
  <r>
    <n v="5129"/>
    <x v="2538"/>
    <x v="80"/>
    <d v="2016-09-14T00:00:00"/>
    <s v="Same Day"/>
    <x v="661"/>
    <x v="661"/>
    <x v="0"/>
    <s v="United States"/>
    <s v="New York City"/>
    <s v="New York"/>
    <n v="10009"/>
    <x v="3"/>
    <s v="TEC-PH-10001536"/>
    <x v="2"/>
    <s v="Phones"/>
    <s v="Spigen Samsung Galaxy S5 Case Wallet"/>
    <x v="2181"/>
    <n v="1"/>
    <n v="0"/>
    <n v="4.4173999999999989"/>
    <s v="Chuck Magee"/>
    <n v="1"/>
    <n v="0"/>
    <n v="0"/>
  </r>
  <r>
    <n v="5130"/>
    <x v="2538"/>
    <x v="80"/>
    <d v="2016-09-14T00:00:00"/>
    <s v="Same Day"/>
    <x v="661"/>
    <x v="661"/>
    <x v="0"/>
    <s v="United States"/>
    <s v="New York City"/>
    <s v="New York"/>
    <n v="10009"/>
    <x v="3"/>
    <s v="TEC-PH-10000526"/>
    <x v="2"/>
    <s v="Phones"/>
    <s v="Vtech CS6719"/>
    <x v="1170"/>
    <n v="3"/>
    <n v="0"/>
    <n v="80.631600000000006"/>
    <s v="Chuck Magee"/>
    <n v="1"/>
    <n v="0"/>
    <n v="0"/>
  </r>
  <r>
    <n v="5131"/>
    <x v="2538"/>
    <x v="80"/>
    <d v="2016-09-14T00:00:00"/>
    <s v="Same Day"/>
    <x v="661"/>
    <x v="661"/>
    <x v="0"/>
    <s v="United States"/>
    <s v="New York City"/>
    <s v="New York"/>
    <n v="10009"/>
    <x v="3"/>
    <s v="OFF-PA-10000213"/>
    <x v="1"/>
    <s v="Paper"/>
    <s v="Xerox 198"/>
    <x v="3779"/>
    <n v="9"/>
    <n v="0"/>
    <n v="21.065400000000004"/>
    <s v="Chuck Magee"/>
    <n v="1"/>
    <n v="0"/>
    <n v="0"/>
  </r>
  <r>
    <n v="5132"/>
    <x v="2539"/>
    <x v="614"/>
    <d v="2020-01-05T00:00:00"/>
    <s v="Standard Class"/>
    <x v="130"/>
    <x v="130"/>
    <x v="1"/>
    <s v="United States"/>
    <s v="Anaheim"/>
    <s v="California"/>
    <n v="92804"/>
    <x v="1"/>
    <s v="FUR-FU-10002501"/>
    <x v="0"/>
    <s v="Furnishings"/>
    <s v="Nu-Dell Executive Frame"/>
    <x v="3780"/>
    <n v="8"/>
    <n v="0"/>
    <n v="37.414400000000001"/>
    <s v="Anna Andreadi"/>
    <s v=""/>
    <n v="1"/>
    <n v="0"/>
  </r>
  <r>
    <n v="5133"/>
    <x v="2540"/>
    <x v="1020"/>
    <d v="2017-06-27T00:00:00"/>
    <s v="Standard Class"/>
    <x v="212"/>
    <x v="212"/>
    <x v="0"/>
    <s v="United States"/>
    <s v="Deltona"/>
    <s v="Florida"/>
    <n v="32725"/>
    <x v="0"/>
    <s v="TEC-PH-10001819"/>
    <x v="2"/>
    <s v="Phones"/>
    <s v="Innergie mMini Combo Duo USB Travel Charging Kit"/>
    <x v="3781"/>
    <n v="3"/>
    <n v="0.2"/>
    <n v="37.791599999999988"/>
    <s v="Cassandra Brandow"/>
    <s v=""/>
    <n v="1"/>
    <n v="0"/>
  </r>
  <r>
    <n v="5134"/>
    <x v="2541"/>
    <x v="200"/>
    <d v="2019-11-30T00:00:00"/>
    <s v="Standard Class"/>
    <x v="435"/>
    <x v="435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x v="3782"/>
    <n v="7"/>
    <n v="0"/>
    <n v="14.682500000000001"/>
    <s v="Chuck Magee"/>
    <s v=""/>
    <n v="1"/>
    <n v="0"/>
  </r>
  <r>
    <n v="5135"/>
    <x v="2541"/>
    <x v="200"/>
    <d v="2019-11-30T00:00:00"/>
    <s v="Standard Class"/>
    <x v="435"/>
    <x v="435"/>
    <x v="2"/>
    <s v="United States"/>
    <s v="New York City"/>
    <s v="New York"/>
    <n v="10009"/>
    <x v="3"/>
    <s v="OFF-BI-10003364"/>
    <x v="1"/>
    <s v="Binders"/>
    <s v="Binding Machine Supplies"/>
    <x v="3783"/>
    <n v="4"/>
    <n v="0.2"/>
    <n v="32.670400000000001"/>
    <s v="Chuck Magee"/>
    <s v=""/>
    <n v="1"/>
    <n v="0"/>
  </r>
  <r>
    <n v="5136"/>
    <x v="2542"/>
    <x v="248"/>
    <d v="2018-10-28T00:00:00"/>
    <s v="Standard Class"/>
    <x v="437"/>
    <x v="437"/>
    <x v="2"/>
    <s v="United States"/>
    <s v="Seattle"/>
    <s v="Washington"/>
    <n v="98103"/>
    <x v="1"/>
    <s v="OFF-FA-10002983"/>
    <x v="1"/>
    <s v="Fasteners"/>
    <s v="Advantus SlideClip Paper Clips"/>
    <x v="3784"/>
    <n v="5"/>
    <n v="0"/>
    <n v="8.1840000000000011"/>
    <s v="Anna Andreadi"/>
    <n v="1"/>
    <n v="0"/>
    <n v="0"/>
  </r>
  <r>
    <n v="5137"/>
    <x v="2543"/>
    <x v="639"/>
    <d v="2017-12-19T00:00:00"/>
    <s v="Standard Class"/>
    <x v="502"/>
    <x v="502"/>
    <x v="0"/>
    <s v="United States"/>
    <s v="San Diego"/>
    <s v="California"/>
    <n v="92105"/>
    <x v="1"/>
    <s v="OFF-BI-10002432"/>
    <x v="1"/>
    <s v="Binders"/>
    <s v="Wilson Jones Standard D-Ring Binders"/>
    <x v="3785"/>
    <n v="2"/>
    <n v="0.2"/>
    <n v="2.7323999999999993"/>
    <s v="Anna Andreadi"/>
    <s v=""/>
    <n v="1"/>
    <n v="0"/>
  </r>
  <r>
    <n v="5138"/>
    <x v="2544"/>
    <x v="373"/>
    <d v="2018-11-17T00:00:00"/>
    <s v="Standard Class"/>
    <x v="747"/>
    <x v="747"/>
    <x v="1"/>
    <s v="United States"/>
    <s v="Oklahoma City"/>
    <s v="Oklahoma"/>
    <n v="73120"/>
    <x v="2"/>
    <s v="FUR-FU-10003096"/>
    <x v="0"/>
    <s v="Furnishings"/>
    <s v="Master Giant Foot Doorstop, Safety Yellow"/>
    <x v="635"/>
    <n v="4"/>
    <n v="0"/>
    <n v="13.0548"/>
    <s v="Kelly Williams"/>
    <s v=""/>
    <n v="1"/>
    <n v="0"/>
  </r>
  <r>
    <n v="5139"/>
    <x v="2545"/>
    <x v="365"/>
    <d v="2019-10-05T00:00:00"/>
    <s v="Standard Class"/>
    <x v="350"/>
    <x v="350"/>
    <x v="0"/>
    <s v="United States"/>
    <s v="Mount Vernon"/>
    <s v="New York"/>
    <n v="10550"/>
    <x v="3"/>
    <s v="OFF-EN-10001539"/>
    <x v="1"/>
    <s v="Envelopes"/>
    <s v="Staple envelope"/>
    <x v="1013"/>
    <n v="3"/>
    <n v="0"/>
    <n v="10.969799999999999"/>
    <s v="Chuck Magee"/>
    <s v=""/>
    <n v="1"/>
    <n v="0"/>
  </r>
  <r>
    <n v="5140"/>
    <x v="2545"/>
    <x v="365"/>
    <d v="2019-10-05T00:00:00"/>
    <s v="Standard Class"/>
    <x v="350"/>
    <x v="350"/>
    <x v="0"/>
    <s v="United States"/>
    <s v="Mount Vernon"/>
    <s v="New York"/>
    <n v="10550"/>
    <x v="3"/>
    <s v="OFF-PA-10004996"/>
    <x v="1"/>
    <s v="Paper"/>
    <s v="Speediset Carbonless Redi-Letter 7&quot; x 8 1/2&quot;"/>
    <x v="3786"/>
    <n v="5"/>
    <n v="0"/>
    <n v="24.2285"/>
    <s v="Chuck Magee"/>
    <s v=""/>
    <n v="1"/>
    <n v="0"/>
  </r>
  <r>
    <n v="5141"/>
    <x v="2546"/>
    <x v="627"/>
    <d v="2017-11-12T00:00:00"/>
    <s v="Standard Class"/>
    <x v="517"/>
    <x v="517"/>
    <x v="0"/>
    <s v="United States"/>
    <s v="San Francisco"/>
    <s v="California"/>
    <n v="94109"/>
    <x v="1"/>
    <s v="TEC-AC-10001956"/>
    <x v="2"/>
    <s v="Accessories"/>
    <s v="Microsoft Arc Touch Mouse"/>
    <x v="3787"/>
    <n v="2"/>
    <n v="0"/>
    <n v="43.164000000000001"/>
    <s v="Anna Andreadi"/>
    <s v=""/>
    <n v="1"/>
    <n v="0"/>
  </r>
  <r>
    <n v="5142"/>
    <x v="2547"/>
    <x v="178"/>
    <d v="2018-04-05T00:00:00"/>
    <s v="Standard Class"/>
    <x v="224"/>
    <x v="224"/>
    <x v="0"/>
    <s v="United States"/>
    <s v="New York City"/>
    <s v="New York"/>
    <n v="10009"/>
    <x v="3"/>
    <s v="FUR-CH-10000454"/>
    <x v="0"/>
    <s v="Chairs"/>
    <s v="Hon Deluxe Fabric Upholstered Stacking Chairs, Rounded Back"/>
    <x v="3788"/>
    <n v="6"/>
    <n v="0.1"/>
    <n v="292.77599999999995"/>
    <s v="Chuck Magee"/>
    <s v=""/>
    <n v="1"/>
    <n v="0"/>
  </r>
  <r>
    <n v="5143"/>
    <x v="2547"/>
    <x v="178"/>
    <d v="2018-04-05T00:00:00"/>
    <s v="Standard Class"/>
    <x v="224"/>
    <x v="224"/>
    <x v="0"/>
    <s v="United States"/>
    <s v="New York City"/>
    <s v="New York"/>
    <n v="10009"/>
    <x v="3"/>
    <s v="OFF-SU-10000946"/>
    <x v="1"/>
    <s v="Supplies"/>
    <s v="Staple remover"/>
    <x v="1558"/>
    <n v="8"/>
    <n v="0"/>
    <n v="18.513599999999997"/>
    <s v="Chuck Magee"/>
    <s v=""/>
    <n v="1"/>
    <n v="0"/>
  </r>
  <r>
    <n v="5144"/>
    <x v="2547"/>
    <x v="178"/>
    <d v="2018-04-05T00:00:00"/>
    <s v="Standard Class"/>
    <x v="224"/>
    <x v="224"/>
    <x v="0"/>
    <s v="United States"/>
    <s v="New York City"/>
    <s v="New York"/>
    <n v="10009"/>
    <x v="3"/>
    <s v="OFF-BI-10004140"/>
    <x v="1"/>
    <s v="Binders"/>
    <s v="Avery Non-Stick Binders"/>
    <x v="3273"/>
    <n v="1"/>
    <n v="0.2"/>
    <n v="1.1224999999999996"/>
    <s v="Chuck Magee"/>
    <s v=""/>
    <n v="1"/>
    <n v="0"/>
  </r>
  <r>
    <n v="5145"/>
    <x v="2548"/>
    <x v="62"/>
    <d v="2019-02-07T00:00:00"/>
    <s v="Standard Class"/>
    <x v="252"/>
    <x v="252"/>
    <x v="0"/>
    <s v="United States"/>
    <s v="Los Angeles"/>
    <s v="California"/>
    <n v="90045"/>
    <x v="1"/>
    <s v="FUR-FU-10003039"/>
    <x v="0"/>
    <s v="Furnishings"/>
    <s v="Howard Miller 11-1/2&quot; Diameter Grantwood Wall Clock"/>
    <x v="3789"/>
    <n v="2"/>
    <n v="0"/>
    <n v="29.328400000000002"/>
    <s v="Anna Andreadi"/>
    <s v=""/>
    <n v="1"/>
    <n v="0"/>
  </r>
  <r>
    <n v="5146"/>
    <x v="2548"/>
    <x v="62"/>
    <d v="2019-02-07T00:00:00"/>
    <s v="Standard Class"/>
    <x v="252"/>
    <x v="252"/>
    <x v="0"/>
    <s v="United States"/>
    <s v="Los Angeles"/>
    <s v="California"/>
    <n v="90045"/>
    <x v="1"/>
    <s v="OFF-ST-10000464"/>
    <x v="1"/>
    <s v="Storage"/>
    <s v="Multi-Use Personal File Cart and Caster Set, Three Stacking Bins"/>
    <x v="3790"/>
    <n v="4"/>
    <n v="0"/>
    <n v="38.931200000000004"/>
    <s v="Anna Andreadi"/>
    <s v=""/>
    <n v="1"/>
    <n v="0"/>
  </r>
  <r>
    <n v="5147"/>
    <x v="2548"/>
    <x v="62"/>
    <d v="2019-02-07T00:00:00"/>
    <s v="Standard Class"/>
    <x v="252"/>
    <x v="252"/>
    <x v="0"/>
    <s v="United States"/>
    <s v="Los Angeles"/>
    <s v="California"/>
    <n v="90045"/>
    <x v="1"/>
    <s v="OFF-AP-10000252"/>
    <x v="1"/>
    <s v="Appliances"/>
    <s v="Harmony HEPA Quiet Air Purifiers"/>
    <x v="1047"/>
    <n v="4"/>
    <n v="0"/>
    <n v="16.38"/>
    <s v="Anna Andreadi"/>
    <s v=""/>
    <n v="1"/>
    <n v="0"/>
  </r>
  <r>
    <n v="5148"/>
    <x v="2549"/>
    <x v="165"/>
    <d v="2019-12-31T00:00:00"/>
    <s v="Standard Class"/>
    <x v="311"/>
    <x v="311"/>
    <x v="2"/>
    <s v="United States"/>
    <s v="Chandler"/>
    <s v="Arizona"/>
    <n v="85224"/>
    <x v="1"/>
    <s v="FUR-FU-10001731"/>
    <x v="0"/>
    <s v="Furnishings"/>
    <s v="Acrylic Self-Standing Desk Frames"/>
    <x v="1086"/>
    <n v="4"/>
    <n v="0.2"/>
    <n v="1.9223999999999997"/>
    <s v="Anna Andreadi"/>
    <s v=""/>
    <n v="1"/>
    <n v="0"/>
  </r>
  <r>
    <n v="5149"/>
    <x v="2549"/>
    <x v="165"/>
    <d v="2019-12-31T00:00:00"/>
    <s v="Standard Class"/>
    <x v="311"/>
    <x v="311"/>
    <x v="2"/>
    <s v="United States"/>
    <s v="Chandler"/>
    <s v="Arizona"/>
    <n v="85224"/>
    <x v="1"/>
    <s v="FUR-CH-10001394"/>
    <x v="0"/>
    <s v="Chairs"/>
    <s v="Global Leather Executive Chair"/>
    <x v="3791"/>
    <n v="3"/>
    <n v="0.2"/>
    <n v="105.29699999999988"/>
    <s v="Anna Andreadi"/>
    <s v=""/>
    <n v="1"/>
    <n v="0"/>
  </r>
  <r>
    <n v="5150"/>
    <x v="2550"/>
    <x v="261"/>
    <d v="2016-06-21T00:00:00"/>
    <s v="Same Day"/>
    <x v="506"/>
    <x v="506"/>
    <x v="0"/>
    <s v="United States"/>
    <s v="Long Beach"/>
    <s v="New York"/>
    <n v="11561"/>
    <x v="3"/>
    <s v="TEC-PH-10001578"/>
    <x v="2"/>
    <s v="Phones"/>
    <s v="Polycom SoundStation2 EX Conference phone"/>
    <x v="3792"/>
    <n v="3"/>
    <n v="0"/>
    <n v="352.30649999999997"/>
    <s v="Chuck Magee"/>
    <s v=""/>
    <n v="1"/>
    <n v="0"/>
  </r>
  <r>
    <n v="5151"/>
    <x v="2551"/>
    <x v="904"/>
    <d v="2019-03-10T00:00:00"/>
    <s v="Second Class"/>
    <x v="64"/>
    <x v="64"/>
    <x v="1"/>
    <s v="United States"/>
    <s v="San Francisco"/>
    <s v="California"/>
    <n v="94109"/>
    <x v="1"/>
    <s v="OFF-ST-10000675"/>
    <x v="1"/>
    <s v="Storage"/>
    <s v="File Shuttle II and Handi-File, Black"/>
    <x v="3793"/>
    <n v="2"/>
    <n v="0"/>
    <n v="16.945"/>
    <s v="Anna Andreadi"/>
    <s v=""/>
    <n v="1"/>
    <n v="0"/>
  </r>
  <r>
    <n v="5152"/>
    <x v="2552"/>
    <x v="145"/>
    <d v="2019-09-28T00:00:00"/>
    <s v="First Class"/>
    <x v="624"/>
    <x v="624"/>
    <x v="1"/>
    <s v="United States"/>
    <s v="Helena"/>
    <s v="Montana"/>
    <n v="59601"/>
    <x v="1"/>
    <s v="OFF-ST-10002352"/>
    <x v="1"/>
    <s v="Storage"/>
    <s v="Iris Project Case"/>
    <x v="1778"/>
    <n v="5"/>
    <n v="0"/>
    <n v="10.373999999999999"/>
    <s v="Anna Andreadi"/>
    <s v=""/>
    <n v="1"/>
    <n v="0"/>
  </r>
  <r>
    <n v="5153"/>
    <x v="2553"/>
    <x v="479"/>
    <d v="2016-07-06T00:00:00"/>
    <s v="Standard Class"/>
    <x v="750"/>
    <x v="750"/>
    <x v="0"/>
    <s v="United States"/>
    <s v="New York City"/>
    <s v="New York"/>
    <n v="10011"/>
    <x v="3"/>
    <s v="OFF-BI-10004528"/>
    <x v="1"/>
    <s v="Binders"/>
    <s v="Cardinal Poly Pocket Divider Pockets for Ring Binders"/>
    <x v="3794"/>
    <n v="1"/>
    <n v="0.2"/>
    <n v="0.83999999999999975"/>
    <s v="Chuck Magee"/>
    <s v=""/>
    <n v="1"/>
    <n v="0"/>
  </r>
  <r>
    <n v="5154"/>
    <x v="2553"/>
    <x v="479"/>
    <d v="2016-07-06T00:00:00"/>
    <s v="Standard Class"/>
    <x v="750"/>
    <x v="750"/>
    <x v="0"/>
    <s v="United States"/>
    <s v="New York City"/>
    <s v="New York"/>
    <n v="10011"/>
    <x v="3"/>
    <s v="OFF-AR-10001026"/>
    <x v="1"/>
    <s v="Art"/>
    <s v="Sanford Uni-Blazer View Highlighters, Chisel Tip, Yellow"/>
    <x v="3795"/>
    <n v="3"/>
    <n v="0"/>
    <n v="2.9040000000000008"/>
    <s v="Chuck Magee"/>
    <s v=""/>
    <n v="1"/>
    <n v="0"/>
  </r>
  <r>
    <n v="5155"/>
    <x v="2554"/>
    <x v="976"/>
    <d v="2017-08-08T00:00:00"/>
    <s v="First Class"/>
    <x v="608"/>
    <x v="608"/>
    <x v="0"/>
    <s v="United States"/>
    <s v="Kirkwood"/>
    <s v="Missouri"/>
    <n v="63122"/>
    <x v="2"/>
    <s v="OFF-BI-10002215"/>
    <x v="1"/>
    <s v="Binders"/>
    <s v="Wilson Jones Hanging View Binder, White, 1&quot;"/>
    <x v="158"/>
    <n v="4"/>
    <n v="0"/>
    <n v="13.063999999999998"/>
    <s v="Kelly Williams"/>
    <s v=""/>
    <n v="1"/>
    <n v="0"/>
  </r>
  <r>
    <n v="5156"/>
    <x v="2554"/>
    <x v="976"/>
    <d v="2017-08-08T00:00:00"/>
    <s v="First Class"/>
    <x v="608"/>
    <x v="608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x v="3724"/>
    <n v="3"/>
    <n v="0"/>
    <n v="34.070399999999999"/>
    <s v="Kelly Williams"/>
    <s v=""/>
    <n v="1"/>
    <n v="0"/>
  </r>
  <r>
    <n v="5157"/>
    <x v="2555"/>
    <x v="160"/>
    <d v="2019-07-04T00:00:00"/>
    <s v="Second Class"/>
    <x v="689"/>
    <x v="689"/>
    <x v="2"/>
    <s v="United States"/>
    <s v="Chicago"/>
    <s v="Illinois"/>
    <n v="60653"/>
    <x v="2"/>
    <s v="TEC-PH-10002584"/>
    <x v="2"/>
    <s v="Phones"/>
    <s v="Samsung Galaxy S4"/>
    <x v="3796"/>
    <n v="2"/>
    <n v="0.2"/>
    <n v="125.19799999999992"/>
    <s v="Kelly Williams"/>
    <s v=""/>
    <n v="1"/>
    <n v="0"/>
  </r>
  <r>
    <n v="5158"/>
    <x v="2555"/>
    <x v="160"/>
    <d v="2019-07-04T00:00:00"/>
    <s v="Second Class"/>
    <x v="689"/>
    <x v="689"/>
    <x v="2"/>
    <s v="United States"/>
    <s v="Chicago"/>
    <s v="Illinois"/>
    <n v="60653"/>
    <x v="2"/>
    <s v="FUR-CH-10000229"/>
    <x v="0"/>
    <s v="Chairs"/>
    <s v="Global Enterprise Series Seating High-Back Swivel/Tilt Chairs"/>
    <x v="3797"/>
    <n v="3"/>
    <n v="0.3"/>
    <n v="-178.84680000000006"/>
    <s v="Kelly Williams"/>
    <s v=""/>
    <n v="1"/>
    <n v="0"/>
  </r>
  <r>
    <n v="5159"/>
    <x v="2555"/>
    <x v="160"/>
    <d v="2019-07-04T00:00:00"/>
    <s v="Second Class"/>
    <x v="689"/>
    <x v="689"/>
    <x v="2"/>
    <s v="United States"/>
    <s v="Chicago"/>
    <s v="Illinois"/>
    <n v="60653"/>
    <x v="2"/>
    <s v="FUR-FU-10003799"/>
    <x v="0"/>
    <s v="Furnishings"/>
    <s v="Seth Thomas 13 1/2&quot; Wall Clock"/>
    <x v="3798"/>
    <n v="2"/>
    <n v="0.6"/>
    <n v="-10.312400000000004"/>
    <s v="Kelly Williams"/>
    <s v=""/>
    <n v="1"/>
    <n v="0"/>
  </r>
  <r>
    <n v="5160"/>
    <x v="2556"/>
    <x v="662"/>
    <d v="2017-10-30T00:00:00"/>
    <s v="Second Class"/>
    <x v="122"/>
    <x v="122"/>
    <x v="1"/>
    <s v="United States"/>
    <s v="Peoria"/>
    <s v="Arizona"/>
    <n v="85345"/>
    <x v="1"/>
    <s v="TEC-PH-10001700"/>
    <x v="2"/>
    <s v="Phones"/>
    <s v="Panasonic KX-TG6844B Expandable Digital Cordless Telephone"/>
    <x v="554"/>
    <n v="2"/>
    <n v="0.2"/>
    <n v="9.2386000000000053"/>
    <s v="Anna Andreadi"/>
    <s v=""/>
    <n v="1"/>
    <n v="0"/>
  </r>
  <r>
    <n v="5161"/>
    <x v="2556"/>
    <x v="662"/>
    <d v="2017-10-30T00:00:00"/>
    <s v="Second Class"/>
    <x v="122"/>
    <x v="122"/>
    <x v="1"/>
    <s v="United States"/>
    <s v="Peoria"/>
    <s v="Arizona"/>
    <n v="85345"/>
    <x v="1"/>
    <s v="TEC-PH-10001527"/>
    <x v="2"/>
    <s v="Phones"/>
    <s v="Plantronics MX500i Earset"/>
    <x v="3799"/>
    <n v="2"/>
    <n v="0.2"/>
    <n v="-14.603000000000005"/>
    <s v="Anna Andreadi"/>
    <s v=""/>
    <n v="1"/>
    <n v="0"/>
  </r>
  <r>
    <n v="5162"/>
    <x v="2557"/>
    <x v="1021"/>
    <d v="2016-08-05T00:00:00"/>
    <s v="Standard Class"/>
    <x v="747"/>
    <x v="747"/>
    <x v="1"/>
    <s v="United States"/>
    <s v="Seattle"/>
    <s v="Washington"/>
    <n v="98103"/>
    <x v="1"/>
    <s v="FUR-BO-10002916"/>
    <x v="0"/>
    <s v="Bookcases"/>
    <s v="Rush Hierlooms Collection 1&quot; Thick Stackable Bookcases"/>
    <x v="3800"/>
    <n v="8"/>
    <n v="0"/>
    <n v="259.88959999999997"/>
    <s v="Anna Andreadi"/>
    <s v=""/>
    <n v="1"/>
    <n v="0"/>
  </r>
  <r>
    <n v="5163"/>
    <x v="2558"/>
    <x v="741"/>
    <d v="2018-11-23T00:00:00"/>
    <s v="Second Class"/>
    <x v="219"/>
    <x v="219"/>
    <x v="0"/>
    <s v="United States"/>
    <s v="Taylor"/>
    <s v="Michigan"/>
    <n v="48180"/>
    <x v="2"/>
    <s v="FUR-CH-10000863"/>
    <x v="0"/>
    <s v="Chairs"/>
    <s v="Novimex Swivel Fabric Task Chair"/>
    <x v="85"/>
    <n v="2"/>
    <n v="0"/>
    <n v="33.215599999999995"/>
    <s v="Kelly Williams"/>
    <s v=""/>
    <n v="1"/>
    <n v="0"/>
  </r>
  <r>
    <n v="5164"/>
    <x v="2559"/>
    <x v="380"/>
    <d v="2017-07-11T00:00:00"/>
    <s v="Standard Class"/>
    <x v="695"/>
    <x v="695"/>
    <x v="0"/>
    <s v="United States"/>
    <s v="Pasadena"/>
    <s v="California"/>
    <n v="91104"/>
    <x v="1"/>
    <s v="FUR-CH-10003968"/>
    <x v="0"/>
    <s v="Chairs"/>
    <s v="Novimex Turbo Task Chair"/>
    <x v="3011"/>
    <n v="3"/>
    <n v="0.2"/>
    <n v="-17.035200000000003"/>
    <s v="Anna Andreadi"/>
    <n v="1"/>
    <n v="0"/>
    <n v="0"/>
  </r>
  <r>
    <n v="5165"/>
    <x v="2560"/>
    <x v="849"/>
    <d v="2016-11-16T00:00:00"/>
    <s v="Standard Class"/>
    <x v="710"/>
    <x v="710"/>
    <x v="0"/>
    <s v="United States"/>
    <s v="Midland"/>
    <s v="Michigan"/>
    <n v="48640"/>
    <x v="2"/>
    <s v="OFF-AR-10001149"/>
    <x v="1"/>
    <s v="Art"/>
    <s v="Avery Hi-Liter Comfort Grip Fluorescent Highlighter, Yellow Ink"/>
    <x v="2841"/>
    <n v="2"/>
    <n v="0"/>
    <n v="1.5209999999999999"/>
    <s v="Kelly Williams"/>
    <s v=""/>
    <n v="1"/>
    <n v="0"/>
  </r>
  <r>
    <n v="5166"/>
    <x v="2560"/>
    <x v="849"/>
    <d v="2016-11-16T00:00:00"/>
    <s v="Standard Class"/>
    <x v="710"/>
    <x v="710"/>
    <x v="0"/>
    <s v="United States"/>
    <s v="Midland"/>
    <s v="Michigan"/>
    <n v="48640"/>
    <x v="2"/>
    <s v="OFF-PA-10000130"/>
    <x v="1"/>
    <s v="Paper"/>
    <s v="Xerox 199"/>
    <x v="1387"/>
    <n v="3"/>
    <n v="0"/>
    <n v="5.7779999999999987"/>
    <s v="Kelly Williams"/>
    <s v=""/>
    <n v="1"/>
    <n v="0"/>
  </r>
  <r>
    <n v="5167"/>
    <x v="2560"/>
    <x v="849"/>
    <d v="2016-11-16T00:00:00"/>
    <s v="Standard Class"/>
    <x v="710"/>
    <x v="710"/>
    <x v="0"/>
    <s v="United States"/>
    <s v="Midland"/>
    <s v="Michigan"/>
    <n v="48640"/>
    <x v="2"/>
    <s v="OFF-PA-10002479"/>
    <x v="1"/>
    <s v="Paper"/>
    <s v="Xerox 4200 Series MultiUse Premium Copy Paper (20Lb. and 84 Bright)"/>
    <x v="3426"/>
    <n v="3"/>
    <n v="0"/>
    <n v="7.1280000000000001"/>
    <s v="Kelly Williams"/>
    <s v=""/>
    <n v="1"/>
    <n v="0"/>
  </r>
  <r>
    <n v="5168"/>
    <x v="2560"/>
    <x v="849"/>
    <d v="2016-11-16T00:00:00"/>
    <s v="Standard Class"/>
    <x v="710"/>
    <x v="710"/>
    <x v="0"/>
    <s v="United States"/>
    <s v="Midland"/>
    <s v="Michigan"/>
    <n v="48640"/>
    <x v="2"/>
    <s v="FUR-CH-10004997"/>
    <x v="0"/>
    <s v="Chairs"/>
    <s v="Hon Every-Day Series Multi-Task Chairs"/>
    <x v="3801"/>
    <n v="3"/>
    <n v="0"/>
    <n v="112.78800000000001"/>
    <s v="Kelly Williams"/>
    <s v=""/>
    <n v="1"/>
    <n v="0"/>
  </r>
  <r>
    <n v="5169"/>
    <x v="2560"/>
    <x v="849"/>
    <d v="2016-11-16T00:00:00"/>
    <s v="Standard Class"/>
    <x v="710"/>
    <x v="710"/>
    <x v="0"/>
    <s v="United States"/>
    <s v="Midland"/>
    <s v="Michigan"/>
    <n v="48640"/>
    <x v="2"/>
    <s v="OFF-ST-10004950"/>
    <x v="1"/>
    <s v="Storage"/>
    <s v="Acco Perma 3000 Stacking Storage Drawers"/>
    <x v="2780"/>
    <n v="3"/>
    <n v="0"/>
    <n v="11.958600000000001"/>
    <s v="Kelly Williams"/>
    <s v=""/>
    <n v="1"/>
    <n v="0"/>
  </r>
  <r>
    <n v="5170"/>
    <x v="2560"/>
    <x v="849"/>
    <d v="2016-11-16T00:00:00"/>
    <s v="Standard Class"/>
    <x v="710"/>
    <x v="710"/>
    <x v="0"/>
    <s v="United States"/>
    <s v="Midland"/>
    <s v="Michigan"/>
    <n v="48640"/>
    <x v="2"/>
    <s v="OFF-ST-10001490"/>
    <x v="1"/>
    <s v="Storage"/>
    <s v="Hot File 7-Pocket, Floor Stand"/>
    <x v="3469"/>
    <n v="3"/>
    <n v="0"/>
    <n v="160.62299999999993"/>
    <s v="Kelly Williams"/>
    <s v=""/>
    <n v="1"/>
    <n v="0"/>
  </r>
  <r>
    <n v="5171"/>
    <x v="2561"/>
    <x v="1022"/>
    <d v="2018-05-29T00:00:00"/>
    <s v="Second Class"/>
    <x v="156"/>
    <x v="156"/>
    <x v="1"/>
    <s v="United States"/>
    <s v="Detroit"/>
    <s v="Michigan"/>
    <n v="48205"/>
    <x v="2"/>
    <s v="FUR-CH-10002024"/>
    <x v="0"/>
    <s v="Chairs"/>
    <s v="HON 5400 Series Task Chairs for Big and Tall"/>
    <x v="3802"/>
    <n v="5"/>
    <n v="0"/>
    <n v="700.98000000000013"/>
    <s v="Kelly Williams"/>
    <s v=""/>
    <n v="1"/>
    <n v="0"/>
  </r>
  <r>
    <n v="5172"/>
    <x v="2561"/>
    <x v="1022"/>
    <d v="2018-05-29T00:00:00"/>
    <s v="Second Class"/>
    <x v="156"/>
    <x v="156"/>
    <x v="1"/>
    <s v="United States"/>
    <s v="Detroit"/>
    <s v="Michigan"/>
    <n v="48205"/>
    <x v="2"/>
    <s v="OFF-PA-10001790"/>
    <x v="1"/>
    <s v="Paper"/>
    <s v="Xerox 1910"/>
    <x v="3803"/>
    <n v="3"/>
    <n v="0"/>
    <n v="69.177599999999984"/>
    <s v="Kelly Williams"/>
    <s v=""/>
    <n v="1"/>
    <n v="0"/>
  </r>
  <r>
    <n v="5173"/>
    <x v="2561"/>
    <x v="1022"/>
    <d v="2018-05-29T00:00:00"/>
    <s v="Second Class"/>
    <x v="156"/>
    <x v="156"/>
    <x v="1"/>
    <s v="United States"/>
    <s v="Detroit"/>
    <s v="Michigan"/>
    <n v="48205"/>
    <x v="2"/>
    <s v="OFF-PA-10000994"/>
    <x v="1"/>
    <s v="Paper"/>
    <s v="Xerox 1915"/>
    <x v="1836"/>
    <n v="3"/>
    <n v="0"/>
    <n v="150.98399999999998"/>
    <s v="Kelly Williams"/>
    <s v=""/>
    <n v="1"/>
    <n v="0"/>
  </r>
  <r>
    <n v="5174"/>
    <x v="2562"/>
    <x v="936"/>
    <d v="2017-03-10T00:00:00"/>
    <s v="First Class"/>
    <x v="712"/>
    <x v="712"/>
    <x v="1"/>
    <s v="United States"/>
    <s v="Pueblo"/>
    <s v="Colorado"/>
    <n v="81001"/>
    <x v="1"/>
    <s v="OFF-AR-10002399"/>
    <x v="1"/>
    <s v="Art"/>
    <s v="Dixon Prang Watercolor Pencils, 10-Color Set with Brush"/>
    <x v="3804"/>
    <n v="1"/>
    <n v="0.2"/>
    <n v="0.89459999999999995"/>
    <s v="Anna Andreadi"/>
    <s v=""/>
    <n v="1"/>
    <n v="0"/>
  </r>
  <r>
    <n v="5175"/>
    <x v="2563"/>
    <x v="15"/>
    <d v="2019-10-24T00:00:00"/>
    <s v="Standard Class"/>
    <x v="244"/>
    <x v="244"/>
    <x v="0"/>
    <s v="United States"/>
    <s v="Waco"/>
    <s v="Texas"/>
    <n v="76706"/>
    <x v="2"/>
    <s v="OFF-BI-10002799"/>
    <x v="1"/>
    <s v="Binders"/>
    <s v="SlimView Poly Binder, 3/8&quot;"/>
    <x v="3805"/>
    <n v="2"/>
    <n v="0.8"/>
    <n v="-3.5224000000000011"/>
    <s v="Kelly Williams"/>
    <s v=""/>
    <n v="1"/>
    <n v="0"/>
  </r>
  <r>
    <n v="5176"/>
    <x v="2563"/>
    <x v="15"/>
    <d v="2019-10-24T00:00:00"/>
    <s v="Standard Class"/>
    <x v="244"/>
    <x v="244"/>
    <x v="0"/>
    <s v="United States"/>
    <s v="Waco"/>
    <s v="Texas"/>
    <n v="76706"/>
    <x v="2"/>
    <s v="FUR-BO-10004360"/>
    <x v="0"/>
    <s v="Bookcases"/>
    <s v="Rush Hierlooms Collection Rich Wood Bookcases"/>
    <x v="3806"/>
    <n v="3"/>
    <n v="0.32"/>
    <n v="-91.758599999999973"/>
    <s v="Kelly Williams"/>
    <s v=""/>
    <n v="1"/>
    <n v="0"/>
  </r>
  <r>
    <n v="5177"/>
    <x v="2564"/>
    <x v="732"/>
    <d v="2018-11-08T00:00:00"/>
    <s v="First Class"/>
    <x v="98"/>
    <x v="98"/>
    <x v="0"/>
    <s v="United States"/>
    <s v="San Francisco"/>
    <s v="California"/>
    <n v="94109"/>
    <x v="1"/>
    <s v="OFF-BI-10002082"/>
    <x v="1"/>
    <s v="Binders"/>
    <s v="GBC Twin Loop Wire Binding Elements"/>
    <x v="3807"/>
    <n v="2"/>
    <n v="0.2"/>
    <n v="19.968"/>
    <s v="Anna Andreadi"/>
    <s v=""/>
    <n v="1"/>
    <n v="0"/>
  </r>
  <r>
    <n v="5178"/>
    <x v="2565"/>
    <x v="482"/>
    <d v="2018-12-30T00:00:00"/>
    <s v="Standard Class"/>
    <x v="295"/>
    <x v="295"/>
    <x v="1"/>
    <s v="United States"/>
    <s v="New York City"/>
    <s v="New York"/>
    <n v="10024"/>
    <x v="3"/>
    <s v="OFF-BI-10004967"/>
    <x v="1"/>
    <s v="Binders"/>
    <s v="Round Ring Binders"/>
    <x v="3808"/>
    <n v="3"/>
    <n v="0.2"/>
    <n v="1.6848000000000001"/>
    <s v="Chuck Magee"/>
    <s v=""/>
    <n v="1"/>
    <n v="0"/>
  </r>
  <r>
    <n v="5179"/>
    <x v="2566"/>
    <x v="657"/>
    <d v="2017-04-19T00:00:00"/>
    <s v="Standard Class"/>
    <x v="387"/>
    <x v="387"/>
    <x v="1"/>
    <s v="United States"/>
    <s v="Los Angeles"/>
    <s v="California"/>
    <n v="90036"/>
    <x v="1"/>
    <s v="FUR-FU-10004973"/>
    <x v="0"/>
    <s v="Furnishings"/>
    <s v="Flat Face Poster Frame"/>
    <x v="1023"/>
    <n v="2"/>
    <n v="0"/>
    <n v="15.825600000000001"/>
    <s v="Anna Andreadi"/>
    <s v=""/>
    <n v="1"/>
    <n v="0"/>
  </r>
  <r>
    <n v="5180"/>
    <x v="2566"/>
    <x v="657"/>
    <d v="2017-04-19T00:00:00"/>
    <s v="Standard Class"/>
    <x v="387"/>
    <x v="387"/>
    <x v="1"/>
    <s v="United States"/>
    <s v="Los Angeles"/>
    <s v="California"/>
    <n v="90036"/>
    <x v="1"/>
    <s v="TEC-PH-10003645"/>
    <x v="2"/>
    <s v="Phones"/>
    <s v="Aastra 57i VoIP phone"/>
    <x v="3809"/>
    <n v="2"/>
    <n v="0.2"/>
    <n v="19.393200000000007"/>
    <s v="Anna Andreadi"/>
    <s v=""/>
    <n v="1"/>
    <n v="0"/>
  </r>
  <r>
    <n v="5181"/>
    <x v="2566"/>
    <x v="657"/>
    <d v="2017-04-19T00:00:00"/>
    <s v="Standard Class"/>
    <x v="387"/>
    <x v="387"/>
    <x v="1"/>
    <s v="United States"/>
    <s v="Los Angeles"/>
    <s v="California"/>
    <n v="90036"/>
    <x v="1"/>
    <s v="OFF-AP-10004980"/>
    <x v="1"/>
    <s v="Appliances"/>
    <s v="3M Replacement Filter for Office Air Cleaner for 20' x 33' Room"/>
    <x v="3810"/>
    <n v="2"/>
    <n v="0"/>
    <n v="29.577600000000004"/>
    <s v="Anna Andreadi"/>
    <s v=""/>
    <n v="1"/>
    <n v="0"/>
  </r>
  <r>
    <n v="5182"/>
    <x v="2567"/>
    <x v="510"/>
    <d v="2019-09-15T00:00:00"/>
    <s v="First Class"/>
    <x v="137"/>
    <x v="137"/>
    <x v="1"/>
    <s v="United States"/>
    <s v="Woonsocket"/>
    <s v="Rhode Island"/>
    <n v="2895"/>
    <x v="3"/>
    <s v="OFF-PA-10003797"/>
    <x v="1"/>
    <s v="Paper"/>
    <s v="Xerox 209"/>
    <x v="1568"/>
    <n v="7"/>
    <n v="0"/>
    <n v="21.772800000000004"/>
    <s v="Chuck Magee"/>
    <s v=""/>
    <n v="1"/>
    <n v="0"/>
  </r>
  <r>
    <n v="5183"/>
    <x v="2567"/>
    <x v="510"/>
    <d v="2019-09-15T00:00:00"/>
    <s v="First Class"/>
    <x v="137"/>
    <x v="137"/>
    <x v="1"/>
    <s v="United States"/>
    <s v="Woonsocket"/>
    <s v="Rhode Island"/>
    <n v="2895"/>
    <x v="3"/>
    <s v="OFF-BI-10003707"/>
    <x v="1"/>
    <s v="Binders"/>
    <s v="Aluminum Screw Posts"/>
    <x v="3811"/>
    <n v="3"/>
    <n v="0"/>
    <n v="22.89"/>
    <s v="Chuck Magee"/>
    <s v=""/>
    <n v="1"/>
    <n v="0"/>
  </r>
  <r>
    <n v="5184"/>
    <x v="2568"/>
    <x v="241"/>
    <d v="2019-09-27T00:00:00"/>
    <s v="First Class"/>
    <x v="165"/>
    <x v="165"/>
    <x v="0"/>
    <s v="United States"/>
    <s v="Columbus"/>
    <s v="Georgia"/>
    <n v="31907"/>
    <x v="0"/>
    <s v="OFF-ST-10000885"/>
    <x v="1"/>
    <s v="Storage"/>
    <s v="Fellowes Desktop Hanging File Manager"/>
    <x v="2353"/>
    <n v="3"/>
    <n v="0"/>
    <n v="10.0725"/>
    <s v="Cassandra Brandow"/>
    <s v=""/>
    <n v="1"/>
    <n v="0"/>
  </r>
  <r>
    <n v="5185"/>
    <x v="2568"/>
    <x v="241"/>
    <d v="2019-09-27T00:00:00"/>
    <s v="First Class"/>
    <x v="165"/>
    <x v="165"/>
    <x v="0"/>
    <s v="United States"/>
    <s v="Columbus"/>
    <s v="Georgia"/>
    <n v="31907"/>
    <x v="0"/>
    <s v="OFF-BI-10002827"/>
    <x v="1"/>
    <s v="Binders"/>
    <s v="Avery Durable Poly Binders"/>
    <x v="3812"/>
    <n v="7"/>
    <n v="0"/>
    <n v="17.8066"/>
    <s v="Cassandra Brandow"/>
    <s v=""/>
    <n v="1"/>
    <n v="0"/>
  </r>
  <r>
    <n v="5186"/>
    <x v="2569"/>
    <x v="998"/>
    <d v="2017-10-15T00:00:00"/>
    <s v="Standard Class"/>
    <x v="479"/>
    <x v="479"/>
    <x v="0"/>
    <s v="United States"/>
    <s v="Jacksonville"/>
    <s v="Florida"/>
    <n v="32216"/>
    <x v="0"/>
    <s v="OFF-ST-10004459"/>
    <x v="1"/>
    <s v="Storage"/>
    <s v="Tennsco Single-Tier Lockers"/>
    <x v="2122"/>
    <n v="6"/>
    <n v="0.2"/>
    <n v="-337.80600000000004"/>
    <s v="Cassandra Brandow"/>
    <s v=""/>
    <n v="1"/>
    <n v="0"/>
  </r>
  <r>
    <n v="5187"/>
    <x v="2570"/>
    <x v="154"/>
    <d v="2017-12-03T00:00:00"/>
    <s v="Standard Class"/>
    <x v="258"/>
    <x v="258"/>
    <x v="2"/>
    <s v="United States"/>
    <s v="Philadelphia"/>
    <s v="Pennsylvania"/>
    <n v="19140"/>
    <x v="3"/>
    <s v="TEC-PH-10002789"/>
    <x v="2"/>
    <s v="Phones"/>
    <s v="LG Exalt"/>
    <x v="3813"/>
    <n v="8"/>
    <n v="0.4"/>
    <n v="-162.22960000000006"/>
    <s v="Chuck Magee"/>
    <s v=""/>
    <n v="1"/>
    <n v="0"/>
  </r>
  <r>
    <n v="5188"/>
    <x v="2571"/>
    <x v="1023"/>
    <d v="2017-09-18T00:00:00"/>
    <s v="Standard Class"/>
    <x v="233"/>
    <x v="233"/>
    <x v="0"/>
    <s v="United States"/>
    <s v="Columbus"/>
    <s v="Indiana"/>
    <n v="47201"/>
    <x v="2"/>
    <s v="TEC-AC-10001314"/>
    <x v="2"/>
    <s v="Accessories"/>
    <s v="Case Logic 2.4GHz Wireless Keyboard"/>
    <x v="1772"/>
    <n v="4"/>
    <n v="0"/>
    <n v="15.996799999999979"/>
    <s v="Kelly Williams"/>
    <s v=""/>
    <n v="1"/>
    <n v="0"/>
  </r>
  <r>
    <n v="5189"/>
    <x v="2571"/>
    <x v="1023"/>
    <d v="2017-09-18T00:00:00"/>
    <s v="Standard Class"/>
    <x v="233"/>
    <x v="233"/>
    <x v="0"/>
    <s v="United States"/>
    <s v="Columbus"/>
    <s v="Indiana"/>
    <n v="47201"/>
    <x v="2"/>
    <s v="FUR-CH-10000015"/>
    <x v="0"/>
    <s v="Chairs"/>
    <s v="Hon Multipurpose Stacking Arm Chairs"/>
    <x v="3814"/>
    <n v="7"/>
    <n v="0"/>
    <n v="394.21199999999999"/>
    <s v="Kelly Williams"/>
    <s v=""/>
    <n v="1"/>
    <n v="0"/>
  </r>
  <r>
    <n v="5190"/>
    <x v="2572"/>
    <x v="237"/>
    <d v="2019-11-18T00:00:00"/>
    <s v="Standard Class"/>
    <x v="190"/>
    <x v="190"/>
    <x v="0"/>
    <s v="United States"/>
    <s v="Pasadena"/>
    <s v="Texas"/>
    <n v="77506"/>
    <x v="2"/>
    <s v="TEC-AC-10004855"/>
    <x v="2"/>
    <s v="Accessories"/>
    <s v="V7 USB Numeric Keypad"/>
    <x v="3815"/>
    <n v="6"/>
    <n v="0.2"/>
    <n v="-27.292200000000001"/>
    <s v="Kelly Williams"/>
    <n v="1"/>
    <n v="0"/>
    <n v="0"/>
  </r>
  <r>
    <n v="5191"/>
    <x v="2572"/>
    <x v="237"/>
    <d v="2019-11-18T00:00:00"/>
    <s v="Standard Class"/>
    <x v="190"/>
    <x v="190"/>
    <x v="0"/>
    <s v="United States"/>
    <s v="Pasadena"/>
    <s v="Texas"/>
    <n v="77506"/>
    <x v="2"/>
    <s v="OFF-AR-10003582"/>
    <x v="1"/>
    <s v="Art"/>
    <s v="Boston Electric Pencil Sharpener, Model 1818, Charcoal Black"/>
    <x v="3816"/>
    <n v="2"/>
    <n v="0.2"/>
    <n v="4.5040000000000031"/>
    <s v="Kelly Williams"/>
    <n v="1"/>
    <n v="0"/>
    <n v="0"/>
  </r>
  <r>
    <n v="5192"/>
    <x v="2573"/>
    <x v="1024"/>
    <d v="2019-05-09T00:00:00"/>
    <s v="Standard Class"/>
    <x v="213"/>
    <x v="213"/>
    <x v="0"/>
    <s v="United States"/>
    <s v="San Francisco"/>
    <s v="California"/>
    <n v="94122"/>
    <x v="1"/>
    <s v="OFF-EN-10003448"/>
    <x v="1"/>
    <s v="Envelopes"/>
    <s v="Peel &amp; Seel Recycled Catalog Envelopes, Brown"/>
    <x v="3817"/>
    <n v="2"/>
    <n v="0"/>
    <n v="11.58"/>
    <s v="Anna Andreadi"/>
    <s v=""/>
    <n v="1"/>
    <n v="0"/>
  </r>
  <r>
    <n v="5193"/>
    <x v="2574"/>
    <x v="683"/>
    <d v="2016-12-01T00:00:00"/>
    <s v="Second Class"/>
    <x v="294"/>
    <x v="294"/>
    <x v="1"/>
    <s v="United States"/>
    <s v="Columbia"/>
    <s v="South Carolina"/>
    <n v="29203"/>
    <x v="0"/>
    <s v="FUR-FU-10003773"/>
    <x v="0"/>
    <s v="Furnishings"/>
    <s v="Eldon Cleatmat Plus Chair Mats for High Pile Carpets"/>
    <x v="3818"/>
    <n v="5"/>
    <n v="0"/>
    <n v="43.735999999999962"/>
    <s v="Cassandra Brandow"/>
    <s v=""/>
    <n v="1"/>
    <n v="0"/>
  </r>
  <r>
    <n v="5194"/>
    <x v="2574"/>
    <x v="683"/>
    <d v="2016-12-01T00:00:00"/>
    <s v="Second Class"/>
    <x v="294"/>
    <x v="294"/>
    <x v="1"/>
    <s v="United States"/>
    <s v="Columbia"/>
    <s v="South Carolina"/>
    <n v="29203"/>
    <x v="0"/>
    <s v="OFF-PA-10001363"/>
    <x v="1"/>
    <s v="Paper"/>
    <s v="Xerox 1933"/>
    <x v="3016"/>
    <n v="7"/>
    <n v="0"/>
    <n v="40.401199999999996"/>
    <s v="Cassandra Brandow"/>
    <s v=""/>
    <n v="1"/>
    <n v="0"/>
  </r>
  <r>
    <n v="5195"/>
    <x v="2574"/>
    <x v="683"/>
    <d v="2016-12-01T00:00:00"/>
    <s v="Second Class"/>
    <x v="294"/>
    <x v="294"/>
    <x v="1"/>
    <s v="United States"/>
    <s v="Columbia"/>
    <s v="South Carolina"/>
    <n v="29203"/>
    <x v="0"/>
    <s v="OFF-AR-10004757"/>
    <x v="1"/>
    <s v="Art"/>
    <s v="Crayola Colored Pencils"/>
    <x v="2805"/>
    <n v="4"/>
    <n v="0"/>
    <n v="4.3295999999999992"/>
    <s v="Cassandra Brandow"/>
    <s v=""/>
    <n v="1"/>
    <n v="0"/>
  </r>
  <r>
    <n v="5196"/>
    <x v="2574"/>
    <x v="683"/>
    <d v="2016-12-01T00:00:00"/>
    <s v="Second Class"/>
    <x v="294"/>
    <x v="294"/>
    <x v="1"/>
    <s v="United States"/>
    <s v="Columbia"/>
    <s v="South Carolina"/>
    <n v="29203"/>
    <x v="0"/>
    <s v="OFF-BI-10000309"/>
    <x v="1"/>
    <s v="Binders"/>
    <s v="GBC Twin Loop Wire Binding Elements, 9/16&quot; Spine, Black"/>
    <x v="3819"/>
    <n v="3"/>
    <n v="0"/>
    <n v="22.3734"/>
    <s v="Cassandra Brandow"/>
    <s v=""/>
    <n v="1"/>
    <n v="0"/>
  </r>
  <r>
    <n v="5197"/>
    <x v="2575"/>
    <x v="1025"/>
    <d v="2016-05-15T00:00:00"/>
    <s v="Standard Class"/>
    <x v="482"/>
    <x v="482"/>
    <x v="0"/>
    <s v="United States"/>
    <s v="Kent"/>
    <s v="Washington"/>
    <n v="98031"/>
    <x v="1"/>
    <s v="OFF-EN-10001434"/>
    <x v="1"/>
    <s v="Envelopes"/>
    <s v="Strathmore #10 Envelopes, Ultimate White"/>
    <x v="3820"/>
    <n v="3"/>
    <n v="0"/>
    <n v="77.483699999999999"/>
    <s v="Anna Andreadi"/>
    <s v=""/>
    <n v="1"/>
    <n v="0"/>
  </r>
  <r>
    <n v="5198"/>
    <x v="2575"/>
    <x v="1025"/>
    <d v="2016-05-15T00:00:00"/>
    <s v="Standard Class"/>
    <x v="482"/>
    <x v="482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x v="3582"/>
    <n v="5"/>
    <n v="0.2"/>
    <n v="4.3600000000000012"/>
    <s v="Anna Andreadi"/>
    <s v=""/>
    <n v="1"/>
    <n v="0"/>
  </r>
  <r>
    <n v="5199"/>
    <x v="2576"/>
    <x v="840"/>
    <d v="2018-03-08T00:00:00"/>
    <s v="Standard Class"/>
    <x v="397"/>
    <x v="397"/>
    <x v="0"/>
    <s v="United States"/>
    <s v="Round Rock"/>
    <s v="Texas"/>
    <n v="78664"/>
    <x v="2"/>
    <s v="OFF-SU-10000151"/>
    <x v="1"/>
    <s v="Supplies"/>
    <s v="High Speed Automatic Electric Letter Opener"/>
    <x v="3821"/>
    <n v="3"/>
    <n v="0.2"/>
    <n v="-786.01440000000025"/>
    <s v="Kelly Williams"/>
    <s v=""/>
    <n v="1"/>
    <n v="0"/>
  </r>
  <r>
    <n v="5200"/>
    <x v="2576"/>
    <x v="840"/>
    <d v="2018-03-08T00:00:00"/>
    <s v="Standard Class"/>
    <x v="397"/>
    <x v="397"/>
    <x v="0"/>
    <s v="United States"/>
    <s v="Round Rock"/>
    <s v="Texas"/>
    <n v="78664"/>
    <x v="2"/>
    <s v="OFF-FA-10001332"/>
    <x v="1"/>
    <s v="Fasteners"/>
    <s v="Acco Banker's Clasps, 5 3/4&quot;-Long"/>
    <x v="2134"/>
    <n v="1"/>
    <n v="0.2"/>
    <n v="0.77759999999999996"/>
    <s v="Kelly Williams"/>
    <s v=""/>
    <n v="1"/>
    <n v="0"/>
  </r>
  <r>
    <n v="5201"/>
    <x v="2576"/>
    <x v="840"/>
    <d v="2018-03-08T00:00:00"/>
    <s v="Standard Class"/>
    <x v="397"/>
    <x v="397"/>
    <x v="0"/>
    <s v="United States"/>
    <s v="Round Rock"/>
    <s v="Texas"/>
    <n v="78664"/>
    <x v="2"/>
    <s v="TEC-PH-10000895"/>
    <x v="2"/>
    <s v="Phones"/>
    <s v="Polycom VVX 310 VoIP phone"/>
    <x v="2404"/>
    <n v="3"/>
    <n v="0.2"/>
    <n v="32.398200000000017"/>
    <s v="Kelly Williams"/>
    <s v=""/>
    <n v="1"/>
    <n v="0"/>
  </r>
  <r>
    <n v="5202"/>
    <x v="2576"/>
    <x v="840"/>
    <d v="2018-03-08T00:00:00"/>
    <s v="Standard Class"/>
    <x v="397"/>
    <x v="397"/>
    <x v="0"/>
    <s v="United States"/>
    <s v="Round Rock"/>
    <s v="Texas"/>
    <n v="78664"/>
    <x v="2"/>
    <s v="TEC-AC-10002857"/>
    <x v="2"/>
    <s v="Accessories"/>
    <s v="Verbatim 25 GB 6x Blu-ray Single Layer Recordable Disc, 1/Pack"/>
    <x v="3822"/>
    <n v="7"/>
    <n v="0.2"/>
    <n v="5.7364999999999977"/>
    <s v="Kelly Williams"/>
    <s v=""/>
    <n v="1"/>
    <n v="0"/>
  </r>
  <r>
    <n v="5203"/>
    <x v="2577"/>
    <x v="762"/>
    <d v="2017-08-19T00:00:00"/>
    <s v="Standard Class"/>
    <x v="681"/>
    <x v="681"/>
    <x v="0"/>
    <s v="United States"/>
    <s v="Oakland"/>
    <s v="California"/>
    <n v="94601"/>
    <x v="1"/>
    <s v="FUR-FU-10004018"/>
    <x v="0"/>
    <s v="Furnishings"/>
    <s v="Tensor Computer Mounted Lamp"/>
    <x v="3823"/>
    <n v="7"/>
    <n v="0"/>
    <n v="28.142100000000006"/>
    <s v="Anna Andreadi"/>
    <s v=""/>
    <n v="1"/>
    <n v="0"/>
  </r>
  <r>
    <n v="5204"/>
    <x v="2577"/>
    <x v="762"/>
    <d v="2017-08-19T00:00:00"/>
    <s v="Standard Class"/>
    <x v="681"/>
    <x v="681"/>
    <x v="0"/>
    <s v="United States"/>
    <s v="Oakland"/>
    <s v="California"/>
    <n v="94601"/>
    <x v="1"/>
    <s v="OFF-ST-10003638"/>
    <x v="1"/>
    <s v="Storage"/>
    <s v="Mobile Personal File Cube"/>
    <x v="3824"/>
    <n v="3"/>
    <n v="0"/>
    <n v="18.970199999999998"/>
    <s v="Anna Andreadi"/>
    <s v=""/>
    <n v="1"/>
    <n v="0"/>
  </r>
  <r>
    <n v="5205"/>
    <x v="2578"/>
    <x v="811"/>
    <d v="2017-09-18T00:00:00"/>
    <s v="Standard Class"/>
    <x v="612"/>
    <x v="612"/>
    <x v="0"/>
    <s v="United States"/>
    <s v="Auburn"/>
    <s v="New York"/>
    <n v="13021"/>
    <x v="3"/>
    <s v="OFF-AR-10004685"/>
    <x v="1"/>
    <s v="Art"/>
    <s v="Binney &amp; Smith Crayola Metallic Colored Pencils, 8-Color Set"/>
    <x v="1577"/>
    <n v="2"/>
    <n v="0"/>
    <n v="3.0557999999999996"/>
    <s v="Chuck Magee"/>
    <s v=""/>
    <n v="1"/>
    <n v="0"/>
  </r>
  <r>
    <n v="5206"/>
    <x v="2578"/>
    <x v="811"/>
    <d v="2017-09-18T00:00:00"/>
    <s v="Standard Class"/>
    <x v="612"/>
    <x v="612"/>
    <x v="0"/>
    <s v="United States"/>
    <s v="Auburn"/>
    <s v="New York"/>
    <n v="13021"/>
    <x v="3"/>
    <s v="OFF-ST-10001713"/>
    <x v="1"/>
    <s v="Storage"/>
    <s v="Gould Plastics 9-Pocket Panel Bin, 18-3/8w x 5-1/4d x 20-1/2h, Black"/>
    <x v="2815"/>
    <n v="2"/>
    <n v="0"/>
    <n v="4.2391999999999967"/>
    <s v="Chuck Magee"/>
    <s v=""/>
    <n v="1"/>
    <n v="0"/>
  </r>
  <r>
    <n v="5207"/>
    <x v="2578"/>
    <x v="811"/>
    <d v="2017-09-18T00:00:00"/>
    <s v="Standard Class"/>
    <x v="612"/>
    <x v="612"/>
    <x v="0"/>
    <s v="United States"/>
    <s v="Auburn"/>
    <s v="New York"/>
    <n v="13021"/>
    <x v="3"/>
    <s v="OFF-FA-10000490"/>
    <x v="1"/>
    <s v="Fasteners"/>
    <s v="OIC Binder Clips, Mini, 1/4&quot; Capacity, Black"/>
    <x v="3825"/>
    <n v="1"/>
    <n v="0"/>
    <n v="0.58279999999999998"/>
    <s v="Chuck Magee"/>
    <s v=""/>
    <n v="1"/>
    <n v="0"/>
  </r>
  <r>
    <n v="5208"/>
    <x v="2578"/>
    <x v="811"/>
    <d v="2017-09-18T00:00:00"/>
    <s v="Standard Class"/>
    <x v="612"/>
    <x v="612"/>
    <x v="0"/>
    <s v="United States"/>
    <s v="Auburn"/>
    <s v="New York"/>
    <n v="13021"/>
    <x v="3"/>
    <s v="OFF-LA-10002043"/>
    <x v="1"/>
    <s v="Labels"/>
    <s v="Avery 489"/>
    <x v="346"/>
    <n v="2"/>
    <n v="0"/>
    <n v="9.9359999999999999"/>
    <s v="Chuck Magee"/>
    <s v=""/>
    <n v="1"/>
    <n v="0"/>
  </r>
  <r>
    <n v="5209"/>
    <x v="2578"/>
    <x v="811"/>
    <d v="2017-09-18T00:00:00"/>
    <s v="Standard Class"/>
    <x v="612"/>
    <x v="612"/>
    <x v="0"/>
    <s v="United States"/>
    <s v="Auburn"/>
    <s v="New York"/>
    <n v="13021"/>
    <x v="3"/>
    <s v="OFF-PA-10002464"/>
    <x v="1"/>
    <s v="Paper"/>
    <s v="HP Office Recycled Paper (20Lb. and 87 Bright)"/>
    <x v="986"/>
    <n v="5"/>
    <n v="0"/>
    <n v="14.161000000000001"/>
    <s v="Chuck Magee"/>
    <s v=""/>
    <n v="1"/>
    <n v="0"/>
  </r>
  <r>
    <n v="5210"/>
    <x v="2578"/>
    <x v="811"/>
    <d v="2017-09-18T00:00:00"/>
    <s v="Standard Class"/>
    <x v="612"/>
    <x v="612"/>
    <x v="0"/>
    <s v="United States"/>
    <s v="Auburn"/>
    <s v="New York"/>
    <n v="13021"/>
    <x v="3"/>
    <s v="OFF-EN-10002504"/>
    <x v="1"/>
    <s v="Envelopes"/>
    <s v="Tyvek  Top-Opening Peel &amp; Seel Envelopes, Plain White"/>
    <x v="3370"/>
    <n v="1"/>
    <n v="0"/>
    <n v="12.7746"/>
    <s v="Chuck Magee"/>
    <s v=""/>
    <n v="1"/>
    <n v="0"/>
  </r>
  <r>
    <n v="5211"/>
    <x v="2579"/>
    <x v="1026"/>
    <d v="2017-01-18T00:00:00"/>
    <s v="Standard Class"/>
    <x v="453"/>
    <x v="453"/>
    <x v="1"/>
    <s v="United States"/>
    <s v="Newark"/>
    <s v="Delaware"/>
    <n v="19711"/>
    <x v="3"/>
    <s v="OFF-ST-10002615"/>
    <x v="1"/>
    <s v="Storage"/>
    <s v="Dual Level, Single-Width Filing Carts"/>
    <x v="2848"/>
    <n v="3"/>
    <n v="0"/>
    <n v="120.94680000000001"/>
    <s v="Chuck Magee"/>
    <s v=""/>
    <n v="1"/>
    <n v="0"/>
  </r>
  <r>
    <n v="5212"/>
    <x v="2580"/>
    <x v="793"/>
    <d v="2017-05-16T00:00:00"/>
    <s v="Second Class"/>
    <x v="616"/>
    <x v="616"/>
    <x v="0"/>
    <s v="United States"/>
    <s v="New York City"/>
    <s v="New York"/>
    <n v="10024"/>
    <x v="3"/>
    <s v="OFF-ST-10004258"/>
    <x v="1"/>
    <s v="Storage"/>
    <s v="Portable Personal File Box"/>
    <x v="905"/>
    <n v="3"/>
    <n v="0"/>
    <n v="9.8901000000000039"/>
    <s v="Chuck Magee"/>
    <s v=""/>
    <n v="1"/>
    <n v="0"/>
  </r>
  <r>
    <n v="5213"/>
    <x v="2581"/>
    <x v="182"/>
    <d v="2018-09-26T00:00:00"/>
    <s v="Same Day"/>
    <x v="320"/>
    <x v="320"/>
    <x v="0"/>
    <s v="United States"/>
    <s v="Redlands"/>
    <s v="California"/>
    <n v="92374"/>
    <x v="1"/>
    <s v="OFF-ST-10004507"/>
    <x v="1"/>
    <s v="Storage"/>
    <s v="Advantus Rolling Storage Box"/>
    <x v="492"/>
    <n v="3"/>
    <n v="0"/>
    <n v="13.891499999999999"/>
    <s v="Anna Andreadi"/>
    <s v=""/>
    <n v="1"/>
    <n v="0"/>
  </r>
  <r>
    <n v="5214"/>
    <x v="2581"/>
    <x v="182"/>
    <d v="2018-09-26T00:00:00"/>
    <s v="Same Day"/>
    <x v="320"/>
    <x v="320"/>
    <x v="0"/>
    <s v="United States"/>
    <s v="Redlands"/>
    <s v="California"/>
    <n v="92374"/>
    <x v="1"/>
    <s v="OFF-LA-10000262"/>
    <x v="1"/>
    <s v="Labels"/>
    <s v="Avery 494"/>
    <x v="1507"/>
    <n v="3"/>
    <n v="0"/>
    <n v="3.6017999999999999"/>
    <s v="Anna Andreadi"/>
    <s v=""/>
    <n v="1"/>
    <n v="0"/>
  </r>
  <r>
    <n v="5215"/>
    <x v="2581"/>
    <x v="182"/>
    <d v="2018-09-26T00:00:00"/>
    <s v="Same Day"/>
    <x v="320"/>
    <x v="320"/>
    <x v="0"/>
    <s v="United States"/>
    <s v="Redlands"/>
    <s v="California"/>
    <n v="92374"/>
    <x v="1"/>
    <s v="OFF-AR-10002445"/>
    <x v="1"/>
    <s v="Art"/>
    <s v="SANFORD Major Accent Highlighters"/>
    <x v="3826"/>
    <n v="5"/>
    <n v="0"/>
    <n v="13.452000000000002"/>
    <s v="Anna Andreadi"/>
    <s v=""/>
    <n v="1"/>
    <n v="0"/>
  </r>
  <r>
    <n v="5216"/>
    <x v="2581"/>
    <x v="182"/>
    <d v="2018-09-26T00:00:00"/>
    <s v="Same Day"/>
    <x v="320"/>
    <x v="320"/>
    <x v="0"/>
    <s v="United States"/>
    <s v="Redlands"/>
    <s v="California"/>
    <n v="92374"/>
    <x v="1"/>
    <s v="OFF-PA-10001667"/>
    <x v="1"/>
    <s v="Paper"/>
    <s v="Great White Multi-Use Recycled Paper (20Lb. and 84 Bright)"/>
    <x v="2744"/>
    <n v="5"/>
    <n v="0"/>
    <n v="13.454999999999998"/>
    <s v="Anna Andreadi"/>
    <s v=""/>
    <n v="1"/>
    <n v="0"/>
  </r>
  <r>
    <n v="5217"/>
    <x v="2582"/>
    <x v="428"/>
    <d v="2019-09-15T00:00:00"/>
    <s v="Standard Class"/>
    <x v="677"/>
    <x v="677"/>
    <x v="0"/>
    <s v="United States"/>
    <s v="Roseville"/>
    <s v="Michigan"/>
    <n v="48066"/>
    <x v="2"/>
    <s v="OFF-EN-10000461"/>
    <x v="1"/>
    <s v="Envelopes"/>
    <s v="#10- 4 1/8&quot; x 9 1/2&quot; Recycled Envelopes"/>
    <x v="2053"/>
    <n v="2"/>
    <n v="0"/>
    <n v="8.2156000000000002"/>
    <s v="Kelly Williams"/>
    <s v=""/>
    <n v="1"/>
    <n v="0"/>
  </r>
  <r>
    <n v="5218"/>
    <x v="2583"/>
    <x v="4"/>
    <d v="2019-04-17T00:00:00"/>
    <s v="Second Class"/>
    <x v="374"/>
    <x v="374"/>
    <x v="1"/>
    <s v="United States"/>
    <s v="Los Angeles"/>
    <s v="California"/>
    <n v="90049"/>
    <x v="1"/>
    <s v="OFF-PA-10002254"/>
    <x v="1"/>
    <s v="Paper"/>
    <s v="Xerox 1883"/>
    <x v="1219"/>
    <n v="3"/>
    <n v="0"/>
    <n v="36.404399999999995"/>
    <s v="Anna Andreadi"/>
    <s v=""/>
    <n v="1"/>
    <n v="0"/>
  </r>
  <r>
    <n v="5219"/>
    <x v="2584"/>
    <x v="193"/>
    <d v="2019-06-14T00:00:00"/>
    <s v="Standard Class"/>
    <x v="18"/>
    <x v="18"/>
    <x v="1"/>
    <s v="United States"/>
    <s v="New York City"/>
    <s v="New York"/>
    <n v="10011"/>
    <x v="3"/>
    <s v="OFF-AR-10001868"/>
    <x v="1"/>
    <s v="Art"/>
    <s v="Prang Dustless Chalk Sticks"/>
    <x v="3681"/>
    <n v="5"/>
    <n v="0"/>
    <n v="4.2"/>
    <s v="Chuck Magee"/>
    <s v=""/>
    <n v="1"/>
    <n v="0"/>
  </r>
  <r>
    <n v="5220"/>
    <x v="2585"/>
    <x v="853"/>
    <d v="2019-09-01T00:00:00"/>
    <s v="Same Day"/>
    <x v="222"/>
    <x v="222"/>
    <x v="0"/>
    <s v="United States"/>
    <s v="Detroit"/>
    <s v="Michigan"/>
    <n v="48205"/>
    <x v="2"/>
    <s v="FUR-CH-10004875"/>
    <x v="0"/>
    <s v="Chairs"/>
    <s v="Harbour Creations 67200 Series Stacking Chairs"/>
    <x v="3827"/>
    <n v="7"/>
    <n v="0"/>
    <n v="134.53020000000001"/>
    <s v="Kelly Williams"/>
    <s v=""/>
    <n v="1"/>
    <n v="0"/>
  </r>
  <r>
    <n v="5221"/>
    <x v="2586"/>
    <x v="1027"/>
    <d v="2016-06-20T00:00:00"/>
    <s v="Standard Class"/>
    <x v="676"/>
    <x v="676"/>
    <x v="2"/>
    <s v="United States"/>
    <s v="Detroit"/>
    <s v="Michigan"/>
    <n v="48234"/>
    <x v="2"/>
    <s v="FUR-BO-10000711"/>
    <x v="0"/>
    <s v="Bookcases"/>
    <s v="Hon Metal Bookcases, Gray"/>
    <x v="3724"/>
    <n v="3"/>
    <n v="0"/>
    <n v="57.4938"/>
    <s v="Kelly Williams"/>
    <s v=""/>
    <n v="1"/>
    <n v="0"/>
  </r>
  <r>
    <n v="5222"/>
    <x v="2587"/>
    <x v="796"/>
    <d v="2019-05-22T00:00:00"/>
    <s v="Second Class"/>
    <x v="452"/>
    <x v="452"/>
    <x v="2"/>
    <s v="United States"/>
    <s v="Springfield"/>
    <s v="Missouri"/>
    <n v="65807"/>
    <x v="2"/>
    <s v="OFF-AP-10000938"/>
    <x v="1"/>
    <s v="Appliances"/>
    <s v="Avanti 1.7 Cu. Ft. Refrigerator"/>
    <x v="3828"/>
    <n v="7"/>
    <n v="0"/>
    <n v="197.92079999999999"/>
    <s v="Kelly Williams"/>
    <s v=""/>
    <n v="1"/>
    <n v="0"/>
  </r>
  <r>
    <n v="5223"/>
    <x v="2587"/>
    <x v="796"/>
    <d v="2019-05-22T00:00:00"/>
    <s v="Second Class"/>
    <x v="452"/>
    <x v="452"/>
    <x v="2"/>
    <s v="United States"/>
    <s v="Springfield"/>
    <s v="Missouri"/>
    <n v="65807"/>
    <x v="2"/>
    <s v="TEC-PH-10003555"/>
    <x v="2"/>
    <s v="Phones"/>
    <s v="Motorola HK250 Universal Bluetooth Headset"/>
    <x v="1164"/>
    <n v="5"/>
    <n v="0"/>
    <n v="2.2990000000000066"/>
    <s v="Kelly Williams"/>
    <s v=""/>
    <n v="1"/>
    <n v="0"/>
  </r>
  <r>
    <n v="5224"/>
    <x v="2587"/>
    <x v="796"/>
    <d v="2019-05-22T00:00:00"/>
    <s v="Second Class"/>
    <x v="452"/>
    <x v="452"/>
    <x v="2"/>
    <s v="United States"/>
    <s v="Springfield"/>
    <s v="Missouri"/>
    <n v="65807"/>
    <x v="2"/>
    <s v="OFF-BI-10001267"/>
    <x v="1"/>
    <s v="Binders"/>
    <s v="Universal Recycled Hanging Pressboard Report Binders, Letter Size"/>
    <x v="3829"/>
    <n v="7"/>
    <n v="0"/>
    <n v="20.731199999999998"/>
    <s v="Kelly Williams"/>
    <s v=""/>
    <n v="1"/>
    <n v="0"/>
  </r>
  <r>
    <n v="5225"/>
    <x v="2588"/>
    <x v="510"/>
    <d v="2019-09-17T00:00:00"/>
    <s v="Second Class"/>
    <x v="622"/>
    <x v="622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x v="1696"/>
    <n v="3"/>
    <n v="0"/>
    <n v="79.891199999999998"/>
    <s v="Anna Andreadi"/>
    <s v=""/>
    <n v="1"/>
    <n v="0"/>
  </r>
  <r>
    <n v="5226"/>
    <x v="2589"/>
    <x v="1028"/>
    <d v="2018-06-26T00:00:00"/>
    <s v="Standard Class"/>
    <x v="548"/>
    <x v="548"/>
    <x v="0"/>
    <s v="United States"/>
    <s v="New York City"/>
    <s v="New York"/>
    <n v="10011"/>
    <x v="3"/>
    <s v="OFF-BI-10001553"/>
    <x v="1"/>
    <s v="Binders"/>
    <s v="SpineVue Locking Slant-D Ring Binders by Cardinal"/>
    <x v="3830"/>
    <n v="5"/>
    <n v="0.2"/>
    <n v="12.795999999999999"/>
    <s v="Chuck Magee"/>
    <s v=""/>
    <n v="1"/>
    <n v="0"/>
  </r>
  <r>
    <n v="5227"/>
    <x v="2589"/>
    <x v="1028"/>
    <d v="2018-06-26T00:00:00"/>
    <s v="Standard Class"/>
    <x v="548"/>
    <x v="548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x v="3831"/>
    <n v="6"/>
    <n v="0.2"/>
    <n v="60.496799999999993"/>
    <s v="Chuck Magee"/>
    <s v=""/>
    <n v="1"/>
    <n v="0"/>
  </r>
  <r>
    <n v="5228"/>
    <x v="2589"/>
    <x v="1028"/>
    <d v="2018-06-26T00:00:00"/>
    <s v="Standard Class"/>
    <x v="548"/>
    <x v="548"/>
    <x v="0"/>
    <s v="United States"/>
    <s v="New York City"/>
    <s v="New York"/>
    <n v="10011"/>
    <x v="3"/>
    <s v="FUR-BO-10003272"/>
    <x v="0"/>
    <s v="Bookcases"/>
    <s v="O'Sullivan Living Dimensions 5-Shelf Bookcases"/>
    <x v="3832"/>
    <n v="2"/>
    <n v="0.2"/>
    <n v="-44.196000000000026"/>
    <s v="Chuck Magee"/>
    <s v=""/>
    <n v="1"/>
    <n v="0"/>
  </r>
  <r>
    <n v="5229"/>
    <x v="2590"/>
    <x v="35"/>
    <d v="2016-12-01T00:00:00"/>
    <s v="Standard Class"/>
    <x v="60"/>
    <x v="60"/>
    <x v="2"/>
    <s v="United States"/>
    <s v="San Francisco"/>
    <s v="California"/>
    <n v="94109"/>
    <x v="1"/>
    <s v="OFF-PA-10001033"/>
    <x v="1"/>
    <s v="Paper"/>
    <s v="Xerox 1893"/>
    <x v="2658"/>
    <n v="2"/>
    <n v="0"/>
    <n v="40.170200000000001"/>
    <s v="Anna Andreadi"/>
    <s v=""/>
    <n v="1"/>
    <n v="0"/>
  </r>
  <r>
    <n v="5230"/>
    <x v="2591"/>
    <x v="498"/>
    <d v="2019-03-22T00:00:00"/>
    <s v="Second Class"/>
    <x v="193"/>
    <x v="193"/>
    <x v="0"/>
    <s v="United States"/>
    <s v="Fresno"/>
    <s v="California"/>
    <n v="93727"/>
    <x v="1"/>
    <s v="OFF-BI-10001553"/>
    <x v="1"/>
    <s v="Binders"/>
    <s v="SpineVue Locking Slant-D Ring Binders by Cardinal"/>
    <x v="899"/>
    <n v="2"/>
    <n v="0.2"/>
    <n v="5.1183999999999994"/>
    <s v="Anna Andreadi"/>
    <s v=""/>
    <n v="1"/>
    <n v="0"/>
  </r>
  <r>
    <n v="5231"/>
    <x v="2591"/>
    <x v="498"/>
    <d v="2019-03-22T00:00:00"/>
    <s v="Second Class"/>
    <x v="193"/>
    <x v="193"/>
    <x v="0"/>
    <s v="United States"/>
    <s v="Fresno"/>
    <s v="California"/>
    <n v="93727"/>
    <x v="1"/>
    <s v="FUR-TA-10001095"/>
    <x v="0"/>
    <s v="Tables"/>
    <s v="Chromcraft Round Conference Tables"/>
    <x v="944"/>
    <n v="5"/>
    <n v="0.2"/>
    <n v="8.7144999999999868"/>
    <s v="Anna Andreadi"/>
    <s v=""/>
    <n v="1"/>
    <n v="0"/>
  </r>
  <r>
    <n v="5232"/>
    <x v="2591"/>
    <x v="498"/>
    <d v="2019-03-22T00:00:00"/>
    <s v="Second Class"/>
    <x v="193"/>
    <x v="193"/>
    <x v="0"/>
    <s v="United States"/>
    <s v="Fresno"/>
    <s v="California"/>
    <n v="93727"/>
    <x v="1"/>
    <s v="FUR-FU-10001185"/>
    <x v="0"/>
    <s v="Furnishings"/>
    <s v="Advantus Employee of the Month Certificate Frame, 11 x 13-1/2"/>
    <x v="3833"/>
    <n v="1"/>
    <n v="0"/>
    <n v="12.6813"/>
    <s v="Anna Andreadi"/>
    <s v=""/>
    <n v="1"/>
    <n v="0"/>
  </r>
  <r>
    <n v="5233"/>
    <x v="2591"/>
    <x v="498"/>
    <d v="2019-03-22T00:00:00"/>
    <s v="Second Class"/>
    <x v="193"/>
    <x v="193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x v="3834"/>
    <n v="7"/>
    <n v="0.2"/>
    <n v="9.2798999999999996"/>
    <s v="Anna Andreadi"/>
    <s v=""/>
    <n v="1"/>
    <n v="0"/>
  </r>
  <r>
    <n v="5234"/>
    <x v="2592"/>
    <x v="638"/>
    <d v="2016-10-22T00:00:00"/>
    <s v="Standard Class"/>
    <x v="624"/>
    <x v="624"/>
    <x v="1"/>
    <s v="United States"/>
    <s v="Texarkana"/>
    <s v="Arkansas"/>
    <n v="71854"/>
    <x v="0"/>
    <s v="FUR-CH-10004626"/>
    <x v="0"/>
    <s v="Chairs"/>
    <s v="Office Star Flex Back Scooter Chair with Aluminum Finish Frame"/>
    <x v="3835"/>
    <n v="6"/>
    <n v="0"/>
    <n v="145.2816"/>
    <s v="Cassandra Brandow"/>
    <s v=""/>
    <n v="1"/>
    <n v="0"/>
  </r>
  <r>
    <n v="5235"/>
    <x v="2593"/>
    <x v="1029"/>
    <d v="2019-08-23T00:00:00"/>
    <s v="First Class"/>
    <x v="746"/>
    <x v="746"/>
    <x v="0"/>
    <s v="United States"/>
    <s v="San Francisco"/>
    <s v="California"/>
    <n v="94110"/>
    <x v="1"/>
    <s v="FUR-TA-10001768"/>
    <x v="0"/>
    <s v="Tables"/>
    <s v="Hon Racetrack Conference Tables"/>
    <x v="3836"/>
    <n v="1"/>
    <n v="0.2"/>
    <n v="2.625099999999982"/>
    <s v="Anna Andreadi"/>
    <s v=""/>
    <n v="1"/>
    <n v="0"/>
  </r>
  <r>
    <n v="5236"/>
    <x v="2594"/>
    <x v="258"/>
    <d v="2018-11-22T00:00:00"/>
    <s v="First Class"/>
    <x v="640"/>
    <x v="640"/>
    <x v="1"/>
    <s v="United States"/>
    <s v="Indianapolis"/>
    <s v="Indiana"/>
    <n v="46203"/>
    <x v="2"/>
    <s v="OFF-AP-10001947"/>
    <x v="1"/>
    <s v="Appliances"/>
    <s v="Acco 6 Outlet Guardian Premium Plus Surge Suppressor"/>
    <x v="3837"/>
    <n v="3"/>
    <n v="0"/>
    <n v="15.938399999999998"/>
    <s v="Kelly Williams"/>
    <s v=""/>
    <n v="1"/>
    <n v="0"/>
  </r>
  <r>
    <n v="5237"/>
    <x v="2595"/>
    <x v="59"/>
    <d v="2016-09-24T00:00:00"/>
    <s v="Standard Class"/>
    <x v="35"/>
    <x v="35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x v="3838"/>
    <n v="3"/>
    <n v="0"/>
    <n v="50.908200000000001"/>
    <s v="Chuck Magee"/>
    <n v="1"/>
    <n v="0"/>
    <n v="0"/>
  </r>
  <r>
    <n v="5238"/>
    <x v="2595"/>
    <x v="59"/>
    <d v="2016-09-24T00:00:00"/>
    <s v="Standard Class"/>
    <x v="35"/>
    <x v="35"/>
    <x v="0"/>
    <s v="United States"/>
    <s v="Columbia"/>
    <s v="Maryland"/>
    <n v="21044"/>
    <x v="3"/>
    <s v="FUR-BO-10001337"/>
    <x v="0"/>
    <s v="Bookcases"/>
    <s v="O'Sullivan Living Dimensions 2-Shelf Bookcases"/>
    <x v="1041"/>
    <n v="3"/>
    <n v="0"/>
    <n v="36.293999999999997"/>
    <s v="Chuck Magee"/>
    <n v="1"/>
    <n v="0"/>
    <n v="0"/>
  </r>
  <r>
    <n v="5239"/>
    <x v="2595"/>
    <x v="59"/>
    <d v="2016-09-24T00:00:00"/>
    <s v="Standard Class"/>
    <x v="35"/>
    <x v="35"/>
    <x v="0"/>
    <s v="United States"/>
    <s v="Columbia"/>
    <s v="Maryland"/>
    <n v="21044"/>
    <x v="3"/>
    <s v="TEC-AC-10003628"/>
    <x v="2"/>
    <s v="Accessories"/>
    <s v="Logitech 910-002974 M325 Wireless Mouse for Web Scrolling"/>
    <x v="2830"/>
    <n v="2"/>
    <n v="0"/>
    <n v="26.391200000000005"/>
    <s v="Chuck Magee"/>
    <n v="1"/>
    <n v="0"/>
    <n v="0"/>
  </r>
  <r>
    <n v="5240"/>
    <x v="2596"/>
    <x v="108"/>
    <d v="2018-09-17T00:00:00"/>
    <s v="Standard Class"/>
    <x v="686"/>
    <x v="686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x v="743"/>
    <n v="3"/>
    <n v="0"/>
    <n v="6.6587999999999994"/>
    <s v="Anna Andreadi"/>
    <s v=""/>
    <n v="1"/>
    <n v="0"/>
  </r>
  <r>
    <n v="5241"/>
    <x v="2596"/>
    <x v="108"/>
    <d v="2018-09-17T00:00:00"/>
    <s v="Standard Class"/>
    <x v="686"/>
    <x v="686"/>
    <x v="0"/>
    <s v="United States"/>
    <s v="San Jose"/>
    <s v="California"/>
    <n v="95123"/>
    <x v="1"/>
    <s v="OFF-BI-10001658"/>
    <x v="1"/>
    <s v="Binders"/>
    <s v="GBC Standard Therm-A-Bind Covers"/>
    <x v="3839"/>
    <n v="2"/>
    <n v="0.2"/>
    <n v="12.958399999999999"/>
    <s v="Anna Andreadi"/>
    <s v=""/>
    <n v="1"/>
    <n v="0"/>
  </r>
  <r>
    <n v="5242"/>
    <x v="2597"/>
    <x v="713"/>
    <d v="2018-09-26T00:00:00"/>
    <s v="Second Class"/>
    <x v="698"/>
    <x v="698"/>
    <x v="1"/>
    <s v="United States"/>
    <s v="Seattle"/>
    <s v="Washington"/>
    <n v="98115"/>
    <x v="1"/>
    <s v="OFF-SU-10004737"/>
    <x v="1"/>
    <s v="Supplies"/>
    <s v="Acme Design Stainless Steel Bent Scissors"/>
    <x v="3840"/>
    <n v="2"/>
    <n v="0"/>
    <n v="3.6936"/>
    <s v="Anna Andreadi"/>
    <s v=""/>
    <n v="1"/>
    <n v="0"/>
  </r>
  <r>
    <n v="5243"/>
    <x v="2598"/>
    <x v="1018"/>
    <d v="2019-08-08T00:00:00"/>
    <s v="Standard Class"/>
    <x v="447"/>
    <x v="447"/>
    <x v="1"/>
    <s v="United States"/>
    <s v="Carrollton"/>
    <s v="Texas"/>
    <n v="75007"/>
    <x v="2"/>
    <s v="OFF-BI-10002827"/>
    <x v="1"/>
    <s v="Binders"/>
    <s v="Avery Durable Poly Binders"/>
    <x v="3841"/>
    <n v="3"/>
    <n v="0.8"/>
    <n v="-5.6406000000000018"/>
    <s v="Kelly Williams"/>
    <s v=""/>
    <n v="1"/>
    <n v="0"/>
  </r>
  <r>
    <n v="5244"/>
    <x v="2599"/>
    <x v="197"/>
    <d v="2018-07-26T00:00:00"/>
    <s v="First Class"/>
    <x v="454"/>
    <x v="454"/>
    <x v="2"/>
    <s v="United States"/>
    <s v="Arlington"/>
    <s v="Virginia"/>
    <n v="22204"/>
    <x v="0"/>
    <s v="OFF-BI-10003694"/>
    <x v="1"/>
    <s v="Binders"/>
    <s v="Avery 3 1/2&quot; Diskette Storage Pages, 10/Pack"/>
    <x v="3842"/>
    <n v="1"/>
    <n v="0"/>
    <n v="4.8023999999999996"/>
    <s v="Cassandra Brandow"/>
    <s v=""/>
    <n v="1"/>
    <n v="0"/>
  </r>
  <r>
    <n v="5245"/>
    <x v="2600"/>
    <x v="1030"/>
    <d v="2018-08-04T00:00:00"/>
    <s v="Second Class"/>
    <x v="292"/>
    <x v="292"/>
    <x v="1"/>
    <s v="United States"/>
    <s v="Los Angeles"/>
    <s v="California"/>
    <n v="90032"/>
    <x v="1"/>
    <s v="FUR-TA-10001691"/>
    <x v="0"/>
    <s v="Tables"/>
    <s v="Barricks Non-Folding Utility Table with Steel Legs, Laminate Tops"/>
    <x v="3843"/>
    <n v="2"/>
    <n v="0.2"/>
    <n v="15.352199999999989"/>
    <s v="Anna Andreadi"/>
    <s v=""/>
    <n v="1"/>
    <n v="0"/>
  </r>
  <r>
    <n v="5246"/>
    <x v="2600"/>
    <x v="1030"/>
    <d v="2018-08-04T00:00:00"/>
    <s v="Second Class"/>
    <x v="292"/>
    <x v="292"/>
    <x v="1"/>
    <s v="United States"/>
    <s v="Los Angeles"/>
    <s v="California"/>
    <n v="90032"/>
    <x v="1"/>
    <s v="TEC-PH-10001918"/>
    <x v="2"/>
    <s v="Phones"/>
    <s v="Nortel Business Series Terminal T7208 Digital phone"/>
    <x v="3844"/>
    <n v="3"/>
    <n v="0.2"/>
    <n v="33.357600000000019"/>
    <s v="Anna Andreadi"/>
    <s v=""/>
    <n v="1"/>
    <n v="0"/>
  </r>
  <r>
    <n v="5247"/>
    <x v="2600"/>
    <x v="1030"/>
    <d v="2018-08-04T00:00:00"/>
    <s v="Second Class"/>
    <x v="292"/>
    <x v="292"/>
    <x v="1"/>
    <s v="United States"/>
    <s v="Los Angeles"/>
    <s v="California"/>
    <n v="90032"/>
    <x v="1"/>
    <s v="OFF-BI-10000285"/>
    <x v="1"/>
    <s v="Binders"/>
    <s v="XtraLife ClearVue Slant-D Ring Binders by Cardinal"/>
    <x v="3845"/>
    <n v="2"/>
    <n v="0.2"/>
    <n v="4.7039999999999997"/>
    <s v="Anna Andreadi"/>
    <s v=""/>
    <n v="1"/>
    <n v="0"/>
  </r>
  <r>
    <n v="5248"/>
    <x v="2601"/>
    <x v="1031"/>
    <d v="2017-05-27T00:00:00"/>
    <s v="Standard Class"/>
    <x v="32"/>
    <x v="32"/>
    <x v="0"/>
    <s v="United States"/>
    <s v="Frankfort"/>
    <s v="Illinois"/>
    <n v="60423"/>
    <x v="2"/>
    <s v="OFF-AP-10000358"/>
    <x v="1"/>
    <s v="Appliances"/>
    <s v="Fellowes Basic Home/Office Series Surge Protectors"/>
    <x v="3846"/>
    <n v="8"/>
    <n v="0.8"/>
    <n v="-52.958400000000012"/>
    <s v="Kelly Williams"/>
    <s v=""/>
    <n v="1"/>
    <n v="0"/>
  </r>
  <r>
    <n v="5249"/>
    <x v="2602"/>
    <x v="132"/>
    <d v="2019-11-05T00:00:00"/>
    <s v="Second Class"/>
    <x v="412"/>
    <x v="412"/>
    <x v="0"/>
    <s v="United States"/>
    <s v="Seattle"/>
    <s v="Washington"/>
    <n v="98105"/>
    <x v="1"/>
    <s v="TEC-AC-10002345"/>
    <x v="2"/>
    <s v="Accessories"/>
    <s v="HP Standard 104 key PS/2 Keyboard"/>
    <x v="3847"/>
    <n v="3"/>
    <n v="0"/>
    <n v="10.875"/>
    <s v="Anna Andreadi"/>
    <s v=""/>
    <n v="1"/>
    <n v="0"/>
  </r>
  <r>
    <n v="5250"/>
    <x v="2603"/>
    <x v="392"/>
    <d v="2017-04-21T00:00:00"/>
    <s v="Standard Class"/>
    <x v="272"/>
    <x v="272"/>
    <x v="1"/>
    <s v="United States"/>
    <s v="Philadelphia"/>
    <s v="Pennsylvania"/>
    <n v="19143"/>
    <x v="3"/>
    <s v="OFF-FA-10001229"/>
    <x v="1"/>
    <s v="Fasteners"/>
    <s v="Staples"/>
    <x v="3848"/>
    <n v="4"/>
    <n v="0.2"/>
    <n v="4.0871999999999993"/>
    <s v="Chuck Magee"/>
    <s v=""/>
    <n v="1"/>
    <n v="0"/>
  </r>
  <r>
    <n v="5251"/>
    <x v="2604"/>
    <x v="939"/>
    <d v="2018-12-18T00:00:00"/>
    <s v="Standard Class"/>
    <x v="685"/>
    <x v="685"/>
    <x v="0"/>
    <s v="United States"/>
    <s v="Columbus"/>
    <s v="Georgia"/>
    <n v="31907"/>
    <x v="0"/>
    <s v="TEC-AC-10001314"/>
    <x v="2"/>
    <s v="Accessories"/>
    <s v="Case Logic 2.4GHz Wireless Keyboard"/>
    <x v="2932"/>
    <n v="5"/>
    <n v="0"/>
    <n v="19.995999999999974"/>
    <s v="Cassandra Brandow"/>
    <s v=""/>
    <n v="1"/>
    <n v="0"/>
  </r>
  <r>
    <n v="5252"/>
    <x v="2604"/>
    <x v="939"/>
    <d v="2018-12-18T00:00:00"/>
    <s v="Standard Class"/>
    <x v="685"/>
    <x v="685"/>
    <x v="0"/>
    <s v="United States"/>
    <s v="Columbus"/>
    <s v="Georgia"/>
    <n v="31907"/>
    <x v="0"/>
    <s v="OFF-PA-10004438"/>
    <x v="1"/>
    <s v="Paper"/>
    <s v="Xerox 1907"/>
    <x v="338"/>
    <n v="4"/>
    <n v="0"/>
    <n v="23.086399999999998"/>
    <s v="Cassandra Brandow"/>
    <s v=""/>
    <n v="1"/>
    <n v="0"/>
  </r>
  <r>
    <n v="5253"/>
    <x v="2605"/>
    <x v="628"/>
    <d v="2017-11-02T00:00:00"/>
    <s v="First Class"/>
    <x v="627"/>
    <x v="627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x v="3849"/>
    <n v="3"/>
    <n v="0"/>
    <n v="53.043899999999979"/>
    <s v="Cassandra Brandow"/>
    <s v=""/>
    <n v="1"/>
    <n v="0"/>
  </r>
  <r>
    <n v="5254"/>
    <x v="2606"/>
    <x v="1009"/>
    <d v="2016-03-11T00:00:00"/>
    <s v="Second Class"/>
    <x v="472"/>
    <x v="472"/>
    <x v="2"/>
    <s v="United States"/>
    <s v="Des Moines"/>
    <s v="Washington"/>
    <n v="98198"/>
    <x v="1"/>
    <s v="OFF-BI-10004224"/>
    <x v="1"/>
    <s v="Binders"/>
    <s v="Catalog Binders with Expanding Posts"/>
    <x v="3850"/>
    <n v="2"/>
    <n v="0.2"/>
    <n v="33.639999999999986"/>
    <s v="Anna Andreadi"/>
    <s v=""/>
    <n v="1"/>
    <n v="0"/>
  </r>
  <r>
    <n v="5255"/>
    <x v="2607"/>
    <x v="616"/>
    <d v="2017-03-07T00:00:00"/>
    <s v="Second Class"/>
    <x v="124"/>
    <x v="124"/>
    <x v="1"/>
    <s v="United States"/>
    <s v="Bethlehem"/>
    <s v="Pennsylvania"/>
    <n v="18018"/>
    <x v="3"/>
    <s v="FUR-CH-10002647"/>
    <x v="0"/>
    <s v="Chairs"/>
    <s v="Situations Contoured Folding Chairs, 4/Set"/>
    <x v="2811"/>
    <n v="2"/>
    <n v="0.3"/>
    <n v="-7.0979999999999919"/>
    <s v="Chuck Magee"/>
    <s v=""/>
    <n v="1"/>
    <n v="0"/>
  </r>
  <r>
    <n v="5256"/>
    <x v="2607"/>
    <x v="616"/>
    <d v="2017-03-07T00:00:00"/>
    <s v="Second Class"/>
    <x v="124"/>
    <x v="124"/>
    <x v="1"/>
    <s v="United States"/>
    <s v="Bethlehem"/>
    <s v="Pennsylvania"/>
    <n v="18018"/>
    <x v="3"/>
    <s v="FUR-FU-10003247"/>
    <x v="0"/>
    <s v="Furnishings"/>
    <s v="36X48 HARDFLOOR CHAIRMAT"/>
    <x v="3295"/>
    <n v="2"/>
    <n v="0.2"/>
    <n v="-5.4548000000000041"/>
    <s v="Chuck Magee"/>
    <s v=""/>
    <n v="1"/>
    <n v="0"/>
  </r>
  <r>
    <n v="5257"/>
    <x v="2608"/>
    <x v="590"/>
    <d v="2018-08-14T00:00:00"/>
    <s v="Standard Class"/>
    <x v="230"/>
    <x v="230"/>
    <x v="0"/>
    <s v="United States"/>
    <s v="Oklahoma City"/>
    <s v="Oklahoma"/>
    <n v="73120"/>
    <x v="2"/>
    <s v="OFF-PA-10003270"/>
    <x v="1"/>
    <s v="Paper"/>
    <s v="Xerox 1954"/>
    <x v="232"/>
    <n v="2"/>
    <n v="0"/>
    <n v="4.7519999999999998"/>
    <s v="Kelly Williams"/>
    <s v=""/>
    <n v="1"/>
    <n v="0"/>
  </r>
  <r>
    <n v="5258"/>
    <x v="2609"/>
    <x v="1032"/>
    <d v="2019-01-08T00:00:00"/>
    <s v="Standard Class"/>
    <x v="111"/>
    <x v="111"/>
    <x v="0"/>
    <s v="United States"/>
    <s v="Rancho Cucamonga"/>
    <s v="California"/>
    <n v="91730"/>
    <x v="1"/>
    <s v="OFF-PA-10004735"/>
    <x v="1"/>
    <s v="Paper"/>
    <s v="Xerox 1905"/>
    <x v="789"/>
    <n v="6"/>
    <n v="0"/>
    <n v="18.662400000000002"/>
    <s v="Anna Andreadi"/>
    <s v=""/>
    <n v="1"/>
    <n v="0"/>
  </r>
  <r>
    <n v="5259"/>
    <x v="2610"/>
    <x v="449"/>
    <d v="2019-10-11T00:00:00"/>
    <s v="First Class"/>
    <x v="190"/>
    <x v="190"/>
    <x v="0"/>
    <s v="United States"/>
    <s v="Los Angeles"/>
    <s v="California"/>
    <n v="90032"/>
    <x v="1"/>
    <s v="OFF-PA-10001745"/>
    <x v="1"/>
    <s v="Paper"/>
    <s v="Wirebound Message Books, 2 7/8&quot; x 5&quot;, 3 Forms per Page"/>
    <x v="3851"/>
    <n v="5"/>
    <n v="0"/>
    <n v="16.543999999999997"/>
    <s v="Anna Andreadi"/>
    <s v=""/>
    <n v="1"/>
    <n v="0"/>
  </r>
  <r>
    <n v="5260"/>
    <x v="2611"/>
    <x v="179"/>
    <d v="2019-10-26T00:00:00"/>
    <s v="Standard Class"/>
    <x v="15"/>
    <x v="15"/>
    <x v="2"/>
    <s v="United States"/>
    <s v="Philadelphia"/>
    <s v="Pennsylvania"/>
    <n v="19120"/>
    <x v="3"/>
    <s v="OFF-PA-10000176"/>
    <x v="1"/>
    <s v="Paper"/>
    <s v="Xerox 1887"/>
    <x v="2817"/>
    <n v="3"/>
    <n v="0.2"/>
    <n v="15.934799999999997"/>
    <s v="Chuck Magee"/>
    <s v=""/>
    <n v="1"/>
    <n v="0"/>
  </r>
  <r>
    <n v="5261"/>
    <x v="2612"/>
    <x v="557"/>
    <d v="2016-09-10T00:00:00"/>
    <s v="First Class"/>
    <x v="449"/>
    <x v="449"/>
    <x v="2"/>
    <s v="United States"/>
    <s v="Houston"/>
    <s v="Texas"/>
    <n v="77036"/>
    <x v="2"/>
    <s v="TEC-PH-10000675"/>
    <x v="2"/>
    <s v="Phones"/>
    <s v="Panasonic KX TS3282B Corded phone"/>
    <x v="2103"/>
    <n v="3"/>
    <n v="0.2"/>
    <n v="14.758199999999995"/>
    <s v="Kelly Williams"/>
    <s v=""/>
    <n v="1"/>
    <n v="0"/>
  </r>
  <r>
    <n v="5262"/>
    <x v="2612"/>
    <x v="557"/>
    <d v="2016-09-10T00:00:00"/>
    <s v="First Class"/>
    <x v="449"/>
    <x v="449"/>
    <x v="2"/>
    <s v="United States"/>
    <s v="Houston"/>
    <s v="Texas"/>
    <n v="77036"/>
    <x v="2"/>
    <s v="OFF-BI-10000050"/>
    <x v="1"/>
    <s v="Binders"/>
    <s v="Angle-D Binders with Locking Rings, Label Holders"/>
    <x v="3852"/>
    <n v="2"/>
    <n v="0.8"/>
    <n v="-4.8180000000000005"/>
    <s v="Kelly Williams"/>
    <s v=""/>
    <n v="1"/>
    <n v="0"/>
  </r>
  <r>
    <n v="5263"/>
    <x v="2612"/>
    <x v="557"/>
    <d v="2016-09-10T00:00:00"/>
    <s v="First Class"/>
    <x v="449"/>
    <x v="449"/>
    <x v="2"/>
    <s v="United States"/>
    <s v="Houston"/>
    <s v="Texas"/>
    <n v="77036"/>
    <x v="2"/>
    <s v="FUR-TA-10004154"/>
    <x v="0"/>
    <s v="Tables"/>
    <s v="Riverside Furniture Oval Coffee Table, Oval End Table, End Table with Drawer"/>
    <x v="3853"/>
    <n v="1"/>
    <n v="0.3"/>
    <n v="-22.948000000000008"/>
    <s v="Kelly Williams"/>
    <s v=""/>
    <n v="1"/>
    <n v="0"/>
  </r>
  <r>
    <n v="5264"/>
    <x v="2612"/>
    <x v="557"/>
    <d v="2016-09-10T00:00:00"/>
    <s v="First Class"/>
    <x v="449"/>
    <x v="449"/>
    <x v="2"/>
    <s v="United States"/>
    <s v="Houston"/>
    <s v="Texas"/>
    <n v="77036"/>
    <x v="2"/>
    <s v="TEC-AC-10002718"/>
    <x v="2"/>
    <s v="Accessories"/>
    <s v="Belkin Standard 104 key USB Keyboard"/>
    <x v="3854"/>
    <n v="4"/>
    <n v="0.2"/>
    <n v="-2.9180000000000028"/>
    <s v="Kelly Williams"/>
    <s v=""/>
    <n v="1"/>
    <n v="0"/>
  </r>
  <r>
    <n v="5265"/>
    <x v="2612"/>
    <x v="557"/>
    <d v="2016-09-10T00:00:00"/>
    <s v="First Class"/>
    <x v="449"/>
    <x v="449"/>
    <x v="2"/>
    <s v="United States"/>
    <s v="Houston"/>
    <s v="Texas"/>
    <n v="77036"/>
    <x v="2"/>
    <s v="OFF-AR-10003179"/>
    <x v="1"/>
    <s v="Art"/>
    <s v="Dixon Ticonderoga Core-Lock Colored Pencils"/>
    <x v="3855"/>
    <n v="3"/>
    <n v="0.2"/>
    <n v="3.5528999999999984"/>
    <s v="Kelly Williams"/>
    <s v=""/>
    <n v="1"/>
    <n v="0"/>
  </r>
  <r>
    <n v="5266"/>
    <x v="2613"/>
    <x v="1033"/>
    <d v="2019-10-03T00:00:00"/>
    <s v="First Class"/>
    <x v="688"/>
    <x v="688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  <s v="Anna Andreadi"/>
    <n v="1"/>
    <n v="0"/>
    <n v="0"/>
  </r>
  <r>
    <n v="5267"/>
    <x v="2613"/>
    <x v="1033"/>
    <d v="2019-10-03T00:00:00"/>
    <s v="First Class"/>
    <x v="688"/>
    <x v="688"/>
    <x v="1"/>
    <s v="United States"/>
    <s v="Seattle"/>
    <s v="Washington"/>
    <n v="98103"/>
    <x v="1"/>
    <s v="OFF-PA-10004039"/>
    <x v="1"/>
    <s v="Paper"/>
    <s v="Xerox 1882"/>
    <x v="3856"/>
    <n v="3"/>
    <n v="0"/>
    <n v="82.290599999999998"/>
    <s v="Anna Andreadi"/>
    <n v="1"/>
    <n v="0"/>
    <n v="0"/>
  </r>
  <r>
    <n v="5268"/>
    <x v="2613"/>
    <x v="1033"/>
    <d v="2019-10-03T00:00:00"/>
    <s v="First Class"/>
    <x v="688"/>
    <x v="688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x v="3857"/>
    <n v="1"/>
    <n v="0"/>
    <n v="1.0114000000000001"/>
    <s v="Anna Andreadi"/>
    <n v="1"/>
    <n v="0"/>
    <n v="0"/>
  </r>
  <r>
    <n v="5269"/>
    <x v="2614"/>
    <x v="673"/>
    <d v="2019-11-21T00:00:00"/>
    <s v="Standard Class"/>
    <x v="414"/>
    <x v="414"/>
    <x v="2"/>
    <s v="United States"/>
    <s v="Yonkers"/>
    <s v="New York"/>
    <n v="10701"/>
    <x v="3"/>
    <s v="TEC-MA-10003173"/>
    <x v="2"/>
    <s v="Machines"/>
    <s v="Hewlett-Packard 300S Scientific Calculator"/>
    <x v="3858"/>
    <n v="4"/>
    <n v="0"/>
    <n v="24.122399999999995"/>
    <s v="Chuck Magee"/>
    <s v=""/>
    <n v="1"/>
    <n v="0"/>
  </r>
  <r>
    <n v="5270"/>
    <x v="2615"/>
    <x v="220"/>
    <d v="2019-09-11T00:00:00"/>
    <s v="Same Day"/>
    <x v="90"/>
    <x v="90"/>
    <x v="0"/>
    <s v="United States"/>
    <s v="San Francisco"/>
    <s v="California"/>
    <n v="94110"/>
    <x v="1"/>
    <s v="FUR-FU-10000260"/>
    <x v="0"/>
    <s v="Furnishings"/>
    <s v="6&quot; Cubicle Wall Clock, Black"/>
    <x v="3859"/>
    <n v="4"/>
    <n v="0"/>
    <n v="11.6496"/>
    <s v="Anna Andreadi"/>
    <s v=""/>
    <n v="1"/>
    <n v="0"/>
  </r>
  <r>
    <n v="5271"/>
    <x v="2615"/>
    <x v="220"/>
    <d v="2019-09-11T00:00:00"/>
    <s v="Same Day"/>
    <x v="90"/>
    <x v="90"/>
    <x v="0"/>
    <s v="United States"/>
    <s v="San Francisco"/>
    <s v="California"/>
    <n v="94110"/>
    <x v="1"/>
    <s v="OFF-AP-10004487"/>
    <x v="1"/>
    <s v="Appliances"/>
    <s v="Kensington 4 Outlet MasterPiece Compact Power Control Center"/>
    <x v="846"/>
    <n v="5"/>
    <n v="0"/>
    <n v="113.84799999999998"/>
    <s v="Anna Andreadi"/>
    <s v=""/>
    <n v="1"/>
    <n v="0"/>
  </r>
  <r>
    <n v="5272"/>
    <x v="2616"/>
    <x v="1034"/>
    <d v="2019-01-16T00:00:00"/>
    <s v="Same Day"/>
    <x v="705"/>
    <x v="705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x v="3386"/>
    <n v="4"/>
    <n v="0"/>
    <n v="8.0967999999999982"/>
    <s v="Anna Andreadi"/>
    <s v=""/>
    <n v="1"/>
    <n v="0"/>
  </r>
  <r>
    <n v="5273"/>
    <x v="2616"/>
    <x v="1034"/>
    <d v="2019-01-16T00:00:00"/>
    <s v="Same Day"/>
    <x v="705"/>
    <x v="705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x v="3860"/>
    <n v="7"/>
    <n v="0.2"/>
    <n v="-14.987700000000061"/>
    <s v="Anna Andreadi"/>
    <s v=""/>
    <n v="1"/>
    <n v="0"/>
  </r>
  <r>
    <n v="5274"/>
    <x v="2617"/>
    <x v="491"/>
    <d v="2018-11-29T00:00:00"/>
    <s v="First Class"/>
    <x v="50"/>
    <x v="50"/>
    <x v="2"/>
    <s v="United States"/>
    <s v="Miami"/>
    <s v="Florida"/>
    <n v="33142"/>
    <x v="0"/>
    <s v="OFF-BI-10000145"/>
    <x v="1"/>
    <s v="Binders"/>
    <s v="Zipper Ring Binder Pockets"/>
    <x v="3861"/>
    <n v="4"/>
    <n v="0.7"/>
    <n v="-2.6207999999999991"/>
    <s v="Cassandra Brandow"/>
    <s v=""/>
    <n v="1"/>
    <n v="0"/>
  </r>
  <r>
    <n v="5275"/>
    <x v="2618"/>
    <x v="209"/>
    <d v="2017-11-09T00:00:00"/>
    <s v="Second Class"/>
    <x v="647"/>
    <x v="647"/>
    <x v="0"/>
    <s v="United States"/>
    <s v="Burlington"/>
    <s v="Vermont"/>
    <m/>
    <x v="3"/>
    <s v="FUR-CH-10000595"/>
    <x v="0"/>
    <s v="Chairs"/>
    <s v="Safco Contoured Stacking Chairs"/>
    <x v="3862"/>
    <n v="3"/>
    <n v="0"/>
    <n v="178.79999999999998"/>
    <s v="Chuck Magee"/>
    <s v=""/>
    <n v="1"/>
    <n v="0"/>
  </r>
  <r>
    <n v="5276"/>
    <x v="2619"/>
    <x v="817"/>
    <d v="2019-12-20T00:00:00"/>
    <s v="Standard Class"/>
    <x v="126"/>
    <x v="126"/>
    <x v="1"/>
    <s v="United States"/>
    <s v="Fayetteville"/>
    <s v="Arkansas"/>
    <n v="72701"/>
    <x v="0"/>
    <s v="TEC-AC-10004469"/>
    <x v="2"/>
    <s v="Accessories"/>
    <s v="Microsoft Sculpt Comfort Mouse"/>
    <x v="3863"/>
    <n v="4"/>
    <n v="0"/>
    <n v="70.312000000000012"/>
    <s v="Cassandra Brandow"/>
    <s v=""/>
    <n v="1"/>
    <n v="0"/>
  </r>
  <r>
    <n v="5277"/>
    <x v="2619"/>
    <x v="817"/>
    <d v="2019-12-20T00:00:00"/>
    <s v="Standard Class"/>
    <x v="126"/>
    <x v="126"/>
    <x v="1"/>
    <s v="United States"/>
    <s v="Fayetteville"/>
    <s v="Arkansas"/>
    <n v="72701"/>
    <x v="0"/>
    <s v="TEC-AC-10003038"/>
    <x v="2"/>
    <s v="Accessories"/>
    <s v="Kingston Digital DataTraveler 16GB USB 2.0"/>
    <x v="915"/>
    <n v="5"/>
    <n v="0"/>
    <n v="8.5024999999999942"/>
    <s v="Cassandra Brandow"/>
    <s v=""/>
    <n v="1"/>
    <n v="0"/>
  </r>
  <r>
    <n v="5278"/>
    <x v="2620"/>
    <x v="103"/>
    <d v="2016-09-17T00:00:00"/>
    <s v="Standard Class"/>
    <x v="604"/>
    <x v="604"/>
    <x v="2"/>
    <s v="United States"/>
    <s v="Odessa"/>
    <s v="Texas"/>
    <n v="79762"/>
    <x v="2"/>
    <s v="FUR-CH-10004698"/>
    <x v="0"/>
    <s v="Chairs"/>
    <s v="Padded Folding Chairs, Black, 4/Carton"/>
    <x v="3864"/>
    <n v="6"/>
    <n v="0.3"/>
    <n v="-9.717599999999976"/>
    <s v="Kelly Williams"/>
    <s v=""/>
    <n v="1"/>
    <n v="0"/>
  </r>
  <r>
    <n v="5279"/>
    <x v="2621"/>
    <x v="1035"/>
    <d v="2016-12-13T00:00:00"/>
    <s v="Standard Class"/>
    <x v="138"/>
    <x v="138"/>
    <x v="0"/>
    <s v="United States"/>
    <s v="Virginia Beach"/>
    <s v="Virginia"/>
    <n v="23464"/>
    <x v="0"/>
    <s v="OFF-PA-10003641"/>
    <x v="1"/>
    <s v="Paper"/>
    <s v="Xerox 1909"/>
    <x v="151"/>
    <n v="4"/>
    <n v="0"/>
    <n v="48.539199999999994"/>
    <s v="Cassandra Brandow"/>
    <s v=""/>
    <n v="1"/>
    <n v="0"/>
  </r>
  <r>
    <n v="5280"/>
    <x v="2622"/>
    <x v="210"/>
    <d v="2019-09-11T00:00:00"/>
    <s v="Standard Class"/>
    <x v="165"/>
    <x v="165"/>
    <x v="0"/>
    <s v="United States"/>
    <s v="Milwaukee"/>
    <s v="Wisconsin"/>
    <n v="53209"/>
    <x v="2"/>
    <s v="TEC-AC-10002134"/>
    <x v="2"/>
    <s v="Accessories"/>
    <s v="Rosewill 107 Normal Keys USB Wired Standard Keyboard"/>
    <x v="814"/>
    <n v="1"/>
    <n v="0"/>
    <n v="1.8872"/>
    <s v="Kelly Williams"/>
    <s v=""/>
    <n v="1"/>
    <n v="0"/>
  </r>
  <r>
    <n v="5281"/>
    <x v="2623"/>
    <x v="566"/>
    <d v="2019-10-12T00:00:00"/>
    <s v="Standard Class"/>
    <x v="203"/>
    <x v="203"/>
    <x v="0"/>
    <s v="United States"/>
    <s v="Detroit"/>
    <s v="Michigan"/>
    <n v="48234"/>
    <x v="2"/>
    <s v="OFF-ST-10001837"/>
    <x v="1"/>
    <s v="Storage"/>
    <s v="SAFCO Mobile Desk Side File, Wire Frame"/>
    <x v="2086"/>
    <n v="2"/>
    <n v="0"/>
    <n v="22.235199999999999"/>
    <s v="Kelly Williams"/>
    <s v=""/>
    <n v="1"/>
    <n v="0"/>
  </r>
  <r>
    <n v="5282"/>
    <x v="2624"/>
    <x v="577"/>
    <d v="2017-09-10T00:00:00"/>
    <s v="Standard Class"/>
    <x v="133"/>
    <x v="133"/>
    <x v="1"/>
    <s v="United States"/>
    <s v="Rochester"/>
    <s v="Minnesota"/>
    <n v="55901"/>
    <x v="2"/>
    <s v="FUR-FU-10001706"/>
    <x v="0"/>
    <s v="Furnishings"/>
    <s v="Longer-Life Soft White Bulbs"/>
    <x v="51"/>
    <n v="2"/>
    <n v="0"/>
    <n v="2.9567999999999999"/>
    <s v="Kelly Williams"/>
    <n v="1"/>
    <n v="0"/>
    <n v="0"/>
  </r>
  <r>
    <n v="5283"/>
    <x v="2624"/>
    <x v="577"/>
    <d v="2017-09-10T00:00:00"/>
    <s v="Standard Class"/>
    <x v="133"/>
    <x v="133"/>
    <x v="1"/>
    <s v="United States"/>
    <s v="Rochester"/>
    <s v="Minnesota"/>
    <n v="55901"/>
    <x v="2"/>
    <s v="OFF-PA-10001970"/>
    <x v="1"/>
    <s v="Paper"/>
    <s v="Xerox 1881"/>
    <x v="655"/>
    <n v="3"/>
    <n v="0"/>
    <n v="17.314799999999998"/>
    <s v="Kelly Williams"/>
    <n v="1"/>
    <n v="0"/>
    <n v="0"/>
  </r>
  <r>
    <n v="5284"/>
    <x v="2625"/>
    <x v="809"/>
    <d v="2016-04-04T00:00:00"/>
    <s v="Standard Class"/>
    <x v="114"/>
    <x v="114"/>
    <x v="1"/>
    <s v="United States"/>
    <s v="Seattle"/>
    <s v="Washington"/>
    <n v="98105"/>
    <x v="1"/>
    <s v="OFF-ST-10002957"/>
    <x v="1"/>
    <s v="Storage"/>
    <s v="Sterilite Show Offs Storage Containers"/>
    <x v="3426"/>
    <n v="3"/>
    <n v="0"/>
    <n v="0"/>
    <s v="Anna Andreadi"/>
    <s v=""/>
    <n v="1"/>
    <n v="0"/>
  </r>
  <r>
    <n v="5285"/>
    <x v="2625"/>
    <x v="809"/>
    <d v="2016-04-04T00:00:00"/>
    <s v="Standard Class"/>
    <x v="114"/>
    <x v="114"/>
    <x v="1"/>
    <s v="United States"/>
    <s v="Seattle"/>
    <s v="Washington"/>
    <n v="98105"/>
    <x v="1"/>
    <s v="OFF-LA-10002312"/>
    <x v="1"/>
    <s v="Labels"/>
    <s v="Avery 490"/>
    <x v="1851"/>
    <n v="3"/>
    <n v="0"/>
    <n v="22.200000000000003"/>
    <s v="Anna Andreadi"/>
    <s v=""/>
    <n v="1"/>
    <n v="0"/>
  </r>
  <r>
    <n v="5286"/>
    <x v="2626"/>
    <x v="1024"/>
    <d v="2019-05-06T00:00:00"/>
    <s v="First Class"/>
    <x v="293"/>
    <x v="293"/>
    <x v="0"/>
    <s v="United States"/>
    <s v="Louisville"/>
    <s v="Colorado"/>
    <n v="80027"/>
    <x v="1"/>
    <s v="OFF-EN-10002600"/>
    <x v="1"/>
    <s v="Envelopes"/>
    <s v="Redi-Strip #10 Envelopes, 4 1/8 x 9 1/2"/>
    <x v="3355"/>
    <n v="9"/>
    <n v="0.2"/>
    <n v="7.4339999999999993"/>
    <s v="Anna Andreadi"/>
    <s v=""/>
    <n v="1"/>
    <n v="0"/>
  </r>
  <r>
    <n v="5287"/>
    <x v="2626"/>
    <x v="1024"/>
    <d v="2019-05-06T00:00:00"/>
    <s v="First Class"/>
    <x v="293"/>
    <x v="293"/>
    <x v="0"/>
    <s v="United States"/>
    <s v="Louisville"/>
    <s v="Colorado"/>
    <n v="80027"/>
    <x v="1"/>
    <s v="OFF-BI-10003274"/>
    <x v="1"/>
    <s v="Binders"/>
    <s v="Avery Durable Slant Ring Binders, No Labels"/>
    <x v="3865"/>
    <n v="8"/>
    <n v="0.7"/>
    <n v="-7.3231999999999999"/>
    <s v="Anna Andreadi"/>
    <s v=""/>
    <n v="1"/>
    <n v="0"/>
  </r>
  <r>
    <n v="5288"/>
    <x v="2626"/>
    <x v="1024"/>
    <d v="2019-05-06T00:00:00"/>
    <s v="First Class"/>
    <x v="293"/>
    <x v="293"/>
    <x v="0"/>
    <s v="United States"/>
    <s v="Louisville"/>
    <s v="Colorado"/>
    <n v="80027"/>
    <x v="1"/>
    <s v="FUR-BO-10004467"/>
    <x v="0"/>
    <s v="Bookcases"/>
    <s v="Bestar Classic Bookcase"/>
    <x v="3866"/>
    <n v="3"/>
    <n v="0.7"/>
    <n v="-152.9847"/>
    <s v="Anna Andreadi"/>
    <s v=""/>
    <n v="1"/>
    <n v="0"/>
  </r>
  <r>
    <n v="5289"/>
    <x v="2627"/>
    <x v="504"/>
    <d v="2019-05-05T00:00:00"/>
    <s v="Standard Class"/>
    <x v="57"/>
    <x v="57"/>
    <x v="2"/>
    <s v="United States"/>
    <s v="San Francisco"/>
    <s v="California"/>
    <n v="94122"/>
    <x v="1"/>
    <s v="OFF-PA-10000675"/>
    <x v="1"/>
    <s v="Paper"/>
    <s v="Xerox 1919"/>
    <x v="2919"/>
    <n v="4"/>
    <n v="0"/>
    <n v="80.340400000000002"/>
    <s v="Anna Andreadi"/>
    <s v=""/>
    <n v="1"/>
    <n v="0"/>
  </r>
  <r>
    <n v="5290"/>
    <x v="2628"/>
    <x v="78"/>
    <d v="2016-09-15T00:00:00"/>
    <s v="Standard Class"/>
    <x v="446"/>
    <x v="446"/>
    <x v="0"/>
    <s v="United States"/>
    <s v="Houston"/>
    <s v="Texas"/>
    <n v="77036"/>
    <x v="2"/>
    <s v="OFF-PA-10002259"/>
    <x v="1"/>
    <s v="Paper"/>
    <s v="Geographics Note Cards, Blank, White, 8 1/2&quot; x 11&quot;"/>
    <x v="3867"/>
    <n v="2"/>
    <n v="0.2"/>
    <n v="6.2664"/>
    <s v="Kelly Williams"/>
    <s v=""/>
    <n v="1"/>
    <n v="0"/>
  </r>
  <r>
    <n v="5291"/>
    <x v="2628"/>
    <x v="78"/>
    <d v="2016-09-15T00:00:00"/>
    <s v="Standard Class"/>
    <x v="446"/>
    <x v="446"/>
    <x v="0"/>
    <s v="United States"/>
    <s v="Houston"/>
    <s v="Texas"/>
    <n v="77036"/>
    <x v="2"/>
    <s v="FUR-CH-10004287"/>
    <x v="0"/>
    <s v="Chairs"/>
    <s v="SAFCO Arco Folding Chair"/>
    <x v="3868"/>
    <n v="5"/>
    <n v="0.3"/>
    <n v="-13.810000000000116"/>
    <s v="Kelly Williams"/>
    <s v=""/>
    <n v="1"/>
    <n v="0"/>
  </r>
  <r>
    <n v="5292"/>
    <x v="2628"/>
    <x v="78"/>
    <d v="2016-09-15T00:00:00"/>
    <s v="Standard Class"/>
    <x v="446"/>
    <x v="446"/>
    <x v="0"/>
    <s v="United States"/>
    <s v="Houston"/>
    <s v="Texas"/>
    <n v="77036"/>
    <x v="2"/>
    <s v="OFF-PA-10000482"/>
    <x v="1"/>
    <s v="Paper"/>
    <s v="Snap-A-Way Black Print Carbonless Ruled Speed Letter, Triplicate"/>
    <x v="3869"/>
    <n v="6"/>
    <n v="0.2"/>
    <n v="61.46279999999998"/>
    <s v="Kelly Williams"/>
    <s v=""/>
    <n v="1"/>
    <n v="0"/>
  </r>
  <r>
    <n v="5293"/>
    <x v="2629"/>
    <x v="308"/>
    <d v="2019-06-23T00:00:00"/>
    <s v="First Class"/>
    <x v="307"/>
    <x v="307"/>
    <x v="0"/>
    <s v="United States"/>
    <s v="Miami"/>
    <s v="Florida"/>
    <n v="33180"/>
    <x v="0"/>
    <s v="OFF-ST-10004835"/>
    <x v="1"/>
    <s v="Storage"/>
    <s v="Plastic Stacking Crates &amp; Casters"/>
    <x v="3870"/>
    <n v="1"/>
    <n v="0.2"/>
    <n v="0.33479999999999999"/>
    <s v="Cassandra Brandow"/>
    <s v=""/>
    <n v="1"/>
    <n v="0"/>
  </r>
  <r>
    <n v="5294"/>
    <x v="2630"/>
    <x v="207"/>
    <d v="2017-12-30T00:00:00"/>
    <s v="Standard Class"/>
    <x v="498"/>
    <x v="498"/>
    <x v="0"/>
    <s v="United States"/>
    <s v="Medina"/>
    <s v="Ohio"/>
    <n v="44256"/>
    <x v="3"/>
    <s v="FUR-TA-10004086"/>
    <x v="0"/>
    <s v="Tables"/>
    <s v="KI Adjustable-Height Table"/>
    <x v="3871"/>
    <n v="1"/>
    <n v="0.4"/>
    <n v="-15.476400000000005"/>
    <s v="Chuck Magee"/>
    <s v=""/>
    <n v="1"/>
    <n v="0"/>
  </r>
  <r>
    <n v="5295"/>
    <x v="2631"/>
    <x v="733"/>
    <d v="2019-08-19T00:00:00"/>
    <s v="Standard Class"/>
    <x v="635"/>
    <x v="635"/>
    <x v="1"/>
    <s v="United States"/>
    <s v="Roseville"/>
    <s v="Minnesota"/>
    <n v="55113"/>
    <x v="2"/>
    <s v="OFF-LA-10000305"/>
    <x v="1"/>
    <s v="Labels"/>
    <s v="Avery 495"/>
    <x v="3872"/>
    <n v="8"/>
    <n v="0"/>
    <n v="23.183999999999997"/>
    <s v="Kelly Williams"/>
    <s v=""/>
    <n v="1"/>
    <n v="0"/>
  </r>
  <r>
    <n v="5296"/>
    <x v="2632"/>
    <x v="168"/>
    <d v="2019-03-09T00:00:00"/>
    <s v="Standard Class"/>
    <x v="24"/>
    <x v="24"/>
    <x v="0"/>
    <s v="United States"/>
    <s v="Houston"/>
    <s v="Texas"/>
    <n v="77041"/>
    <x v="2"/>
    <s v="OFF-PA-10000806"/>
    <x v="1"/>
    <s v="Paper"/>
    <s v="Xerox 1934"/>
    <x v="2879"/>
    <n v="2"/>
    <n v="0.2"/>
    <n v="32.468400000000003"/>
    <s v="Kelly Williams"/>
    <s v=""/>
    <n v="1"/>
    <n v="0"/>
  </r>
  <r>
    <n v="5297"/>
    <x v="2633"/>
    <x v="944"/>
    <d v="2019-07-31T00:00:00"/>
    <s v="Standard Class"/>
    <x v="746"/>
    <x v="746"/>
    <x v="0"/>
    <s v="United States"/>
    <s v="Yonkers"/>
    <s v="New York"/>
    <n v="10701"/>
    <x v="3"/>
    <s v="FUR-FU-10004018"/>
    <x v="0"/>
    <s v="Furnishings"/>
    <s v="Tensor Computer Mounted Lamp"/>
    <x v="3873"/>
    <n v="1"/>
    <n v="0"/>
    <n v="4.0203000000000007"/>
    <s v="Chuck Magee"/>
    <s v=""/>
    <n v="1"/>
    <n v="0"/>
  </r>
  <r>
    <n v="5298"/>
    <x v="2633"/>
    <x v="944"/>
    <d v="2019-07-31T00:00:00"/>
    <s v="Standard Class"/>
    <x v="746"/>
    <x v="746"/>
    <x v="0"/>
    <s v="United States"/>
    <s v="Yonkers"/>
    <s v="New York"/>
    <n v="10701"/>
    <x v="3"/>
    <s v="TEC-PH-10002660"/>
    <x v="2"/>
    <s v="Phones"/>
    <s v="Nortel Networks T7316 E Nt8 B27"/>
    <x v="821"/>
    <n v="8"/>
    <n v="0"/>
    <n v="135.98000000000002"/>
    <s v="Chuck Magee"/>
    <s v=""/>
    <n v="1"/>
    <n v="0"/>
  </r>
  <r>
    <n v="5299"/>
    <x v="2634"/>
    <x v="713"/>
    <d v="2018-09-26T00:00:00"/>
    <s v="First Class"/>
    <x v="1"/>
    <x v="1"/>
    <x v="1"/>
    <s v="United States"/>
    <s v="San Diego"/>
    <s v="California"/>
    <n v="92037"/>
    <x v="1"/>
    <s v="OFF-EN-10001509"/>
    <x v="1"/>
    <s v="Envelopes"/>
    <s v="Poly String Tie Envelopes"/>
    <x v="3874"/>
    <n v="2"/>
    <n v="0"/>
    <n v="1.9175999999999997"/>
    <s v="Anna Andreadi"/>
    <s v=""/>
    <n v="1"/>
    <n v="0"/>
  </r>
  <r>
    <n v="5300"/>
    <x v="2634"/>
    <x v="713"/>
    <d v="2018-09-26T00:00:00"/>
    <s v="First Class"/>
    <x v="1"/>
    <x v="1"/>
    <x v="1"/>
    <s v="United States"/>
    <s v="San Diego"/>
    <s v="California"/>
    <n v="92037"/>
    <x v="1"/>
    <s v="OFF-LA-10003148"/>
    <x v="1"/>
    <s v="Labels"/>
    <s v="Avery 51"/>
    <x v="1381"/>
    <n v="3"/>
    <n v="0"/>
    <n v="8.6939999999999991"/>
    <s v="Anna Andreadi"/>
    <s v=""/>
    <n v="1"/>
    <n v="0"/>
  </r>
  <r>
    <n v="5301"/>
    <x v="2635"/>
    <x v="198"/>
    <d v="2018-06-03T00:00:00"/>
    <s v="Standard Class"/>
    <x v="706"/>
    <x v="706"/>
    <x v="1"/>
    <s v="United States"/>
    <s v="Springfield"/>
    <s v="Virginia"/>
    <n v="22153"/>
    <x v="0"/>
    <s v="FUR-TA-10002645"/>
    <x v="0"/>
    <s v="Tables"/>
    <s v="Hon Rectangular Conference Tables"/>
    <x v="3875"/>
    <n v="10"/>
    <n v="0"/>
    <n v="386.83499999999981"/>
    <s v="Cassandra Brandow"/>
    <s v=""/>
    <n v="1"/>
    <n v="0"/>
  </r>
  <r>
    <n v="5302"/>
    <x v="2635"/>
    <x v="198"/>
    <d v="2018-06-03T00:00:00"/>
    <s v="Standard Class"/>
    <x v="706"/>
    <x v="706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x v="3876"/>
    <n v="6"/>
    <n v="0"/>
    <n v="653.30099999999982"/>
    <s v="Cassandra Brandow"/>
    <s v=""/>
    <n v="1"/>
    <n v="0"/>
  </r>
  <r>
    <n v="5303"/>
    <x v="2635"/>
    <x v="198"/>
    <d v="2018-06-03T00:00:00"/>
    <s v="Standard Class"/>
    <x v="706"/>
    <x v="706"/>
    <x v="1"/>
    <s v="United States"/>
    <s v="Springfield"/>
    <s v="Virginia"/>
    <n v="22153"/>
    <x v="0"/>
    <s v="OFF-LA-10001297"/>
    <x v="1"/>
    <s v="Labels"/>
    <s v="Avery 473"/>
    <x v="3877"/>
    <n v="6"/>
    <n v="0"/>
    <n v="29.808"/>
    <s v="Cassandra Brandow"/>
    <s v=""/>
    <n v="1"/>
    <n v="0"/>
  </r>
  <r>
    <n v="5304"/>
    <x v="2636"/>
    <x v="912"/>
    <d v="2016-11-20T00:00:00"/>
    <s v="Standard Class"/>
    <x v="269"/>
    <x v="269"/>
    <x v="0"/>
    <s v="United States"/>
    <s v="Decatur"/>
    <s v="Illinois"/>
    <n v="62521"/>
    <x v="2"/>
    <s v="FUR-CH-10002017"/>
    <x v="0"/>
    <s v="Chairs"/>
    <s v="SAFCO Optional Arm Kit for Workspace Cribbage Stacking Chair"/>
    <x v="3878"/>
    <n v="2"/>
    <n v="0.3"/>
    <n v="-1.0656000000000017"/>
    <s v="Kelly Williams"/>
    <s v=""/>
    <n v="1"/>
    <n v="0"/>
  </r>
  <r>
    <n v="5305"/>
    <x v="2637"/>
    <x v="158"/>
    <d v="2016-09-23T00:00:00"/>
    <s v="First Class"/>
    <x v="185"/>
    <x v="185"/>
    <x v="2"/>
    <s v="United States"/>
    <s v="Garland"/>
    <s v="Texas"/>
    <n v="75043"/>
    <x v="2"/>
    <s v="FUR-FU-10001546"/>
    <x v="0"/>
    <s v="Furnishings"/>
    <s v="Dana Swing-Arm Lamps"/>
    <x v="1086"/>
    <n v="2"/>
    <n v="0.6"/>
    <n v="-7.4759999999999991"/>
    <s v="Kelly Williams"/>
    <s v=""/>
    <n v="1"/>
    <n v="0"/>
  </r>
  <r>
    <n v="5306"/>
    <x v="2638"/>
    <x v="823"/>
    <d v="2018-02-26T00:00:00"/>
    <s v="Standard Class"/>
    <x v="296"/>
    <x v="296"/>
    <x v="1"/>
    <s v="United States"/>
    <s v="Oceanside"/>
    <s v="New York"/>
    <n v="11572"/>
    <x v="3"/>
    <s v="FUR-FU-10000629"/>
    <x v="0"/>
    <s v="Furnishings"/>
    <s v="9-3/4 Diameter Round Wall Clock"/>
    <x v="3879"/>
    <n v="5"/>
    <n v="0"/>
    <n v="28.959000000000003"/>
    <s v="Chuck Magee"/>
    <s v=""/>
    <n v="1"/>
    <n v="0"/>
  </r>
  <r>
    <n v="5307"/>
    <x v="2638"/>
    <x v="823"/>
    <d v="2018-02-26T00:00:00"/>
    <s v="Standard Class"/>
    <x v="296"/>
    <x v="296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x v="680"/>
    <n v="3"/>
    <n v="0"/>
    <n v="80.019899999999993"/>
    <s v="Chuck Magee"/>
    <s v=""/>
    <n v="1"/>
    <n v="0"/>
  </r>
  <r>
    <n v="5308"/>
    <x v="2638"/>
    <x v="823"/>
    <d v="2018-02-26T00:00:00"/>
    <s v="Standard Class"/>
    <x v="296"/>
    <x v="296"/>
    <x v="1"/>
    <s v="United States"/>
    <s v="Oceanside"/>
    <s v="New York"/>
    <n v="11572"/>
    <x v="3"/>
    <s v="TEC-PH-10002583"/>
    <x v="2"/>
    <s v="Phones"/>
    <s v="iOttie HLCRIO102 Car Mount"/>
    <x v="372"/>
    <n v="2"/>
    <n v="0"/>
    <n v="1.9989999999999952"/>
    <s v="Chuck Magee"/>
    <s v=""/>
    <n v="1"/>
    <n v="0"/>
  </r>
  <r>
    <n v="5309"/>
    <x v="2639"/>
    <x v="123"/>
    <d v="2019-11-21T00:00:00"/>
    <s v="First Class"/>
    <x v="720"/>
    <x v="720"/>
    <x v="0"/>
    <s v="United States"/>
    <s v="Houston"/>
    <s v="Texas"/>
    <n v="77095"/>
    <x v="2"/>
    <s v="FUR-CH-10003774"/>
    <x v="0"/>
    <s v="Chairs"/>
    <s v="Global Wood Trimmed Manager's Task Chair, Khaki"/>
    <x v="3880"/>
    <n v="3"/>
    <n v="0.3"/>
    <n v="-46.399800000000013"/>
    <s v="Kelly Williams"/>
    <s v=""/>
    <n v="1"/>
    <n v="0"/>
  </r>
  <r>
    <n v="5310"/>
    <x v="2639"/>
    <x v="123"/>
    <d v="2019-11-21T00:00:00"/>
    <s v="First Class"/>
    <x v="720"/>
    <x v="720"/>
    <x v="0"/>
    <s v="United States"/>
    <s v="Houston"/>
    <s v="Texas"/>
    <n v="77095"/>
    <x v="2"/>
    <s v="OFF-AR-10003876"/>
    <x v="1"/>
    <s v="Art"/>
    <s v="Avery Hi-Liter GlideStik Fluorescent Highlighter, Yellow Ink"/>
    <x v="3881"/>
    <n v="5"/>
    <n v="0.2"/>
    <n v="3.9120000000000004"/>
    <s v="Kelly Williams"/>
    <s v=""/>
    <n v="1"/>
    <n v="0"/>
  </r>
  <r>
    <n v="5311"/>
    <x v="2639"/>
    <x v="123"/>
    <d v="2019-11-21T00:00:00"/>
    <s v="First Class"/>
    <x v="720"/>
    <x v="720"/>
    <x v="0"/>
    <s v="United States"/>
    <s v="Houston"/>
    <s v="Texas"/>
    <n v="77095"/>
    <x v="2"/>
    <s v="OFF-BI-10003527"/>
    <x v="1"/>
    <s v="Binders"/>
    <s v="Fellowes PB500 Electric Punch Plastic Comb Binding Machine with Manual Bind"/>
    <x v="3882"/>
    <n v="6"/>
    <n v="0.8"/>
    <n v="-2287.7820000000002"/>
    <s v="Kelly Williams"/>
    <s v=""/>
    <n v="1"/>
    <n v="0"/>
  </r>
  <r>
    <n v="5312"/>
    <x v="2640"/>
    <x v="1036"/>
    <d v="2018-08-27T00:00:00"/>
    <s v="Standard Class"/>
    <x v="711"/>
    <x v="711"/>
    <x v="2"/>
    <s v="United States"/>
    <s v="Greenville"/>
    <s v="North Carolina"/>
    <n v="27834"/>
    <x v="0"/>
    <s v="OFF-LA-10004559"/>
    <x v="1"/>
    <s v="Labels"/>
    <s v="Avery 49"/>
    <x v="2145"/>
    <n v="4"/>
    <n v="0.2"/>
    <n v="3.3408000000000002"/>
    <s v="Cassandra Brandow"/>
    <s v=""/>
    <n v="1"/>
    <n v="0"/>
  </r>
  <r>
    <n v="5313"/>
    <x v="2640"/>
    <x v="1036"/>
    <d v="2018-08-27T00:00:00"/>
    <s v="Standard Class"/>
    <x v="711"/>
    <x v="711"/>
    <x v="2"/>
    <s v="United States"/>
    <s v="Greenville"/>
    <s v="North Carolina"/>
    <n v="27834"/>
    <x v="0"/>
    <s v="OFF-SU-10002573"/>
    <x v="1"/>
    <s v="Supplies"/>
    <s v="Acme 10&quot; Easy Grip Assistive Scissors"/>
    <x v="3883"/>
    <n v="2"/>
    <n v="0.2"/>
    <n v="3.5059999999999967"/>
    <s v="Cassandra Brandow"/>
    <s v=""/>
    <n v="1"/>
    <n v="0"/>
  </r>
  <r>
    <n v="5314"/>
    <x v="2641"/>
    <x v="504"/>
    <d v="2019-05-05T00:00:00"/>
    <s v="Standard Class"/>
    <x v="137"/>
    <x v="137"/>
    <x v="1"/>
    <s v="United States"/>
    <s v="San Francisco"/>
    <s v="California"/>
    <n v="94110"/>
    <x v="1"/>
    <s v="FUR-FU-10000222"/>
    <x v="0"/>
    <s v="Furnishings"/>
    <s v="Seth Thomas 16&quot; Steel Case Clock"/>
    <x v="647"/>
    <n v="2"/>
    <n v="0"/>
    <n v="21.436799999999998"/>
    <s v="Anna Andreadi"/>
    <s v=""/>
    <n v="1"/>
    <n v="0"/>
  </r>
  <r>
    <n v="5315"/>
    <x v="2641"/>
    <x v="504"/>
    <d v="2019-05-05T00:00:00"/>
    <s v="Standard Class"/>
    <x v="137"/>
    <x v="137"/>
    <x v="1"/>
    <s v="United States"/>
    <s v="San Francisco"/>
    <s v="California"/>
    <n v="94110"/>
    <x v="1"/>
    <s v="OFF-EN-10001219"/>
    <x v="1"/>
    <s v="Envelopes"/>
    <s v="#10- 4 1/8&quot; x 9 1/2&quot; Security-Tint Envelopes"/>
    <x v="2484"/>
    <n v="4"/>
    <n v="0"/>
    <n v="14.974399999999999"/>
    <s v="Anna Andreadi"/>
    <s v=""/>
    <n v="1"/>
    <n v="0"/>
  </r>
  <r>
    <n v="5316"/>
    <x v="2642"/>
    <x v="440"/>
    <d v="2018-05-08T00:00:00"/>
    <s v="Standard Class"/>
    <x v="297"/>
    <x v="297"/>
    <x v="0"/>
    <s v="United States"/>
    <s v="Greensboro"/>
    <s v="North Carolina"/>
    <n v="27405"/>
    <x v="0"/>
    <s v="FUR-CH-10002304"/>
    <x v="0"/>
    <s v="Chairs"/>
    <s v="Global Stack Chair without Arms, Black"/>
    <x v="3884"/>
    <n v="9"/>
    <n v="0.2"/>
    <n v="11.69100000000001"/>
    <s v="Cassandra Brandow"/>
    <s v=""/>
    <n v="1"/>
    <n v="0"/>
  </r>
  <r>
    <n v="5317"/>
    <x v="2643"/>
    <x v="280"/>
    <d v="2019-10-05T00:00:00"/>
    <s v="First Class"/>
    <x v="656"/>
    <x v="656"/>
    <x v="2"/>
    <s v="United States"/>
    <s v="Knoxville"/>
    <s v="Tennessee"/>
    <n v="37918"/>
    <x v="0"/>
    <s v="FUR-FU-10002364"/>
    <x v="0"/>
    <s v="Furnishings"/>
    <s v="Eldon Expressions Wood Desk Accessories, Oak"/>
    <x v="929"/>
    <n v="2"/>
    <n v="0.2"/>
    <n v="1.3283999999999985"/>
    <s v="Cassandra Brandow"/>
    <s v=""/>
    <n v="1"/>
    <n v="0"/>
  </r>
  <r>
    <n v="5318"/>
    <x v="2643"/>
    <x v="280"/>
    <d v="2019-10-05T00:00:00"/>
    <s v="First Class"/>
    <x v="656"/>
    <x v="656"/>
    <x v="2"/>
    <s v="United States"/>
    <s v="Knoxville"/>
    <s v="Tennessee"/>
    <n v="37918"/>
    <x v="0"/>
    <s v="FUR-FU-10004864"/>
    <x v="0"/>
    <s v="Furnishings"/>
    <s v="Eldon 500 Class Desk Accessories"/>
    <x v="3885"/>
    <n v="1"/>
    <n v="0.2"/>
    <n v="1.5691000000000002"/>
    <s v="Cassandra Brandow"/>
    <s v=""/>
    <n v="1"/>
    <n v="0"/>
  </r>
  <r>
    <n v="5319"/>
    <x v="2643"/>
    <x v="280"/>
    <d v="2019-10-05T00:00:00"/>
    <s v="First Class"/>
    <x v="656"/>
    <x v="656"/>
    <x v="2"/>
    <s v="United States"/>
    <s v="Knoxville"/>
    <s v="Tennessee"/>
    <n v="37918"/>
    <x v="0"/>
    <s v="OFF-PA-10003172"/>
    <x v="1"/>
    <s v="Paper"/>
    <s v="Xerox 1996"/>
    <x v="561"/>
    <n v="4"/>
    <n v="0.2"/>
    <n v="7.2576000000000001"/>
    <s v="Cassandra Brandow"/>
    <s v=""/>
    <n v="1"/>
    <n v="0"/>
  </r>
  <r>
    <n v="5320"/>
    <x v="2643"/>
    <x v="280"/>
    <d v="2019-10-05T00:00:00"/>
    <s v="First Class"/>
    <x v="656"/>
    <x v="656"/>
    <x v="2"/>
    <s v="United States"/>
    <s v="Knoxville"/>
    <s v="Tennessee"/>
    <n v="37918"/>
    <x v="0"/>
    <s v="OFF-BI-10000977"/>
    <x v="1"/>
    <s v="Binders"/>
    <s v="Ibico Plastic Spiral Binding Combs"/>
    <x v="3347"/>
    <n v="3"/>
    <n v="0.7"/>
    <n v="-21.887999999999991"/>
    <s v="Cassandra Brandow"/>
    <s v=""/>
    <n v="1"/>
    <n v="0"/>
  </r>
  <r>
    <n v="5321"/>
    <x v="2643"/>
    <x v="280"/>
    <d v="2019-10-05T00:00:00"/>
    <s v="First Class"/>
    <x v="656"/>
    <x v="656"/>
    <x v="2"/>
    <s v="United States"/>
    <s v="Knoxville"/>
    <s v="Tennessee"/>
    <n v="37918"/>
    <x v="0"/>
    <s v="FUR-TA-10000198"/>
    <x v="0"/>
    <s v="Tables"/>
    <s v="Chromcraft Bull-Nose Wood Oval Conference Tables &amp; Bases"/>
    <x v="3886"/>
    <n v="7"/>
    <n v="0.4"/>
    <n v="-1002.7836000000001"/>
    <s v="Cassandra Brandow"/>
    <s v=""/>
    <n v="1"/>
    <n v="0"/>
  </r>
  <r>
    <n v="5322"/>
    <x v="2643"/>
    <x v="280"/>
    <d v="2019-10-05T00:00:00"/>
    <s v="First Class"/>
    <x v="656"/>
    <x v="656"/>
    <x v="2"/>
    <s v="United States"/>
    <s v="Knoxville"/>
    <s v="Tennessee"/>
    <n v="37918"/>
    <x v="0"/>
    <s v="OFF-BI-10003984"/>
    <x v="1"/>
    <s v="Binders"/>
    <s v="Lock-Up Easel 'Spel-Binder'"/>
    <x v="3887"/>
    <n v="4"/>
    <n v="0.7"/>
    <n v="-26.247599999999998"/>
    <s v="Cassandra Brandow"/>
    <s v=""/>
    <n v="1"/>
    <n v="0"/>
  </r>
  <r>
    <n v="5323"/>
    <x v="2643"/>
    <x v="280"/>
    <d v="2019-10-05T00:00:00"/>
    <s v="First Class"/>
    <x v="656"/>
    <x v="656"/>
    <x v="2"/>
    <s v="United States"/>
    <s v="Knoxville"/>
    <s v="Tennessee"/>
    <n v="37918"/>
    <x v="0"/>
    <s v="FUR-FU-10003691"/>
    <x v="0"/>
    <s v="Furnishings"/>
    <s v="Eldon Image Series Desk Accessories, Ebony"/>
    <x v="2401"/>
    <n v="2"/>
    <n v="0.2"/>
    <n v="5.9279999999999999"/>
    <s v="Cassandra Brandow"/>
    <s v=""/>
    <n v="1"/>
    <n v="0"/>
  </r>
  <r>
    <n v="5324"/>
    <x v="2644"/>
    <x v="65"/>
    <d v="2019-09-23T00:00:00"/>
    <s v="Second Class"/>
    <x v="612"/>
    <x v="612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x v="3888"/>
    <n v="2"/>
    <n v="0"/>
    <n v="7.98"/>
    <s v="Kelly Williams"/>
    <s v=""/>
    <n v="1"/>
    <n v="0"/>
  </r>
  <r>
    <n v="5325"/>
    <x v="2645"/>
    <x v="784"/>
    <d v="2017-12-09T00:00:00"/>
    <s v="Standard Class"/>
    <x v="356"/>
    <x v="356"/>
    <x v="0"/>
    <s v="United States"/>
    <s v="Lakewood"/>
    <s v="California"/>
    <n v="90712"/>
    <x v="1"/>
    <s v="OFF-AR-10003723"/>
    <x v="1"/>
    <s v="Art"/>
    <s v="Avery Hi-Liter Fluorescent Desk Style Markers"/>
    <x v="2952"/>
    <n v="5"/>
    <n v="0"/>
    <n v="6.2530000000000001"/>
    <s v="Anna Andreadi"/>
    <s v=""/>
    <n v="1"/>
    <n v="0"/>
  </r>
  <r>
    <n v="5326"/>
    <x v="2645"/>
    <x v="784"/>
    <d v="2017-12-09T00:00:00"/>
    <s v="Standard Class"/>
    <x v="356"/>
    <x v="356"/>
    <x v="0"/>
    <s v="United States"/>
    <s v="Lakewood"/>
    <s v="California"/>
    <n v="90712"/>
    <x v="1"/>
    <s v="FUR-FU-10004270"/>
    <x v="0"/>
    <s v="Furnishings"/>
    <s v="Eldon Image Series Desk Accessories, Burgundy"/>
    <x v="3889"/>
    <n v="6"/>
    <n v="0"/>
    <n v="9.0288000000000004"/>
    <s v="Anna Andreadi"/>
    <s v=""/>
    <n v="1"/>
    <n v="0"/>
  </r>
  <r>
    <n v="5327"/>
    <x v="2646"/>
    <x v="184"/>
    <d v="2017-01-22T00:00:00"/>
    <s v="Standard Class"/>
    <x v="609"/>
    <x v="609"/>
    <x v="1"/>
    <s v="United States"/>
    <s v="Lawrence"/>
    <s v="Massachusetts"/>
    <n v="1841"/>
    <x v="3"/>
    <s v="OFF-AR-10003183"/>
    <x v="1"/>
    <s v="Art"/>
    <s v="Avery Fluorescent Highlighter Four-Color Set"/>
    <x v="3890"/>
    <n v="2"/>
    <n v="0"/>
    <n v="2.0039999999999996"/>
    <s v="Chuck Magee"/>
    <s v=""/>
    <n v="1"/>
    <n v="0"/>
  </r>
  <r>
    <n v="5328"/>
    <x v="2647"/>
    <x v="1037"/>
    <d v="2016-01-08T00:00:00"/>
    <s v="Second Class"/>
    <x v="721"/>
    <x v="721"/>
    <x v="0"/>
    <s v="United States"/>
    <s v="Los Angeles"/>
    <s v="California"/>
    <n v="90049"/>
    <x v="1"/>
    <s v="OFF-PA-10002005"/>
    <x v="1"/>
    <s v="Paper"/>
    <s v="Xerox 225"/>
    <x v="541"/>
    <n v="3"/>
    <n v="0"/>
    <n v="9.3312000000000008"/>
    <s v="Anna Andreadi"/>
    <s v=""/>
    <n v="1"/>
    <n v="0"/>
  </r>
  <r>
    <n v="5329"/>
    <x v="2648"/>
    <x v="616"/>
    <d v="2017-03-09T00:00:00"/>
    <s v="Standard Class"/>
    <x v="160"/>
    <x v="160"/>
    <x v="0"/>
    <s v="United States"/>
    <s v="Houston"/>
    <s v="Texas"/>
    <n v="77036"/>
    <x v="2"/>
    <s v="TEC-PH-10000149"/>
    <x v="2"/>
    <s v="Phones"/>
    <s v="Cisco SPA525G2 IP Phone - Wireless"/>
    <x v="1051"/>
    <n v="2"/>
    <n v="0.2"/>
    <n v="2.3939999999999984"/>
    <s v="Kelly Williams"/>
    <s v=""/>
    <n v="1"/>
    <n v="0"/>
  </r>
  <r>
    <n v="5330"/>
    <x v="2649"/>
    <x v="591"/>
    <d v="2018-12-28T00:00:00"/>
    <s v="Second Class"/>
    <x v="379"/>
    <x v="379"/>
    <x v="0"/>
    <s v="United States"/>
    <s v="New York City"/>
    <s v="New York"/>
    <n v="10035"/>
    <x v="3"/>
    <s v="OFF-BI-10001524"/>
    <x v="1"/>
    <s v="Binders"/>
    <s v="GBC Premium Transparent Covers with Diagonal Lined Pattern"/>
    <x v="3295"/>
    <n v="2"/>
    <n v="0.2"/>
    <n v="11.748799999999997"/>
    <s v="Chuck Magee"/>
    <s v=""/>
    <n v="1"/>
    <n v="0"/>
  </r>
  <r>
    <n v="5331"/>
    <x v="2650"/>
    <x v="913"/>
    <d v="2018-09-08T00:00:00"/>
    <s v="Standard Class"/>
    <x v="610"/>
    <x v="610"/>
    <x v="0"/>
    <s v="United States"/>
    <s v="New York City"/>
    <s v="New York"/>
    <n v="10011"/>
    <x v="3"/>
    <s v="FUR-FU-10004748"/>
    <x v="0"/>
    <s v="Furnishings"/>
    <s v="Howard Miller 16&quot; Diameter Gallery Wall Clock"/>
    <x v="3891"/>
    <n v="1"/>
    <n v="0"/>
    <n v="24.936599999999999"/>
    <s v="Chuck Magee"/>
    <s v=""/>
    <n v="1"/>
    <n v="0"/>
  </r>
  <r>
    <n v="5332"/>
    <x v="2650"/>
    <x v="913"/>
    <d v="2018-09-08T00:00:00"/>
    <s v="Standard Class"/>
    <x v="610"/>
    <x v="610"/>
    <x v="0"/>
    <s v="United States"/>
    <s v="New York City"/>
    <s v="New York"/>
    <n v="10011"/>
    <x v="3"/>
    <s v="OFF-BI-10001460"/>
    <x v="1"/>
    <s v="Binders"/>
    <s v="Plastic Binding Combs"/>
    <x v="3892"/>
    <n v="5"/>
    <n v="0.2"/>
    <n v="20.452499999999997"/>
    <s v="Chuck Magee"/>
    <s v=""/>
    <n v="1"/>
    <n v="0"/>
  </r>
  <r>
    <n v="5333"/>
    <x v="2650"/>
    <x v="913"/>
    <d v="2018-09-08T00:00:00"/>
    <s v="Standard Class"/>
    <x v="610"/>
    <x v="610"/>
    <x v="0"/>
    <s v="United States"/>
    <s v="New York City"/>
    <s v="New York"/>
    <n v="10011"/>
    <x v="3"/>
    <s v="OFF-SU-10002503"/>
    <x v="1"/>
    <s v="Supplies"/>
    <s v="Acme Preferred Stainless Steel Scissors"/>
    <x v="20"/>
    <n v="4"/>
    <n v="0"/>
    <n v="6.5887999999999991"/>
    <s v="Chuck Magee"/>
    <s v=""/>
    <n v="1"/>
    <n v="0"/>
  </r>
  <r>
    <n v="5334"/>
    <x v="2651"/>
    <x v="86"/>
    <d v="2016-09-01T00:00:00"/>
    <s v="Standard Class"/>
    <x v="41"/>
    <x v="41"/>
    <x v="0"/>
    <s v="United States"/>
    <s v="Newark"/>
    <s v="Delaware"/>
    <n v="19711"/>
    <x v="3"/>
    <s v="FUR-FU-10001731"/>
    <x v="0"/>
    <s v="Furnishings"/>
    <s v="Acrylic Self-Standing Desk Frames"/>
    <x v="3893"/>
    <n v="4"/>
    <n v="0"/>
    <n v="4.0583999999999998"/>
    <s v="Chuck Magee"/>
    <s v=""/>
    <n v="1"/>
    <n v="0"/>
  </r>
  <r>
    <n v="5335"/>
    <x v="2651"/>
    <x v="86"/>
    <d v="2016-09-01T00:00:00"/>
    <s v="Standard Class"/>
    <x v="41"/>
    <x v="41"/>
    <x v="0"/>
    <s v="United States"/>
    <s v="Newark"/>
    <s v="Delaware"/>
    <n v="19711"/>
    <x v="3"/>
    <s v="OFF-PA-10002160"/>
    <x v="1"/>
    <s v="Paper"/>
    <s v="Xerox 1978"/>
    <x v="1714"/>
    <n v="3"/>
    <n v="0"/>
    <n v="8.4966000000000008"/>
    <s v="Chuck Magee"/>
    <s v=""/>
    <n v="1"/>
    <n v="0"/>
  </r>
  <r>
    <n v="5336"/>
    <x v="2651"/>
    <x v="86"/>
    <d v="2016-09-01T00:00:00"/>
    <s v="Standard Class"/>
    <x v="41"/>
    <x v="41"/>
    <x v="0"/>
    <s v="United States"/>
    <s v="Newark"/>
    <s v="Delaware"/>
    <n v="19711"/>
    <x v="3"/>
    <s v="OFF-PA-10002659"/>
    <x v="1"/>
    <s v="Paper"/>
    <s v="Avoid Verbal Orders Carbonless Minifold Book"/>
    <x v="1634"/>
    <n v="1"/>
    <n v="0"/>
    <n v="1.5547999999999997"/>
    <s v="Chuck Magee"/>
    <s v=""/>
    <n v="1"/>
    <n v="0"/>
  </r>
  <r>
    <n v="5337"/>
    <x v="2652"/>
    <x v="1031"/>
    <d v="2017-05-25T00:00:00"/>
    <s v="Standard Class"/>
    <x v="545"/>
    <x v="545"/>
    <x v="1"/>
    <s v="United States"/>
    <s v="Seattle"/>
    <s v="Washington"/>
    <n v="98105"/>
    <x v="1"/>
    <s v="OFF-BI-10001636"/>
    <x v="1"/>
    <s v="Binders"/>
    <s v="Ibico Plastic and Wire Spiral Binding Combs"/>
    <x v="783"/>
    <n v="4"/>
    <n v="0.2"/>
    <n v="8.767199999999999"/>
    <s v="Anna Andreadi"/>
    <s v=""/>
    <n v="1"/>
    <n v="0"/>
  </r>
  <r>
    <n v="5338"/>
    <x v="2653"/>
    <x v="524"/>
    <d v="2019-10-21T00:00:00"/>
    <s v="Standard Class"/>
    <x v="321"/>
    <x v="321"/>
    <x v="1"/>
    <s v="United States"/>
    <s v="Scottsdale"/>
    <s v="Arizona"/>
    <n v="85254"/>
    <x v="1"/>
    <s v="OFF-PA-10000062"/>
    <x v="1"/>
    <s v="Paper"/>
    <s v="Green Bar Computer Printout Paper"/>
    <x v="3894"/>
    <n v="7"/>
    <n v="0.2"/>
    <n v="111.5688"/>
    <s v="Anna Andreadi"/>
    <s v=""/>
    <n v="1"/>
    <n v="0"/>
  </r>
  <r>
    <n v="5339"/>
    <x v="2654"/>
    <x v="529"/>
    <d v="2017-11-14T00:00:00"/>
    <s v="Second Class"/>
    <x v="231"/>
    <x v="231"/>
    <x v="0"/>
    <s v="United States"/>
    <s v="Oceanside"/>
    <s v="New York"/>
    <n v="11572"/>
    <x v="3"/>
    <s v="OFF-ST-10002554"/>
    <x v="1"/>
    <s v="Storage"/>
    <s v="Tennsco Industrial Shelving"/>
    <x v="1672"/>
    <n v="5"/>
    <n v="0"/>
    <n v="4.8910000000000053"/>
    <s v="Chuck Magee"/>
    <n v="1"/>
    <n v="0"/>
    <n v="0"/>
  </r>
  <r>
    <n v="5340"/>
    <x v="2654"/>
    <x v="529"/>
    <d v="2017-11-14T00:00:00"/>
    <s v="Second Class"/>
    <x v="231"/>
    <x v="231"/>
    <x v="0"/>
    <s v="United States"/>
    <s v="Oceanside"/>
    <s v="New York"/>
    <n v="11572"/>
    <x v="3"/>
    <s v="OFF-EN-10001509"/>
    <x v="1"/>
    <s v="Envelopes"/>
    <s v="Poly String Tie Envelopes"/>
    <x v="3895"/>
    <n v="6"/>
    <n v="0"/>
    <n v="5.7527999999999988"/>
    <s v="Chuck Magee"/>
    <n v="1"/>
    <n v="0"/>
    <n v="0"/>
  </r>
  <r>
    <n v="5341"/>
    <x v="2654"/>
    <x v="529"/>
    <d v="2017-11-14T00:00:00"/>
    <s v="Second Class"/>
    <x v="231"/>
    <x v="231"/>
    <x v="0"/>
    <s v="United States"/>
    <s v="Oceanside"/>
    <s v="New York"/>
    <n v="11572"/>
    <x v="3"/>
    <s v="TEC-AC-10002018"/>
    <x v="2"/>
    <s v="Accessories"/>
    <s v="AmazonBasics 3-Button USB Wired Mouse"/>
    <x v="62"/>
    <n v="2"/>
    <n v="0"/>
    <n v="6.011400000000001"/>
    <s v="Chuck Magee"/>
    <n v="1"/>
    <n v="0"/>
    <n v="0"/>
  </r>
  <r>
    <n v="5342"/>
    <x v="2654"/>
    <x v="529"/>
    <d v="2017-11-14T00:00:00"/>
    <s v="Second Class"/>
    <x v="231"/>
    <x v="231"/>
    <x v="0"/>
    <s v="United States"/>
    <s v="Oceanside"/>
    <s v="New York"/>
    <n v="11572"/>
    <x v="3"/>
    <s v="TEC-AC-10002637"/>
    <x v="2"/>
    <s v="Accessories"/>
    <s v="Logitech VX Revolution Cordless Laser Mouse for Notebooks (Black)"/>
    <x v="3896"/>
    <n v="5"/>
    <n v="0"/>
    <n v="53.996999999999957"/>
    <s v="Chuck Magee"/>
    <n v="1"/>
    <n v="0"/>
    <n v="0"/>
  </r>
  <r>
    <n v="5343"/>
    <x v="2655"/>
    <x v="871"/>
    <d v="2016-11-27T00:00:00"/>
    <s v="Standard Class"/>
    <x v="759"/>
    <x v="759"/>
    <x v="1"/>
    <s v="United States"/>
    <s v="Dallas"/>
    <s v="Texas"/>
    <n v="75220"/>
    <x v="2"/>
    <s v="OFF-EN-10001509"/>
    <x v="1"/>
    <s v="Envelopes"/>
    <s v="Poly String Tie Envelopes"/>
    <x v="3897"/>
    <n v="1"/>
    <n v="0.2"/>
    <n v="0.55079999999999985"/>
    <s v="Kelly Williams"/>
    <s v=""/>
    <n v="1"/>
    <n v="1"/>
  </r>
  <r>
    <n v="5344"/>
    <x v="2655"/>
    <x v="871"/>
    <d v="2016-11-27T00:00:00"/>
    <s v="Standard Class"/>
    <x v="759"/>
    <x v="759"/>
    <x v="1"/>
    <s v="United States"/>
    <s v="Dallas"/>
    <s v="Texas"/>
    <n v="75220"/>
    <x v="2"/>
    <s v="TEC-PH-10004922"/>
    <x v="2"/>
    <s v="Phones"/>
    <s v="RCA Visys Integrated PBX 8-Line Router"/>
    <x v="3898"/>
    <n v="5"/>
    <n v="0.2"/>
    <n v="16.747500000000016"/>
    <s v="Kelly Williams"/>
    <s v=""/>
    <n v="1"/>
    <n v="0"/>
  </r>
  <r>
    <n v="5345"/>
    <x v="2656"/>
    <x v="2"/>
    <d v="2017-10-13T00:00:00"/>
    <s v="Second Class"/>
    <x v="129"/>
    <x v="129"/>
    <x v="0"/>
    <s v="United States"/>
    <s v="Rochester"/>
    <s v="New York"/>
    <n v="14609"/>
    <x v="3"/>
    <s v="TEC-AC-10002550"/>
    <x v="2"/>
    <s v="Accessories"/>
    <s v="Memorex 25GB 6X Branded Blu-Ray Recordable Disc, 30/Pack"/>
    <x v="3899"/>
    <n v="1"/>
    <n v="0"/>
    <n v="2.2364999999999995"/>
    <s v="Chuck Magee"/>
    <s v=""/>
    <n v="1"/>
    <n v="0"/>
  </r>
  <r>
    <n v="5346"/>
    <x v="2657"/>
    <x v="708"/>
    <d v="2019-03-23T00:00:00"/>
    <s v="Second Class"/>
    <x v="56"/>
    <x v="56"/>
    <x v="0"/>
    <s v="United States"/>
    <s v="Los Angeles"/>
    <s v="California"/>
    <n v="90045"/>
    <x v="1"/>
    <s v="OFF-ST-10003208"/>
    <x v="1"/>
    <s v="Storage"/>
    <s v="Adjustable Depth Letter/Legal Cart"/>
    <x v="265"/>
    <n v="4"/>
    <n v="0"/>
    <n v="210.4935999999999"/>
    <s v="Anna Andreadi"/>
    <s v=""/>
    <n v="1"/>
    <n v="0"/>
  </r>
  <r>
    <n v="5347"/>
    <x v="2657"/>
    <x v="708"/>
    <d v="2019-03-23T00:00:00"/>
    <s v="Second Class"/>
    <x v="56"/>
    <x v="56"/>
    <x v="0"/>
    <s v="United States"/>
    <s v="Los Angeles"/>
    <s v="California"/>
    <n v="90045"/>
    <x v="1"/>
    <s v="OFF-BI-10003981"/>
    <x v="1"/>
    <s v="Binders"/>
    <s v="Avery Durable Plastic 1&quot; Binders"/>
    <x v="3023"/>
    <n v="3"/>
    <n v="0.2"/>
    <n v="3.9497999999999998"/>
    <s v="Anna Andreadi"/>
    <s v=""/>
    <n v="1"/>
    <n v="0"/>
  </r>
  <r>
    <n v="5348"/>
    <x v="2657"/>
    <x v="708"/>
    <d v="2019-03-23T00:00:00"/>
    <s v="Second Class"/>
    <x v="56"/>
    <x v="56"/>
    <x v="0"/>
    <s v="United States"/>
    <s v="Los Angeles"/>
    <s v="California"/>
    <n v="90045"/>
    <x v="1"/>
    <s v="OFF-BI-10001031"/>
    <x v="1"/>
    <s v="Binders"/>
    <s v="Pressboard Data Binders by Wilson Jones"/>
    <x v="1086"/>
    <n v="2"/>
    <n v="0.2"/>
    <n v="2.8835999999999995"/>
    <s v="Anna Andreadi"/>
    <s v=""/>
    <n v="1"/>
    <n v="0"/>
  </r>
  <r>
    <n v="5349"/>
    <x v="2658"/>
    <x v="1038"/>
    <d v="2017-01-10T00:00:00"/>
    <s v="Standard Class"/>
    <x v="294"/>
    <x v="294"/>
    <x v="1"/>
    <s v="United States"/>
    <s v="Woodbury"/>
    <s v="Minnesota"/>
    <n v="55125"/>
    <x v="2"/>
    <s v="OFF-BI-10003676"/>
    <x v="1"/>
    <s v="Binders"/>
    <s v="GBC Standard Recycled Report Covers, Clear Plastic Sheets"/>
    <x v="3900"/>
    <n v="3"/>
    <n v="0"/>
    <n v="15.523199999999999"/>
    <s v="Kelly Williams"/>
    <s v=""/>
    <n v="1"/>
    <n v="0"/>
  </r>
  <r>
    <n v="5350"/>
    <x v="2658"/>
    <x v="1038"/>
    <d v="2017-01-10T00:00:00"/>
    <s v="Standard Class"/>
    <x v="294"/>
    <x v="294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x v="1778"/>
    <n v="5"/>
    <n v="0"/>
    <n v="19.950000000000003"/>
    <s v="Kelly Williams"/>
    <s v=""/>
    <n v="1"/>
    <n v="0"/>
  </r>
  <r>
    <n v="5351"/>
    <x v="2659"/>
    <x v="34"/>
    <d v="2019-12-16T00:00:00"/>
    <s v="Standard Class"/>
    <x v="23"/>
    <x v="23"/>
    <x v="0"/>
    <s v="United States"/>
    <s v="Park Ridge"/>
    <s v="Illinois"/>
    <n v="60068"/>
    <x v="2"/>
    <s v="OFF-PA-10001019"/>
    <x v="1"/>
    <s v="Paper"/>
    <s v="Xerox 1884"/>
    <x v="3901"/>
    <n v="9"/>
    <n v="0.2"/>
    <n v="48.551399999999994"/>
    <s v="Kelly Williams"/>
    <s v=""/>
    <n v="1"/>
    <n v="0"/>
  </r>
  <r>
    <n v="5352"/>
    <x v="2660"/>
    <x v="47"/>
    <d v="2018-09-12T00:00:00"/>
    <s v="Standard Class"/>
    <x v="289"/>
    <x v="289"/>
    <x v="1"/>
    <s v="United States"/>
    <s v="Dallas"/>
    <s v="Texas"/>
    <n v="75217"/>
    <x v="2"/>
    <s v="OFF-PA-10004665"/>
    <x v="1"/>
    <s v="Paper"/>
    <s v="Advantus Motivational Note Cards"/>
    <x v="1454"/>
    <n v="4"/>
    <n v="0.2"/>
    <n v="15.195999999999998"/>
    <s v="Kelly Williams"/>
    <s v=""/>
    <n v="1"/>
    <n v="0"/>
  </r>
  <r>
    <n v="5353"/>
    <x v="2660"/>
    <x v="47"/>
    <d v="2018-09-12T00:00:00"/>
    <s v="Standard Class"/>
    <x v="289"/>
    <x v="289"/>
    <x v="1"/>
    <s v="United States"/>
    <s v="Dallas"/>
    <s v="Texas"/>
    <n v="75217"/>
    <x v="2"/>
    <s v="TEC-PH-10002447"/>
    <x v="2"/>
    <s v="Phones"/>
    <s v="AT&amp;T CL83451 4-Handset Telephone"/>
    <x v="3902"/>
    <n v="2"/>
    <n v="0.2"/>
    <n v="37.078199999999981"/>
    <s v="Kelly Williams"/>
    <s v=""/>
    <n v="1"/>
    <n v="0"/>
  </r>
  <r>
    <n v="5354"/>
    <x v="2661"/>
    <x v="323"/>
    <d v="2018-09-06T00:00:00"/>
    <s v="First Class"/>
    <x v="388"/>
    <x v="388"/>
    <x v="1"/>
    <s v="United States"/>
    <s v="Monroe"/>
    <s v="Louisiana"/>
    <n v="71203"/>
    <x v="0"/>
    <s v="OFF-BI-10000014"/>
    <x v="1"/>
    <s v="Binders"/>
    <s v="Heavy-Duty E-Z-D Binders"/>
    <x v="3903"/>
    <n v="8"/>
    <n v="0"/>
    <n v="41.021599999999999"/>
    <s v="Cassandra Brandow"/>
    <s v=""/>
    <n v="1"/>
    <n v="0"/>
  </r>
  <r>
    <n v="5355"/>
    <x v="2662"/>
    <x v="8"/>
    <d v="2016-05-19T00:00:00"/>
    <s v="Standard Class"/>
    <x v="692"/>
    <x v="692"/>
    <x v="1"/>
    <s v="United States"/>
    <s v="Los Angeles"/>
    <s v="California"/>
    <n v="90004"/>
    <x v="1"/>
    <s v="FUR-CH-10002439"/>
    <x v="0"/>
    <s v="Chairs"/>
    <s v="Iceberg Nesting Folding Chair, 19w x 6d x 43h"/>
    <x v="3904"/>
    <n v="6"/>
    <n v="0.2"/>
    <n v="20.959199999999996"/>
    <s v="Anna Andreadi"/>
    <s v=""/>
    <n v="1"/>
    <n v="0"/>
  </r>
  <r>
    <n v="5356"/>
    <x v="2662"/>
    <x v="8"/>
    <d v="2016-05-19T00:00:00"/>
    <s v="Standard Class"/>
    <x v="692"/>
    <x v="692"/>
    <x v="1"/>
    <s v="United States"/>
    <s v="Los Angeles"/>
    <s v="California"/>
    <n v="90004"/>
    <x v="1"/>
    <s v="OFF-PA-10003063"/>
    <x v="1"/>
    <s v="Paper"/>
    <s v="EcoTones Memo Sheets"/>
    <x v="3905"/>
    <n v="2"/>
    <n v="0"/>
    <n v="3.84"/>
    <s v="Anna Andreadi"/>
    <s v=""/>
    <n v="1"/>
    <n v="0"/>
  </r>
  <r>
    <n v="5357"/>
    <x v="2663"/>
    <x v="321"/>
    <d v="2018-10-03T00:00:00"/>
    <s v="Standard Class"/>
    <x v="481"/>
    <x v="481"/>
    <x v="0"/>
    <s v="United States"/>
    <s v="San Francisco"/>
    <s v="California"/>
    <n v="94109"/>
    <x v="1"/>
    <s v="OFF-BI-10002982"/>
    <x v="1"/>
    <s v="Binders"/>
    <s v="Avery Self-Adhesive Photo Pockets for Polaroid Photos"/>
    <x v="77"/>
    <n v="5"/>
    <n v="0.2"/>
    <n v="9.5339999999999971"/>
    <s v="Anna Andreadi"/>
    <s v=""/>
    <n v="1"/>
    <n v="0"/>
  </r>
  <r>
    <n v="5358"/>
    <x v="2664"/>
    <x v="79"/>
    <d v="2016-08-11T00:00:00"/>
    <s v="Standard Class"/>
    <x v="196"/>
    <x v="196"/>
    <x v="0"/>
    <s v="United States"/>
    <s v="San Francisco"/>
    <s v="California"/>
    <n v="94122"/>
    <x v="1"/>
    <s v="TEC-AC-10004510"/>
    <x v="2"/>
    <s v="Accessories"/>
    <s v="Logitech Desktop MK120 Mouse and keyboard Combo"/>
    <x v="3906"/>
    <n v="1"/>
    <n v="0"/>
    <n v="1.6359999999999992"/>
    <s v="Anna Andreadi"/>
    <s v=""/>
    <n v="1"/>
    <n v="0"/>
  </r>
  <r>
    <n v="5359"/>
    <x v="2664"/>
    <x v="79"/>
    <d v="2016-08-11T00:00:00"/>
    <s v="Standard Class"/>
    <x v="196"/>
    <x v="196"/>
    <x v="0"/>
    <s v="United States"/>
    <s v="San Francisco"/>
    <s v="California"/>
    <n v="94122"/>
    <x v="1"/>
    <s v="OFF-ST-10000321"/>
    <x v="1"/>
    <s v="Storage"/>
    <s v="Akro Stacking Bins"/>
    <x v="3907"/>
    <n v="2"/>
    <n v="0"/>
    <n v="0.63119999999999798"/>
    <s v="Anna Andreadi"/>
    <s v=""/>
    <n v="1"/>
    <n v="0"/>
  </r>
  <r>
    <n v="5360"/>
    <x v="2664"/>
    <x v="79"/>
    <d v="2016-08-11T00:00:00"/>
    <s v="Standard Class"/>
    <x v="196"/>
    <x v="196"/>
    <x v="0"/>
    <s v="United States"/>
    <s v="San Francisco"/>
    <s v="California"/>
    <n v="94122"/>
    <x v="1"/>
    <s v="OFF-AR-10004602"/>
    <x v="1"/>
    <s v="Art"/>
    <s v="Boston KS Multi-Size Manual Pencil Sharpener"/>
    <x v="44"/>
    <n v="2"/>
    <n v="0"/>
    <n v="12.874400000000001"/>
    <s v="Anna Andreadi"/>
    <s v=""/>
    <n v="1"/>
    <n v="0"/>
  </r>
  <r>
    <n v="5361"/>
    <x v="2665"/>
    <x v="349"/>
    <d v="2019-04-18T00:00:00"/>
    <s v="Standard Class"/>
    <x v="61"/>
    <x v="61"/>
    <x v="1"/>
    <s v="United States"/>
    <s v="Fayetteville"/>
    <s v="North Carolina"/>
    <n v="28314"/>
    <x v="0"/>
    <s v="FUR-BO-10003433"/>
    <x v="0"/>
    <s v="Bookcases"/>
    <s v="Sauder Cornerstone Collection Library"/>
    <x v="658"/>
    <n v="8"/>
    <n v="0.2"/>
    <n v="-32.219200000000022"/>
    <s v="Cassandra Brandow"/>
    <s v=""/>
    <n v="1"/>
    <n v="0"/>
  </r>
  <r>
    <n v="5362"/>
    <x v="2666"/>
    <x v="255"/>
    <d v="2019-06-10T00:00:00"/>
    <s v="First Class"/>
    <x v="544"/>
    <x v="544"/>
    <x v="1"/>
    <s v="United States"/>
    <s v="Dallas"/>
    <s v="Texas"/>
    <n v="75217"/>
    <x v="2"/>
    <s v="OFF-ST-10001496"/>
    <x v="1"/>
    <s v="Storage"/>
    <s v="Standard Rollaway File with Lock"/>
    <x v="3908"/>
    <n v="5"/>
    <n v="0.2"/>
    <n v="54.056999999999988"/>
    <s v="Kelly Williams"/>
    <s v=""/>
    <n v="1"/>
    <n v="0"/>
  </r>
  <r>
    <n v="5363"/>
    <x v="2667"/>
    <x v="723"/>
    <d v="2019-01-02T00:00:00"/>
    <s v="Standard Class"/>
    <x v="303"/>
    <x v="303"/>
    <x v="0"/>
    <s v="United States"/>
    <s v="Wichita"/>
    <s v="Kansas"/>
    <n v="67212"/>
    <x v="2"/>
    <s v="FUR-FU-10000672"/>
    <x v="0"/>
    <s v="Furnishings"/>
    <s v="Executive Impressions 10&quot; Spectator Wall Clock"/>
    <x v="3134"/>
    <n v="6"/>
    <n v="0"/>
    <n v="23.990399999999994"/>
    <s v="Kelly Williams"/>
    <s v=""/>
    <n v="1"/>
    <n v="0"/>
  </r>
  <r>
    <n v="5364"/>
    <x v="2667"/>
    <x v="723"/>
    <d v="2019-01-02T00:00:00"/>
    <s v="Standard Class"/>
    <x v="303"/>
    <x v="303"/>
    <x v="0"/>
    <s v="United States"/>
    <s v="Wichita"/>
    <s v="Kansas"/>
    <n v="67212"/>
    <x v="2"/>
    <s v="OFF-AP-10001293"/>
    <x v="1"/>
    <s v="Appliances"/>
    <s v="Belkin 8 Outlet Surge Protector"/>
    <x v="3411"/>
    <n v="2"/>
    <n v="0"/>
    <n v="22.948799999999999"/>
    <s v="Kelly Williams"/>
    <s v=""/>
    <n v="1"/>
    <n v="0"/>
  </r>
  <r>
    <n v="5365"/>
    <x v="2668"/>
    <x v="1039"/>
    <d v="2016-01-21T00:00:00"/>
    <s v="Second Class"/>
    <x v="694"/>
    <x v="694"/>
    <x v="1"/>
    <s v="United States"/>
    <s v="Springfield"/>
    <s v="Oregon"/>
    <n v="97477"/>
    <x v="1"/>
    <s v="OFF-AP-10000692"/>
    <x v="1"/>
    <s v="Appliances"/>
    <s v="Fellowes Mighty 8 Compact Surge Protector"/>
    <x v="2074"/>
    <n v="4"/>
    <n v="0.2"/>
    <n v="6.4864000000000033"/>
    <s v="Anna Andreadi"/>
    <s v=""/>
    <n v="1"/>
    <n v="0"/>
  </r>
  <r>
    <n v="5366"/>
    <x v="2669"/>
    <x v="73"/>
    <d v="2018-11-24T00:00:00"/>
    <s v="Standard Class"/>
    <x v="552"/>
    <x v="552"/>
    <x v="0"/>
    <s v="United States"/>
    <s v="Houston"/>
    <s v="Texas"/>
    <n v="77041"/>
    <x v="2"/>
    <s v="TEC-PH-10004539"/>
    <x v="2"/>
    <s v="Phones"/>
    <s v="Wireless Extenders zBoost YX545 SOHO Signal Booster"/>
    <x v="3909"/>
    <n v="1"/>
    <n v="0.2"/>
    <n v="13.229299999999995"/>
    <s v="Kelly Williams"/>
    <s v=""/>
    <n v="1"/>
    <n v="0"/>
  </r>
  <r>
    <n v="5367"/>
    <x v="2670"/>
    <x v="193"/>
    <d v="2019-06-15T00:00:00"/>
    <s v="Standard Class"/>
    <x v="217"/>
    <x v="217"/>
    <x v="0"/>
    <s v="United States"/>
    <s v="Seattle"/>
    <s v="Washington"/>
    <n v="98103"/>
    <x v="1"/>
    <s v="TEC-PH-10002923"/>
    <x v="2"/>
    <s v="Phones"/>
    <s v="Logitech B530 USB Headset - headset - Full size, Binaural"/>
    <x v="2550"/>
    <n v="3"/>
    <n v="0.2"/>
    <n v="7.7679000000000009"/>
    <s v="Anna Andreadi"/>
    <s v=""/>
    <n v="1"/>
    <n v="0"/>
  </r>
  <r>
    <n v="5368"/>
    <x v="2670"/>
    <x v="193"/>
    <d v="2019-06-15T00:00:00"/>
    <s v="Standard Class"/>
    <x v="217"/>
    <x v="217"/>
    <x v="0"/>
    <s v="United States"/>
    <s v="Seattle"/>
    <s v="Washington"/>
    <n v="98103"/>
    <x v="1"/>
    <s v="OFF-LA-10004689"/>
    <x v="1"/>
    <s v="Labels"/>
    <s v="Avery 512"/>
    <x v="1057"/>
    <n v="4"/>
    <n v="0"/>
    <n v="5.4332000000000003"/>
    <s v="Anna Andreadi"/>
    <s v=""/>
    <n v="1"/>
    <n v="0"/>
  </r>
  <r>
    <n v="5369"/>
    <x v="2670"/>
    <x v="193"/>
    <d v="2019-06-15T00:00:00"/>
    <s v="Standard Class"/>
    <x v="217"/>
    <x v="217"/>
    <x v="0"/>
    <s v="United States"/>
    <s v="Seattle"/>
    <s v="Washington"/>
    <n v="98103"/>
    <x v="1"/>
    <s v="OFF-ST-10001228"/>
    <x v="1"/>
    <s v="Storage"/>
    <s v="Personal File Boxes with Fold-Down Carry Handle"/>
    <x v="3910"/>
    <n v="1"/>
    <n v="0"/>
    <n v="3.8949999999999996"/>
    <s v="Anna Andreadi"/>
    <s v=""/>
    <n v="1"/>
    <n v="0"/>
  </r>
  <r>
    <n v="5370"/>
    <x v="2671"/>
    <x v="18"/>
    <d v="2019-09-13T00:00:00"/>
    <s v="First Class"/>
    <x v="175"/>
    <x v="175"/>
    <x v="1"/>
    <s v="United States"/>
    <s v="Akron"/>
    <s v="Ohio"/>
    <n v="44312"/>
    <x v="3"/>
    <s v="OFF-PA-10003302"/>
    <x v="1"/>
    <s v="Paper"/>
    <s v="Xerox 1906"/>
    <x v="633"/>
    <n v="3"/>
    <n v="0.2"/>
    <n v="28.706399999999991"/>
    <s v="Chuck Magee"/>
    <s v=""/>
    <n v="1"/>
    <n v="0"/>
  </r>
  <r>
    <n v="5371"/>
    <x v="2672"/>
    <x v="798"/>
    <d v="2019-04-12T00:00:00"/>
    <s v="Standard Class"/>
    <x v="468"/>
    <x v="468"/>
    <x v="1"/>
    <s v="United States"/>
    <s v="Oak Park"/>
    <s v="Michigan"/>
    <n v="48237"/>
    <x v="2"/>
    <s v="FUR-FU-10004665"/>
    <x v="0"/>
    <s v="Furnishings"/>
    <s v="3M Polarizing Task Lamp with Clamp Arm, Light Gray"/>
    <x v="2963"/>
    <n v="2"/>
    <n v="0"/>
    <n v="71.229600000000005"/>
    <s v="Kelly Williams"/>
    <s v=""/>
    <n v="1"/>
    <n v="0"/>
  </r>
  <r>
    <n v="5372"/>
    <x v="2672"/>
    <x v="798"/>
    <d v="2019-04-12T00:00:00"/>
    <s v="Standard Class"/>
    <x v="468"/>
    <x v="468"/>
    <x v="1"/>
    <s v="United States"/>
    <s v="Oak Park"/>
    <s v="Michigan"/>
    <n v="48237"/>
    <x v="2"/>
    <s v="FUR-FU-10004188"/>
    <x v="0"/>
    <s v="Furnishings"/>
    <s v="Luxo Professional Combination Clamp-On Lamps"/>
    <x v="3911"/>
    <n v="3"/>
    <n v="0"/>
    <n v="79.793999999999997"/>
    <s v="Kelly Williams"/>
    <s v=""/>
    <n v="1"/>
    <n v="0"/>
  </r>
  <r>
    <n v="5373"/>
    <x v="2673"/>
    <x v="1040"/>
    <d v="2017-10-30T00:00:00"/>
    <s v="Standard Class"/>
    <x v="122"/>
    <x v="122"/>
    <x v="1"/>
    <s v="United States"/>
    <s v="Houston"/>
    <s v="Texas"/>
    <n v="77041"/>
    <x v="2"/>
    <s v="OFF-PA-10003177"/>
    <x v="1"/>
    <s v="Paper"/>
    <s v="Xerox 1999"/>
    <x v="12"/>
    <n v="3"/>
    <n v="0.2"/>
    <n v="5.4432"/>
    <s v="Kelly Williams"/>
    <s v=""/>
    <n v="1"/>
    <n v="0"/>
  </r>
  <r>
    <n v="5374"/>
    <x v="2673"/>
    <x v="1040"/>
    <d v="2017-10-30T00:00:00"/>
    <s v="Standard Class"/>
    <x v="122"/>
    <x v="122"/>
    <x v="1"/>
    <s v="United States"/>
    <s v="Houston"/>
    <s v="Texas"/>
    <n v="77041"/>
    <x v="2"/>
    <s v="FUR-TA-10002607"/>
    <x v="0"/>
    <s v="Tables"/>
    <s v="KI Conference Tables"/>
    <x v="3912"/>
    <n v="7"/>
    <n v="0.3"/>
    <n v="-69.472199999999958"/>
    <s v="Kelly Williams"/>
    <s v=""/>
    <n v="1"/>
    <n v="0"/>
  </r>
  <r>
    <n v="5375"/>
    <x v="2673"/>
    <x v="1040"/>
    <d v="2017-10-30T00:00:00"/>
    <s v="Standard Class"/>
    <x v="122"/>
    <x v="122"/>
    <x v="1"/>
    <s v="United States"/>
    <s v="Houston"/>
    <s v="Texas"/>
    <n v="77041"/>
    <x v="2"/>
    <s v="OFF-PA-10001166"/>
    <x v="1"/>
    <s v="Paper"/>
    <s v="Xerox 2"/>
    <x v="563"/>
    <n v="2"/>
    <n v="0.2"/>
    <n v="3.6288"/>
    <s v="Kelly Williams"/>
    <s v=""/>
    <n v="1"/>
    <n v="0"/>
  </r>
  <r>
    <n v="5376"/>
    <x v="2674"/>
    <x v="837"/>
    <d v="2019-05-31T00:00:00"/>
    <s v="Standard Class"/>
    <x v="532"/>
    <x v="532"/>
    <x v="1"/>
    <s v="United States"/>
    <s v="Seattle"/>
    <s v="Washington"/>
    <n v="98103"/>
    <x v="1"/>
    <s v="TEC-AC-10004510"/>
    <x v="2"/>
    <s v="Accessories"/>
    <s v="Logitech Desktop MK120 Mouse and keyboard Combo"/>
    <x v="1548"/>
    <n v="6"/>
    <n v="0"/>
    <n v="9.8159999999999954"/>
    <s v="Anna Andreadi"/>
    <s v=""/>
    <n v="1"/>
    <n v="0"/>
  </r>
  <r>
    <n v="5377"/>
    <x v="2674"/>
    <x v="837"/>
    <d v="2019-05-31T00:00:00"/>
    <s v="Standard Class"/>
    <x v="532"/>
    <x v="532"/>
    <x v="1"/>
    <s v="United States"/>
    <s v="Seattle"/>
    <s v="Washington"/>
    <n v="98103"/>
    <x v="1"/>
    <s v="OFF-AR-10004062"/>
    <x v="1"/>
    <s v="Art"/>
    <s v="Staples in misc. colors"/>
    <x v="974"/>
    <n v="3"/>
    <n v="0"/>
    <n v="7.86"/>
    <s v="Anna Andreadi"/>
    <s v=""/>
    <n v="1"/>
    <n v="0"/>
  </r>
  <r>
    <n v="5378"/>
    <x v="2675"/>
    <x v="29"/>
    <d v="2016-12-07T00:00:00"/>
    <s v="First Class"/>
    <x v="240"/>
    <x v="240"/>
    <x v="1"/>
    <s v="United States"/>
    <s v="Philadelphia"/>
    <s v="Pennsylvania"/>
    <n v="19134"/>
    <x v="3"/>
    <s v="OFF-EN-10000056"/>
    <x v="1"/>
    <s v="Envelopes"/>
    <s v="Cameo Buff Policy Envelopes"/>
    <x v="3913"/>
    <n v="7"/>
    <n v="0.2"/>
    <n v="117.61469999999996"/>
    <s v="Chuck Magee"/>
    <s v=""/>
    <n v="1"/>
    <n v="0"/>
  </r>
  <r>
    <n v="5379"/>
    <x v="2675"/>
    <x v="29"/>
    <d v="2016-12-07T00:00:00"/>
    <s v="First Class"/>
    <x v="240"/>
    <x v="240"/>
    <x v="1"/>
    <s v="United States"/>
    <s v="Philadelphia"/>
    <s v="Pennsylvania"/>
    <n v="19134"/>
    <x v="3"/>
    <s v="OFF-ST-10001469"/>
    <x v="1"/>
    <s v="Storage"/>
    <s v="Fellowes Bankers Box Recycled Super Stor/Drawer"/>
    <x v="3914"/>
    <n v="4"/>
    <n v="0.2"/>
    <n v="-30.228800000000007"/>
    <s v="Chuck Magee"/>
    <s v=""/>
    <n v="1"/>
    <n v="0"/>
  </r>
  <r>
    <n v="5380"/>
    <x v="2676"/>
    <x v="1041"/>
    <d v="2018-08-18T00:00:00"/>
    <s v="Standard Class"/>
    <x v="758"/>
    <x v="758"/>
    <x v="0"/>
    <s v="United States"/>
    <s v="Los Angeles"/>
    <s v="California"/>
    <n v="90045"/>
    <x v="1"/>
    <s v="OFF-PA-10000551"/>
    <x v="1"/>
    <s v="Paper"/>
    <s v="Array Memo Cubes"/>
    <x v="3915"/>
    <n v="3"/>
    <n v="0"/>
    <n v="7.6145999999999994"/>
    <s v="Anna Andreadi"/>
    <s v=""/>
    <n v="1"/>
    <n v="0"/>
  </r>
  <r>
    <n v="5381"/>
    <x v="2676"/>
    <x v="1041"/>
    <d v="2018-08-18T00:00:00"/>
    <s v="Standard Class"/>
    <x v="758"/>
    <x v="758"/>
    <x v="0"/>
    <s v="United States"/>
    <s v="Los Angeles"/>
    <s v="California"/>
    <n v="90045"/>
    <x v="1"/>
    <s v="TEC-MA-10000423"/>
    <x v="2"/>
    <s v="Machines"/>
    <s v="Texas Instruments TI-34 Scientific Calculator"/>
    <x v="3916"/>
    <n v="6"/>
    <n v="0.2"/>
    <n v="35.623799999999996"/>
    <s v="Anna Andreadi"/>
    <s v=""/>
    <n v="1"/>
    <n v="0"/>
  </r>
  <r>
    <n v="5382"/>
    <x v="2677"/>
    <x v="64"/>
    <d v="2018-09-07T00:00:00"/>
    <s v="Second Class"/>
    <x v="760"/>
    <x v="760"/>
    <x v="1"/>
    <s v="United States"/>
    <s v="Houston"/>
    <s v="Texas"/>
    <n v="77070"/>
    <x v="2"/>
    <s v="OFF-PA-10001870"/>
    <x v="1"/>
    <s v="Paper"/>
    <s v="Xerox 202"/>
    <x v="233"/>
    <n v="5"/>
    <n v="0.2"/>
    <n v="9.0719999999999992"/>
    <s v="Kelly Williams"/>
    <s v=""/>
    <n v="1"/>
    <n v="1"/>
  </r>
  <r>
    <n v="5383"/>
    <x v="2677"/>
    <x v="64"/>
    <d v="2018-09-07T00:00:00"/>
    <s v="Second Class"/>
    <x v="760"/>
    <x v="760"/>
    <x v="1"/>
    <s v="United States"/>
    <s v="Houston"/>
    <s v="Texas"/>
    <n v="77070"/>
    <x v="2"/>
    <s v="OFF-FA-10001843"/>
    <x v="1"/>
    <s v="Fasteners"/>
    <s v="Staples"/>
    <x v="3917"/>
    <n v="8"/>
    <n v="0.2"/>
    <n v="5.3352000000000004"/>
    <s v="Kelly Williams"/>
    <s v=""/>
    <n v="1"/>
    <n v="0"/>
  </r>
  <r>
    <n v="5384"/>
    <x v="2677"/>
    <x v="64"/>
    <d v="2018-09-07T00:00:00"/>
    <s v="Second Class"/>
    <x v="760"/>
    <x v="760"/>
    <x v="1"/>
    <s v="United States"/>
    <s v="Houston"/>
    <s v="Texas"/>
    <n v="77070"/>
    <x v="2"/>
    <s v="OFF-PA-10002036"/>
    <x v="1"/>
    <s v="Paper"/>
    <s v="Xerox 1930"/>
    <x v="563"/>
    <n v="2"/>
    <n v="0.2"/>
    <n v="3.7584"/>
    <s v="Kelly Williams"/>
    <s v=""/>
    <n v="1"/>
    <n v="0"/>
  </r>
  <r>
    <n v="5385"/>
    <x v="2678"/>
    <x v="335"/>
    <d v="2019-07-03T00:00:00"/>
    <s v="Standard Class"/>
    <x v="417"/>
    <x v="417"/>
    <x v="0"/>
    <s v="United States"/>
    <s v="Philadelphia"/>
    <s v="Pennsylvania"/>
    <n v="19143"/>
    <x v="3"/>
    <s v="TEC-PH-10001760"/>
    <x v="2"/>
    <s v="Phones"/>
    <s v="Bose SoundLink Bluetooth Speaker"/>
    <x v="3918"/>
    <n v="3"/>
    <n v="0.4"/>
    <n v="41.79000000000002"/>
    <s v="Chuck Magee"/>
    <s v=""/>
    <n v="1"/>
    <n v="0"/>
  </r>
  <r>
    <n v="5386"/>
    <x v="2678"/>
    <x v="335"/>
    <d v="2019-07-03T00:00:00"/>
    <s v="Standard Class"/>
    <x v="417"/>
    <x v="417"/>
    <x v="0"/>
    <s v="United States"/>
    <s v="Philadelphia"/>
    <s v="Pennsylvania"/>
    <n v="19143"/>
    <x v="3"/>
    <s v="TEC-PH-10000673"/>
    <x v="2"/>
    <s v="Phones"/>
    <s v="Plantronics Voyager Pro HD - Bluetooth Headset"/>
    <x v="3919"/>
    <n v="14"/>
    <n v="0.4"/>
    <n v="72.788800000000037"/>
    <s v="Chuck Magee"/>
    <s v=""/>
    <n v="1"/>
    <n v="0"/>
  </r>
  <r>
    <n v="5387"/>
    <x v="2679"/>
    <x v="846"/>
    <d v="2019-03-17T00:00:00"/>
    <s v="Standard Class"/>
    <x v="315"/>
    <x v="315"/>
    <x v="0"/>
    <s v="United States"/>
    <s v="Rogers"/>
    <s v="Arkansas"/>
    <n v="72756"/>
    <x v="0"/>
    <s v="OFF-BI-10000829"/>
    <x v="1"/>
    <s v="Binders"/>
    <s v="Avery Non-Stick Binders"/>
    <x v="3920"/>
    <n v="9"/>
    <n v="0"/>
    <n v="18.5886"/>
    <s v="Cassandra Brandow"/>
    <s v=""/>
    <n v="1"/>
    <n v="0"/>
  </r>
  <r>
    <n v="5388"/>
    <x v="2680"/>
    <x v="1042"/>
    <d v="2019-02-21T00:00:00"/>
    <s v="Second Class"/>
    <x v="51"/>
    <x v="51"/>
    <x v="1"/>
    <s v="United States"/>
    <s v="Los Angeles"/>
    <s v="California"/>
    <n v="90045"/>
    <x v="1"/>
    <s v="TEC-PH-10001924"/>
    <x v="2"/>
    <s v="Phones"/>
    <s v="iHome FM Clock Radio with Lightning Dock"/>
    <x v="3921"/>
    <n v="3"/>
    <n v="0.2"/>
    <n v="10.498500000000007"/>
    <s v="Anna Andreadi"/>
    <s v=""/>
    <n v="1"/>
    <n v="0"/>
  </r>
  <r>
    <n v="5389"/>
    <x v="2680"/>
    <x v="1042"/>
    <d v="2019-02-21T00:00:00"/>
    <s v="Second Class"/>
    <x v="51"/>
    <x v="51"/>
    <x v="1"/>
    <s v="United States"/>
    <s v="Los Angeles"/>
    <s v="California"/>
    <n v="90045"/>
    <x v="1"/>
    <s v="TEC-AC-10004864"/>
    <x v="2"/>
    <s v="Accessories"/>
    <s v="Memorex Micro Travel Drive 32 GB"/>
    <x v="3922"/>
    <n v="3"/>
    <n v="0"/>
    <n v="47.097900000000003"/>
    <s v="Anna Andreadi"/>
    <s v=""/>
    <n v="1"/>
    <n v="0"/>
  </r>
  <r>
    <n v="5390"/>
    <x v="2680"/>
    <x v="1042"/>
    <d v="2019-02-21T00:00:00"/>
    <s v="Second Class"/>
    <x v="51"/>
    <x v="51"/>
    <x v="1"/>
    <s v="United States"/>
    <s v="Los Angeles"/>
    <s v="California"/>
    <n v="90045"/>
    <x v="1"/>
    <s v="OFF-LA-10004345"/>
    <x v="1"/>
    <s v="Labels"/>
    <s v="Avery 493"/>
    <x v="765"/>
    <n v="2"/>
    <n v="0"/>
    <n v="4.8117999999999999"/>
    <s v="Anna Andreadi"/>
    <s v=""/>
    <n v="1"/>
    <n v="0"/>
  </r>
  <r>
    <n v="5391"/>
    <x v="2681"/>
    <x v="468"/>
    <d v="2019-11-12T00:00:00"/>
    <s v="Second Class"/>
    <x v="714"/>
    <x v="714"/>
    <x v="1"/>
    <s v="United States"/>
    <s v="Seattle"/>
    <s v="Washington"/>
    <n v="98105"/>
    <x v="1"/>
    <s v="OFF-BI-10000088"/>
    <x v="1"/>
    <s v="Binders"/>
    <s v="GBC Imprintable Covers"/>
    <x v="3643"/>
    <n v="3"/>
    <n v="0.2"/>
    <n v="9.5525999999999982"/>
    <s v="Anna Andreadi"/>
    <s v=""/>
    <n v="1"/>
    <n v="0"/>
  </r>
  <r>
    <n v="5392"/>
    <x v="2682"/>
    <x v="84"/>
    <d v="2016-11-25T00:00:00"/>
    <s v="Standard Class"/>
    <x v="744"/>
    <x v="744"/>
    <x v="1"/>
    <s v="United States"/>
    <s v="Wilmington"/>
    <s v="Delaware"/>
    <n v="19805"/>
    <x v="3"/>
    <s v="OFF-LA-10002787"/>
    <x v="1"/>
    <s v="Labels"/>
    <s v="Avery 480"/>
    <x v="3923"/>
    <n v="6"/>
    <n v="0"/>
    <n v="10.799999999999999"/>
    <s v="Chuck Magee"/>
    <s v=""/>
    <n v="1"/>
    <n v="0"/>
  </r>
  <r>
    <n v="5393"/>
    <x v="2682"/>
    <x v="84"/>
    <d v="2016-11-25T00:00:00"/>
    <s v="Standard Class"/>
    <x v="744"/>
    <x v="744"/>
    <x v="1"/>
    <s v="United States"/>
    <s v="Wilmington"/>
    <s v="Delaware"/>
    <n v="19805"/>
    <x v="3"/>
    <s v="OFF-LA-10001569"/>
    <x v="1"/>
    <s v="Labels"/>
    <s v="Avery 499"/>
    <x v="745"/>
    <n v="2"/>
    <n v="0"/>
    <n v="4.5815999999999999"/>
    <s v="Chuck Magee"/>
    <s v=""/>
    <n v="1"/>
    <n v="0"/>
  </r>
  <r>
    <n v="5394"/>
    <x v="2682"/>
    <x v="84"/>
    <d v="2016-11-25T00:00:00"/>
    <s v="Standard Class"/>
    <x v="744"/>
    <x v="744"/>
    <x v="1"/>
    <s v="United States"/>
    <s v="Wilmington"/>
    <s v="Delaware"/>
    <n v="19805"/>
    <x v="3"/>
    <s v="OFF-BI-10002429"/>
    <x v="1"/>
    <s v="Binders"/>
    <s v="Premier Elliptical Ring Binder, Black"/>
    <x v="3924"/>
    <n v="7"/>
    <n v="0"/>
    <n v="102.2784"/>
    <s v="Chuck Magee"/>
    <s v=""/>
    <n v="1"/>
    <n v="0"/>
  </r>
  <r>
    <n v="5395"/>
    <x v="2682"/>
    <x v="84"/>
    <d v="2016-11-25T00:00:00"/>
    <s v="Standard Class"/>
    <x v="744"/>
    <x v="744"/>
    <x v="1"/>
    <s v="United States"/>
    <s v="Wilmington"/>
    <s v="Delaware"/>
    <n v="19805"/>
    <x v="3"/>
    <s v="FUR-BO-10000362"/>
    <x v="0"/>
    <s v="Bookcases"/>
    <s v="Sauder Inglewood Library Bookcases"/>
    <x v="3925"/>
    <n v="6"/>
    <n v="0"/>
    <n v="235.95240000000001"/>
    <s v="Chuck Magee"/>
    <s v=""/>
    <n v="1"/>
    <n v="0"/>
  </r>
  <r>
    <n v="5396"/>
    <x v="2683"/>
    <x v="728"/>
    <d v="2016-11-21T00:00:00"/>
    <s v="Second Class"/>
    <x v="189"/>
    <x v="189"/>
    <x v="1"/>
    <s v="United States"/>
    <s v="Provo"/>
    <s v="Utah"/>
    <n v="84604"/>
    <x v="1"/>
    <s v="OFF-PA-10003016"/>
    <x v="1"/>
    <s v="Paper"/>
    <s v="Adams &quot;While You Were Out&quot; Message Pads"/>
    <x v="223"/>
    <n v="7"/>
    <n v="0"/>
    <n v="9.8909999999999982"/>
    <s v="Anna Andreadi"/>
    <n v="1"/>
    <n v="0"/>
    <n v="0"/>
  </r>
  <r>
    <n v="5397"/>
    <x v="2684"/>
    <x v="446"/>
    <d v="2018-09-24T00:00:00"/>
    <s v="Same Day"/>
    <x v="494"/>
    <x v="494"/>
    <x v="1"/>
    <s v="United States"/>
    <s v="San Francisco"/>
    <s v="California"/>
    <n v="94110"/>
    <x v="1"/>
    <s v="FUR-FU-10002501"/>
    <x v="0"/>
    <s v="Furnishings"/>
    <s v="Nu-Dell Executive Frame"/>
    <x v="1964"/>
    <n v="5"/>
    <n v="0"/>
    <n v="23.384"/>
    <s v="Anna Andreadi"/>
    <s v=""/>
    <n v="1"/>
    <n v="0"/>
  </r>
  <r>
    <n v="5398"/>
    <x v="2685"/>
    <x v="73"/>
    <d v="2018-11-27T00:00:00"/>
    <s v="Standard Class"/>
    <x v="204"/>
    <x v="204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x v="3926"/>
    <n v="12"/>
    <n v="0"/>
    <n v="11.309999999999999"/>
    <s v="Anna Andreadi"/>
    <n v="1"/>
    <n v="0"/>
    <n v="0"/>
  </r>
  <r>
    <n v="5399"/>
    <x v="2686"/>
    <x v="720"/>
    <d v="2018-10-02T00:00:00"/>
    <s v="Standard Class"/>
    <x v="312"/>
    <x v="312"/>
    <x v="1"/>
    <s v="United States"/>
    <s v="Lancaster"/>
    <s v="Ohio"/>
    <n v="43130"/>
    <x v="3"/>
    <s v="OFF-BI-10002764"/>
    <x v="1"/>
    <s v="Binders"/>
    <s v="Recycled Pressboard Report Cover with Reinforced Top Hinge"/>
    <x v="3927"/>
    <n v="3"/>
    <n v="0.7"/>
    <n v="-2.0348999999999995"/>
    <s v="Chuck Magee"/>
    <s v=""/>
    <n v="1"/>
    <n v="0"/>
  </r>
  <r>
    <n v="5400"/>
    <x v="2687"/>
    <x v="526"/>
    <d v="2018-04-14T00:00:00"/>
    <s v="Standard Class"/>
    <x v="520"/>
    <x v="520"/>
    <x v="0"/>
    <s v="United States"/>
    <s v="Los Angeles"/>
    <s v="California"/>
    <n v="90004"/>
    <x v="1"/>
    <s v="FUR-BO-10001798"/>
    <x v="0"/>
    <s v="Bookcases"/>
    <s v="Bush Somerset Collection Bookcase"/>
    <x v="3123"/>
    <n v="5"/>
    <n v="0.15"/>
    <n v="6.5490000000000208"/>
    <s v="Anna Andreadi"/>
    <s v=""/>
    <n v="1"/>
    <n v="0"/>
  </r>
  <r>
    <n v="5401"/>
    <x v="2688"/>
    <x v="296"/>
    <d v="2019-09-23T00:00:00"/>
    <s v="First Class"/>
    <x v="761"/>
    <x v="761"/>
    <x v="0"/>
    <s v="United States"/>
    <s v="Seattle"/>
    <s v="Washington"/>
    <n v="98103"/>
    <x v="1"/>
    <s v="TEC-AC-10000158"/>
    <x v="2"/>
    <s v="Accessories"/>
    <s v="Sony 64GB Class 10 Micro SDHC R40 Memory Card"/>
    <x v="2257"/>
    <n v="2"/>
    <n v="0"/>
    <n v="15.1158"/>
    <s v="Anna Andreadi"/>
    <s v=""/>
    <n v="1"/>
    <n v="1"/>
  </r>
  <r>
    <n v="5402"/>
    <x v="2688"/>
    <x v="296"/>
    <d v="2019-09-23T00:00:00"/>
    <s v="First Class"/>
    <x v="761"/>
    <x v="761"/>
    <x v="0"/>
    <s v="United States"/>
    <s v="Seattle"/>
    <s v="Washington"/>
    <n v="98103"/>
    <x v="1"/>
    <s v="TEC-AC-10000303"/>
    <x v="2"/>
    <s v="Accessories"/>
    <s v="Logitech M510 Wireless Mouse"/>
    <x v="3928"/>
    <n v="2"/>
    <n v="0"/>
    <n v="26.3934"/>
    <s v="Anna Andreadi"/>
    <s v=""/>
    <n v="1"/>
    <n v="0"/>
  </r>
  <r>
    <n v="5403"/>
    <x v="2689"/>
    <x v="1043"/>
    <d v="2019-08-29T00:00:00"/>
    <s v="Standard Class"/>
    <x v="124"/>
    <x v="124"/>
    <x v="1"/>
    <s v="United States"/>
    <s v="New York City"/>
    <s v="New York"/>
    <n v="10024"/>
    <x v="3"/>
    <s v="OFF-BI-10003910"/>
    <x v="1"/>
    <s v="Binders"/>
    <s v="DXL Angle-View Binders with Locking Rings by Samsill"/>
    <x v="1072"/>
    <n v="4"/>
    <n v="0.2"/>
    <n v="7.71"/>
    <s v="Chuck Magee"/>
    <s v=""/>
    <n v="1"/>
    <n v="0"/>
  </r>
  <r>
    <n v="5404"/>
    <x v="2689"/>
    <x v="1043"/>
    <d v="2019-08-29T00:00:00"/>
    <s v="Standard Class"/>
    <x v="124"/>
    <x v="124"/>
    <x v="1"/>
    <s v="United States"/>
    <s v="New York City"/>
    <s v="New York"/>
    <n v="10024"/>
    <x v="3"/>
    <s v="OFF-BI-10000138"/>
    <x v="1"/>
    <s v="Binders"/>
    <s v="Acco Translucent Poly Ring Binders"/>
    <x v="3929"/>
    <n v="1"/>
    <n v="0.2"/>
    <n v="1.3104"/>
    <s v="Chuck Magee"/>
    <s v=""/>
    <n v="1"/>
    <n v="0"/>
  </r>
  <r>
    <n v="5405"/>
    <x v="2690"/>
    <x v="712"/>
    <d v="2018-02-26T00:00:00"/>
    <s v="Standard Class"/>
    <x v="356"/>
    <x v="356"/>
    <x v="0"/>
    <s v="United States"/>
    <s v="Los Angeles"/>
    <s v="California"/>
    <n v="90045"/>
    <x v="1"/>
    <s v="TEC-PH-10002398"/>
    <x v="2"/>
    <s v="Phones"/>
    <s v="AT&amp;T 1070 Corded Phone"/>
    <x v="567"/>
    <n v="5"/>
    <n v="0.2"/>
    <n v="55.744999999999948"/>
    <s v="Anna Andreadi"/>
    <s v=""/>
    <n v="1"/>
    <n v="0"/>
  </r>
  <r>
    <n v="5406"/>
    <x v="2690"/>
    <x v="712"/>
    <d v="2018-02-26T00:00:00"/>
    <s v="Standard Class"/>
    <x v="356"/>
    <x v="356"/>
    <x v="0"/>
    <s v="United States"/>
    <s v="Los Angeles"/>
    <s v="California"/>
    <n v="90045"/>
    <x v="1"/>
    <s v="TEC-AC-10003399"/>
    <x v="2"/>
    <s v="Accessories"/>
    <s v="Memorex Mini Travel Drive 64 GB USB 2.0 Flash Drive"/>
    <x v="2642"/>
    <n v="1"/>
    <n v="0"/>
    <n v="15.220800000000001"/>
    <s v="Anna Andreadi"/>
    <s v=""/>
    <n v="1"/>
    <n v="0"/>
  </r>
  <r>
    <n v="5407"/>
    <x v="2690"/>
    <x v="712"/>
    <d v="2018-02-26T00:00:00"/>
    <s v="Standard Class"/>
    <x v="356"/>
    <x v="356"/>
    <x v="0"/>
    <s v="United States"/>
    <s v="Los Angeles"/>
    <s v="California"/>
    <n v="90045"/>
    <x v="1"/>
    <s v="OFF-FA-10000992"/>
    <x v="1"/>
    <s v="Fasteners"/>
    <s v="Acco Clips to Go Binder Clips, 24 Clips in Two Sizes"/>
    <x v="1397"/>
    <n v="3"/>
    <n v="0"/>
    <n v="5.0054999999999996"/>
    <s v="Anna Andreadi"/>
    <s v=""/>
    <n v="1"/>
    <n v="0"/>
  </r>
  <r>
    <n v="5408"/>
    <x v="2691"/>
    <x v="166"/>
    <d v="2019-12-14T00:00:00"/>
    <s v="Standard Class"/>
    <x v="664"/>
    <x v="664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x v="1190"/>
    <n v="4"/>
    <n v="0"/>
    <n v="40.443199999999997"/>
    <s v="Anna Andreadi"/>
    <s v=""/>
    <n v="1"/>
    <n v="0"/>
  </r>
  <r>
    <n v="5409"/>
    <x v="2691"/>
    <x v="166"/>
    <d v="2019-12-14T00:00:00"/>
    <s v="Standard Class"/>
    <x v="664"/>
    <x v="664"/>
    <x v="1"/>
    <s v="United States"/>
    <s v="San Francisco"/>
    <s v="California"/>
    <n v="94109"/>
    <x v="1"/>
    <s v="OFF-BI-10002854"/>
    <x v="1"/>
    <s v="Binders"/>
    <s v="Performers Binder/Pad Holder, Black"/>
    <x v="3930"/>
    <n v="1"/>
    <n v="0.2"/>
    <n v="8.4089999999999989"/>
    <s v="Anna Andreadi"/>
    <s v=""/>
    <n v="1"/>
    <n v="0"/>
  </r>
  <r>
    <n v="5410"/>
    <x v="2691"/>
    <x v="166"/>
    <d v="2019-12-14T00:00:00"/>
    <s v="Standard Class"/>
    <x v="664"/>
    <x v="664"/>
    <x v="1"/>
    <s v="United States"/>
    <s v="San Francisco"/>
    <s v="California"/>
    <n v="94109"/>
    <x v="1"/>
    <s v="OFF-BI-10001670"/>
    <x v="1"/>
    <s v="Binders"/>
    <s v="Vinyl Sectional Post Binders"/>
    <x v="3476"/>
    <n v="3"/>
    <n v="0.2"/>
    <n v="33.93"/>
    <s v="Anna Andreadi"/>
    <s v=""/>
    <n v="1"/>
    <n v="0"/>
  </r>
  <r>
    <n v="5411"/>
    <x v="2691"/>
    <x v="166"/>
    <d v="2019-12-14T00:00:00"/>
    <s v="Standard Class"/>
    <x v="664"/>
    <x v="664"/>
    <x v="1"/>
    <s v="United States"/>
    <s v="San Francisco"/>
    <s v="California"/>
    <n v="94109"/>
    <x v="1"/>
    <s v="OFF-ST-10001837"/>
    <x v="1"/>
    <s v="Storage"/>
    <s v="SAFCO Mobile Desk Side File, Wire Frame"/>
    <x v="3931"/>
    <n v="1"/>
    <n v="0"/>
    <n v="11.117599999999999"/>
    <s v="Anna Andreadi"/>
    <s v=""/>
    <n v="1"/>
    <n v="0"/>
  </r>
  <r>
    <n v="5412"/>
    <x v="2692"/>
    <x v="65"/>
    <d v="2019-09-22T00:00:00"/>
    <s v="Standard Class"/>
    <x v="700"/>
    <x v="700"/>
    <x v="0"/>
    <s v="United States"/>
    <s v="Clovis"/>
    <s v="New Mexico"/>
    <n v="88101"/>
    <x v="1"/>
    <s v="OFF-BI-10002012"/>
    <x v="1"/>
    <s v="Binders"/>
    <s v="Wilson Jones Easy Flow II Sheet Lifters"/>
    <x v="3932"/>
    <n v="7"/>
    <n v="0.2"/>
    <n v="3.5279999999999996"/>
    <s v="Anna Andreadi"/>
    <s v=""/>
    <n v="1"/>
    <n v="0"/>
  </r>
  <r>
    <n v="5413"/>
    <x v="2692"/>
    <x v="65"/>
    <d v="2019-09-22T00:00:00"/>
    <s v="Standard Class"/>
    <x v="700"/>
    <x v="700"/>
    <x v="0"/>
    <s v="United States"/>
    <s v="Clovis"/>
    <s v="New Mexico"/>
    <n v="88101"/>
    <x v="1"/>
    <s v="TEC-AC-10004992"/>
    <x v="2"/>
    <s v="Accessories"/>
    <s v="Kingston Digital DataTraveler 64GB USB 2.0"/>
    <x v="3933"/>
    <n v="3"/>
    <n v="0"/>
    <n v="8.1071999999999917"/>
    <s v="Anna Andreadi"/>
    <s v=""/>
    <n v="1"/>
    <n v="0"/>
  </r>
  <r>
    <n v="5414"/>
    <x v="2693"/>
    <x v="108"/>
    <d v="2018-09-14T00:00:00"/>
    <s v="First Class"/>
    <x v="577"/>
    <x v="577"/>
    <x v="0"/>
    <s v="United States"/>
    <s v="Wichita"/>
    <s v="Kansas"/>
    <n v="67212"/>
    <x v="2"/>
    <s v="TEC-PH-10003171"/>
    <x v="2"/>
    <s v="Phones"/>
    <s v="Plantronics Encore H101 Dual Earpieces Headset"/>
    <x v="3934"/>
    <n v="5"/>
    <n v="0"/>
    <n v="62.929999999999993"/>
    <s v="Kelly Williams"/>
    <s v=""/>
    <n v="1"/>
    <n v="0"/>
  </r>
  <r>
    <n v="5415"/>
    <x v="2694"/>
    <x v="397"/>
    <d v="2019-09-28T00:00:00"/>
    <s v="Standard Class"/>
    <x v="48"/>
    <x v="48"/>
    <x v="0"/>
    <s v="United States"/>
    <s v="Chicago"/>
    <s v="Illinois"/>
    <n v="60653"/>
    <x v="2"/>
    <s v="OFF-AP-10000390"/>
    <x v="1"/>
    <s v="Appliances"/>
    <s v="Euro Pro Shark Stick Mini Vacuum"/>
    <x v="3935"/>
    <n v="6"/>
    <n v="0.8"/>
    <n v="-197.57520000000002"/>
    <s v="Kelly Williams"/>
    <s v=""/>
    <n v="1"/>
    <n v="0"/>
  </r>
  <r>
    <n v="5416"/>
    <x v="2694"/>
    <x v="397"/>
    <d v="2019-09-28T00:00:00"/>
    <s v="Standard Class"/>
    <x v="48"/>
    <x v="48"/>
    <x v="0"/>
    <s v="United States"/>
    <s v="Chicago"/>
    <s v="Illinois"/>
    <n v="60653"/>
    <x v="2"/>
    <s v="OFF-PA-10004888"/>
    <x v="1"/>
    <s v="Paper"/>
    <s v="Xerox 217"/>
    <x v="561"/>
    <n v="4"/>
    <n v="0.2"/>
    <n v="7.2576000000000001"/>
    <s v="Kelly Williams"/>
    <s v=""/>
    <n v="1"/>
    <n v="0"/>
  </r>
  <r>
    <n v="5417"/>
    <x v="2694"/>
    <x v="397"/>
    <d v="2019-09-28T00:00:00"/>
    <s v="Standard Class"/>
    <x v="48"/>
    <x v="48"/>
    <x v="0"/>
    <s v="United States"/>
    <s v="Chicago"/>
    <s v="Illinois"/>
    <n v="60653"/>
    <x v="2"/>
    <s v="TEC-PH-10004188"/>
    <x v="2"/>
    <s v="Phones"/>
    <s v="OtterBox Commuter Series Case - Samsung Galaxy S4"/>
    <x v="3936"/>
    <n v="2"/>
    <n v="0.2"/>
    <n v="-8.9963999999999995"/>
    <s v="Kelly Williams"/>
    <s v=""/>
    <n v="1"/>
    <n v="0"/>
  </r>
  <r>
    <n v="5418"/>
    <x v="2695"/>
    <x v="191"/>
    <d v="2016-10-08T00:00:00"/>
    <s v="Second Class"/>
    <x v="87"/>
    <x v="87"/>
    <x v="1"/>
    <s v="United States"/>
    <s v="Omaha"/>
    <s v="Nebraska"/>
    <n v="68104"/>
    <x v="2"/>
    <s v="OFF-BI-10004099"/>
    <x v="1"/>
    <s v="Binders"/>
    <s v="GBC VeloBinder Strips"/>
    <x v="2601"/>
    <n v="2"/>
    <n v="0"/>
    <n v="7.68"/>
    <s v="Kelly Williams"/>
    <s v=""/>
    <n v="1"/>
    <n v="0"/>
  </r>
  <r>
    <n v="5419"/>
    <x v="2696"/>
    <x v="924"/>
    <d v="2017-10-26T00:00:00"/>
    <s v="First Class"/>
    <x v="555"/>
    <x v="555"/>
    <x v="0"/>
    <s v="United States"/>
    <s v="Houston"/>
    <s v="Texas"/>
    <n v="77041"/>
    <x v="2"/>
    <s v="OFF-PA-10004621"/>
    <x v="1"/>
    <s v="Paper"/>
    <s v="Xerox 212"/>
    <x v="1590"/>
    <n v="7"/>
    <n v="0.2"/>
    <n v="12.700800000000001"/>
    <s v="Kelly Williams"/>
    <s v=""/>
    <n v="1"/>
    <n v="0"/>
  </r>
  <r>
    <n v="5420"/>
    <x v="2696"/>
    <x v="924"/>
    <d v="2017-10-26T00:00:00"/>
    <s v="First Class"/>
    <x v="555"/>
    <x v="555"/>
    <x v="0"/>
    <s v="United States"/>
    <s v="Houston"/>
    <s v="Texas"/>
    <n v="77041"/>
    <x v="2"/>
    <s v="TEC-PH-10002103"/>
    <x v="2"/>
    <s v="Phones"/>
    <s v="Jabra SPEAK 410"/>
    <x v="3937"/>
    <n v="2"/>
    <n v="0.2"/>
    <n v="15.038400000000003"/>
    <s v="Kelly Williams"/>
    <s v=""/>
    <n v="1"/>
    <n v="0"/>
  </r>
  <r>
    <n v="5421"/>
    <x v="2697"/>
    <x v="1044"/>
    <d v="2018-04-02T00:00:00"/>
    <s v="Second Class"/>
    <x v="229"/>
    <x v="229"/>
    <x v="0"/>
    <s v="United States"/>
    <s v="Philadelphia"/>
    <s v="Pennsylvania"/>
    <n v="19134"/>
    <x v="3"/>
    <s v="TEC-PH-10002789"/>
    <x v="2"/>
    <s v="Phones"/>
    <s v="LG Exalt"/>
    <x v="804"/>
    <n v="3"/>
    <n v="0.4"/>
    <n v="-60.836100000000016"/>
    <s v="Chuck Magee"/>
    <n v="1"/>
    <n v="0"/>
    <n v="0"/>
  </r>
  <r>
    <n v="5422"/>
    <x v="2697"/>
    <x v="1044"/>
    <d v="2018-04-02T00:00:00"/>
    <s v="Second Class"/>
    <x v="229"/>
    <x v="229"/>
    <x v="0"/>
    <s v="United States"/>
    <s v="Philadelphia"/>
    <s v="Pennsylvania"/>
    <n v="19134"/>
    <x v="3"/>
    <s v="TEC-AC-10003289"/>
    <x v="2"/>
    <s v="Accessories"/>
    <s v="Anker Ultra-Slim Mini Bluetooth 3.0 Wireless Keyboard"/>
    <x v="236"/>
    <n v="2"/>
    <n v="0.2"/>
    <n v="1.1993999999999998"/>
    <s v="Chuck Magee"/>
    <n v="1"/>
    <n v="0"/>
    <n v="0"/>
  </r>
  <r>
    <n v="5423"/>
    <x v="2698"/>
    <x v="723"/>
    <d v="2019-01-02T00:00:00"/>
    <s v="Standard Class"/>
    <x v="418"/>
    <x v="418"/>
    <x v="0"/>
    <s v="United States"/>
    <s v="Los Angeles"/>
    <s v="California"/>
    <n v="90045"/>
    <x v="1"/>
    <s v="OFF-BI-10000138"/>
    <x v="1"/>
    <s v="Binders"/>
    <s v="Acco Translucent Poly Ring Binders"/>
    <x v="3938"/>
    <n v="3"/>
    <n v="0.2"/>
    <n v="3.9312000000000005"/>
    <s v="Anna Andreadi"/>
    <s v=""/>
    <n v="1"/>
    <n v="0"/>
  </r>
  <r>
    <n v="5424"/>
    <x v="2699"/>
    <x v="132"/>
    <d v="2019-11-05T00:00:00"/>
    <s v="Second Class"/>
    <x v="601"/>
    <x v="601"/>
    <x v="1"/>
    <s v="United States"/>
    <s v="Richmond"/>
    <s v="Kentucky"/>
    <n v="40475"/>
    <x v="0"/>
    <s v="OFF-PA-10001215"/>
    <x v="1"/>
    <s v="Paper"/>
    <s v="Xerox 1963"/>
    <x v="1603"/>
    <n v="5"/>
    <n v="0"/>
    <n v="11.879999999999999"/>
    <s v="Cassandra Brandow"/>
    <s v=""/>
    <n v="1"/>
    <n v="0"/>
  </r>
  <r>
    <n v="5425"/>
    <x v="2700"/>
    <x v="176"/>
    <d v="2019-01-26T00:00:00"/>
    <s v="Standard Class"/>
    <x v="223"/>
    <x v="223"/>
    <x v="0"/>
    <s v="United States"/>
    <s v="Waterbury"/>
    <s v="Connecticut"/>
    <n v="6708"/>
    <x v="3"/>
    <s v="OFF-AR-10001545"/>
    <x v="1"/>
    <s v="Art"/>
    <s v="Newell 326"/>
    <x v="2872"/>
    <n v="2"/>
    <n v="0"/>
    <n v="1.0207999999999999"/>
    <s v="Chuck Magee"/>
    <s v=""/>
    <n v="1"/>
    <n v="0"/>
  </r>
  <r>
    <n v="5426"/>
    <x v="2701"/>
    <x v="275"/>
    <d v="2018-12-06T00:00:00"/>
    <s v="First Class"/>
    <x v="392"/>
    <x v="392"/>
    <x v="0"/>
    <s v="United States"/>
    <s v="Los Angeles"/>
    <s v="California"/>
    <n v="90045"/>
    <x v="1"/>
    <s v="TEC-AC-10003870"/>
    <x v="2"/>
    <s v="Accessories"/>
    <s v="Logitech Z-906 Speaker sys - home theater - 5.1-CH"/>
    <x v="3939"/>
    <n v="5"/>
    <n v="0"/>
    <n v="659.98"/>
    <s v="Anna Andreadi"/>
    <s v=""/>
    <n v="1"/>
    <n v="0"/>
  </r>
  <r>
    <n v="5427"/>
    <x v="2701"/>
    <x v="275"/>
    <d v="2018-12-06T00:00:00"/>
    <s v="First Class"/>
    <x v="392"/>
    <x v="392"/>
    <x v="0"/>
    <s v="United States"/>
    <s v="Los Angeles"/>
    <s v="California"/>
    <n v="90045"/>
    <x v="1"/>
    <s v="FUR-FU-10001085"/>
    <x v="0"/>
    <s v="Furnishings"/>
    <s v="3M Polarizing Light Filter Sleeves"/>
    <x v="3940"/>
    <n v="6"/>
    <n v="0"/>
    <n v="51.47399999999999"/>
    <s v="Anna Andreadi"/>
    <s v=""/>
    <n v="1"/>
    <n v="0"/>
  </r>
  <r>
    <n v="5428"/>
    <x v="2702"/>
    <x v="403"/>
    <d v="2018-06-14T00:00:00"/>
    <s v="Same Day"/>
    <x v="762"/>
    <x v="762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x v="3941"/>
    <n v="5"/>
    <n v="0.15"/>
    <n v="35.245000000000005"/>
    <s v="Anna Andreadi"/>
    <s v=""/>
    <n v="1"/>
    <n v="1"/>
  </r>
  <r>
    <n v="5429"/>
    <x v="2703"/>
    <x v="476"/>
    <d v="2018-09-04T00:00:00"/>
    <s v="First Class"/>
    <x v="449"/>
    <x v="449"/>
    <x v="2"/>
    <s v="United States"/>
    <s v="San Francisco"/>
    <s v="California"/>
    <n v="94122"/>
    <x v="1"/>
    <s v="OFF-ST-10003455"/>
    <x v="1"/>
    <s v="Storage"/>
    <s v="Tenex File Box, Personal Filing Tote with Lid, Black"/>
    <x v="2063"/>
    <n v="3"/>
    <n v="0"/>
    <n v="12.097800000000001"/>
    <s v="Anna Andreadi"/>
    <s v=""/>
    <n v="1"/>
    <n v="0"/>
  </r>
  <r>
    <n v="5430"/>
    <x v="2704"/>
    <x v="742"/>
    <d v="2016-09-07T00:00:00"/>
    <s v="First Class"/>
    <x v="701"/>
    <x v="701"/>
    <x v="0"/>
    <s v="United States"/>
    <s v="Saint Petersburg"/>
    <s v="Florida"/>
    <n v="33710"/>
    <x v="0"/>
    <s v="FUR-FU-10001967"/>
    <x v="0"/>
    <s v="Furnishings"/>
    <s v="Telescoping Adjustable Floor Lamp"/>
    <x v="236"/>
    <n v="2"/>
    <n v="0.2"/>
    <n v="1.9989999999999979"/>
    <s v="Cassandra Brandow"/>
    <s v=""/>
    <n v="1"/>
    <n v="0"/>
  </r>
  <r>
    <n v="5431"/>
    <x v="2705"/>
    <x v="208"/>
    <d v="2019-10-25T00:00:00"/>
    <s v="Standard Class"/>
    <x v="763"/>
    <x v="763"/>
    <x v="2"/>
    <s v="United States"/>
    <s v="Lakewood"/>
    <s v="Ohio"/>
    <n v="44107"/>
    <x v="3"/>
    <s v="OFF-AP-10000938"/>
    <x v="1"/>
    <s v="Appliances"/>
    <s v="Avanti 1.7 Cu. Ft. Refrigerator"/>
    <x v="224"/>
    <n v="2"/>
    <n v="0.2"/>
    <n v="16.156799999999997"/>
    <s v="Chuck Magee"/>
    <s v=""/>
    <n v="1"/>
    <n v="1"/>
  </r>
  <r>
    <n v="5432"/>
    <x v="2705"/>
    <x v="208"/>
    <d v="2019-10-25T00:00:00"/>
    <s v="Standard Class"/>
    <x v="763"/>
    <x v="763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x v="3942"/>
    <n v="1"/>
    <n v="0.2"/>
    <n v="1.3715999999999999"/>
    <s v="Chuck Magee"/>
    <s v=""/>
    <n v="1"/>
    <n v="0"/>
  </r>
  <r>
    <n v="5433"/>
    <x v="2705"/>
    <x v="208"/>
    <d v="2019-10-25T00:00:00"/>
    <s v="Standard Class"/>
    <x v="763"/>
    <x v="763"/>
    <x v="2"/>
    <s v="United States"/>
    <s v="Lakewood"/>
    <s v="Ohio"/>
    <n v="44107"/>
    <x v="3"/>
    <s v="OFF-BI-10002799"/>
    <x v="1"/>
    <s v="Binders"/>
    <s v="SlimView Poly Binder, 3/8&quot;"/>
    <x v="3943"/>
    <n v="4"/>
    <n v="0.7"/>
    <n v="-4.9727999999999994"/>
    <s v="Chuck Magee"/>
    <s v=""/>
    <n v="1"/>
    <n v="0"/>
  </r>
  <r>
    <n v="5434"/>
    <x v="2706"/>
    <x v="1016"/>
    <d v="2019-04-29T00:00:00"/>
    <s v="Standard Class"/>
    <x v="405"/>
    <x v="405"/>
    <x v="0"/>
    <s v="United States"/>
    <s v="Chandler"/>
    <s v="Arizona"/>
    <n v="85224"/>
    <x v="1"/>
    <s v="OFF-AR-10000246"/>
    <x v="1"/>
    <s v="Art"/>
    <s v="Newell 318"/>
    <x v="3944"/>
    <n v="4"/>
    <n v="0.2"/>
    <n v="0.66719999999999979"/>
    <s v="Anna Andreadi"/>
    <n v="1"/>
    <n v="0"/>
    <n v="0"/>
  </r>
  <r>
    <n v="5435"/>
    <x v="2707"/>
    <x v="324"/>
    <d v="2017-10-24T00:00:00"/>
    <s v="Standard Class"/>
    <x v="84"/>
    <x v="84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x v="3945"/>
    <n v="5"/>
    <n v="0"/>
    <n v="459.39599999999996"/>
    <s v="Anna Andreadi"/>
    <s v=""/>
    <n v="1"/>
    <n v="0"/>
  </r>
  <r>
    <n v="5436"/>
    <x v="2707"/>
    <x v="324"/>
    <d v="2017-10-24T00:00:00"/>
    <s v="Standard Class"/>
    <x v="84"/>
    <x v="84"/>
    <x v="2"/>
    <s v="United States"/>
    <s v="Los Angeles"/>
    <s v="California"/>
    <n v="90008"/>
    <x v="1"/>
    <s v="TEC-AC-10000892"/>
    <x v="2"/>
    <s v="Accessories"/>
    <s v="NETGEAR N750 Dual Band Wi-Fi Gigabit Router"/>
    <x v="3946"/>
    <n v="3"/>
    <n v="0"/>
    <n v="97.199999999999989"/>
    <s v="Anna Andreadi"/>
    <s v=""/>
    <n v="1"/>
    <n v="0"/>
  </r>
  <r>
    <n v="5437"/>
    <x v="2708"/>
    <x v="260"/>
    <d v="2016-07-08T00:00:00"/>
    <s v="First Class"/>
    <x v="760"/>
    <x v="760"/>
    <x v="1"/>
    <s v="United States"/>
    <s v="Palm Coast"/>
    <s v="Florida"/>
    <n v="32137"/>
    <x v="0"/>
    <s v="FUR-FU-10001591"/>
    <x v="0"/>
    <s v="Furnishings"/>
    <s v="Advantus Panel Wall Certificate Holder - 8.5x11"/>
    <x v="3947"/>
    <n v="2"/>
    <n v="0.2"/>
    <n v="5.3680000000000012"/>
    <s v="Cassandra Brandow"/>
    <s v=""/>
    <n v="1"/>
    <n v="0"/>
  </r>
  <r>
    <n v="5438"/>
    <x v="2708"/>
    <x v="260"/>
    <d v="2016-07-08T00:00:00"/>
    <s v="First Class"/>
    <x v="760"/>
    <x v="760"/>
    <x v="1"/>
    <s v="United States"/>
    <s v="Palm Coast"/>
    <s v="Florida"/>
    <n v="32137"/>
    <x v="0"/>
    <s v="OFF-BI-10001787"/>
    <x v="1"/>
    <s v="Binders"/>
    <s v="Wilson Jones Four-Pocket Poly Binders"/>
    <x v="3948"/>
    <n v="5"/>
    <n v="0.7"/>
    <n v="-6.8669999999999973"/>
    <s v="Cassandra Brandow"/>
    <s v=""/>
    <n v="1"/>
    <n v="0"/>
  </r>
  <r>
    <n v="5439"/>
    <x v="2708"/>
    <x v="260"/>
    <d v="2016-07-08T00:00:00"/>
    <s v="First Class"/>
    <x v="760"/>
    <x v="760"/>
    <x v="1"/>
    <s v="United States"/>
    <s v="Palm Coast"/>
    <s v="Florida"/>
    <n v="32137"/>
    <x v="0"/>
    <s v="FUR-FU-10003192"/>
    <x v="0"/>
    <s v="Furnishings"/>
    <s v="Luxo Adjustable Task Clamp Lamp"/>
    <x v="3949"/>
    <n v="3"/>
    <n v="0.2"/>
    <n v="15.991199999999992"/>
    <s v="Cassandra Brandow"/>
    <s v=""/>
    <n v="1"/>
    <n v="0"/>
  </r>
  <r>
    <n v="5440"/>
    <x v="2709"/>
    <x v="958"/>
    <d v="2018-04-09T00:00:00"/>
    <s v="Standard Class"/>
    <x v="699"/>
    <x v="699"/>
    <x v="0"/>
    <s v="United States"/>
    <s v="New York City"/>
    <s v="New York"/>
    <n v="10035"/>
    <x v="3"/>
    <s v="OFF-BI-10004600"/>
    <x v="1"/>
    <s v="Binders"/>
    <s v="Ibico Ibimaster 300 Manual Binding System"/>
    <x v="3950"/>
    <n v="2"/>
    <n v="0.2"/>
    <n v="183.99499999999998"/>
    <s v="Chuck Magee"/>
    <s v=""/>
    <n v="1"/>
    <n v="0"/>
  </r>
  <r>
    <n v="5441"/>
    <x v="2710"/>
    <x v="38"/>
    <d v="2019-11-18T00:00:00"/>
    <s v="Second Class"/>
    <x v="646"/>
    <x v="646"/>
    <x v="0"/>
    <s v="United States"/>
    <s v="Jupiter"/>
    <s v="Florida"/>
    <n v="33458"/>
    <x v="0"/>
    <s v="OFF-AR-10002335"/>
    <x v="1"/>
    <s v="Art"/>
    <s v="DIXON Oriole Pencils"/>
    <x v="3951"/>
    <n v="1"/>
    <n v="0.2"/>
    <n v="0.15480000000000005"/>
    <s v="Cassandra Brandow"/>
    <s v=""/>
    <n v="1"/>
    <n v="0"/>
  </r>
  <r>
    <n v="5442"/>
    <x v="2711"/>
    <x v="428"/>
    <d v="2019-09-13T00:00:00"/>
    <s v="Standard Class"/>
    <x v="482"/>
    <x v="482"/>
    <x v="0"/>
    <s v="United States"/>
    <s v="Glendale"/>
    <s v="Arizona"/>
    <n v="85301"/>
    <x v="1"/>
    <s v="OFF-PA-10000859"/>
    <x v="1"/>
    <s v="Paper"/>
    <s v="Unpadded Memo Slips"/>
    <x v="2925"/>
    <n v="2"/>
    <n v="0.2"/>
    <n v="2.3879999999999999"/>
    <s v="Anna Andreadi"/>
    <s v=""/>
    <n v="1"/>
    <n v="0"/>
  </r>
  <r>
    <n v="5443"/>
    <x v="2712"/>
    <x v="786"/>
    <d v="2017-04-23T00:00:00"/>
    <s v="Standard Class"/>
    <x v="341"/>
    <x v="341"/>
    <x v="0"/>
    <s v="United States"/>
    <s v="New York City"/>
    <s v="New York"/>
    <n v="10035"/>
    <x v="3"/>
    <s v="TEC-AC-10003198"/>
    <x v="2"/>
    <s v="Accessories"/>
    <s v="Enermax Acrylux Wireless Keyboard"/>
    <x v="921"/>
    <n v="1"/>
    <n v="0"/>
    <n v="36.851999999999997"/>
    <s v="Chuck Magee"/>
    <s v=""/>
    <n v="1"/>
    <n v="0"/>
  </r>
  <r>
    <n v="5444"/>
    <x v="2712"/>
    <x v="786"/>
    <d v="2017-04-23T00:00:00"/>
    <s v="Standard Class"/>
    <x v="341"/>
    <x v="341"/>
    <x v="0"/>
    <s v="United States"/>
    <s v="New York City"/>
    <s v="New York"/>
    <n v="10035"/>
    <x v="3"/>
    <s v="OFF-BI-10001900"/>
    <x v="1"/>
    <s v="Binders"/>
    <s v="DXL Angle-View Binders with Locking Rings, Black"/>
    <x v="3952"/>
    <n v="13"/>
    <n v="0.2"/>
    <n v="21.024899999999999"/>
    <s v="Chuck Magee"/>
    <s v=""/>
    <n v="1"/>
    <n v="0"/>
  </r>
  <r>
    <n v="5445"/>
    <x v="2712"/>
    <x v="786"/>
    <d v="2017-04-23T00:00:00"/>
    <s v="Standard Class"/>
    <x v="341"/>
    <x v="341"/>
    <x v="0"/>
    <s v="United States"/>
    <s v="New York City"/>
    <s v="New York"/>
    <n v="10035"/>
    <x v="3"/>
    <s v="OFF-AR-10000614"/>
    <x v="1"/>
    <s v="Art"/>
    <s v="Barrel Sharpener"/>
    <x v="3953"/>
    <n v="3"/>
    <n v="0"/>
    <n v="2.7845999999999997"/>
    <s v="Chuck Magee"/>
    <s v=""/>
    <n v="1"/>
    <n v="0"/>
  </r>
  <r>
    <n v="5446"/>
    <x v="2713"/>
    <x v="197"/>
    <d v="2018-07-29T00:00:00"/>
    <s v="Standard Class"/>
    <x v="336"/>
    <x v="336"/>
    <x v="2"/>
    <s v="United States"/>
    <s v="Houston"/>
    <s v="Texas"/>
    <n v="77041"/>
    <x v="2"/>
    <s v="OFF-EN-10003040"/>
    <x v="1"/>
    <s v="Envelopes"/>
    <s v="Quality Park Security Envelopes"/>
    <x v="3954"/>
    <n v="1"/>
    <n v="0.2"/>
    <n v="7.0659000000000001"/>
    <s v="Kelly Williams"/>
    <s v=""/>
    <n v="1"/>
    <n v="0"/>
  </r>
  <r>
    <n v="5447"/>
    <x v="2714"/>
    <x v="370"/>
    <d v="2018-08-31T00:00:00"/>
    <s v="Standard Class"/>
    <x v="112"/>
    <x v="112"/>
    <x v="1"/>
    <s v="United States"/>
    <s v="New York City"/>
    <s v="New York"/>
    <n v="10035"/>
    <x v="3"/>
    <s v="TEC-PH-10003442"/>
    <x v="2"/>
    <s v="Phones"/>
    <s v="Samsung Replacement EH64AVFWE Premium Headset"/>
    <x v="3955"/>
    <n v="6"/>
    <n v="0"/>
    <n v="8.25"/>
    <s v="Chuck Magee"/>
    <n v="1"/>
    <n v="0"/>
    <n v="0"/>
  </r>
  <r>
    <n v="5448"/>
    <x v="2714"/>
    <x v="370"/>
    <d v="2018-08-31T00:00:00"/>
    <s v="Standard Class"/>
    <x v="112"/>
    <x v="112"/>
    <x v="1"/>
    <s v="United States"/>
    <s v="New York City"/>
    <s v="New York"/>
    <n v="10035"/>
    <x v="3"/>
    <s v="TEC-AC-10002800"/>
    <x v="2"/>
    <s v="Accessories"/>
    <s v="Plantronics Audio 478 Stereo USB Headset"/>
    <x v="2932"/>
    <n v="5"/>
    <n v="0"/>
    <n v="87.482499999999987"/>
    <s v="Chuck Magee"/>
    <n v="1"/>
    <n v="0"/>
    <n v="0"/>
  </r>
  <r>
    <n v="5449"/>
    <x v="2715"/>
    <x v="171"/>
    <d v="2016-09-19T00:00:00"/>
    <s v="Standard Class"/>
    <x v="638"/>
    <x v="638"/>
    <x v="2"/>
    <s v="United States"/>
    <s v="Olathe"/>
    <s v="Kansas"/>
    <n v="66062"/>
    <x v="2"/>
    <s v="OFF-SU-10000157"/>
    <x v="1"/>
    <s v="Supplies"/>
    <s v="Compact Automatic Electric Letter Opener"/>
    <x v="3956"/>
    <n v="3"/>
    <n v="0"/>
    <n v="7.158600000000007"/>
    <s v="Kelly Williams"/>
    <s v=""/>
    <n v="1"/>
    <n v="0"/>
  </r>
  <r>
    <n v="5450"/>
    <x v="2715"/>
    <x v="171"/>
    <d v="2016-09-19T00:00:00"/>
    <s v="Standard Class"/>
    <x v="638"/>
    <x v="638"/>
    <x v="2"/>
    <s v="United States"/>
    <s v="Olathe"/>
    <s v="Kansas"/>
    <n v="66062"/>
    <x v="2"/>
    <s v="TEC-AC-10001542"/>
    <x v="2"/>
    <s v="Accessories"/>
    <s v="SanDisk Cruzer 16 GB USB Flash Drive"/>
    <x v="3957"/>
    <n v="5"/>
    <n v="0"/>
    <n v="10.905999999999993"/>
    <s v="Kelly Williams"/>
    <s v=""/>
    <n v="1"/>
    <n v="0"/>
  </r>
  <r>
    <n v="5451"/>
    <x v="2715"/>
    <x v="171"/>
    <d v="2016-09-19T00:00:00"/>
    <s v="Standard Class"/>
    <x v="638"/>
    <x v="638"/>
    <x v="2"/>
    <s v="United States"/>
    <s v="Olathe"/>
    <s v="Kansas"/>
    <n v="66062"/>
    <x v="2"/>
    <s v="OFF-BI-10004519"/>
    <x v="1"/>
    <s v="Binders"/>
    <s v="GBC DocuBind P100 Manual Binding Machine"/>
    <x v="3958"/>
    <n v="2"/>
    <n v="0"/>
    <n v="149.38199999999998"/>
    <s v="Kelly Williams"/>
    <s v=""/>
    <n v="1"/>
    <n v="0"/>
  </r>
  <r>
    <n v="5452"/>
    <x v="2715"/>
    <x v="171"/>
    <d v="2016-09-19T00:00:00"/>
    <s v="Standard Class"/>
    <x v="638"/>
    <x v="638"/>
    <x v="2"/>
    <s v="United States"/>
    <s v="Olathe"/>
    <s v="Kansas"/>
    <n v="66062"/>
    <x v="2"/>
    <s v="FUR-FU-10003464"/>
    <x v="0"/>
    <s v="Furnishings"/>
    <s v="Seth Thomas 8 1/2&quot; Cubicle Clock"/>
    <x v="1100"/>
    <n v="2"/>
    <n v="0"/>
    <n v="12.979199999999999"/>
    <s v="Kelly Williams"/>
    <s v=""/>
    <n v="1"/>
    <n v="0"/>
  </r>
  <r>
    <n v="5453"/>
    <x v="2716"/>
    <x v="405"/>
    <d v="2018-07-29T00:00:00"/>
    <s v="Standard Class"/>
    <x v="607"/>
    <x v="607"/>
    <x v="2"/>
    <s v="United States"/>
    <s v="Sparks"/>
    <s v="Nevada"/>
    <n v="89431"/>
    <x v="1"/>
    <s v="OFF-SU-10004261"/>
    <x v="1"/>
    <s v="Supplies"/>
    <s v="Fiskars 8&quot; Scissors, 2/Pack"/>
    <x v="3959"/>
    <n v="5"/>
    <n v="0"/>
    <n v="24.997999999999987"/>
    <s v="Anna Andreadi"/>
    <s v=""/>
    <n v="1"/>
    <n v="0"/>
  </r>
  <r>
    <n v="5454"/>
    <x v="2717"/>
    <x v="240"/>
    <d v="2019-05-23T00:00:00"/>
    <s v="Standard Class"/>
    <x v="601"/>
    <x v="601"/>
    <x v="1"/>
    <s v="United States"/>
    <s v="Rockford"/>
    <s v="Illinois"/>
    <n v="61107"/>
    <x v="2"/>
    <s v="OFF-PA-10004733"/>
    <x v="1"/>
    <s v="Paper"/>
    <s v="Things To Do Today Spiral Book"/>
    <x v="3960"/>
    <n v="6"/>
    <n v="0.2"/>
    <n v="13.780799999999996"/>
    <s v="Kelly Williams"/>
    <s v=""/>
    <n v="1"/>
    <n v="0"/>
  </r>
  <r>
    <n v="5455"/>
    <x v="2718"/>
    <x v="1045"/>
    <d v="2019-05-02T00:00:00"/>
    <s v="Standard Class"/>
    <x v="204"/>
    <x v="204"/>
    <x v="1"/>
    <s v="United States"/>
    <s v="Philadelphia"/>
    <s v="Pennsylvania"/>
    <n v="19143"/>
    <x v="3"/>
    <s v="OFF-ST-10001325"/>
    <x v="1"/>
    <s v="Storage"/>
    <s v="Sterilite Officeware Hinged File Box"/>
    <x v="3961"/>
    <n v="1"/>
    <n v="0.2"/>
    <n v="0.73360000000000003"/>
    <s v="Chuck Magee"/>
    <s v=""/>
    <n v="1"/>
    <n v="0"/>
  </r>
  <r>
    <n v="5456"/>
    <x v="2718"/>
    <x v="1045"/>
    <d v="2019-05-02T00:00:00"/>
    <s v="Standard Class"/>
    <x v="204"/>
    <x v="204"/>
    <x v="1"/>
    <s v="United States"/>
    <s v="Philadelphia"/>
    <s v="Pennsylvania"/>
    <n v="19143"/>
    <x v="3"/>
    <s v="OFF-AR-10003056"/>
    <x v="1"/>
    <s v="Art"/>
    <s v="Newell 341"/>
    <x v="1312"/>
    <n v="2"/>
    <n v="0.2"/>
    <n v="0.77039999999999909"/>
    <s v="Chuck Magee"/>
    <s v=""/>
    <n v="1"/>
    <n v="0"/>
  </r>
  <r>
    <n v="5457"/>
    <x v="2719"/>
    <x v="614"/>
    <d v="2020-01-02T00:00:00"/>
    <s v="Standard Class"/>
    <x v="94"/>
    <x v="94"/>
    <x v="0"/>
    <s v="United States"/>
    <s v="Edmonds"/>
    <s v="Washington"/>
    <n v="98026"/>
    <x v="1"/>
    <s v="OFF-FA-10000089"/>
    <x v="1"/>
    <s v="Fasteners"/>
    <s v="Acco Glide Clips"/>
    <x v="3962"/>
    <n v="5"/>
    <n v="0"/>
    <n v="9.6039999999999992"/>
    <s v="Anna Andreadi"/>
    <n v="1"/>
    <n v="0"/>
    <n v="0"/>
  </r>
  <r>
    <n v="5458"/>
    <x v="2719"/>
    <x v="614"/>
    <d v="2020-01-02T00:00:00"/>
    <s v="Standard Class"/>
    <x v="94"/>
    <x v="94"/>
    <x v="0"/>
    <s v="United States"/>
    <s v="Edmonds"/>
    <s v="Washington"/>
    <n v="98026"/>
    <x v="1"/>
    <s v="FUR-FU-10004093"/>
    <x v="0"/>
    <s v="Furnishings"/>
    <s v="Hand-Finished Solid Wood Document Frame"/>
    <x v="3776"/>
    <n v="2"/>
    <n v="0"/>
    <n v="20.537999999999997"/>
    <s v="Anna Andreadi"/>
    <n v="1"/>
    <n v="0"/>
    <n v="0"/>
  </r>
  <r>
    <n v="5459"/>
    <x v="2720"/>
    <x v="507"/>
    <d v="2019-09-06T00:00:00"/>
    <s v="Second Class"/>
    <x v="7"/>
    <x v="7"/>
    <x v="0"/>
    <s v="United States"/>
    <s v="San Francisco"/>
    <s v="California"/>
    <n v="94122"/>
    <x v="1"/>
    <s v="OFF-BI-10004022"/>
    <x v="1"/>
    <s v="Binders"/>
    <s v="Acco Suede Grain Vinyl Round Ring Binder"/>
    <x v="3963"/>
    <n v="6"/>
    <n v="0.2"/>
    <n v="4.3367999999999993"/>
    <s v="Anna Andreadi"/>
    <s v=""/>
    <n v="1"/>
    <n v="0"/>
  </r>
  <r>
    <n v="5460"/>
    <x v="2720"/>
    <x v="507"/>
    <d v="2019-09-06T00:00:00"/>
    <s v="Second Class"/>
    <x v="7"/>
    <x v="7"/>
    <x v="0"/>
    <s v="United States"/>
    <s v="San Francisco"/>
    <s v="California"/>
    <n v="94122"/>
    <x v="1"/>
    <s v="FUR-TA-10001771"/>
    <x v="0"/>
    <s v="Tables"/>
    <s v="Bush Cubix Conference Tables, Fully Assembled"/>
    <x v="3964"/>
    <n v="8"/>
    <n v="0.2"/>
    <n v="92.392000000000053"/>
    <s v="Anna Andreadi"/>
    <s v=""/>
    <n v="1"/>
    <n v="0"/>
  </r>
  <r>
    <n v="5461"/>
    <x v="2721"/>
    <x v="90"/>
    <d v="2016-03-25T00:00:00"/>
    <s v="Standard Class"/>
    <x v="131"/>
    <x v="131"/>
    <x v="1"/>
    <s v="United States"/>
    <s v="Asheville"/>
    <s v="North Carolina"/>
    <n v="28806"/>
    <x v="0"/>
    <s v="OFF-ST-10002301"/>
    <x v="1"/>
    <s v="Storage"/>
    <s v="Tennsco Commercial Shelving"/>
    <x v="3965"/>
    <n v="1"/>
    <n v="0.2"/>
    <n v="-3.864600000000002"/>
    <s v="Cassandra Brandow"/>
    <s v=""/>
    <n v="1"/>
    <n v="0"/>
  </r>
  <r>
    <n v="5462"/>
    <x v="2722"/>
    <x v="394"/>
    <d v="2019-10-04T00:00:00"/>
    <s v="Standard Class"/>
    <x v="232"/>
    <x v="232"/>
    <x v="0"/>
    <s v="United States"/>
    <s v="Los Angeles"/>
    <s v="California"/>
    <n v="90032"/>
    <x v="1"/>
    <s v="FUR-FU-10001706"/>
    <x v="0"/>
    <s v="Furnishings"/>
    <s v="Longer-Life Soft White Bulbs"/>
    <x v="357"/>
    <n v="3"/>
    <n v="0"/>
    <n v="4.4352"/>
    <s v="Anna Andreadi"/>
    <n v="1"/>
    <n v="0"/>
    <n v="0"/>
  </r>
  <r>
    <n v="5463"/>
    <x v="2723"/>
    <x v="1046"/>
    <d v="2016-01-20T00:00:00"/>
    <s v="First Class"/>
    <x v="358"/>
    <x v="358"/>
    <x v="0"/>
    <s v="United States"/>
    <s v="Scottsdale"/>
    <s v="Arizona"/>
    <n v="85254"/>
    <x v="1"/>
    <s v="OFF-BI-10003676"/>
    <x v="1"/>
    <s v="Binders"/>
    <s v="GBC Standard Recycled Report Covers, Clear Plastic Sheets"/>
    <x v="3966"/>
    <n v="10"/>
    <n v="0.7"/>
    <n v="-23.716000000000001"/>
    <s v="Anna Andreadi"/>
    <s v=""/>
    <n v="1"/>
    <n v="0"/>
  </r>
  <r>
    <n v="5464"/>
    <x v="2723"/>
    <x v="1046"/>
    <d v="2016-01-20T00:00:00"/>
    <s v="First Class"/>
    <x v="358"/>
    <x v="358"/>
    <x v="0"/>
    <s v="United States"/>
    <s v="Scottsdale"/>
    <s v="Arizona"/>
    <n v="85254"/>
    <x v="1"/>
    <s v="OFF-PA-10000659"/>
    <x v="1"/>
    <s v="Paper"/>
    <s v="TOPS Carbonless Receipt Book, Four 2-3/4 x 7-1/4 Money Receipts per Page"/>
    <x v="3967"/>
    <n v="4"/>
    <n v="0.2"/>
    <n v="19.622399999999999"/>
    <s v="Anna Andreadi"/>
    <s v=""/>
    <n v="1"/>
    <n v="0"/>
  </r>
  <r>
    <n v="5465"/>
    <x v="2723"/>
    <x v="1046"/>
    <d v="2016-01-20T00:00:00"/>
    <s v="First Class"/>
    <x v="358"/>
    <x v="358"/>
    <x v="0"/>
    <s v="United States"/>
    <s v="Scottsdale"/>
    <s v="Arizona"/>
    <n v="85254"/>
    <x v="1"/>
    <s v="OFF-EN-10002504"/>
    <x v="1"/>
    <s v="Envelopes"/>
    <s v="Tyvek  Top-Opening Peel &amp; Seel Envelopes, Plain White"/>
    <x v="3968"/>
    <n v="5"/>
    <n v="0.2"/>
    <n v="36.692999999999998"/>
    <s v="Anna Andreadi"/>
    <s v=""/>
    <n v="1"/>
    <n v="0"/>
  </r>
  <r>
    <n v="5466"/>
    <x v="2723"/>
    <x v="1046"/>
    <d v="2016-01-20T00:00:00"/>
    <s v="First Class"/>
    <x v="358"/>
    <x v="358"/>
    <x v="0"/>
    <s v="United States"/>
    <s v="Scottsdale"/>
    <s v="Arizona"/>
    <n v="85254"/>
    <x v="1"/>
    <s v="FUR-BO-10001972"/>
    <x v="0"/>
    <s v="Bookcases"/>
    <s v="O'Sullivan 4-Shelf Bookcase in Odessa Pine"/>
    <x v="3969"/>
    <n v="5"/>
    <n v="0.7"/>
    <n v="-320.59699999999998"/>
    <s v="Anna Andreadi"/>
    <s v=""/>
    <n v="1"/>
    <n v="0"/>
  </r>
  <r>
    <n v="5467"/>
    <x v="2724"/>
    <x v="1047"/>
    <d v="2016-02-19T00:00:00"/>
    <s v="Second Class"/>
    <x v="461"/>
    <x v="461"/>
    <x v="0"/>
    <s v="United States"/>
    <s v="Houston"/>
    <s v="Texas"/>
    <n v="77095"/>
    <x v="2"/>
    <s v="OFF-PA-10000466"/>
    <x v="1"/>
    <s v="Paper"/>
    <s v="Memo Book, 100 Message Capacity, 5 3/8” x 11”"/>
    <x v="3970"/>
    <n v="3"/>
    <n v="0.2"/>
    <n v="6.0659999999999989"/>
    <s v="Kelly Williams"/>
    <s v=""/>
    <n v="1"/>
    <n v="0"/>
  </r>
  <r>
    <n v="5468"/>
    <x v="2725"/>
    <x v="632"/>
    <d v="2018-06-14T00:00:00"/>
    <s v="Standard Class"/>
    <x v="203"/>
    <x v="203"/>
    <x v="0"/>
    <s v="United States"/>
    <s v="San Francisco"/>
    <s v="California"/>
    <n v="94109"/>
    <x v="1"/>
    <s v="FUR-CH-10002774"/>
    <x v="0"/>
    <s v="Chairs"/>
    <s v="Global Deluxe Stacking Chair, Gray"/>
    <x v="1919"/>
    <n v="3"/>
    <n v="0.2"/>
    <n v="13.764599999999994"/>
    <s v="Anna Andreadi"/>
    <s v=""/>
    <n v="1"/>
    <n v="0"/>
  </r>
  <r>
    <n v="5469"/>
    <x v="2726"/>
    <x v="467"/>
    <d v="2016-09-27T00:00:00"/>
    <s v="First Class"/>
    <x v="580"/>
    <x v="580"/>
    <x v="2"/>
    <s v="United States"/>
    <s v="San Diego"/>
    <s v="California"/>
    <n v="92105"/>
    <x v="1"/>
    <s v="FUR-CH-10000454"/>
    <x v="0"/>
    <s v="Chairs"/>
    <s v="Hon Deluxe Fabric Upholstered Stacking Chairs, Rounded Back"/>
    <x v="2282"/>
    <n v="3"/>
    <n v="0.2"/>
    <n v="73.19399999999996"/>
    <s v="Anna Andreadi"/>
    <s v=""/>
    <n v="1"/>
    <n v="0"/>
  </r>
  <r>
    <n v="5470"/>
    <x v="2726"/>
    <x v="467"/>
    <d v="2016-09-27T00:00:00"/>
    <s v="First Class"/>
    <x v="580"/>
    <x v="580"/>
    <x v="2"/>
    <s v="United States"/>
    <s v="San Diego"/>
    <s v="California"/>
    <n v="92105"/>
    <x v="1"/>
    <s v="OFF-PA-10004888"/>
    <x v="1"/>
    <s v="Paper"/>
    <s v="Xerox 217"/>
    <x v="541"/>
    <n v="3"/>
    <n v="0"/>
    <n v="9.3312000000000008"/>
    <s v="Anna Andreadi"/>
    <s v=""/>
    <n v="1"/>
    <n v="0"/>
  </r>
  <r>
    <n v="5471"/>
    <x v="2727"/>
    <x v="198"/>
    <d v="2018-06-04T00:00:00"/>
    <s v="Standard Class"/>
    <x v="594"/>
    <x v="594"/>
    <x v="0"/>
    <s v="United States"/>
    <s v="Hamilton"/>
    <s v="Ohio"/>
    <n v="45011"/>
    <x v="3"/>
    <s v="OFF-AP-10003842"/>
    <x v="1"/>
    <s v="Appliances"/>
    <s v="Euro-Pro Shark Turbo Vacuum"/>
    <x v="3971"/>
    <n v="5"/>
    <n v="0.2"/>
    <n v="9.2939999999999969"/>
    <s v="Chuck Magee"/>
    <s v=""/>
    <n v="1"/>
    <n v="0"/>
  </r>
  <r>
    <n v="5472"/>
    <x v="2728"/>
    <x v="484"/>
    <d v="2019-12-23T00:00:00"/>
    <s v="Standard Class"/>
    <x v="700"/>
    <x v="700"/>
    <x v="0"/>
    <s v="United States"/>
    <s v="Parker"/>
    <s v="Colorado"/>
    <n v="80134"/>
    <x v="1"/>
    <s v="FUR-FU-10000320"/>
    <x v="0"/>
    <s v="Furnishings"/>
    <s v="OIC Stacking Trays"/>
    <x v="3972"/>
    <n v="5"/>
    <n v="0.2"/>
    <n v="4.0080000000000009"/>
    <s v="Anna Andreadi"/>
    <s v=""/>
    <n v="1"/>
    <n v="0"/>
  </r>
  <r>
    <n v="5473"/>
    <x v="2728"/>
    <x v="484"/>
    <d v="2019-12-23T00:00:00"/>
    <s v="Standard Class"/>
    <x v="700"/>
    <x v="700"/>
    <x v="0"/>
    <s v="United States"/>
    <s v="Parker"/>
    <s v="Colorado"/>
    <n v="80134"/>
    <x v="1"/>
    <s v="OFF-ST-10002554"/>
    <x v="1"/>
    <s v="Storage"/>
    <s v="Tennsco Industrial Shelving"/>
    <x v="1617"/>
    <n v="2"/>
    <n v="0.2"/>
    <n v="-17.607599999999998"/>
    <s v="Anna Andreadi"/>
    <s v=""/>
    <n v="1"/>
    <n v="0"/>
  </r>
  <r>
    <n v="5474"/>
    <x v="2728"/>
    <x v="484"/>
    <d v="2019-12-23T00:00:00"/>
    <s v="Standard Class"/>
    <x v="700"/>
    <x v="700"/>
    <x v="0"/>
    <s v="United States"/>
    <s v="Parker"/>
    <s v="Colorado"/>
    <n v="80134"/>
    <x v="1"/>
    <s v="FUR-BO-10000468"/>
    <x v="0"/>
    <s v="Bookcases"/>
    <s v="O'Sullivan 2-Shelf Heavy-Duty Bookcases"/>
    <x v="3973"/>
    <n v="7"/>
    <n v="0.7"/>
    <n v="-183.6323999999999"/>
    <s v="Anna Andreadi"/>
    <s v=""/>
    <n v="1"/>
    <n v="0"/>
  </r>
  <r>
    <n v="5475"/>
    <x v="2729"/>
    <x v="377"/>
    <d v="2019-12-26T00:00:00"/>
    <s v="Same Day"/>
    <x v="289"/>
    <x v="289"/>
    <x v="1"/>
    <s v="United States"/>
    <s v="Fremont"/>
    <s v="Nebraska"/>
    <n v="68025"/>
    <x v="2"/>
    <s v="OFF-ST-10004459"/>
    <x v="1"/>
    <s v="Storage"/>
    <s v="Tennsco Single-Tier Lockers"/>
    <x v="3974"/>
    <n v="2"/>
    <n v="0"/>
    <n v="37.533999999999992"/>
    <s v="Kelly Williams"/>
    <s v=""/>
    <n v="1"/>
    <n v="0"/>
  </r>
  <r>
    <n v="5476"/>
    <x v="2730"/>
    <x v="140"/>
    <d v="2019-06-18T00:00:00"/>
    <s v="First Class"/>
    <x v="656"/>
    <x v="656"/>
    <x v="2"/>
    <s v="United States"/>
    <s v="Maple Grove"/>
    <s v="Minnesota"/>
    <n v="55369"/>
    <x v="2"/>
    <s v="OFF-LA-10002312"/>
    <x v="1"/>
    <s v="Labels"/>
    <s v="Avery 490"/>
    <x v="1851"/>
    <n v="3"/>
    <n v="0"/>
    <n v="22.200000000000003"/>
    <s v="Kelly Williams"/>
    <s v=""/>
    <n v="1"/>
    <n v="0"/>
  </r>
  <r>
    <n v="5477"/>
    <x v="2730"/>
    <x v="140"/>
    <d v="2019-06-18T00:00:00"/>
    <s v="First Class"/>
    <x v="656"/>
    <x v="656"/>
    <x v="2"/>
    <s v="United States"/>
    <s v="Maple Grove"/>
    <s v="Minnesota"/>
    <n v="55369"/>
    <x v="2"/>
    <s v="OFF-ST-10001291"/>
    <x v="1"/>
    <s v="Storage"/>
    <s v="Tenex Personal Self-Stacking Standard File Box, Black/Gray"/>
    <x v="3975"/>
    <n v="5"/>
    <n v="0"/>
    <n v="22.828499999999998"/>
    <s v="Kelly Williams"/>
    <s v=""/>
    <n v="1"/>
    <n v="0"/>
  </r>
  <r>
    <n v="5478"/>
    <x v="2730"/>
    <x v="140"/>
    <d v="2019-06-18T00:00:00"/>
    <s v="First Class"/>
    <x v="656"/>
    <x v="656"/>
    <x v="2"/>
    <s v="United States"/>
    <s v="Maple Grove"/>
    <s v="Minnesota"/>
    <n v="55369"/>
    <x v="2"/>
    <s v="OFF-PA-10003022"/>
    <x v="1"/>
    <s v="Paper"/>
    <s v="Xerox 1992"/>
    <x v="1465"/>
    <n v="3"/>
    <n v="0"/>
    <n v="8.7906000000000013"/>
    <s v="Kelly Williams"/>
    <s v=""/>
    <n v="1"/>
    <n v="0"/>
  </r>
  <r>
    <n v="5479"/>
    <x v="2731"/>
    <x v="73"/>
    <d v="2018-11-24T00:00:00"/>
    <s v="Standard Class"/>
    <x v="81"/>
    <x v="81"/>
    <x v="0"/>
    <s v="United States"/>
    <s v="Newark"/>
    <s v="Delaware"/>
    <n v="19711"/>
    <x v="3"/>
    <s v="OFF-BI-10002133"/>
    <x v="1"/>
    <s v="Binders"/>
    <s v="Wilson Jones Elliptical Ring 3 1/2&quot; Capacity Binders, 800 sheets"/>
    <x v="3233"/>
    <n v="3"/>
    <n v="0"/>
    <n v="62.915999999999997"/>
    <s v="Chuck Magee"/>
    <s v=""/>
    <n v="1"/>
    <n v="0"/>
  </r>
  <r>
    <n v="5480"/>
    <x v="2732"/>
    <x v="691"/>
    <d v="2016-04-04T00:00:00"/>
    <s v="Standard Class"/>
    <x v="208"/>
    <x v="208"/>
    <x v="1"/>
    <s v="United States"/>
    <s v="Miami"/>
    <s v="Florida"/>
    <n v="33180"/>
    <x v="0"/>
    <s v="OFF-BI-10001097"/>
    <x v="1"/>
    <s v="Binders"/>
    <s v="Avery Hole Reinforcements"/>
    <x v="3976"/>
    <n v="1"/>
    <n v="0.7"/>
    <n v="-1.3082999999999996"/>
    <s v="Cassandra Brandow"/>
    <s v=""/>
    <n v="1"/>
    <n v="0"/>
  </r>
  <r>
    <n v="5481"/>
    <x v="2733"/>
    <x v="1048"/>
    <d v="2019-10-14T00:00:00"/>
    <s v="Standard Class"/>
    <x v="294"/>
    <x v="294"/>
    <x v="1"/>
    <s v="United States"/>
    <s v="San Diego"/>
    <s v="California"/>
    <n v="92105"/>
    <x v="1"/>
    <s v="TEC-PH-10001336"/>
    <x v="2"/>
    <s v="Phones"/>
    <s v="Digium D40 VoIP phone"/>
    <x v="3977"/>
    <n v="1"/>
    <n v="0.2"/>
    <n v="11.609099999999998"/>
    <s v="Anna Andreadi"/>
    <s v=""/>
    <n v="1"/>
    <n v="0"/>
  </r>
  <r>
    <n v="5482"/>
    <x v="2733"/>
    <x v="1048"/>
    <d v="2019-10-14T00:00:00"/>
    <s v="Standard Class"/>
    <x v="294"/>
    <x v="294"/>
    <x v="1"/>
    <s v="United States"/>
    <s v="San Diego"/>
    <s v="California"/>
    <n v="92105"/>
    <x v="1"/>
    <s v="TEC-AC-10002305"/>
    <x v="2"/>
    <s v="Accessories"/>
    <s v="KeyTronic E03601U1 - Keyboard - Beige"/>
    <x v="3978"/>
    <n v="2"/>
    <n v="0"/>
    <n v="6.4799999999999969"/>
    <s v="Anna Andreadi"/>
    <s v=""/>
    <n v="1"/>
    <n v="0"/>
  </r>
  <r>
    <n v="5483"/>
    <x v="2733"/>
    <x v="1048"/>
    <d v="2019-10-14T00:00:00"/>
    <s v="Standard Class"/>
    <x v="294"/>
    <x v="294"/>
    <x v="1"/>
    <s v="United States"/>
    <s v="San Diego"/>
    <s v="California"/>
    <n v="92105"/>
    <x v="1"/>
    <s v="TEC-AC-10003610"/>
    <x v="2"/>
    <s v="Accessories"/>
    <s v="Logitech Illuminated - Keyboard"/>
    <x v="3979"/>
    <n v="4"/>
    <n v="0"/>
    <n v="115.1808"/>
    <s v="Anna Andreadi"/>
    <s v=""/>
    <n v="1"/>
    <n v="0"/>
  </r>
  <r>
    <n v="5484"/>
    <x v="2733"/>
    <x v="1048"/>
    <d v="2019-10-14T00:00:00"/>
    <s v="Standard Class"/>
    <x v="294"/>
    <x v="294"/>
    <x v="1"/>
    <s v="United States"/>
    <s v="San Diego"/>
    <s v="California"/>
    <n v="92105"/>
    <x v="1"/>
    <s v="OFF-ST-10002301"/>
    <x v="1"/>
    <s v="Storage"/>
    <s v="Tennsco Commercial Shelving"/>
    <x v="1390"/>
    <n v="2"/>
    <n v="0"/>
    <n v="0.40679999999999694"/>
    <s v="Anna Andreadi"/>
    <s v=""/>
    <n v="1"/>
    <n v="0"/>
  </r>
  <r>
    <n v="5485"/>
    <x v="2734"/>
    <x v="289"/>
    <d v="2019-02-04T00:00:00"/>
    <s v="Standard Class"/>
    <x v="12"/>
    <x v="12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x v="3442"/>
    <n v="4"/>
    <n v="0.2"/>
    <n v="-68.1096"/>
    <s v="Cassandra Brandow"/>
    <s v=""/>
    <n v="1"/>
    <n v="0"/>
  </r>
  <r>
    <n v="5486"/>
    <x v="2735"/>
    <x v="432"/>
    <d v="2016-12-17T00:00:00"/>
    <s v="Standard Class"/>
    <x v="171"/>
    <x v="171"/>
    <x v="0"/>
    <s v="United States"/>
    <s v="Miami"/>
    <s v="Florida"/>
    <n v="33178"/>
    <x v="0"/>
    <s v="OFF-EN-10001099"/>
    <x v="1"/>
    <s v="Envelopes"/>
    <s v="Staple envelope"/>
    <x v="3032"/>
    <n v="3"/>
    <n v="0.2"/>
    <n v="7.6283999999999974"/>
    <s v="Cassandra Brandow"/>
    <s v=""/>
    <n v="1"/>
    <n v="0"/>
  </r>
  <r>
    <n v="5487"/>
    <x v="2736"/>
    <x v="1040"/>
    <d v="2017-10-29T00:00:00"/>
    <s v="Standard Class"/>
    <x v="192"/>
    <x v="192"/>
    <x v="2"/>
    <s v="United States"/>
    <s v="San Antonio"/>
    <s v="Texas"/>
    <n v="78207"/>
    <x v="2"/>
    <s v="OFF-BI-10004140"/>
    <x v="1"/>
    <s v="Binders"/>
    <s v="Avery Non-Stick Binders"/>
    <x v="3980"/>
    <n v="4"/>
    <n v="0.8"/>
    <n v="-6.2860000000000031"/>
    <s v="Kelly Williams"/>
    <s v=""/>
    <n v="1"/>
    <n v="0"/>
  </r>
  <r>
    <n v="5488"/>
    <x v="2737"/>
    <x v="719"/>
    <d v="2019-04-04T00:00:00"/>
    <s v="Second Class"/>
    <x v="292"/>
    <x v="292"/>
    <x v="1"/>
    <s v="United States"/>
    <s v="Jacksonville"/>
    <s v="Florida"/>
    <n v="32216"/>
    <x v="0"/>
    <s v="TEC-PH-10004897"/>
    <x v="2"/>
    <s v="Phones"/>
    <s v="Mediabridge Sport Armband iPhone 5s"/>
    <x v="112"/>
    <n v="3"/>
    <n v="0.2"/>
    <n v="-5.694300000000001"/>
    <s v="Cassandra Brandow"/>
    <s v=""/>
    <n v="1"/>
    <n v="0"/>
  </r>
  <r>
    <n v="5489"/>
    <x v="2737"/>
    <x v="719"/>
    <d v="2019-04-04T00:00:00"/>
    <s v="Second Class"/>
    <x v="292"/>
    <x v="292"/>
    <x v="1"/>
    <s v="United States"/>
    <s v="Jacksonville"/>
    <s v="Florida"/>
    <n v="32216"/>
    <x v="0"/>
    <s v="OFF-LA-10000262"/>
    <x v="1"/>
    <s v="Labels"/>
    <s v="Avery 494"/>
    <x v="303"/>
    <n v="3"/>
    <n v="0.2"/>
    <n v="2.0358000000000001"/>
    <s v="Cassandra Brandow"/>
    <s v=""/>
    <n v="1"/>
    <n v="0"/>
  </r>
  <r>
    <n v="5490"/>
    <x v="2737"/>
    <x v="719"/>
    <d v="2019-04-04T00:00:00"/>
    <s v="Second Class"/>
    <x v="292"/>
    <x v="292"/>
    <x v="1"/>
    <s v="United States"/>
    <s v="Jacksonville"/>
    <s v="Florida"/>
    <n v="32216"/>
    <x v="0"/>
    <s v="OFF-AP-10002222"/>
    <x v="1"/>
    <s v="Appliances"/>
    <s v="Staple holder"/>
    <x v="3981"/>
    <n v="3"/>
    <n v="0.2"/>
    <n v="1.8207000000000013"/>
    <s v="Cassandra Brandow"/>
    <s v=""/>
    <n v="1"/>
    <n v="0"/>
  </r>
  <r>
    <n v="5491"/>
    <x v="2737"/>
    <x v="719"/>
    <d v="2019-04-04T00:00:00"/>
    <s v="Second Class"/>
    <x v="292"/>
    <x v="292"/>
    <x v="1"/>
    <s v="United States"/>
    <s v="Jacksonville"/>
    <s v="Florida"/>
    <n v="32216"/>
    <x v="0"/>
    <s v="FUR-CH-10003774"/>
    <x v="0"/>
    <s v="Chairs"/>
    <s v="Global Wood Trimmed Manager's Task Chair, Khaki"/>
    <x v="287"/>
    <n v="3"/>
    <n v="0.2"/>
    <n v="-19.105800000000016"/>
    <s v="Cassandra Brandow"/>
    <s v=""/>
    <n v="1"/>
    <n v="0"/>
  </r>
  <r>
    <n v="5492"/>
    <x v="2738"/>
    <x v="795"/>
    <d v="2019-01-27T00:00:00"/>
    <s v="First Class"/>
    <x v="0"/>
    <x v="0"/>
    <x v="0"/>
    <s v="United States"/>
    <s v="Houston"/>
    <s v="Texas"/>
    <n v="77070"/>
    <x v="2"/>
    <s v="OFF-ST-10000615"/>
    <x v="1"/>
    <s v="Storage"/>
    <s v="SimpliFile Personal File, Black Granite, 15w x 6-15/16d x 11-1/4h"/>
    <x v="1333"/>
    <n v="2"/>
    <n v="0.2"/>
    <n v="1.8160000000000016"/>
    <s v="Kelly Williams"/>
    <s v=""/>
    <n v="1"/>
    <n v="0"/>
  </r>
  <r>
    <n v="5493"/>
    <x v="2739"/>
    <x v="683"/>
    <d v="2016-11-28T00:00:00"/>
    <s v="Same Day"/>
    <x v="723"/>
    <x v="723"/>
    <x v="2"/>
    <s v="United States"/>
    <s v="San Francisco"/>
    <s v="California"/>
    <n v="94122"/>
    <x v="1"/>
    <s v="OFF-SU-10001225"/>
    <x v="1"/>
    <s v="Supplies"/>
    <s v="Staple remover"/>
    <x v="351"/>
    <n v="2"/>
    <n v="0"/>
    <n v="0.14719999999999978"/>
    <s v="Anna Andreadi"/>
    <s v=""/>
    <n v="1"/>
    <n v="0"/>
  </r>
  <r>
    <n v="5494"/>
    <x v="2739"/>
    <x v="683"/>
    <d v="2016-11-28T00:00:00"/>
    <s v="Same Day"/>
    <x v="723"/>
    <x v="723"/>
    <x v="2"/>
    <s v="United States"/>
    <s v="San Francisco"/>
    <s v="California"/>
    <n v="94122"/>
    <x v="1"/>
    <s v="OFF-LA-10002043"/>
    <x v="1"/>
    <s v="Labels"/>
    <s v="Avery 489"/>
    <x v="1417"/>
    <n v="4"/>
    <n v="0"/>
    <n v="19.872"/>
    <s v="Anna Andreadi"/>
    <s v=""/>
    <n v="1"/>
    <n v="0"/>
  </r>
  <r>
    <n v="5495"/>
    <x v="2739"/>
    <x v="683"/>
    <d v="2016-11-28T00:00:00"/>
    <s v="Same Day"/>
    <x v="723"/>
    <x v="723"/>
    <x v="2"/>
    <s v="United States"/>
    <s v="San Francisco"/>
    <s v="California"/>
    <n v="94122"/>
    <x v="1"/>
    <s v="FUR-BO-10000330"/>
    <x v="0"/>
    <s v="Bookcases"/>
    <s v="Sauder Camden County Barrister Bookcase, Planked Cherry Finish"/>
    <x v="1527"/>
    <n v="4"/>
    <n v="0.15"/>
    <n v="-4.8391999999999769"/>
    <s v="Anna Andreadi"/>
    <s v=""/>
    <n v="1"/>
    <n v="0"/>
  </r>
  <r>
    <n v="5496"/>
    <x v="2740"/>
    <x v="406"/>
    <d v="2017-09-08T00:00:00"/>
    <s v="Standard Class"/>
    <x v="464"/>
    <x v="464"/>
    <x v="1"/>
    <s v="United States"/>
    <s v="Philadelphia"/>
    <s v="Pennsylvania"/>
    <n v="19140"/>
    <x v="3"/>
    <s v="OFF-BI-10001249"/>
    <x v="1"/>
    <s v="Binders"/>
    <s v="Avery Heavy-Duty EZD View Binder with Locking Rings"/>
    <x v="3056"/>
    <n v="4"/>
    <n v="0.7"/>
    <n v="-6.1247999999999987"/>
    <s v="Chuck Magee"/>
    <s v=""/>
    <n v="1"/>
    <n v="0"/>
  </r>
  <r>
    <n v="5497"/>
    <x v="2741"/>
    <x v="492"/>
    <d v="2019-06-16T00:00:00"/>
    <s v="Standard Class"/>
    <x v="643"/>
    <x v="643"/>
    <x v="0"/>
    <s v="United States"/>
    <s v="Marion"/>
    <s v="Ohio"/>
    <n v="43302"/>
    <x v="3"/>
    <s v="TEC-AC-10004469"/>
    <x v="2"/>
    <s v="Accessories"/>
    <s v="Microsoft Sculpt Comfort Mouse"/>
    <x v="3982"/>
    <n v="2"/>
    <n v="0.2"/>
    <n v="19.176000000000002"/>
    <s v="Chuck Magee"/>
    <s v=""/>
    <n v="1"/>
    <n v="0"/>
  </r>
  <r>
    <n v="5498"/>
    <x v="2742"/>
    <x v="663"/>
    <d v="2019-07-18T00:00:00"/>
    <s v="Second Class"/>
    <x v="514"/>
    <x v="514"/>
    <x v="0"/>
    <s v="United States"/>
    <s v="New York City"/>
    <s v="New York"/>
    <n v="10024"/>
    <x v="3"/>
    <s v="OFF-AR-10001177"/>
    <x v="1"/>
    <s v="Art"/>
    <s v="Newell 349"/>
    <x v="2637"/>
    <n v="2"/>
    <n v="0"/>
    <n v="1.9023999999999992"/>
    <s v="Chuck Magee"/>
    <s v=""/>
    <n v="1"/>
    <n v="0"/>
  </r>
  <r>
    <n v="5499"/>
    <x v="2742"/>
    <x v="663"/>
    <d v="2019-07-18T00:00:00"/>
    <s v="Second Class"/>
    <x v="514"/>
    <x v="514"/>
    <x v="0"/>
    <s v="United States"/>
    <s v="New York City"/>
    <s v="New York"/>
    <n v="10024"/>
    <x v="3"/>
    <s v="OFF-LA-10000634"/>
    <x v="1"/>
    <s v="Labels"/>
    <s v="Avery 509"/>
    <x v="1507"/>
    <n v="3"/>
    <n v="0"/>
    <n v="3.6017999999999999"/>
    <s v="Chuck Magee"/>
    <s v=""/>
    <n v="1"/>
    <n v="0"/>
  </r>
  <r>
    <n v="5500"/>
    <x v="2742"/>
    <x v="663"/>
    <d v="2019-07-18T00:00:00"/>
    <s v="Second Class"/>
    <x v="514"/>
    <x v="514"/>
    <x v="0"/>
    <s v="United States"/>
    <s v="New York City"/>
    <s v="New York"/>
    <n v="10024"/>
    <x v="3"/>
    <s v="TEC-AC-10004708"/>
    <x v="2"/>
    <s v="Accessories"/>
    <s v="Sony 32GB Class 10 Micro SDHC R40 Memory Card"/>
    <x v="365"/>
    <n v="2"/>
    <n v="0"/>
    <n v="8.7989999999999995"/>
    <s v="Chuck Magee"/>
    <s v=""/>
    <n v="1"/>
    <n v="0"/>
  </r>
  <r>
    <n v="5501"/>
    <x v="2742"/>
    <x v="663"/>
    <d v="2019-07-18T00:00:00"/>
    <s v="Second Class"/>
    <x v="514"/>
    <x v="514"/>
    <x v="0"/>
    <s v="United States"/>
    <s v="New York City"/>
    <s v="New York"/>
    <n v="10024"/>
    <x v="3"/>
    <s v="FUR-CH-10002084"/>
    <x v="0"/>
    <s v="Chairs"/>
    <s v="Hon Mobius Operator's Chair"/>
    <x v="3983"/>
    <n v="6"/>
    <n v="0.1"/>
    <n v="88.552800000000005"/>
    <s v="Chuck Magee"/>
    <s v=""/>
    <n v="1"/>
    <n v="0"/>
  </r>
  <r>
    <n v="5502"/>
    <x v="2742"/>
    <x v="663"/>
    <d v="2019-07-18T00:00:00"/>
    <s v="Second Class"/>
    <x v="514"/>
    <x v="514"/>
    <x v="0"/>
    <s v="United States"/>
    <s v="New York City"/>
    <s v="New York"/>
    <n v="10024"/>
    <x v="3"/>
    <s v="OFF-PA-10004519"/>
    <x v="1"/>
    <s v="Paper"/>
    <s v="Spiral Phone Message Books with Labels by Adams"/>
    <x v="2482"/>
    <n v="2"/>
    <n v="0"/>
    <n v="4.3904000000000005"/>
    <s v="Chuck Magee"/>
    <s v=""/>
    <n v="1"/>
    <n v="0"/>
  </r>
  <r>
    <n v="5503"/>
    <x v="2743"/>
    <x v="808"/>
    <d v="2019-11-06T00:00:00"/>
    <s v="Standard Class"/>
    <x v="764"/>
    <x v="764"/>
    <x v="1"/>
    <s v="United States"/>
    <s v="Philadelphia"/>
    <s v="Pennsylvania"/>
    <n v="19140"/>
    <x v="3"/>
    <s v="FUR-FU-10001847"/>
    <x v="0"/>
    <s v="Furnishings"/>
    <s v="Eldon Image Series Black Desk Accessories"/>
    <x v="3984"/>
    <n v="1"/>
    <n v="0.2"/>
    <n v="0.66239999999999977"/>
    <s v="Chuck Magee"/>
    <s v=""/>
    <n v="1"/>
    <n v="1"/>
  </r>
  <r>
    <n v="5504"/>
    <x v="2743"/>
    <x v="808"/>
    <d v="2019-11-06T00:00:00"/>
    <s v="Standard Class"/>
    <x v="764"/>
    <x v="764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x v="3985"/>
    <n v="3"/>
    <n v="0.2"/>
    <n v="1.2584999999999997"/>
    <s v="Chuck Magee"/>
    <s v=""/>
    <n v="1"/>
    <n v="0"/>
  </r>
  <r>
    <n v="5505"/>
    <x v="2743"/>
    <x v="808"/>
    <d v="2019-11-06T00:00:00"/>
    <s v="Standard Class"/>
    <x v="764"/>
    <x v="764"/>
    <x v="1"/>
    <s v="United States"/>
    <s v="Philadelphia"/>
    <s v="Pennsylvania"/>
    <n v="19140"/>
    <x v="3"/>
    <s v="OFF-EN-10003845"/>
    <x v="1"/>
    <s v="Envelopes"/>
    <s v="Colored Envelopes"/>
    <x v="3179"/>
    <n v="3"/>
    <n v="0.2"/>
    <n v="2.8781999999999992"/>
    <s v="Chuck Magee"/>
    <s v=""/>
    <n v="1"/>
    <n v="0"/>
  </r>
  <r>
    <n v="5506"/>
    <x v="2743"/>
    <x v="808"/>
    <d v="2019-11-06T00:00:00"/>
    <s v="Standard Class"/>
    <x v="764"/>
    <x v="764"/>
    <x v="1"/>
    <s v="United States"/>
    <s v="Philadelphia"/>
    <s v="Pennsylvania"/>
    <n v="19140"/>
    <x v="3"/>
    <s v="TEC-PH-10001817"/>
    <x v="2"/>
    <s v="Phones"/>
    <s v="Wilson Electronics DB Pro Signal Booster"/>
    <x v="3986"/>
    <n v="4"/>
    <n v="0.4"/>
    <n v="-186.15999999999997"/>
    <s v="Chuck Magee"/>
    <s v=""/>
    <n v="1"/>
    <n v="0"/>
  </r>
  <r>
    <n v="5507"/>
    <x v="2744"/>
    <x v="750"/>
    <d v="2018-10-08T00:00:00"/>
    <s v="Same Day"/>
    <x v="32"/>
    <x v="32"/>
    <x v="0"/>
    <s v="United States"/>
    <s v="Los Angeles"/>
    <s v="California"/>
    <n v="90036"/>
    <x v="1"/>
    <s v="OFF-PA-10000167"/>
    <x v="1"/>
    <s v="Paper"/>
    <s v="Xerox 1925"/>
    <x v="1168"/>
    <n v="2"/>
    <n v="0"/>
    <n v="27.881999999999998"/>
    <s v="Anna Andreadi"/>
    <s v=""/>
    <n v="1"/>
    <n v="0"/>
  </r>
  <r>
    <n v="5508"/>
    <x v="2745"/>
    <x v="143"/>
    <d v="2018-04-14T00:00:00"/>
    <s v="Standard Class"/>
    <x v="310"/>
    <x v="310"/>
    <x v="0"/>
    <s v="United States"/>
    <s v="Smyrna"/>
    <s v="Georgia"/>
    <n v="30080"/>
    <x v="0"/>
    <s v="OFF-EN-10002973"/>
    <x v="1"/>
    <s v="Envelopes"/>
    <s v="Ampad #10 Peel &amp; Seel Holiday Envelopes"/>
    <x v="1429"/>
    <n v="4"/>
    <n v="0"/>
    <n v="8.6016000000000012"/>
    <s v="Cassandra Brandow"/>
    <s v=""/>
    <n v="1"/>
    <n v="0"/>
  </r>
  <r>
    <n v="5509"/>
    <x v="2746"/>
    <x v="1049"/>
    <d v="2017-10-12T00:00:00"/>
    <s v="Standard Class"/>
    <x v="93"/>
    <x v="93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x v="1228"/>
    <n v="5"/>
    <n v="0"/>
    <n v="62.736999999999995"/>
    <s v="Anna Andreadi"/>
    <s v=""/>
    <n v="1"/>
    <n v="0"/>
  </r>
  <r>
    <n v="5510"/>
    <x v="2747"/>
    <x v="356"/>
    <d v="2019-05-20T00:00:00"/>
    <s v="Standard Class"/>
    <x v="557"/>
    <x v="557"/>
    <x v="0"/>
    <s v="United States"/>
    <s v="Chicago"/>
    <s v="Illinois"/>
    <n v="60653"/>
    <x v="2"/>
    <s v="OFF-PA-10001736"/>
    <x v="1"/>
    <s v="Paper"/>
    <s v="Xerox 1880"/>
    <x v="3987"/>
    <n v="2"/>
    <n v="0.2"/>
    <n v="19.137599999999992"/>
    <s v="Kelly Williams"/>
    <s v=""/>
    <n v="1"/>
    <n v="0"/>
  </r>
  <r>
    <n v="5511"/>
    <x v="2747"/>
    <x v="356"/>
    <d v="2019-05-20T00:00:00"/>
    <s v="Standard Class"/>
    <x v="557"/>
    <x v="557"/>
    <x v="0"/>
    <s v="United States"/>
    <s v="Chicago"/>
    <s v="Illinois"/>
    <n v="60653"/>
    <x v="2"/>
    <s v="TEC-PH-10002185"/>
    <x v="2"/>
    <s v="Phones"/>
    <s v="QVS USB Car Charger 2-Port 2.1Amp for iPod/iPhone/iPad/iPad 2/iPad 3"/>
    <x v="3988"/>
    <n v="2"/>
    <n v="0.2"/>
    <n v="3.4749999999999996"/>
    <s v="Kelly Williams"/>
    <s v=""/>
    <n v="1"/>
    <n v="0"/>
  </r>
  <r>
    <n v="5512"/>
    <x v="2748"/>
    <x v="1050"/>
    <d v="2016-03-02T00:00:00"/>
    <s v="Standard Class"/>
    <x v="371"/>
    <x v="371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x v="2731"/>
    <n v="4"/>
    <n v="0.2"/>
    <n v="11.102399999999996"/>
    <s v="Anna Andreadi"/>
    <s v=""/>
    <n v="1"/>
    <n v="0"/>
  </r>
  <r>
    <n v="5513"/>
    <x v="2748"/>
    <x v="1050"/>
    <d v="2016-03-02T00:00:00"/>
    <s v="Standard Class"/>
    <x v="371"/>
    <x v="371"/>
    <x v="0"/>
    <s v="United States"/>
    <s v="Medford"/>
    <s v="Oregon"/>
    <n v="97504"/>
    <x v="1"/>
    <s v="OFF-PA-10000069"/>
    <x v="1"/>
    <s v="Paper"/>
    <s v="TOPS 4 x 6 Fluorescent Color Memo Sheets, 500 Sheets per Pack"/>
    <x v="3989"/>
    <n v="3"/>
    <n v="0.2"/>
    <n v="7.6868999999999996"/>
    <s v="Anna Andreadi"/>
    <s v=""/>
    <n v="1"/>
    <n v="0"/>
  </r>
  <r>
    <n v="5514"/>
    <x v="2749"/>
    <x v="1051"/>
    <d v="2017-06-01T00:00:00"/>
    <s v="First Class"/>
    <x v="633"/>
    <x v="633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x v="764"/>
    <n v="3"/>
    <n v="0"/>
    <n v="2.3996999999999815"/>
    <s v="Chuck Magee"/>
    <s v=""/>
    <n v="1"/>
    <n v="0"/>
  </r>
  <r>
    <n v="5515"/>
    <x v="2749"/>
    <x v="1051"/>
    <d v="2017-06-01T00:00:00"/>
    <s v="First Class"/>
    <x v="633"/>
    <x v="633"/>
    <x v="0"/>
    <s v="United States"/>
    <s v="New York City"/>
    <s v="New York"/>
    <n v="10009"/>
    <x v="3"/>
    <s v="OFF-AP-10004540"/>
    <x v="1"/>
    <s v="Appliances"/>
    <s v="Eureka The Boss Lite 10-Amp Upright Vacuum, Blue"/>
    <x v="1985"/>
    <n v="2"/>
    <n v="0"/>
    <n v="44.889600000000002"/>
    <s v="Chuck Magee"/>
    <s v=""/>
    <n v="1"/>
    <n v="0"/>
  </r>
  <r>
    <n v="5516"/>
    <x v="2749"/>
    <x v="1051"/>
    <d v="2017-06-01T00:00:00"/>
    <s v="First Class"/>
    <x v="633"/>
    <x v="633"/>
    <x v="0"/>
    <s v="United States"/>
    <s v="New York City"/>
    <s v="New York"/>
    <n v="10009"/>
    <x v="3"/>
    <s v="TEC-PH-10001527"/>
    <x v="2"/>
    <s v="Phones"/>
    <s v="Plantronics MX500i Earset"/>
    <x v="3680"/>
    <n v="3"/>
    <n v="0"/>
    <n v="3.8654999999999973"/>
    <s v="Chuck Magee"/>
    <s v=""/>
    <n v="1"/>
    <n v="0"/>
  </r>
  <r>
    <n v="5517"/>
    <x v="2750"/>
    <x v="741"/>
    <d v="2018-11-21T00:00:00"/>
    <s v="Second Class"/>
    <x v="346"/>
    <x v="346"/>
    <x v="1"/>
    <s v="United States"/>
    <s v="Huntsville"/>
    <s v="Alabama"/>
    <n v="35810"/>
    <x v="0"/>
    <s v="TEC-AC-10003870"/>
    <x v="2"/>
    <s v="Accessories"/>
    <s v="Logitech Z-906 Speaker sys - home theater - 5.1-CH"/>
    <x v="3990"/>
    <n v="4"/>
    <n v="0"/>
    <n v="527.98400000000004"/>
    <s v="Cassandra Brandow"/>
    <s v=""/>
    <n v="1"/>
    <n v="0"/>
  </r>
  <r>
    <n v="5518"/>
    <x v="2751"/>
    <x v="769"/>
    <d v="2019-12-09T00:00:00"/>
    <s v="Standard Class"/>
    <x v="99"/>
    <x v="99"/>
    <x v="1"/>
    <s v="United States"/>
    <s v="Philadelphia"/>
    <s v="Pennsylvania"/>
    <n v="19134"/>
    <x v="3"/>
    <s v="FUR-CH-10004540"/>
    <x v="0"/>
    <s v="Chairs"/>
    <s v="Global Chrome Stack Chair"/>
    <x v="3991"/>
    <n v="10"/>
    <n v="0.3"/>
    <n v="-10.283999999999992"/>
    <s v="Chuck Magee"/>
    <s v=""/>
    <n v="1"/>
    <n v="0"/>
  </r>
  <r>
    <n v="5519"/>
    <x v="2751"/>
    <x v="769"/>
    <d v="2019-12-09T00:00:00"/>
    <s v="Standard Class"/>
    <x v="99"/>
    <x v="99"/>
    <x v="1"/>
    <s v="United States"/>
    <s v="Philadelphia"/>
    <s v="Pennsylvania"/>
    <n v="19134"/>
    <x v="3"/>
    <s v="FUR-FU-10004093"/>
    <x v="0"/>
    <s v="Furnishings"/>
    <s v="Hand-Finished Solid Wood Document Frame"/>
    <x v="3992"/>
    <n v="2"/>
    <n v="0.2"/>
    <n v="6.8459999999999965"/>
    <s v="Chuck Magee"/>
    <s v=""/>
    <n v="1"/>
    <n v="0"/>
  </r>
  <r>
    <n v="5520"/>
    <x v="2751"/>
    <x v="769"/>
    <d v="2019-12-09T00:00:00"/>
    <s v="Standard Class"/>
    <x v="99"/>
    <x v="99"/>
    <x v="1"/>
    <s v="United States"/>
    <s v="Philadelphia"/>
    <s v="Pennsylvania"/>
    <n v="19134"/>
    <x v="3"/>
    <s v="OFF-AR-10000716"/>
    <x v="1"/>
    <s v="Art"/>
    <s v="DIXON Ticonderoga Erasable Checking Pencils"/>
    <x v="2569"/>
    <n v="3"/>
    <n v="0.2"/>
    <n v="3.1806000000000005"/>
    <s v="Chuck Magee"/>
    <s v=""/>
    <n v="1"/>
    <n v="0"/>
  </r>
  <r>
    <n v="5521"/>
    <x v="2751"/>
    <x v="769"/>
    <d v="2019-12-09T00:00:00"/>
    <s v="Standard Class"/>
    <x v="99"/>
    <x v="99"/>
    <x v="1"/>
    <s v="United States"/>
    <s v="Philadelphia"/>
    <s v="Pennsylvania"/>
    <n v="19134"/>
    <x v="3"/>
    <s v="OFF-PA-10002709"/>
    <x v="1"/>
    <s v="Paper"/>
    <s v="Xerox 1956"/>
    <x v="100"/>
    <n v="5"/>
    <n v="0.2"/>
    <n v="8.6709999999999994"/>
    <s v="Chuck Magee"/>
    <s v=""/>
    <n v="1"/>
    <n v="0"/>
  </r>
  <r>
    <n v="5522"/>
    <x v="2751"/>
    <x v="769"/>
    <d v="2019-12-09T00:00:00"/>
    <s v="Standard Class"/>
    <x v="99"/>
    <x v="99"/>
    <x v="1"/>
    <s v="United States"/>
    <s v="Philadelphia"/>
    <s v="Pennsylvania"/>
    <n v="19134"/>
    <x v="3"/>
    <s v="TEC-AC-10000580"/>
    <x v="2"/>
    <s v="Accessories"/>
    <s v="Logitech G13 Programmable Gameboard with LCD Display"/>
    <x v="1309"/>
    <n v="4"/>
    <n v="0.2"/>
    <n v="-28.796399999999984"/>
    <s v="Chuck Magee"/>
    <s v=""/>
    <n v="1"/>
    <n v="0"/>
  </r>
  <r>
    <n v="5523"/>
    <x v="2752"/>
    <x v="410"/>
    <d v="2018-06-07T00:00:00"/>
    <s v="First Class"/>
    <x v="237"/>
    <x v="237"/>
    <x v="0"/>
    <s v="United States"/>
    <s v="Santa Clara"/>
    <s v="California"/>
    <n v="95051"/>
    <x v="1"/>
    <s v="OFF-BI-10000829"/>
    <x v="1"/>
    <s v="Binders"/>
    <s v="Avery Non-Stick Binders"/>
    <x v="3993"/>
    <n v="6"/>
    <n v="0.2"/>
    <n v="7.0043999999999977"/>
    <s v="Anna Andreadi"/>
    <s v=""/>
    <n v="1"/>
    <n v="0"/>
  </r>
  <r>
    <n v="5524"/>
    <x v="2752"/>
    <x v="410"/>
    <d v="2018-06-07T00:00:00"/>
    <s v="First Class"/>
    <x v="237"/>
    <x v="237"/>
    <x v="0"/>
    <s v="United States"/>
    <s v="Santa Clara"/>
    <s v="California"/>
    <n v="95051"/>
    <x v="1"/>
    <s v="OFF-AP-10004859"/>
    <x v="1"/>
    <s v="Appliances"/>
    <s v="Acco 6 Outlet Guardian Premium Surge Suppressor"/>
    <x v="3994"/>
    <n v="4"/>
    <n v="0"/>
    <n v="15.724800000000002"/>
    <s v="Anna Andreadi"/>
    <s v=""/>
    <n v="1"/>
    <n v="0"/>
  </r>
  <r>
    <n v="5525"/>
    <x v="2753"/>
    <x v="107"/>
    <d v="2018-12-12T00:00:00"/>
    <s v="First Class"/>
    <x v="319"/>
    <x v="319"/>
    <x v="2"/>
    <s v="United States"/>
    <s v="Long Beach"/>
    <s v="California"/>
    <n v="90805"/>
    <x v="1"/>
    <s v="OFF-PA-10000575"/>
    <x v="1"/>
    <s v="Paper"/>
    <s v="Wirebound Message Books, Four 2 3/4 x 5 White Forms per Page"/>
    <x v="3995"/>
    <n v="12"/>
    <n v="0"/>
    <n v="36.928799999999995"/>
    <s v="Anna Andreadi"/>
    <s v=""/>
    <n v="1"/>
    <n v="0"/>
  </r>
  <r>
    <n v="5526"/>
    <x v="2754"/>
    <x v="504"/>
    <d v="2019-05-05T00:00:00"/>
    <s v="Standard Class"/>
    <x v="105"/>
    <x v="105"/>
    <x v="1"/>
    <s v="United States"/>
    <s v="Los Angeles"/>
    <s v="California"/>
    <n v="90008"/>
    <x v="1"/>
    <s v="OFF-AR-10002804"/>
    <x v="1"/>
    <s v="Art"/>
    <s v="Faber Castell Col-Erase Pencils"/>
    <x v="3996"/>
    <n v="2"/>
    <n v="0"/>
    <n v="4.0098000000000003"/>
    <s v="Anna Andreadi"/>
    <s v=""/>
    <n v="1"/>
    <n v="0"/>
  </r>
  <r>
    <n v="5527"/>
    <x v="2755"/>
    <x v="558"/>
    <d v="2019-04-28T00:00:00"/>
    <s v="Standard Class"/>
    <x v="450"/>
    <x v="450"/>
    <x v="2"/>
    <s v="United States"/>
    <s v="Santa Barbara"/>
    <s v="California"/>
    <n v="93101"/>
    <x v="1"/>
    <s v="OFF-FA-10002676"/>
    <x v="1"/>
    <s v="Fasteners"/>
    <s v="Colored Push Pins"/>
    <x v="2725"/>
    <n v="1"/>
    <n v="0"/>
    <n v="0.65159999999999996"/>
    <s v="Anna Andreadi"/>
    <s v=""/>
    <n v="1"/>
    <n v="0"/>
  </r>
  <r>
    <n v="5528"/>
    <x v="2756"/>
    <x v="412"/>
    <d v="2017-05-10T00:00:00"/>
    <s v="First Class"/>
    <x v="437"/>
    <x v="437"/>
    <x v="2"/>
    <s v="United States"/>
    <s v="New York City"/>
    <s v="New York"/>
    <n v="10009"/>
    <x v="3"/>
    <s v="OFF-PA-10003465"/>
    <x v="1"/>
    <s v="Paper"/>
    <s v="Xerox 1912"/>
    <x v="2479"/>
    <n v="2"/>
    <n v="0"/>
    <n v="18.211199999999998"/>
    <s v="Chuck Magee"/>
    <s v=""/>
    <n v="1"/>
    <n v="0"/>
  </r>
  <r>
    <n v="5529"/>
    <x v="2757"/>
    <x v="1052"/>
    <d v="2017-04-04T00:00:00"/>
    <s v="Standard Class"/>
    <x v="609"/>
    <x v="609"/>
    <x v="1"/>
    <s v="United States"/>
    <s v="Jacksonville"/>
    <s v="Florida"/>
    <n v="32216"/>
    <x v="0"/>
    <s v="TEC-PH-10000011"/>
    <x v="2"/>
    <s v="Phones"/>
    <s v="PureGear Roll-On Screen Protector"/>
    <x v="1105"/>
    <n v="5"/>
    <n v="0.2"/>
    <n v="27.985999999999994"/>
    <s v="Cassandra Brandow"/>
    <s v=""/>
    <n v="1"/>
    <n v="0"/>
  </r>
  <r>
    <n v="5530"/>
    <x v="2758"/>
    <x v="634"/>
    <d v="2019-08-11T00:00:00"/>
    <s v="Standard Class"/>
    <x v="422"/>
    <x v="422"/>
    <x v="1"/>
    <s v="United States"/>
    <s v="Cedar Hill"/>
    <s v="Texas"/>
    <n v="75104"/>
    <x v="2"/>
    <s v="OFF-PA-10004381"/>
    <x v="1"/>
    <s v="Paper"/>
    <s v="14-7/8 x 11 Blue Bar Computer Printout Paper"/>
    <x v="912"/>
    <n v="3"/>
    <n v="0.2"/>
    <n v="40.353599999999986"/>
    <s v="Kelly Williams"/>
    <s v=""/>
    <n v="1"/>
    <n v="0"/>
  </r>
  <r>
    <n v="5531"/>
    <x v="2759"/>
    <x v="574"/>
    <d v="2019-12-06T00:00:00"/>
    <s v="Standard Class"/>
    <x v="765"/>
    <x v="765"/>
    <x v="0"/>
    <s v="United States"/>
    <s v="Omaha"/>
    <s v="Nebraska"/>
    <n v="68104"/>
    <x v="2"/>
    <s v="TEC-PH-10001795"/>
    <x v="2"/>
    <s v="Phones"/>
    <s v="ClearOne CHATAttach 160 - speaker phone"/>
    <x v="3997"/>
    <n v="4"/>
    <n v="0"/>
    <n v="743.98799999999983"/>
    <s v="Kelly Williams"/>
    <s v=""/>
    <n v="1"/>
    <n v="1"/>
  </r>
  <r>
    <n v="5532"/>
    <x v="2760"/>
    <x v="112"/>
    <d v="2018-06-07T00:00:00"/>
    <s v="First Class"/>
    <x v="242"/>
    <x v="242"/>
    <x v="0"/>
    <s v="United States"/>
    <s v="Little Rock"/>
    <s v="Arkansas"/>
    <n v="72209"/>
    <x v="0"/>
    <s v="TEC-AC-10001109"/>
    <x v="2"/>
    <s v="Accessories"/>
    <s v="Logitech Trackman Marble Mouse"/>
    <x v="3998"/>
    <n v="6"/>
    <n v="0"/>
    <n v="75.57480000000001"/>
    <s v="Cassandra Brandow"/>
    <s v=""/>
    <n v="1"/>
    <n v="0"/>
  </r>
  <r>
    <n v="5533"/>
    <x v="2760"/>
    <x v="112"/>
    <d v="2018-06-07T00:00:00"/>
    <s v="First Class"/>
    <x v="242"/>
    <x v="242"/>
    <x v="0"/>
    <s v="United States"/>
    <s v="Little Rock"/>
    <s v="Arkansas"/>
    <n v="72209"/>
    <x v="0"/>
    <s v="TEC-AC-10003038"/>
    <x v="2"/>
    <s v="Accessories"/>
    <s v="Kingston Digital DataTraveler 16GB USB 2.0"/>
    <x v="3999"/>
    <n v="3"/>
    <n v="0"/>
    <n v="5.101499999999997"/>
    <s v="Cassandra Brandow"/>
    <s v=""/>
    <n v="1"/>
    <n v="0"/>
  </r>
  <r>
    <n v="5534"/>
    <x v="2760"/>
    <x v="112"/>
    <d v="2018-06-07T00:00:00"/>
    <s v="First Class"/>
    <x v="242"/>
    <x v="242"/>
    <x v="0"/>
    <s v="United States"/>
    <s v="Little Rock"/>
    <s v="Arkansas"/>
    <n v="72209"/>
    <x v="0"/>
    <s v="TEC-AC-10003174"/>
    <x v="2"/>
    <s v="Accessories"/>
    <s v="Plantronics S12 Corded Telephone Headset System"/>
    <x v="2285"/>
    <n v="3"/>
    <n v="0"/>
    <n v="129.34800000000001"/>
    <s v="Cassandra Brandow"/>
    <s v=""/>
    <n v="1"/>
    <n v="0"/>
  </r>
  <r>
    <n v="5535"/>
    <x v="2760"/>
    <x v="112"/>
    <d v="2018-06-07T00:00:00"/>
    <s v="First Class"/>
    <x v="242"/>
    <x v="242"/>
    <x v="0"/>
    <s v="United States"/>
    <s v="Little Rock"/>
    <s v="Arkansas"/>
    <n v="72209"/>
    <x v="0"/>
    <s v="OFF-PA-10000157"/>
    <x v="1"/>
    <s v="Paper"/>
    <s v="Xerox 191"/>
    <x v="731"/>
    <n v="3"/>
    <n v="0"/>
    <n v="28.171799999999998"/>
    <s v="Cassandra Brandow"/>
    <s v=""/>
    <n v="1"/>
    <n v="0"/>
  </r>
  <r>
    <n v="5536"/>
    <x v="2760"/>
    <x v="112"/>
    <d v="2018-06-07T00:00:00"/>
    <s v="First Class"/>
    <x v="242"/>
    <x v="242"/>
    <x v="0"/>
    <s v="United States"/>
    <s v="Little Rock"/>
    <s v="Arkansas"/>
    <n v="72209"/>
    <x v="0"/>
    <s v="OFF-BI-10001721"/>
    <x v="1"/>
    <s v="Binders"/>
    <s v="Trimflex Flexible Post Binders"/>
    <x v="2202"/>
    <n v="3"/>
    <n v="0"/>
    <n v="30.787199999999999"/>
    <s v="Cassandra Brandow"/>
    <s v=""/>
    <n v="1"/>
    <n v="0"/>
  </r>
  <r>
    <n v="5537"/>
    <x v="2760"/>
    <x v="112"/>
    <d v="2018-06-07T00:00:00"/>
    <s v="First Class"/>
    <x v="242"/>
    <x v="242"/>
    <x v="0"/>
    <s v="United States"/>
    <s v="Little Rock"/>
    <s v="Arkansas"/>
    <n v="72209"/>
    <x v="0"/>
    <s v="OFF-BI-10000591"/>
    <x v="1"/>
    <s v="Binders"/>
    <s v="Avery Binder Labels"/>
    <x v="1361"/>
    <n v="3"/>
    <n v="0"/>
    <n v="5.6015999999999995"/>
    <s v="Cassandra Brandow"/>
    <s v=""/>
    <n v="1"/>
    <n v="0"/>
  </r>
  <r>
    <n v="5538"/>
    <x v="2760"/>
    <x v="112"/>
    <d v="2018-06-07T00:00:00"/>
    <s v="First Class"/>
    <x v="242"/>
    <x v="242"/>
    <x v="0"/>
    <s v="United States"/>
    <s v="Little Rock"/>
    <s v="Arkansas"/>
    <n v="72209"/>
    <x v="0"/>
    <s v="OFF-PA-10001534"/>
    <x v="1"/>
    <s v="Paper"/>
    <s v="Xerox 230"/>
    <x v="91"/>
    <n v="2"/>
    <n v="0"/>
    <n v="6.2208000000000006"/>
    <s v="Cassandra Brandow"/>
    <s v=""/>
    <n v="1"/>
    <n v="0"/>
  </r>
  <r>
    <n v="5539"/>
    <x v="2761"/>
    <x v="657"/>
    <d v="2017-04-20T00:00:00"/>
    <s v="Standard Class"/>
    <x v="196"/>
    <x v="196"/>
    <x v="0"/>
    <s v="United States"/>
    <s v="Norfolk"/>
    <s v="Nebraska"/>
    <n v="68701"/>
    <x v="2"/>
    <s v="OFF-BI-10002071"/>
    <x v="1"/>
    <s v="Binders"/>
    <s v="Fellowes Black Plastic Comb Bindings"/>
    <x v="4000"/>
    <n v="3"/>
    <n v="0"/>
    <n v="8.0177999999999994"/>
    <s v="Kelly Williams"/>
    <s v=""/>
    <n v="1"/>
    <n v="0"/>
  </r>
  <r>
    <n v="5540"/>
    <x v="2762"/>
    <x v="1053"/>
    <d v="2019-05-26T00:00:00"/>
    <s v="Standard Class"/>
    <x v="97"/>
    <x v="97"/>
    <x v="0"/>
    <s v="United States"/>
    <s v="Chicago"/>
    <s v="Illinois"/>
    <n v="60653"/>
    <x v="2"/>
    <s v="FUR-CH-10000513"/>
    <x v="0"/>
    <s v="Chairs"/>
    <s v="High-Back Leather Manager's Chair"/>
    <x v="2124"/>
    <n v="2"/>
    <n v="0.3"/>
    <n v="-54.595799999999997"/>
    <s v="Kelly Williams"/>
    <s v=""/>
    <n v="1"/>
    <n v="0"/>
  </r>
  <r>
    <n v="5541"/>
    <x v="2762"/>
    <x v="1053"/>
    <d v="2019-05-26T00:00:00"/>
    <s v="Standard Class"/>
    <x v="97"/>
    <x v="97"/>
    <x v="0"/>
    <s v="United States"/>
    <s v="Chicago"/>
    <s v="Illinois"/>
    <n v="60653"/>
    <x v="2"/>
    <s v="OFF-BI-10003274"/>
    <x v="1"/>
    <s v="Binders"/>
    <s v="Avery Durable Slant Ring Binders, No Labels"/>
    <x v="4001"/>
    <n v="2"/>
    <n v="0.8"/>
    <n v="-2.6268000000000002"/>
    <s v="Kelly Williams"/>
    <s v=""/>
    <n v="1"/>
    <n v="0"/>
  </r>
  <r>
    <n v="5542"/>
    <x v="2762"/>
    <x v="1053"/>
    <d v="2019-05-26T00:00:00"/>
    <s v="Standard Class"/>
    <x v="97"/>
    <x v="97"/>
    <x v="0"/>
    <s v="United States"/>
    <s v="Chicago"/>
    <s v="Illinois"/>
    <n v="60653"/>
    <x v="2"/>
    <s v="OFF-SU-10000381"/>
    <x v="1"/>
    <s v="Supplies"/>
    <s v="Acme Forged Steel Scissors with Black Enamel Handles"/>
    <x v="4002"/>
    <n v="3"/>
    <n v="0.2"/>
    <n v="2.5136999999999983"/>
    <s v="Kelly Williams"/>
    <s v=""/>
    <n v="1"/>
    <n v="0"/>
  </r>
  <r>
    <n v="5543"/>
    <x v="2763"/>
    <x v="1054"/>
    <d v="2018-12-25T00:00:00"/>
    <s v="Standard Class"/>
    <x v="20"/>
    <x v="20"/>
    <x v="1"/>
    <s v="United States"/>
    <s v="Tucson"/>
    <s v="Arizona"/>
    <n v="85705"/>
    <x v="1"/>
    <s v="FUR-TA-10001086"/>
    <x v="0"/>
    <s v="Tables"/>
    <s v="SAFCO PlanMaster Boards, 60w x 37-1/2d, White Melamine"/>
    <x v="4003"/>
    <n v="6"/>
    <n v="0.5"/>
    <n v="-218.86559999999997"/>
    <s v="Anna Andreadi"/>
    <s v=""/>
    <n v="1"/>
    <n v="0"/>
  </r>
  <r>
    <n v="5544"/>
    <x v="2763"/>
    <x v="1054"/>
    <d v="2018-12-25T00:00:00"/>
    <s v="Standard Class"/>
    <x v="20"/>
    <x v="20"/>
    <x v="1"/>
    <s v="United States"/>
    <s v="Tucson"/>
    <s v="Arizona"/>
    <n v="85705"/>
    <x v="1"/>
    <s v="OFF-BI-10000174"/>
    <x v="1"/>
    <s v="Binders"/>
    <s v="Wilson Jones Clip &amp; Carry Folder Binder Tool for Ring Binders, Clear"/>
    <x v="828"/>
    <n v="6"/>
    <n v="0.7"/>
    <n v="-7.6559999999999988"/>
    <s v="Anna Andreadi"/>
    <s v=""/>
    <n v="1"/>
    <n v="0"/>
  </r>
  <r>
    <n v="5545"/>
    <x v="2763"/>
    <x v="1054"/>
    <d v="2018-12-25T00:00:00"/>
    <s v="Standard Class"/>
    <x v="20"/>
    <x v="20"/>
    <x v="1"/>
    <s v="United States"/>
    <s v="Tucson"/>
    <s v="Arizona"/>
    <n v="85705"/>
    <x v="1"/>
    <s v="OFF-BI-10002103"/>
    <x v="1"/>
    <s v="Binders"/>
    <s v="Cardinal Slant-D Ring Binder, Heavy Gauge Vinyl"/>
    <x v="4004"/>
    <n v="2"/>
    <n v="0.7"/>
    <n v="-4.1711999999999989"/>
    <s v="Anna Andreadi"/>
    <s v=""/>
    <n v="1"/>
    <n v="0"/>
  </r>
  <r>
    <n v="5546"/>
    <x v="2764"/>
    <x v="585"/>
    <d v="2019-09-26T00:00:00"/>
    <s v="Standard Class"/>
    <x v="450"/>
    <x v="450"/>
    <x v="2"/>
    <s v="United States"/>
    <s v="Concord"/>
    <s v="New Hampshire"/>
    <n v="3301"/>
    <x v="3"/>
    <s v="OFF-ST-10001590"/>
    <x v="1"/>
    <s v="Storage"/>
    <s v="Tenex Personal Project File with Scoop Front Design, Black"/>
    <x v="4005"/>
    <n v="5"/>
    <n v="0"/>
    <n v="17.523999999999997"/>
    <s v="Chuck Magee"/>
    <s v=""/>
    <n v="1"/>
    <n v="0"/>
  </r>
  <r>
    <n v="5547"/>
    <x v="2765"/>
    <x v="210"/>
    <d v="2019-09-08T00:00:00"/>
    <s v="First Class"/>
    <x v="594"/>
    <x v="594"/>
    <x v="0"/>
    <s v="United States"/>
    <s v="Draper"/>
    <s v="Utah"/>
    <n v="84020"/>
    <x v="1"/>
    <s v="FUR-FU-10002396"/>
    <x v="0"/>
    <s v="Furnishings"/>
    <s v="DAX Copper Panel Document Frame, 5 x 7 Size"/>
    <x v="2855"/>
    <n v="2"/>
    <n v="0"/>
    <n v="10.567200000000001"/>
    <s v="Anna Andreadi"/>
    <s v=""/>
    <n v="1"/>
    <n v="0"/>
  </r>
  <r>
    <n v="5548"/>
    <x v="2765"/>
    <x v="210"/>
    <d v="2019-09-08T00:00:00"/>
    <s v="First Class"/>
    <x v="594"/>
    <x v="594"/>
    <x v="0"/>
    <s v="United States"/>
    <s v="Draper"/>
    <s v="Utah"/>
    <n v="84020"/>
    <x v="1"/>
    <s v="TEC-PH-10002807"/>
    <x v="2"/>
    <s v="Phones"/>
    <s v="Motorla HX550 Universal Bluetooth Headset"/>
    <x v="4006"/>
    <n v="4"/>
    <n v="0.2"/>
    <n v="47.459999999999994"/>
    <s v="Anna Andreadi"/>
    <s v=""/>
    <n v="1"/>
    <n v="0"/>
  </r>
  <r>
    <n v="5549"/>
    <x v="2766"/>
    <x v="683"/>
    <d v="2016-12-01T00:00:00"/>
    <s v="First Class"/>
    <x v="495"/>
    <x v="495"/>
    <x v="0"/>
    <s v="United States"/>
    <s v="San Francisco"/>
    <s v="California"/>
    <n v="94109"/>
    <x v="1"/>
    <s v="OFF-AP-10004859"/>
    <x v="1"/>
    <s v="Appliances"/>
    <s v="Acco 6 Outlet Guardian Premium Surge Suppressor"/>
    <x v="2908"/>
    <n v="3"/>
    <n v="0"/>
    <n v="11.793600000000001"/>
    <s v="Anna Andreadi"/>
    <s v=""/>
    <n v="1"/>
    <n v="0"/>
  </r>
  <r>
    <n v="5550"/>
    <x v="2766"/>
    <x v="683"/>
    <d v="2016-12-01T00:00:00"/>
    <s v="First Class"/>
    <x v="495"/>
    <x v="495"/>
    <x v="0"/>
    <s v="United States"/>
    <s v="San Francisco"/>
    <s v="California"/>
    <n v="94109"/>
    <x v="1"/>
    <s v="TEC-AC-10003447"/>
    <x v="2"/>
    <s v="Accessories"/>
    <s v="Micropad Numeric Keypads"/>
    <x v="4007"/>
    <n v="7"/>
    <n v="0"/>
    <n v="34.982499999999987"/>
    <s v="Anna Andreadi"/>
    <s v=""/>
    <n v="1"/>
    <n v="0"/>
  </r>
  <r>
    <n v="5551"/>
    <x v="2767"/>
    <x v="607"/>
    <d v="2016-11-16T00:00:00"/>
    <s v="Standard Class"/>
    <x v="715"/>
    <x v="715"/>
    <x v="1"/>
    <s v="United States"/>
    <s v="Houston"/>
    <s v="Texas"/>
    <n v="77036"/>
    <x v="2"/>
    <s v="OFF-AR-10003183"/>
    <x v="1"/>
    <s v="Art"/>
    <s v="Avery Fluorescent Highlighter Four-Color Set"/>
    <x v="2812"/>
    <n v="1"/>
    <n v="0.2"/>
    <n v="0.33399999999999974"/>
    <s v="Kelly Williams"/>
    <s v=""/>
    <n v="1"/>
    <n v="0"/>
  </r>
  <r>
    <n v="5552"/>
    <x v="2767"/>
    <x v="607"/>
    <d v="2016-11-16T00:00:00"/>
    <s v="Standard Class"/>
    <x v="715"/>
    <x v="715"/>
    <x v="1"/>
    <s v="United States"/>
    <s v="Houston"/>
    <s v="Texas"/>
    <n v="77036"/>
    <x v="2"/>
    <s v="OFF-SU-10000432"/>
    <x v="1"/>
    <s v="Supplies"/>
    <s v="Acco Side-Punched Conventional Columnar Pads"/>
    <x v="4008"/>
    <n v="6"/>
    <n v="0.2"/>
    <n v="-3.123000000000002"/>
    <s v="Kelly Williams"/>
    <s v=""/>
    <n v="1"/>
    <n v="0"/>
  </r>
  <r>
    <n v="5553"/>
    <x v="2767"/>
    <x v="607"/>
    <d v="2016-11-16T00:00:00"/>
    <s v="Standard Class"/>
    <x v="715"/>
    <x v="715"/>
    <x v="1"/>
    <s v="United States"/>
    <s v="Houston"/>
    <s v="Texas"/>
    <n v="77036"/>
    <x v="2"/>
    <s v="TEC-AC-10003832"/>
    <x v="2"/>
    <s v="Accessories"/>
    <s v="Imation 16GB Mini TravelDrive USB 2.0 Flash Drive"/>
    <x v="2220"/>
    <n v="3"/>
    <n v="0.2"/>
    <n v="20.8719"/>
    <s v="Kelly Williams"/>
    <s v=""/>
    <n v="1"/>
    <n v="0"/>
  </r>
  <r>
    <n v="5554"/>
    <x v="2767"/>
    <x v="607"/>
    <d v="2016-11-16T00:00:00"/>
    <s v="Standard Class"/>
    <x v="715"/>
    <x v="715"/>
    <x v="1"/>
    <s v="United States"/>
    <s v="Houston"/>
    <s v="Texas"/>
    <n v="77036"/>
    <x v="2"/>
    <s v="OFF-PA-10004100"/>
    <x v="1"/>
    <s v="Paper"/>
    <s v="Xerox 216"/>
    <x v="1590"/>
    <n v="7"/>
    <n v="0.2"/>
    <n v="12.700800000000001"/>
    <s v="Kelly Williams"/>
    <s v=""/>
    <n v="1"/>
    <n v="0"/>
  </r>
  <r>
    <n v="5555"/>
    <x v="2767"/>
    <x v="607"/>
    <d v="2016-11-16T00:00:00"/>
    <s v="Standard Class"/>
    <x v="715"/>
    <x v="715"/>
    <x v="1"/>
    <s v="United States"/>
    <s v="Houston"/>
    <s v="Texas"/>
    <n v="77036"/>
    <x v="2"/>
    <s v="FUR-BO-10004467"/>
    <x v="0"/>
    <s v="Bookcases"/>
    <s v="Bestar Classic Bookcase"/>
    <x v="4009"/>
    <n v="1"/>
    <n v="0.32"/>
    <n v="-12.998700000000007"/>
    <s v="Kelly Williams"/>
    <s v=""/>
    <n v="1"/>
    <n v="0"/>
  </r>
  <r>
    <n v="5556"/>
    <x v="2768"/>
    <x v="280"/>
    <d v="2019-10-06T00:00:00"/>
    <s v="Second Class"/>
    <x v="478"/>
    <x v="478"/>
    <x v="1"/>
    <s v="United States"/>
    <s v="Montgomery"/>
    <s v="Alabama"/>
    <n v="36116"/>
    <x v="0"/>
    <s v="FUR-FU-10002963"/>
    <x v="0"/>
    <s v="Furnishings"/>
    <s v="Master Caster Door Stop, Gray"/>
    <x v="1015"/>
    <n v="2"/>
    <n v="0"/>
    <n v="3.4543999999999997"/>
    <s v="Cassandra Brandow"/>
    <s v=""/>
    <n v="1"/>
    <n v="0"/>
  </r>
  <r>
    <n v="5557"/>
    <x v="2769"/>
    <x v="639"/>
    <d v="2017-12-18T00:00:00"/>
    <s v="Standard Class"/>
    <x v="470"/>
    <x v="470"/>
    <x v="1"/>
    <s v="United States"/>
    <s v="Jackson"/>
    <s v="Mississippi"/>
    <n v="39212"/>
    <x v="0"/>
    <s v="FUR-FU-10003829"/>
    <x v="0"/>
    <s v="Furnishings"/>
    <s v="Stackable Trays"/>
    <x v="51"/>
    <n v="2"/>
    <n v="0"/>
    <n v="1.9711999999999996"/>
    <s v="Cassandra Brandow"/>
    <s v=""/>
    <n v="1"/>
    <n v="0"/>
  </r>
  <r>
    <n v="5558"/>
    <x v="2769"/>
    <x v="639"/>
    <d v="2017-12-18T00:00:00"/>
    <s v="Standard Class"/>
    <x v="470"/>
    <x v="470"/>
    <x v="1"/>
    <s v="United States"/>
    <s v="Jackson"/>
    <s v="Mississippi"/>
    <n v="39212"/>
    <x v="0"/>
    <s v="OFF-AR-10003582"/>
    <x v="1"/>
    <s v="Art"/>
    <s v="Boston Electric Pencil Sharpener, Model 1818, Charcoal Black"/>
    <x v="2471"/>
    <n v="2"/>
    <n v="0"/>
    <n v="15.764000000000003"/>
    <s v="Cassandra Brandow"/>
    <s v=""/>
    <n v="1"/>
    <n v="0"/>
  </r>
  <r>
    <n v="5559"/>
    <x v="2770"/>
    <x v="401"/>
    <d v="2017-12-10T00:00:00"/>
    <s v="Standard Class"/>
    <x v="582"/>
    <x v="582"/>
    <x v="0"/>
    <s v="United States"/>
    <s v="North Las Vegas"/>
    <s v="Nevada"/>
    <n v="89031"/>
    <x v="1"/>
    <s v="OFF-PA-10000048"/>
    <x v="1"/>
    <s v="Paper"/>
    <s v="Xerox 20"/>
    <x v="90"/>
    <n v="1"/>
    <n v="0"/>
    <n v="3.1104000000000003"/>
    <s v="Anna Andreadi"/>
    <s v=""/>
    <n v="1"/>
    <n v="0"/>
  </r>
  <r>
    <n v="5560"/>
    <x v="2770"/>
    <x v="401"/>
    <d v="2017-12-10T00:00:00"/>
    <s v="Standard Class"/>
    <x v="582"/>
    <x v="582"/>
    <x v="0"/>
    <s v="United States"/>
    <s v="North Las Vegas"/>
    <s v="Nevada"/>
    <n v="89031"/>
    <x v="1"/>
    <s v="OFF-ST-10000078"/>
    <x v="1"/>
    <s v="Storage"/>
    <s v="Tennsco 6- and 18-Compartment Lockers"/>
    <x v="2225"/>
    <n v="5"/>
    <n v="0"/>
    <n v="238.65299999999991"/>
    <s v="Anna Andreadi"/>
    <s v=""/>
    <n v="1"/>
    <n v="0"/>
  </r>
  <r>
    <n v="5561"/>
    <x v="2770"/>
    <x v="401"/>
    <d v="2017-12-10T00:00:00"/>
    <s v="Standard Class"/>
    <x v="582"/>
    <x v="582"/>
    <x v="0"/>
    <s v="United States"/>
    <s v="North Las Vegas"/>
    <s v="Nevada"/>
    <n v="89031"/>
    <x v="1"/>
    <s v="OFF-LA-10004853"/>
    <x v="1"/>
    <s v="Labels"/>
    <s v="Avery 483"/>
    <x v="1830"/>
    <n v="3"/>
    <n v="0"/>
    <n v="6.8723999999999998"/>
    <s v="Anna Andreadi"/>
    <s v=""/>
    <n v="1"/>
    <n v="0"/>
  </r>
  <r>
    <n v="5562"/>
    <x v="2771"/>
    <x v="185"/>
    <d v="2019-04-02T00:00:00"/>
    <s v="Second Class"/>
    <x v="531"/>
    <x v="531"/>
    <x v="1"/>
    <s v="United States"/>
    <s v="Atlanta"/>
    <s v="Georgia"/>
    <n v="30318"/>
    <x v="0"/>
    <s v="OFF-BI-10001153"/>
    <x v="1"/>
    <s v="Binders"/>
    <s v="Ibico Recycled Grain-Textured Covers"/>
    <x v="4010"/>
    <n v="1"/>
    <n v="0"/>
    <n v="17.27"/>
    <s v="Cassandra Brandow"/>
    <s v=""/>
    <n v="1"/>
    <n v="0"/>
  </r>
  <r>
    <n v="5563"/>
    <x v="2771"/>
    <x v="185"/>
    <d v="2019-04-02T00:00:00"/>
    <s v="Second Class"/>
    <x v="531"/>
    <x v="531"/>
    <x v="1"/>
    <s v="United States"/>
    <s v="Atlanta"/>
    <s v="Georgia"/>
    <n v="30318"/>
    <x v="0"/>
    <s v="TEC-CO-10001449"/>
    <x v="2"/>
    <s v="Copiers"/>
    <s v="Hewlett Packard LaserJet 3310 Copier"/>
    <x v="491"/>
    <n v="5"/>
    <n v="0"/>
    <n v="1439.9760000000001"/>
    <s v="Cassandra Brandow"/>
    <s v=""/>
    <n v="1"/>
    <n v="0"/>
  </r>
  <r>
    <n v="5564"/>
    <x v="2771"/>
    <x v="185"/>
    <d v="2019-04-02T00:00:00"/>
    <s v="Second Class"/>
    <x v="531"/>
    <x v="531"/>
    <x v="1"/>
    <s v="United States"/>
    <s v="Atlanta"/>
    <s v="Georgia"/>
    <n v="30318"/>
    <x v="0"/>
    <s v="OFF-BI-10000474"/>
    <x v="1"/>
    <s v="Binders"/>
    <s v="Avery Recycled Flexi-View Covers for Binding Systems"/>
    <x v="4011"/>
    <n v="4"/>
    <n v="0"/>
    <n v="30.7776"/>
    <s v="Cassandra Brandow"/>
    <s v=""/>
    <n v="1"/>
    <n v="0"/>
  </r>
  <r>
    <n v="5565"/>
    <x v="2772"/>
    <x v="677"/>
    <d v="2019-03-13T00:00:00"/>
    <s v="Same Day"/>
    <x v="711"/>
    <x v="711"/>
    <x v="2"/>
    <s v="United States"/>
    <s v="Chicago"/>
    <s v="Illinois"/>
    <n v="60610"/>
    <x v="2"/>
    <s v="OFF-AR-10000799"/>
    <x v="1"/>
    <s v="Art"/>
    <s v="Col-Erase Pencils with Erasers"/>
    <x v="530"/>
    <n v="4"/>
    <n v="0.2"/>
    <n v="2.188799999999997"/>
    <s v="Kelly Williams"/>
    <s v=""/>
    <n v="1"/>
    <n v="0"/>
  </r>
  <r>
    <n v="5566"/>
    <x v="2772"/>
    <x v="677"/>
    <d v="2019-03-13T00:00:00"/>
    <s v="Same Day"/>
    <x v="711"/>
    <x v="711"/>
    <x v="2"/>
    <s v="United States"/>
    <s v="Chicago"/>
    <s v="Illinois"/>
    <n v="60610"/>
    <x v="2"/>
    <s v="TEC-MA-10002109"/>
    <x v="2"/>
    <s v="Machines"/>
    <s v="HP Officejet Pro 8600 e-All-In-One Printer, Copier, Scanner, Fax"/>
    <x v="4012"/>
    <n v="2"/>
    <n v="0.3"/>
    <n v="8.9993999999999801"/>
    <s v="Kelly Williams"/>
    <s v=""/>
    <n v="1"/>
    <n v="0"/>
  </r>
  <r>
    <n v="5567"/>
    <x v="2772"/>
    <x v="677"/>
    <d v="2019-03-13T00:00:00"/>
    <s v="Same Day"/>
    <x v="711"/>
    <x v="711"/>
    <x v="2"/>
    <s v="United States"/>
    <s v="Chicago"/>
    <s v="Illinois"/>
    <n v="60610"/>
    <x v="2"/>
    <s v="OFF-AR-10003338"/>
    <x v="1"/>
    <s v="Art"/>
    <s v="Eberhard Faber 3 1/2&quot; Golf Pencils"/>
    <x v="4013"/>
    <n v="5"/>
    <n v="0.2"/>
    <n v="1.8599999999999994"/>
    <s v="Kelly Williams"/>
    <s v=""/>
    <n v="1"/>
    <n v="0"/>
  </r>
  <r>
    <n v="5568"/>
    <x v="2772"/>
    <x v="677"/>
    <d v="2019-03-13T00:00:00"/>
    <s v="Same Day"/>
    <x v="711"/>
    <x v="711"/>
    <x v="2"/>
    <s v="United States"/>
    <s v="Chicago"/>
    <s v="Illinois"/>
    <n v="60610"/>
    <x v="2"/>
    <s v="FUR-CH-10003606"/>
    <x v="0"/>
    <s v="Chairs"/>
    <s v="SAFCO Folding Chair Trolley"/>
    <x v="4014"/>
    <n v="1"/>
    <n v="0.3"/>
    <n v="-2.5647999999999982"/>
    <s v="Kelly Williams"/>
    <s v=""/>
    <n v="1"/>
    <n v="0"/>
  </r>
  <r>
    <n v="5569"/>
    <x v="2772"/>
    <x v="677"/>
    <d v="2019-03-13T00:00:00"/>
    <s v="Same Day"/>
    <x v="711"/>
    <x v="711"/>
    <x v="2"/>
    <s v="United States"/>
    <s v="Chicago"/>
    <s v="Illinois"/>
    <n v="60610"/>
    <x v="2"/>
    <s v="TEC-CO-10001449"/>
    <x v="2"/>
    <s v="Copiers"/>
    <s v="Hewlett Packard LaserJet 3310 Copier"/>
    <x v="324"/>
    <n v="2"/>
    <n v="0.2"/>
    <n v="335.99440000000004"/>
    <s v="Kelly Williams"/>
    <s v=""/>
    <n v="1"/>
    <n v="0"/>
  </r>
  <r>
    <n v="5570"/>
    <x v="2772"/>
    <x v="677"/>
    <d v="2019-03-13T00:00:00"/>
    <s v="Same Day"/>
    <x v="711"/>
    <x v="711"/>
    <x v="2"/>
    <s v="United States"/>
    <s v="Chicago"/>
    <s v="Illinois"/>
    <n v="60610"/>
    <x v="2"/>
    <s v="OFF-PA-10001934"/>
    <x v="1"/>
    <s v="Paper"/>
    <s v="Xerox 1993"/>
    <x v="12"/>
    <n v="3"/>
    <n v="0.2"/>
    <n v="5.6375999999999999"/>
    <s v="Kelly Williams"/>
    <s v=""/>
    <n v="1"/>
    <n v="0"/>
  </r>
  <r>
    <n v="5571"/>
    <x v="2772"/>
    <x v="677"/>
    <d v="2019-03-13T00:00:00"/>
    <s v="Same Day"/>
    <x v="711"/>
    <x v="711"/>
    <x v="2"/>
    <s v="United States"/>
    <s v="Chicago"/>
    <s v="Illinois"/>
    <n v="60610"/>
    <x v="2"/>
    <s v="TEC-PH-10001527"/>
    <x v="2"/>
    <s v="Phones"/>
    <s v="Plantronics MX500i Earset"/>
    <x v="4015"/>
    <n v="1"/>
    <n v="0.2"/>
    <n v="-7.3015000000000025"/>
    <s v="Kelly Williams"/>
    <s v=""/>
    <n v="1"/>
    <n v="0"/>
  </r>
  <r>
    <n v="5572"/>
    <x v="2773"/>
    <x v="29"/>
    <d v="2016-12-09T00:00:00"/>
    <s v="Standard Class"/>
    <x v="105"/>
    <x v="105"/>
    <x v="1"/>
    <s v="United States"/>
    <s v="Columbus"/>
    <s v="Ohio"/>
    <n v="43229"/>
    <x v="3"/>
    <s v="OFF-PA-10001033"/>
    <x v="1"/>
    <s v="Paper"/>
    <s v="Xerox 1893"/>
    <x v="4016"/>
    <n v="3"/>
    <n v="0.2"/>
    <n v="35.661300000000004"/>
    <s v="Chuck Magee"/>
    <n v="1"/>
    <n v="0"/>
    <n v="0"/>
  </r>
  <r>
    <n v="5573"/>
    <x v="2773"/>
    <x v="29"/>
    <d v="2016-12-09T00:00:00"/>
    <s v="Standard Class"/>
    <x v="105"/>
    <x v="105"/>
    <x v="1"/>
    <s v="United States"/>
    <s v="Columbus"/>
    <s v="Ohio"/>
    <n v="43229"/>
    <x v="3"/>
    <s v="OFF-BI-10003719"/>
    <x v="1"/>
    <s v="Binders"/>
    <s v="Large Capacity Hanging Post Binders"/>
    <x v="4017"/>
    <n v="4"/>
    <n v="0.7"/>
    <n v="-23.952000000000005"/>
    <s v="Chuck Magee"/>
    <n v="1"/>
    <n v="0"/>
    <n v="0"/>
  </r>
  <r>
    <n v="5574"/>
    <x v="2773"/>
    <x v="29"/>
    <d v="2016-12-09T00:00:00"/>
    <s v="Standard Class"/>
    <x v="105"/>
    <x v="105"/>
    <x v="1"/>
    <s v="United States"/>
    <s v="Columbus"/>
    <s v="Ohio"/>
    <n v="43229"/>
    <x v="3"/>
    <s v="OFF-PA-10003036"/>
    <x v="1"/>
    <s v="Paper"/>
    <s v="Black Print Carbonless 8 1/2&quot; x 8 1/4&quot; Rapid Memo Book"/>
    <x v="1133"/>
    <n v="3"/>
    <n v="0.2"/>
    <n v="5.6783999999999981"/>
    <s v="Chuck Magee"/>
    <n v="1"/>
    <n v="0"/>
    <n v="0"/>
  </r>
  <r>
    <n v="5575"/>
    <x v="2773"/>
    <x v="29"/>
    <d v="2016-12-09T00:00:00"/>
    <s v="Standard Class"/>
    <x v="105"/>
    <x v="105"/>
    <x v="1"/>
    <s v="United States"/>
    <s v="Columbus"/>
    <s v="Ohio"/>
    <n v="43229"/>
    <x v="3"/>
    <s v="TEC-PH-10001870"/>
    <x v="2"/>
    <s v="Phones"/>
    <s v="Lunatik TT5L-002 Taktik Strike Impact Protection System for iPhone 5"/>
    <x v="4018"/>
    <n v="1"/>
    <n v="0.4"/>
    <n v="-9.1845000000000034"/>
    <s v="Chuck Magee"/>
    <n v="1"/>
    <n v="0"/>
    <n v="0"/>
  </r>
  <r>
    <n v="5576"/>
    <x v="2773"/>
    <x v="29"/>
    <d v="2016-12-09T00:00:00"/>
    <s v="Standard Class"/>
    <x v="105"/>
    <x v="105"/>
    <x v="1"/>
    <s v="United States"/>
    <s v="Columbus"/>
    <s v="Ohio"/>
    <n v="43229"/>
    <x v="3"/>
    <s v="TEC-PH-10001809"/>
    <x v="2"/>
    <s v="Phones"/>
    <s v="Panasonic KX T7736-B Digital phone"/>
    <x v="4019"/>
    <n v="2"/>
    <n v="0.4"/>
    <n v="-44.984999999999999"/>
    <s v="Chuck Magee"/>
    <n v="1"/>
    <n v="0"/>
    <n v="0"/>
  </r>
  <r>
    <n v="5577"/>
    <x v="2774"/>
    <x v="939"/>
    <d v="2018-12-16T00:00:00"/>
    <s v="Standard Class"/>
    <x v="167"/>
    <x v="167"/>
    <x v="0"/>
    <s v="United States"/>
    <s v="Pasadena"/>
    <s v="California"/>
    <n v="91104"/>
    <x v="1"/>
    <s v="FUR-FU-10004864"/>
    <x v="0"/>
    <s v="Furnishings"/>
    <s v="Howard Miller 14-1/2&quot; Diameter Chrome Round Wall Clock"/>
    <x v="4020"/>
    <n v="6"/>
    <n v="0"/>
    <n v="122.76479999999999"/>
    <s v="Anna Andreadi"/>
    <s v=""/>
    <n v="1"/>
    <n v="0"/>
  </r>
  <r>
    <n v="5578"/>
    <x v="2774"/>
    <x v="939"/>
    <d v="2018-12-16T00:00:00"/>
    <s v="Standard Class"/>
    <x v="167"/>
    <x v="167"/>
    <x v="0"/>
    <s v="United States"/>
    <s v="Pasadena"/>
    <s v="California"/>
    <n v="91104"/>
    <x v="1"/>
    <s v="OFF-AP-10002350"/>
    <x v="1"/>
    <s v="Appliances"/>
    <s v="Belkin F9H710-06 7 Outlet SurgeMaster Surge Protector"/>
    <x v="3092"/>
    <n v="3"/>
    <n v="0"/>
    <n v="15.8256"/>
    <s v="Anna Andreadi"/>
    <s v=""/>
    <n v="1"/>
    <n v="0"/>
  </r>
  <r>
    <n v="5579"/>
    <x v="2775"/>
    <x v="428"/>
    <d v="2019-09-14T00:00:00"/>
    <s v="Second Class"/>
    <x v="702"/>
    <x v="702"/>
    <x v="0"/>
    <s v="United States"/>
    <s v="Los Angeles"/>
    <s v="California"/>
    <n v="90004"/>
    <x v="1"/>
    <s v="OFF-AR-10003829"/>
    <x v="1"/>
    <s v="Art"/>
    <s v="Newell 35"/>
    <x v="2637"/>
    <n v="2"/>
    <n v="0"/>
    <n v="1.9023999999999992"/>
    <s v="Anna Andreadi"/>
    <s v=""/>
    <n v="1"/>
    <n v="0"/>
  </r>
  <r>
    <n v="5580"/>
    <x v="2775"/>
    <x v="428"/>
    <d v="2019-09-14T00:00:00"/>
    <s v="Second Class"/>
    <x v="702"/>
    <x v="702"/>
    <x v="0"/>
    <s v="United States"/>
    <s v="Los Angeles"/>
    <s v="California"/>
    <n v="90004"/>
    <x v="1"/>
    <s v="FUR-CH-10003833"/>
    <x v="0"/>
    <s v="Chairs"/>
    <s v="Novimex Fabric Task Chair"/>
    <x v="3611"/>
    <n v="5"/>
    <n v="0.2"/>
    <n v="-15.245000000000005"/>
    <s v="Anna Andreadi"/>
    <s v=""/>
    <n v="1"/>
    <n v="0"/>
  </r>
  <r>
    <n v="5581"/>
    <x v="2775"/>
    <x v="428"/>
    <d v="2019-09-14T00:00:00"/>
    <s v="Second Class"/>
    <x v="702"/>
    <x v="702"/>
    <x v="0"/>
    <s v="United States"/>
    <s v="Los Angeles"/>
    <s v="California"/>
    <n v="90004"/>
    <x v="1"/>
    <s v="OFF-PA-10000143"/>
    <x v="1"/>
    <s v="Paper"/>
    <s v="Astroparche Fine Business Paper"/>
    <x v="4021"/>
    <n v="9"/>
    <n v="0"/>
    <n v="22.809600000000003"/>
    <s v="Anna Andreadi"/>
    <s v=""/>
    <n v="1"/>
    <n v="0"/>
  </r>
  <r>
    <n v="5582"/>
    <x v="2776"/>
    <x v="1055"/>
    <d v="2019-10-08T00:00:00"/>
    <s v="Standard Class"/>
    <x v="28"/>
    <x v="28"/>
    <x v="2"/>
    <s v="United States"/>
    <s v="Clinton"/>
    <s v="Maryland"/>
    <n v="20735"/>
    <x v="3"/>
    <s v="FUR-FU-10000076"/>
    <x v="0"/>
    <s v="Furnishings"/>
    <s v="24-Hour Round Wall Clock"/>
    <x v="1024"/>
    <n v="1"/>
    <n v="0"/>
    <n v="8.5914000000000019"/>
    <s v="Chuck Magee"/>
    <s v=""/>
    <n v="1"/>
    <n v="0"/>
  </r>
  <r>
    <n v="5583"/>
    <x v="2777"/>
    <x v="195"/>
    <d v="2018-05-13T00:00:00"/>
    <s v="Standard Class"/>
    <x v="28"/>
    <x v="28"/>
    <x v="2"/>
    <s v="United States"/>
    <s v="New York City"/>
    <s v="New York"/>
    <n v="10024"/>
    <x v="3"/>
    <s v="OFF-AR-10000462"/>
    <x v="1"/>
    <s v="Art"/>
    <s v="Sanford Pocket Accent Highlighters"/>
    <x v="3905"/>
    <n v="5"/>
    <n v="0"/>
    <n v="3.4400000000000008"/>
    <s v="Chuck Magee"/>
    <s v=""/>
    <n v="1"/>
    <n v="0"/>
  </r>
  <r>
    <n v="5584"/>
    <x v="2778"/>
    <x v="534"/>
    <d v="2016-12-19T00:00:00"/>
    <s v="Second Class"/>
    <x v="123"/>
    <x v="123"/>
    <x v="0"/>
    <s v="United States"/>
    <s v="San Diego"/>
    <s v="California"/>
    <n v="92037"/>
    <x v="1"/>
    <s v="FUR-FU-10003829"/>
    <x v="0"/>
    <s v="Furnishings"/>
    <s v="Stackable Trays"/>
    <x v="51"/>
    <n v="2"/>
    <n v="0"/>
    <n v="1.9711999999999996"/>
    <s v="Anna Andreadi"/>
    <s v=""/>
    <n v="1"/>
    <n v="0"/>
  </r>
  <r>
    <n v="5585"/>
    <x v="2779"/>
    <x v="329"/>
    <d v="2019-12-04T00:00:00"/>
    <s v="Standard Class"/>
    <x v="163"/>
    <x v="163"/>
    <x v="2"/>
    <s v="United States"/>
    <s v="New York City"/>
    <s v="New York"/>
    <n v="10011"/>
    <x v="3"/>
    <s v="OFF-ST-10002182"/>
    <x v="1"/>
    <s v="Storage"/>
    <s v="Iris 3-Drawer Stacking Bin, Black"/>
    <x v="4022"/>
    <n v="4"/>
    <n v="0"/>
    <n v="1.6711999999999989"/>
    <s v="Chuck Magee"/>
    <s v=""/>
    <n v="1"/>
    <n v="0"/>
  </r>
  <r>
    <n v="5586"/>
    <x v="2779"/>
    <x v="329"/>
    <d v="2019-12-04T00:00:00"/>
    <s v="Standard Class"/>
    <x v="163"/>
    <x v="163"/>
    <x v="2"/>
    <s v="United States"/>
    <s v="New York City"/>
    <s v="New York"/>
    <n v="10011"/>
    <x v="3"/>
    <s v="TEC-PH-10001468"/>
    <x v="2"/>
    <s v="Phones"/>
    <s v="Panasonic Business Telephones KX-T7736"/>
    <x v="4023"/>
    <n v="3"/>
    <n v="0"/>
    <n v="163.81799999999998"/>
    <s v="Chuck Magee"/>
    <s v=""/>
    <n v="1"/>
    <n v="0"/>
  </r>
  <r>
    <n v="5587"/>
    <x v="2779"/>
    <x v="329"/>
    <d v="2019-12-04T00:00:00"/>
    <s v="Standard Class"/>
    <x v="163"/>
    <x v="163"/>
    <x v="2"/>
    <s v="United States"/>
    <s v="New York City"/>
    <s v="New York"/>
    <n v="10011"/>
    <x v="3"/>
    <s v="OFF-ST-10001809"/>
    <x v="1"/>
    <s v="Storage"/>
    <s v="Fellowes Officeware Wire Shelving"/>
    <x v="2055"/>
    <n v="3"/>
    <n v="0"/>
    <n v="5.3897999999999939"/>
    <s v="Chuck Magee"/>
    <s v=""/>
    <n v="1"/>
    <n v="0"/>
  </r>
  <r>
    <n v="5588"/>
    <x v="2780"/>
    <x v="531"/>
    <d v="2017-03-20T00:00:00"/>
    <s v="First Class"/>
    <x v="315"/>
    <x v="315"/>
    <x v="0"/>
    <s v="United States"/>
    <s v="Lancaster"/>
    <s v="California"/>
    <n v="93534"/>
    <x v="1"/>
    <s v="OFF-FA-10001561"/>
    <x v="1"/>
    <s v="Fasteners"/>
    <s v="Stockwell Push Pins"/>
    <x v="2943"/>
    <n v="5"/>
    <n v="0"/>
    <n v="3.5970000000000004"/>
    <s v="Anna Andreadi"/>
    <s v=""/>
    <n v="1"/>
    <n v="0"/>
  </r>
  <r>
    <n v="5589"/>
    <x v="2781"/>
    <x v="866"/>
    <d v="2016-07-24T00:00:00"/>
    <s v="Standard Class"/>
    <x v="670"/>
    <x v="670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x v="861"/>
    <n v="2"/>
    <n v="0.2"/>
    <n v="2.2098"/>
    <s v="Anna Andreadi"/>
    <s v=""/>
    <n v="1"/>
    <n v="0"/>
  </r>
  <r>
    <n v="5590"/>
    <x v="2782"/>
    <x v="16"/>
    <d v="2018-12-11T00:00:00"/>
    <s v="Second Class"/>
    <x v="140"/>
    <x v="140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x v="4024"/>
    <n v="3"/>
    <n v="0"/>
    <n v="9.5340000000000025"/>
    <s v="Anna Andreadi"/>
    <s v=""/>
    <n v="1"/>
    <n v="0"/>
  </r>
  <r>
    <n v="5591"/>
    <x v="2782"/>
    <x v="16"/>
    <d v="2018-12-11T00:00:00"/>
    <s v="Second Class"/>
    <x v="140"/>
    <x v="140"/>
    <x v="0"/>
    <s v="United States"/>
    <s v="San Francisco"/>
    <s v="California"/>
    <n v="94110"/>
    <x v="1"/>
    <s v="OFF-ST-10003816"/>
    <x v="1"/>
    <s v="Storage"/>
    <s v="Fellowes High-Stak Drawer Files"/>
    <x v="836"/>
    <n v="2"/>
    <n v="0"/>
    <n v="81.047399999999982"/>
    <s v="Anna Andreadi"/>
    <s v=""/>
    <n v="1"/>
    <n v="0"/>
  </r>
  <r>
    <n v="5592"/>
    <x v="2783"/>
    <x v="303"/>
    <d v="2016-10-18T00:00:00"/>
    <s v="Second Class"/>
    <x v="504"/>
    <x v="504"/>
    <x v="1"/>
    <s v="United States"/>
    <s v="Lakewood"/>
    <s v="New Jersey"/>
    <n v="8701"/>
    <x v="3"/>
    <s v="FUR-CH-10002880"/>
    <x v="0"/>
    <s v="Chairs"/>
    <s v="Global High-Back Leather Tilter, Burgundy"/>
    <x v="4025"/>
    <n v="2"/>
    <n v="0"/>
    <n v="27.057799999999986"/>
    <s v="Chuck Magee"/>
    <s v=""/>
    <n v="1"/>
    <n v="0"/>
  </r>
  <r>
    <n v="5593"/>
    <x v="2783"/>
    <x v="303"/>
    <d v="2016-10-18T00:00:00"/>
    <s v="Second Class"/>
    <x v="504"/>
    <x v="504"/>
    <x v="1"/>
    <s v="United States"/>
    <s v="Lakewood"/>
    <s v="New Jersey"/>
    <n v="8701"/>
    <x v="3"/>
    <s v="OFF-BI-10004738"/>
    <x v="1"/>
    <s v="Binders"/>
    <s v="Flexible Leather- Look Classic Collection Ring Binder"/>
    <x v="4026"/>
    <n v="1"/>
    <n v="0"/>
    <n v="9.4700000000000006"/>
    <s v="Chuck Magee"/>
    <s v=""/>
    <n v="1"/>
    <n v="0"/>
  </r>
  <r>
    <n v="5594"/>
    <x v="2784"/>
    <x v="123"/>
    <d v="2019-11-25T00:00:00"/>
    <s v="Standard Class"/>
    <x v="371"/>
    <x v="371"/>
    <x v="0"/>
    <s v="United States"/>
    <s v="Cleveland"/>
    <s v="Ohio"/>
    <n v="44105"/>
    <x v="3"/>
    <s v="OFF-BI-10003984"/>
    <x v="1"/>
    <s v="Binders"/>
    <s v="Lock-Up Easel 'Spel-Binder'"/>
    <x v="4027"/>
    <n v="7"/>
    <n v="0.7"/>
    <n v="-45.933299999999988"/>
    <s v="Chuck Magee"/>
    <s v=""/>
    <n v="1"/>
    <n v="0"/>
  </r>
  <r>
    <n v="5595"/>
    <x v="2785"/>
    <x v="241"/>
    <d v="2019-09-24T00:00:00"/>
    <s v="Same Day"/>
    <x v="162"/>
    <x v="162"/>
    <x v="1"/>
    <s v="United States"/>
    <s v="Lawrence"/>
    <s v="Massachusetts"/>
    <n v="1841"/>
    <x v="3"/>
    <s v="TEC-PH-10000984"/>
    <x v="2"/>
    <s v="Phones"/>
    <s v="Panasonic KX-TG9471B"/>
    <x v="3743"/>
    <n v="2"/>
    <n v="0"/>
    <n v="109.75440000000003"/>
    <s v="Chuck Magee"/>
    <s v=""/>
    <n v="1"/>
    <n v="0"/>
  </r>
  <r>
    <n v="5596"/>
    <x v="2785"/>
    <x v="241"/>
    <d v="2019-09-24T00:00:00"/>
    <s v="Same Day"/>
    <x v="162"/>
    <x v="162"/>
    <x v="1"/>
    <s v="United States"/>
    <s v="Lawrence"/>
    <s v="Massachusetts"/>
    <n v="1841"/>
    <x v="3"/>
    <s v="TEC-PH-10001944"/>
    <x v="2"/>
    <s v="Phones"/>
    <s v="Wi-Ex zBoost YX540 Cellular Phone Signal Booster"/>
    <x v="1907"/>
    <n v="3"/>
    <n v="0"/>
    <n v="131.35499999999996"/>
    <s v="Chuck Magee"/>
    <s v=""/>
    <n v="1"/>
    <n v="0"/>
  </r>
  <r>
    <n v="5597"/>
    <x v="2786"/>
    <x v="12"/>
    <d v="2017-09-29T00:00:00"/>
    <s v="Standard Class"/>
    <x v="766"/>
    <x v="766"/>
    <x v="0"/>
    <s v="United States"/>
    <s v="Concord"/>
    <s v="New Hampshire"/>
    <n v="3301"/>
    <x v="3"/>
    <s v="OFF-BI-10002735"/>
    <x v="1"/>
    <s v="Binders"/>
    <s v="GBC Prestige Therm-A-Bind Covers"/>
    <x v="4028"/>
    <n v="2"/>
    <n v="0"/>
    <n v="32.251400000000004"/>
    <s v="Chuck Magee"/>
    <s v=""/>
    <n v="1"/>
    <n v="1"/>
  </r>
  <r>
    <n v="5598"/>
    <x v="2787"/>
    <x v="778"/>
    <d v="2019-02-20T00:00:00"/>
    <s v="Standard Class"/>
    <x v="647"/>
    <x v="647"/>
    <x v="0"/>
    <s v="United States"/>
    <s v="Baltimore"/>
    <s v="Maryland"/>
    <n v="21215"/>
    <x v="3"/>
    <s v="OFF-SU-10001165"/>
    <x v="1"/>
    <s v="Supplies"/>
    <s v="Acme Elite Stainless Steel Scissors"/>
    <x v="3456"/>
    <n v="3"/>
    <n v="0"/>
    <n v="6.5052000000000003"/>
    <s v="Chuck Magee"/>
    <s v=""/>
    <n v="1"/>
    <n v="0"/>
  </r>
  <r>
    <n v="5599"/>
    <x v="2787"/>
    <x v="778"/>
    <d v="2019-02-20T00:00:00"/>
    <s v="Standard Class"/>
    <x v="647"/>
    <x v="647"/>
    <x v="0"/>
    <s v="United States"/>
    <s v="Baltimore"/>
    <s v="Maryland"/>
    <n v="21215"/>
    <x v="3"/>
    <s v="OFF-AR-10000614"/>
    <x v="1"/>
    <s v="Art"/>
    <s v="Barrel Sharpener"/>
    <x v="3953"/>
    <n v="3"/>
    <n v="0"/>
    <n v="2.7845999999999997"/>
    <s v="Chuck Magee"/>
    <s v=""/>
    <n v="1"/>
    <n v="0"/>
  </r>
  <r>
    <n v="5600"/>
    <x v="2788"/>
    <x v="462"/>
    <d v="2016-10-03T00:00:00"/>
    <s v="Same Day"/>
    <x v="157"/>
    <x v="157"/>
    <x v="0"/>
    <s v="United States"/>
    <s v="Columbus"/>
    <s v="Ohio"/>
    <n v="43229"/>
    <x v="3"/>
    <s v="OFF-AR-10004010"/>
    <x v="1"/>
    <s v="Art"/>
    <s v="Hunt Boston Vacuum Mount KS Pencil Sharpener"/>
    <x v="4029"/>
    <n v="2"/>
    <n v="0.2"/>
    <n v="4.1987999999999985"/>
    <s v="Chuck Magee"/>
    <s v=""/>
    <n v="1"/>
    <n v="0"/>
  </r>
  <r>
    <n v="5601"/>
    <x v="2788"/>
    <x v="462"/>
    <d v="2016-10-03T00:00:00"/>
    <s v="Same Day"/>
    <x v="157"/>
    <x v="157"/>
    <x v="0"/>
    <s v="United States"/>
    <s v="Columbus"/>
    <s v="Ohio"/>
    <n v="43229"/>
    <x v="3"/>
    <s v="OFF-EN-10004030"/>
    <x v="1"/>
    <s v="Envelopes"/>
    <s v="Convenience Packs of Business Envelopes"/>
    <x v="4030"/>
    <n v="5"/>
    <n v="0.2"/>
    <n v="4.8869999999999987"/>
    <s v="Chuck Magee"/>
    <s v=""/>
    <n v="1"/>
    <n v="0"/>
  </r>
  <r>
    <n v="5602"/>
    <x v="2788"/>
    <x v="462"/>
    <d v="2016-10-03T00:00:00"/>
    <s v="Same Day"/>
    <x v="157"/>
    <x v="157"/>
    <x v="0"/>
    <s v="United States"/>
    <s v="Columbus"/>
    <s v="Ohio"/>
    <n v="43229"/>
    <x v="3"/>
    <s v="TEC-AC-10003023"/>
    <x v="2"/>
    <s v="Accessories"/>
    <s v="Logitech G105 Gaming Keyboard"/>
    <x v="4031"/>
    <n v="3"/>
    <n v="0.2"/>
    <n v="-3.5622000000000043"/>
    <s v="Chuck Magee"/>
    <s v=""/>
    <n v="1"/>
    <n v="0"/>
  </r>
  <r>
    <n v="5603"/>
    <x v="2789"/>
    <x v="278"/>
    <d v="2018-08-29T00:00:00"/>
    <s v="Second Class"/>
    <x v="422"/>
    <x v="422"/>
    <x v="1"/>
    <s v="United States"/>
    <s v="Houston"/>
    <s v="Texas"/>
    <n v="77041"/>
    <x v="2"/>
    <s v="OFF-ST-10003572"/>
    <x v="1"/>
    <s v="Storage"/>
    <s v="Portfile Personal File Boxes"/>
    <x v="1831"/>
    <n v="1"/>
    <n v="0.2"/>
    <n v="1.0620000000000003"/>
    <s v="Kelly Williams"/>
    <s v=""/>
    <n v="1"/>
    <n v="0"/>
  </r>
  <r>
    <n v="5604"/>
    <x v="2789"/>
    <x v="278"/>
    <d v="2018-08-29T00:00:00"/>
    <s v="Second Class"/>
    <x v="422"/>
    <x v="422"/>
    <x v="1"/>
    <s v="United States"/>
    <s v="Houston"/>
    <s v="Texas"/>
    <n v="77041"/>
    <x v="2"/>
    <s v="OFF-PA-10004353"/>
    <x v="1"/>
    <s v="Paper"/>
    <s v="Southworth 25% Cotton Premium Laser Paper and Envelopes"/>
    <x v="2020"/>
    <n v="5"/>
    <n v="0.2"/>
    <n v="27.972000000000001"/>
    <s v="Kelly Williams"/>
    <s v=""/>
    <n v="1"/>
    <n v="0"/>
  </r>
  <r>
    <n v="5605"/>
    <x v="2790"/>
    <x v="155"/>
    <d v="2017-12-07T00:00:00"/>
    <s v="Standard Class"/>
    <x v="510"/>
    <x v="510"/>
    <x v="1"/>
    <s v="United States"/>
    <s v="New York City"/>
    <s v="New York"/>
    <n v="10011"/>
    <x v="3"/>
    <s v="OFF-BI-10003718"/>
    <x v="1"/>
    <s v="Binders"/>
    <s v="GBC Therma-A-Bind 250T Electric Binding System"/>
    <x v="3455"/>
    <n v="6"/>
    <n v="0.2"/>
    <n v="206.62319999999997"/>
    <s v="Chuck Magee"/>
    <s v=""/>
    <n v="1"/>
    <n v="0"/>
  </r>
  <r>
    <n v="5606"/>
    <x v="2791"/>
    <x v="873"/>
    <d v="2018-09-25T00:00:00"/>
    <s v="Standard Class"/>
    <x v="524"/>
    <x v="524"/>
    <x v="1"/>
    <s v="United States"/>
    <s v="Greensboro"/>
    <s v="North Carolina"/>
    <n v="27405"/>
    <x v="0"/>
    <s v="FUR-FU-10001546"/>
    <x v="0"/>
    <s v="Furnishings"/>
    <s v="Dana Swing-Arm Lamps"/>
    <x v="1232"/>
    <n v="2"/>
    <n v="0.2"/>
    <n v="1.0679999999999996"/>
    <s v="Cassandra Brandow"/>
    <s v=""/>
    <n v="1"/>
    <n v="0"/>
  </r>
  <r>
    <n v="5607"/>
    <x v="2791"/>
    <x v="873"/>
    <d v="2018-09-25T00:00:00"/>
    <s v="Standard Class"/>
    <x v="524"/>
    <x v="524"/>
    <x v="1"/>
    <s v="United States"/>
    <s v="Greensboro"/>
    <s v="North Carolina"/>
    <n v="27405"/>
    <x v="0"/>
    <s v="FUR-CH-10002880"/>
    <x v="0"/>
    <s v="Chairs"/>
    <s v="Global High-Back Leather Tilter, Burgundy"/>
    <x v="4032"/>
    <n v="1"/>
    <n v="0.2"/>
    <n v="-11.069100000000006"/>
    <s v="Cassandra Brandow"/>
    <s v=""/>
    <n v="1"/>
    <n v="0"/>
  </r>
  <r>
    <n v="5608"/>
    <x v="2792"/>
    <x v="613"/>
    <d v="2019-03-31T00:00:00"/>
    <s v="Standard Class"/>
    <x v="252"/>
    <x v="252"/>
    <x v="0"/>
    <s v="United States"/>
    <s v="New York City"/>
    <s v="New York"/>
    <n v="10024"/>
    <x v="3"/>
    <s v="OFF-AR-10001547"/>
    <x v="1"/>
    <s v="Art"/>
    <s v="Newell 311"/>
    <x v="4033"/>
    <n v="5"/>
    <n v="0"/>
    <n v="2.9835000000000003"/>
    <s v="Chuck Magee"/>
    <s v=""/>
    <n v="1"/>
    <n v="0"/>
  </r>
  <r>
    <n v="5609"/>
    <x v="2793"/>
    <x v="401"/>
    <d v="2017-12-11T00:00:00"/>
    <s v="Standard Class"/>
    <x v="578"/>
    <x v="578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x v="4034"/>
    <n v="2"/>
    <n v="0"/>
    <n v="2.0228000000000002"/>
    <s v="Anna Andreadi"/>
    <s v=""/>
    <n v="1"/>
    <n v="0"/>
  </r>
  <r>
    <n v="5610"/>
    <x v="2794"/>
    <x v="515"/>
    <d v="2019-09-05T00:00:00"/>
    <s v="Standard Class"/>
    <x v="767"/>
    <x v="767"/>
    <x v="0"/>
    <s v="United States"/>
    <s v="Monroe"/>
    <s v="Louisiana"/>
    <n v="71203"/>
    <x v="0"/>
    <s v="TEC-AC-10003033"/>
    <x v="2"/>
    <s v="Accessories"/>
    <s v="Plantronics CS510 - Over-the-Head monaural Wireless Headset System"/>
    <x v="3042"/>
    <n v="2"/>
    <n v="0"/>
    <n v="217.76699999999994"/>
    <s v="Cassandra Brandow"/>
    <s v=""/>
    <n v="1"/>
    <n v="1"/>
  </r>
  <r>
    <n v="5611"/>
    <x v="2795"/>
    <x v="348"/>
    <d v="2017-10-07T00:00:00"/>
    <s v="First Class"/>
    <x v="93"/>
    <x v="93"/>
    <x v="0"/>
    <s v="United States"/>
    <s v="Cincinnati"/>
    <s v="Ohio"/>
    <n v="45231"/>
    <x v="3"/>
    <s v="TEC-AC-10002323"/>
    <x v="2"/>
    <s v="Accessories"/>
    <s v="SanDisk Ultra 32 GB MicroSDHC Class 10 Memory Card"/>
    <x v="4035"/>
    <n v="3"/>
    <n v="0.2"/>
    <n v="-4.6409999999999982"/>
    <s v="Chuck Magee"/>
    <s v=""/>
    <n v="1"/>
    <n v="0"/>
  </r>
  <r>
    <n v="5612"/>
    <x v="2796"/>
    <x v="238"/>
    <d v="2019-08-22T00:00:00"/>
    <s v="Standard Class"/>
    <x v="304"/>
    <x v="304"/>
    <x v="1"/>
    <s v="United States"/>
    <s v="Seattle"/>
    <s v="Washington"/>
    <n v="98105"/>
    <x v="1"/>
    <s v="TEC-AC-10002049"/>
    <x v="2"/>
    <s v="Accessories"/>
    <s v="Plantronics Savi W720 Multi-Device Wireless Headset System"/>
    <x v="4036"/>
    <n v="2"/>
    <n v="0"/>
    <n v="371.31600000000003"/>
    <s v="Anna Andreadi"/>
    <s v=""/>
    <n v="1"/>
    <n v="0"/>
  </r>
  <r>
    <n v="5613"/>
    <x v="2796"/>
    <x v="238"/>
    <d v="2019-08-22T00:00:00"/>
    <s v="Standard Class"/>
    <x v="304"/>
    <x v="304"/>
    <x v="1"/>
    <s v="United States"/>
    <s v="Seattle"/>
    <s v="Washington"/>
    <n v="98105"/>
    <x v="1"/>
    <s v="TEC-AC-10002253"/>
    <x v="2"/>
    <s v="Accessories"/>
    <s v="Imation Bio 8GB USB Flash Drive Imation Corp"/>
    <x v="4037"/>
    <n v="9"/>
    <n v="0"/>
    <n v="224.42400000000006"/>
    <s v="Anna Andreadi"/>
    <s v=""/>
    <n v="1"/>
    <n v="0"/>
  </r>
  <r>
    <n v="5614"/>
    <x v="2797"/>
    <x v="1056"/>
    <d v="2018-02-07T00:00:00"/>
    <s v="Standard Class"/>
    <x v="455"/>
    <x v="455"/>
    <x v="0"/>
    <s v="United States"/>
    <s v="New York City"/>
    <s v="New York"/>
    <n v="10011"/>
    <x v="3"/>
    <s v="OFF-ST-10003994"/>
    <x v="1"/>
    <s v="Storage"/>
    <s v="Belkin 19&quot; Center-Weighted Shelf, Gray"/>
    <x v="4038"/>
    <n v="2"/>
    <n v="0"/>
    <n v="5.8979999999999961"/>
    <s v="Chuck Magee"/>
    <s v=""/>
    <n v="1"/>
    <n v="0"/>
  </r>
  <r>
    <n v="5615"/>
    <x v="2798"/>
    <x v="828"/>
    <d v="2018-08-27T00:00:00"/>
    <s v="Standard Class"/>
    <x v="687"/>
    <x v="687"/>
    <x v="1"/>
    <s v="United States"/>
    <s v="New York City"/>
    <s v="New York"/>
    <n v="10035"/>
    <x v="3"/>
    <s v="OFF-AR-10002399"/>
    <x v="1"/>
    <s v="Art"/>
    <s v="Dixon Prang Watercolor Pencils, 10-Color Set with Brush"/>
    <x v="4039"/>
    <n v="5"/>
    <n v="0"/>
    <n v="8.7330000000000005"/>
    <s v="Chuck Magee"/>
    <s v=""/>
    <n v="1"/>
    <n v="0"/>
  </r>
  <r>
    <n v="5616"/>
    <x v="2798"/>
    <x v="828"/>
    <d v="2018-08-27T00:00:00"/>
    <s v="Standard Class"/>
    <x v="687"/>
    <x v="687"/>
    <x v="1"/>
    <s v="United States"/>
    <s v="New York City"/>
    <s v="New York"/>
    <n v="10035"/>
    <x v="3"/>
    <s v="OFF-AP-10002118"/>
    <x v="1"/>
    <s v="Appliances"/>
    <s v="1.7 Cubic Foot Compact &quot;Cube&quot; Office Refrigerators"/>
    <x v="4040"/>
    <n v="5"/>
    <n v="0"/>
    <n v="281.01600000000008"/>
    <s v="Chuck Magee"/>
    <s v=""/>
    <n v="1"/>
    <n v="0"/>
  </r>
  <r>
    <n v="5617"/>
    <x v="2798"/>
    <x v="828"/>
    <d v="2018-08-27T00:00:00"/>
    <s v="Standard Class"/>
    <x v="687"/>
    <x v="687"/>
    <x v="1"/>
    <s v="United States"/>
    <s v="New York City"/>
    <s v="New York"/>
    <n v="10035"/>
    <x v="3"/>
    <s v="OFF-AR-10001954"/>
    <x v="1"/>
    <s v="Art"/>
    <s v="Newell 331"/>
    <x v="1624"/>
    <n v="6"/>
    <n v="0"/>
    <n v="7.9218000000000002"/>
    <s v="Chuck Magee"/>
    <s v=""/>
    <n v="1"/>
    <n v="0"/>
  </r>
  <r>
    <n v="5618"/>
    <x v="2799"/>
    <x v="160"/>
    <d v="2019-07-04T00:00:00"/>
    <s v="Standard Class"/>
    <x v="1"/>
    <x v="1"/>
    <x v="1"/>
    <s v="United States"/>
    <s v="Memphis"/>
    <s v="Tennessee"/>
    <n v="38109"/>
    <x v="0"/>
    <s v="FUR-FU-10001591"/>
    <x v="0"/>
    <s v="Furnishings"/>
    <s v="Advantus Panel Wall Certificate Holder - 8.5x11"/>
    <x v="3947"/>
    <n v="2"/>
    <n v="0.2"/>
    <n v="5.3680000000000012"/>
    <s v="Cassandra Brandow"/>
    <s v=""/>
    <n v="1"/>
    <n v="0"/>
  </r>
  <r>
    <n v="5619"/>
    <x v="2800"/>
    <x v="227"/>
    <d v="2017-09-21T00:00:00"/>
    <s v="First Class"/>
    <x v="496"/>
    <x v="496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x v="2337"/>
    <n v="4"/>
    <n v="0"/>
    <n v="8.8783999999999992"/>
    <s v="Anna Andreadi"/>
    <s v=""/>
    <n v="1"/>
    <n v="0"/>
  </r>
  <r>
    <n v="5620"/>
    <x v="2801"/>
    <x v="477"/>
    <d v="2018-09-30T00:00:00"/>
    <s v="Standard Class"/>
    <x v="281"/>
    <x v="281"/>
    <x v="1"/>
    <s v="United States"/>
    <s v="La Crosse"/>
    <s v="Wisconsin"/>
    <n v="54601"/>
    <x v="2"/>
    <s v="TEC-AC-10001908"/>
    <x v="2"/>
    <s v="Accessories"/>
    <s v="Logitech Wireless Headset h800"/>
    <x v="4041"/>
    <n v="5"/>
    <n v="0"/>
    <n v="174.98249999999999"/>
    <s v="Kelly Williams"/>
    <s v=""/>
    <n v="1"/>
    <n v="0"/>
  </r>
  <r>
    <n v="5621"/>
    <x v="2801"/>
    <x v="477"/>
    <d v="2018-09-30T00:00:00"/>
    <s v="Standard Class"/>
    <x v="281"/>
    <x v="281"/>
    <x v="1"/>
    <s v="United States"/>
    <s v="La Crosse"/>
    <s v="Wisconsin"/>
    <n v="54601"/>
    <x v="2"/>
    <s v="OFF-AR-10000817"/>
    <x v="1"/>
    <s v="Art"/>
    <s v="Manco Dry-Lighter Erasable Highlighter"/>
    <x v="4042"/>
    <n v="1"/>
    <n v="0"/>
    <n v="1.0335999999999999"/>
    <s v="Kelly Williams"/>
    <s v=""/>
    <n v="1"/>
    <n v="0"/>
  </r>
  <r>
    <n v="5622"/>
    <x v="2801"/>
    <x v="477"/>
    <d v="2018-09-30T00:00:00"/>
    <s v="Standard Class"/>
    <x v="281"/>
    <x v="281"/>
    <x v="1"/>
    <s v="United States"/>
    <s v="La Crosse"/>
    <s v="Wisconsin"/>
    <n v="54601"/>
    <x v="2"/>
    <s v="FUR-CH-10004218"/>
    <x v="0"/>
    <s v="Chairs"/>
    <s v="Global Fabric Manager's Chair, Dark Gray"/>
    <x v="4043"/>
    <n v="2"/>
    <n v="0"/>
    <n v="50.490000000000009"/>
    <s v="Kelly Williams"/>
    <s v=""/>
    <n v="1"/>
    <n v="0"/>
  </r>
  <r>
    <n v="5623"/>
    <x v="2801"/>
    <x v="477"/>
    <d v="2018-09-30T00:00:00"/>
    <s v="Standard Class"/>
    <x v="281"/>
    <x v="281"/>
    <x v="1"/>
    <s v="United States"/>
    <s v="La Crosse"/>
    <s v="Wisconsin"/>
    <n v="54601"/>
    <x v="2"/>
    <s v="FUR-FU-10000755"/>
    <x v="0"/>
    <s v="Furnishings"/>
    <s v="Eldon Expressions Mahogany Wood Desk Collection"/>
    <x v="4044"/>
    <n v="11"/>
    <n v="0"/>
    <n v="17.160000000000004"/>
    <s v="Kelly Williams"/>
    <s v=""/>
    <n v="1"/>
    <n v="0"/>
  </r>
  <r>
    <n v="5624"/>
    <x v="2802"/>
    <x v="1057"/>
    <d v="2018-10-28T00:00:00"/>
    <s v="Second Class"/>
    <x v="100"/>
    <x v="100"/>
    <x v="1"/>
    <s v="United States"/>
    <s v="Los Angeles"/>
    <s v="California"/>
    <n v="90032"/>
    <x v="1"/>
    <s v="TEC-AC-10003063"/>
    <x v="2"/>
    <s v="Accessories"/>
    <s v="Micro Innovations USB RF Wireless Keyboard with Mouse"/>
    <x v="1506"/>
    <n v="4"/>
    <n v="0"/>
    <n v="21"/>
    <s v="Anna Andreadi"/>
    <s v=""/>
    <n v="1"/>
    <n v="0"/>
  </r>
  <r>
    <n v="5625"/>
    <x v="2802"/>
    <x v="1057"/>
    <d v="2018-10-28T00:00:00"/>
    <s v="Second Class"/>
    <x v="100"/>
    <x v="100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x v="2684"/>
    <n v="2"/>
    <n v="0"/>
    <n v="21.598799999999983"/>
    <s v="Anna Andreadi"/>
    <s v=""/>
    <n v="1"/>
    <n v="0"/>
  </r>
  <r>
    <n v="5626"/>
    <x v="2803"/>
    <x v="411"/>
    <d v="2016-10-01T00:00:00"/>
    <s v="Second Class"/>
    <x v="452"/>
    <x v="452"/>
    <x v="2"/>
    <s v="United States"/>
    <s v="Seattle"/>
    <s v="Washington"/>
    <n v="98115"/>
    <x v="1"/>
    <s v="FUR-FU-10001706"/>
    <x v="0"/>
    <s v="Furnishings"/>
    <s v="Longer-Life Soft White Bulbs"/>
    <x v="51"/>
    <n v="2"/>
    <n v="0"/>
    <n v="2.9567999999999999"/>
    <s v="Anna Andreadi"/>
    <s v=""/>
    <n v="1"/>
    <n v="0"/>
  </r>
  <r>
    <n v="5627"/>
    <x v="2803"/>
    <x v="411"/>
    <d v="2016-10-01T00:00:00"/>
    <s v="Second Class"/>
    <x v="452"/>
    <x v="452"/>
    <x v="2"/>
    <s v="United States"/>
    <s v="Seattle"/>
    <s v="Washington"/>
    <n v="98115"/>
    <x v="1"/>
    <s v="FUR-TA-10002958"/>
    <x v="0"/>
    <s v="Tables"/>
    <s v="Bevis Oval Conference Table, Walnut"/>
    <x v="4045"/>
    <n v="9"/>
    <n v="0"/>
    <n v="399.29939999999976"/>
    <s v="Anna Andreadi"/>
    <s v=""/>
    <n v="1"/>
    <n v="0"/>
  </r>
  <r>
    <n v="5628"/>
    <x v="2804"/>
    <x v="335"/>
    <d v="2019-07-01T00:00:00"/>
    <s v="Standard Class"/>
    <x v="112"/>
    <x v="112"/>
    <x v="1"/>
    <s v="United States"/>
    <s v="Miami"/>
    <s v="Florida"/>
    <n v="33180"/>
    <x v="0"/>
    <s v="OFF-LA-10004689"/>
    <x v="1"/>
    <s v="Labels"/>
    <s v="Avery 512"/>
    <x v="853"/>
    <n v="6"/>
    <n v="0.2"/>
    <n v="4.6818000000000008"/>
    <s v="Cassandra Brandow"/>
    <s v=""/>
    <n v="1"/>
    <n v="0"/>
  </r>
  <r>
    <n v="5629"/>
    <x v="2804"/>
    <x v="335"/>
    <d v="2019-07-01T00:00:00"/>
    <s v="Standard Class"/>
    <x v="112"/>
    <x v="112"/>
    <x v="1"/>
    <s v="United States"/>
    <s v="Miami"/>
    <s v="Florida"/>
    <n v="33180"/>
    <x v="0"/>
    <s v="FUR-CH-10001545"/>
    <x v="0"/>
    <s v="Chairs"/>
    <s v="Hon Comfortask Task/Swivel Chairs"/>
    <x v="4046"/>
    <n v="3"/>
    <n v="0.2"/>
    <n v="-13.677599999999998"/>
    <s v="Cassandra Brandow"/>
    <s v=""/>
    <n v="1"/>
    <n v="0"/>
  </r>
  <r>
    <n v="5630"/>
    <x v="2805"/>
    <x v="1036"/>
    <d v="2018-08-23T00:00:00"/>
    <s v="Second Class"/>
    <x v="46"/>
    <x v="46"/>
    <x v="2"/>
    <s v="United States"/>
    <s v="Philadelphia"/>
    <s v="Pennsylvania"/>
    <n v="19143"/>
    <x v="3"/>
    <s v="FUR-TA-10002530"/>
    <x v="0"/>
    <s v="Tables"/>
    <s v="Iceberg OfficeWorks 42&quot; Round Tables"/>
    <x v="4047"/>
    <n v="9"/>
    <n v="0.4"/>
    <n v="-339.7050000000001"/>
    <s v="Chuck Magee"/>
    <s v=""/>
    <n v="1"/>
    <n v="0"/>
  </r>
  <r>
    <n v="5631"/>
    <x v="2806"/>
    <x v="1058"/>
    <d v="2016-02-15T00:00:00"/>
    <s v="Standard Class"/>
    <x v="173"/>
    <x v="173"/>
    <x v="0"/>
    <s v="United States"/>
    <s v="Chesapeake"/>
    <s v="Virginia"/>
    <n v="23320"/>
    <x v="0"/>
    <s v="TEC-AC-10001432"/>
    <x v="2"/>
    <s v="Accessories"/>
    <s v="Enermax Aurora Lite Keyboard"/>
    <x v="4048"/>
    <n v="3"/>
    <n v="0"/>
    <n v="103.15800000000003"/>
    <s v="Cassandra Brandow"/>
    <s v=""/>
    <n v="1"/>
    <n v="0"/>
  </r>
  <r>
    <n v="5632"/>
    <x v="2806"/>
    <x v="1058"/>
    <d v="2016-02-15T00:00:00"/>
    <s v="Standard Class"/>
    <x v="173"/>
    <x v="173"/>
    <x v="0"/>
    <s v="United States"/>
    <s v="Chesapeake"/>
    <s v="Virginia"/>
    <n v="23320"/>
    <x v="0"/>
    <s v="FUR-TA-10003715"/>
    <x v="0"/>
    <s v="Tables"/>
    <s v="Hon 2111 Invitation Series Corner Table"/>
    <x v="4049"/>
    <n v="6"/>
    <n v="0"/>
    <n v="75.37319999999994"/>
    <s v="Cassandra Brandow"/>
    <s v=""/>
    <n v="1"/>
    <n v="0"/>
  </r>
  <r>
    <n v="5633"/>
    <x v="2806"/>
    <x v="1058"/>
    <d v="2016-02-15T00:00:00"/>
    <s v="Standard Class"/>
    <x v="173"/>
    <x v="173"/>
    <x v="0"/>
    <s v="United States"/>
    <s v="Chesapeake"/>
    <s v="Virginia"/>
    <n v="23320"/>
    <x v="0"/>
    <s v="OFF-BI-10003291"/>
    <x v="1"/>
    <s v="Binders"/>
    <s v="Wilson Jones Leather-Like Binders with DublLock Round Rings"/>
    <x v="45"/>
    <n v="2"/>
    <n v="0"/>
    <n v="8.2061999999999991"/>
    <s v="Cassandra Brandow"/>
    <s v=""/>
    <n v="1"/>
    <n v="0"/>
  </r>
  <r>
    <n v="5634"/>
    <x v="2807"/>
    <x v="713"/>
    <d v="2018-09-28T00:00:00"/>
    <s v="Second Class"/>
    <x v="615"/>
    <x v="615"/>
    <x v="2"/>
    <s v="United States"/>
    <s v="New York City"/>
    <s v="New York"/>
    <n v="10009"/>
    <x v="3"/>
    <s v="OFF-BI-10004187"/>
    <x v="1"/>
    <s v="Binders"/>
    <s v="3-ring staple pack"/>
    <x v="3330"/>
    <n v="7"/>
    <n v="0.2"/>
    <n v="3.6847999999999987"/>
    <s v="Chuck Magee"/>
    <s v=""/>
    <n v="1"/>
    <n v="0"/>
  </r>
  <r>
    <n v="5635"/>
    <x v="2808"/>
    <x v="901"/>
    <d v="2017-12-06T00:00:00"/>
    <s v="First Class"/>
    <x v="711"/>
    <x v="711"/>
    <x v="2"/>
    <s v="United States"/>
    <s v="Ann Arbor"/>
    <s v="Michigan"/>
    <n v="48104"/>
    <x v="2"/>
    <s v="OFF-BI-10000666"/>
    <x v="1"/>
    <s v="Binders"/>
    <s v="Surelock Post Binders"/>
    <x v="4050"/>
    <n v="5"/>
    <n v="0"/>
    <n v="76.399999999999991"/>
    <s v="Kelly Williams"/>
    <s v=""/>
    <n v="1"/>
    <n v="0"/>
  </r>
  <r>
    <n v="5636"/>
    <x v="2809"/>
    <x v="213"/>
    <d v="2019-09-08T00:00:00"/>
    <s v="Standard Class"/>
    <x v="337"/>
    <x v="337"/>
    <x v="2"/>
    <s v="United States"/>
    <s v="La Mesa"/>
    <s v="California"/>
    <n v="91941"/>
    <x v="1"/>
    <s v="OFF-BI-10002225"/>
    <x v="1"/>
    <s v="Binders"/>
    <s v="Square Ring Data Binders, Rigid 75 Pt. Covers, 11&quot; x 14-7/8&quot;"/>
    <x v="4051"/>
    <n v="5"/>
    <n v="0.2"/>
    <n v="28.896000000000001"/>
    <s v="Anna Andreadi"/>
    <s v=""/>
    <n v="1"/>
    <n v="0"/>
  </r>
  <r>
    <n v="5637"/>
    <x v="2809"/>
    <x v="213"/>
    <d v="2019-09-08T00:00:00"/>
    <s v="Standard Class"/>
    <x v="337"/>
    <x v="337"/>
    <x v="2"/>
    <s v="United States"/>
    <s v="La Mesa"/>
    <s v="California"/>
    <n v="91941"/>
    <x v="1"/>
    <s v="TEC-AC-10000474"/>
    <x v="2"/>
    <s v="Accessories"/>
    <s v="Kensington Expert Mouse Optical USB Trackball for PC or Mac"/>
    <x v="4052"/>
    <n v="3"/>
    <n v="0"/>
    <n v="85.490999999999957"/>
    <s v="Anna Andreadi"/>
    <s v=""/>
    <n v="1"/>
    <n v="0"/>
  </r>
  <r>
    <n v="5638"/>
    <x v="2810"/>
    <x v="606"/>
    <d v="2019-04-02T00:00:00"/>
    <s v="Standard Class"/>
    <x v="614"/>
    <x v="614"/>
    <x v="1"/>
    <s v="United States"/>
    <s v="Dearborn"/>
    <s v="Michigan"/>
    <n v="48126"/>
    <x v="2"/>
    <s v="FUR-FU-10004245"/>
    <x v="0"/>
    <s v="Furnishings"/>
    <s v="Career Cubicle Clock, 8 1/4&quot;, Black"/>
    <x v="4053"/>
    <n v="3"/>
    <n v="0"/>
    <n v="23.119199999999999"/>
    <s v="Kelly Williams"/>
    <s v=""/>
    <n v="1"/>
    <n v="0"/>
  </r>
  <r>
    <n v="5639"/>
    <x v="2811"/>
    <x v="1059"/>
    <d v="2016-12-27T00:00:00"/>
    <s v="Standard Class"/>
    <x v="306"/>
    <x v="306"/>
    <x v="0"/>
    <s v="United States"/>
    <s v="San Diego"/>
    <s v="California"/>
    <n v="92024"/>
    <x v="1"/>
    <s v="FUR-CH-10004287"/>
    <x v="0"/>
    <s v="Chairs"/>
    <s v="SAFCO Arco Folding Chair"/>
    <x v="3694"/>
    <n v="6"/>
    <n v="0.2"/>
    <n v="149.14799999999991"/>
    <s v="Anna Andreadi"/>
    <s v=""/>
    <n v="1"/>
    <n v="0"/>
  </r>
  <r>
    <n v="5640"/>
    <x v="2811"/>
    <x v="1059"/>
    <d v="2016-12-27T00:00:00"/>
    <s v="Standard Class"/>
    <x v="306"/>
    <x v="306"/>
    <x v="0"/>
    <s v="United States"/>
    <s v="San Diego"/>
    <s v="California"/>
    <n v="92024"/>
    <x v="1"/>
    <s v="FUR-CH-10000595"/>
    <x v="0"/>
    <s v="Chairs"/>
    <s v="Safco Contoured Stacking Chairs"/>
    <x v="3146"/>
    <n v="3"/>
    <n v="0.2"/>
    <n v="35.759999999999962"/>
    <s v="Anna Andreadi"/>
    <s v=""/>
    <n v="1"/>
    <n v="0"/>
  </r>
  <r>
    <n v="5641"/>
    <x v="2812"/>
    <x v="865"/>
    <d v="2016-09-28T00:00:00"/>
    <s v="Standard Class"/>
    <x v="82"/>
    <x v="82"/>
    <x v="2"/>
    <s v="United States"/>
    <s v="Lakewood"/>
    <s v="Ohio"/>
    <n v="44107"/>
    <x v="3"/>
    <s v="OFF-PA-10003063"/>
    <x v="1"/>
    <s v="Paper"/>
    <s v="EcoTones Memo Sheets"/>
    <x v="4054"/>
    <n v="9"/>
    <n v="0.2"/>
    <n v="10.080000000000002"/>
    <s v="Chuck Magee"/>
    <s v=""/>
    <n v="1"/>
    <n v="0"/>
  </r>
  <r>
    <n v="5642"/>
    <x v="2813"/>
    <x v="459"/>
    <d v="2019-04-05T00:00:00"/>
    <s v="First Class"/>
    <x v="401"/>
    <x v="401"/>
    <x v="2"/>
    <s v="United States"/>
    <s v="Meriden"/>
    <s v="Connecticut"/>
    <n v="6450"/>
    <x v="3"/>
    <s v="OFF-AR-10000246"/>
    <x v="1"/>
    <s v="Art"/>
    <s v="Newell 318"/>
    <x v="1760"/>
    <n v="4"/>
    <n v="0"/>
    <n v="2.8911999999999995"/>
    <s v="Chuck Magee"/>
    <s v=""/>
    <n v="1"/>
    <n v="0"/>
  </r>
  <r>
    <n v="5643"/>
    <x v="2814"/>
    <x v="178"/>
    <d v="2018-04-05T00:00:00"/>
    <s v="Second Class"/>
    <x v="626"/>
    <x v="626"/>
    <x v="2"/>
    <s v="United States"/>
    <s v="Columbus"/>
    <s v="Georgia"/>
    <n v="31907"/>
    <x v="0"/>
    <s v="FUR-FU-10003274"/>
    <x v="0"/>
    <s v="Furnishings"/>
    <s v="Regeneration Desk Collection"/>
    <x v="991"/>
    <n v="4"/>
    <n v="0"/>
    <n v="3.0976000000000004"/>
    <s v="Cassandra Brandow"/>
    <s v=""/>
    <n v="1"/>
    <n v="0"/>
  </r>
  <r>
    <n v="5644"/>
    <x v="2815"/>
    <x v="1060"/>
    <d v="2017-05-20T00:00:00"/>
    <s v="Second Class"/>
    <x v="706"/>
    <x v="706"/>
    <x v="1"/>
    <s v="United States"/>
    <s v="Roswell"/>
    <s v="Georgia"/>
    <n v="30076"/>
    <x v="0"/>
    <s v="OFF-EN-10004147"/>
    <x v="1"/>
    <s v="Envelopes"/>
    <s v="Wausau Papers Astrobrights Colored Envelopes"/>
    <x v="1465"/>
    <n v="3"/>
    <n v="0"/>
    <n v="8.7906000000000013"/>
    <s v="Cassandra Brandow"/>
    <s v=""/>
    <n v="1"/>
    <n v="0"/>
  </r>
  <r>
    <n v="5645"/>
    <x v="2816"/>
    <x v="721"/>
    <d v="2019-03-26T00:00:00"/>
    <s v="First Class"/>
    <x v="319"/>
    <x v="319"/>
    <x v="2"/>
    <s v="United States"/>
    <s v="Seattle"/>
    <s v="Washington"/>
    <n v="98105"/>
    <x v="1"/>
    <s v="OFF-BI-10002103"/>
    <x v="1"/>
    <s v="Binders"/>
    <s v="Cardinal Slant-D Ring Binder, Heavy Gauge Vinyl"/>
    <x v="1601"/>
    <n v="5"/>
    <n v="0.2"/>
    <n v="11.296999999999999"/>
    <s v="Anna Andreadi"/>
    <s v=""/>
    <n v="1"/>
    <n v="0"/>
  </r>
  <r>
    <n v="5646"/>
    <x v="2817"/>
    <x v="349"/>
    <d v="2019-04-19T00:00:00"/>
    <s v="Standard Class"/>
    <x v="447"/>
    <x v="447"/>
    <x v="1"/>
    <s v="United States"/>
    <s v="Morristown"/>
    <s v="New Jersey"/>
    <n v="7960"/>
    <x v="3"/>
    <s v="FUR-FU-10004018"/>
    <x v="0"/>
    <s v="Furnishings"/>
    <s v="Tensor Computer Mounted Lamp"/>
    <x v="4055"/>
    <n v="5"/>
    <n v="0"/>
    <n v="20.101500000000001"/>
    <s v="Chuck Magee"/>
    <s v=""/>
    <n v="1"/>
    <n v="0"/>
  </r>
  <r>
    <n v="5647"/>
    <x v="2818"/>
    <x v="1038"/>
    <d v="2017-01-09T00:00:00"/>
    <s v="Standard Class"/>
    <x v="122"/>
    <x v="122"/>
    <x v="1"/>
    <s v="United States"/>
    <s v="Alexandria"/>
    <s v="Virginia"/>
    <n v="22304"/>
    <x v="0"/>
    <s v="FUR-FU-10001473"/>
    <x v="0"/>
    <s v="Furnishings"/>
    <s v="DAX Wood Document Frame"/>
    <x v="4056"/>
    <n v="14"/>
    <n v="0"/>
    <n v="69.199200000000005"/>
    <s v="Cassandra Brandow"/>
    <s v=""/>
    <n v="1"/>
    <n v="0"/>
  </r>
  <r>
    <n v="5648"/>
    <x v="2819"/>
    <x v="808"/>
    <d v="2019-11-07T00:00:00"/>
    <s v="Standard Class"/>
    <x v="677"/>
    <x v="677"/>
    <x v="0"/>
    <s v="United States"/>
    <s v="Salt Lake City"/>
    <s v="Utah"/>
    <n v="84106"/>
    <x v="1"/>
    <s v="OFF-PA-10001800"/>
    <x v="1"/>
    <s v="Paper"/>
    <s v="Xerox 220"/>
    <x v="541"/>
    <n v="3"/>
    <n v="0"/>
    <n v="9.3312000000000008"/>
    <s v="Anna Andreadi"/>
    <s v=""/>
    <n v="1"/>
    <n v="0"/>
  </r>
  <r>
    <n v="5649"/>
    <x v="2820"/>
    <x v="729"/>
    <d v="2019-07-19T00:00:00"/>
    <s v="Second Class"/>
    <x v="295"/>
    <x v="295"/>
    <x v="1"/>
    <s v="United States"/>
    <s v="Apple Valley"/>
    <s v="California"/>
    <n v="92307"/>
    <x v="1"/>
    <s v="OFF-PA-10004609"/>
    <x v="1"/>
    <s v="Paper"/>
    <s v="Xerox 221"/>
    <x v="56"/>
    <n v="5"/>
    <n v="0"/>
    <n v="15.552000000000001"/>
    <s v="Anna Andreadi"/>
    <n v="1"/>
    <n v="0"/>
    <n v="0"/>
  </r>
  <r>
    <n v="5650"/>
    <x v="2820"/>
    <x v="729"/>
    <d v="2019-07-19T00:00:00"/>
    <s v="Second Class"/>
    <x v="295"/>
    <x v="295"/>
    <x v="1"/>
    <s v="United States"/>
    <s v="Apple Valley"/>
    <s v="California"/>
    <n v="92307"/>
    <x v="1"/>
    <s v="OFF-EN-10002592"/>
    <x v="1"/>
    <s v="Envelopes"/>
    <s v="Peel &amp; Seel Recycled Catalog Envelopes, Brown"/>
    <x v="4057"/>
    <n v="5"/>
    <n v="0"/>
    <n v="28.95"/>
    <s v="Anna Andreadi"/>
    <n v="1"/>
    <n v="0"/>
    <n v="0"/>
  </r>
  <r>
    <n v="5651"/>
    <x v="2820"/>
    <x v="729"/>
    <d v="2019-07-19T00:00:00"/>
    <s v="Second Class"/>
    <x v="295"/>
    <x v="295"/>
    <x v="1"/>
    <s v="United States"/>
    <s v="Apple Valley"/>
    <s v="California"/>
    <n v="92307"/>
    <x v="1"/>
    <s v="OFF-ST-10002957"/>
    <x v="1"/>
    <s v="Storage"/>
    <s v="Sterilite Show Offs Storage Containers"/>
    <x v="232"/>
    <n v="2"/>
    <n v="0"/>
    <n v="0"/>
    <s v="Anna Andreadi"/>
    <n v="1"/>
    <n v="0"/>
    <n v="0"/>
  </r>
  <r>
    <n v="5652"/>
    <x v="2820"/>
    <x v="729"/>
    <d v="2019-07-19T00:00:00"/>
    <s v="Second Class"/>
    <x v="295"/>
    <x v="295"/>
    <x v="1"/>
    <s v="United States"/>
    <s v="Apple Valley"/>
    <s v="California"/>
    <n v="92307"/>
    <x v="1"/>
    <s v="FUR-BO-10002613"/>
    <x v="0"/>
    <s v="Bookcases"/>
    <s v="Atlantic Metals Mobile 4-Shelf Bookcases, Custom Colors"/>
    <x v="4058"/>
    <n v="5"/>
    <n v="0.15"/>
    <n v="210.73499999999993"/>
    <s v="Anna Andreadi"/>
    <n v="1"/>
    <n v="0"/>
    <n v="0"/>
  </r>
  <r>
    <n v="5653"/>
    <x v="2821"/>
    <x v="833"/>
    <d v="2019-10-11T00:00:00"/>
    <s v="Standard Class"/>
    <x v="152"/>
    <x v="152"/>
    <x v="1"/>
    <s v="United States"/>
    <s v="New York City"/>
    <s v="New York"/>
    <n v="10009"/>
    <x v="3"/>
    <s v="OFF-PA-10001033"/>
    <x v="1"/>
    <s v="Paper"/>
    <s v="Xerox 1893"/>
    <x v="1018"/>
    <n v="1"/>
    <n v="0"/>
    <n v="20.085100000000001"/>
    <s v="Chuck Magee"/>
    <s v=""/>
    <n v="1"/>
    <n v="0"/>
  </r>
  <r>
    <n v="5654"/>
    <x v="2822"/>
    <x v="130"/>
    <d v="2016-11-11T00:00:00"/>
    <s v="Standard Class"/>
    <x v="260"/>
    <x v="260"/>
    <x v="1"/>
    <s v="United States"/>
    <s v="Long Beach"/>
    <s v="California"/>
    <n v="90805"/>
    <x v="1"/>
    <s v="OFF-AR-10000940"/>
    <x v="1"/>
    <s v="Art"/>
    <s v="Newell 343"/>
    <x v="4059"/>
    <n v="1"/>
    <n v="0"/>
    <n v="0.79380000000000006"/>
    <s v="Anna Andreadi"/>
    <s v=""/>
    <n v="1"/>
    <n v="0"/>
  </r>
  <r>
    <n v="5655"/>
    <x v="2823"/>
    <x v="122"/>
    <d v="2018-12-21T00:00:00"/>
    <s v="First Class"/>
    <x v="571"/>
    <x v="571"/>
    <x v="2"/>
    <s v="United States"/>
    <s v="Salem"/>
    <s v="Oregon"/>
    <n v="97301"/>
    <x v="1"/>
    <s v="OFF-BI-10001670"/>
    <x v="1"/>
    <s v="Binders"/>
    <s v="Vinyl Sectional Post Binders"/>
    <x v="4060"/>
    <n v="4"/>
    <n v="0.7"/>
    <n v="-30.159999999999997"/>
    <s v="Anna Andreadi"/>
    <n v="1"/>
    <n v="0"/>
    <n v="0"/>
  </r>
  <r>
    <n v="5656"/>
    <x v="2823"/>
    <x v="122"/>
    <d v="2018-12-21T00:00:00"/>
    <s v="First Class"/>
    <x v="571"/>
    <x v="571"/>
    <x v="2"/>
    <s v="United States"/>
    <s v="Salem"/>
    <s v="Oregon"/>
    <n v="97301"/>
    <x v="1"/>
    <s v="OFF-AR-10004078"/>
    <x v="1"/>
    <s v="Art"/>
    <s v="Newell 312"/>
    <x v="4061"/>
    <n v="4"/>
    <n v="0.2"/>
    <n v="2.3359999999999994"/>
    <s v="Anna Andreadi"/>
    <n v="1"/>
    <n v="0"/>
    <n v="0"/>
  </r>
  <r>
    <n v="5657"/>
    <x v="2823"/>
    <x v="122"/>
    <d v="2018-12-21T00:00:00"/>
    <s v="First Class"/>
    <x v="571"/>
    <x v="571"/>
    <x v="2"/>
    <s v="United States"/>
    <s v="Salem"/>
    <s v="Oregon"/>
    <n v="97301"/>
    <x v="1"/>
    <s v="OFF-PA-10003036"/>
    <x v="1"/>
    <s v="Paper"/>
    <s v="Black Print Carbonless 8 1/2&quot; x 8 1/4&quot; Rapid Memo Book"/>
    <x v="25"/>
    <n v="2"/>
    <n v="0.2"/>
    <n v="3.7855999999999992"/>
    <s v="Anna Andreadi"/>
    <n v="1"/>
    <n v="0"/>
    <n v="0"/>
  </r>
  <r>
    <n v="5658"/>
    <x v="2823"/>
    <x v="122"/>
    <d v="2018-12-21T00:00:00"/>
    <s v="First Class"/>
    <x v="571"/>
    <x v="571"/>
    <x v="2"/>
    <s v="United States"/>
    <s v="Salem"/>
    <s v="Oregon"/>
    <n v="97301"/>
    <x v="1"/>
    <s v="TEC-AC-10000991"/>
    <x v="2"/>
    <s v="Accessories"/>
    <s v="Sony Micro Vault Click 8 GB USB 2.0 Flash Drive"/>
    <x v="4062"/>
    <n v="3"/>
    <n v="0.2"/>
    <n v="-8.4581999999999979"/>
    <s v="Anna Andreadi"/>
    <n v="1"/>
    <n v="0"/>
    <n v="0"/>
  </r>
  <r>
    <n v="5659"/>
    <x v="2823"/>
    <x v="122"/>
    <d v="2018-12-21T00:00:00"/>
    <s v="First Class"/>
    <x v="571"/>
    <x v="571"/>
    <x v="2"/>
    <s v="United States"/>
    <s v="Salem"/>
    <s v="Oregon"/>
    <n v="97301"/>
    <x v="1"/>
    <s v="FUR-TA-10002530"/>
    <x v="0"/>
    <s v="Tables"/>
    <s v="Iceberg OfficeWorks 42&quot; Round Tables"/>
    <x v="4063"/>
    <n v="5"/>
    <n v="0.5"/>
    <n v="-264.21500000000003"/>
    <s v="Anna Andreadi"/>
    <n v="1"/>
    <n v="0"/>
    <n v="0"/>
  </r>
  <r>
    <n v="5660"/>
    <x v="2823"/>
    <x v="122"/>
    <d v="2018-12-21T00:00:00"/>
    <s v="First Class"/>
    <x v="571"/>
    <x v="571"/>
    <x v="2"/>
    <s v="United States"/>
    <s v="Salem"/>
    <s v="Oregon"/>
    <n v="97301"/>
    <x v="1"/>
    <s v="OFF-LA-10000407"/>
    <x v="1"/>
    <s v="Labels"/>
    <s v="Avery White Multi-Purpose Labels"/>
    <x v="801"/>
    <n v="4"/>
    <n v="0.2"/>
    <n v="5.1791999999999998"/>
    <s v="Anna Andreadi"/>
    <n v="1"/>
    <n v="0"/>
    <n v="0"/>
  </r>
  <r>
    <n v="5661"/>
    <x v="2823"/>
    <x v="122"/>
    <d v="2018-12-21T00:00:00"/>
    <s v="First Class"/>
    <x v="571"/>
    <x v="571"/>
    <x v="2"/>
    <s v="United States"/>
    <s v="Salem"/>
    <s v="Oregon"/>
    <n v="97301"/>
    <x v="1"/>
    <s v="TEC-PH-10004833"/>
    <x v="2"/>
    <s v="Phones"/>
    <s v="Macally Suction Cup Mount"/>
    <x v="4064"/>
    <n v="3"/>
    <n v="0.2"/>
    <n v="-7.17"/>
    <s v="Anna Andreadi"/>
    <n v="1"/>
    <n v="0"/>
    <n v="0"/>
  </r>
  <r>
    <n v="5662"/>
    <x v="2824"/>
    <x v="446"/>
    <d v="2018-10-01T00:00:00"/>
    <s v="Standard Class"/>
    <x v="642"/>
    <x v="642"/>
    <x v="2"/>
    <s v="United States"/>
    <s v="Aurora"/>
    <s v="Colorado"/>
    <n v="80013"/>
    <x v="1"/>
    <s v="FUR-FU-10002671"/>
    <x v="0"/>
    <s v="Furnishings"/>
    <s v="Electrix 20W Halogen Replacement Bulb for Zoom-In Desk Lamp"/>
    <x v="4065"/>
    <n v="2"/>
    <n v="0.2"/>
    <n v="7.5039999999999987"/>
    <s v="Anna Andreadi"/>
    <s v=""/>
    <n v="1"/>
    <n v="0"/>
  </r>
  <r>
    <n v="5663"/>
    <x v="2824"/>
    <x v="446"/>
    <d v="2018-10-01T00:00:00"/>
    <s v="Standard Class"/>
    <x v="642"/>
    <x v="642"/>
    <x v="2"/>
    <s v="United States"/>
    <s v="Aurora"/>
    <s v="Colorado"/>
    <n v="80013"/>
    <x v="1"/>
    <s v="OFF-ST-10001370"/>
    <x v="1"/>
    <s v="Storage"/>
    <s v="Sensible Storage WireTech Storage Systems"/>
    <x v="4066"/>
    <n v="9"/>
    <n v="0.2"/>
    <n v="-95.823000000000079"/>
    <s v="Anna Andreadi"/>
    <s v=""/>
    <n v="1"/>
    <n v="0"/>
  </r>
  <r>
    <n v="5664"/>
    <x v="2825"/>
    <x v="658"/>
    <d v="2018-07-21T00:00:00"/>
    <s v="Same Day"/>
    <x v="684"/>
    <x v="684"/>
    <x v="1"/>
    <s v="United States"/>
    <s v="Newark"/>
    <s v="Ohio"/>
    <n v="43055"/>
    <x v="3"/>
    <s v="OFF-AR-10000914"/>
    <x v="1"/>
    <s v="Art"/>
    <s v="Boston 16765 Mini Stand Up Battery Pencil Sharpener"/>
    <x v="4067"/>
    <n v="2"/>
    <n v="0.2"/>
    <n v="1.3992000000000013"/>
    <s v="Chuck Magee"/>
    <s v=""/>
    <n v="1"/>
    <n v="0"/>
  </r>
  <r>
    <n v="5665"/>
    <x v="2825"/>
    <x v="658"/>
    <d v="2018-07-21T00:00:00"/>
    <s v="Same Day"/>
    <x v="684"/>
    <x v="684"/>
    <x v="1"/>
    <s v="United States"/>
    <s v="Newark"/>
    <s v="Ohio"/>
    <n v="43055"/>
    <x v="3"/>
    <s v="OFF-BI-10001116"/>
    <x v="1"/>
    <s v="Binders"/>
    <s v="Wilson Jones 1&quot; Hanging DublLock Ring Binders"/>
    <x v="2227"/>
    <n v="7"/>
    <n v="0.7"/>
    <n v="-8.1311999999999998"/>
    <s v="Chuck Magee"/>
    <s v=""/>
    <n v="1"/>
    <n v="0"/>
  </r>
  <r>
    <n v="5666"/>
    <x v="2825"/>
    <x v="658"/>
    <d v="2018-07-21T00:00:00"/>
    <s v="Same Day"/>
    <x v="684"/>
    <x v="684"/>
    <x v="1"/>
    <s v="United States"/>
    <s v="Newark"/>
    <s v="Ohio"/>
    <n v="43055"/>
    <x v="3"/>
    <s v="OFF-ST-10002276"/>
    <x v="1"/>
    <s v="Storage"/>
    <s v="Safco Steel Mobile File Cart"/>
    <x v="4068"/>
    <n v="1"/>
    <n v="0.2"/>
    <n v="4.1680000000000028"/>
    <s v="Chuck Magee"/>
    <s v=""/>
    <n v="1"/>
    <n v="0"/>
  </r>
  <r>
    <n v="5667"/>
    <x v="2825"/>
    <x v="658"/>
    <d v="2018-07-21T00:00:00"/>
    <s v="Same Day"/>
    <x v="684"/>
    <x v="684"/>
    <x v="1"/>
    <s v="United States"/>
    <s v="Newark"/>
    <s v="Ohio"/>
    <n v="43055"/>
    <x v="3"/>
    <s v="OFF-ST-10004340"/>
    <x v="1"/>
    <s v="Storage"/>
    <s v="Fellowes Mobile File Cart, Black"/>
    <x v="4069"/>
    <n v="2"/>
    <n v="0.2"/>
    <n v="8.7052000000000049"/>
    <s v="Chuck Magee"/>
    <s v=""/>
    <n v="1"/>
    <n v="0"/>
  </r>
  <r>
    <n v="5668"/>
    <x v="2826"/>
    <x v="725"/>
    <d v="2018-06-15T00:00:00"/>
    <s v="Standard Class"/>
    <x v="339"/>
    <x v="339"/>
    <x v="0"/>
    <s v="United States"/>
    <s v="Seattle"/>
    <s v="Washington"/>
    <n v="98103"/>
    <x v="1"/>
    <s v="OFF-LA-10004093"/>
    <x v="1"/>
    <s v="Labels"/>
    <s v="Avery 486"/>
    <x v="2"/>
    <n v="2"/>
    <n v="0"/>
    <n v="6.8713999999999995"/>
    <s v="Anna Andreadi"/>
    <s v=""/>
    <n v="1"/>
    <n v="0"/>
  </r>
  <r>
    <n v="5669"/>
    <x v="2826"/>
    <x v="725"/>
    <d v="2018-06-15T00:00:00"/>
    <s v="Standard Class"/>
    <x v="339"/>
    <x v="339"/>
    <x v="0"/>
    <s v="United States"/>
    <s v="Seattle"/>
    <s v="Washington"/>
    <n v="98103"/>
    <x v="1"/>
    <s v="OFF-BI-10004728"/>
    <x v="1"/>
    <s v="Binders"/>
    <s v="Wilson Jones Turn Tabs Binder Tool for Ring Binders"/>
    <x v="4070"/>
    <n v="14"/>
    <n v="0.2"/>
    <n v="17.544800000000002"/>
    <s v="Anna Andreadi"/>
    <s v=""/>
    <n v="1"/>
    <n v="0"/>
  </r>
  <r>
    <n v="5670"/>
    <x v="2826"/>
    <x v="725"/>
    <d v="2018-06-15T00:00:00"/>
    <s v="Standard Class"/>
    <x v="339"/>
    <x v="339"/>
    <x v="0"/>
    <s v="United States"/>
    <s v="Seattle"/>
    <s v="Washington"/>
    <n v="98103"/>
    <x v="1"/>
    <s v="TEC-AC-10003095"/>
    <x v="2"/>
    <s v="Accessories"/>
    <s v="Logitech G35 7.1-Channel Surround Sound Headset"/>
    <x v="1948"/>
    <n v="3"/>
    <n v="0"/>
    <n v="132.58980000000003"/>
    <s v="Anna Andreadi"/>
    <s v=""/>
    <n v="1"/>
    <n v="0"/>
  </r>
  <r>
    <n v="5671"/>
    <x v="2827"/>
    <x v="988"/>
    <d v="2017-06-11T00:00:00"/>
    <s v="Second Class"/>
    <x v="228"/>
    <x v="228"/>
    <x v="0"/>
    <s v="United States"/>
    <s v="Pocatello"/>
    <s v="Idaho"/>
    <n v="83201"/>
    <x v="1"/>
    <s v="FUR-FU-10003192"/>
    <x v="0"/>
    <s v="Furnishings"/>
    <s v="Luxo Adjustable Task Clamp Lamp"/>
    <x v="4071"/>
    <n v="4"/>
    <n v="0"/>
    <n v="92.393599999999992"/>
    <s v="Anna Andreadi"/>
    <s v=""/>
    <n v="1"/>
    <n v="0"/>
  </r>
  <r>
    <n v="5672"/>
    <x v="2827"/>
    <x v="988"/>
    <d v="2017-06-11T00:00:00"/>
    <s v="Second Class"/>
    <x v="228"/>
    <x v="228"/>
    <x v="0"/>
    <s v="United States"/>
    <s v="Pocatello"/>
    <s v="Idaho"/>
    <n v="83201"/>
    <x v="1"/>
    <s v="TEC-PH-10004522"/>
    <x v="2"/>
    <s v="Phones"/>
    <s v="Dexim XPower Skin Super-Thin Power Case for iPhone 5 - Black"/>
    <x v="4072"/>
    <n v="3"/>
    <n v="0.2"/>
    <n v="8.7735000000000056"/>
    <s v="Anna Andreadi"/>
    <s v=""/>
    <n v="1"/>
    <n v="0"/>
  </r>
  <r>
    <n v="5673"/>
    <x v="2828"/>
    <x v="855"/>
    <d v="2019-11-03T00:00:00"/>
    <s v="Standard Class"/>
    <x v="64"/>
    <x v="64"/>
    <x v="1"/>
    <s v="United States"/>
    <s v="Dallas"/>
    <s v="Texas"/>
    <n v="75081"/>
    <x v="2"/>
    <s v="OFF-EN-10003068"/>
    <x v="1"/>
    <s v="Envelopes"/>
    <s v="#6 3/4 Gummed Flap White Envelopes"/>
    <x v="4073"/>
    <n v="2"/>
    <n v="0.2"/>
    <n v="5.5439999999999987"/>
    <s v="Kelly Williams"/>
    <s v=""/>
    <n v="1"/>
    <n v="0"/>
  </r>
  <r>
    <n v="5674"/>
    <x v="2828"/>
    <x v="855"/>
    <d v="2019-11-03T00:00:00"/>
    <s v="Standard Class"/>
    <x v="64"/>
    <x v="64"/>
    <x v="1"/>
    <s v="United States"/>
    <s v="Dallas"/>
    <s v="Texas"/>
    <n v="75081"/>
    <x v="2"/>
    <s v="OFF-PA-10001204"/>
    <x v="1"/>
    <s v="Paper"/>
    <s v="Xerox 1972"/>
    <x v="582"/>
    <n v="2"/>
    <n v="0.2"/>
    <n v="2.6399999999999997"/>
    <s v="Kelly Williams"/>
    <s v=""/>
    <n v="1"/>
    <n v="0"/>
  </r>
  <r>
    <n v="5675"/>
    <x v="2829"/>
    <x v="115"/>
    <d v="2018-01-27T00:00:00"/>
    <s v="Standard Class"/>
    <x v="507"/>
    <x v="507"/>
    <x v="0"/>
    <s v="United States"/>
    <s v="Seattle"/>
    <s v="Washington"/>
    <n v="98105"/>
    <x v="1"/>
    <s v="OFF-PA-10003953"/>
    <x v="1"/>
    <s v="Paper"/>
    <s v="Xerox 218"/>
    <x v="91"/>
    <n v="2"/>
    <n v="0"/>
    <n v="6.2208000000000006"/>
    <s v="Anna Andreadi"/>
    <s v=""/>
    <n v="1"/>
    <n v="0"/>
  </r>
  <r>
    <n v="5676"/>
    <x v="2830"/>
    <x v="1061"/>
    <d v="2016-06-02T00:00:00"/>
    <s v="Standard Class"/>
    <x v="601"/>
    <x v="601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x v="4074"/>
    <n v="6"/>
    <n v="0.2"/>
    <n v="5.7408000000000019"/>
    <s v="Anna Andreadi"/>
    <s v=""/>
    <n v="1"/>
    <n v="0"/>
  </r>
  <r>
    <n v="5677"/>
    <x v="2830"/>
    <x v="1061"/>
    <d v="2016-06-02T00:00:00"/>
    <s v="Standard Class"/>
    <x v="601"/>
    <x v="601"/>
    <x v="1"/>
    <s v="United States"/>
    <s v="Seattle"/>
    <s v="Washington"/>
    <n v="98115"/>
    <x v="1"/>
    <s v="TEC-AC-10004877"/>
    <x v="2"/>
    <s v="Accessories"/>
    <s v="Imation 30456 USB Flash Drive 8GB"/>
    <x v="4075"/>
    <n v="4"/>
    <n v="0"/>
    <n v="2.2079999999999984"/>
    <s v="Anna Andreadi"/>
    <s v=""/>
    <n v="1"/>
    <n v="0"/>
  </r>
  <r>
    <n v="5678"/>
    <x v="2831"/>
    <x v="282"/>
    <d v="2017-01-05T00:00:00"/>
    <s v="Standard Class"/>
    <x v="233"/>
    <x v="233"/>
    <x v="0"/>
    <s v="United States"/>
    <s v="Chicago"/>
    <s v="Illinois"/>
    <n v="60610"/>
    <x v="2"/>
    <s v="FUR-FU-10000193"/>
    <x v="0"/>
    <s v="Furnishings"/>
    <s v="Tenex Chairmats For Use with Hard Floors"/>
    <x v="2360"/>
    <n v="3"/>
    <n v="0.6"/>
    <n v="-50.66879999999999"/>
    <s v="Kelly Williams"/>
    <s v=""/>
    <n v="1"/>
    <n v="0"/>
  </r>
  <r>
    <n v="5679"/>
    <x v="2832"/>
    <x v="1062"/>
    <d v="2018-08-03T00:00:00"/>
    <s v="Standard Class"/>
    <x v="649"/>
    <x v="649"/>
    <x v="2"/>
    <s v="United States"/>
    <s v="Holland"/>
    <s v="Michigan"/>
    <n v="49423"/>
    <x v="2"/>
    <s v="OFF-FA-10000735"/>
    <x v="1"/>
    <s v="Fasteners"/>
    <s v="Staples"/>
    <x v="4076"/>
    <n v="7"/>
    <n v="0"/>
    <n v="9.1979999999999986"/>
    <s v="Kelly Williams"/>
    <s v=""/>
    <n v="1"/>
    <n v="0"/>
  </r>
  <r>
    <n v="5680"/>
    <x v="2832"/>
    <x v="1062"/>
    <d v="2018-08-03T00:00:00"/>
    <s v="Standard Class"/>
    <x v="649"/>
    <x v="649"/>
    <x v="2"/>
    <s v="United States"/>
    <s v="Holland"/>
    <s v="Michigan"/>
    <n v="49423"/>
    <x v="2"/>
    <s v="OFF-PA-10002120"/>
    <x v="1"/>
    <s v="Paper"/>
    <s v="Xerox 1889"/>
    <x v="1446"/>
    <n v="2"/>
    <n v="0"/>
    <n v="53.860799999999998"/>
    <s v="Kelly Williams"/>
    <s v=""/>
    <n v="1"/>
    <n v="0"/>
  </r>
  <r>
    <n v="5681"/>
    <x v="2833"/>
    <x v="446"/>
    <d v="2018-09-30T00:00:00"/>
    <s v="Standard Class"/>
    <x v="546"/>
    <x v="546"/>
    <x v="0"/>
    <s v="United States"/>
    <s v="Broken Arrow"/>
    <s v="Oklahoma"/>
    <n v="74012"/>
    <x v="2"/>
    <s v="OFF-BI-10001249"/>
    <x v="1"/>
    <s v="Binders"/>
    <s v="Avery Heavy-Duty EZD View Binder with Locking Rings"/>
    <x v="4077"/>
    <n v="1"/>
    <n v="0"/>
    <n v="2.9347999999999996"/>
    <s v="Kelly Williams"/>
    <s v=""/>
    <n v="1"/>
    <n v="0"/>
  </r>
  <r>
    <n v="5682"/>
    <x v="2833"/>
    <x v="446"/>
    <d v="2018-09-30T00:00:00"/>
    <s v="Standard Class"/>
    <x v="546"/>
    <x v="546"/>
    <x v="0"/>
    <s v="United States"/>
    <s v="Broken Arrow"/>
    <s v="Oklahoma"/>
    <n v="74012"/>
    <x v="2"/>
    <s v="OFF-PA-10001569"/>
    <x v="1"/>
    <s v="Paper"/>
    <s v="Xerox 232"/>
    <x v="90"/>
    <n v="1"/>
    <n v="0"/>
    <n v="3.1104000000000003"/>
    <s v="Kelly Williams"/>
    <s v=""/>
    <n v="1"/>
    <n v="0"/>
  </r>
  <r>
    <n v="5683"/>
    <x v="2834"/>
    <x v="1063"/>
    <d v="2016-04-08T00:00:00"/>
    <s v="Standard Class"/>
    <x v="361"/>
    <x v="361"/>
    <x v="0"/>
    <s v="United States"/>
    <s v="Athens"/>
    <s v="Georgia"/>
    <n v="30605"/>
    <x v="0"/>
    <s v="OFF-PA-10004248"/>
    <x v="1"/>
    <s v="Paper"/>
    <s v="Xerox 1990"/>
    <x v="3426"/>
    <n v="3"/>
    <n v="0"/>
    <n v="7.1280000000000001"/>
    <s v="Cassandra Brandow"/>
    <s v=""/>
    <n v="1"/>
    <n v="0"/>
  </r>
  <r>
    <n v="5684"/>
    <x v="2834"/>
    <x v="1063"/>
    <d v="2016-04-08T00:00:00"/>
    <s v="Standard Class"/>
    <x v="361"/>
    <x v="361"/>
    <x v="0"/>
    <s v="United States"/>
    <s v="Athens"/>
    <s v="Georgia"/>
    <n v="30605"/>
    <x v="0"/>
    <s v="TEC-PH-10001128"/>
    <x v="2"/>
    <s v="Phones"/>
    <s v="Motorola Droid Maxx"/>
    <x v="4078"/>
    <n v="7"/>
    <n v="0"/>
    <n v="293.98040000000003"/>
    <s v="Cassandra Brandow"/>
    <s v=""/>
    <n v="1"/>
    <n v="0"/>
  </r>
  <r>
    <n v="5685"/>
    <x v="2834"/>
    <x v="1063"/>
    <d v="2016-04-08T00:00:00"/>
    <s v="Standard Class"/>
    <x v="361"/>
    <x v="361"/>
    <x v="0"/>
    <s v="United States"/>
    <s v="Athens"/>
    <s v="Georgia"/>
    <n v="30605"/>
    <x v="0"/>
    <s v="OFF-AP-10003842"/>
    <x v="1"/>
    <s v="Appliances"/>
    <s v="Euro-Pro Shark Turbo Vacuum"/>
    <x v="901"/>
    <n v="5"/>
    <n v="0"/>
    <n v="40.274000000000001"/>
    <s v="Cassandra Brandow"/>
    <s v=""/>
    <n v="1"/>
    <n v="0"/>
  </r>
  <r>
    <n v="5686"/>
    <x v="2835"/>
    <x v="599"/>
    <d v="2017-11-05T00:00:00"/>
    <s v="Same Day"/>
    <x v="107"/>
    <x v="107"/>
    <x v="0"/>
    <s v="United States"/>
    <s v="Seattle"/>
    <s v="Washington"/>
    <n v="98105"/>
    <x v="1"/>
    <s v="OFF-BI-10002794"/>
    <x v="1"/>
    <s v="Binders"/>
    <s v="Avery Trapezoid Ring Binder, 3&quot; Capacity, Black, 1040 sheets"/>
    <x v="2066"/>
    <n v="3"/>
    <n v="0.2"/>
    <n v="35.652599999999993"/>
    <s v="Anna Andreadi"/>
    <s v=""/>
    <n v="1"/>
    <n v="0"/>
  </r>
  <r>
    <n v="5687"/>
    <x v="2836"/>
    <x v="1064"/>
    <d v="2016-07-28T00:00:00"/>
    <s v="Same Day"/>
    <x v="237"/>
    <x v="237"/>
    <x v="0"/>
    <s v="United States"/>
    <s v="Apopka"/>
    <s v="Florida"/>
    <n v="32712"/>
    <x v="0"/>
    <s v="OFF-FA-10000621"/>
    <x v="1"/>
    <s v="Fasteners"/>
    <s v="OIC Colored Binder Clips, Assorted Sizes"/>
    <x v="4079"/>
    <n v="5"/>
    <n v="0.2"/>
    <n v="5.1910000000000007"/>
    <s v="Cassandra Brandow"/>
    <s v=""/>
    <n v="1"/>
    <n v="0"/>
  </r>
  <r>
    <n v="5688"/>
    <x v="2836"/>
    <x v="1064"/>
    <d v="2016-07-28T00:00:00"/>
    <s v="Same Day"/>
    <x v="237"/>
    <x v="237"/>
    <x v="0"/>
    <s v="United States"/>
    <s v="Apopka"/>
    <s v="Florida"/>
    <n v="32712"/>
    <x v="0"/>
    <s v="FUR-FU-10003623"/>
    <x v="0"/>
    <s v="Furnishings"/>
    <s v="DataProducts Ampli Magnifier Task Lamp, Black,"/>
    <x v="4080"/>
    <n v="6"/>
    <n v="0.2"/>
    <n v="12.988799999999991"/>
    <s v="Cassandra Brandow"/>
    <s v=""/>
    <n v="1"/>
    <n v="0"/>
  </r>
  <r>
    <n v="5689"/>
    <x v="2836"/>
    <x v="1064"/>
    <d v="2016-07-28T00:00:00"/>
    <s v="Same Day"/>
    <x v="237"/>
    <x v="237"/>
    <x v="0"/>
    <s v="United States"/>
    <s v="Apopka"/>
    <s v="Florida"/>
    <n v="32712"/>
    <x v="0"/>
    <s v="OFF-EN-10000781"/>
    <x v="1"/>
    <s v="Envelopes"/>
    <s v="#10- 4 1/8&quot; x 9 1/2&quot; Recycled Envelopes"/>
    <x v="4081"/>
    <n v="7"/>
    <n v="0.2"/>
    <n v="16.518599999999999"/>
    <s v="Cassandra Brandow"/>
    <s v=""/>
    <n v="1"/>
    <n v="0"/>
  </r>
  <r>
    <n v="5690"/>
    <x v="2837"/>
    <x v="207"/>
    <d v="2017-12-31T00:00:00"/>
    <s v="Standard Class"/>
    <x v="42"/>
    <x v="42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x v="4082"/>
    <n v="3"/>
    <n v="0.3"/>
    <n v="-90.376199999999997"/>
    <s v="Kelly Williams"/>
    <s v=""/>
    <n v="1"/>
    <n v="0"/>
  </r>
  <r>
    <n v="5691"/>
    <x v="2838"/>
    <x v="895"/>
    <d v="2017-12-16T00:00:00"/>
    <s v="Standard Class"/>
    <x v="366"/>
    <x v="366"/>
    <x v="1"/>
    <s v="United States"/>
    <s v="Baltimore"/>
    <s v="Maryland"/>
    <n v="21215"/>
    <x v="3"/>
    <s v="OFF-AR-10000817"/>
    <x v="1"/>
    <s v="Art"/>
    <s v="Manco Dry-Lighter Erasable Highlighter"/>
    <x v="4083"/>
    <n v="9"/>
    <n v="0"/>
    <n v="9.3023999999999987"/>
    <s v="Chuck Magee"/>
    <s v=""/>
    <n v="1"/>
    <n v="0"/>
  </r>
  <r>
    <n v="5692"/>
    <x v="2838"/>
    <x v="895"/>
    <d v="2017-12-16T00:00:00"/>
    <s v="Standard Class"/>
    <x v="366"/>
    <x v="366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x v="915"/>
    <n v="5"/>
    <n v="0"/>
    <n v="20.584999999999994"/>
    <s v="Chuck Magee"/>
    <s v=""/>
    <n v="1"/>
    <n v="0"/>
  </r>
  <r>
    <n v="5693"/>
    <x v="2838"/>
    <x v="895"/>
    <d v="2017-12-16T00:00:00"/>
    <s v="Standard Class"/>
    <x v="366"/>
    <x v="366"/>
    <x v="1"/>
    <s v="United States"/>
    <s v="Baltimore"/>
    <s v="Maryland"/>
    <n v="21215"/>
    <x v="3"/>
    <s v="TEC-PH-10004667"/>
    <x v="2"/>
    <s v="Phones"/>
    <s v="Cisco 8x8 Inc. 6753i IP Business Phone System"/>
    <x v="4084"/>
    <n v="1"/>
    <n v="0"/>
    <n v="36.447299999999998"/>
    <s v="Chuck Magee"/>
    <s v=""/>
    <n v="1"/>
    <n v="0"/>
  </r>
  <r>
    <n v="5694"/>
    <x v="2838"/>
    <x v="895"/>
    <d v="2017-12-16T00:00:00"/>
    <s v="Standard Class"/>
    <x v="366"/>
    <x v="366"/>
    <x v="1"/>
    <s v="United States"/>
    <s v="Baltimore"/>
    <s v="Maryland"/>
    <n v="21215"/>
    <x v="3"/>
    <s v="OFF-PA-10000143"/>
    <x v="1"/>
    <s v="Paper"/>
    <s v="Astroparche Fine Business Paper"/>
    <x v="1603"/>
    <n v="5"/>
    <n v="0"/>
    <n v="12.672000000000001"/>
    <s v="Chuck Magee"/>
    <s v=""/>
    <n v="1"/>
    <n v="0"/>
  </r>
  <r>
    <n v="5695"/>
    <x v="2838"/>
    <x v="895"/>
    <d v="2017-12-16T00:00:00"/>
    <s v="Standard Class"/>
    <x v="366"/>
    <x v="366"/>
    <x v="1"/>
    <s v="United States"/>
    <s v="Baltimore"/>
    <s v="Maryland"/>
    <n v="21215"/>
    <x v="3"/>
    <s v="FUR-CH-10000785"/>
    <x v="0"/>
    <s v="Chairs"/>
    <s v="Global Ergonomic Managers Chair"/>
    <x v="3116"/>
    <n v="3"/>
    <n v="0"/>
    <n v="141.1644"/>
    <s v="Chuck Magee"/>
    <s v=""/>
    <n v="1"/>
    <n v="0"/>
  </r>
  <r>
    <n v="5696"/>
    <x v="2839"/>
    <x v="465"/>
    <d v="2018-05-07T00:00:00"/>
    <s v="Second Class"/>
    <x v="733"/>
    <x v="733"/>
    <x v="0"/>
    <s v="United States"/>
    <s v="San Francisco"/>
    <s v="California"/>
    <n v="94109"/>
    <x v="1"/>
    <s v="FUR-TA-10001676"/>
    <x v="0"/>
    <s v="Tables"/>
    <s v="Hon 61000 Series Interactive Training Tables"/>
    <x v="4085"/>
    <n v="2"/>
    <n v="0.2"/>
    <n v="-1.7772000000000041"/>
    <s v="Anna Andreadi"/>
    <s v=""/>
    <n v="1"/>
    <n v="0"/>
  </r>
  <r>
    <n v="5697"/>
    <x v="2840"/>
    <x v="336"/>
    <d v="2019-10-18T00:00:00"/>
    <s v="Standard Class"/>
    <x v="326"/>
    <x v="326"/>
    <x v="2"/>
    <s v="United States"/>
    <s v="Chicago"/>
    <s v="Illinois"/>
    <n v="60623"/>
    <x v="2"/>
    <s v="OFF-BI-10000309"/>
    <x v="1"/>
    <s v="Binders"/>
    <s v="GBC Twin Loop Wire Binding Elements, 9/16&quot; Spine, Black"/>
    <x v="4086"/>
    <n v="9"/>
    <n v="0.8"/>
    <n v="-42.46380000000002"/>
    <s v="Kelly Williams"/>
    <s v=""/>
    <n v="1"/>
    <n v="0"/>
  </r>
  <r>
    <n v="5698"/>
    <x v="2840"/>
    <x v="336"/>
    <d v="2019-10-18T00:00:00"/>
    <s v="Standard Class"/>
    <x v="326"/>
    <x v="326"/>
    <x v="2"/>
    <s v="United States"/>
    <s v="Chicago"/>
    <s v="Illinois"/>
    <n v="60623"/>
    <x v="2"/>
    <s v="OFF-BI-10004224"/>
    <x v="1"/>
    <s v="Binders"/>
    <s v="Catalog Binders with Expanding Posts"/>
    <x v="4087"/>
    <n v="1"/>
    <n v="0.8"/>
    <n v="-23.548000000000009"/>
    <s v="Kelly Williams"/>
    <s v=""/>
    <n v="1"/>
    <n v="0"/>
  </r>
  <r>
    <n v="5699"/>
    <x v="2841"/>
    <x v="732"/>
    <d v="2018-11-05T00:00:00"/>
    <s v="Same Day"/>
    <x v="432"/>
    <x v="432"/>
    <x v="0"/>
    <s v="United States"/>
    <s v="Laredo"/>
    <s v="Texas"/>
    <n v="78041"/>
    <x v="2"/>
    <s v="OFF-LA-10002312"/>
    <x v="1"/>
    <s v="Labels"/>
    <s v="Avery 490"/>
    <x v="1583"/>
    <n v="1"/>
    <n v="0.2"/>
    <n v="4.4399999999999995"/>
    <s v="Kelly Williams"/>
    <s v=""/>
    <n v="1"/>
    <n v="0"/>
  </r>
  <r>
    <n v="5700"/>
    <x v="2842"/>
    <x v="132"/>
    <d v="2019-11-08T00:00:00"/>
    <s v="Standard Class"/>
    <x v="38"/>
    <x v="38"/>
    <x v="0"/>
    <s v="United States"/>
    <s v="San Francisco"/>
    <s v="California"/>
    <n v="94109"/>
    <x v="1"/>
    <s v="OFF-PA-10003022"/>
    <x v="1"/>
    <s v="Paper"/>
    <s v="Xerox 1992"/>
    <x v="1211"/>
    <n v="6"/>
    <n v="0"/>
    <n v="17.581200000000003"/>
    <s v="Anna Andreadi"/>
    <s v=""/>
    <n v="1"/>
    <n v="0"/>
  </r>
  <r>
    <n v="5701"/>
    <x v="2843"/>
    <x v="390"/>
    <d v="2018-11-26T00:00:00"/>
    <s v="First Class"/>
    <x v="402"/>
    <x v="402"/>
    <x v="2"/>
    <s v="United States"/>
    <s v="Cleveland"/>
    <s v="Ohio"/>
    <n v="44105"/>
    <x v="3"/>
    <s v="OFF-EN-10001532"/>
    <x v="1"/>
    <s v="Envelopes"/>
    <s v="Brown Kraft Recycled Envelopes"/>
    <x v="4088"/>
    <n v="3"/>
    <n v="0.2"/>
    <n v="15.281999999999998"/>
    <s v="Chuck Magee"/>
    <s v=""/>
    <n v="1"/>
    <n v="0"/>
  </r>
  <r>
    <n v="5702"/>
    <x v="2843"/>
    <x v="390"/>
    <d v="2018-11-26T00:00:00"/>
    <s v="First Class"/>
    <x v="402"/>
    <x v="402"/>
    <x v="2"/>
    <s v="United States"/>
    <s v="Cleveland"/>
    <s v="Ohio"/>
    <n v="44105"/>
    <x v="3"/>
    <s v="TEC-AC-10004855"/>
    <x v="2"/>
    <s v="Accessories"/>
    <s v="V7 USB Numeric Keypad"/>
    <x v="4089"/>
    <n v="5"/>
    <n v="0.2"/>
    <n v="-22.743500000000004"/>
    <s v="Chuck Magee"/>
    <s v=""/>
    <n v="1"/>
    <n v="0"/>
  </r>
  <r>
    <n v="5703"/>
    <x v="2844"/>
    <x v="637"/>
    <d v="2016-12-21T00:00:00"/>
    <s v="Standard Class"/>
    <x v="286"/>
    <x v="286"/>
    <x v="0"/>
    <s v="United States"/>
    <s v="Marion"/>
    <s v="Ohio"/>
    <n v="43302"/>
    <x v="3"/>
    <s v="OFF-AR-10003829"/>
    <x v="1"/>
    <s v="Art"/>
    <s v="Newell 35"/>
    <x v="370"/>
    <n v="1"/>
    <n v="0.2"/>
    <n v="0.29519999999999957"/>
    <s v="Chuck Magee"/>
    <s v=""/>
    <n v="1"/>
    <n v="0"/>
  </r>
  <r>
    <n v="5704"/>
    <x v="2844"/>
    <x v="637"/>
    <d v="2016-12-21T00:00:00"/>
    <s v="Standard Class"/>
    <x v="286"/>
    <x v="286"/>
    <x v="0"/>
    <s v="United States"/>
    <s v="Marion"/>
    <s v="Ohio"/>
    <n v="43302"/>
    <x v="3"/>
    <s v="FUR-TA-10002645"/>
    <x v="0"/>
    <s v="Tables"/>
    <s v="Hon Rectangular Conference Tables"/>
    <x v="4090"/>
    <n v="1"/>
    <n v="0.4"/>
    <n v="-52.336500000000029"/>
    <s v="Chuck Magee"/>
    <s v=""/>
    <n v="1"/>
    <n v="0"/>
  </r>
  <r>
    <n v="5705"/>
    <x v="2844"/>
    <x v="637"/>
    <d v="2016-12-21T00:00:00"/>
    <s v="Standard Class"/>
    <x v="286"/>
    <x v="286"/>
    <x v="0"/>
    <s v="United States"/>
    <s v="Marion"/>
    <s v="Ohio"/>
    <n v="43302"/>
    <x v="3"/>
    <s v="TEC-AC-10003033"/>
    <x v="2"/>
    <s v="Accessories"/>
    <s v="Plantronics CS510 - Over-the-Head monaural Wireless Headset System"/>
    <x v="2392"/>
    <n v="1"/>
    <n v="0.2"/>
    <n v="42.893499999999975"/>
    <s v="Chuck Magee"/>
    <s v=""/>
    <n v="1"/>
    <n v="0"/>
  </r>
  <r>
    <n v="5706"/>
    <x v="2845"/>
    <x v="935"/>
    <d v="2016-11-08T00:00:00"/>
    <s v="Standard Class"/>
    <x v="261"/>
    <x v="261"/>
    <x v="0"/>
    <s v="United States"/>
    <s v="Fairfield"/>
    <s v="Connecticut"/>
    <n v="6824"/>
    <x v="3"/>
    <s v="OFF-SU-10002522"/>
    <x v="1"/>
    <s v="Supplies"/>
    <s v="Acme Kleen Earth Office Shears"/>
    <x v="4091"/>
    <n v="3"/>
    <n v="0"/>
    <n v="3.3755999999999986"/>
    <s v="Chuck Magee"/>
    <s v=""/>
    <n v="1"/>
    <n v="0"/>
  </r>
  <r>
    <n v="5707"/>
    <x v="2846"/>
    <x v="585"/>
    <d v="2019-09-25T00:00:00"/>
    <s v="Second Class"/>
    <x v="464"/>
    <x v="464"/>
    <x v="1"/>
    <s v="United States"/>
    <s v="New York City"/>
    <s v="New York"/>
    <n v="10009"/>
    <x v="3"/>
    <s v="OFF-BI-10004828"/>
    <x v="1"/>
    <s v="Binders"/>
    <s v="GBC Poly Designer Binding Covers"/>
    <x v="3022"/>
    <n v="3"/>
    <n v="0.2"/>
    <n v="14.563799999999997"/>
    <s v="Chuck Magee"/>
    <s v=""/>
    <n v="1"/>
    <n v="0"/>
  </r>
  <r>
    <n v="5708"/>
    <x v="2847"/>
    <x v="412"/>
    <d v="2017-05-15T00:00:00"/>
    <s v="Standard Class"/>
    <x v="508"/>
    <x v="508"/>
    <x v="0"/>
    <s v="United States"/>
    <s v="New York City"/>
    <s v="New York"/>
    <n v="10024"/>
    <x v="3"/>
    <s v="FUR-FU-10001095"/>
    <x v="0"/>
    <s v="Furnishings"/>
    <s v="DAX Black Cherry Wood-Tone Poster Frame"/>
    <x v="4092"/>
    <n v="3"/>
    <n v="0"/>
    <n v="30.187200000000001"/>
    <s v="Chuck Magee"/>
    <n v="1"/>
    <n v="0"/>
    <n v="0"/>
  </r>
  <r>
    <n v="5709"/>
    <x v="2847"/>
    <x v="412"/>
    <d v="2017-05-15T00:00:00"/>
    <s v="Standard Class"/>
    <x v="508"/>
    <x v="508"/>
    <x v="0"/>
    <s v="United States"/>
    <s v="New York City"/>
    <s v="New York"/>
    <n v="10024"/>
    <x v="3"/>
    <s v="OFF-SU-10000157"/>
    <x v="1"/>
    <s v="Supplies"/>
    <s v="Compact Automatic Electric Letter Opener"/>
    <x v="3956"/>
    <n v="3"/>
    <n v="0"/>
    <n v="7.158600000000007"/>
    <s v="Chuck Magee"/>
    <n v="1"/>
    <n v="0"/>
    <n v="0"/>
  </r>
  <r>
    <n v="5710"/>
    <x v="2847"/>
    <x v="412"/>
    <d v="2017-05-15T00:00:00"/>
    <s v="Standard Class"/>
    <x v="508"/>
    <x v="508"/>
    <x v="0"/>
    <s v="United States"/>
    <s v="New York City"/>
    <s v="New York"/>
    <n v="10024"/>
    <x v="3"/>
    <s v="FUR-CH-10002647"/>
    <x v="0"/>
    <s v="Chairs"/>
    <s v="Situations Contoured Folding Chairs, 4/Set"/>
    <x v="4093"/>
    <n v="2"/>
    <n v="0.1"/>
    <n v="21.294000000000008"/>
    <s v="Chuck Magee"/>
    <n v="1"/>
    <n v="0"/>
    <n v="0"/>
  </r>
  <r>
    <n v="5711"/>
    <x v="2847"/>
    <x v="412"/>
    <d v="2017-05-15T00:00:00"/>
    <s v="Standard Class"/>
    <x v="508"/>
    <x v="508"/>
    <x v="0"/>
    <s v="United States"/>
    <s v="New York City"/>
    <s v="New York"/>
    <n v="10024"/>
    <x v="3"/>
    <s v="TEC-CO-10004115"/>
    <x v="2"/>
    <s v="Copiers"/>
    <s v="Sharp AL-1530CS Digital Copier"/>
    <x v="4094"/>
    <n v="7"/>
    <n v="0.2"/>
    <n v="1014.9797"/>
    <s v="Chuck Magee"/>
    <n v="1"/>
    <n v="0"/>
    <n v="0"/>
  </r>
  <r>
    <n v="5712"/>
    <x v="2847"/>
    <x v="412"/>
    <d v="2017-05-15T00:00:00"/>
    <s v="Standard Class"/>
    <x v="508"/>
    <x v="508"/>
    <x v="0"/>
    <s v="United States"/>
    <s v="New York City"/>
    <s v="New York"/>
    <n v="10024"/>
    <x v="3"/>
    <s v="OFF-PA-10003363"/>
    <x v="1"/>
    <s v="Paper"/>
    <s v="Xerox 204"/>
    <x v="541"/>
    <n v="3"/>
    <n v="0"/>
    <n v="9.3312000000000008"/>
    <s v="Chuck Magee"/>
    <n v="1"/>
    <n v="0"/>
    <n v="0"/>
  </r>
  <r>
    <n v="5713"/>
    <x v="2848"/>
    <x v="689"/>
    <d v="2019-07-31T00:00:00"/>
    <s v="Same Day"/>
    <x v="147"/>
    <x v="147"/>
    <x v="0"/>
    <s v="United States"/>
    <s v="Chicago"/>
    <s v="Illinois"/>
    <n v="60653"/>
    <x v="2"/>
    <s v="TEC-PH-10003092"/>
    <x v="2"/>
    <s v="Phones"/>
    <s v="Motorola L804"/>
    <x v="2204"/>
    <n v="1"/>
    <n v="0.2"/>
    <n v="4.1390999999999991"/>
    <s v="Kelly Williams"/>
    <s v=""/>
    <n v="1"/>
    <n v="0"/>
  </r>
  <r>
    <n v="5714"/>
    <x v="2849"/>
    <x v="72"/>
    <d v="2016-03-05T00:00:00"/>
    <s v="Standard Class"/>
    <x v="367"/>
    <x v="367"/>
    <x v="2"/>
    <s v="United States"/>
    <s v="New York City"/>
    <s v="New York"/>
    <n v="10035"/>
    <x v="3"/>
    <s v="TEC-PH-10003655"/>
    <x v="2"/>
    <s v="Phones"/>
    <s v="Sannysis Cute Owl Design Soft Skin Case Cover for Samsung Galaxy S4"/>
    <x v="4095"/>
    <n v="3"/>
    <n v="0"/>
    <n v="1.6037999999999999"/>
    <s v="Chuck Magee"/>
    <s v=""/>
    <n v="1"/>
    <n v="0"/>
  </r>
  <r>
    <n v="5715"/>
    <x v="2850"/>
    <x v="145"/>
    <d v="2019-09-29T00:00:00"/>
    <s v="Standard Class"/>
    <x v="151"/>
    <x v="151"/>
    <x v="0"/>
    <s v="United States"/>
    <s v="Richmond"/>
    <s v="Virginia"/>
    <n v="23223"/>
    <x v="0"/>
    <s v="OFF-ST-10001476"/>
    <x v="1"/>
    <s v="Storage"/>
    <s v="Steel Personal Filing/Posting Tote"/>
    <x v="4096"/>
    <n v="5"/>
    <n v="0"/>
    <n v="47.938500000000005"/>
    <s v="Cassandra Brandow"/>
    <s v=""/>
    <n v="1"/>
    <n v="0"/>
  </r>
  <r>
    <n v="5716"/>
    <x v="2851"/>
    <x v="330"/>
    <d v="2017-10-12T00:00:00"/>
    <s v="Second Class"/>
    <x v="312"/>
    <x v="312"/>
    <x v="1"/>
    <s v="United States"/>
    <s v="Ann Arbor"/>
    <s v="Michigan"/>
    <n v="48104"/>
    <x v="2"/>
    <s v="TEC-AC-10002049"/>
    <x v="2"/>
    <s v="Accessories"/>
    <s v="Logitech G19 Programmable Gaming Keyboard"/>
    <x v="1008"/>
    <n v="5"/>
    <n v="0"/>
    <n v="111.59099999999995"/>
    <s v="Kelly Williams"/>
    <s v=""/>
    <n v="1"/>
    <n v="0"/>
  </r>
  <r>
    <n v="5717"/>
    <x v="2851"/>
    <x v="330"/>
    <d v="2017-10-12T00:00:00"/>
    <s v="Second Class"/>
    <x v="312"/>
    <x v="312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x v="3325"/>
    <n v="3"/>
    <n v="0"/>
    <n v="8.4563999999999986"/>
    <s v="Kelly Williams"/>
    <s v=""/>
    <n v="1"/>
    <n v="0"/>
  </r>
  <r>
    <n v="5718"/>
    <x v="2851"/>
    <x v="330"/>
    <d v="2017-10-12T00:00:00"/>
    <s v="Second Class"/>
    <x v="312"/>
    <x v="312"/>
    <x v="1"/>
    <s v="United States"/>
    <s v="Ann Arbor"/>
    <s v="Michigan"/>
    <n v="48104"/>
    <x v="2"/>
    <s v="OFF-EN-10003286"/>
    <x v="1"/>
    <s v="Envelopes"/>
    <s v="Staple envelope"/>
    <x v="4097"/>
    <n v="7"/>
    <n v="0"/>
    <n v="27.241199999999996"/>
    <s v="Kelly Williams"/>
    <s v=""/>
    <n v="1"/>
    <n v="0"/>
  </r>
  <r>
    <n v="5719"/>
    <x v="2851"/>
    <x v="330"/>
    <d v="2017-10-12T00:00:00"/>
    <s v="Second Class"/>
    <x v="312"/>
    <x v="312"/>
    <x v="1"/>
    <s v="United States"/>
    <s v="Ann Arbor"/>
    <s v="Michigan"/>
    <n v="48104"/>
    <x v="2"/>
    <s v="OFF-AP-10003971"/>
    <x v="1"/>
    <s v="Appliances"/>
    <s v="Belkin 6 Outlet Metallic Surge Strip"/>
    <x v="4098"/>
    <n v="3"/>
    <n v="0.1"/>
    <n v="5.2272000000000007"/>
    <s v="Kelly Williams"/>
    <s v=""/>
    <n v="1"/>
    <n v="0"/>
  </r>
  <r>
    <n v="5720"/>
    <x v="2852"/>
    <x v="1065"/>
    <d v="2019-04-02T00:00:00"/>
    <s v="Second Class"/>
    <x v="742"/>
    <x v="742"/>
    <x v="0"/>
    <s v="United States"/>
    <s v="Lafayette"/>
    <s v="Indiana"/>
    <n v="47905"/>
    <x v="2"/>
    <s v="OFF-ST-10001031"/>
    <x v="1"/>
    <s v="Storage"/>
    <s v="Adjustable Personal File Tote"/>
    <x v="4099"/>
    <n v="5"/>
    <n v="0"/>
    <n v="21.164000000000005"/>
    <s v="Kelly Williams"/>
    <s v=""/>
    <n v="1"/>
    <n v="0"/>
  </r>
  <r>
    <n v="5721"/>
    <x v="2853"/>
    <x v="717"/>
    <d v="2017-11-17T00:00:00"/>
    <s v="First Class"/>
    <x v="10"/>
    <x v="10"/>
    <x v="1"/>
    <s v="United States"/>
    <s v="Springfield"/>
    <s v="Oregon"/>
    <n v="97477"/>
    <x v="1"/>
    <s v="OFF-FA-10000304"/>
    <x v="1"/>
    <s v="Fasteners"/>
    <s v="Advantus Push Pins"/>
    <x v="525"/>
    <n v="5"/>
    <n v="0.2"/>
    <n v="2.289000000000001"/>
    <s v="Anna Andreadi"/>
    <n v="1"/>
    <n v="0"/>
    <n v="0"/>
  </r>
  <r>
    <n v="5722"/>
    <x v="2853"/>
    <x v="717"/>
    <d v="2017-11-17T00:00:00"/>
    <s v="First Class"/>
    <x v="10"/>
    <x v="10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x v="4100"/>
    <n v="3"/>
    <n v="0.2"/>
    <n v="4.5587999999999944"/>
    <s v="Anna Andreadi"/>
    <n v="1"/>
    <n v="0"/>
    <n v="0"/>
  </r>
  <r>
    <n v="5723"/>
    <x v="2853"/>
    <x v="717"/>
    <d v="2017-11-17T00:00:00"/>
    <s v="First Class"/>
    <x v="10"/>
    <x v="10"/>
    <x v="1"/>
    <s v="United States"/>
    <s v="Springfield"/>
    <s v="Oregon"/>
    <n v="97477"/>
    <x v="1"/>
    <s v="TEC-AC-10002800"/>
    <x v="2"/>
    <s v="Accessories"/>
    <s v="Plantronics Audio 478 Stereo USB Headset"/>
    <x v="4101"/>
    <n v="4"/>
    <n v="0.2"/>
    <n v="29.993999999999986"/>
    <s v="Anna Andreadi"/>
    <n v="1"/>
    <n v="0"/>
    <n v="0"/>
  </r>
  <r>
    <n v="5724"/>
    <x v="2854"/>
    <x v="182"/>
    <d v="2018-09-30T00:00:00"/>
    <s v="Standard Class"/>
    <x v="61"/>
    <x v="61"/>
    <x v="1"/>
    <s v="United States"/>
    <s v="San Francisco"/>
    <s v="California"/>
    <n v="94109"/>
    <x v="1"/>
    <s v="OFF-PA-10004735"/>
    <x v="1"/>
    <s v="Paper"/>
    <s v="Xerox 1905"/>
    <x v="91"/>
    <n v="2"/>
    <n v="0"/>
    <n v="6.2208000000000006"/>
    <s v="Anna Andreadi"/>
    <s v=""/>
    <n v="1"/>
    <n v="0"/>
  </r>
  <r>
    <n v="5725"/>
    <x v="2855"/>
    <x v="358"/>
    <d v="2016-09-27T00:00:00"/>
    <s v="Standard Class"/>
    <x v="500"/>
    <x v="500"/>
    <x v="1"/>
    <s v="United States"/>
    <s v="Chicago"/>
    <s v="Illinois"/>
    <n v="60653"/>
    <x v="2"/>
    <s v="OFF-ST-10002574"/>
    <x v="1"/>
    <s v="Storage"/>
    <s v="SAFCO Commercial Wire Shelving, Black"/>
    <x v="4102"/>
    <n v="3"/>
    <n v="0.2"/>
    <n v="-82.884"/>
    <s v="Kelly Williams"/>
    <s v=""/>
    <n v="1"/>
    <n v="0"/>
  </r>
  <r>
    <n v="5726"/>
    <x v="2856"/>
    <x v="12"/>
    <d v="2017-09-27T00:00:00"/>
    <s v="First Class"/>
    <x v="112"/>
    <x v="112"/>
    <x v="1"/>
    <s v="United States"/>
    <s v="New York City"/>
    <s v="New York"/>
    <n v="10011"/>
    <x v="3"/>
    <s v="TEC-AC-10004171"/>
    <x v="2"/>
    <s v="Accessories"/>
    <s v="Razer Kraken 7.1 Surround Sound Over Ear USB Gaming Headset"/>
    <x v="438"/>
    <n v="9"/>
    <n v="0"/>
    <n v="395.96040000000005"/>
    <s v="Chuck Magee"/>
    <s v=""/>
    <n v="1"/>
    <n v="0"/>
  </r>
  <r>
    <n v="5727"/>
    <x v="2857"/>
    <x v="124"/>
    <d v="2017-05-08T00:00:00"/>
    <s v="Standard Class"/>
    <x v="706"/>
    <x v="706"/>
    <x v="1"/>
    <s v="United States"/>
    <s v="Houston"/>
    <s v="Texas"/>
    <n v="77095"/>
    <x v="2"/>
    <s v="TEC-PH-10002922"/>
    <x v="2"/>
    <s v="Phones"/>
    <s v="ShoreTel ShorePhone IP 230 VoIP phone"/>
    <x v="1266"/>
    <n v="7"/>
    <n v="0.2"/>
    <n v="118.29299999999989"/>
    <s v="Kelly Williams"/>
    <s v=""/>
    <n v="1"/>
    <n v="0"/>
  </r>
  <r>
    <n v="5728"/>
    <x v="2858"/>
    <x v="166"/>
    <d v="2019-12-13T00:00:00"/>
    <s v="Standard Class"/>
    <x v="187"/>
    <x v="187"/>
    <x v="0"/>
    <s v="United States"/>
    <s v="Madison"/>
    <s v="Wisconsin"/>
    <n v="53711"/>
    <x v="2"/>
    <s v="TEC-AC-10003023"/>
    <x v="2"/>
    <s v="Accessories"/>
    <s v="Logitech G105 Gaming Keyboard"/>
    <x v="4103"/>
    <n v="3"/>
    <n v="0"/>
    <n v="32.059799999999996"/>
    <s v="Kelly Williams"/>
    <s v=""/>
    <n v="1"/>
    <n v="0"/>
  </r>
  <r>
    <n v="5729"/>
    <x v="2858"/>
    <x v="166"/>
    <d v="2019-12-13T00:00:00"/>
    <s v="Standard Class"/>
    <x v="187"/>
    <x v="187"/>
    <x v="0"/>
    <s v="United States"/>
    <s v="Madison"/>
    <s v="Wisconsin"/>
    <n v="53711"/>
    <x v="2"/>
    <s v="OFF-AP-10003590"/>
    <x v="1"/>
    <s v="Appliances"/>
    <s v="Hoover WindTunnel Plus Canister Vacuum"/>
    <x v="1234"/>
    <n v="3"/>
    <n v="0"/>
    <n v="305.13000000000011"/>
    <s v="Kelly Williams"/>
    <s v=""/>
    <n v="1"/>
    <n v="0"/>
  </r>
  <r>
    <n v="5730"/>
    <x v="2858"/>
    <x v="166"/>
    <d v="2019-12-13T00:00:00"/>
    <s v="Standard Class"/>
    <x v="187"/>
    <x v="187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x v="3550"/>
    <n v="2"/>
    <n v="0"/>
    <n v="28.087600000000002"/>
    <s v="Kelly Williams"/>
    <s v=""/>
    <n v="1"/>
    <n v="0"/>
  </r>
  <r>
    <n v="5731"/>
    <x v="2858"/>
    <x v="166"/>
    <d v="2019-12-13T00:00:00"/>
    <s v="Standard Class"/>
    <x v="187"/>
    <x v="187"/>
    <x v="0"/>
    <s v="United States"/>
    <s v="Madison"/>
    <s v="Wisconsin"/>
    <n v="53711"/>
    <x v="2"/>
    <s v="FUR-BO-10003159"/>
    <x v="0"/>
    <s v="Bookcases"/>
    <s v="Sauder Camden County Collection Libraries, Planked Cherry Finish"/>
    <x v="4104"/>
    <n v="4"/>
    <n v="0"/>
    <n v="41.392799999999966"/>
    <s v="Kelly Williams"/>
    <s v=""/>
    <n v="1"/>
    <n v="0"/>
  </r>
  <r>
    <n v="5732"/>
    <x v="2858"/>
    <x v="166"/>
    <d v="2019-12-13T00:00:00"/>
    <s v="Standard Class"/>
    <x v="187"/>
    <x v="187"/>
    <x v="0"/>
    <s v="United States"/>
    <s v="Madison"/>
    <s v="Wisconsin"/>
    <n v="53711"/>
    <x v="2"/>
    <s v="OFF-PA-10002713"/>
    <x v="1"/>
    <s v="Paper"/>
    <s v="Adams Phone Message Book, 200 Message Capacity, 8 1/16” x 11”"/>
    <x v="4105"/>
    <n v="4"/>
    <n v="0"/>
    <n v="12.659199999999998"/>
    <s v="Kelly Williams"/>
    <s v=""/>
    <n v="1"/>
    <n v="0"/>
  </r>
  <r>
    <n v="5733"/>
    <x v="2859"/>
    <x v="222"/>
    <d v="2019-07-02T00:00:00"/>
    <s v="First Class"/>
    <x v="112"/>
    <x v="112"/>
    <x v="1"/>
    <s v="United States"/>
    <s v="Milford"/>
    <s v="Connecticut"/>
    <n v="6460"/>
    <x v="3"/>
    <s v="FUR-BO-10002598"/>
    <x v="0"/>
    <s v="Bookcases"/>
    <s v="Hon Metal Bookcases, Putty"/>
    <x v="3166"/>
    <n v="9"/>
    <n v="0"/>
    <n v="185.25779999999997"/>
    <s v="Chuck Magee"/>
    <s v=""/>
    <n v="1"/>
    <n v="0"/>
  </r>
  <r>
    <n v="5734"/>
    <x v="2859"/>
    <x v="222"/>
    <d v="2019-07-02T00:00:00"/>
    <s v="First Class"/>
    <x v="112"/>
    <x v="112"/>
    <x v="1"/>
    <s v="United States"/>
    <s v="Milford"/>
    <s v="Connecticut"/>
    <n v="6460"/>
    <x v="3"/>
    <s v="OFF-SU-10002537"/>
    <x v="1"/>
    <s v="Supplies"/>
    <s v="Acme Box Cutter Scissors"/>
    <x v="4106"/>
    <n v="3"/>
    <n v="0"/>
    <n v="7.9794000000000018"/>
    <s v="Chuck Magee"/>
    <s v=""/>
    <n v="1"/>
    <n v="0"/>
  </r>
  <r>
    <n v="5735"/>
    <x v="2859"/>
    <x v="222"/>
    <d v="2019-07-02T00:00:00"/>
    <s v="First Class"/>
    <x v="112"/>
    <x v="112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x v="2855"/>
    <n v="2"/>
    <n v="0"/>
    <n v="8.5543999999999976"/>
    <s v="Chuck Magee"/>
    <s v=""/>
    <n v="1"/>
    <n v="0"/>
  </r>
  <r>
    <n v="5736"/>
    <x v="2860"/>
    <x v="290"/>
    <d v="2016-07-03T00:00:00"/>
    <s v="Standard Class"/>
    <x v="600"/>
    <x v="600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x v="4107"/>
    <n v="3"/>
    <n v="0.2"/>
    <n v="4.8720000000000008"/>
    <s v="Chuck Magee"/>
    <s v=""/>
    <n v="1"/>
    <n v="0"/>
  </r>
  <r>
    <n v="5737"/>
    <x v="2861"/>
    <x v="407"/>
    <d v="2016-01-25T00:00:00"/>
    <s v="Standard Class"/>
    <x v="597"/>
    <x v="597"/>
    <x v="0"/>
    <s v="United States"/>
    <s v="Los Angeles"/>
    <s v="California"/>
    <n v="90049"/>
    <x v="1"/>
    <s v="OFF-PA-10002893"/>
    <x v="1"/>
    <s v="Paper"/>
    <s v="Wirebound Service Call Books, 5 1/2&quot; x 4&quot;"/>
    <x v="2439"/>
    <n v="2"/>
    <n v="0"/>
    <n v="9.2927999999999997"/>
    <s v="Anna Andreadi"/>
    <n v="1"/>
    <n v="0"/>
    <n v="0"/>
  </r>
  <r>
    <n v="5738"/>
    <x v="2861"/>
    <x v="407"/>
    <d v="2016-01-25T00:00:00"/>
    <s v="Standard Class"/>
    <x v="597"/>
    <x v="597"/>
    <x v="0"/>
    <s v="United States"/>
    <s v="Los Angeles"/>
    <s v="California"/>
    <n v="90049"/>
    <x v="1"/>
    <s v="FUR-FU-10003194"/>
    <x v="0"/>
    <s v="Furnishings"/>
    <s v="Eldon Expressions Desk Accessory, Wood Pencil Holder, Oak"/>
    <x v="78"/>
    <n v="2"/>
    <n v="0"/>
    <n v="5.7899999999999991"/>
    <s v="Anna Andreadi"/>
    <n v="1"/>
    <n v="0"/>
    <n v="0"/>
  </r>
  <r>
    <n v="5739"/>
    <x v="2862"/>
    <x v="413"/>
    <d v="2019-01-06T00:00:00"/>
    <s v="Standard Class"/>
    <x v="669"/>
    <x v="669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x v="4108"/>
    <n v="3"/>
    <n v="0.2"/>
    <n v="13.4316"/>
    <s v="Anna Andreadi"/>
    <s v=""/>
    <n v="1"/>
    <n v="0"/>
  </r>
  <r>
    <n v="5740"/>
    <x v="2863"/>
    <x v="615"/>
    <d v="2019-03-31T00:00:00"/>
    <s v="First Class"/>
    <x v="704"/>
    <x v="704"/>
    <x v="1"/>
    <s v="United States"/>
    <s v="Fairfield"/>
    <s v="California"/>
    <n v="94533"/>
    <x v="1"/>
    <s v="OFF-PA-10000232"/>
    <x v="1"/>
    <s v="Paper"/>
    <s v="Xerox 1975"/>
    <x v="91"/>
    <n v="2"/>
    <n v="0"/>
    <n v="6.3504000000000005"/>
    <s v="Anna Andreadi"/>
    <n v="1"/>
    <n v="0"/>
    <n v="0"/>
  </r>
  <r>
    <n v="5741"/>
    <x v="2863"/>
    <x v="615"/>
    <d v="2019-03-31T00:00:00"/>
    <s v="First Class"/>
    <x v="704"/>
    <x v="704"/>
    <x v="1"/>
    <s v="United States"/>
    <s v="Fairfield"/>
    <s v="California"/>
    <n v="94533"/>
    <x v="1"/>
    <s v="FUR-FU-10001095"/>
    <x v="0"/>
    <s v="Furnishings"/>
    <s v="DAX Black Cherry Wood-Tone Poster Frame"/>
    <x v="4109"/>
    <n v="1"/>
    <n v="0"/>
    <n v="10.0624"/>
    <s v="Anna Andreadi"/>
    <n v="1"/>
    <n v="0"/>
    <n v="0"/>
  </r>
  <r>
    <n v="5742"/>
    <x v="2863"/>
    <x v="615"/>
    <d v="2019-03-31T00:00:00"/>
    <s v="First Class"/>
    <x v="704"/>
    <x v="704"/>
    <x v="1"/>
    <s v="United States"/>
    <s v="Fairfield"/>
    <s v="California"/>
    <n v="94533"/>
    <x v="1"/>
    <s v="TEC-MA-10004679"/>
    <x v="2"/>
    <s v="Machines"/>
    <s v="StarTech.com 10/100 VDSL2 Ethernet Extender Kit"/>
    <x v="4110"/>
    <n v="2"/>
    <n v="0.2"/>
    <n v="53.271999999999991"/>
    <s v="Anna Andreadi"/>
    <n v="1"/>
    <n v="0"/>
    <n v="0"/>
  </r>
  <r>
    <n v="5743"/>
    <x v="2863"/>
    <x v="615"/>
    <d v="2019-03-31T00:00:00"/>
    <s v="First Class"/>
    <x v="704"/>
    <x v="704"/>
    <x v="1"/>
    <s v="United States"/>
    <s v="Fairfield"/>
    <s v="California"/>
    <n v="94533"/>
    <x v="1"/>
    <s v="OFF-PA-10003651"/>
    <x v="1"/>
    <s v="Paper"/>
    <s v="Xerox 1968"/>
    <x v="4111"/>
    <n v="4"/>
    <n v="0"/>
    <n v="12.8256"/>
    <s v="Anna Andreadi"/>
    <n v="1"/>
    <n v="0"/>
    <n v="0"/>
  </r>
  <r>
    <n v="5744"/>
    <x v="2863"/>
    <x v="615"/>
    <d v="2019-03-31T00:00:00"/>
    <s v="First Class"/>
    <x v="704"/>
    <x v="704"/>
    <x v="1"/>
    <s v="United States"/>
    <s v="Fairfield"/>
    <s v="California"/>
    <n v="94533"/>
    <x v="1"/>
    <s v="OFF-PA-10000743"/>
    <x v="1"/>
    <s v="Paper"/>
    <s v="Xerox 1977"/>
    <x v="130"/>
    <n v="3"/>
    <n v="0"/>
    <n v="9.6191999999999993"/>
    <s v="Anna Andreadi"/>
    <n v="1"/>
    <n v="0"/>
    <n v="0"/>
  </r>
  <r>
    <n v="5745"/>
    <x v="2863"/>
    <x v="615"/>
    <d v="2019-03-31T00:00:00"/>
    <s v="First Class"/>
    <x v="704"/>
    <x v="704"/>
    <x v="1"/>
    <s v="United States"/>
    <s v="Fairfield"/>
    <s v="California"/>
    <n v="94533"/>
    <x v="1"/>
    <s v="OFF-ST-10002743"/>
    <x v="1"/>
    <s v="Storage"/>
    <s v="SAFCO Boltless Steel Shelving"/>
    <x v="4112"/>
    <n v="7"/>
    <n v="0"/>
    <n v="7.9547999999999632"/>
    <s v="Anna Andreadi"/>
    <n v="1"/>
    <n v="0"/>
    <n v="0"/>
  </r>
  <r>
    <n v="5746"/>
    <x v="2863"/>
    <x v="615"/>
    <d v="2019-03-31T00:00:00"/>
    <s v="First Class"/>
    <x v="704"/>
    <x v="704"/>
    <x v="1"/>
    <s v="United States"/>
    <s v="Fairfield"/>
    <s v="California"/>
    <n v="94533"/>
    <x v="1"/>
    <s v="FUR-FU-10003829"/>
    <x v="0"/>
    <s v="Furnishings"/>
    <s v="Stackable Trays"/>
    <x v="748"/>
    <n v="7"/>
    <n v="0"/>
    <n v="6.8991999999999987"/>
    <s v="Anna Andreadi"/>
    <n v="1"/>
    <n v="0"/>
    <n v="0"/>
  </r>
  <r>
    <n v="5747"/>
    <x v="2864"/>
    <x v="16"/>
    <d v="2018-12-12T00:00:00"/>
    <s v="Standard Class"/>
    <x v="23"/>
    <x v="23"/>
    <x v="0"/>
    <s v="United States"/>
    <s v="Greenville"/>
    <s v="North Carolina"/>
    <n v="27834"/>
    <x v="0"/>
    <s v="TEC-PH-10002496"/>
    <x v="2"/>
    <s v="Phones"/>
    <s v="Cisco SPA301"/>
    <x v="2528"/>
    <n v="2"/>
    <n v="0.2"/>
    <n v="31.197999999999986"/>
    <s v="Cassandra Brandow"/>
    <s v=""/>
    <n v="1"/>
    <n v="0"/>
  </r>
  <r>
    <n v="5748"/>
    <x v="2864"/>
    <x v="16"/>
    <d v="2018-12-12T00:00:00"/>
    <s v="Standard Class"/>
    <x v="23"/>
    <x v="23"/>
    <x v="0"/>
    <s v="United States"/>
    <s v="Greenville"/>
    <s v="North Carolina"/>
    <n v="27834"/>
    <x v="0"/>
    <s v="TEC-AC-10002473"/>
    <x v="2"/>
    <s v="Accessories"/>
    <s v="Maxell 4.7GB DVD-R"/>
    <x v="3147"/>
    <n v="3"/>
    <n v="0.2"/>
    <n v="17.879399999999997"/>
    <s v="Cassandra Brandow"/>
    <s v=""/>
    <n v="1"/>
    <n v="0"/>
  </r>
  <r>
    <n v="5749"/>
    <x v="2864"/>
    <x v="16"/>
    <d v="2018-12-12T00:00:00"/>
    <s v="Standard Class"/>
    <x v="23"/>
    <x v="23"/>
    <x v="0"/>
    <s v="United States"/>
    <s v="Greenville"/>
    <s v="North Carolina"/>
    <n v="27834"/>
    <x v="0"/>
    <s v="TEC-AC-10004877"/>
    <x v="2"/>
    <s v="Accessories"/>
    <s v="Imation 30456 USB Flash Drive 8GB"/>
    <x v="4113"/>
    <n v="3"/>
    <n v="0.2"/>
    <n v="-2.4840000000000018"/>
    <s v="Cassandra Brandow"/>
    <s v=""/>
    <n v="1"/>
    <n v="0"/>
  </r>
  <r>
    <n v="5750"/>
    <x v="2865"/>
    <x v="551"/>
    <d v="2019-11-22T00:00:00"/>
    <s v="Standard Class"/>
    <x v="54"/>
    <x v="54"/>
    <x v="0"/>
    <s v="United States"/>
    <s v="Long Beach"/>
    <s v="New York"/>
    <n v="11561"/>
    <x v="3"/>
    <s v="TEC-PH-10000923"/>
    <x v="2"/>
    <s v="Phones"/>
    <s v="Belkin SportFit Armband For iPhone 5s/5c, Fuchsia"/>
    <x v="4114"/>
    <n v="5"/>
    <n v="0"/>
    <n v="36.725500000000004"/>
    <s v="Chuck Magee"/>
    <s v=""/>
    <n v="1"/>
    <n v="0"/>
  </r>
  <r>
    <n v="5751"/>
    <x v="2866"/>
    <x v="992"/>
    <d v="2016-06-05T00:00:00"/>
    <s v="Standard Class"/>
    <x v="757"/>
    <x v="757"/>
    <x v="0"/>
    <s v="United States"/>
    <s v="Buffalo Grove"/>
    <s v="Illinois"/>
    <n v="60089"/>
    <x v="2"/>
    <s v="FUR-TA-10001539"/>
    <x v="0"/>
    <s v="Tables"/>
    <s v="Chromcraft Rectangular Conference Tables"/>
    <x v="4115"/>
    <n v="3"/>
    <n v="0.5"/>
    <n v="-184.83660000000003"/>
    <s v="Kelly Williams"/>
    <s v=""/>
    <n v="1"/>
    <n v="0"/>
  </r>
  <r>
    <n v="5752"/>
    <x v="2867"/>
    <x v="115"/>
    <d v="2018-01-28T00:00:00"/>
    <s v="Standard Class"/>
    <x v="224"/>
    <x v="224"/>
    <x v="0"/>
    <s v="United States"/>
    <s v="San Diego"/>
    <s v="California"/>
    <n v="92037"/>
    <x v="1"/>
    <s v="OFF-LA-10003498"/>
    <x v="1"/>
    <s v="Labels"/>
    <s v="Avery 475"/>
    <x v="1851"/>
    <n v="3"/>
    <n v="0"/>
    <n v="22.200000000000003"/>
    <s v="Anna Andreadi"/>
    <s v=""/>
    <n v="1"/>
    <n v="0"/>
  </r>
  <r>
    <n v="5753"/>
    <x v="2867"/>
    <x v="115"/>
    <d v="2018-01-28T00:00:00"/>
    <s v="Standard Class"/>
    <x v="224"/>
    <x v="224"/>
    <x v="0"/>
    <s v="United States"/>
    <s v="San Diego"/>
    <s v="California"/>
    <n v="92037"/>
    <x v="1"/>
    <s v="OFF-LA-10004484"/>
    <x v="1"/>
    <s v="Labels"/>
    <s v="Avery 476"/>
    <x v="2809"/>
    <n v="5"/>
    <n v="0"/>
    <n v="9.4989999999999988"/>
    <s v="Anna Andreadi"/>
    <s v=""/>
    <n v="1"/>
    <n v="0"/>
  </r>
  <r>
    <n v="5754"/>
    <x v="2868"/>
    <x v="1066"/>
    <d v="2018-02-10T00:00:00"/>
    <s v="Standard Class"/>
    <x v="702"/>
    <x v="702"/>
    <x v="0"/>
    <s v="United States"/>
    <s v="Richmond"/>
    <s v="Kentucky"/>
    <n v="40475"/>
    <x v="0"/>
    <s v="FUR-CH-10000015"/>
    <x v="0"/>
    <s v="Chairs"/>
    <s v="Hon Multipurpose Stacking Arm Chairs"/>
    <x v="405"/>
    <n v="4"/>
    <n v="0"/>
    <n v="225.26400000000001"/>
    <s v="Cassandra Brandow"/>
    <s v=""/>
    <n v="1"/>
    <n v="0"/>
  </r>
  <r>
    <n v="5755"/>
    <x v="2869"/>
    <x v="368"/>
    <d v="2017-04-03T00:00:00"/>
    <s v="Second Class"/>
    <x v="238"/>
    <x v="238"/>
    <x v="0"/>
    <s v="United States"/>
    <s v="Springfield"/>
    <s v="Virginia"/>
    <n v="22153"/>
    <x v="0"/>
    <s v="OFF-AR-10003732"/>
    <x v="1"/>
    <s v="Art"/>
    <s v="Newell 333"/>
    <x v="348"/>
    <n v="2"/>
    <n v="0"/>
    <n v="1.4455999999999998"/>
    <s v="Cassandra Brandow"/>
    <s v=""/>
    <n v="1"/>
    <n v="0"/>
  </r>
  <r>
    <n v="5756"/>
    <x v="2870"/>
    <x v="1005"/>
    <d v="2016-10-18T00:00:00"/>
    <s v="Standard Class"/>
    <x v="643"/>
    <x v="643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x v="4116"/>
    <n v="4"/>
    <n v="0.8"/>
    <n v="-8.532"/>
    <s v="Kelly Williams"/>
    <s v=""/>
    <n v="1"/>
    <n v="0"/>
  </r>
  <r>
    <n v="5757"/>
    <x v="2870"/>
    <x v="1005"/>
    <d v="2016-10-18T00:00:00"/>
    <s v="Standard Class"/>
    <x v="643"/>
    <x v="643"/>
    <x v="0"/>
    <s v="United States"/>
    <s v="Fort Worth"/>
    <s v="Texas"/>
    <n v="76106"/>
    <x v="2"/>
    <s v="TEC-CO-10002095"/>
    <x v="2"/>
    <s v="Copiers"/>
    <s v="Hewlett Packard 610 Color Digital Copier / Printer"/>
    <x v="4117"/>
    <n v="5"/>
    <n v="0.2"/>
    <n v="624.98749999999995"/>
    <s v="Kelly Williams"/>
    <s v=""/>
    <n v="1"/>
    <n v="0"/>
  </r>
  <r>
    <n v="5758"/>
    <x v="2871"/>
    <x v="1067"/>
    <d v="2017-08-16T00:00:00"/>
    <s v="Standard Class"/>
    <x v="768"/>
    <x v="768"/>
    <x v="0"/>
    <s v="United States"/>
    <s v="Raleigh"/>
    <s v="North Carolina"/>
    <n v="27604"/>
    <x v="0"/>
    <s v="FUR-FU-10004270"/>
    <x v="0"/>
    <s v="Furnishings"/>
    <s v="Executive Impressions 13&quot; Clairmont Wall Clock"/>
    <x v="4118"/>
    <n v="3"/>
    <n v="0.2"/>
    <n v="12.114900000000002"/>
    <s v="Cassandra Brandow"/>
    <s v=""/>
    <n v="1"/>
    <n v="1"/>
  </r>
  <r>
    <n v="5759"/>
    <x v="2872"/>
    <x v="6"/>
    <d v="2017-11-23T00:00:00"/>
    <s v="First Class"/>
    <x v="3"/>
    <x v="3"/>
    <x v="0"/>
    <s v="United States"/>
    <s v="Hialeah"/>
    <s v="Florida"/>
    <n v="33012"/>
    <x v="0"/>
    <s v="TEC-MA-10000423"/>
    <x v="2"/>
    <s v="Machines"/>
    <s v="Texas Instruments TI-34 Scientific Calculator"/>
    <x v="4119"/>
    <n v="3"/>
    <n v="0.5"/>
    <n v="-1.9791000000000025"/>
    <s v="Cassandra Brandow"/>
    <s v=""/>
    <n v="1"/>
    <n v="0"/>
  </r>
  <r>
    <n v="5760"/>
    <x v="2873"/>
    <x v="945"/>
    <d v="2018-12-30T00:00:00"/>
    <s v="Same Day"/>
    <x v="655"/>
    <x v="655"/>
    <x v="2"/>
    <s v="United States"/>
    <s v="Los Angeles"/>
    <s v="California"/>
    <n v="90032"/>
    <x v="1"/>
    <s v="OFF-ST-10001526"/>
    <x v="1"/>
    <s v="Storage"/>
    <s v="Iceberg Mobile Mega Data/Printer Cart"/>
    <x v="2289"/>
    <n v="4"/>
    <n v="0"/>
    <n v="125.14319999999998"/>
    <s v="Anna Andreadi"/>
    <n v="1"/>
    <n v="0"/>
    <n v="0"/>
  </r>
  <r>
    <n v="5761"/>
    <x v="2873"/>
    <x v="945"/>
    <d v="2018-12-30T00:00:00"/>
    <s v="Same Day"/>
    <x v="655"/>
    <x v="655"/>
    <x v="2"/>
    <s v="United States"/>
    <s v="Los Angeles"/>
    <s v="California"/>
    <n v="90032"/>
    <x v="1"/>
    <s v="OFF-BI-10002194"/>
    <x v="1"/>
    <s v="Binders"/>
    <s v="Cardinal Hold-It CD Pocket"/>
    <x v="4120"/>
    <n v="1"/>
    <n v="0.2"/>
    <n v="2.1546000000000003"/>
    <s v="Anna Andreadi"/>
    <n v="1"/>
    <n v="0"/>
    <n v="0"/>
  </r>
  <r>
    <n v="5762"/>
    <x v="2874"/>
    <x v="801"/>
    <d v="2019-08-15T00:00:00"/>
    <s v="First Class"/>
    <x v="594"/>
    <x v="594"/>
    <x v="0"/>
    <s v="United States"/>
    <s v="Lake Forest"/>
    <s v="California"/>
    <n v="92630"/>
    <x v="1"/>
    <s v="OFF-AP-10000828"/>
    <x v="1"/>
    <s v="Appliances"/>
    <s v="Avanti 4.4 Cu. Ft. Refrigerator"/>
    <x v="3116"/>
    <n v="3"/>
    <n v="0"/>
    <n v="152.02319999999997"/>
    <s v="Anna Andreadi"/>
    <s v=""/>
    <n v="1"/>
    <n v="0"/>
  </r>
  <r>
    <n v="5763"/>
    <x v="2874"/>
    <x v="801"/>
    <d v="2019-08-15T00:00:00"/>
    <s v="First Class"/>
    <x v="594"/>
    <x v="594"/>
    <x v="0"/>
    <s v="United States"/>
    <s v="Lake Forest"/>
    <s v="California"/>
    <n v="92630"/>
    <x v="1"/>
    <s v="FUR-FU-10001473"/>
    <x v="0"/>
    <s v="Furnishings"/>
    <s v="DAX Wood Document Frame"/>
    <x v="4121"/>
    <n v="4"/>
    <n v="0"/>
    <n v="19.7712"/>
    <s v="Anna Andreadi"/>
    <s v=""/>
    <n v="1"/>
    <n v="0"/>
  </r>
  <r>
    <n v="5764"/>
    <x v="2875"/>
    <x v="502"/>
    <d v="2017-11-05T00:00:00"/>
    <s v="First Class"/>
    <x v="92"/>
    <x v="92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x v="4122"/>
    <n v="10"/>
    <n v="0.1"/>
    <n v="209.27399999999992"/>
    <s v="Chuck Magee"/>
    <s v=""/>
    <n v="1"/>
    <n v="0"/>
  </r>
  <r>
    <n v="5765"/>
    <x v="2876"/>
    <x v="229"/>
    <d v="2017-09-12T00:00:00"/>
    <s v="Second Class"/>
    <x v="430"/>
    <x v="430"/>
    <x v="0"/>
    <s v="United States"/>
    <s v="Seattle"/>
    <s v="Washington"/>
    <n v="98103"/>
    <x v="1"/>
    <s v="OFF-ST-10003994"/>
    <x v="1"/>
    <s v="Storage"/>
    <s v="Belkin 19&quot; Center-Weighted Shelf, Gray"/>
    <x v="4123"/>
    <n v="6"/>
    <n v="0"/>
    <n v="17.693999999999988"/>
    <s v="Anna Andreadi"/>
    <s v=""/>
    <n v="1"/>
    <n v="0"/>
  </r>
  <r>
    <n v="5766"/>
    <x v="2877"/>
    <x v="1068"/>
    <d v="2016-11-14T00:00:00"/>
    <s v="Standard Class"/>
    <x v="12"/>
    <x v="12"/>
    <x v="0"/>
    <s v="United States"/>
    <s v="Redding"/>
    <s v="California"/>
    <n v="96003"/>
    <x v="1"/>
    <s v="TEC-PH-10004447"/>
    <x v="2"/>
    <s v="Phones"/>
    <s v="Toshiba IPT2010-SD IP Telephone"/>
    <x v="3844"/>
    <n v="3"/>
    <n v="0.2"/>
    <n v="25.018199999999993"/>
    <s v="Anna Andreadi"/>
    <s v=""/>
    <n v="1"/>
    <n v="0"/>
  </r>
  <r>
    <n v="5767"/>
    <x v="2878"/>
    <x v="750"/>
    <d v="2018-10-15T00:00:00"/>
    <s v="Standard Class"/>
    <x v="327"/>
    <x v="327"/>
    <x v="2"/>
    <s v="United States"/>
    <s v="San Antonio"/>
    <s v="Texas"/>
    <n v="78207"/>
    <x v="2"/>
    <s v="OFF-LA-10004545"/>
    <x v="1"/>
    <s v="Labels"/>
    <s v="Avery 50"/>
    <x v="4124"/>
    <n v="6"/>
    <n v="0.2"/>
    <n v="20.298599999999993"/>
    <s v="Kelly Williams"/>
    <s v=""/>
    <n v="1"/>
    <n v="0"/>
  </r>
  <r>
    <n v="5768"/>
    <x v="2879"/>
    <x v="565"/>
    <d v="2019-09-12T00:00:00"/>
    <s v="Second Class"/>
    <x v="753"/>
    <x v="753"/>
    <x v="1"/>
    <s v="United States"/>
    <s v="Houston"/>
    <s v="Texas"/>
    <n v="77070"/>
    <x v="2"/>
    <s v="TEC-AC-10003116"/>
    <x v="2"/>
    <s v="Accessories"/>
    <s v="Memorex Froggy Flash Drive 8 GB"/>
    <x v="4125"/>
    <n v="6"/>
    <n v="0.2"/>
    <n v="20.234999999999996"/>
    <s v="Kelly Williams"/>
    <s v=""/>
    <n v="1"/>
    <n v="0"/>
  </r>
  <r>
    <n v="5769"/>
    <x v="2880"/>
    <x v="1069"/>
    <d v="2017-03-01T00:00:00"/>
    <s v="Standard Class"/>
    <x v="286"/>
    <x v="286"/>
    <x v="0"/>
    <s v="United States"/>
    <s v="Leominster"/>
    <s v="Massachusetts"/>
    <n v="1453"/>
    <x v="3"/>
    <s v="OFF-LA-10001641"/>
    <x v="1"/>
    <s v="Labels"/>
    <s v="Avery 518"/>
    <x v="982"/>
    <n v="1"/>
    <n v="0"/>
    <n v="1.512"/>
    <s v="Chuck Magee"/>
    <s v=""/>
    <n v="1"/>
    <n v="0"/>
  </r>
  <r>
    <n v="5770"/>
    <x v="2880"/>
    <x v="1069"/>
    <d v="2017-03-01T00:00:00"/>
    <s v="Standard Class"/>
    <x v="286"/>
    <x v="286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x v="20"/>
    <n v="4"/>
    <n v="0"/>
    <n v="10.223999999999998"/>
    <s v="Chuck Magee"/>
    <s v=""/>
    <n v="1"/>
    <n v="0"/>
  </r>
  <r>
    <n v="5771"/>
    <x v="2881"/>
    <x v="496"/>
    <d v="2017-09-28T00:00:00"/>
    <s v="Standard Class"/>
    <x v="464"/>
    <x v="464"/>
    <x v="1"/>
    <s v="United States"/>
    <s v="Los Angeles"/>
    <s v="California"/>
    <n v="90032"/>
    <x v="1"/>
    <s v="FUR-FU-10000010"/>
    <x v="0"/>
    <s v="Furnishings"/>
    <s v="DAX Value U-Channel Document Frames, Easel Back"/>
    <x v="4126"/>
    <n v="3"/>
    <n v="0"/>
    <n v="4.6220999999999997"/>
    <s v="Anna Andreadi"/>
    <s v=""/>
    <n v="1"/>
    <n v="0"/>
  </r>
  <r>
    <n v="5772"/>
    <x v="2881"/>
    <x v="496"/>
    <d v="2017-09-28T00:00:00"/>
    <s v="Standard Class"/>
    <x v="464"/>
    <x v="464"/>
    <x v="1"/>
    <s v="United States"/>
    <s v="Los Angeles"/>
    <s v="California"/>
    <n v="90032"/>
    <x v="1"/>
    <s v="OFF-AP-10002651"/>
    <x v="1"/>
    <s v="Appliances"/>
    <s v="Hoover Upright Vacuum With Dirt Cup"/>
    <x v="4127"/>
    <n v="4"/>
    <n v="0"/>
    <n v="335.85479999999984"/>
    <s v="Anna Andreadi"/>
    <s v=""/>
    <n v="1"/>
    <n v="0"/>
  </r>
  <r>
    <n v="5773"/>
    <x v="2882"/>
    <x v="650"/>
    <d v="2017-12-01T00:00:00"/>
    <s v="Standard Class"/>
    <x v="105"/>
    <x v="105"/>
    <x v="1"/>
    <s v="United States"/>
    <s v="Springfield"/>
    <s v="Missouri"/>
    <n v="65807"/>
    <x v="2"/>
    <s v="TEC-CO-10002313"/>
    <x v="2"/>
    <s v="Copiers"/>
    <s v="Canon PC1080F Personal Copier"/>
    <x v="4128"/>
    <n v="1"/>
    <n v="0"/>
    <n v="233.99610000000001"/>
    <s v="Kelly Williams"/>
    <s v=""/>
    <n v="1"/>
    <n v="0"/>
  </r>
  <r>
    <n v="5774"/>
    <x v="2883"/>
    <x v="1070"/>
    <d v="2018-09-06T00:00:00"/>
    <s v="Standard Class"/>
    <x v="236"/>
    <x v="236"/>
    <x v="0"/>
    <s v="United States"/>
    <s v="Waco"/>
    <s v="Texas"/>
    <n v="76706"/>
    <x v="2"/>
    <s v="OFF-ST-10001580"/>
    <x v="1"/>
    <s v="Storage"/>
    <s v="Super Decoflex Portable Personal File"/>
    <x v="942"/>
    <n v="2"/>
    <n v="0.2"/>
    <n v="2.3967999999999989"/>
    <s v="Kelly Williams"/>
    <s v=""/>
    <n v="1"/>
    <n v="0"/>
  </r>
  <r>
    <n v="5775"/>
    <x v="2884"/>
    <x v="408"/>
    <d v="2018-04-16T00:00:00"/>
    <s v="Standard Class"/>
    <x v="443"/>
    <x v="443"/>
    <x v="0"/>
    <s v="United States"/>
    <s v="Los Angeles"/>
    <s v="California"/>
    <n v="90036"/>
    <x v="1"/>
    <s v="FUR-CH-10001545"/>
    <x v="0"/>
    <s v="Chairs"/>
    <s v="Hon Comfortask Task/Swivel Chairs"/>
    <x v="4129"/>
    <n v="7"/>
    <n v="0.2"/>
    <n v="-31.914400000000015"/>
    <s v="Anna Andreadi"/>
    <n v="1"/>
    <n v="0"/>
    <n v="0"/>
  </r>
  <r>
    <n v="5776"/>
    <x v="2884"/>
    <x v="408"/>
    <d v="2018-04-16T00:00:00"/>
    <s v="Standard Class"/>
    <x v="443"/>
    <x v="443"/>
    <x v="0"/>
    <s v="United States"/>
    <s v="Los Angeles"/>
    <s v="California"/>
    <n v="90036"/>
    <x v="1"/>
    <s v="OFF-BI-10004826"/>
    <x v="1"/>
    <s v="Binders"/>
    <s v="JM Magazine Binder"/>
    <x v="4130"/>
    <n v="1"/>
    <n v="0.2"/>
    <n v="4.6228000000000007"/>
    <s v="Anna Andreadi"/>
    <n v="1"/>
    <n v="0"/>
    <n v="0"/>
  </r>
  <r>
    <n v="5777"/>
    <x v="2885"/>
    <x v="429"/>
    <d v="2018-12-08T00:00:00"/>
    <s v="Standard Class"/>
    <x v="215"/>
    <x v="215"/>
    <x v="0"/>
    <s v="United States"/>
    <s v="Auburn"/>
    <s v="New York"/>
    <n v="13021"/>
    <x v="3"/>
    <s v="OFF-BI-10000301"/>
    <x v="1"/>
    <s v="Binders"/>
    <s v="GBC Instant Report Kit"/>
    <x v="1654"/>
    <n v="3"/>
    <n v="0.2"/>
    <n v="5.8230000000000004"/>
    <s v="Chuck Magee"/>
    <s v=""/>
    <n v="1"/>
    <n v="0"/>
  </r>
  <r>
    <n v="5778"/>
    <x v="2886"/>
    <x v="429"/>
    <d v="2018-12-09T00:00:00"/>
    <s v="Standard Class"/>
    <x v="446"/>
    <x v="446"/>
    <x v="0"/>
    <s v="United States"/>
    <s v="San Francisco"/>
    <s v="California"/>
    <n v="94109"/>
    <x v="1"/>
    <s v="OFF-PA-10000994"/>
    <x v="1"/>
    <s v="Paper"/>
    <s v="Xerox 1915"/>
    <x v="2840"/>
    <n v="1"/>
    <n v="0"/>
    <n v="50.327999999999996"/>
    <s v="Anna Andreadi"/>
    <s v=""/>
    <n v="1"/>
    <n v="0"/>
  </r>
  <r>
    <n v="5779"/>
    <x v="2887"/>
    <x v="7"/>
    <d v="2016-11-18T00:00:00"/>
    <s v="Standard Class"/>
    <x v="275"/>
    <x v="275"/>
    <x v="0"/>
    <s v="United States"/>
    <s v="Los Angeles"/>
    <s v="California"/>
    <n v="90008"/>
    <x v="1"/>
    <s v="OFF-AR-10003156"/>
    <x v="1"/>
    <s v="Art"/>
    <s v="50 Colored Long Pencils"/>
    <x v="429"/>
    <n v="3"/>
    <n v="0"/>
    <n v="7.9248000000000012"/>
    <s v="Anna Andreadi"/>
    <n v="1"/>
    <n v="0"/>
    <n v="0"/>
  </r>
  <r>
    <n v="5780"/>
    <x v="2887"/>
    <x v="7"/>
    <d v="2016-11-18T00:00:00"/>
    <s v="Standard Class"/>
    <x v="275"/>
    <x v="275"/>
    <x v="0"/>
    <s v="United States"/>
    <s v="Los Angeles"/>
    <s v="California"/>
    <n v="90008"/>
    <x v="1"/>
    <s v="FUR-CH-10000988"/>
    <x v="0"/>
    <s v="Chairs"/>
    <s v="Hon Olson Stacker Stools"/>
    <x v="4131"/>
    <n v="1"/>
    <n v="0.2"/>
    <n v="11.264799999999997"/>
    <s v="Anna Andreadi"/>
    <n v="1"/>
    <n v="0"/>
    <n v="0"/>
  </r>
  <r>
    <n v="5781"/>
    <x v="2888"/>
    <x v="788"/>
    <d v="2017-04-09T00:00:00"/>
    <s v="Standard Class"/>
    <x v="479"/>
    <x v="479"/>
    <x v="0"/>
    <s v="United States"/>
    <s v="Los Angeles"/>
    <s v="California"/>
    <n v="90049"/>
    <x v="1"/>
    <s v="TEC-MA-10003329"/>
    <x v="2"/>
    <s v="Machines"/>
    <s v="Vtech AT&amp;T CL2940 Corded Speakerphone, Black"/>
    <x v="981"/>
    <n v="3"/>
    <n v="0.2"/>
    <n v="24.291899999999998"/>
    <s v="Anna Andreadi"/>
    <s v=""/>
    <n v="1"/>
    <n v="0"/>
  </r>
  <r>
    <n v="5782"/>
    <x v="2889"/>
    <x v="295"/>
    <d v="2017-12-16T00:00:00"/>
    <s v="Second Class"/>
    <x v="190"/>
    <x v="190"/>
    <x v="0"/>
    <s v="United States"/>
    <s v="Chico"/>
    <s v="California"/>
    <n v="95928"/>
    <x v="1"/>
    <s v="OFF-AR-10001547"/>
    <x v="1"/>
    <s v="Art"/>
    <s v="Newell 311"/>
    <x v="4132"/>
    <n v="1"/>
    <n v="0"/>
    <n v="0.59670000000000001"/>
    <s v="Anna Andreadi"/>
    <s v=""/>
    <n v="1"/>
    <n v="0"/>
  </r>
  <r>
    <n v="5783"/>
    <x v="2889"/>
    <x v="295"/>
    <d v="2017-12-16T00:00:00"/>
    <s v="Second Class"/>
    <x v="190"/>
    <x v="190"/>
    <x v="0"/>
    <s v="United States"/>
    <s v="Chico"/>
    <s v="California"/>
    <n v="95928"/>
    <x v="1"/>
    <s v="OFF-EN-10003072"/>
    <x v="1"/>
    <s v="Envelopes"/>
    <s v="Peel &amp; Seel Envelopes"/>
    <x v="2887"/>
    <n v="4"/>
    <n v="0"/>
    <n v="7.4496000000000002"/>
    <s v="Anna Andreadi"/>
    <s v=""/>
    <n v="1"/>
    <n v="0"/>
  </r>
  <r>
    <n v="5784"/>
    <x v="2889"/>
    <x v="295"/>
    <d v="2017-12-16T00:00:00"/>
    <s v="Second Class"/>
    <x v="190"/>
    <x v="190"/>
    <x v="0"/>
    <s v="United States"/>
    <s v="Chico"/>
    <s v="California"/>
    <n v="95928"/>
    <x v="1"/>
    <s v="OFF-PA-10000726"/>
    <x v="1"/>
    <s v="Paper"/>
    <s v="Black Print Carbonless Snap-Off Rapid Letter, 8 1/2&quot; x 7&quot;"/>
    <x v="2978"/>
    <n v="4"/>
    <n v="0"/>
    <n v="16.397999999999996"/>
    <s v="Anna Andreadi"/>
    <s v=""/>
    <n v="1"/>
    <n v="0"/>
  </r>
  <r>
    <n v="5785"/>
    <x v="2890"/>
    <x v="280"/>
    <d v="2019-10-08T00:00:00"/>
    <s v="Standard Class"/>
    <x v="765"/>
    <x v="765"/>
    <x v="0"/>
    <s v="United States"/>
    <s v="Springfield"/>
    <s v="Oregon"/>
    <n v="97477"/>
    <x v="1"/>
    <s v="FUR-BO-10001972"/>
    <x v="0"/>
    <s v="Bookcases"/>
    <s v="O'Sullivan 4-Shelf Bookcase in Odessa Pine"/>
    <x v="4133"/>
    <n v="6"/>
    <n v="0.7"/>
    <n v="-384.71640000000002"/>
    <s v="Anna Andreadi"/>
    <s v=""/>
    <n v="1"/>
    <n v="0"/>
  </r>
  <r>
    <n v="5786"/>
    <x v="2890"/>
    <x v="280"/>
    <d v="2019-10-08T00:00:00"/>
    <s v="Standard Class"/>
    <x v="765"/>
    <x v="765"/>
    <x v="0"/>
    <s v="United States"/>
    <s v="Springfield"/>
    <s v="Oregon"/>
    <n v="97477"/>
    <x v="1"/>
    <s v="OFF-SU-10004664"/>
    <x v="1"/>
    <s v="Supplies"/>
    <s v="Acme Softgrip Scissors"/>
    <x v="384"/>
    <n v="6"/>
    <n v="0.2"/>
    <n v="4.3955999999999982"/>
    <s v="Anna Andreadi"/>
    <s v=""/>
    <n v="1"/>
    <n v="0"/>
  </r>
  <r>
    <n v="5787"/>
    <x v="2890"/>
    <x v="280"/>
    <d v="2019-10-08T00:00:00"/>
    <s v="Standard Class"/>
    <x v="765"/>
    <x v="765"/>
    <x v="0"/>
    <s v="United States"/>
    <s v="Springfield"/>
    <s v="Oregon"/>
    <n v="97477"/>
    <x v="1"/>
    <s v="OFF-BI-10003676"/>
    <x v="1"/>
    <s v="Binders"/>
    <s v="GBC Standard Recycled Report Covers, Clear Plastic Sheets"/>
    <x v="4134"/>
    <n v="7"/>
    <n v="0.7"/>
    <n v="-16.601199999999999"/>
    <s v="Anna Andreadi"/>
    <s v=""/>
    <n v="1"/>
    <n v="0"/>
  </r>
  <r>
    <n v="5788"/>
    <x v="2890"/>
    <x v="280"/>
    <d v="2019-10-08T00:00:00"/>
    <s v="Standard Class"/>
    <x v="765"/>
    <x v="765"/>
    <x v="0"/>
    <s v="United States"/>
    <s v="Springfield"/>
    <s v="Oregon"/>
    <n v="97477"/>
    <x v="1"/>
    <s v="OFF-AR-10003727"/>
    <x v="1"/>
    <s v="Art"/>
    <s v="Berol Giant Pencil Sharpener"/>
    <x v="4135"/>
    <n v="7"/>
    <n v="0.2"/>
    <n v="10.703699999999987"/>
    <s v="Anna Andreadi"/>
    <s v=""/>
    <n v="1"/>
    <n v="0"/>
  </r>
  <r>
    <n v="5789"/>
    <x v="2891"/>
    <x v="318"/>
    <d v="2019-04-14T00:00:00"/>
    <s v="Second Class"/>
    <x v="769"/>
    <x v="769"/>
    <x v="1"/>
    <s v="United States"/>
    <s v="Jacksonville"/>
    <s v="Florida"/>
    <n v="32216"/>
    <x v="0"/>
    <s v="FUR-FU-10003829"/>
    <x v="0"/>
    <s v="Furnishings"/>
    <s v="Stackable Trays"/>
    <x v="4136"/>
    <n v="5"/>
    <n v="0.2"/>
    <n v="1.8479999999999985"/>
    <s v="Cassandra Brandow"/>
    <s v=""/>
    <n v="1"/>
    <n v="1"/>
  </r>
  <r>
    <n v="5790"/>
    <x v="2891"/>
    <x v="318"/>
    <d v="2019-04-14T00:00:00"/>
    <s v="Second Class"/>
    <x v="769"/>
    <x v="769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x v="2974"/>
    <n v="3"/>
    <n v="0.7"/>
    <n v="-3.0933000000000002"/>
    <s v="Cassandra Brandow"/>
    <s v=""/>
    <n v="1"/>
    <n v="0"/>
  </r>
  <r>
    <n v="5791"/>
    <x v="2892"/>
    <x v="365"/>
    <d v="2019-10-02T00:00:00"/>
    <s v="First Class"/>
    <x v="310"/>
    <x v="310"/>
    <x v="0"/>
    <s v="United States"/>
    <s v="Bakersfield"/>
    <s v="California"/>
    <n v="93309"/>
    <x v="1"/>
    <s v="OFF-FA-10002280"/>
    <x v="1"/>
    <s v="Fasteners"/>
    <s v="Advantus Plastic Paper Clips"/>
    <x v="768"/>
    <n v="7"/>
    <n v="0"/>
    <n v="16.8"/>
    <s v="Anna Andreadi"/>
    <n v="1"/>
    <n v="0"/>
    <n v="0"/>
  </r>
  <r>
    <n v="5792"/>
    <x v="2892"/>
    <x v="365"/>
    <d v="2019-10-02T00:00:00"/>
    <s v="First Class"/>
    <x v="310"/>
    <x v="310"/>
    <x v="0"/>
    <s v="United States"/>
    <s v="Bakersfield"/>
    <s v="California"/>
    <n v="93309"/>
    <x v="1"/>
    <s v="FUR-CH-10002961"/>
    <x v="0"/>
    <s v="Chairs"/>
    <s v="Leather Task Chair, Black"/>
    <x v="74"/>
    <n v="1"/>
    <n v="0.2"/>
    <n v="0"/>
    <s v="Anna Andreadi"/>
    <n v="1"/>
    <n v="0"/>
    <n v="0"/>
  </r>
  <r>
    <n v="5793"/>
    <x v="2892"/>
    <x v="365"/>
    <d v="2019-10-02T00:00:00"/>
    <s v="First Class"/>
    <x v="310"/>
    <x v="310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x v="2064"/>
    <n v="2"/>
    <n v="0"/>
    <n v="25.438400000000001"/>
    <s v="Anna Andreadi"/>
    <n v="1"/>
    <n v="0"/>
    <n v="0"/>
  </r>
  <r>
    <n v="5794"/>
    <x v="2892"/>
    <x v="365"/>
    <d v="2019-10-02T00:00:00"/>
    <s v="First Class"/>
    <x v="310"/>
    <x v="310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x v="2678"/>
    <n v="1"/>
    <n v="0"/>
    <n v="15.524999999999999"/>
    <s v="Anna Andreadi"/>
    <n v="1"/>
    <n v="0"/>
    <n v="0"/>
  </r>
  <r>
    <n v="5795"/>
    <x v="2892"/>
    <x v="365"/>
    <d v="2019-10-02T00:00:00"/>
    <s v="First Class"/>
    <x v="310"/>
    <x v="310"/>
    <x v="0"/>
    <s v="United States"/>
    <s v="Bakersfield"/>
    <s v="California"/>
    <n v="93309"/>
    <x v="1"/>
    <s v="OFF-BI-10003364"/>
    <x v="1"/>
    <s v="Binders"/>
    <s v="Binding Machine Supplies"/>
    <x v="1004"/>
    <n v="2"/>
    <n v="0.2"/>
    <n v="16.3352"/>
    <s v="Anna Andreadi"/>
    <n v="1"/>
    <n v="0"/>
    <n v="0"/>
  </r>
  <r>
    <n v="5796"/>
    <x v="2893"/>
    <x v="411"/>
    <d v="2016-10-03T00:00:00"/>
    <s v="Second Class"/>
    <x v="436"/>
    <x v="436"/>
    <x v="0"/>
    <s v="United States"/>
    <s v="New York City"/>
    <s v="New York"/>
    <n v="10011"/>
    <x v="3"/>
    <s v="OFF-ST-10002615"/>
    <x v="1"/>
    <s v="Storage"/>
    <s v="Dual Level, Single-Width Filing Carts"/>
    <x v="4137"/>
    <n v="9"/>
    <n v="0"/>
    <n v="362.84040000000005"/>
    <s v="Chuck Magee"/>
    <s v=""/>
    <n v="1"/>
    <n v="0"/>
  </r>
  <r>
    <n v="5797"/>
    <x v="2893"/>
    <x v="411"/>
    <d v="2016-10-03T00:00:00"/>
    <s v="Second Class"/>
    <x v="436"/>
    <x v="436"/>
    <x v="0"/>
    <s v="United States"/>
    <s v="New York City"/>
    <s v="New York"/>
    <n v="10011"/>
    <x v="3"/>
    <s v="FUR-FU-10000521"/>
    <x v="0"/>
    <s v="Furnishings"/>
    <s v="Seth Thomas 14&quot; Putty-Colored Wall Clock"/>
    <x v="4138"/>
    <n v="4"/>
    <n v="0"/>
    <n v="36.381599999999992"/>
    <s v="Chuck Magee"/>
    <s v=""/>
    <n v="1"/>
    <n v="0"/>
  </r>
  <r>
    <n v="5798"/>
    <x v="2893"/>
    <x v="411"/>
    <d v="2016-10-03T00:00:00"/>
    <s v="Second Class"/>
    <x v="436"/>
    <x v="436"/>
    <x v="0"/>
    <s v="United States"/>
    <s v="New York City"/>
    <s v="New York"/>
    <n v="10011"/>
    <x v="3"/>
    <s v="OFF-LA-10000121"/>
    <x v="1"/>
    <s v="Labels"/>
    <s v="Avery 48"/>
    <x v="1381"/>
    <n v="3"/>
    <n v="0"/>
    <n v="8.6939999999999991"/>
    <s v="Chuck Magee"/>
    <s v=""/>
    <n v="1"/>
    <n v="0"/>
  </r>
  <r>
    <n v="5799"/>
    <x v="2893"/>
    <x v="411"/>
    <d v="2016-10-03T00:00:00"/>
    <s v="Second Class"/>
    <x v="436"/>
    <x v="436"/>
    <x v="0"/>
    <s v="United States"/>
    <s v="New York City"/>
    <s v="New York"/>
    <n v="10011"/>
    <x v="3"/>
    <s v="OFF-PA-10001289"/>
    <x v="1"/>
    <s v="Paper"/>
    <s v="White Computer Printout Paper by Universal"/>
    <x v="2723"/>
    <n v="2"/>
    <n v="0"/>
    <n v="37.9848"/>
    <s v="Chuck Magee"/>
    <s v=""/>
    <n v="1"/>
    <n v="0"/>
  </r>
  <r>
    <n v="5800"/>
    <x v="2894"/>
    <x v="1071"/>
    <d v="2016-08-25T00:00:00"/>
    <s v="Second Class"/>
    <x v="257"/>
    <x v="257"/>
    <x v="0"/>
    <s v="United States"/>
    <s v="Chicago"/>
    <s v="Illinois"/>
    <n v="60610"/>
    <x v="2"/>
    <s v="FUR-CH-10004495"/>
    <x v="0"/>
    <s v="Chairs"/>
    <s v="Global Leather and Oak Executive Chair, Black"/>
    <x v="4139"/>
    <n v="2"/>
    <n v="0.3"/>
    <n v="-6.0196000000000538"/>
    <s v="Kelly Williams"/>
    <s v=""/>
    <n v="1"/>
    <n v="0"/>
  </r>
  <r>
    <n v="5801"/>
    <x v="2895"/>
    <x v="384"/>
    <d v="2016-07-14T00:00:00"/>
    <s v="First Class"/>
    <x v="438"/>
    <x v="438"/>
    <x v="0"/>
    <s v="United States"/>
    <s v="El Paso"/>
    <s v="Texas"/>
    <n v="79907"/>
    <x v="2"/>
    <s v="TEC-PH-10000895"/>
    <x v="2"/>
    <s v="Phones"/>
    <s v="Polycom VVX 310 VoIP phone"/>
    <x v="4140"/>
    <n v="4"/>
    <n v="0.2"/>
    <n v="43.197600000000023"/>
    <s v="Kelly Williams"/>
    <n v="1"/>
    <n v="0"/>
    <n v="0"/>
  </r>
  <r>
    <n v="5802"/>
    <x v="2895"/>
    <x v="384"/>
    <d v="2016-07-14T00:00:00"/>
    <s v="First Class"/>
    <x v="438"/>
    <x v="438"/>
    <x v="0"/>
    <s v="United States"/>
    <s v="El Paso"/>
    <s v="Texas"/>
    <n v="79907"/>
    <x v="2"/>
    <s v="OFF-PA-10000552"/>
    <x v="1"/>
    <s v="Paper"/>
    <s v="Xerox 200"/>
    <x v="563"/>
    <n v="2"/>
    <n v="0.2"/>
    <n v="3.6288"/>
    <s v="Kelly Williams"/>
    <n v="1"/>
    <n v="0"/>
    <n v="0"/>
  </r>
  <r>
    <n v="5803"/>
    <x v="2896"/>
    <x v="204"/>
    <d v="2017-03-24T00:00:00"/>
    <s v="First Class"/>
    <x v="76"/>
    <x v="76"/>
    <x v="0"/>
    <s v="United States"/>
    <s v="Thousand Oaks"/>
    <s v="California"/>
    <n v="91360"/>
    <x v="1"/>
    <s v="TEC-PH-10000376"/>
    <x v="2"/>
    <s v="Phones"/>
    <s v="Square Credit Card Reader"/>
    <x v="2992"/>
    <n v="2"/>
    <n v="0.2"/>
    <n v="1.1988000000000003"/>
    <s v="Anna Andreadi"/>
    <s v=""/>
    <n v="1"/>
    <n v="0"/>
  </r>
  <r>
    <n v="5804"/>
    <x v="2897"/>
    <x v="605"/>
    <d v="2019-05-19T00:00:00"/>
    <s v="Standard Class"/>
    <x v="655"/>
    <x v="655"/>
    <x v="2"/>
    <s v="United States"/>
    <s v="Springfield"/>
    <s v="Ohio"/>
    <n v="45503"/>
    <x v="3"/>
    <s v="OFF-AR-10003504"/>
    <x v="1"/>
    <s v="Art"/>
    <s v="Newell 347"/>
    <x v="1518"/>
    <n v="3"/>
    <n v="0.2"/>
    <n v="1.1555999999999984"/>
    <s v="Chuck Magee"/>
    <s v=""/>
    <n v="1"/>
    <n v="0"/>
  </r>
  <r>
    <n v="5805"/>
    <x v="2898"/>
    <x v="38"/>
    <d v="2019-11-19T00:00:00"/>
    <s v="Standard Class"/>
    <x v="722"/>
    <x v="722"/>
    <x v="1"/>
    <s v="United States"/>
    <s v="Dallas"/>
    <s v="Texas"/>
    <n v="75220"/>
    <x v="2"/>
    <s v="OFF-ST-10000943"/>
    <x v="1"/>
    <s v="Storage"/>
    <s v="Eldon ProFile File 'N Store Portable File Tub Letter/Legal Size Black"/>
    <x v="1845"/>
    <n v="4"/>
    <n v="0.2"/>
    <n v="6.1792000000000016"/>
    <s v="Kelly Williams"/>
    <s v=""/>
    <n v="1"/>
    <n v="0"/>
  </r>
  <r>
    <n v="5806"/>
    <x v="2898"/>
    <x v="38"/>
    <d v="2019-11-19T00:00:00"/>
    <s v="Standard Class"/>
    <x v="722"/>
    <x v="722"/>
    <x v="1"/>
    <s v="United States"/>
    <s v="Dallas"/>
    <s v="Texas"/>
    <n v="75220"/>
    <x v="2"/>
    <s v="FUR-BO-10003441"/>
    <x v="0"/>
    <s v="Bookcases"/>
    <s v="Bush Westfield Collection Bookcases, Fully Assembled"/>
    <x v="4141"/>
    <n v="3"/>
    <n v="0.32"/>
    <n v="-27.264600000000016"/>
    <s v="Kelly Williams"/>
    <s v=""/>
    <n v="1"/>
    <n v="0"/>
  </r>
  <r>
    <n v="5807"/>
    <x v="2899"/>
    <x v="913"/>
    <d v="2018-09-07T00:00:00"/>
    <s v="Second Class"/>
    <x v="111"/>
    <x v="111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x v="854"/>
    <n v="3"/>
    <n v="0.2"/>
    <n v="4.1147999999999998"/>
    <s v="Cassandra Brandow"/>
    <s v=""/>
    <n v="1"/>
    <n v="0"/>
  </r>
  <r>
    <n v="5808"/>
    <x v="2899"/>
    <x v="913"/>
    <d v="2018-09-07T00:00:00"/>
    <s v="Second Class"/>
    <x v="111"/>
    <x v="111"/>
    <x v="0"/>
    <s v="United States"/>
    <s v="Knoxville"/>
    <s v="Tennessee"/>
    <n v="37918"/>
    <x v="0"/>
    <s v="OFF-AP-10001205"/>
    <x v="1"/>
    <s v="Appliances"/>
    <s v="Belkin 5 Outlet SurgeMaster Power Centers"/>
    <x v="2802"/>
    <n v="2"/>
    <n v="0.2"/>
    <n v="8.7168000000000063"/>
    <s v="Cassandra Brandow"/>
    <s v=""/>
    <n v="1"/>
    <n v="0"/>
  </r>
  <r>
    <n v="5809"/>
    <x v="2899"/>
    <x v="913"/>
    <d v="2018-09-07T00:00:00"/>
    <s v="Second Class"/>
    <x v="111"/>
    <x v="111"/>
    <x v="0"/>
    <s v="United States"/>
    <s v="Knoxville"/>
    <s v="Tennessee"/>
    <n v="37918"/>
    <x v="0"/>
    <s v="OFF-AR-10002987"/>
    <x v="1"/>
    <s v="Art"/>
    <s v="Prismacolor Color Pencil Set"/>
    <x v="4142"/>
    <n v="2"/>
    <n v="0.2"/>
    <n v="8.3328000000000024"/>
    <s v="Cassandra Brandow"/>
    <s v=""/>
    <n v="1"/>
    <n v="0"/>
  </r>
  <r>
    <n v="5810"/>
    <x v="2900"/>
    <x v="1072"/>
    <d v="2018-02-11T00:00:00"/>
    <s v="Standard Class"/>
    <x v="208"/>
    <x v="208"/>
    <x v="1"/>
    <s v="United States"/>
    <s v="Chattanooga"/>
    <s v="Tennessee"/>
    <n v="37421"/>
    <x v="0"/>
    <s v="FUR-FU-10000723"/>
    <x v="0"/>
    <s v="Furnishings"/>
    <s v="Deflect-o EconoMat Studded, No Bevel Mat for Low Pile Carpeting"/>
    <x v="4143"/>
    <n v="4"/>
    <n v="0.2"/>
    <n v="-18.180799999999998"/>
    <s v="Cassandra Brandow"/>
    <s v=""/>
    <n v="1"/>
    <n v="0"/>
  </r>
  <r>
    <n v="5811"/>
    <x v="2901"/>
    <x v="204"/>
    <d v="2017-03-26T00:00:00"/>
    <s v="Standard Class"/>
    <x v="251"/>
    <x v="251"/>
    <x v="1"/>
    <s v="United States"/>
    <s v="San Diego"/>
    <s v="California"/>
    <n v="92037"/>
    <x v="1"/>
    <s v="OFF-PA-10003127"/>
    <x v="1"/>
    <s v="Paper"/>
    <s v="Easy-staple paper"/>
    <x v="151"/>
    <n v="4"/>
    <n v="0"/>
    <n v="48.539199999999994"/>
    <s v="Anna Andreadi"/>
    <s v=""/>
    <n v="1"/>
    <n v="0"/>
  </r>
  <r>
    <n v="5812"/>
    <x v="2901"/>
    <x v="204"/>
    <d v="2017-03-26T00:00:00"/>
    <s v="Standard Class"/>
    <x v="251"/>
    <x v="251"/>
    <x v="1"/>
    <s v="United States"/>
    <s v="San Diego"/>
    <s v="California"/>
    <n v="92037"/>
    <x v="1"/>
    <s v="FUR-FU-10000747"/>
    <x v="0"/>
    <s v="Furnishings"/>
    <s v="Tenex B1-RE Series Chair Mats for Low Pile Carpets"/>
    <x v="1377"/>
    <n v="2"/>
    <n v="0"/>
    <n v="15.633199999999988"/>
    <s v="Anna Andreadi"/>
    <s v=""/>
    <n v="1"/>
    <n v="0"/>
  </r>
  <r>
    <n v="5813"/>
    <x v="2901"/>
    <x v="204"/>
    <d v="2017-03-26T00:00:00"/>
    <s v="Standard Class"/>
    <x v="251"/>
    <x v="251"/>
    <x v="1"/>
    <s v="United States"/>
    <s v="San Diego"/>
    <s v="California"/>
    <n v="92037"/>
    <x v="1"/>
    <s v="TEC-PH-10001795"/>
    <x v="2"/>
    <s v="Phones"/>
    <s v="ClearOne CHATAttach 160 - speaker phone"/>
    <x v="4144"/>
    <n v="3"/>
    <n v="0.2"/>
    <n v="185.99699999999984"/>
    <s v="Anna Andreadi"/>
    <s v=""/>
    <n v="1"/>
    <n v="0"/>
  </r>
  <r>
    <n v="5814"/>
    <x v="2902"/>
    <x v="740"/>
    <d v="2017-07-03T00:00:00"/>
    <s v="First Class"/>
    <x v="256"/>
    <x v="256"/>
    <x v="2"/>
    <s v="United States"/>
    <s v="New York City"/>
    <s v="New York"/>
    <n v="10024"/>
    <x v="3"/>
    <s v="OFF-PA-10003797"/>
    <x v="1"/>
    <s v="Paper"/>
    <s v="Xerox 209"/>
    <x v="541"/>
    <n v="3"/>
    <n v="0"/>
    <n v="9.3312000000000008"/>
    <s v="Chuck Magee"/>
    <s v=""/>
    <n v="1"/>
    <n v="0"/>
  </r>
  <r>
    <n v="5815"/>
    <x v="2903"/>
    <x v="925"/>
    <d v="2017-06-17T00:00:00"/>
    <s v="First Class"/>
    <x v="549"/>
    <x v="549"/>
    <x v="0"/>
    <s v="United States"/>
    <s v="Tampa"/>
    <s v="Florida"/>
    <n v="33614"/>
    <x v="0"/>
    <s v="TEC-AC-10002718"/>
    <x v="2"/>
    <s v="Accessories"/>
    <s v="Belkin Standard 104 key USB Keyboard"/>
    <x v="4145"/>
    <n v="1"/>
    <n v="0.2"/>
    <n v="-0.7295000000000007"/>
    <s v="Cassandra Brandow"/>
    <s v=""/>
    <n v="1"/>
    <n v="0"/>
  </r>
  <r>
    <n v="5816"/>
    <x v="2904"/>
    <x v="35"/>
    <d v="2016-11-26T00:00:00"/>
    <s v="Same Day"/>
    <x v="201"/>
    <x v="201"/>
    <x v="0"/>
    <s v="United States"/>
    <s v="Utica"/>
    <s v="New York"/>
    <n v="13501"/>
    <x v="3"/>
    <s v="TEC-PH-10002170"/>
    <x v="2"/>
    <s v="Phones"/>
    <s v="ClearSounds CSC500 Amplified Spirit Phone Corded phone"/>
    <x v="463"/>
    <n v="4"/>
    <n v="0"/>
    <n v="78.388800000000003"/>
    <s v="Chuck Magee"/>
    <s v=""/>
    <n v="1"/>
    <n v="0"/>
  </r>
  <r>
    <n v="5817"/>
    <x v="2904"/>
    <x v="35"/>
    <d v="2016-11-26T00:00:00"/>
    <s v="Same Day"/>
    <x v="201"/>
    <x v="201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x v="4146"/>
    <n v="3"/>
    <n v="0.2"/>
    <n v="4.6806000000000001"/>
    <s v="Chuck Magee"/>
    <s v=""/>
    <n v="1"/>
    <n v="0"/>
  </r>
  <r>
    <n v="5818"/>
    <x v="2904"/>
    <x v="35"/>
    <d v="2016-11-26T00:00:00"/>
    <s v="Same Day"/>
    <x v="201"/>
    <x v="201"/>
    <x v="0"/>
    <s v="United States"/>
    <s v="Utica"/>
    <s v="New York"/>
    <n v="13501"/>
    <x v="3"/>
    <s v="OFF-BI-10001031"/>
    <x v="1"/>
    <s v="Binders"/>
    <s v="Pressboard Data Binders by Wilson Jones"/>
    <x v="1232"/>
    <n v="4"/>
    <n v="0.2"/>
    <n v="5.767199999999999"/>
    <s v="Chuck Magee"/>
    <s v=""/>
    <n v="1"/>
    <n v="0"/>
  </r>
  <r>
    <n v="5819"/>
    <x v="2904"/>
    <x v="35"/>
    <d v="2016-11-26T00:00:00"/>
    <s v="Same Day"/>
    <x v="201"/>
    <x v="201"/>
    <x v="0"/>
    <s v="United States"/>
    <s v="Utica"/>
    <s v="New York"/>
    <n v="13501"/>
    <x v="3"/>
    <s v="OFF-LA-10001158"/>
    <x v="1"/>
    <s v="Labels"/>
    <s v="Avery Address/Shipping Labels for Typewriters, 4&quot; x 2&quot;"/>
    <x v="4147"/>
    <n v="9"/>
    <n v="0"/>
    <n v="44.712000000000003"/>
    <s v="Chuck Magee"/>
    <s v=""/>
    <n v="1"/>
    <n v="0"/>
  </r>
  <r>
    <n v="5820"/>
    <x v="2904"/>
    <x v="35"/>
    <d v="2016-11-26T00:00:00"/>
    <s v="Same Day"/>
    <x v="201"/>
    <x v="201"/>
    <x v="0"/>
    <s v="United States"/>
    <s v="Utica"/>
    <s v="New York"/>
    <n v="13501"/>
    <x v="3"/>
    <s v="OFF-LA-10001613"/>
    <x v="1"/>
    <s v="Labels"/>
    <s v="Avery File Folder Labels"/>
    <x v="132"/>
    <n v="4"/>
    <n v="0"/>
    <n v="5.6448"/>
    <s v="Chuck Magee"/>
    <s v=""/>
    <n v="1"/>
    <n v="0"/>
  </r>
  <r>
    <n v="5821"/>
    <x v="2905"/>
    <x v="605"/>
    <d v="2019-05-18T00:00:00"/>
    <s v="Standard Class"/>
    <x v="728"/>
    <x v="728"/>
    <x v="1"/>
    <s v="United States"/>
    <s v="San Francisco"/>
    <s v="California"/>
    <n v="94122"/>
    <x v="1"/>
    <s v="OFF-SU-10000157"/>
    <x v="1"/>
    <s v="Supplies"/>
    <s v="Compact Automatic Electric Letter Opener"/>
    <x v="4148"/>
    <n v="2"/>
    <n v="0"/>
    <n v="4.7724000000000046"/>
    <s v="Anna Andreadi"/>
    <s v=""/>
    <n v="1"/>
    <n v="0"/>
  </r>
  <r>
    <n v="5822"/>
    <x v="2905"/>
    <x v="605"/>
    <d v="2019-05-18T00:00:00"/>
    <s v="Standard Class"/>
    <x v="728"/>
    <x v="728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x v="4149"/>
    <n v="1"/>
    <n v="0"/>
    <n v="2.0979000000000001"/>
    <s v="Anna Andreadi"/>
    <s v=""/>
    <n v="1"/>
    <n v="0"/>
  </r>
  <r>
    <n v="5823"/>
    <x v="2905"/>
    <x v="605"/>
    <d v="2019-05-18T00:00:00"/>
    <s v="Standard Class"/>
    <x v="728"/>
    <x v="728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x v="4150"/>
    <n v="5"/>
    <n v="0.2"/>
    <n v="-10.705500000000043"/>
    <s v="Anna Andreadi"/>
    <s v=""/>
    <n v="1"/>
    <n v="0"/>
  </r>
  <r>
    <n v="5824"/>
    <x v="2905"/>
    <x v="605"/>
    <d v="2019-05-18T00:00:00"/>
    <s v="Standard Class"/>
    <x v="728"/>
    <x v="728"/>
    <x v="1"/>
    <s v="United States"/>
    <s v="San Francisco"/>
    <s v="California"/>
    <n v="94122"/>
    <x v="1"/>
    <s v="OFF-BI-10001900"/>
    <x v="1"/>
    <s v="Binders"/>
    <s v="DXL Angle-View Binders with Locking Rings, Black"/>
    <x v="4151"/>
    <n v="4"/>
    <n v="0.2"/>
    <n v="6.4691999999999998"/>
    <s v="Anna Andreadi"/>
    <s v=""/>
    <n v="1"/>
    <n v="0"/>
  </r>
  <r>
    <n v="5825"/>
    <x v="2906"/>
    <x v="1073"/>
    <d v="2016-05-02T00:00:00"/>
    <s v="Same Day"/>
    <x v="239"/>
    <x v="239"/>
    <x v="0"/>
    <s v="United States"/>
    <s v="Columbus"/>
    <s v="Ohio"/>
    <n v="43229"/>
    <x v="3"/>
    <s v="OFF-AP-10003971"/>
    <x v="1"/>
    <s v="Appliances"/>
    <s v="Belkin 6 Outlet Metallic Surge Strip"/>
    <x v="4152"/>
    <n v="3"/>
    <n v="0.2"/>
    <n v="1.9602000000000004"/>
    <s v="Chuck Magee"/>
    <s v=""/>
    <n v="1"/>
    <n v="0"/>
  </r>
  <r>
    <n v="5826"/>
    <x v="2907"/>
    <x v="213"/>
    <d v="2019-09-06T00:00:00"/>
    <s v="Second Class"/>
    <x v="683"/>
    <x v="683"/>
    <x v="2"/>
    <s v="United States"/>
    <s v="New York City"/>
    <s v="New York"/>
    <n v="10035"/>
    <x v="3"/>
    <s v="OFF-PA-10000418"/>
    <x v="1"/>
    <s v="Paper"/>
    <s v="Xerox 189"/>
    <x v="1257"/>
    <n v="4"/>
    <n v="0"/>
    <n v="201.31199999999998"/>
    <s v="Chuck Magee"/>
    <s v=""/>
    <n v="1"/>
    <n v="0"/>
  </r>
  <r>
    <n v="5827"/>
    <x v="2907"/>
    <x v="213"/>
    <d v="2019-09-06T00:00:00"/>
    <s v="Second Class"/>
    <x v="683"/>
    <x v="683"/>
    <x v="2"/>
    <s v="United States"/>
    <s v="New York City"/>
    <s v="New York"/>
    <n v="10035"/>
    <x v="3"/>
    <s v="FUR-CH-10004626"/>
    <x v="0"/>
    <s v="Chairs"/>
    <s v="Office Star Flex Back Scooter Chair with Aluminum Finish Frame"/>
    <x v="4153"/>
    <n v="1"/>
    <n v="0.1"/>
    <n v="14.124599999999999"/>
    <s v="Chuck Magee"/>
    <s v=""/>
    <n v="1"/>
    <n v="0"/>
  </r>
  <r>
    <n v="5828"/>
    <x v="2907"/>
    <x v="213"/>
    <d v="2019-09-06T00:00:00"/>
    <s v="Second Class"/>
    <x v="683"/>
    <x v="683"/>
    <x v="2"/>
    <s v="United States"/>
    <s v="New York City"/>
    <s v="New York"/>
    <n v="10035"/>
    <x v="3"/>
    <s v="FUR-CH-10004860"/>
    <x v="0"/>
    <s v="Chairs"/>
    <s v="Global Low Back Tilter Chair"/>
    <x v="4154"/>
    <n v="2"/>
    <n v="0.1"/>
    <n v="-8.0784000000000198"/>
    <s v="Chuck Magee"/>
    <s v=""/>
    <n v="1"/>
    <n v="0"/>
  </r>
  <r>
    <n v="5829"/>
    <x v="2907"/>
    <x v="213"/>
    <d v="2019-09-06T00:00:00"/>
    <s v="Second Class"/>
    <x v="683"/>
    <x v="683"/>
    <x v="2"/>
    <s v="United States"/>
    <s v="New York City"/>
    <s v="New York"/>
    <n v="10035"/>
    <x v="3"/>
    <s v="OFF-AR-10003251"/>
    <x v="1"/>
    <s v="Art"/>
    <s v="Prang Drawing Pencil Set"/>
    <x v="348"/>
    <n v="2"/>
    <n v="0"/>
    <n v="2.2239999999999998"/>
    <s v="Chuck Magee"/>
    <s v=""/>
    <n v="1"/>
    <n v="0"/>
  </r>
  <r>
    <n v="5830"/>
    <x v="2908"/>
    <x v="275"/>
    <d v="2018-12-07T00:00:00"/>
    <s v="Standard Class"/>
    <x v="462"/>
    <x v="462"/>
    <x v="0"/>
    <s v="United States"/>
    <s v="Richmond"/>
    <s v="Indiana"/>
    <n v="47374"/>
    <x v="2"/>
    <s v="FUR-TA-10004575"/>
    <x v="0"/>
    <s v="Tables"/>
    <s v="Hon 5100 Series Wood Tables"/>
    <x v="4155"/>
    <n v="2"/>
    <n v="0"/>
    <n v="104.75279999999998"/>
    <s v="Kelly Williams"/>
    <s v=""/>
    <n v="1"/>
    <n v="0"/>
  </r>
  <r>
    <n v="5831"/>
    <x v="2908"/>
    <x v="275"/>
    <d v="2018-12-07T00:00:00"/>
    <s v="Standard Class"/>
    <x v="462"/>
    <x v="462"/>
    <x v="0"/>
    <s v="United States"/>
    <s v="Richmond"/>
    <s v="Indiana"/>
    <n v="47374"/>
    <x v="2"/>
    <s v="FUR-CH-10004754"/>
    <x v="0"/>
    <s v="Chairs"/>
    <s v="Global Stack Chair with Arms, Black"/>
    <x v="4156"/>
    <n v="1"/>
    <n v="0"/>
    <n v="8.0945999999999998"/>
    <s v="Kelly Williams"/>
    <s v=""/>
    <n v="1"/>
    <n v="0"/>
  </r>
  <r>
    <n v="5832"/>
    <x v="2909"/>
    <x v="1074"/>
    <d v="2017-07-22T00:00:00"/>
    <s v="Standard Class"/>
    <x v="288"/>
    <x v="288"/>
    <x v="0"/>
    <s v="United States"/>
    <s v="San Diego"/>
    <s v="California"/>
    <n v="92105"/>
    <x v="1"/>
    <s v="TEC-AC-10003095"/>
    <x v="2"/>
    <s v="Accessories"/>
    <s v="Logitech G35 7.1-Channel Surround Sound Headset"/>
    <x v="4157"/>
    <n v="4"/>
    <n v="0"/>
    <n v="176.78640000000001"/>
    <s v="Anna Andreadi"/>
    <s v=""/>
    <n v="1"/>
    <n v="0"/>
  </r>
  <r>
    <n v="5833"/>
    <x v="2910"/>
    <x v="658"/>
    <d v="2018-07-26T00:00:00"/>
    <s v="Standard Class"/>
    <x v="443"/>
    <x v="443"/>
    <x v="0"/>
    <s v="United States"/>
    <s v="Concord"/>
    <s v="North Carolina"/>
    <n v="28027"/>
    <x v="0"/>
    <s v="OFF-LA-10000262"/>
    <x v="1"/>
    <s v="Labels"/>
    <s v="Avery 494"/>
    <x v="303"/>
    <n v="3"/>
    <n v="0.2"/>
    <n v="2.0358000000000001"/>
    <s v="Cassandra Brandow"/>
    <s v=""/>
    <n v="1"/>
    <n v="0"/>
  </r>
  <r>
    <n v="5834"/>
    <x v="2910"/>
    <x v="658"/>
    <d v="2018-07-26T00:00:00"/>
    <s v="Standard Class"/>
    <x v="443"/>
    <x v="443"/>
    <x v="0"/>
    <s v="United States"/>
    <s v="Concord"/>
    <s v="North Carolina"/>
    <n v="28027"/>
    <x v="0"/>
    <s v="FUR-CH-10002961"/>
    <x v="0"/>
    <s v="Chairs"/>
    <s v="Leather Task Chair, Black"/>
    <x v="4158"/>
    <n v="5"/>
    <n v="0.2"/>
    <n v="0"/>
    <s v="Cassandra Brandow"/>
    <s v=""/>
    <n v="1"/>
    <n v="0"/>
  </r>
  <r>
    <n v="5835"/>
    <x v="2911"/>
    <x v="988"/>
    <d v="2017-06-16T00:00:00"/>
    <s v="Standard Class"/>
    <x v="77"/>
    <x v="77"/>
    <x v="0"/>
    <s v="United States"/>
    <s v="Miami"/>
    <s v="Florida"/>
    <n v="33178"/>
    <x v="0"/>
    <s v="OFF-BI-10003876"/>
    <x v="1"/>
    <s v="Binders"/>
    <s v="Green Canvas Binder for 8-1/2&quot; x 14&quot; Sheets"/>
    <x v="4159"/>
    <n v="5"/>
    <n v="0.7"/>
    <n v="-42.799999999999983"/>
    <s v="Cassandra Brandow"/>
    <s v=""/>
    <n v="1"/>
    <n v="0"/>
  </r>
  <r>
    <n v="5836"/>
    <x v="2911"/>
    <x v="988"/>
    <d v="2017-06-16T00:00:00"/>
    <s v="Standard Class"/>
    <x v="77"/>
    <x v="77"/>
    <x v="0"/>
    <s v="United States"/>
    <s v="Miami"/>
    <s v="Florida"/>
    <n v="33178"/>
    <x v="0"/>
    <s v="OFF-BI-10002133"/>
    <x v="1"/>
    <s v="Binders"/>
    <s v="Wilson Jones Elliptical Ring 3 1/2&quot; Capacity Binders, 800 sheets"/>
    <x v="1811"/>
    <n v="3"/>
    <n v="0.7"/>
    <n v="-26.963999999999999"/>
    <s v="Cassandra Brandow"/>
    <s v=""/>
    <n v="1"/>
    <n v="0"/>
  </r>
  <r>
    <n v="5837"/>
    <x v="2911"/>
    <x v="988"/>
    <d v="2017-06-16T00:00:00"/>
    <s v="Standard Class"/>
    <x v="77"/>
    <x v="77"/>
    <x v="0"/>
    <s v="United States"/>
    <s v="Miami"/>
    <s v="Florida"/>
    <n v="33178"/>
    <x v="0"/>
    <s v="TEC-AC-10004396"/>
    <x v="2"/>
    <s v="Accessories"/>
    <s v="Logitech Keyboard K120"/>
    <x v="4160"/>
    <n v="5"/>
    <n v="0.2"/>
    <n v="-8.1674999999999933"/>
    <s v="Cassandra Brandow"/>
    <s v=""/>
    <n v="1"/>
    <n v="0"/>
  </r>
  <r>
    <n v="5838"/>
    <x v="2912"/>
    <x v="344"/>
    <d v="2019-12-03T00:00:00"/>
    <s v="Standard Class"/>
    <x v="770"/>
    <x v="770"/>
    <x v="0"/>
    <s v="United States"/>
    <s v="Los Angeles"/>
    <s v="California"/>
    <n v="90036"/>
    <x v="1"/>
    <s v="TEC-PH-10004100"/>
    <x v="2"/>
    <s v="Phones"/>
    <s v="Griffin GC17055 Auxiliary Audio Cable"/>
    <x v="4161"/>
    <n v="4"/>
    <n v="0.2"/>
    <n v="5.7568000000000019"/>
    <s v="Anna Andreadi"/>
    <s v=""/>
    <n v="1"/>
    <n v="1"/>
  </r>
  <r>
    <n v="5839"/>
    <x v="2913"/>
    <x v="1075"/>
    <d v="2017-04-03T00:00:00"/>
    <s v="Standard Class"/>
    <x v="597"/>
    <x v="597"/>
    <x v="0"/>
    <s v="United States"/>
    <s v="Seattle"/>
    <s v="Washington"/>
    <n v="98115"/>
    <x v="1"/>
    <s v="OFF-ST-10000636"/>
    <x v="1"/>
    <s v="Storage"/>
    <s v="Rogers Profile Extra Capacity Storage Tub"/>
    <x v="4162"/>
    <n v="5"/>
    <n v="0"/>
    <n v="3.3479999999999954"/>
    <s v="Anna Andreadi"/>
    <s v=""/>
    <n v="1"/>
    <n v="0"/>
  </r>
  <r>
    <n v="5840"/>
    <x v="2914"/>
    <x v="357"/>
    <d v="2017-09-26T00:00:00"/>
    <s v="Second Class"/>
    <x v="675"/>
    <x v="675"/>
    <x v="2"/>
    <s v="United States"/>
    <s v="Arlington"/>
    <s v="Virginia"/>
    <n v="22204"/>
    <x v="0"/>
    <s v="OFF-PA-10001972"/>
    <x v="1"/>
    <s v="Paper"/>
    <s v="Xerox 214"/>
    <x v="56"/>
    <n v="5"/>
    <n v="0"/>
    <n v="15.552000000000001"/>
    <s v="Cassandra Brandow"/>
    <s v=""/>
    <n v="1"/>
    <n v="0"/>
  </r>
  <r>
    <n v="5841"/>
    <x v="2914"/>
    <x v="357"/>
    <d v="2017-09-26T00:00:00"/>
    <s v="Second Class"/>
    <x v="675"/>
    <x v="675"/>
    <x v="2"/>
    <s v="United States"/>
    <s v="Arlington"/>
    <s v="Virginia"/>
    <n v="22204"/>
    <x v="0"/>
    <s v="FUR-FU-10002554"/>
    <x v="0"/>
    <s v="Furnishings"/>
    <s v="Westinghouse Floor Lamp with Metal Mesh Shade, Black"/>
    <x v="3264"/>
    <n v="2"/>
    <n v="0"/>
    <n v="11.035399999999996"/>
    <s v="Cassandra Brandow"/>
    <s v=""/>
    <n v="1"/>
    <n v="0"/>
  </r>
  <r>
    <n v="5842"/>
    <x v="2915"/>
    <x v="972"/>
    <d v="2017-11-21T00:00:00"/>
    <s v="Standard Class"/>
    <x v="574"/>
    <x v="574"/>
    <x v="0"/>
    <s v="United States"/>
    <s v="San Diego"/>
    <s v="California"/>
    <n v="92105"/>
    <x v="1"/>
    <s v="TEC-PH-10003174"/>
    <x v="2"/>
    <s v="Phones"/>
    <s v="RCA ViSYS 25825 Wireless digital phone"/>
    <x v="4163"/>
    <n v="4"/>
    <n v="0.2"/>
    <n v="51.995999999999981"/>
    <s v="Anna Andreadi"/>
    <s v=""/>
    <n v="1"/>
    <n v="0"/>
  </r>
  <r>
    <n v="5843"/>
    <x v="2915"/>
    <x v="972"/>
    <d v="2017-11-21T00:00:00"/>
    <s v="Standard Class"/>
    <x v="574"/>
    <x v="574"/>
    <x v="0"/>
    <s v="United States"/>
    <s v="San Diego"/>
    <s v="California"/>
    <n v="92105"/>
    <x v="1"/>
    <s v="OFF-ST-10001418"/>
    <x v="1"/>
    <s v="Storage"/>
    <s v="Carina Media Storage Towers in Natural &amp; Black"/>
    <x v="4164"/>
    <n v="5"/>
    <n v="0"/>
    <n v="6.097999999999999"/>
    <s v="Anna Andreadi"/>
    <s v=""/>
    <n v="1"/>
    <n v="0"/>
  </r>
  <r>
    <n v="5844"/>
    <x v="2915"/>
    <x v="972"/>
    <d v="2017-11-21T00:00:00"/>
    <s v="Standard Class"/>
    <x v="574"/>
    <x v="574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x v="4165"/>
    <n v="4"/>
    <n v="0"/>
    <n v="29.145599999999995"/>
    <s v="Anna Andreadi"/>
    <s v=""/>
    <n v="1"/>
    <n v="0"/>
  </r>
  <r>
    <n v="5845"/>
    <x v="2915"/>
    <x v="972"/>
    <d v="2017-11-21T00:00:00"/>
    <s v="Standard Class"/>
    <x v="574"/>
    <x v="574"/>
    <x v="0"/>
    <s v="United States"/>
    <s v="San Diego"/>
    <s v="California"/>
    <n v="92105"/>
    <x v="1"/>
    <s v="OFF-ST-10000129"/>
    <x v="1"/>
    <s v="Storage"/>
    <s v="Fellowes Recycled Storage Drawers"/>
    <x v="4166"/>
    <n v="7"/>
    <n v="0"/>
    <n v="54.404699999999963"/>
    <s v="Anna Andreadi"/>
    <s v=""/>
    <n v="1"/>
    <n v="0"/>
  </r>
  <r>
    <n v="5846"/>
    <x v="2915"/>
    <x v="972"/>
    <d v="2017-11-21T00:00:00"/>
    <s v="Standard Class"/>
    <x v="574"/>
    <x v="574"/>
    <x v="0"/>
    <s v="United States"/>
    <s v="San Diego"/>
    <s v="California"/>
    <n v="92105"/>
    <x v="1"/>
    <s v="OFF-PA-10001639"/>
    <x v="1"/>
    <s v="Paper"/>
    <s v="Xerox 203"/>
    <x v="56"/>
    <n v="5"/>
    <n v="0"/>
    <n v="15.552000000000001"/>
    <s v="Anna Andreadi"/>
    <s v=""/>
    <n v="1"/>
    <n v="0"/>
  </r>
  <r>
    <n v="5847"/>
    <x v="2915"/>
    <x v="972"/>
    <d v="2017-11-21T00:00:00"/>
    <s v="Standard Class"/>
    <x v="574"/>
    <x v="574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x v="4167"/>
    <n v="2"/>
    <n v="0.2"/>
    <n v="2.8195999999999799"/>
    <s v="Anna Andreadi"/>
    <s v=""/>
    <n v="1"/>
    <n v="0"/>
  </r>
  <r>
    <n v="5848"/>
    <x v="2915"/>
    <x v="972"/>
    <d v="2017-11-21T00:00:00"/>
    <s v="Standard Class"/>
    <x v="574"/>
    <x v="574"/>
    <x v="0"/>
    <s v="United States"/>
    <s v="San Diego"/>
    <s v="California"/>
    <n v="92105"/>
    <x v="1"/>
    <s v="FUR-FU-10001591"/>
    <x v="0"/>
    <s v="Furnishings"/>
    <s v="Advantus Panel Wall Certificate Holder - 8.5x11"/>
    <x v="4168"/>
    <n v="3"/>
    <n v="0"/>
    <n v="15.372000000000002"/>
    <s v="Anna Andreadi"/>
    <s v=""/>
    <n v="1"/>
    <n v="0"/>
  </r>
  <r>
    <n v="5849"/>
    <x v="2916"/>
    <x v="113"/>
    <d v="2017-11-14T00:00:00"/>
    <s v="Standard Class"/>
    <x v="178"/>
    <x v="178"/>
    <x v="2"/>
    <s v="United States"/>
    <s v="Roseville"/>
    <s v="Minnesota"/>
    <n v="55113"/>
    <x v="2"/>
    <s v="OFF-AP-10003849"/>
    <x v="1"/>
    <s v="Appliances"/>
    <s v="Hoover Shoulder Vac Commercial Portable Vacuum"/>
    <x v="4169"/>
    <n v="2"/>
    <n v="0"/>
    <n v="178.90999999999997"/>
    <s v="Kelly Williams"/>
    <s v=""/>
    <n v="1"/>
    <n v="0"/>
  </r>
  <r>
    <n v="5850"/>
    <x v="2916"/>
    <x v="113"/>
    <d v="2017-11-14T00:00:00"/>
    <s v="Standard Class"/>
    <x v="178"/>
    <x v="178"/>
    <x v="2"/>
    <s v="United States"/>
    <s v="Roseville"/>
    <s v="Minnesota"/>
    <n v="55113"/>
    <x v="2"/>
    <s v="OFF-ST-10000078"/>
    <x v="1"/>
    <s v="Storage"/>
    <s v="Tennsco 6- and 18-Compartment Lockers"/>
    <x v="4170"/>
    <n v="3"/>
    <n v="0"/>
    <n v="143.19179999999994"/>
    <s v="Kelly Williams"/>
    <s v=""/>
    <n v="1"/>
    <n v="0"/>
  </r>
  <r>
    <n v="5851"/>
    <x v="2916"/>
    <x v="113"/>
    <d v="2017-11-14T00:00:00"/>
    <s v="Standard Class"/>
    <x v="178"/>
    <x v="178"/>
    <x v="2"/>
    <s v="United States"/>
    <s v="Roseville"/>
    <s v="Minnesota"/>
    <n v="55113"/>
    <x v="2"/>
    <s v="TEC-CO-10001571"/>
    <x v="2"/>
    <s v="Copiers"/>
    <s v="Sharp 1540cs Digital Laser Copier"/>
    <x v="3745"/>
    <n v="1"/>
    <n v="0"/>
    <n v="274.995"/>
    <s v="Kelly Williams"/>
    <s v=""/>
    <n v="1"/>
    <n v="0"/>
  </r>
  <r>
    <n v="5852"/>
    <x v="2916"/>
    <x v="113"/>
    <d v="2017-11-14T00:00:00"/>
    <s v="Standard Class"/>
    <x v="178"/>
    <x v="178"/>
    <x v="2"/>
    <s v="United States"/>
    <s v="Roseville"/>
    <s v="Minnesota"/>
    <n v="55113"/>
    <x v="2"/>
    <s v="OFF-BI-10001658"/>
    <x v="1"/>
    <s v="Binders"/>
    <s v="GBC Standard Therm-A-Bind Covers"/>
    <x v="4171"/>
    <n v="3"/>
    <n v="0"/>
    <n v="34.389600000000002"/>
    <s v="Kelly Williams"/>
    <s v=""/>
    <n v="1"/>
    <n v="0"/>
  </r>
  <r>
    <n v="5853"/>
    <x v="2916"/>
    <x v="113"/>
    <d v="2017-11-14T00:00:00"/>
    <s v="Standard Class"/>
    <x v="178"/>
    <x v="178"/>
    <x v="2"/>
    <s v="United States"/>
    <s v="Roseville"/>
    <s v="Minnesota"/>
    <n v="55113"/>
    <x v="2"/>
    <s v="FUR-FU-10004351"/>
    <x v="0"/>
    <s v="Furnishings"/>
    <s v="Staple-based wall hangings"/>
    <x v="4172"/>
    <n v="3"/>
    <n v="0"/>
    <n v="12.856800000000002"/>
    <s v="Kelly Williams"/>
    <s v=""/>
    <n v="1"/>
    <n v="0"/>
  </r>
  <r>
    <n v="5854"/>
    <x v="2917"/>
    <x v="1076"/>
    <d v="2016-09-14T00:00:00"/>
    <s v="Standard Class"/>
    <x v="526"/>
    <x v="526"/>
    <x v="2"/>
    <s v="United States"/>
    <s v="Virginia Beach"/>
    <s v="Virginia"/>
    <n v="23464"/>
    <x v="0"/>
    <s v="OFF-BI-10003314"/>
    <x v="1"/>
    <s v="Binders"/>
    <s v="Tuff Stuff Recycled Round Ring Binders"/>
    <x v="1328"/>
    <n v="2"/>
    <n v="0"/>
    <n v="4.7236000000000002"/>
    <s v="Cassandra Brandow"/>
    <s v=""/>
    <n v="1"/>
    <n v="0"/>
  </r>
  <r>
    <n v="5855"/>
    <x v="2918"/>
    <x v="1077"/>
    <d v="2017-08-11T00:00:00"/>
    <s v="Standard Class"/>
    <x v="706"/>
    <x v="706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x v="1399"/>
    <n v="7"/>
    <n v="0.2"/>
    <n v="-1.2558000000000051"/>
    <s v="Kelly Williams"/>
    <s v=""/>
    <n v="1"/>
    <n v="0"/>
  </r>
  <r>
    <n v="5856"/>
    <x v="2918"/>
    <x v="1077"/>
    <d v="2017-08-11T00:00:00"/>
    <s v="Standard Class"/>
    <x v="706"/>
    <x v="706"/>
    <x v="1"/>
    <s v="United States"/>
    <s v="Dallas"/>
    <s v="Texas"/>
    <n v="75220"/>
    <x v="2"/>
    <s v="OFF-SU-10003567"/>
    <x v="1"/>
    <s v="Supplies"/>
    <s v="Stiletto Hand Letter Openers"/>
    <x v="4173"/>
    <n v="3"/>
    <n v="0.2"/>
    <n v="-4.895999999999999"/>
    <s v="Kelly Williams"/>
    <s v=""/>
    <n v="1"/>
    <n v="0"/>
  </r>
  <r>
    <n v="5857"/>
    <x v="2918"/>
    <x v="1077"/>
    <d v="2017-08-11T00:00:00"/>
    <s v="Standard Class"/>
    <x v="706"/>
    <x v="706"/>
    <x v="1"/>
    <s v="United States"/>
    <s v="Dallas"/>
    <s v="Texas"/>
    <n v="75220"/>
    <x v="2"/>
    <s v="OFF-BI-10002982"/>
    <x v="1"/>
    <s v="Binders"/>
    <s v="Avery Self-Adhesive Photo Pockets for Polaroid Photos"/>
    <x v="4174"/>
    <n v="1"/>
    <n v="0.8"/>
    <n v="-2.1792000000000007"/>
    <s v="Kelly Williams"/>
    <s v=""/>
    <n v="1"/>
    <n v="0"/>
  </r>
  <r>
    <n v="5858"/>
    <x v="2918"/>
    <x v="1077"/>
    <d v="2017-08-11T00:00:00"/>
    <s v="Standard Class"/>
    <x v="706"/>
    <x v="706"/>
    <x v="1"/>
    <s v="United States"/>
    <s v="Dallas"/>
    <s v="Texas"/>
    <n v="75220"/>
    <x v="2"/>
    <s v="FUR-FU-10002364"/>
    <x v="0"/>
    <s v="Furnishings"/>
    <s v="Eldon Expressions Wood Desk Accessories, Oak"/>
    <x v="1816"/>
    <n v="5"/>
    <n v="0.6"/>
    <n v="-11.439000000000004"/>
    <s v="Kelly Williams"/>
    <s v=""/>
    <n v="1"/>
    <n v="0"/>
  </r>
  <r>
    <n v="5859"/>
    <x v="2919"/>
    <x v="213"/>
    <d v="2019-09-07T00:00:00"/>
    <s v="Second Class"/>
    <x v="300"/>
    <x v="300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x v="4175"/>
    <n v="2"/>
    <n v="0.15"/>
    <n v="14.097999999999999"/>
    <s v="Anna Andreadi"/>
    <s v=""/>
    <n v="1"/>
    <n v="0"/>
  </r>
  <r>
    <n v="5860"/>
    <x v="2920"/>
    <x v="549"/>
    <d v="2017-11-08T00:00:00"/>
    <s v="Standard Class"/>
    <x v="652"/>
    <x v="652"/>
    <x v="0"/>
    <s v="United States"/>
    <s v="Conway"/>
    <s v="Arkansas"/>
    <n v="72032"/>
    <x v="0"/>
    <s v="FUR-TA-10002530"/>
    <x v="0"/>
    <s v="Tables"/>
    <s v="Iceberg OfficeWorks 42&quot; Round Tables"/>
    <x v="85"/>
    <n v="2"/>
    <n v="0"/>
    <n v="45.293999999999983"/>
    <s v="Cassandra Brandow"/>
    <s v=""/>
    <n v="1"/>
    <n v="0"/>
  </r>
  <r>
    <n v="5861"/>
    <x v="2921"/>
    <x v="1078"/>
    <d v="2017-05-04T00:00:00"/>
    <s v="Second Class"/>
    <x v="82"/>
    <x v="82"/>
    <x v="2"/>
    <s v="United States"/>
    <s v="Philadelphia"/>
    <s v="Pennsylvania"/>
    <n v="19120"/>
    <x v="3"/>
    <s v="OFF-PA-10001526"/>
    <x v="1"/>
    <s v="Paper"/>
    <s v="Xerox 1949"/>
    <x v="892"/>
    <n v="2"/>
    <n v="0.2"/>
    <n v="2.8884000000000007"/>
    <s v="Chuck Magee"/>
    <s v=""/>
    <n v="1"/>
    <n v="0"/>
  </r>
  <r>
    <n v="5862"/>
    <x v="2922"/>
    <x v="766"/>
    <d v="2018-05-04T00:00:00"/>
    <s v="Second Class"/>
    <x v="632"/>
    <x v="632"/>
    <x v="0"/>
    <s v="United States"/>
    <s v="Little Rock"/>
    <s v="Arkansas"/>
    <n v="72209"/>
    <x v="0"/>
    <s v="OFF-PA-10001497"/>
    <x v="1"/>
    <s v="Paper"/>
    <s v="Xerox 1914"/>
    <x v="1446"/>
    <n v="2"/>
    <n v="0"/>
    <n v="53.860799999999998"/>
    <s v="Cassandra Brandow"/>
    <s v=""/>
    <n v="1"/>
    <n v="0"/>
  </r>
  <r>
    <n v="5863"/>
    <x v="2922"/>
    <x v="766"/>
    <d v="2018-05-04T00:00:00"/>
    <s v="Second Class"/>
    <x v="632"/>
    <x v="632"/>
    <x v="0"/>
    <s v="United States"/>
    <s v="Little Rock"/>
    <s v="Arkansas"/>
    <n v="72209"/>
    <x v="0"/>
    <s v="OFF-PA-10003936"/>
    <x v="1"/>
    <s v="Paper"/>
    <s v="Xerox 1994"/>
    <x v="541"/>
    <n v="3"/>
    <n v="0"/>
    <n v="9.3312000000000008"/>
    <s v="Cassandra Brandow"/>
    <s v=""/>
    <n v="1"/>
    <n v="0"/>
  </r>
  <r>
    <n v="5864"/>
    <x v="2922"/>
    <x v="766"/>
    <d v="2018-05-04T00:00:00"/>
    <s v="Second Class"/>
    <x v="632"/>
    <x v="632"/>
    <x v="0"/>
    <s v="United States"/>
    <s v="Little Rock"/>
    <s v="Arkansas"/>
    <n v="72209"/>
    <x v="0"/>
    <s v="OFF-AR-10000716"/>
    <x v="1"/>
    <s v="Art"/>
    <s v="DIXON Ticonderoga Erasable Checking Pencils"/>
    <x v="954"/>
    <n v="2"/>
    <n v="0"/>
    <n v="4.3524000000000003"/>
    <s v="Cassandra Brandow"/>
    <s v=""/>
    <n v="1"/>
    <n v="0"/>
  </r>
  <r>
    <n v="5865"/>
    <x v="2923"/>
    <x v="79"/>
    <d v="2016-08-07T00:00:00"/>
    <s v="Second Class"/>
    <x v="602"/>
    <x v="602"/>
    <x v="1"/>
    <s v="United States"/>
    <s v="Meriden"/>
    <s v="Connecticut"/>
    <n v="6450"/>
    <x v="3"/>
    <s v="OFF-AP-10002765"/>
    <x v="1"/>
    <s v="Appliances"/>
    <s v="Fellowes Advanced Computer Series Surge Protectors"/>
    <x v="1972"/>
    <n v="3"/>
    <n v="0"/>
    <n v="22.251600000000003"/>
    <s v="Chuck Magee"/>
    <s v=""/>
    <n v="1"/>
    <n v="0"/>
  </r>
  <r>
    <n v="5866"/>
    <x v="2923"/>
    <x v="79"/>
    <d v="2016-08-07T00:00:00"/>
    <s v="Second Class"/>
    <x v="602"/>
    <x v="602"/>
    <x v="1"/>
    <s v="United States"/>
    <s v="Meriden"/>
    <s v="Connecticut"/>
    <n v="6450"/>
    <x v="3"/>
    <s v="OFF-AR-10004165"/>
    <x v="1"/>
    <s v="Art"/>
    <s v="Binney &amp; Smith inkTank Erasable Pocket Highlighter, Chisel Tip, Yellow"/>
    <x v="4176"/>
    <n v="2"/>
    <n v="0"/>
    <n v="2.0064000000000002"/>
    <s v="Chuck Magee"/>
    <s v=""/>
    <n v="1"/>
    <n v="0"/>
  </r>
  <r>
    <n v="5867"/>
    <x v="2923"/>
    <x v="79"/>
    <d v="2016-08-07T00:00:00"/>
    <s v="Second Class"/>
    <x v="602"/>
    <x v="602"/>
    <x v="1"/>
    <s v="United States"/>
    <s v="Meriden"/>
    <s v="Connecticut"/>
    <n v="6450"/>
    <x v="3"/>
    <s v="FUR-CH-10002335"/>
    <x v="0"/>
    <s v="Chairs"/>
    <s v="Hon GuestStacker Chair"/>
    <x v="4177"/>
    <n v="5"/>
    <n v="0"/>
    <n v="294.67100000000005"/>
    <s v="Chuck Magee"/>
    <s v=""/>
    <n v="1"/>
    <n v="0"/>
  </r>
  <r>
    <n v="5868"/>
    <x v="2924"/>
    <x v="810"/>
    <d v="2018-01-08T00:00:00"/>
    <s v="Standard Class"/>
    <x v="130"/>
    <x v="130"/>
    <x v="1"/>
    <s v="United States"/>
    <s v="Philadelphia"/>
    <s v="Pennsylvania"/>
    <n v="19143"/>
    <x v="3"/>
    <s v="OFF-AR-10004078"/>
    <x v="1"/>
    <s v="Art"/>
    <s v="Newell 312"/>
    <x v="1091"/>
    <n v="1"/>
    <n v="0.2"/>
    <n v="0.58399999999999985"/>
    <s v="Chuck Magee"/>
    <s v=""/>
    <n v="1"/>
    <n v="0"/>
  </r>
  <r>
    <n v="5869"/>
    <x v="2924"/>
    <x v="810"/>
    <d v="2018-01-08T00:00:00"/>
    <s v="Standard Class"/>
    <x v="130"/>
    <x v="130"/>
    <x v="1"/>
    <s v="United States"/>
    <s v="Philadelphia"/>
    <s v="Pennsylvania"/>
    <n v="19143"/>
    <x v="3"/>
    <s v="OFF-BI-10002026"/>
    <x v="1"/>
    <s v="Binders"/>
    <s v="Avery Arch Ring Binders"/>
    <x v="4178"/>
    <n v="6"/>
    <n v="0.7"/>
    <n v="-80.178000000000026"/>
    <s v="Chuck Magee"/>
    <s v=""/>
    <n v="1"/>
    <n v="0"/>
  </r>
  <r>
    <n v="5870"/>
    <x v="2925"/>
    <x v="77"/>
    <d v="2018-11-12T00:00:00"/>
    <s v="Standard Class"/>
    <x v="671"/>
    <x v="671"/>
    <x v="2"/>
    <s v="United States"/>
    <s v="Cheyenne"/>
    <s v="Wyoming"/>
    <n v="82001"/>
    <x v="1"/>
    <s v="FUR-CH-10001215"/>
    <x v="0"/>
    <s v="Chairs"/>
    <s v="Global Troy Executive Leather Low-Back Tilter"/>
    <x v="2355"/>
    <n v="4"/>
    <n v="0.2"/>
    <n v="100.19599999999997"/>
    <s v="Anna Andreadi"/>
    <s v=""/>
    <n v="1"/>
    <n v="0"/>
  </r>
  <r>
    <n v="5871"/>
    <x v="2926"/>
    <x v="403"/>
    <d v="2018-06-14T00:00:00"/>
    <s v="Same Day"/>
    <x v="182"/>
    <x v="182"/>
    <x v="1"/>
    <s v="United States"/>
    <s v="Anaheim"/>
    <s v="California"/>
    <n v="92804"/>
    <x v="1"/>
    <s v="FUR-TA-10001771"/>
    <x v="0"/>
    <s v="Tables"/>
    <s v="Bush Cubix Conference Tables, Fully Assembled"/>
    <x v="4179"/>
    <n v="7"/>
    <n v="0.2"/>
    <n v="80.843000000000075"/>
    <s v="Anna Andreadi"/>
    <s v=""/>
    <n v="1"/>
    <n v="0"/>
  </r>
  <r>
    <n v="5872"/>
    <x v="2927"/>
    <x v="446"/>
    <d v="2018-09-28T00:00:00"/>
    <s v="Standard Class"/>
    <x v="76"/>
    <x v="76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x v="4180"/>
    <n v="3"/>
    <n v="0"/>
    <n v="21.751499999999986"/>
    <s v="Kelly Williams"/>
    <s v=""/>
    <n v="1"/>
    <n v="0"/>
  </r>
  <r>
    <n v="5873"/>
    <x v="2928"/>
    <x v="983"/>
    <d v="2019-04-03T00:00:00"/>
    <s v="Standard Class"/>
    <x v="467"/>
    <x v="467"/>
    <x v="2"/>
    <s v="United States"/>
    <s v="Columbus"/>
    <s v="Georgia"/>
    <n v="31907"/>
    <x v="0"/>
    <s v="OFF-ST-10003282"/>
    <x v="1"/>
    <s v="Storage"/>
    <s v="Advantus 10-Drawer Portable Organizer, Chrome Metal Frame, Smoke Drawers"/>
    <x v="4181"/>
    <n v="1"/>
    <n v="0"/>
    <n v="16.732800000000005"/>
    <s v="Cassandra Brandow"/>
    <s v=""/>
    <n v="1"/>
    <n v="0"/>
  </r>
  <r>
    <n v="5874"/>
    <x v="2929"/>
    <x v="400"/>
    <d v="2019-06-04T00:00:00"/>
    <s v="Same Day"/>
    <x v="382"/>
    <x v="382"/>
    <x v="2"/>
    <s v="United States"/>
    <s v="Jonesboro"/>
    <s v="Arkansas"/>
    <n v="72401"/>
    <x v="0"/>
    <s v="OFF-BI-10002353"/>
    <x v="1"/>
    <s v="Binders"/>
    <s v="GBC VeloBind Cover Sets"/>
    <x v="4182"/>
    <n v="7"/>
    <n v="0"/>
    <n v="54.04"/>
    <s v="Cassandra Brandow"/>
    <s v=""/>
    <n v="1"/>
    <n v="0"/>
  </r>
  <r>
    <n v="5875"/>
    <x v="2929"/>
    <x v="400"/>
    <d v="2019-06-04T00:00:00"/>
    <s v="Same Day"/>
    <x v="382"/>
    <x v="382"/>
    <x v="2"/>
    <s v="United States"/>
    <s v="Jonesboro"/>
    <s v="Arkansas"/>
    <n v="72401"/>
    <x v="0"/>
    <s v="OFF-BI-10004141"/>
    <x v="1"/>
    <s v="Binders"/>
    <s v="Insertable Tab Indexes For Data Binders"/>
    <x v="4183"/>
    <n v="3"/>
    <n v="0"/>
    <n v="4.3883999999999999"/>
    <s v="Cassandra Brandow"/>
    <s v=""/>
    <n v="1"/>
    <n v="0"/>
  </r>
  <r>
    <n v="5876"/>
    <x v="2930"/>
    <x v="1003"/>
    <d v="2017-04-09T00:00:00"/>
    <s v="First Class"/>
    <x v="86"/>
    <x v="86"/>
    <x v="2"/>
    <s v="United States"/>
    <s v="Philadelphia"/>
    <s v="Pennsylvania"/>
    <n v="19140"/>
    <x v="3"/>
    <s v="OFF-AR-10001954"/>
    <x v="1"/>
    <s v="Art"/>
    <s v="Newell 331"/>
    <x v="4184"/>
    <n v="3"/>
    <n v="0.2"/>
    <n v="1.0268999999999999"/>
    <s v="Chuck Magee"/>
    <s v=""/>
    <n v="1"/>
    <n v="0"/>
  </r>
  <r>
    <n v="5877"/>
    <x v="2931"/>
    <x v="371"/>
    <d v="2016-05-26T00:00:00"/>
    <s v="Standard Class"/>
    <x v="435"/>
    <x v="435"/>
    <x v="2"/>
    <s v="United States"/>
    <s v="Lawrence"/>
    <s v="Massachusetts"/>
    <n v="1841"/>
    <x v="3"/>
    <s v="OFF-BI-10001071"/>
    <x v="1"/>
    <s v="Binders"/>
    <s v="GBC ProClick Punch Binding System"/>
    <x v="2509"/>
    <n v="7"/>
    <n v="0"/>
    <n v="219.45140000000001"/>
    <s v="Chuck Magee"/>
    <s v=""/>
    <n v="1"/>
    <n v="0"/>
  </r>
  <r>
    <n v="5878"/>
    <x v="2931"/>
    <x v="371"/>
    <d v="2016-05-26T00:00:00"/>
    <s v="Standard Class"/>
    <x v="435"/>
    <x v="435"/>
    <x v="2"/>
    <s v="United States"/>
    <s v="Lawrence"/>
    <s v="Massachusetts"/>
    <n v="1841"/>
    <x v="3"/>
    <s v="OFF-PA-10003022"/>
    <x v="1"/>
    <s v="Paper"/>
    <s v="Xerox 1992"/>
    <x v="1465"/>
    <n v="3"/>
    <n v="0"/>
    <n v="8.7906000000000013"/>
    <s v="Chuck Magee"/>
    <s v=""/>
    <n v="1"/>
    <n v="0"/>
  </r>
  <r>
    <n v="5879"/>
    <x v="2931"/>
    <x v="371"/>
    <d v="2016-05-26T00:00:00"/>
    <s v="Standard Class"/>
    <x v="435"/>
    <x v="435"/>
    <x v="2"/>
    <s v="United States"/>
    <s v="Lawrence"/>
    <s v="Massachusetts"/>
    <n v="1841"/>
    <x v="3"/>
    <s v="OFF-AP-10001293"/>
    <x v="1"/>
    <s v="Appliances"/>
    <s v="Belkin 8 Outlet Surge Protector"/>
    <x v="3605"/>
    <n v="6"/>
    <n v="0"/>
    <n v="68.846399999999988"/>
    <s v="Chuck Magee"/>
    <s v=""/>
    <n v="1"/>
    <n v="0"/>
  </r>
  <r>
    <n v="5880"/>
    <x v="2932"/>
    <x v="64"/>
    <d v="2018-09-11T00:00:00"/>
    <s v="Standard Class"/>
    <x v="597"/>
    <x v="597"/>
    <x v="0"/>
    <s v="United States"/>
    <s v="New York City"/>
    <s v="New York"/>
    <n v="10011"/>
    <x v="3"/>
    <s v="OFF-PA-10001815"/>
    <x v="1"/>
    <s v="Paper"/>
    <s v="Xerox 1885"/>
    <x v="2250"/>
    <n v="4"/>
    <n v="0"/>
    <n v="92.236799999999988"/>
    <s v="Chuck Magee"/>
    <n v="1"/>
    <n v="0"/>
    <n v="0"/>
  </r>
  <r>
    <n v="5881"/>
    <x v="2933"/>
    <x v="31"/>
    <d v="2018-09-22T00:00:00"/>
    <s v="Standard Class"/>
    <x v="478"/>
    <x v="478"/>
    <x v="1"/>
    <s v="United States"/>
    <s v="San Diego"/>
    <s v="California"/>
    <n v="92105"/>
    <x v="1"/>
    <s v="FUR-CH-10001215"/>
    <x v="0"/>
    <s v="Chairs"/>
    <s v="Global Troy Executive Leather Low-Back Tilter"/>
    <x v="479"/>
    <n v="2"/>
    <n v="0.2"/>
    <n v="50.097999999999985"/>
    <s v="Anna Andreadi"/>
    <s v=""/>
    <n v="1"/>
    <n v="0"/>
  </r>
  <r>
    <n v="5882"/>
    <x v="2933"/>
    <x v="31"/>
    <d v="2018-09-22T00:00:00"/>
    <s v="Standard Class"/>
    <x v="478"/>
    <x v="478"/>
    <x v="1"/>
    <s v="United States"/>
    <s v="San Diego"/>
    <s v="California"/>
    <n v="92105"/>
    <x v="1"/>
    <s v="OFF-PA-10000100"/>
    <x v="1"/>
    <s v="Paper"/>
    <s v="Xerox 1945"/>
    <x v="1542"/>
    <n v="9"/>
    <n v="0"/>
    <n v="180.76590000000002"/>
    <s v="Anna Andreadi"/>
    <s v=""/>
    <n v="1"/>
    <n v="0"/>
  </r>
  <r>
    <n v="5883"/>
    <x v="2933"/>
    <x v="31"/>
    <d v="2018-09-22T00:00:00"/>
    <s v="Standard Class"/>
    <x v="478"/>
    <x v="478"/>
    <x v="1"/>
    <s v="United States"/>
    <s v="San Diego"/>
    <s v="California"/>
    <n v="92105"/>
    <x v="1"/>
    <s v="FUR-CH-10002880"/>
    <x v="0"/>
    <s v="Chairs"/>
    <s v="Global High-Back Leather Tilter, Burgundy"/>
    <x v="4185"/>
    <n v="9"/>
    <n v="0.2"/>
    <n v="-99.621900000000068"/>
    <s v="Anna Andreadi"/>
    <s v=""/>
    <n v="1"/>
    <n v="0"/>
  </r>
  <r>
    <n v="5884"/>
    <x v="2934"/>
    <x v="69"/>
    <d v="2018-03-15T00:00:00"/>
    <s v="Second Class"/>
    <x v="553"/>
    <x v="553"/>
    <x v="1"/>
    <s v="United States"/>
    <s v="San Francisco"/>
    <s v="California"/>
    <n v="94109"/>
    <x v="1"/>
    <s v="FUR-FU-10004712"/>
    <x v="0"/>
    <s v="Furnishings"/>
    <s v="Westinghouse Mesh Shade Clip-On Gooseneck Lamp, Black"/>
    <x v="4186"/>
    <n v="2"/>
    <n v="0"/>
    <n v="7.352800000000002"/>
    <s v="Anna Andreadi"/>
    <s v=""/>
    <n v="1"/>
    <n v="0"/>
  </r>
  <r>
    <n v="5885"/>
    <x v="2934"/>
    <x v="69"/>
    <d v="2018-03-15T00:00:00"/>
    <s v="Second Class"/>
    <x v="553"/>
    <x v="553"/>
    <x v="1"/>
    <s v="United States"/>
    <s v="San Francisco"/>
    <s v="California"/>
    <n v="94109"/>
    <x v="1"/>
    <s v="OFF-SU-10000151"/>
    <x v="1"/>
    <s v="Supplies"/>
    <s v="High Speed Automatic Electric Letter Opener"/>
    <x v="4187"/>
    <n v="3"/>
    <n v="0"/>
    <n v="196.50359999999978"/>
    <s v="Anna Andreadi"/>
    <s v=""/>
    <n v="1"/>
    <n v="0"/>
  </r>
  <r>
    <n v="5886"/>
    <x v="2935"/>
    <x v="1079"/>
    <d v="2016-10-17T00:00:00"/>
    <s v="Same Day"/>
    <x v="201"/>
    <x v="201"/>
    <x v="0"/>
    <s v="United States"/>
    <s v="San Francisco"/>
    <s v="California"/>
    <n v="94110"/>
    <x v="1"/>
    <s v="OFF-BI-10000136"/>
    <x v="1"/>
    <s v="Binders"/>
    <s v="Avery Non-Stick Heavy Duty View Round Locking Ring Binders"/>
    <x v="646"/>
    <n v="3"/>
    <n v="0.2"/>
    <n v="5.0231999999999992"/>
    <s v="Anna Andreadi"/>
    <s v=""/>
    <n v="1"/>
    <n v="0"/>
  </r>
  <r>
    <n v="5887"/>
    <x v="2935"/>
    <x v="1079"/>
    <d v="2016-10-17T00:00:00"/>
    <s v="Same Day"/>
    <x v="201"/>
    <x v="201"/>
    <x v="0"/>
    <s v="United States"/>
    <s v="San Francisco"/>
    <s v="California"/>
    <n v="94110"/>
    <x v="1"/>
    <s v="TEC-AC-10003610"/>
    <x v="2"/>
    <s v="Accessories"/>
    <s v="Logitech Illuminated - Keyboard"/>
    <x v="690"/>
    <n v="3"/>
    <n v="0"/>
    <n v="86.385600000000011"/>
    <s v="Anna Andreadi"/>
    <s v=""/>
    <n v="1"/>
    <n v="0"/>
  </r>
  <r>
    <n v="5888"/>
    <x v="2936"/>
    <x v="1048"/>
    <d v="2019-10-11T00:00:00"/>
    <s v="First Class"/>
    <x v="771"/>
    <x v="771"/>
    <x v="1"/>
    <s v="United States"/>
    <s v="Cranston"/>
    <s v="Rhode Island"/>
    <n v="2920"/>
    <x v="3"/>
    <s v="OFF-ST-10001837"/>
    <x v="1"/>
    <s v="Storage"/>
    <s v="SAFCO Mobile Desk Side File, Wire Frame"/>
    <x v="3931"/>
    <n v="1"/>
    <n v="0"/>
    <n v="11.117599999999999"/>
    <s v="Chuck Magee"/>
    <s v=""/>
    <n v="1"/>
    <n v="1"/>
  </r>
  <r>
    <n v="5889"/>
    <x v="2937"/>
    <x v="820"/>
    <d v="2017-05-12T00:00:00"/>
    <s v="Standard Class"/>
    <x v="417"/>
    <x v="417"/>
    <x v="0"/>
    <s v="United States"/>
    <s v="Owensboro"/>
    <s v="Kentucky"/>
    <n v="42301"/>
    <x v="0"/>
    <s v="OFF-PA-10001952"/>
    <x v="1"/>
    <s v="Paper"/>
    <s v="Xerox 1902"/>
    <x v="1846"/>
    <n v="2"/>
    <n v="0"/>
    <n v="21.012799999999999"/>
    <s v="Cassandra Brandow"/>
    <s v=""/>
    <n v="1"/>
    <n v="0"/>
  </r>
  <r>
    <n v="5890"/>
    <x v="2938"/>
    <x v="167"/>
    <d v="2018-04-17T00:00:00"/>
    <s v="First Class"/>
    <x v="758"/>
    <x v="758"/>
    <x v="0"/>
    <s v="United States"/>
    <s v="Baltimore"/>
    <s v="Maryland"/>
    <n v="21215"/>
    <x v="3"/>
    <s v="OFF-BI-10002414"/>
    <x v="1"/>
    <s v="Binders"/>
    <s v="GBC ProClick Spines for 32-Hole Punch"/>
    <x v="2989"/>
    <n v="2"/>
    <n v="0"/>
    <n v="11.778199999999998"/>
    <s v="Chuck Magee"/>
    <s v=""/>
    <n v="1"/>
    <n v="0"/>
  </r>
  <r>
    <n v="5891"/>
    <x v="2939"/>
    <x v="831"/>
    <d v="2018-11-26T00:00:00"/>
    <s v="Standard Class"/>
    <x v="742"/>
    <x v="742"/>
    <x v="0"/>
    <s v="United States"/>
    <s v="Chicago"/>
    <s v="Illinois"/>
    <n v="60610"/>
    <x v="2"/>
    <s v="OFF-PA-10001790"/>
    <x v="1"/>
    <s v="Paper"/>
    <s v="Xerox 1910"/>
    <x v="4188"/>
    <n v="1"/>
    <n v="0.2"/>
    <n v="13.451199999999996"/>
    <s v="Kelly Williams"/>
    <s v=""/>
    <n v="1"/>
    <n v="0"/>
  </r>
  <r>
    <n v="5892"/>
    <x v="2939"/>
    <x v="831"/>
    <d v="2018-11-26T00:00:00"/>
    <s v="Standard Class"/>
    <x v="742"/>
    <x v="742"/>
    <x v="0"/>
    <s v="United States"/>
    <s v="Chicago"/>
    <s v="Illinois"/>
    <n v="60610"/>
    <x v="2"/>
    <s v="OFF-ST-10001590"/>
    <x v="1"/>
    <s v="Storage"/>
    <s v="Tenex Personal Project File with Scoop Front Design, Black"/>
    <x v="4189"/>
    <n v="2"/>
    <n v="0.2"/>
    <n v="1.6175999999999986"/>
    <s v="Kelly Williams"/>
    <s v=""/>
    <n v="1"/>
    <n v="0"/>
  </r>
  <r>
    <n v="5893"/>
    <x v="2939"/>
    <x v="831"/>
    <d v="2018-11-26T00:00:00"/>
    <s v="Standard Class"/>
    <x v="742"/>
    <x v="742"/>
    <x v="0"/>
    <s v="United States"/>
    <s v="Chicago"/>
    <s v="Illinois"/>
    <n v="60610"/>
    <x v="2"/>
    <s v="TEC-AC-10003657"/>
    <x v="2"/>
    <s v="Accessories"/>
    <s v="Lenovo 17-Key USB Numeric Keypad"/>
    <x v="4190"/>
    <n v="3"/>
    <n v="0.2"/>
    <n v="2.0393999999999934"/>
    <s v="Kelly Williams"/>
    <s v=""/>
    <n v="1"/>
    <n v="0"/>
  </r>
  <r>
    <n v="5894"/>
    <x v="2940"/>
    <x v="18"/>
    <d v="2019-09-14T00:00:00"/>
    <s v="Standard Class"/>
    <x v="757"/>
    <x v="757"/>
    <x v="0"/>
    <s v="United States"/>
    <s v="Atlanta"/>
    <s v="Georgia"/>
    <n v="30318"/>
    <x v="0"/>
    <s v="OFF-BI-10004876"/>
    <x v="1"/>
    <s v="Binders"/>
    <s v="Wilson Jones Suede Grain Vinyl Binders"/>
    <x v="1104"/>
    <n v="1"/>
    <n v="0"/>
    <n v="1.3621999999999999"/>
    <s v="Cassandra Brandow"/>
    <n v="1"/>
    <n v="0"/>
    <n v="0"/>
  </r>
  <r>
    <n v="5895"/>
    <x v="2941"/>
    <x v="428"/>
    <d v="2019-09-14T00:00:00"/>
    <s v="Standard Class"/>
    <x v="470"/>
    <x v="470"/>
    <x v="1"/>
    <s v="United States"/>
    <s v="Los Angeles"/>
    <s v="California"/>
    <n v="90036"/>
    <x v="1"/>
    <s v="OFF-ST-10003123"/>
    <x v="1"/>
    <s v="Storage"/>
    <s v="Fellowes Bases and Tops For Staxonsteel/High-Stak Systems"/>
    <x v="4191"/>
    <n v="3"/>
    <n v="0"/>
    <n v="23.968799999999998"/>
    <s v="Anna Andreadi"/>
    <s v=""/>
    <n v="1"/>
    <n v="0"/>
  </r>
  <r>
    <n v="5896"/>
    <x v="2942"/>
    <x v="301"/>
    <d v="2016-11-08T00:00:00"/>
    <s v="Standard Class"/>
    <x v="484"/>
    <x v="484"/>
    <x v="2"/>
    <s v="United States"/>
    <s v="Los Angeles"/>
    <s v="California"/>
    <n v="90049"/>
    <x v="1"/>
    <s v="OFF-LA-10003498"/>
    <x v="1"/>
    <s v="Labels"/>
    <s v="Avery 475"/>
    <x v="1851"/>
    <n v="3"/>
    <n v="0"/>
    <n v="22.200000000000003"/>
    <s v="Anna Andreadi"/>
    <s v=""/>
    <n v="1"/>
    <n v="0"/>
  </r>
  <r>
    <n v="5897"/>
    <x v="2942"/>
    <x v="301"/>
    <d v="2016-11-08T00:00:00"/>
    <s v="Standard Class"/>
    <x v="484"/>
    <x v="484"/>
    <x v="2"/>
    <s v="United States"/>
    <s v="Los Angeles"/>
    <s v="California"/>
    <n v="90049"/>
    <x v="1"/>
    <s v="OFF-PA-10004947"/>
    <x v="1"/>
    <s v="Paper"/>
    <s v="Easy-staple paper"/>
    <x v="1591"/>
    <n v="5"/>
    <n v="0"/>
    <n v="9.629999999999999"/>
    <s v="Anna Andreadi"/>
    <s v=""/>
    <n v="1"/>
    <n v="0"/>
  </r>
  <r>
    <n v="5898"/>
    <x v="2943"/>
    <x v="1015"/>
    <d v="2018-04-09T00:00:00"/>
    <s v="Standard Class"/>
    <x v="9"/>
    <x v="9"/>
    <x v="0"/>
    <s v="United States"/>
    <s v="Richmond"/>
    <s v="Indiana"/>
    <n v="47374"/>
    <x v="2"/>
    <s v="FUR-FU-10003799"/>
    <x v="0"/>
    <s v="Furnishings"/>
    <s v="Seth Thomas 13 1/2&quot; Wall Clock"/>
    <x v="4192"/>
    <n v="4"/>
    <n v="0"/>
    <n v="22.047199999999997"/>
    <s v="Kelly Williams"/>
    <s v=""/>
    <n v="1"/>
    <n v="0"/>
  </r>
  <r>
    <n v="5899"/>
    <x v="2943"/>
    <x v="1015"/>
    <d v="2018-04-09T00:00:00"/>
    <s v="Standard Class"/>
    <x v="9"/>
    <x v="9"/>
    <x v="0"/>
    <s v="United States"/>
    <s v="Richmond"/>
    <s v="Indiana"/>
    <n v="47374"/>
    <x v="2"/>
    <s v="TEC-PH-10000673"/>
    <x v="2"/>
    <s v="Phones"/>
    <s v="Plantronics Voyager Pro HD - Bluetooth Headset"/>
    <x v="4193"/>
    <n v="4"/>
    <n v="0"/>
    <n v="124.7808"/>
    <s v="Kelly Williams"/>
    <s v=""/>
    <n v="1"/>
    <n v="0"/>
  </r>
  <r>
    <n v="5900"/>
    <x v="2944"/>
    <x v="602"/>
    <d v="2019-01-16T00:00:00"/>
    <s v="Standard Class"/>
    <x v="322"/>
    <x v="322"/>
    <x v="1"/>
    <s v="United States"/>
    <s v="San Francisco"/>
    <s v="California"/>
    <n v="94110"/>
    <x v="1"/>
    <s v="OFF-EN-10002621"/>
    <x v="1"/>
    <s v="Envelopes"/>
    <s v="Staple envelope"/>
    <x v="3996"/>
    <n v="1"/>
    <n v="0"/>
    <n v="4.8899999999999997"/>
    <s v="Anna Andreadi"/>
    <s v=""/>
    <n v="1"/>
    <n v="0"/>
  </r>
  <r>
    <n v="5901"/>
    <x v="2945"/>
    <x v="312"/>
    <d v="2017-11-24T00:00:00"/>
    <s v="Standard Class"/>
    <x v="583"/>
    <x v="583"/>
    <x v="2"/>
    <s v="United States"/>
    <s v="San Francisco"/>
    <s v="California"/>
    <n v="94122"/>
    <x v="1"/>
    <s v="OFF-BI-10004528"/>
    <x v="1"/>
    <s v="Binders"/>
    <s v="Cardinal Poly Pocket Divider Pockets for Ring Binders"/>
    <x v="4194"/>
    <n v="9"/>
    <n v="0.2"/>
    <n v="7.5599999999999987"/>
    <s v="Anna Andreadi"/>
    <s v=""/>
    <n v="1"/>
    <n v="0"/>
  </r>
  <r>
    <n v="5902"/>
    <x v="2946"/>
    <x v="581"/>
    <d v="2018-12-02T00:00:00"/>
    <s v="Standard Class"/>
    <x v="331"/>
    <x v="331"/>
    <x v="1"/>
    <s v="United States"/>
    <s v="Westfield"/>
    <s v="New Jersey"/>
    <n v="7090"/>
    <x v="3"/>
    <s v="FUR-FU-10001889"/>
    <x v="0"/>
    <s v="Furnishings"/>
    <s v="Ultra Door Pull Handle"/>
    <x v="1629"/>
    <n v="3"/>
    <n v="0"/>
    <n v="10.4148"/>
    <s v="Chuck Magee"/>
    <s v=""/>
    <n v="1"/>
    <n v="0"/>
  </r>
  <r>
    <n v="5903"/>
    <x v="2947"/>
    <x v="44"/>
    <d v="2019-11-06T00:00:00"/>
    <s v="Same Day"/>
    <x v="86"/>
    <x v="86"/>
    <x v="2"/>
    <s v="United States"/>
    <s v="San Francisco"/>
    <s v="California"/>
    <n v="94122"/>
    <x v="1"/>
    <s v="OFF-PA-10000157"/>
    <x v="1"/>
    <s v="Paper"/>
    <s v="Xerox 191"/>
    <x v="731"/>
    <n v="3"/>
    <n v="0"/>
    <n v="28.171799999999998"/>
    <s v="Anna Andreadi"/>
    <s v=""/>
    <n v="1"/>
    <n v="0"/>
  </r>
  <r>
    <n v="5904"/>
    <x v="2947"/>
    <x v="44"/>
    <d v="2019-11-06T00:00:00"/>
    <s v="Same Day"/>
    <x v="86"/>
    <x v="86"/>
    <x v="2"/>
    <s v="United States"/>
    <s v="San Francisco"/>
    <s v="California"/>
    <n v="94122"/>
    <x v="1"/>
    <s v="OFF-PA-10002764"/>
    <x v="1"/>
    <s v="Paper"/>
    <s v="Easy-staple paper"/>
    <x v="1568"/>
    <n v="4"/>
    <n v="0"/>
    <n v="22.226399999999998"/>
    <s v="Anna Andreadi"/>
    <s v=""/>
    <n v="1"/>
    <n v="0"/>
  </r>
  <r>
    <n v="5905"/>
    <x v="2947"/>
    <x v="44"/>
    <d v="2019-11-06T00:00:00"/>
    <s v="Same Day"/>
    <x v="86"/>
    <x v="86"/>
    <x v="2"/>
    <s v="United States"/>
    <s v="San Francisco"/>
    <s v="California"/>
    <n v="94122"/>
    <x v="1"/>
    <s v="OFF-PA-10000143"/>
    <x v="1"/>
    <s v="Paper"/>
    <s v="Astroparche Fine Business Paper"/>
    <x v="1603"/>
    <n v="5"/>
    <n v="0"/>
    <n v="12.672000000000001"/>
    <s v="Anna Andreadi"/>
    <s v=""/>
    <n v="1"/>
    <n v="0"/>
  </r>
  <r>
    <n v="5906"/>
    <x v="2947"/>
    <x v="44"/>
    <d v="2019-11-06T00:00:00"/>
    <s v="Same Day"/>
    <x v="86"/>
    <x v="86"/>
    <x v="2"/>
    <s v="United States"/>
    <s v="San Francisco"/>
    <s v="California"/>
    <n v="94122"/>
    <x v="1"/>
    <s v="OFF-LA-10000414"/>
    <x v="1"/>
    <s v="Labels"/>
    <s v="Avery 503"/>
    <x v="1417"/>
    <n v="4"/>
    <n v="0"/>
    <n v="19.872"/>
    <s v="Anna Andreadi"/>
    <s v=""/>
    <n v="1"/>
    <n v="0"/>
  </r>
  <r>
    <n v="5907"/>
    <x v="2947"/>
    <x v="44"/>
    <d v="2019-11-06T00:00:00"/>
    <s v="Same Day"/>
    <x v="86"/>
    <x v="86"/>
    <x v="2"/>
    <s v="United States"/>
    <s v="San Francisco"/>
    <s v="California"/>
    <n v="94122"/>
    <x v="1"/>
    <s v="TEC-AC-10003441"/>
    <x v="2"/>
    <s v="Accessories"/>
    <s v="Kingston Digital DataTraveler 32GB USB 2.0"/>
    <x v="4195"/>
    <n v="1"/>
    <n v="0"/>
    <n v="1.0169999999999995"/>
    <s v="Anna Andreadi"/>
    <s v=""/>
    <n v="1"/>
    <n v="0"/>
  </r>
  <r>
    <n v="5908"/>
    <x v="2948"/>
    <x v="499"/>
    <d v="2018-12-07T00:00:00"/>
    <s v="Standard Class"/>
    <x v="470"/>
    <x v="470"/>
    <x v="1"/>
    <s v="United States"/>
    <s v="San Jose"/>
    <s v="California"/>
    <n v="95123"/>
    <x v="1"/>
    <s v="OFF-BI-10002353"/>
    <x v="1"/>
    <s v="Binders"/>
    <s v="GBC VeloBind Cover Sets"/>
    <x v="4196"/>
    <n v="2"/>
    <n v="0.2"/>
    <n v="9.2639999999999993"/>
    <s v="Anna Andreadi"/>
    <s v=""/>
    <n v="1"/>
    <n v="0"/>
  </r>
  <r>
    <n v="5909"/>
    <x v="2948"/>
    <x v="499"/>
    <d v="2018-12-07T00:00:00"/>
    <s v="Standard Class"/>
    <x v="470"/>
    <x v="470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x v="3359"/>
    <n v="3"/>
    <n v="0"/>
    <n v="26.864999999999995"/>
    <s v="Anna Andreadi"/>
    <s v=""/>
    <n v="1"/>
    <n v="0"/>
  </r>
  <r>
    <n v="5910"/>
    <x v="2948"/>
    <x v="499"/>
    <d v="2018-12-07T00:00:00"/>
    <s v="Standard Class"/>
    <x v="470"/>
    <x v="470"/>
    <x v="1"/>
    <s v="United States"/>
    <s v="San Jose"/>
    <s v="California"/>
    <n v="95123"/>
    <x v="1"/>
    <s v="FUR-FU-10003026"/>
    <x v="0"/>
    <s v="Furnishings"/>
    <s v="Eldon Regeneration Recycled Desk Accessories, Black"/>
    <x v="1606"/>
    <n v="3"/>
    <n v="0"/>
    <n v="5.6627999999999998"/>
    <s v="Anna Andreadi"/>
    <s v=""/>
    <n v="1"/>
    <n v="0"/>
  </r>
  <r>
    <n v="5911"/>
    <x v="2948"/>
    <x v="499"/>
    <d v="2018-12-07T00:00:00"/>
    <s v="Standard Class"/>
    <x v="470"/>
    <x v="470"/>
    <x v="1"/>
    <s v="United States"/>
    <s v="San Jose"/>
    <s v="California"/>
    <n v="95123"/>
    <x v="1"/>
    <s v="OFF-BI-10000632"/>
    <x v="1"/>
    <s v="Binders"/>
    <s v="Satellite Sectional Post Binders"/>
    <x v="4197"/>
    <n v="3"/>
    <n v="0.2"/>
    <n v="33.8598"/>
    <s v="Anna Andreadi"/>
    <s v=""/>
    <n v="1"/>
    <n v="0"/>
  </r>
  <r>
    <n v="5912"/>
    <x v="2949"/>
    <x v="907"/>
    <d v="2018-12-22T00:00:00"/>
    <s v="Standard Class"/>
    <x v="649"/>
    <x v="649"/>
    <x v="2"/>
    <s v="United States"/>
    <s v="Seattle"/>
    <s v="Washington"/>
    <n v="98115"/>
    <x v="1"/>
    <s v="OFF-ST-10001328"/>
    <x v="1"/>
    <s v="Storage"/>
    <s v="Personal Filing Tote with Lid, Black/Gray"/>
    <x v="2063"/>
    <n v="3"/>
    <n v="0"/>
    <n v="13.028400000000001"/>
    <s v="Anna Andreadi"/>
    <s v=""/>
    <n v="1"/>
    <n v="0"/>
  </r>
  <r>
    <n v="5913"/>
    <x v="2950"/>
    <x v="829"/>
    <d v="2016-08-26T00:00:00"/>
    <s v="Second Class"/>
    <x v="61"/>
    <x v="61"/>
    <x v="1"/>
    <s v="United States"/>
    <s v="Owensboro"/>
    <s v="Kentucky"/>
    <n v="42301"/>
    <x v="0"/>
    <s v="OFF-SU-10004661"/>
    <x v="1"/>
    <s v="Supplies"/>
    <s v="Acme Titanium Bonded Scissors"/>
    <x v="4198"/>
    <n v="3"/>
    <n v="0"/>
    <n v="6.63"/>
    <s v="Cassandra Brandow"/>
    <s v=""/>
    <n v="1"/>
    <n v="0"/>
  </r>
  <r>
    <n v="5914"/>
    <x v="2951"/>
    <x v="14"/>
    <d v="2017-09-23T00:00:00"/>
    <s v="Standard Class"/>
    <x v="724"/>
    <x v="724"/>
    <x v="0"/>
    <s v="United States"/>
    <s v="New York City"/>
    <s v="New York"/>
    <n v="10035"/>
    <x v="3"/>
    <s v="OFF-ST-10000617"/>
    <x v="1"/>
    <s v="Storage"/>
    <s v="Woodgrain Magazine Files by Perma"/>
    <x v="81"/>
    <n v="5"/>
    <n v="0"/>
    <n v="1.0429999999999984"/>
    <s v="Chuck Magee"/>
    <s v=""/>
    <n v="1"/>
    <n v="0"/>
  </r>
  <r>
    <n v="5915"/>
    <x v="2951"/>
    <x v="14"/>
    <d v="2017-09-23T00:00:00"/>
    <s v="Standard Class"/>
    <x v="724"/>
    <x v="724"/>
    <x v="0"/>
    <s v="United States"/>
    <s v="New York City"/>
    <s v="New York"/>
    <n v="10035"/>
    <x v="3"/>
    <s v="OFF-LA-10002762"/>
    <x v="1"/>
    <s v="Labels"/>
    <s v="Avery 485"/>
    <x v="2077"/>
    <n v="7"/>
    <n v="0"/>
    <n v="41.223699999999994"/>
    <s v="Chuck Magee"/>
    <s v=""/>
    <n v="1"/>
    <n v="0"/>
  </r>
  <r>
    <n v="5916"/>
    <x v="2951"/>
    <x v="14"/>
    <d v="2017-09-23T00:00:00"/>
    <s v="Standard Class"/>
    <x v="724"/>
    <x v="724"/>
    <x v="0"/>
    <s v="United States"/>
    <s v="New York City"/>
    <s v="New York"/>
    <n v="10035"/>
    <x v="3"/>
    <s v="FUR-CH-10001973"/>
    <x v="0"/>
    <s v="Chairs"/>
    <s v="Office Star Flex Back Scooter Chair with White Frame"/>
    <x v="4199"/>
    <n v="2"/>
    <n v="0.1"/>
    <n v="8.8783999999999956"/>
    <s v="Chuck Magee"/>
    <s v=""/>
    <n v="1"/>
    <n v="0"/>
  </r>
  <r>
    <n v="5917"/>
    <x v="2951"/>
    <x v="14"/>
    <d v="2017-09-23T00:00:00"/>
    <s v="Standard Class"/>
    <x v="724"/>
    <x v="724"/>
    <x v="0"/>
    <s v="United States"/>
    <s v="New York City"/>
    <s v="New York"/>
    <n v="10035"/>
    <x v="3"/>
    <s v="OFF-ST-10003058"/>
    <x v="1"/>
    <s v="Storage"/>
    <s v="Eldon Mobile Mega Data Cart  Mega Stackable  Add-On Trays"/>
    <x v="4200"/>
    <n v="4"/>
    <n v="0"/>
    <n v="27.433999999999997"/>
    <s v="Chuck Magee"/>
    <s v=""/>
    <n v="1"/>
    <n v="0"/>
  </r>
  <r>
    <n v="5918"/>
    <x v="2951"/>
    <x v="14"/>
    <d v="2017-09-23T00:00:00"/>
    <s v="Standard Class"/>
    <x v="724"/>
    <x v="724"/>
    <x v="0"/>
    <s v="United States"/>
    <s v="New York City"/>
    <s v="New York"/>
    <n v="10035"/>
    <x v="3"/>
    <s v="FUR-BO-10004834"/>
    <x v="0"/>
    <s v="Bookcases"/>
    <s v="Riverside Palais Royal Lawyers Bookcase, Royale Cherry Finish"/>
    <x v="4201"/>
    <n v="6"/>
    <n v="0.2"/>
    <n v="158.57639999999992"/>
    <s v="Chuck Magee"/>
    <s v=""/>
    <n v="1"/>
    <n v="0"/>
  </r>
  <r>
    <n v="5919"/>
    <x v="2951"/>
    <x v="14"/>
    <d v="2017-09-23T00:00:00"/>
    <s v="Standard Class"/>
    <x v="724"/>
    <x v="724"/>
    <x v="0"/>
    <s v="United States"/>
    <s v="New York City"/>
    <s v="New York"/>
    <n v="10035"/>
    <x v="3"/>
    <s v="FUR-BO-10002213"/>
    <x v="0"/>
    <s v="Bookcases"/>
    <s v="DMI Eclipse Executive Suite Bookcases"/>
    <x v="4202"/>
    <n v="5"/>
    <n v="0.2"/>
    <n v="-25.049000000000149"/>
    <s v="Chuck Magee"/>
    <s v=""/>
    <n v="1"/>
    <n v="0"/>
  </r>
  <r>
    <n v="5920"/>
    <x v="2951"/>
    <x v="14"/>
    <d v="2017-09-23T00:00:00"/>
    <s v="Standard Class"/>
    <x v="724"/>
    <x v="724"/>
    <x v="0"/>
    <s v="United States"/>
    <s v="New York City"/>
    <s v="New York"/>
    <n v="10035"/>
    <x v="3"/>
    <s v="TEC-PH-10002170"/>
    <x v="2"/>
    <s v="Phones"/>
    <s v="ClearSounds CSC500 Amplified Spirit Phone Corded phone"/>
    <x v="2779"/>
    <n v="3"/>
    <n v="0"/>
    <n v="58.791600000000003"/>
    <s v="Chuck Magee"/>
    <s v=""/>
    <n v="1"/>
    <n v="0"/>
  </r>
  <r>
    <n v="5921"/>
    <x v="2951"/>
    <x v="14"/>
    <d v="2017-09-23T00:00:00"/>
    <s v="Standard Class"/>
    <x v="724"/>
    <x v="724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x v="3042"/>
    <n v="2"/>
    <n v="0"/>
    <n v="217.76699999999994"/>
    <s v="Chuck Magee"/>
    <s v=""/>
    <n v="1"/>
    <n v="0"/>
  </r>
  <r>
    <n v="5922"/>
    <x v="2951"/>
    <x v="14"/>
    <d v="2017-09-23T00:00:00"/>
    <s v="Standard Class"/>
    <x v="724"/>
    <x v="724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168"/>
    <n v="2"/>
    <n v="0"/>
    <n v="53.260799999999996"/>
    <s v="Chuck Magee"/>
    <s v=""/>
    <n v="1"/>
    <n v="0"/>
  </r>
  <r>
    <n v="5923"/>
    <x v="2951"/>
    <x v="14"/>
    <d v="2017-09-23T00:00:00"/>
    <s v="Standard Class"/>
    <x v="724"/>
    <x v="724"/>
    <x v="0"/>
    <s v="United States"/>
    <s v="New York City"/>
    <s v="New York"/>
    <n v="10035"/>
    <x v="3"/>
    <s v="TEC-PH-10000169"/>
    <x v="2"/>
    <s v="Phones"/>
    <s v="ARKON Windshield Dashboard Air Vent Car Mount Holder"/>
    <x v="766"/>
    <n v="4"/>
    <n v="0"/>
    <n v="1.3559999999999945"/>
    <s v="Chuck Magee"/>
    <s v=""/>
    <n v="1"/>
    <n v="0"/>
  </r>
  <r>
    <n v="5924"/>
    <x v="2952"/>
    <x v="491"/>
    <d v="2018-11-30T00:00:00"/>
    <s v="Second Class"/>
    <x v="158"/>
    <x v="158"/>
    <x v="1"/>
    <s v="United States"/>
    <s v="New York City"/>
    <s v="New York"/>
    <n v="10011"/>
    <x v="3"/>
    <s v="FUR-TA-10002958"/>
    <x v="0"/>
    <s v="Tables"/>
    <s v="Bevis Oval Conference Table, Walnut"/>
    <x v="4203"/>
    <n v="2"/>
    <n v="0.4"/>
    <n v="-120.05080000000007"/>
    <s v="Chuck Magee"/>
    <s v=""/>
    <n v="1"/>
    <n v="0"/>
  </r>
  <r>
    <n v="5925"/>
    <x v="2953"/>
    <x v="123"/>
    <d v="2019-11-22T00:00:00"/>
    <s v="Second Class"/>
    <x v="579"/>
    <x v="579"/>
    <x v="0"/>
    <s v="United States"/>
    <s v="Springfield"/>
    <s v="Virginia"/>
    <n v="22153"/>
    <x v="0"/>
    <s v="OFF-AR-10001177"/>
    <x v="1"/>
    <s v="Art"/>
    <s v="Newell 349"/>
    <x v="1011"/>
    <n v="7"/>
    <n v="0"/>
    <n v="6.6583999999999968"/>
    <s v="Cassandra Brandow"/>
    <s v=""/>
    <n v="1"/>
    <n v="0"/>
  </r>
  <r>
    <n v="5926"/>
    <x v="2954"/>
    <x v="95"/>
    <d v="2019-06-08T00:00:00"/>
    <s v="Standard Class"/>
    <x v="241"/>
    <x v="241"/>
    <x v="1"/>
    <s v="United States"/>
    <s v="Bellingham"/>
    <s v="Washington"/>
    <n v="98226"/>
    <x v="1"/>
    <s v="TEC-AC-10004975"/>
    <x v="2"/>
    <s v="Accessories"/>
    <s v="Plantronics Audio 995 Wireless Stereo Headset"/>
    <x v="4204"/>
    <n v="10"/>
    <n v="0"/>
    <n v="362.83500000000004"/>
    <s v="Anna Andreadi"/>
    <s v=""/>
    <n v="1"/>
    <n v="0"/>
  </r>
  <r>
    <n v="5927"/>
    <x v="2955"/>
    <x v="918"/>
    <d v="2016-04-12T00:00:00"/>
    <s v="Standard Class"/>
    <x v="19"/>
    <x v="19"/>
    <x v="1"/>
    <s v="United States"/>
    <s v="Decatur"/>
    <s v="Alabama"/>
    <n v="35601"/>
    <x v="0"/>
    <s v="FUR-TA-10001086"/>
    <x v="0"/>
    <s v="Tables"/>
    <s v="SAFCO PlanMaster Boards, 60w x 37-1/2d, White Melamine"/>
    <x v="4205"/>
    <n v="8"/>
    <n v="0"/>
    <n v="316.13920000000007"/>
    <s v="Cassandra Brandow"/>
    <s v=""/>
    <n v="1"/>
    <n v="0"/>
  </r>
  <r>
    <n v="5928"/>
    <x v="2956"/>
    <x v="856"/>
    <d v="2016-10-15T00:00:00"/>
    <s v="Standard Class"/>
    <x v="587"/>
    <x v="587"/>
    <x v="1"/>
    <s v="United States"/>
    <s v="Fayetteville"/>
    <s v="Arkansas"/>
    <n v="72701"/>
    <x v="0"/>
    <s v="OFF-LA-10000240"/>
    <x v="1"/>
    <s v="Labels"/>
    <s v="Self-Adhesive Address Labels for Typewriters by Universal"/>
    <x v="2061"/>
    <n v="1"/>
    <n v="0"/>
    <n v="3.4356999999999998"/>
    <s v="Cassandra Brandow"/>
    <s v=""/>
    <n v="1"/>
    <n v="0"/>
  </r>
  <r>
    <n v="5929"/>
    <x v="2956"/>
    <x v="856"/>
    <d v="2016-10-15T00:00:00"/>
    <s v="Standard Class"/>
    <x v="587"/>
    <x v="587"/>
    <x v="1"/>
    <s v="United States"/>
    <s v="Fayetteville"/>
    <s v="Arkansas"/>
    <n v="72701"/>
    <x v="0"/>
    <s v="FUR-FU-10002107"/>
    <x v="0"/>
    <s v="Furnishings"/>
    <s v="Eldon Pizzaz Desk Accessories"/>
    <x v="4206"/>
    <n v="4"/>
    <n v="0"/>
    <n v="3.9248000000000003"/>
    <s v="Cassandra Brandow"/>
    <s v=""/>
    <n v="1"/>
    <n v="0"/>
  </r>
  <r>
    <n v="5930"/>
    <x v="2957"/>
    <x v="437"/>
    <d v="2019-07-09T00:00:00"/>
    <s v="First Class"/>
    <x v="210"/>
    <x v="210"/>
    <x v="0"/>
    <s v="United States"/>
    <s v="Philadelphia"/>
    <s v="Pennsylvania"/>
    <n v="19120"/>
    <x v="3"/>
    <s v="FUR-BO-10001519"/>
    <x v="0"/>
    <s v="Bookcases"/>
    <s v="O'Sullivan 3-Shelf Heavy-Duty Bookcases"/>
    <x v="4207"/>
    <n v="3"/>
    <n v="0.5"/>
    <n v="-45.349200000000003"/>
    <s v="Chuck Magee"/>
    <s v=""/>
    <n v="1"/>
    <n v="0"/>
  </r>
  <r>
    <n v="5931"/>
    <x v="2957"/>
    <x v="437"/>
    <d v="2019-07-09T00:00:00"/>
    <s v="First Class"/>
    <x v="210"/>
    <x v="210"/>
    <x v="0"/>
    <s v="United States"/>
    <s v="Philadelphia"/>
    <s v="Pennsylvania"/>
    <n v="19120"/>
    <x v="3"/>
    <s v="OFF-PA-10004100"/>
    <x v="1"/>
    <s v="Paper"/>
    <s v="Xerox 216"/>
    <x v="12"/>
    <n v="3"/>
    <n v="0.2"/>
    <n v="5.4432"/>
    <s v="Chuck Magee"/>
    <s v=""/>
    <n v="1"/>
    <n v="0"/>
  </r>
  <r>
    <n v="5932"/>
    <x v="2957"/>
    <x v="437"/>
    <d v="2019-07-09T00:00:00"/>
    <s v="First Class"/>
    <x v="210"/>
    <x v="210"/>
    <x v="0"/>
    <s v="United States"/>
    <s v="Philadelphia"/>
    <s v="Pennsylvania"/>
    <n v="19120"/>
    <x v="3"/>
    <s v="TEC-PH-10001363"/>
    <x v="2"/>
    <s v="Phones"/>
    <s v="Apple iPhone 5S"/>
    <x v="4208"/>
    <n v="2"/>
    <n v="0.4"/>
    <n v="-113.9980000000001"/>
    <s v="Chuck Magee"/>
    <s v=""/>
    <n v="1"/>
    <n v="0"/>
  </r>
  <r>
    <n v="5933"/>
    <x v="2957"/>
    <x v="437"/>
    <d v="2019-07-09T00:00:00"/>
    <s v="First Class"/>
    <x v="210"/>
    <x v="210"/>
    <x v="0"/>
    <s v="United States"/>
    <s v="Philadelphia"/>
    <s v="Pennsylvania"/>
    <n v="19120"/>
    <x v="3"/>
    <s v="OFF-ST-10004835"/>
    <x v="1"/>
    <s v="Storage"/>
    <s v="Plastic Stacking Crates &amp; Casters"/>
    <x v="2569"/>
    <n v="3"/>
    <n v="0.2"/>
    <n v="1.0044"/>
    <s v="Chuck Magee"/>
    <s v=""/>
    <n v="1"/>
    <n v="0"/>
  </r>
  <r>
    <n v="5934"/>
    <x v="2957"/>
    <x v="437"/>
    <d v="2019-07-09T00:00:00"/>
    <s v="First Class"/>
    <x v="210"/>
    <x v="210"/>
    <x v="0"/>
    <s v="United States"/>
    <s v="Philadelphia"/>
    <s v="Pennsylvania"/>
    <n v="19120"/>
    <x v="3"/>
    <s v="TEC-AC-10002018"/>
    <x v="2"/>
    <s v="Accessories"/>
    <s v="AmazonBasics 3-Button USB Wired Mouse"/>
    <x v="3664"/>
    <n v="3"/>
    <n v="0.2"/>
    <n v="4.8231000000000002"/>
    <s v="Chuck Magee"/>
    <s v=""/>
    <n v="1"/>
    <n v="0"/>
  </r>
  <r>
    <n v="5935"/>
    <x v="2957"/>
    <x v="437"/>
    <d v="2019-07-09T00:00:00"/>
    <s v="First Class"/>
    <x v="210"/>
    <x v="210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x v="4209"/>
    <n v="2"/>
    <n v="0.2"/>
    <n v="85.786999999999949"/>
    <s v="Chuck Magee"/>
    <s v=""/>
    <n v="1"/>
    <n v="0"/>
  </r>
  <r>
    <n v="5936"/>
    <x v="2958"/>
    <x v="975"/>
    <d v="2018-07-04T00:00:00"/>
    <s v="Same Day"/>
    <x v="46"/>
    <x v="46"/>
    <x v="2"/>
    <s v="United States"/>
    <s v="Seattle"/>
    <s v="Washington"/>
    <n v="98103"/>
    <x v="1"/>
    <s v="FUR-FU-10000221"/>
    <x v="0"/>
    <s v="Furnishings"/>
    <s v="Master Caster Door Stop, Brown"/>
    <x v="3383"/>
    <n v="5"/>
    <n v="0"/>
    <n v="8.6359999999999992"/>
    <s v="Anna Andreadi"/>
    <s v=""/>
    <n v="1"/>
    <n v="0"/>
  </r>
  <r>
    <n v="5937"/>
    <x v="2958"/>
    <x v="975"/>
    <d v="2018-07-04T00:00:00"/>
    <s v="Same Day"/>
    <x v="46"/>
    <x v="46"/>
    <x v="2"/>
    <s v="United States"/>
    <s v="Seattle"/>
    <s v="Washington"/>
    <n v="98103"/>
    <x v="1"/>
    <s v="TEC-PH-10001198"/>
    <x v="2"/>
    <s v="Phones"/>
    <s v="Avaya 4621SW VoIP phone"/>
    <x v="1665"/>
    <n v="3"/>
    <n v="0.2"/>
    <n v="19.966499999999982"/>
    <s v="Anna Andreadi"/>
    <s v=""/>
    <n v="1"/>
    <n v="0"/>
  </r>
  <r>
    <n v="5938"/>
    <x v="2958"/>
    <x v="975"/>
    <d v="2018-07-04T00:00:00"/>
    <s v="Same Day"/>
    <x v="46"/>
    <x v="46"/>
    <x v="2"/>
    <s v="United States"/>
    <s v="Seattle"/>
    <s v="Washington"/>
    <n v="98103"/>
    <x v="1"/>
    <s v="TEC-PH-10002564"/>
    <x v="2"/>
    <s v="Phones"/>
    <s v="OtterBox Defender Series Case - Samsung Galaxy S4"/>
    <x v="981"/>
    <n v="3"/>
    <n v="0.2"/>
    <n v="8.9969999999999892"/>
    <s v="Anna Andreadi"/>
    <s v=""/>
    <n v="1"/>
    <n v="0"/>
  </r>
  <r>
    <n v="5939"/>
    <x v="2959"/>
    <x v="240"/>
    <d v="2019-05-25T00:00:00"/>
    <s v="Standard Class"/>
    <x v="639"/>
    <x v="639"/>
    <x v="0"/>
    <s v="United States"/>
    <s v="Plano"/>
    <s v="Texas"/>
    <n v="75023"/>
    <x v="2"/>
    <s v="TEC-PH-10003811"/>
    <x v="2"/>
    <s v="Phones"/>
    <s v="Jabra Supreme Plus Driver Edition Headset"/>
    <x v="4210"/>
    <n v="1"/>
    <n v="0.2"/>
    <n v="9.5991999999999997"/>
    <s v="Kelly Williams"/>
    <s v=""/>
    <n v="1"/>
    <n v="0"/>
  </r>
  <r>
    <n v="5940"/>
    <x v="2959"/>
    <x v="240"/>
    <d v="2019-05-25T00:00:00"/>
    <s v="Standard Class"/>
    <x v="639"/>
    <x v="639"/>
    <x v="0"/>
    <s v="United States"/>
    <s v="Plano"/>
    <s v="Texas"/>
    <n v="75023"/>
    <x v="2"/>
    <s v="OFF-LA-10004178"/>
    <x v="1"/>
    <s v="Labels"/>
    <s v="Avery 491"/>
    <x v="1157"/>
    <n v="4"/>
    <n v="0.2"/>
    <n v="4.2951999999999995"/>
    <s v="Kelly Williams"/>
    <s v=""/>
    <n v="1"/>
    <n v="0"/>
  </r>
  <r>
    <n v="5941"/>
    <x v="2960"/>
    <x v="386"/>
    <d v="2019-10-14T00:00:00"/>
    <s v="Second Class"/>
    <x v="355"/>
    <x v="355"/>
    <x v="0"/>
    <s v="United States"/>
    <s v="Los Angeles"/>
    <s v="California"/>
    <n v="90049"/>
    <x v="1"/>
    <s v="TEC-AC-10001465"/>
    <x v="2"/>
    <s v="Accessories"/>
    <s v="SanDisk Cruzer 64 GB USB Flash Drive"/>
    <x v="4211"/>
    <n v="12"/>
    <n v="0"/>
    <n v="130.75199999999995"/>
    <s v="Anna Andreadi"/>
    <s v=""/>
    <n v="1"/>
    <n v="0"/>
  </r>
  <r>
    <n v="5942"/>
    <x v="2960"/>
    <x v="386"/>
    <d v="2019-10-14T00:00:00"/>
    <s v="Second Class"/>
    <x v="355"/>
    <x v="355"/>
    <x v="0"/>
    <s v="United States"/>
    <s v="Los Angeles"/>
    <s v="California"/>
    <n v="90049"/>
    <x v="1"/>
    <s v="OFF-AR-10000940"/>
    <x v="1"/>
    <s v="Art"/>
    <s v="Newell 343"/>
    <x v="490"/>
    <n v="2"/>
    <n v="0"/>
    <n v="1.5876000000000001"/>
    <s v="Anna Andreadi"/>
    <s v=""/>
    <n v="1"/>
    <n v="0"/>
  </r>
  <r>
    <n v="5943"/>
    <x v="2961"/>
    <x v="876"/>
    <d v="2018-08-13T00:00:00"/>
    <s v="Standard Class"/>
    <x v="364"/>
    <x v="364"/>
    <x v="0"/>
    <s v="United States"/>
    <s v="Los Angeles"/>
    <s v="California"/>
    <n v="90032"/>
    <x v="1"/>
    <s v="TEC-PH-10001700"/>
    <x v="2"/>
    <s v="Phones"/>
    <s v="Panasonic KX-TG6844B Expandable Digital Cordless Telephone"/>
    <x v="2005"/>
    <n v="4"/>
    <n v="0.2"/>
    <n v="18.477200000000011"/>
    <s v="Anna Andreadi"/>
    <s v=""/>
    <n v="1"/>
    <n v="0"/>
  </r>
  <r>
    <n v="5944"/>
    <x v="2962"/>
    <x v="55"/>
    <d v="2016-08-29T00:00:00"/>
    <s v="Standard Class"/>
    <x v="25"/>
    <x v="25"/>
    <x v="1"/>
    <s v="United States"/>
    <s v="Los Angeles"/>
    <s v="California"/>
    <n v="90036"/>
    <x v="1"/>
    <s v="FUR-FU-10000771"/>
    <x v="0"/>
    <s v="Furnishings"/>
    <s v="Eldon 200 Class Desk Accessories, Smoke"/>
    <x v="3012"/>
    <n v="1"/>
    <n v="0"/>
    <n v="2.6376000000000004"/>
    <s v="Anna Andreadi"/>
    <s v=""/>
    <n v="1"/>
    <n v="0"/>
  </r>
  <r>
    <n v="5945"/>
    <x v="2962"/>
    <x v="55"/>
    <d v="2016-08-29T00:00:00"/>
    <s v="Standard Class"/>
    <x v="25"/>
    <x v="25"/>
    <x v="1"/>
    <s v="United States"/>
    <s v="Los Angeles"/>
    <s v="California"/>
    <n v="90036"/>
    <x v="1"/>
    <s v="TEC-AC-10002399"/>
    <x v="2"/>
    <s v="Accessories"/>
    <s v="SanDisk Cruzer 32 GB USB Flash Drive"/>
    <x v="2050"/>
    <n v="5"/>
    <n v="0"/>
    <n v="30.431999999999995"/>
    <s v="Anna Andreadi"/>
    <s v=""/>
    <n v="1"/>
    <n v="0"/>
  </r>
  <r>
    <n v="5946"/>
    <x v="2962"/>
    <x v="55"/>
    <d v="2016-08-29T00:00:00"/>
    <s v="Standard Class"/>
    <x v="25"/>
    <x v="25"/>
    <x v="1"/>
    <s v="United States"/>
    <s v="Los Angeles"/>
    <s v="California"/>
    <n v="90036"/>
    <x v="1"/>
    <s v="OFF-PA-10004983"/>
    <x v="1"/>
    <s v="Paper"/>
    <s v="Xerox 23"/>
    <x v="243"/>
    <n v="4"/>
    <n v="0"/>
    <n v="12.441600000000001"/>
    <s v="Anna Andreadi"/>
    <s v=""/>
    <n v="1"/>
    <n v="0"/>
  </r>
  <r>
    <n v="5947"/>
    <x v="2962"/>
    <x v="55"/>
    <d v="2016-08-29T00:00:00"/>
    <s v="Standard Class"/>
    <x v="25"/>
    <x v="25"/>
    <x v="1"/>
    <s v="United States"/>
    <s v="Los Angeles"/>
    <s v="California"/>
    <n v="90036"/>
    <x v="1"/>
    <s v="OFF-ST-10004258"/>
    <x v="1"/>
    <s v="Storage"/>
    <s v="Portable Personal File Box"/>
    <x v="4212"/>
    <n v="4"/>
    <n v="0"/>
    <n v="13.186800000000005"/>
    <s v="Anna Andreadi"/>
    <s v=""/>
    <n v="1"/>
    <n v="0"/>
  </r>
  <r>
    <n v="5948"/>
    <x v="2963"/>
    <x v="471"/>
    <d v="2017-09-18T00:00:00"/>
    <s v="Second Class"/>
    <x v="534"/>
    <x v="534"/>
    <x v="2"/>
    <s v="United States"/>
    <s v="Des Moines"/>
    <s v="Iowa"/>
    <n v="50315"/>
    <x v="2"/>
    <s v="OFF-BI-10004040"/>
    <x v="1"/>
    <s v="Binders"/>
    <s v="Wilson Jones Impact Binders"/>
    <x v="4213"/>
    <n v="5"/>
    <n v="0"/>
    <n v="12.690999999999999"/>
    <s v="Kelly Williams"/>
    <s v=""/>
    <n v="1"/>
    <n v="0"/>
  </r>
  <r>
    <n v="5949"/>
    <x v="2964"/>
    <x v="916"/>
    <d v="2019-03-05T00:00:00"/>
    <s v="Same Day"/>
    <x v="118"/>
    <x v="118"/>
    <x v="1"/>
    <s v="United States"/>
    <s v="Southaven"/>
    <s v="Mississippi"/>
    <n v="38671"/>
    <x v="0"/>
    <s v="OFF-EN-10003862"/>
    <x v="1"/>
    <s v="Envelopes"/>
    <s v="Laser &amp; Ink Jet Business Envelopes"/>
    <x v="4214"/>
    <n v="4"/>
    <n v="0"/>
    <n v="19.6328"/>
    <s v="Cassandra Brandow"/>
    <s v=""/>
    <n v="1"/>
    <n v="0"/>
  </r>
  <r>
    <n v="5950"/>
    <x v="2964"/>
    <x v="916"/>
    <d v="2019-03-05T00:00:00"/>
    <s v="Same Day"/>
    <x v="118"/>
    <x v="118"/>
    <x v="1"/>
    <s v="United States"/>
    <s v="Southaven"/>
    <s v="Mississippi"/>
    <n v="38671"/>
    <x v="0"/>
    <s v="TEC-AC-10004571"/>
    <x v="2"/>
    <s v="Accessories"/>
    <s v="Logitech G700s Rechargeable Gaming Mouse"/>
    <x v="674"/>
    <n v="3"/>
    <n v="0"/>
    <n v="125.98740000000001"/>
    <s v="Cassandra Brandow"/>
    <s v=""/>
    <n v="1"/>
    <n v="0"/>
  </r>
  <r>
    <n v="5951"/>
    <x v="2964"/>
    <x v="916"/>
    <d v="2019-03-05T00:00:00"/>
    <s v="Same Day"/>
    <x v="118"/>
    <x v="118"/>
    <x v="1"/>
    <s v="United States"/>
    <s v="Southaven"/>
    <s v="Mississippi"/>
    <n v="38671"/>
    <x v="0"/>
    <s v="OFF-AP-10000891"/>
    <x v="1"/>
    <s v="Appliances"/>
    <s v="Kensington 7 Outlet MasterPiece HOMEOFFICE Power Control Center"/>
    <x v="2727"/>
    <n v="2"/>
    <n v="0"/>
    <n v="78.671999999999997"/>
    <s v="Cassandra Brandow"/>
    <s v=""/>
    <n v="1"/>
    <n v="0"/>
  </r>
  <r>
    <n v="5952"/>
    <x v="2964"/>
    <x v="916"/>
    <d v="2019-03-05T00:00:00"/>
    <s v="Same Day"/>
    <x v="118"/>
    <x v="118"/>
    <x v="1"/>
    <s v="United States"/>
    <s v="Southaven"/>
    <s v="Mississippi"/>
    <n v="38671"/>
    <x v="0"/>
    <s v="OFF-BI-10002026"/>
    <x v="1"/>
    <s v="Binders"/>
    <s v="Ibico Recycled Linen-Style Covers"/>
    <x v="4215"/>
    <n v="6"/>
    <n v="0"/>
    <n v="112.49279999999999"/>
    <s v="Cassandra Brandow"/>
    <s v=""/>
    <n v="1"/>
    <n v="0"/>
  </r>
  <r>
    <n v="5953"/>
    <x v="2965"/>
    <x v="4"/>
    <d v="2019-04-21T00:00:00"/>
    <s v="Standard Class"/>
    <x v="174"/>
    <x v="174"/>
    <x v="2"/>
    <s v="United States"/>
    <s v="Houston"/>
    <s v="Texas"/>
    <n v="77041"/>
    <x v="2"/>
    <s v="OFF-PA-10001826"/>
    <x v="1"/>
    <s v="Paper"/>
    <s v="Xerox 207"/>
    <x v="561"/>
    <n v="4"/>
    <n v="0.2"/>
    <n v="7.2576000000000001"/>
    <s v="Kelly Williams"/>
    <s v=""/>
    <n v="1"/>
    <n v="0"/>
  </r>
  <r>
    <n v="5954"/>
    <x v="2966"/>
    <x v="809"/>
    <d v="2016-03-31T00:00:00"/>
    <s v="First Class"/>
    <x v="737"/>
    <x v="737"/>
    <x v="1"/>
    <s v="United States"/>
    <s v="New York City"/>
    <s v="New York"/>
    <n v="10009"/>
    <x v="3"/>
    <s v="OFF-AR-10001231"/>
    <x v="1"/>
    <s v="Art"/>
    <s v="Sanford EarthWrite Recycled Pencils, Medium Soft, #2"/>
    <x v="4216"/>
    <n v="5"/>
    <n v="0"/>
    <n v="2.9400000000000004"/>
    <s v="Chuck Magee"/>
    <s v=""/>
    <n v="1"/>
    <n v="0"/>
  </r>
  <r>
    <n v="5955"/>
    <x v="2967"/>
    <x v="7"/>
    <d v="2016-11-15T00:00:00"/>
    <s v="Second Class"/>
    <x v="747"/>
    <x v="747"/>
    <x v="1"/>
    <s v="United States"/>
    <s v="Reading"/>
    <s v="Pennsylvania"/>
    <n v="19601"/>
    <x v="3"/>
    <s v="FUR-FU-10000409"/>
    <x v="0"/>
    <s v="Furnishings"/>
    <s v="GE 4 Foot Flourescent Tube, 40 Watt"/>
    <x v="942"/>
    <n v="2"/>
    <n v="0.2"/>
    <n v="7.7896000000000001"/>
    <s v="Chuck Magee"/>
    <s v=""/>
    <n v="1"/>
    <n v="0"/>
  </r>
  <r>
    <n v="5956"/>
    <x v="2967"/>
    <x v="7"/>
    <d v="2016-11-15T00:00:00"/>
    <s v="Second Class"/>
    <x v="747"/>
    <x v="747"/>
    <x v="1"/>
    <s v="United States"/>
    <s v="Reading"/>
    <s v="Pennsylvania"/>
    <n v="19601"/>
    <x v="3"/>
    <s v="FUR-BO-10002545"/>
    <x v="0"/>
    <s v="Bookcases"/>
    <s v="Atlantic Metals Mobile 3-Shelf Bookcases, Custom Colors"/>
    <x v="3533"/>
    <n v="4"/>
    <n v="0.5"/>
    <n v="-250.54079999999999"/>
    <s v="Chuck Magee"/>
    <s v=""/>
    <n v="1"/>
    <n v="0"/>
  </r>
  <r>
    <n v="5957"/>
    <x v="2968"/>
    <x v="299"/>
    <d v="2018-03-15T00:00:00"/>
    <s v="Second Class"/>
    <x v="158"/>
    <x v="158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x v="4217"/>
    <n v="5"/>
    <n v="0"/>
    <n v="6.7655000000000598"/>
    <s v="Anna Andreadi"/>
    <s v=""/>
    <n v="1"/>
    <n v="0"/>
  </r>
  <r>
    <n v="5958"/>
    <x v="2968"/>
    <x v="299"/>
    <d v="2018-03-15T00:00:00"/>
    <s v="Second Class"/>
    <x v="158"/>
    <x v="158"/>
    <x v="1"/>
    <s v="United States"/>
    <s v="San Francisco"/>
    <s v="California"/>
    <n v="94109"/>
    <x v="1"/>
    <s v="OFF-AP-10003842"/>
    <x v="1"/>
    <s v="Appliances"/>
    <s v="Euro-Pro Shark Turbo Vacuum"/>
    <x v="901"/>
    <n v="5"/>
    <n v="0"/>
    <n v="40.274000000000001"/>
    <s v="Anna Andreadi"/>
    <s v=""/>
    <n v="1"/>
    <n v="0"/>
  </r>
  <r>
    <n v="5959"/>
    <x v="2968"/>
    <x v="299"/>
    <d v="2018-03-15T00:00:00"/>
    <s v="Second Class"/>
    <x v="158"/>
    <x v="158"/>
    <x v="1"/>
    <s v="United States"/>
    <s v="San Francisco"/>
    <s v="California"/>
    <n v="94109"/>
    <x v="1"/>
    <s v="OFF-EN-10004459"/>
    <x v="1"/>
    <s v="Envelopes"/>
    <s v="Security-Tint Envelopes"/>
    <x v="2484"/>
    <n v="4"/>
    <n v="0"/>
    <n v="14.974399999999999"/>
    <s v="Anna Andreadi"/>
    <s v=""/>
    <n v="1"/>
    <n v="0"/>
  </r>
  <r>
    <n v="5960"/>
    <x v="2968"/>
    <x v="299"/>
    <d v="2018-03-15T00:00:00"/>
    <s v="Second Class"/>
    <x v="158"/>
    <x v="158"/>
    <x v="1"/>
    <s v="United States"/>
    <s v="San Francisco"/>
    <s v="California"/>
    <n v="94109"/>
    <x v="1"/>
    <s v="FUR-CH-10003746"/>
    <x v="0"/>
    <s v="Chairs"/>
    <s v="Hon 4070 Series Pagoda Round Back Stacking Chairs"/>
    <x v="4218"/>
    <n v="3"/>
    <n v="0.2"/>
    <n v="77.035199999999975"/>
    <s v="Anna Andreadi"/>
    <s v=""/>
    <n v="1"/>
    <n v="0"/>
  </r>
  <r>
    <n v="5961"/>
    <x v="2969"/>
    <x v="839"/>
    <d v="2019-02-14T00:00:00"/>
    <s v="Second Class"/>
    <x v="504"/>
    <x v="504"/>
    <x v="1"/>
    <s v="United States"/>
    <s v="Los Angeles"/>
    <s v="California"/>
    <n v="90045"/>
    <x v="1"/>
    <s v="FUR-FU-10003142"/>
    <x v="0"/>
    <s v="Furnishings"/>
    <s v="Master Big Foot Doorstop, Beige"/>
    <x v="3131"/>
    <n v="4"/>
    <n v="0"/>
    <n v="6.5471999999999984"/>
    <s v="Anna Andreadi"/>
    <s v=""/>
    <n v="1"/>
    <n v="0"/>
  </r>
  <r>
    <n v="5962"/>
    <x v="2970"/>
    <x v="7"/>
    <d v="2016-11-13T00:00:00"/>
    <s v="Second Class"/>
    <x v="15"/>
    <x v="15"/>
    <x v="2"/>
    <s v="United States"/>
    <s v="Los Angeles"/>
    <s v="California"/>
    <n v="90004"/>
    <x v="1"/>
    <s v="TEC-PH-10001425"/>
    <x v="2"/>
    <s v="Phones"/>
    <s v="Mophie Juice Pack Helium for iPhone"/>
    <x v="4219"/>
    <n v="9"/>
    <n v="0.2"/>
    <n v="57.592799999999983"/>
    <s v="Anna Andreadi"/>
    <s v=""/>
    <n v="1"/>
    <n v="0"/>
  </r>
  <r>
    <n v="5963"/>
    <x v="2970"/>
    <x v="7"/>
    <d v="2016-11-13T00:00:00"/>
    <s v="Second Class"/>
    <x v="15"/>
    <x v="15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x v="4034"/>
    <n v="2"/>
    <n v="0"/>
    <n v="2.0228000000000002"/>
    <s v="Anna Andreadi"/>
    <s v=""/>
    <n v="1"/>
    <n v="0"/>
  </r>
  <r>
    <n v="5964"/>
    <x v="2970"/>
    <x v="7"/>
    <d v="2016-11-13T00:00:00"/>
    <s v="Second Class"/>
    <x v="15"/>
    <x v="15"/>
    <x v="2"/>
    <s v="United States"/>
    <s v="Los Angeles"/>
    <s v="California"/>
    <n v="90004"/>
    <x v="1"/>
    <s v="OFF-PA-10003625"/>
    <x v="1"/>
    <s v="Paper"/>
    <s v="Xerox 1979"/>
    <x v="1862"/>
    <n v="4"/>
    <n v="0"/>
    <n v="55.763999999999996"/>
    <s v="Anna Andreadi"/>
    <s v=""/>
    <n v="1"/>
    <n v="0"/>
  </r>
  <r>
    <n v="5965"/>
    <x v="2971"/>
    <x v="648"/>
    <d v="2019-08-25T00:00:00"/>
    <s v="Standard Class"/>
    <x v="756"/>
    <x v="756"/>
    <x v="1"/>
    <s v="United States"/>
    <s v="San Francisco"/>
    <s v="California"/>
    <n v="94109"/>
    <x v="1"/>
    <s v="OFF-SU-10004768"/>
    <x v="1"/>
    <s v="Supplies"/>
    <s v="Acme Kleencut Forged Steel Scissors"/>
    <x v="1711"/>
    <n v="3"/>
    <n v="0"/>
    <n v="5.1659999999999986"/>
    <s v="Anna Andreadi"/>
    <s v=""/>
    <n v="1"/>
    <n v="0"/>
  </r>
  <r>
    <n v="5966"/>
    <x v="2971"/>
    <x v="648"/>
    <d v="2019-08-25T00:00:00"/>
    <s v="Standard Class"/>
    <x v="756"/>
    <x v="756"/>
    <x v="1"/>
    <s v="United States"/>
    <s v="San Francisco"/>
    <s v="California"/>
    <n v="94109"/>
    <x v="1"/>
    <s v="OFF-ST-10000777"/>
    <x v="1"/>
    <s v="Storage"/>
    <s v="Companion Letter/Legal File, Black"/>
    <x v="118"/>
    <n v="6"/>
    <n v="0"/>
    <n v="63.436800000000005"/>
    <s v="Anna Andreadi"/>
    <s v=""/>
    <n v="1"/>
    <n v="0"/>
  </r>
  <r>
    <n v="5967"/>
    <x v="2971"/>
    <x v="648"/>
    <d v="2019-08-25T00:00:00"/>
    <s v="Standard Class"/>
    <x v="756"/>
    <x v="756"/>
    <x v="1"/>
    <s v="United States"/>
    <s v="San Francisco"/>
    <s v="California"/>
    <n v="94109"/>
    <x v="1"/>
    <s v="TEC-PH-10003171"/>
    <x v="2"/>
    <s v="Phones"/>
    <s v="Plantronics Encore H101 Dual Earpieces Headset"/>
    <x v="4220"/>
    <n v="3"/>
    <n v="0.2"/>
    <n v="10.787999999999997"/>
    <s v="Anna Andreadi"/>
    <s v=""/>
    <n v="1"/>
    <n v="0"/>
  </r>
  <r>
    <n v="5968"/>
    <x v="2972"/>
    <x v="804"/>
    <d v="2018-01-17T00:00:00"/>
    <s v="First Class"/>
    <x v="336"/>
    <x v="336"/>
    <x v="2"/>
    <s v="United States"/>
    <s v="New York City"/>
    <s v="New York"/>
    <n v="10009"/>
    <x v="3"/>
    <s v="OFF-PA-10001033"/>
    <x v="1"/>
    <s v="Paper"/>
    <s v="Xerox 1893"/>
    <x v="2658"/>
    <n v="2"/>
    <n v="0"/>
    <n v="40.170200000000001"/>
    <s v="Chuck Magee"/>
    <s v=""/>
    <n v="1"/>
    <n v="0"/>
  </r>
  <r>
    <n v="5969"/>
    <x v="2973"/>
    <x v="836"/>
    <d v="2016-07-22T00:00:00"/>
    <s v="First Class"/>
    <x v="230"/>
    <x v="230"/>
    <x v="0"/>
    <s v="United States"/>
    <s v="San Diego"/>
    <s v="California"/>
    <n v="92105"/>
    <x v="1"/>
    <s v="OFF-PA-10000418"/>
    <x v="1"/>
    <s v="Paper"/>
    <s v="Xerox 189"/>
    <x v="2840"/>
    <n v="1"/>
    <n v="0"/>
    <n v="50.327999999999996"/>
    <s v="Anna Andreadi"/>
    <n v="1"/>
    <n v="0"/>
    <n v="0"/>
  </r>
  <r>
    <n v="5970"/>
    <x v="2973"/>
    <x v="836"/>
    <d v="2016-07-22T00:00:00"/>
    <s v="First Class"/>
    <x v="230"/>
    <x v="230"/>
    <x v="0"/>
    <s v="United States"/>
    <s v="San Diego"/>
    <s v="California"/>
    <n v="92105"/>
    <x v="1"/>
    <s v="OFF-BI-10001982"/>
    <x v="1"/>
    <s v="Binders"/>
    <s v="Wilson Jones Custom Binder Spines &amp; Labels"/>
    <x v="4221"/>
    <n v="2"/>
    <n v="0.2"/>
    <n v="3.1551999999999998"/>
    <s v="Anna Andreadi"/>
    <n v="1"/>
    <n v="0"/>
    <n v="0"/>
  </r>
  <r>
    <n v="5971"/>
    <x v="2973"/>
    <x v="836"/>
    <d v="2016-07-22T00:00:00"/>
    <s v="First Class"/>
    <x v="230"/>
    <x v="230"/>
    <x v="0"/>
    <s v="United States"/>
    <s v="San Diego"/>
    <s v="California"/>
    <n v="92105"/>
    <x v="1"/>
    <s v="OFF-PA-10002230"/>
    <x v="1"/>
    <s v="Paper"/>
    <s v="Xerox 1897"/>
    <x v="548"/>
    <n v="4"/>
    <n v="0"/>
    <n v="9.7608000000000015"/>
    <s v="Anna Andreadi"/>
    <n v="1"/>
    <n v="0"/>
    <n v="0"/>
  </r>
  <r>
    <n v="5972"/>
    <x v="2973"/>
    <x v="836"/>
    <d v="2016-07-22T00:00:00"/>
    <s v="First Class"/>
    <x v="230"/>
    <x v="230"/>
    <x v="0"/>
    <s v="United States"/>
    <s v="San Diego"/>
    <s v="California"/>
    <n v="92105"/>
    <x v="1"/>
    <s v="FUR-FU-10003577"/>
    <x v="0"/>
    <s v="Furnishings"/>
    <s v="Nu-Dell Leatherette Frames"/>
    <x v="4222"/>
    <n v="3"/>
    <n v="0"/>
    <n v="15.4872"/>
    <s v="Anna Andreadi"/>
    <n v="1"/>
    <n v="0"/>
    <n v="0"/>
  </r>
  <r>
    <n v="5973"/>
    <x v="2974"/>
    <x v="695"/>
    <d v="2019-02-11T00:00:00"/>
    <s v="Standard Class"/>
    <x v="420"/>
    <x v="420"/>
    <x v="0"/>
    <s v="United States"/>
    <s v="New York City"/>
    <s v="New York"/>
    <n v="10024"/>
    <x v="3"/>
    <s v="FUR-BO-10001811"/>
    <x v="0"/>
    <s v="Bookcases"/>
    <s v="Atlantic Metals Mobile 5-Shelf Bookcases, Custom Colors"/>
    <x v="3028"/>
    <n v="1"/>
    <n v="0.2"/>
    <n v="30.097999999999978"/>
    <s v="Chuck Magee"/>
    <s v=""/>
    <n v="1"/>
    <n v="0"/>
  </r>
  <r>
    <n v="5974"/>
    <x v="2975"/>
    <x v="707"/>
    <d v="2017-12-29T00:00:00"/>
    <s v="Standard Class"/>
    <x v="82"/>
    <x v="82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4223"/>
    <n v="2"/>
    <n v="0"/>
    <n v="124.48799999999994"/>
    <s v="Chuck Magee"/>
    <s v=""/>
    <n v="1"/>
    <n v="0"/>
  </r>
  <r>
    <n v="5975"/>
    <x v="2976"/>
    <x v="750"/>
    <d v="2018-10-13T00:00:00"/>
    <s v="Standard Class"/>
    <x v="140"/>
    <x v="140"/>
    <x v="0"/>
    <s v="United States"/>
    <s v="Charlotte"/>
    <s v="North Carolina"/>
    <n v="28205"/>
    <x v="0"/>
    <s v="OFF-ST-10000676"/>
    <x v="1"/>
    <s v="Storage"/>
    <s v="Fellowes Econo/Stor Drawers"/>
    <x v="4224"/>
    <n v="5"/>
    <n v="0.2"/>
    <n v="-67.851000000000028"/>
    <s v="Cassandra Brandow"/>
    <s v=""/>
    <n v="1"/>
    <n v="0"/>
  </r>
  <r>
    <n v="5976"/>
    <x v="2977"/>
    <x v="1002"/>
    <d v="2019-07-17T00:00:00"/>
    <s v="Standard Class"/>
    <x v="645"/>
    <x v="645"/>
    <x v="1"/>
    <s v="United States"/>
    <s v="Overland Park"/>
    <s v="Kansas"/>
    <n v="66212"/>
    <x v="2"/>
    <s v="OFF-ST-10001496"/>
    <x v="1"/>
    <s v="Storage"/>
    <s v="Standard Rollaway File with Lock"/>
    <x v="2936"/>
    <n v="2"/>
    <n v="0"/>
    <n v="93.698800000000006"/>
    <s v="Kelly Williams"/>
    <s v=""/>
    <n v="1"/>
    <n v="0"/>
  </r>
  <r>
    <n v="5977"/>
    <x v="2977"/>
    <x v="1002"/>
    <d v="2019-07-17T00:00:00"/>
    <s v="Standard Class"/>
    <x v="645"/>
    <x v="645"/>
    <x v="1"/>
    <s v="United States"/>
    <s v="Overland Park"/>
    <s v="Kansas"/>
    <n v="66212"/>
    <x v="2"/>
    <s v="OFF-PA-10003673"/>
    <x v="1"/>
    <s v="Paper"/>
    <s v="Strathmore Photo Mount Cards"/>
    <x v="4225"/>
    <n v="2"/>
    <n v="0"/>
    <n v="6.2375999999999996"/>
    <s v="Kelly Williams"/>
    <s v=""/>
    <n v="1"/>
    <n v="0"/>
  </r>
  <r>
    <n v="5978"/>
    <x v="2978"/>
    <x v="558"/>
    <d v="2019-04-25T00:00:00"/>
    <s v="First Class"/>
    <x v="603"/>
    <x v="603"/>
    <x v="0"/>
    <s v="United States"/>
    <s v="Mesa"/>
    <s v="Arizona"/>
    <n v="85204"/>
    <x v="1"/>
    <s v="TEC-PH-10004614"/>
    <x v="2"/>
    <s v="Phones"/>
    <s v="AT&amp;T 841000 Phone"/>
    <x v="4226"/>
    <n v="10"/>
    <n v="0.2"/>
    <n v="34.5"/>
    <s v="Anna Andreadi"/>
    <s v=""/>
    <n v="1"/>
    <n v="0"/>
  </r>
  <r>
    <n v="5979"/>
    <x v="2979"/>
    <x v="557"/>
    <d v="2016-09-13T00:00:00"/>
    <s v="Standard Class"/>
    <x v="46"/>
    <x v="46"/>
    <x v="2"/>
    <s v="United States"/>
    <s v="Tulsa"/>
    <s v="Oklahoma"/>
    <n v="74133"/>
    <x v="2"/>
    <s v="FUR-TA-10001039"/>
    <x v="0"/>
    <s v="Tables"/>
    <s v="KI Adjustable-Height Table"/>
    <x v="4227"/>
    <n v="5"/>
    <n v="0"/>
    <n v="111.77400000000003"/>
    <s v="Kelly Williams"/>
    <s v=""/>
    <n v="1"/>
    <n v="0"/>
  </r>
  <r>
    <n v="5980"/>
    <x v="2979"/>
    <x v="557"/>
    <d v="2016-09-13T00:00:00"/>
    <s v="Standard Class"/>
    <x v="46"/>
    <x v="46"/>
    <x v="2"/>
    <s v="United States"/>
    <s v="Tulsa"/>
    <s v="Oklahoma"/>
    <n v="74133"/>
    <x v="2"/>
    <s v="OFF-BI-10000474"/>
    <x v="1"/>
    <s v="Binders"/>
    <s v="Avery Recycled Flexi-View Covers for Binding Systems"/>
    <x v="4228"/>
    <n v="2"/>
    <n v="0"/>
    <n v="15.3888"/>
    <s v="Kelly Williams"/>
    <s v=""/>
    <n v="1"/>
    <n v="0"/>
  </r>
  <r>
    <n v="5981"/>
    <x v="2979"/>
    <x v="557"/>
    <d v="2016-09-13T00:00:00"/>
    <s v="Standard Class"/>
    <x v="46"/>
    <x v="46"/>
    <x v="2"/>
    <s v="United States"/>
    <s v="Tulsa"/>
    <s v="Oklahoma"/>
    <n v="74133"/>
    <x v="2"/>
    <s v="FUR-CH-10004698"/>
    <x v="0"/>
    <s v="Chairs"/>
    <s v="Padded Folding Chairs, Black, 4/Carton"/>
    <x v="4229"/>
    <n v="2"/>
    <n v="0"/>
    <n v="45.348800000000011"/>
    <s v="Kelly Williams"/>
    <s v=""/>
    <n v="1"/>
    <n v="0"/>
  </r>
  <r>
    <n v="5982"/>
    <x v="2979"/>
    <x v="557"/>
    <d v="2016-09-13T00:00:00"/>
    <s v="Standard Class"/>
    <x v="46"/>
    <x v="46"/>
    <x v="2"/>
    <s v="United States"/>
    <s v="Tulsa"/>
    <s v="Oklahoma"/>
    <n v="74133"/>
    <x v="2"/>
    <s v="OFF-ST-10003327"/>
    <x v="1"/>
    <s v="Storage"/>
    <s v="Akro-Mils 12-Gallon Tote"/>
    <x v="4230"/>
    <n v="2"/>
    <n v="0"/>
    <n v="5.7593999999999976"/>
    <s v="Kelly Williams"/>
    <s v=""/>
    <n v="1"/>
    <n v="0"/>
  </r>
  <r>
    <n v="5983"/>
    <x v="2980"/>
    <x v="831"/>
    <d v="2018-11-28T00:00:00"/>
    <s v="Standard Class"/>
    <x v="160"/>
    <x v="160"/>
    <x v="0"/>
    <s v="United States"/>
    <s v="New York City"/>
    <s v="New York"/>
    <n v="10035"/>
    <x v="3"/>
    <s v="OFF-PA-10000232"/>
    <x v="1"/>
    <s v="Paper"/>
    <s v="Xerox 1975"/>
    <x v="91"/>
    <n v="2"/>
    <n v="0"/>
    <n v="6.3504000000000005"/>
    <s v="Chuck Magee"/>
    <s v=""/>
    <n v="1"/>
    <n v="0"/>
  </r>
  <r>
    <n v="5984"/>
    <x v="2981"/>
    <x v="118"/>
    <d v="2019-09-18T00:00:00"/>
    <s v="Second Class"/>
    <x v="699"/>
    <x v="699"/>
    <x v="0"/>
    <s v="United States"/>
    <s v="Philadelphia"/>
    <s v="Pennsylvania"/>
    <n v="19143"/>
    <x v="3"/>
    <s v="OFF-PA-10003657"/>
    <x v="1"/>
    <s v="Paper"/>
    <s v="Xerox 1927"/>
    <x v="3331"/>
    <n v="6"/>
    <n v="0.2"/>
    <n v="6.4199999999999964"/>
    <s v="Chuck Magee"/>
    <s v=""/>
    <n v="1"/>
    <n v="0"/>
  </r>
  <r>
    <n v="5985"/>
    <x v="2982"/>
    <x v="1080"/>
    <d v="2018-07-25T00:00:00"/>
    <s v="Standard Class"/>
    <x v="559"/>
    <x v="559"/>
    <x v="0"/>
    <s v="United States"/>
    <s v="Hattiesburg"/>
    <s v="Mississippi"/>
    <n v="39401"/>
    <x v="0"/>
    <s v="FUR-FU-10001185"/>
    <x v="0"/>
    <s v="Furnishings"/>
    <s v="Advantus Employee of the Month Certificate Frame, 11 x 13-1/2"/>
    <x v="2324"/>
    <n v="6"/>
    <n v="0"/>
    <n v="76.087800000000001"/>
    <s v="Cassandra Brandow"/>
    <s v=""/>
    <n v="1"/>
    <n v="0"/>
  </r>
  <r>
    <n v="5986"/>
    <x v="2982"/>
    <x v="1080"/>
    <d v="2018-07-25T00:00:00"/>
    <s v="Standard Class"/>
    <x v="559"/>
    <x v="559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x v="4231"/>
    <n v="2"/>
    <n v="0"/>
    <n v="35.677599999999998"/>
    <s v="Cassandra Brandow"/>
    <s v=""/>
    <n v="1"/>
    <n v="0"/>
  </r>
  <r>
    <n v="5987"/>
    <x v="2982"/>
    <x v="1080"/>
    <d v="2018-07-25T00:00:00"/>
    <s v="Standard Class"/>
    <x v="559"/>
    <x v="559"/>
    <x v="0"/>
    <s v="United States"/>
    <s v="Hattiesburg"/>
    <s v="Mississippi"/>
    <n v="39401"/>
    <x v="0"/>
    <s v="OFF-ST-10002485"/>
    <x v="1"/>
    <s v="Storage"/>
    <s v="Rogers Deluxe File Chest"/>
    <x v="1190"/>
    <n v="4"/>
    <n v="0"/>
    <n v="0.87919999999999732"/>
    <s v="Cassandra Brandow"/>
    <s v=""/>
    <n v="1"/>
    <n v="0"/>
  </r>
  <r>
    <n v="5988"/>
    <x v="2982"/>
    <x v="1080"/>
    <d v="2018-07-25T00:00:00"/>
    <s v="Standard Class"/>
    <x v="559"/>
    <x v="559"/>
    <x v="0"/>
    <s v="United States"/>
    <s v="Hattiesburg"/>
    <s v="Mississippi"/>
    <n v="39401"/>
    <x v="0"/>
    <s v="OFF-PA-10001033"/>
    <x v="1"/>
    <s v="Paper"/>
    <s v="Xerox 1893"/>
    <x v="4232"/>
    <n v="6"/>
    <n v="0"/>
    <n v="120.51060000000001"/>
    <s v="Cassandra Brandow"/>
    <s v=""/>
    <n v="1"/>
    <n v="0"/>
  </r>
  <r>
    <n v="5989"/>
    <x v="2982"/>
    <x v="1080"/>
    <d v="2018-07-25T00:00:00"/>
    <s v="Standard Class"/>
    <x v="559"/>
    <x v="559"/>
    <x v="0"/>
    <s v="United States"/>
    <s v="Hattiesburg"/>
    <s v="Mississippi"/>
    <n v="39401"/>
    <x v="0"/>
    <s v="OFF-BI-10000404"/>
    <x v="1"/>
    <s v="Binders"/>
    <s v="Avery Printable Repositionable Plastic Tabs"/>
    <x v="4233"/>
    <n v="1"/>
    <n v="0"/>
    <n v="4.0419999999999998"/>
    <s v="Cassandra Brandow"/>
    <s v=""/>
    <n v="1"/>
    <n v="0"/>
  </r>
  <r>
    <n v="5990"/>
    <x v="2982"/>
    <x v="1080"/>
    <d v="2018-07-25T00:00:00"/>
    <s v="Standard Class"/>
    <x v="559"/>
    <x v="559"/>
    <x v="0"/>
    <s v="United States"/>
    <s v="Hattiesburg"/>
    <s v="Mississippi"/>
    <n v="39401"/>
    <x v="0"/>
    <s v="FUR-BO-10003546"/>
    <x v="0"/>
    <s v="Bookcases"/>
    <s v="Hon 4-Shelf Metal Bookcases"/>
    <x v="2465"/>
    <n v="5"/>
    <n v="0"/>
    <n v="126.22500000000002"/>
    <s v="Cassandra Brandow"/>
    <s v=""/>
    <n v="1"/>
    <n v="0"/>
  </r>
  <r>
    <n v="5991"/>
    <x v="2983"/>
    <x v="175"/>
    <d v="2019-09-21T00:00:00"/>
    <s v="Standard Class"/>
    <x v="301"/>
    <x v="301"/>
    <x v="0"/>
    <s v="United States"/>
    <s v="Los Angeles"/>
    <s v="California"/>
    <n v="90049"/>
    <x v="1"/>
    <s v="OFF-BI-10004390"/>
    <x v="1"/>
    <s v="Binders"/>
    <s v="GBC DocuBind 200 Manual Binding Machine"/>
    <x v="4234"/>
    <n v="7"/>
    <n v="0.2"/>
    <n v="884.05799999999999"/>
    <s v="Anna Andreadi"/>
    <s v=""/>
    <n v="1"/>
    <n v="0"/>
  </r>
  <r>
    <n v="5992"/>
    <x v="2983"/>
    <x v="175"/>
    <d v="2019-09-21T00:00:00"/>
    <s v="Standard Class"/>
    <x v="301"/>
    <x v="301"/>
    <x v="0"/>
    <s v="United States"/>
    <s v="Los Angeles"/>
    <s v="California"/>
    <n v="90049"/>
    <x v="1"/>
    <s v="TEC-PH-10001700"/>
    <x v="2"/>
    <s v="Phones"/>
    <s v="Panasonic KX-TG6844B Expandable Digital Cordless Telephone"/>
    <x v="4235"/>
    <n v="7"/>
    <n v="0.2"/>
    <n v="32.335100000000025"/>
    <s v="Anna Andreadi"/>
    <s v=""/>
    <n v="1"/>
    <n v="0"/>
  </r>
  <r>
    <n v="5993"/>
    <x v="2983"/>
    <x v="175"/>
    <d v="2019-09-21T00:00:00"/>
    <s v="Standard Class"/>
    <x v="301"/>
    <x v="301"/>
    <x v="0"/>
    <s v="United States"/>
    <s v="Los Angeles"/>
    <s v="California"/>
    <n v="90049"/>
    <x v="1"/>
    <s v="FUR-CH-10003396"/>
    <x v="0"/>
    <s v="Chairs"/>
    <s v="Global Deluxe Steno Chair"/>
    <x v="4236"/>
    <n v="3"/>
    <n v="0.2"/>
    <n v="-20.784600000000012"/>
    <s v="Anna Andreadi"/>
    <s v=""/>
    <n v="1"/>
    <n v="0"/>
  </r>
  <r>
    <n v="5994"/>
    <x v="2984"/>
    <x v="25"/>
    <d v="2018-12-11T00:00:00"/>
    <s v="Same Day"/>
    <x v="374"/>
    <x v="374"/>
    <x v="1"/>
    <s v="United States"/>
    <s v="Columbus"/>
    <s v="Ohio"/>
    <n v="43229"/>
    <x v="3"/>
    <s v="OFF-ST-10001558"/>
    <x v="1"/>
    <s v="Storage"/>
    <s v="Acco Perma 4000 Stacking Storage Drawers"/>
    <x v="647"/>
    <n v="5"/>
    <n v="0.2"/>
    <n v="-4.0599999999999987"/>
    <s v="Chuck Magee"/>
    <s v=""/>
    <n v="1"/>
    <n v="0"/>
  </r>
  <r>
    <n v="5995"/>
    <x v="2984"/>
    <x v="25"/>
    <d v="2018-12-11T00:00:00"/>
    <s v="Same Day"/>
    <x v="374"/>
    <x v="374"/>
    <x v="1"/>
    <s v="United States"/>
    <s v="Columbus"/>
    <s v="Ohio"/>
    <n v="43229"/>
    <x v="3"/>
    <s v="OFF-SU-10004782"/>
    <x v="1"/>
    <s v="Supplies"/>
    <s v="Elite 5&quot; Scissors"/>
    <x v="1933"/>
    <n v="2"/>
    <n v="0.2"/>
    <n v="1.6899999999999986"/>
    <s v="Chuck Magee"/>
    <s v=""/>
    <n v="1"/>
    <n v="0"/>
  </r>
  <r>
    <n v="5996"/>
    <x v="2984"/>
    <x v="25"/>
    <d v="2018-12-11T00:00:00"/>
    <s v="Same Day"/>
    <x v="374"/>
    <x v="374"/>
    <x v="1"/>
    <s v="United States"/>
    <s v="Columbus"/>
    <s v="Ohio"/>
    <n v="43229"/>
    <x v="3"/>
    <s v="FUR-CH-10003298"/>
    <x v="0"/>
    <s v="Chairs"/>
    <s v="Office Star - Contemporary Task Swivel chair with Loop Arms, Charcoal"/>
    <x v="4237"/>
    <n v="5"/>
    <n v="0.3"/>
    <n v="-137.52900000000002"/>
    <s v="Chuck Magee"/>
    <s v=""/>
    <n v="1"/>
    <n v="0"/>
  </r>
  <r>
    <n v="5997"/>
    <x v="2984"/>
    <x v="25"/>
    <d v="2018-12-11T00:00:00"/>
    <s v="Same Day"/>
    <x v="374"/>
    <x v="374"/>
    <x v="1"/>
    <s v="United States"/>
    <s v="Columbus"/>
    <s v="Ohio"/>
    <n v="43229"/>
    <x v="3"/>
    <s v="OFF-AP-10000576"/>
    <x v="1"/>
    <s v="Appliances"/>
    <s v="Belkin 325VA UPS Surge Protector, 6'"/>
    <x v="2388"/>
    <n v="4"/>
    <n v="0.2"/>
    <n v="24.196000000000012"/>
    <s v="Chuck Magee"/>
    <s v=""/>
    <n v="1"/>
    <n v="0"/>
  </r>
  <r>
    <n v="5998"/>
    <x v="2984"/>
    <x v="25"/>
    <d v="2018-12-11T00:00:00"/>
    <s v="Same Day"/>
    <x v="374"/>
    <x v="374"/>
    <x v="1"/>
    <s v="United States"/>
    <s v="Columbus"/>
    <s v="Ohio"/>
    <n v="43229"/>
    <x v="3"/>
    <s v="FUR-TA-10003008"/>
    <x v="0"/>
    <s v="Tables"/>
    <s v="Lesro Round Back Collection Coffee Table, End Table"/>
    <x v="4238"/>
    <n v="3"/>
    <n v="0.4"/>
    <n v="-147.8655"/>
    <s v="Chuck Magee"/>
    <s v=""/>
    <n v="1"/>
    <n v="0"/>
  </r>
  <r>
    <n v="5999"/>
    <x v="2985"/>
    <x v="325"/>
    <d v="2016-12-14T00:00:00"/>
    <s v="Standard Class"/>
    <x v="64"/>
    <x v="64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x v="4239"/>
    <n v="3"/>
    <n v="0.2"/>
    <n v="4.2293999999999699"/>
    <s v="Anna Andreadi"/>
    <s v=""/>
    <n v="1"/>
    <n v="0"/>
  </r>
  <r>
    <n v="6000"/>
    <x v="2985"/>
    <x v="325"/>
    <d v="2016-12-14T00:00:00"/>
    <s v="Standard Class"/>
    <x v="64"/>
    <x v="64"/>
    <x v="1"/>
    <s v="United States"/>
    <s v="Caldwell"/>
    <s v="Idaho"/>
    <n v="83605"/>
    <x v="1"/>
    <s v="OFF-PA-10000019"/>
    <x v="1"/>
    <s v="Paper"/>
    <s v="Xerox 1931"/>
    <x v="243"/>
    <n v="4"/>
    <n v="0"/>
    <n v="12.441600000000001"/>
    <s v="Anna Andreadi"/>
    <s v=""/>
    <n v="1"/>
    <n v="0"/>
  </r>
  <r>
    <n v="6001"/>
    <x v="2985"/>
    <x v="325"/>
    <d v="2016-12-14T00:00:00"/>
    <s v="Standard Class"/>
    <x v="64"/>
    <x v="64"/>
    <x v="1"/>
    <s v="United States"/>
    <s v="Caldwell"/>
    <s v="Idaho"/>
    <n v="83605"/>
    <x v="1"/>
    <s v="OFF-PA-10002222"/>
    <x v="1"/>
    <s v="Paper"/>
    <s v="Xerox Color Copier Paper, 11&quot; x 17&quot;, Ream"/>
    <x v="422"/>
    <n v="4"/>
    <n v="0"/>
    <n v="42.025599999999997"/>
    <s v="Anna Andreadi"/>
    <s v=""/>
    <n v="1"/>
    <n v="0"/>
  </r>
  <r>
    <n v="6002"/>
    <x v="2986"/>
    <x v="736"/>
    <d v="2016-12-17T00:00:00"/>
    <s v="Standard Class"/>
    <x v="575"/>
    <x v="575"/>
    <x v="1"/>
    <s v="United States"/>
    <s v="Phoenix"/>
    <s v="Arizona"/>
    <n v="85023"/>
    <x v="1"/>
    <s v="FUR-FU-10002553"/>
    <x v="0"/>
    <s v="Furnishings"/>
    <s v="Electrix Incandescent Magnifying Lamp, Black"/>
    <x v="4240"/>
    <n v="3"/>
    <n v="0.2"/>
    <n v="7.6965000000000039"/>
    <s v="Anna Andreadi"/>
    <s v=""/>
    <n v="1"/>
    <n v="0"/>
  </r>
  <r>
    <n v="6003"/>
    <x v="2986"/>
    <x v="736"/>
    <d v="2016-12-17T00:00:00"/>
    <s v="Standard Class"/>
    <x v="575"/>
    <x v="575"/>
    <x v="1"/>
    <s v="United States"/>
    <s v="Phoenix"/>
    <s v="Arizona"/>
    <n v="85023"/>
    <x v="1"/>
    <s v="OFF-BI-10002103"/>
    <x v="1"/>
    <s v="Binders"/>
    <s v="Cardinal Slant-D Ring Binder, Heavy Gauge Vinyl"/>
    <x v="4004"/>
    <n v="2"/>
    <n v="0.7"/>
    <n v="-4.1711999999999989"/>
    <s v="Anna Andreadi"/>
    <s v=""/>
    <n v="1"/>
    <n v="0"/>
  </r>
  <r>
    <n v="6004"/>
    <x v="2987"/>
    <x v="296"/>
    <d v="2019-09-27T00:00:00"/>
    <s v="Standard Class"/>
    <x v="297"/>
    <x v="297"/>
    <x v="0"/>
    <s v="United States"/>
    <s v="Miami"/>
    <s v="Florida"/>
    <n v="33142"/>
    <x v="0"/>
    <s v="OFF-BI-10002794"/>
    <x v="1"/>
    <s v="Binders"/>
    <s v="Avery Trapezoid Ring Binder, 3&quot; Capacity, Black, 1040 sheets"/>
    <x v="4241"/>
    <n v="1"/>
    <n v="0.7"/>
    <n v="-8.6057999999999986"/>
    <s v="Cassandra Brandow"/>
    <s v=""/>
    <n v="1"/>
    <n v="0"/>
  </r>
  <r>
    <n v="6005"/>
    <x v="2988"/>
    <x v="210"/>
    <d v="2019-09-11T00:00:00"/>
    <s v="Standard Class"/>
    <x v="369"/>
    <x v="369"/>
    <x v="0"/>
    <s v="United States"/>
    <s v="Los Angeles"/>
    <s v="California"/>
    <n v="90004"/>
    <x v="1"/>
    <s v="FUR-FU-10002597"/>
    <x v="0"/>
    <s v="Furnishings"/>
    <s v="C-Line Magnetic Cubicle Keepers, Clear Polypropylene"/>
    <x v="2401"/>
    <n v="4"/>
    <n v="0"/>
    <n v="8.2992000000000008"/>
    <s v="Anna Andreadi"/>
    <s v=""/>
    <n v="1"/>
    <n v="0"/>
  </r>
  <r>
    <n v="6006"/>
    <x v="2989"/>
    <x v="121"/>
    <d v="2017-11-07T00:00:00"/>
    <s v="Standard Class"/>
    <x v="573"/>
    <x v="573"/>
    <x v="0"/>
    <s v="United States"/>
    <s v="Troy"/>
    <s v="New York"/>
    <n v="12180"/>
    <x v="3"/>
    <s v="FUR-CH-10003535"/>
    <x v="0"/>
    <s v="Chairs"/>
    <s v="Global Armless Task Chair, Royal Blue"/>
    <x v="4242"/>
    <n v="2"/>
    <n v="0.1"/>
    <n v="8.5371999999999968"/>
    <s v="Chuck Magee"/>
    <s v=""/>
    <n v="1"/>
    <n v="0"/>
  </r>
  <r>
    <n v="6007"/>
    <x v="2990"/>
    <x v="157"/>
    <d v="2019-12-18T00:00:00"/>
    <s v="Standard Class"/>
    <x v="471"/>
    <x v="471"/>
    <x v="1"/>
    <s v="United States"/>
    <s v="New Bedford"/>
    <s v="Massachusetts"/>
    <n v="2740"/>
    <x v="3"/>
    <s v="TEC-PH-10001527"/>
    <x v="2"/>
    <s v="Phones"/>
    <s v="Plantronics MX500i Earset"/>
    <x v="3680"/>
    <n v="3"/>
    <n v="0"/>
    <n v="3.8654999999999973"/>
    <s v="Chuck Magee"/>
    <s v=""/>
    <n v="1"/>
    <n v="0"/>
  </r>
  <r>
    <n v="6008"/>
    <x v="2991"/>
    <x v="719"/>
    <d v="2019-04-03T00:00:00"/>
    <s v="First Class"/>
    <x v="334"/>
    <x v="334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x v="4180"/>
    <n v="3"/>
    <n v="0"/>
    <n v="21.751499999999986"/>
    <s v="Cassandra Brandow"/>
    <s v=""/>
    <n v="1"/>
    <n v="0"/>
  </r>
  <r>
    <n v="6009"/>
    <x v="2992"/>
    <x v="1081"/>
    <d v="2018-01-03T00:00:00"/>
    <s v="Standard Class"/>
    <x v="52"/>
    <x v="52"/>
    <x v="0"/>
    <s v="United States"/>
    <s v="Los Angeles"/>
    <s v="California"/>
    <n v="90049"/>
    <x v="1"/>
    <s v="OFF-PA-10000595"/>
    <x v="1"/>
    <s v="Paper"/>
    <s v="Xerox 1929"/>
    <x v="4243"/>
    <n v="3"/>
    <n v="0"/>
    <n v="31.519199999999998"/>
    <s v="Anna Andreadi"/>
    <n v="1"/>
    <n v="0"/>
    <n v="0"/>
  </r>
  <r>
    <n v="6010"/>
    <x v="2992"/>
    <x v="1081"/>
    <d v="2018-01-03T00:00:00"/>
    <s v="Standard Class"/>
    <x v="52"/>
    <x v="52"/>
    <x v="0"/>
    <s v="United States"/>
    <s v="Los Angeles"/>
    <s v="California"/>
    <n v="90049"/>
    <x v="1"/>
    <s v="OFF-ST-10000798"/>
    <x v="1"/>
    <s v="Storage"/>
    <s v="2300 Heavy-Duty Transfer File Systems by Perma"/>
    <x v="4244"/>
    <n v="3"/>
    <n v="0"/>
    <n v="14.238599999999995"/>
    <s v="Anna Andreadi"/>
    <n v="1"/>
    <n v="0"/>
    <n v="0"/>
  </r>
  <r>
    <n v="6011"/>
    <x v="2992"/>
    <x v="1081"/>
    <d v="2018-01-03T00:00:00"/>
    <s v="Standard Class"/>
    <x v="52"/>
    <x v="52"/>
    <x v="0"/>
    <s v="United States"/>
    <s v="Los Angeles"/>
    <s v="California"/>
    <n v="90049"/>
    <x v="1"/>
    <s v="TEC-MA-10004002"/>
    <x v="2"/>
    <s v="Machines"/>
    <s v="Zebra GX420t Direct Thermal/Thermal Transfer Printer"/>
    <x v="4245"/>
    <n v="6"/>
    <n v="0.2"/>
    <n v="286.71299999999962"/>
    <s v="Anna Andreadi"/>
    <n v="1"/>
    <n v="0"/>
    <n v="0"/>
  </r>
  <r>
    <n v="6012"/>
    <x v="2992"/>
    <x v="1081"/>
    <d v="2018-01-03T00:00:00"/>
    <s v="Standard Class"/>
    <x v="52"/>
    <x v="52"/>
    <x v="0"/>
    <s v="United States"/>
    <s v="Los Angeles"/>
    <s v="California"/>
    <n v="90049"/>
    <x v="1"/>
    <s v="OFF-EN-10003296"/>
    <x v="1"/>
    <s v="Envelopes"/>
    <s v="Tyvek Side-Opening Peel &amp; Seel Expanding Envelopes"/>
    <x v="3439"/>
    <n v="3"/>
    <n v="0"/>
    <n v="122.148"/>
    <s v="Anna Andreadi"/>
    <n v="1"/>
    <n v="0"/>
    <n v="0"/>
  </r>
  <r>
    <n v="6013"/>
    <x v="2992"/>
    <x v="1081"/>
    <d v="2018-01-03T00:00:00"/>
    <s v="Standard Class"/>
    <x v="52"/>
    <x v="52"/>
    <x v="0"/>
    <s v="United States"/>
    <s v="Los Angeles"/>
    <s v="California"/>
    <n v="90049"/>
    <x v="1"/>
    <s v="TEC-PH-10004345"/>
    <x v="2"/>
    <s v="Phones"/>
    <s v="Cisco SPA 502G IP Phone"/>
    <x v="4246"/>
    <n v="3"/>
    <n v="0.2"/>
    <n v="35.984999999999999"/>
    <s v="Anna Andreadi"/>
    <n v="1"/>
    <n v="0"/>
    <n v="0"/>
  </r>
  <r>
    <n v="6014"/>
    <x v="2993"/>
    <x v="612"/>
    <d v="2018-03-11T00:00:00"/>
    <s v="First Class"/>
    <x v="580"/>
    <x v="580"/>
    <x v="2"/>
    <s v="United States"/>
    <s v="Los Angeles"/>
    <s v="California"/>
    <n v="90008"/>
    <x v="1"/>
    <s v="OFF-PA-10004405"/>
    <x v="1"/>
    <s v="Paper"/>
    <s v="Rediform Voice Mail Log Books"/>
    <x v="81"/>
    <n v="5"/>
    <n v="0"/>
    <n v="7.1519999999999992"/>
    <s v="Anna Andreadi"/>
    <s v=""/>
    <n v="1"/>
    <n v="0"/>
  </r>
  <r>
    <n v="6015"/>
    <x v="2993"/>
    <x v="612"/>
    <d v="2018-03-11T00:00:00"/>
    <s v="First Class"/>
    <x v="580"/>
    <x v="580"/>
    <x v="2"/>
    <s v="United States"/>
    <s v="Los Angeles"/>
    <s v="California"/>
    <n v="90008"/>
    <x v="1"/>
    <s v="TEC-PH-10002885"/>
    <x v="2"/>
    <s v="Phones"/>
    <s v="Apple iPhone 5"/>
    <x v="4247"/>
    <n v="8"/>
    <n v="0.2"/>
    <n v="363.90480000000025"/>
    <s v="Anna Andreadi"/>
    <s v=""/>
    <n v="1"/>
    <n v="0"/>
  </r>
  <r>
    <n v="6016"/>
    <x v="2994"/>
    <x v="322"/>
    <d v="2016-04-12T00:00:00"/>
    <s v="Standard Class"/>
    <x v="672"/>
    <x v="672"/>
    <x v="1"/>
    <s v="United States"/>
    <s v="Los Angeles"/>
    <s v="California"/>
    <n v="90049"/>
    <x v="1"/>
    <s v="FUR-FU-10000747"/>
    <x v="0"/>
    <s v="Furnishings"/>
    <s v="Tenex B1-RE Series Chair Mats for Low Pile Carpets"/>
    <x v="1377"/>
    <n v="2"/>
    <n v="0"/>
    <n v="15.633199999999988"/>
    <s v="Anna Andreadi"/>
    <n v="1"/>
    <n v="0"/>
    <n v="0"/>
  </r>
  <r>
    <n v="6017"/>
    <x v="2994"/>
    <x v="322"/>
    <d v="2016-04-12T00:00:00"/>
    <s v="Standard Class"/>
    <x v="672"/>
    <x v="672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x v="907"/>
    <n v="7"/>
    <n v="0"/>
    <n v="12.912900000000004"/>
    <s v="Anna Andreadi"/>
    <n v="1"/>
    <n v="0"/>
    <n v="0"/>
  </r>
  <r>
    <n v="6018"/>
    <x v="2994"/>
    <x v="322"/>
    <d v="2016-04-12T00:00:00"/>
    <s v="Standard Class"/>
    <x v="672"/>
    <x v="672"/>
    <x v="1"/>
    <s v="United States"/>
    <s v="Los Angeles"/>
    <s v="California"/>
    <n v="90049"/>
    <x v="1"/>
    <s v="OFF-PA-10003309"/>
    <x v="1"/>
    <s v="Paper"/>
    <s v="Xerox 211"/>
    <x v="541"/>
    <n v="3"/>
    <n v="0"/>
    <n v="9.3312000000000008"/>
    <s v="Anna Andreadi"/>
    <n v="1"/>
    <n v="0"/>
    <n v="0"/>
  </r>
  <r>
    <n v="6019"/>
    <x v="2994"/>
    <x v="322"/>
    <d v="2016-04-12T00:00:00"/>
    <s v="Standard Class"/>
    <x v="672"/>
    <x v="672"/>
    <x v="1"/>
    <s v="United States"/>
    <s v="Los Angeles"/>
    <s v="California"/>
    <n v="90049"/>
    <x v="1"/>
    <s v="OFF-PA-10001977"/>
    <x v="1"/>
    <s v="Paper"/>
    <s v="Xerox 194"/>
    <x v="447"/>
    <n v="1"/>
    <n v="0"/>
    <n v="26.630399999999998"/>
    <s v="Anna Andreadi"/>
    <n v="1"/>
    <n v="0"/>
    <n v="0"/>
  </r>
  <r>
    <n v="6020"/>
    <x v="2995"/>
    <x v="1082"/>
    <d v="2016-10-10T00:00:00"/>
    <s v="Second Class"/>
    <x v="631"/>
    <x v="631"/>
    <x v="0"/>
    <s v="United States"/>
    <s v="Columbus"/>
    <s v="Ohio"/>
    <n v="43229"/>
    <x v="3"/>
    <s v="OFF-AP-10002892"/>
    <x v="1"/>
    <s v="Appliances"/>
    <s v="Belkin F5C206VTEL 6 Outlet Surge"/>
    <x v="2856"/>
    <n v="5"/>
    <n v="0.2"/>
    <n v="11.489999999999991"/>
    <s v="Chuck Magee"/>
    <s v=""/>
    <n v="1"/>
    <n v="0"/>
  </r>
  <r>
    <n v="6021"/>
    <x v="2996"/>
    <x v="572"/>
    <d v="2018-08-13T00:00:00"/>
    <s v="Same Day"/>
    <x v="643"/>
    <x v="643"/>
    <x v="0"/>
    <s v="United States"/>
    <s v="Kenner"/>
    <s v="Louisiana"/>
    <n v="70065"/>
    <x v="0"/>
    <s v="OFF-AP-10002222"/>
    <x v="1"/>
    <s v="Appliances"/>
    <s v="Staple holder"/>
    <x v="1714"/>
    <n v="2"/>
    <n v="0"/>
    <n v="4.6818000000000008"/>
    <s v="Cassandra Brandow"/>
    <s v=""/>
    <n v="1"/>
    <n v="0"/>
  </r>
  <r>
    <n v="6022"/>
    <x v="2996"/>
    <x v="572"/>
    <d v="2018-08-13T00:00:00"/>
    <s v="Same Day"/>
    <x v="643"/>
    <x v="643"/>
    <x v="0"/>
    <s v="United States"/>
    <s v="Kenner"/>
    <s v="Louisiana"/>
    <n v="70065"/>
    <x v="0"/>
    <s v="TEC-AC-10000158"/>
    <x v="2"/>
    <s v="Accessories"/>
    <s v="Sony 64GB Class 10 Micro SDHC R40 Memory Card"/>
    <x v="2257"/>
    <n v="2"/>
    <n v="0"/>
    <n v="15.1158"/>
    <s v="Cassandra Brandow"/>
    <s v=""/>
    <n v="1"/>
    <n v="0"/>
  </r>
  <r>
    <n v="6023"/>
    <x v="2997"/>
    <x v="664"/>
    <d v="2016-11-21T00:00:00"/>
    <s v="Standard Class"/>
    <x v="90"/>
    <x v="90"/>
    <x v="0"/>
    <s v="United States"/>
    <s v="Cedar Hill"/>
    <s v="Texas"/>
    <n v="75104"/>
    <x v="2"/>
    <s v="OFF-EN-10002600"/>
    <x v="1"/>
    <s v="Envelopes"/>
    <s v="Redi-Strip #10 Envelopes, 4 1/8 x 9 1/2"/>
    <x v="913"/>
    <n v="3"/>
    <n v="0.2"/>
    <n v="2.4779999999999989"/>
    <s v="Kelly Williams"/>
    <s v=""/>
    <n v="1"/>
    <n v="0"/>
  </r>
  <r>
    <n v="6024"/>
    <x v="2998"/>
    <x v="558"/>
    <d v="2019-04-27T00:00:00"/>
    <s v="First Class"/>
    <x v="322"/>
    <x v="322"/>
    <x v="1"/>
    <s v="United States"/>
    <s v="Providence"/>
    <s v="Rhode Island"/>
    <n v="2908"/>
    <x v="3"/>
    <s v="TEC-AC-10004855"/>
    <x v="2"/>
    <s v="Accessories"/>
    <s v="V7 USB Numeric Keypad"/>
    <x v="3502"/>
    <n v="2"/>
    <n v="0"/>
    <n v="4.8986000000000018"/>
    <s v="Chuck Magee"/>
    <s v=""/>
    <n v="1"/>
    <n v="0"/>
  </r>
  <r>
    <n v="6025"/>
    <x v="2999"/>
    <x v="1043"/>
    <d v="2019-08-26T00:00:00"/>
    <s v="Second Class"/>
    <x v="661"/>
    <x v="661"/>
    <x v="0"/>
    <s v="United States"/>
    <s v="Lancaster"/>
    <s v="Ohio"/>
    <n v="43130"/>
    <x v="3"/>
    <s v="OFF-AP-10000938"/>
    <x v="1"/>
    <s v="Appliances"/>
    <s v="Avanti 1.7 Cu. Ft. Refrigerator"/>
    <x v="4248"/>
    <n v="8"/>
    <n v="0.2"/>
    <n v="64.627199999999988"/>
    <s v="Chuck Magee"/>
    <s v=""/>
    <n v="1"/>
    <n v="0"/>
  </r>
  <r>
    <n v="6026"/>
    <x v="2999"/>
    <x v="1043"/>
    <d v="2019-08-26T00:00:00"/>
    <s v="Second Class"/>
    <x v="661"/>
    <x v="661"/>
    <x v="0"/>
    <s v="United States"/>
    <s v="Lancaster"/>
    <s v="Ohio"/>
    <n v="43130"/>
    <x v="3"/>
    <s v="OFF-PA-10002195"/>
    <x v="1"/>
    <s v="Paper"/>
    <s v="Xerox 1966"/>
    <x v="563"/>
    <n v="2"/>
    <n v="0.2"/>
    <n v="3.7584"/>
    <s v="Chuck Magee"/>
    <s v=""/>
    <n v="1"/>
    <n v="0"/>
  </r>
  <r>
    <n v="6027"/>
    <x v="3000"/>
    <x v="660"/>
    <d v="2019-03-02T00:00:00"/>
    <s v="Standard Class"/>
    <x v="556"/>
    <x v="556"/>
    <x v="1"/>
    <s v="United States"/>
    <s v="Seattle"/>
    <s v="Washington"/>
    <n v="98115"/>
    <x v="1"/>
    <s v="OFF-FA-10002701"/>
    <x v="1"/>
    <s v="Fasteners"/>
    <s v="Alliance Rubber Bands"/>
    <x v="3681"/>
    <n v="5"/>
    <n v="0"/>
    <n v="0.33599999999999963"/>
    <s v="Anna Andreadi"/>
    <s v=""/>
    <n v="1"/>
    <n v="0"/>
  </r>
  <r>
    <n v="6028"/>
    <x v="3000"/>
    <x v="660"/>
    <d v="2019-03-02T00:00:00"/>
    <s v="Standard Class"/>
    <x v="556"/>
    <x v="556"/>
    <x v="1"/>
    <s v="United States"/>
    <s v="Seattle"/>
    <s v="Washington"/>
    <n v="98115"/>
    <x v="1"/>
    <s v="TEC-PH-10003589"/>
    <x v="2"/>
    <s v="Phones"/>
    <s v="invisibleSHIELD by ZAGG Smudge-Free Screen Protector"/>
    <x v="1002"/>
    <n v="5"/>
    <n v="0.2"/>
    <n v="25.185999999999996"/>
    <s v="Anna Andreadi"/>
    <s v=""/>
    <n v="1"/>
    <n v="0"/>
  </r>
  <r>
    <n v="6029"/>
    <x v="3001"/>
    <x v="258"/>
    <d v="2018-11-21T00:00:00"/>
    <s v="First Class"/>
    <x v="299"/>
    <x v="299"/>
    <x v="0"/>
    <s v="United States"/>
    <s v="Jacksonville"/>
    <s v="North Carolina"/>
    <n v="28540"/>
    <x v="0"/>
    <s v="OFF-AR-10003752"/>
    <x v="1"/>
    <s v="Art"/>
    <s v="Deluxe Chalkboard Eraser Cleaner"/>
    <x v="4249"/>
    <n v="2"/>
    <n v="0.2"/>
    <n v="6.0059999999999993"/>
    <s v="Cassandra Brandow"/>
    <s v=""/>
    <n v="1"/>
    <n v="0"/>
  </r>
  <r>
    <n v="6030"/>
    <x v="3002"/>
    <x v="696"/>
    <d v="2018-11-15T00:00:00"/>
    <s v="First Class"/>
    <x v="621"/>
    <x v="621"/>
    <x v="0"/>
    <s v="United States"/>
    <s v="Los Angeles"/>
    <s v="California"/>
    <n v="90049"/>
    <x v="1"/>
    <s v="OFF-AR-10003829"/>
    <x v="1"/>
    <s v="Art"/>
    <s v="Newell 35"/>
    <x v="296"/>
    <n v="3"/>
    <n v="0"/>
    <n v="2.8535999999999988"/>
    <s v="Anna Andreadi"/>
    <s v=""/>
    <n v="1"/>
    <n v="0"/>
  </r>
  <r>
    <n v="6031"/>
    <x v="3003"/>
    <x v="91"/>
    <d v="2019-07-06T00:00:00"/>
    <s v="Same Day"/>
    <x v="738"/>
    <x v="738"/>
    <x v="0"/>
    <s v="United States"/>
    <s v="Miami"/>
    <s v="Florida"/>
    <n v="33142"/>
    <x v="0"/>
    <s v="FUR-CH-10000155"/>
    <x v="0"/>
    <s v="Chairs"/>
    <s v="Global Comet Stacking Armless Chair"/>
    <x v="4250"/>
    <n v="1"/>
    <n v="0.2"/>
    <n v="23.924000000000007"/>
    <s v="Cassandra Brandow"/>
    <s v=""/>
    <n v="1"/>
    <n v="0"/>
  </r>
  <r>
    <n v="6032"/>
    <x v="3004"/>
    <x v="591"/>
    <d v="2019-01-01T00:00:00"/>
    <s v="Standard Class"/>
    <x v="164"/>
    <x v="164"/>
    <x v="1"/>
    <s v="United States"/>
    <s v="Nashua"/>
    <s v="New Hampshire"/>
    <n v="3060"/>
    <x v="3"/>
    <s v="FUR-FU-10003142"/>
    <x v="0"/>
    <s v="Furnishings"/>
    <s v="Master Big Foot Doorstop, Beige"/>
    <x v="3131"/>
    <n v="4"/>
    <n v="0"/>
    <n v="6.5471999999999984"/>
    <s v="Chuck Magee"/>
    <s v=""/>
    <n v="1"/>
    <n v="0"/>
  </r>
  <r>
    <n v="6033"/>
    <x v="3005"/>
    <x v="756"/>
    <d v="2019-04-25T00:00:00"/>
    <s v="First Class"/>
    <x v="143"/>
    <x v="143"/>
    <x v="0"/>
    <s v="United States"/>
    <s v="New York City"/>
    <s v="New York"/>
    <n v="10011"/>
    <x v="3"/>
    <s v="OFF-SU-10001218"/>
    <x v="1"/>
    <s v="Supplies"/>
    <s v="Fiskars Softgrip Scissors"/>
    <x v="2803"/>
    <n v="5"/>
    <n v="0"/>
    <n v="15.372000000000003"/>
    <s v="Chuck Magee"/>
    <s v=""/>
    <n v="1"/>
    <n v="0"/>
  </r>
  <r>
    <n v="6034"/>
    <x v="3006"/>
    <x v="639"/>
    <d v="2017-12-18T00:00:00"/>
    <s v="Standard Class"/>
    <x v="452"/>
    <x v="452"/>
    <x v="2"/>
    <s v="United States"/>
    <s v="Los Angeles"/>
    <s v="California"/>
    <n v="90036"/>
    <x v="1"/>
    <s v="FUR-FU-10002963"/>
    <x v="0"/>
    <s v="Furnishings"/>
    <s v="Master Caster Door Stop, Gray"/>
    <x v="597"/>
    <n v="3"/>
    <n v="0"/>
    <n v="5.1815999999999995"/>
    <s v="Anna Andreadi"/>
    <s v=""/>
    <n v="1"/>
    <n v="0"/>
  </r>
  <r>
    <n v="6035"/>
    <x v="3007"/>
    <x v="1083"/>
    <d v="2017-04-25T00:00:00"/>
    <s v="Standard Class"/>
    <x v="310"/>
    <x v="310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x v="4251"/>
    <n v="2"/>
    <n v="0.8"/>
    <n v="-52.833600000000004"/>
    <s v="Kelly Williams"/>
    <s v=""/>
    <n v="1"/>
    <n v="0"/>
  </r>
  <r>
    <n v="6036"/>
    <x v="3007"/>
    <x v="1083"/>
    <d v="2017-04-25T00:00:00"/>
    <s v="Standard Class"/>
    <x v="310"/>
    <x v="310"/>
    <x v="0"/>
    <s v="United States"/>
    <s v="Carrollton"/>
    <s v="Texas"/>
    <n v="75007"/>
    <x v="2"/>
    <s v="OFF-BI-10003925"/>
    <x v="1"/>
    <s v="Binders"/>
    <s v="Fellowes PB300 Plastic Comb Binding Machine"/>
    <x v="4252"/>
    <n v="4"/>
    <n v="0.8"/>
    <n v="-512.14680000000021"/>
    <s v="Kelly Williams"/>
    <s v=""/>
    <n v="1"/>
    <n v="0"/>
  </r>
  <r>
    <n v="6037"/>
    <x v="3008"/>
    <x v="913"/>
    <d v="2018-09-08T00:00:00"/>
    <s v="Standard Class"/>
    <x v="731"/>
    <x v="731"/>
    <x v="0"/>
    <s v="United States"/>
    <s v="Georgetown"/>
    <s v="Kentucky"/>
    <n v="40324"/>
    <x v="0"/>
    <s v="FUR-FU-10003347"/>
    <x v="0"/>
    <s v="Furnishings"/>
    <s v="Coloredge Poster Frame"/>
    <x v="532"/>
    <n v="3"/>
    <n v="0"/>
    <n v="16.614000000000001"/>
    <s v="Cassandra Brandow"/>
    <s v=""/>
    <n v="1"/>
    <n v="0"/>
  </r>
  <r>
    <n v="6038"/>
    <x v="3008"/>
    <x v="913"/>
    <d v="2018-09-08T00:00:00"/>
    <s v="Standard Class"/>
    <x v="731"/>
    <x v="731"/>
    <x v="0"/>
    <s v="United States"/>
    <s v="Georgetown"/>
    <s v="Kentucky"/>
    <n v="40324"/>
    <x v="0"/>
    <s v="OFF-BI-10000315"/>
    <x v="1"/>
    <s v="Binders"/>
    <s v="Poly Designer Cover &amp; Back"/>
    <x v="3369"/>
    <n v="6"/>
    <n v="0"/>
    <n v="54.691199999999995"/>
    <s v="Cassandra Brandow"/>
    <s v=""/>
    <n v="1"/>
    <n v="0"/>
  </r>
  <r>
    <n v="6039"/>
    <x v="3008"/>
    <x v="913"/>
    <d v="2018-09-08T00:00:00"/>
    <s v="Standard Class"/>
    <x v="731"/>
    <x v="731"/>
    <x v="0"/>
    <s v="United States"/>
    <s v="Georgetown"/>
    <s v="Kentucky"/>
    <n v="40324"/>
    <x v="0"/>
    <s v="OFF-ST-10002583"/>
    <x v="1"/>
    <s v="Storage"/>
    <s v="Fellowes Neat Ideas Storage Cubes"/>
    <x v="681"/>
    <n v="4"/>
    <n v="0"/>
    <n v="5.1967999999999961"/>
    <s v="Cassandra Brandow"/>
    <s v=""/>
    <n v="1"/>
    <n v="0"/>
  </r>
  <r>
    <n v="6040"/>
    <x v="3008"/>
    <x v="913"/>
    <d v="2018-09-08T00:00:00"/>
    <s v="Standard Class"/>
    <x v="731"/>
    <x v="731"/>
    <x v="0"/>
    <s v="United States"/>
    <s v="Georgetown"/>
    <s v="Kentucky"/>
    <n v="40324"/>
    <x v="0"/>
    <s v="OFF-AR-10003469"/>
    <x v="1"/>
    <s v="Art"/>
    <s v="Nontoxic Chalk"/>
    <x v="267"/>
    <n v="3"/>
    <n v="0"/>
    <n v="2.5343999999999998"/>
    <s v="Cassandra Brandow"/>
    <s v=""/>
    <n v="1"/>
    <n v="0"/>
  </r>
  <r>
    <n v="6041"/>
    <x v="3009"/>
    <x v="241"/>
    <d v="2019-09-29T00:00:00"/>
    <s v="Standard Class"/>
    <x v="135"/>
    <x v="135"/>
    <x v="1"/>
    <s v="United States"/>
    <s v="Los Angeles"/>
    <s v="California"/>
    <n v="90008"/>
    <x v="1"/>
    <s v="TEC-PH-10001817"/>
    <x v="2"/>
    <s v="Phones"/>
    <s v="Wilson Electronics DB Pro Signal Booster"/>
    <x v="4253"/>
    <n v="3"/>
    <n v="0.2"/>
    <n v="75.180000000000064"/>
    <s v="Anna Andreadi"/>
    <s v=""/>
    <n v="1"/>
    <n v="0"/>
  </r>
  <r>
    <n v="6042"/>
    <x v="3009"/>
    <x v="241"/>
    <d v="2019-09-29T00:00:00"/>
    <s v="Standard Class"/>
    <x v="135"/>
    <x v="135"/>
    <x v="1"/>
    <s v="United States"/>
    <s v="Los Angeles"/>
    <s v="California"/>
    <n v="90008"/>
    <x v="1"/>
    <s v="TEC-MA-10001031"/>
    <x v="2"/>
    <s v="Machines"/>
    <s v="Socket Bluetooth Cordless Hand Scanner (CHS)"/>
    <x v="4254"/>
    <n v="3"/>
    <n v="0.2"/>
    <n v="177.19799999999998"/>
    <s v="Anna Andreadi"/>
    <s v=""/>
    <n v="1"/>
    <n v="0"/>
  </r>
  <r>
    <n v="6043"/>
    <x v="3010"/>
    <x v="1084"/>
    <d v="2018-02-08T00:00:00"/>
    <s v="Standard Class"/>
    <x v="14"/>
    <x v="14"/>
    <x v="0"/>
    <s v="United States"/>
    <s v="Sierra Vista"/>
    <s v="Arizona"/>
    <n v="85635"/>
    <x v="1"/>
    <s v="FUR-FU-10002088"/>
    <x v="0"/>
    <s v="Furnishings"/>
    <s v="Nu-Dell Float Frame 11 x 14 1/2"/>
    <x v="325"/>
    <n v="2"/>
    <n v="0.2"/>
    <n v="3.9512"/>
    <s v="Anna Andreadi"/>
    <s v=""/>
    <n v="1"/>
    <n v="0"/>
  </r>
  <r>
    <n v="6044"/>
    <x v="3011"/>
    <x v="240"/>
    <d v="2019-05-24T00:00:00"/>
    <s v="Second Class"/>
    <x v="340"/>
    <x v="340"/>
    <x v="1"/>
    <s v="United States"/>
    <s v="Knoxville"/>
    <s v="Tennessee"/>
    <n v="37918"/>
    <x v="0"/>
    <s v="FUR-CH-10001482"/>
    <x v="0"/>
    <s v="Chairs"/>
    <s v="Office Star - Mesh Screen back chair with Vinyl seat"/>
    <x v="2361"/>
    <n v="3"/>
    <n v="0.2"/>
    <n v="-35.36460000000001"/>
    <s v="Cassandra Brandow"/>
    <s v=""/>
    <n v="1"/>
    <n v="0"/>
  </r>
  <r>
    <n v="6045"/>
    <x v="3011"/>
    <x v="240"/>
    <d v="2019-05-24T00:00:00"/>
    <s v="Second Class"/>
    <x v="340"/>
    <x v="340"/>
    <x v="1"/>
    <s v="United States"/>
    <s v="Knoxville"/>
    <s v="Tennessee"/>
    <n v="37918"/>
    <x v="0"/>
    <s v="OFF-PA-10001526"/>
    <x v="1"/>
    <s v="Paper"/>
    <s v="Xerox 1949"/>
    <x v="2898"/>
    <n v="7"/>
    <n v="0.2"/>
    <n v="10.109400000000001"/>
    <s v="Cassandra Brandow"/>
    <s v=""/>
    <n v="1"/>
    <n v="0"/>
  </r>
  <r>
    <n v="6046"/>
    <x v="3012"/>
    <x v="37"/>
    <d v="2017-09-08T00:00:00"/>
    <s v="Standard Class"/>
    <x v="434"/>
    <x v="434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x v="4255"/>
    <n v="3"/>
    <n v="0.2"/>
    <n v="89.306999999999988"/>
    <s v="Anna Andreadi"/>
    <s v=""/>
    <n v="1"/>
    <n v="0"/>
  </r>
  <r>
    <n v="6047"/>
    <x v="3013"/>
    <x v="632"/>
    <d v="2018-06-16T00:00:00"/>
    <s v="Standard Class"/>
    <x v="682"/>
    <x v="682"/>
    <x v="2"/>
    <s v="United States"/>
    <s v="Minneapolis"/>
    <s v="Minnesota"/>
    <n v="55407"/>
    <x v="2"/>
    <s v="FUR-TA-10001771"/>
    <x v="0"/>
    <s v="Tables"/>
    <s v="Bush Cubix Conference Tables, Fully Assembled"/>
    <x v="4256"/>
    <n v="3"/>
    <n v="0"/>
    <n v="173.23500000000001"/>
    <s v="Kelly Williams"/>
    <s v=""/>
    <n v="1"/>
    <n v="0"/>
  </r>
  <r>
    <n v="6048"/>
    <x v="3014"/>
    <x v="209"/>
    <d v="2017-11-11T00:00:00"/>
    <s v="Standard Class"/>
    <x v="291"/>
    <x v="291"/>
    <x v="1"/>
    <s v="United States"/>
    <s v="Miami"/>
    <s v="Florida"/>
    <n v="33142"/>
    <x v="0"/>
    <s v="OFF-BI-10003305"/>
    <x v="1"/>
    <s v="Binders"/>
    <s v="Avery Hanging File Binders"/>
    <x v="4257"/>
    <n v="9"/>
    <n v="0.7"/>
    <n v="-12.916800000000002"/>
    <s v="Cassandra Brandow"/>
    <s v=""/>
    <n v="1"/>
    <n v="0"/>
  </r>
  <r>
    <n v="6049"/>
    <x v="3014"/>
    <x v="209"/>
    <d v="2017-11-11T00:00:00"/>
    <s v="Standard Class"/>
    <x v="291"/>
    <x v="291"/>
    <x v="1"/>
    <s v="United States"/>
    <s v="Miami"/>
    <s v="Florida"/>
    <n v="33142"/>
    <x v="0"/>
    <s v="OFF-BI-10001359"/>
    <x v="1"/>
    <s v="Binders"/>
    <s v="GBC DocuBind TL300 Electric Binding System"/>
    <x v="4258"/>
    <n v="5"/>
    <n v="0.7"/>
    <n v="-1031.5385000000001"/>
    <s v="Cassandra Brandow"/>
    <s v=""/>
    <n v="1"/>
    <n v="0"/>
  </r>
  <r>
    <n v="6050"/>
    <x v="3015"/>
    <x v="1085"/>
    <d v="2018-06-18T00:00:00"/>
    <s v="First Class"/>
    <x v="201"/>
    <x v="201"/>
    <x v="0"/>
    <s v="United States"/>
    <s v="Houston"/>
    <s v="Texas"/>
    <n v="77036"/>
    <x v="2"/>
    <s v="OFF-PA-10000483"/>
    <x v="1"/>
    <s v="Paper"/>
    <s v="Xerox 19"/>
    <x v="4259"/>
    <n v="7"/>
    <n v="0.2"/>
    <n v="54.214999999999982"/>
    <s v="Kelly Williams"/>
    <s v=""/>
    <n v="1"/>
    <n v="0"/>
  </r>
  <r>
    <n v="6051"/>
    <x v="3016"/>
    <x v="334"/>
    <d v="2017-04-30T00:00:00"/>
    <s v="Standard Class"/>
    <x v="772"/>
    <x v="772"/>
    <x v="0"/>
    <s v="United States"/>
    <s v="Milwaukee"/>
    <s v="Wisconsin"/>
    <n v="53209"/>
    <x v="2"/>
    <s v="OFF-AR-10000658"/>
    <x v="1"/>
    <s v="Art"/>
    <s v="Newell 324"/>
    <x v="2495"/>
    <n v="5"/>
    <n v="0"/>
    <n v="16.170000000000002"/>
    <s v="Kelly Williams"/>
    <s v=""/>
    <n v="1"/>
    <n v="1"/>
  </r>
  <r>
    <n v="6052"/>
    <x v="3016"/>
    <x v="334"/>
    <d v="2017-04-30T00:00:00"/>
    <s v="Standard Class"/>
    <x v="772"/>
    <x v="772"/>
    <x v="0"/>
    <s v="United States"/>
    <s v="Milwaukee"/>
    <s v="Wisconsin"/>
    <n v="53209"/>
    <x v="2"/>
    <s v="OFF-AP-10001205"/>
    <x v="1"/>
    <s v="Appliances"/>
    <s v="Belkin 5 Outlet SurgeMaster Power Centers"/>
    <x v="4260"/>
    <n v="5"/>
    <n v="0"/>
    <n v="76.27200000000002"/>
    <s v="Kelly Williams"/>
    <s v=""/>
    <n v="1"/>
    <n v="0"/>
  </r>
  <r>
    <n v="6053"/>
    <x v="3017"/>
    <x v="713"/>
    <d v="2018-09-26T00:00:00"/>
    <s v="Second Class"/>
    <x v="185"/>
    <x v="185"/>
    <x v="2"/>
    <s v="United States"/>
    <s v="Lancaster"/>
    <s v="Ohio"/>
    <n v="43130"/>
    <x v="3"/>
    <s v="OFF-PA-10002586"/>
    <x v="1"/>
    <s v="Paper"/>
    <s v="Xerox 1970"/>
    <x v="1655"/>
    <n v="3"/>
    <n v="0.2"/>
    <n v="4.0338000000000003"/>
    <s v="Chuck Magee"/>
    <s v=""/>
    <n v="1"/>
    <n v="0"/>
  </r>
  <r>
    <n v="6054"/>
    <x v="3017"/>
    <x v="713"/>
    <d v="2018-09-26T00:00:00"/>
    <s v="Second Class"/>
    <x v="185"/>
    <x v="185"/>
    <x v="2"/>
    <s v="United States"/>
    <s v="Lancaster"/>
    <s v="Ohio"/>
    <n v="43130"/>
    <x v="3"/>
    <s v="FUR-FU-10004963"/>
    <x v="0"/>
    <s v="Furnishings"/>
    <s v="Eldon 400 Class Desk Accessories, Black Carbon"/>
    <x v="4261"/>
    <n v="4"/>
    <n v="0.2"/>
    <n v="7.7000000000000028"/>
    <s v="Chuck Magee"/>
    <s v=""/>
    <n v="1"/>
    <n v="0"/>
  </r>
  <r>
    <n v="6055"/>
    <x v="3017"/>
    <x v="713"/>
    <d v="2018-09-26T00:00:00"/>
    <s v="Second Class"/>
    <x v="185"/>
    <x v="185"/>
    <x v="2"/>
    <s v="United States"/>
    <s v="Lancaster"/>
    <s v="Ohio"/>
    <n v="43130"/>
    <x v="3"/>
    <s v="OFF-BI-10002071"/>
    <x v="1"/>
    <s v="Binders"/>
    <s v="Fellowes Black Plastic Comb Bindings"/>
    <x v="4262"/>
    <n v="7"/>
    <n v="0.7"/>
    <n v="-9.7607999999999961"/>
    <s v="Chuck Magee"/>
    <s v=""/>
    <n v="1"/>
    <n v="0"/>
  </r>
  <r>
    <n v="6056"/>
    <x v="3018"/>
    <x v="298"/>
    <d v="2018-08-20T00:00:00"/>
    <s v="First Class"/>
    <x v="173"/>
    <x v="173"/>
    <x v="0"/>
    <s v="United States"/>
    <s v="Edinburg"/>
    <s v="Texas"/>
    <n v="78539"/>
    <x v="2"/>
    <s v="OFF-BI-10001617"/>
    <x v="1"/>
    <s v="Binders"/>
    <s v="GBC Wire Binding Combs"/>
    <x v="4263"/>
    <n v="1"/>
    <n v="0.8"/>
    <n v="-3.4122000000000003"/>
    <s v="Kelly Williams"/>
    <s v=""/>
    <n v="1"/>
    <n v="0"/>
  </r>
  <r>
    <n v="6057"/>
    <x v="3018"/>
    <x v="298"/>
    <d v="2018-08-20T00:00:00"/>
    <s v="First Class"/>
    <x v="173"/>
    <x v="173"/>
    <x v="0"/>
    <s v="United States"/>
    <s v="Edinburg"/>
    <s v="Texas"/>
    <n v="78539"/>
    <x v="2"/>
    <s v="OFF-PA-10004665"/>
    <x v="1"/>
    <s v="Paper"/>
    <s v="Advantus Motivational Note Cards"/>
    <x v="1348"/>
    <n v="8"/>
    <n v="0.2"/>
    <n v="30.391999999999996"/>
    <s v="Kelly Williams"/>
    <s v=""/>
    <n v="1"/>
    <n v="0"/>
  </r>
  <r>
    <n v="6058"/>
    <x v="3019"/>
    <x v="1086"/>
    <d v="2016-03-08T00:00:00"/>
    <s v="Standard Class"/>
    <x v="607"/>
    <x v="607"/>
    <x v="2"/>
    <s v="United States"/>
    <s v="New York City"/>
    <s v="New York"/>
    <n v="10009"/>
    <x v="3"/>
    <s v="OFF-EN-10001990"/>
    <x v="1"/>
    <s v="Envelopes"/>
    <s v="Staple envelope"/>
    <x v="716"/>
    <n v="2"/>
    <n v="0"/>
    <n v="5.3391999999999991"/>
    <s v="Chuck Magee"/>
    <s v=""/>
    <n v="1"/>
    <n v="0"/>
  </r>
  <r>
    <n v="6059"/>
    <x v="3019"/>
    <x v="1086"/>
    <d v="2016-03-08T00:00:00"/>
    <s v="Standard Class"/>
    <x v="607"/>
    <x v="607"/>
    <x v="2"/>
    <s v="United States"/>
    <s v="New York City"/>
    <s v="New York"/>
    <n v="10009"/>
    <x v="3"/>
    <s v="OFF-PA-10000587"/>
    <x v="1"/>
    <s v="Paper"/>
    <s v="Array Parchment Paper, Assorted Colors"/>
    <x v="3441"/>
    <n v="5"/>
    <n v="0"/>
    <n v="17.472000000000001"/>
    <s v="Chuck Magee"/>
    <s v=""/>
    <n v="1"/>
    <n v="0"/>
  </r>
  <r>
    <n v="6060"/>
    <x v="3020"/>
    <x v="125"/>
    <d v="2017-01-03T00:00:00"/>
    <s v="Standard Class"/>
    <x v="315"/>
    <x v="315"/>
    <x v="0"/>
    <s v="United States"/>
    <s v="Philadelphia"/>
    <s v="Pennsylvania"/>
    <n v="19120"/>
    <x v="3"/>
    <s v="TEC-AC-10004859"/>
    <x v="2"/>
    <s v="Accessories"/>
    <s v="Maxell Pro 80 Minute CD-R, 10/Pack"/>
    <x v="893"/>
    <n v="2"/>
    <n v="0.2"/>
    <n v="6.9920000000000009"/>
    <s v="Chuck Magee"/>
    <s v=""/>
    <n v="1"/>
    <n v="0"/>
  </r>
  <r>
    <n v="6061"/>
    <x v="3021"/>
    <x v="889"/>
    <d v="2017-04-16T00:00:00"/>
    <s v="Standard Class"/>
    <x v="258"/>
    <x v="258"/>
    <x v="2"/>
    <s v="United States"/>
    <s v="Rochester"/>
    <s v="New York"/>
    <n v="14609"/>
    <x v="3"/>
    <s v="OFF-ST-10001476"/>
    <x v="1"/>
    <s v="Storage"/>
    <s v="Steel Personal Filing/Posting Tote"/>
    <x v="4264"/>
    <n v="4"/>
    <n v="0"/>
    <n v="38.350800000000007"/>
    <s v="Chuck Magee"/>
    <n v="1"/>
    <n v="0"/>
    <n v="0"/>
  </r>
  <r>
    <n v="6062"/>
    <x v="3021"/>
    <x v="889"/>
    <d v="2017-04-16T00:00:00"/>
    <s v="Standard Class"/>
    <x v="258"/>
    <x v="258"/>
    <x v="2"/>
    <s v="United States"/>
    <s v="Rochester"/>
    <s v="New York"/>
    <n v="14609"/>
    <x v="3"/>
    <s v="OFF-AR-10002804"/>
    <x v="1"/>
    <s v="Art"/>
    <s v="Faber Castell Col-Erase Pencils"/>
    <x v="1865"/>
    <n v="3"/>
    <n v="0"/>
    <n v="6.0147000000000004"/>
    <s v="Chuck Magee"/>
    <n v="1"/>
    <n v="0"/>
    <n v="0"/>
  </r>
  <r>
    <n v="6063"/>
    <x v="3022"/>
    <x v="707"/>
    <d v="2017-12-30T00:00:00"/>
    <s v="Second Class"/>
    <x v="267"/>
    <x v="267"/>
    <x v="0"/>
    <s v="United States"/>
    <s v="San Diego"/>
    <s v="California"/>
    <n v="92037"/>
    <x v="1"/>
    <s v="TEC-CO-10004202"/>
    <x v="2"/>
    <s v="Copiers"/>
    <s v="Brother DCP1000 Digital 3 in 1 Multifunction Machine"/>
    <x v="4265"/>
    <n v="5"/>
    <n v="0.2"/>
    <n v="224.99249999999995"/>
    <s v="Anna Andreadi"/>
    <s v=""/>
    <n v="1"/>
    <n v="0"/>
  </r>
  <r>
    <n v="6064"/>
    <x v="3022"/>
    <x v="707"/>
    <d v="2017-12-30T00:00:00"/>
    <s v="Second Class"/>
    <x v="267"/>
    <x v="267"/>
    <x v="0"/>
    <s v="United States"/>
    <s v="San Diego"/>
    <s v="California"/>
    <n v="92037"/>
    <x v="1"/>
    <s v="OFF-PA-10001307"/>
    <x v="1"/>
    <s v="Paper"/>
    <s v="Important Message Pads, 50 4-1/4 x 5-1/2 Forms per Pad"/>
    <x v="4266"/>
    <n v="3"/>
    <n v="0"/>
    <n v="6.1739999999999995"/>
    <s v="Anna Andreadi"/>
    <s v=""/>
    <n v="1"/>
    <n v="0"/>
  </r>
  <r>
    <n v="6065"/>
    <x v="3022"/>
    <x v="707"/>
    <d v="2017-12-30T00:00:00"/>
    <s v="Second Class"/>
    <x v="267"/>
    <x v="267"/>
    <x v="0"/>
    <s v="United States"/>
    <s v="San Diego"/>
    <s v="California"/>
    <n v="92037"/>
    <x v="1"/>
    <s v="OFF-PA-10001667"/>
    <x v="1"/>
    <s v="Paper"/>
    <s v="Great White Multi-Use Recycled Paper (20Lb. and 84 Bright)"/>
    <x v="1465"/>
    <n v="3"/>
    <n v="0"/>
    <n v="8.0730000000000004"/>
    <s v="Anna Andreadi"/>
    <s v=""/>
    <n v="1"/>
    <n v="0"/>
  </r>
  <r>
    <n v="6066"/>
    <x v="3023"/>
    <x v="57"/>
    <d v="2017-04-07T00:00:00"/>
    <s v="First Class"/>
    <x v="74"/>
    <x v="74"/>
    <x v="0"/>
    <s v="United States"/>
    <s v="Philadelphia"/>
    <s v="Pennsylvania"/>
    <n v="19120"/>
    <x v="3"/>
    <s v="OFF-LA-10001569"/>
    <x v="1"/>
    <s v="Labels"/>
    <s v="Avery 499"/>
    <x v="4267"/>
    <n v="6"/>
    <n v="0.2"/>
    <n v="7.7687999999999988"/>
    <s v="Chuck Magee"/>
    <s v=""/>
    <n v="1"/>
    <n v="0"/>
  </r>
  <r>
    <n v="6067"/>
    <x v="3024"/>
    <x v="184"/>
    <d v="2017-01-23T00:00:00"/>
    <s v="Standard Class"/>
    <x v="733"/>
    <x v="733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x v="4268"/>
    <n v="8"/>
    <n v="0.2"/>
    <n v="10.007999999999988"/>
    <s v="Cassandra Brandow"/>
    <n v="1"/>
    <n v="0"/>
    <n v="0"/>
  </r>
  <r>
    <n v="6068"/>
    <x v="3025"/>
    <x v="968"/>
    <d v="2019-05-24T00:00:00"/>
    <s v="Standard Class"/>
    <x v="254"/>
    <x v="254"/>
    <x v="2"/>
    <s v="United States"/>
    <s v="Lakewood"/>
    <s v="California"/>
    <n v="90712"/>
    <x v="1"/>
    <s v="FUR-CH-10000225"/>
    <x v="0"/>
    <s v="Chairs"/>
    <s v="Global Geo Office Task Chair, Gray"/>
    <x v="4269"/>
    <n v="8"/>
    <n v="0.2"/>
    <n v="-97.176000000000073"/>
    <s v="Anna Andreadi"/>
    <s v=""/>
    <n v="1"/>
    <n v="0"/>
  </r>
  <r>
    <n v="6069"/>
    <x v="3025"/>
    <x v="968"/>
    <d v="2019-05-24T00:00:00"/>
    <s v="Standard Class"/>
    <x v="254"/>
    <x v="254"/>
    <x v="2"/>
    <s v="United States"/>
    <s v="Lakewood"/>
    <s v="California"/>
    <n v="90712"/>
    <x v="1"/>
    <s v="FUR-FU-10002191"/>
    <x v="0"/>
    <s v="Furnishings"/>
    <s v="G.E. Halogen Desk Lamp Bulbs"/>
    <x v="4270"/>
    <n v="1"/>
    <n v="0"/>
    <n v="3.3504"/>
    <s v="Anna Andreadi"/>
    <s v=""/>
    <n v="1"/>
    <n v="0"/>
  </r>
  <r>
    <n v="6070"/>
    <x v="3025"/>
    <x v="968"/>
    <d v="2019-05-24T00:00:00"/>
    <s v="Standard Class"/>
    <x v="254"/>
    <x v="254"/>
    <x v="2"/>
    <s v="United States"/>
    <s v="Lakewood"/>
    <s v="California"/>
    <n v="90712"/>
    <x v="1"/>
    <s v="TEC-MA-10003176"/>
    <x v="2"/>
    <s v="Machines"/>
    <s v="Okidata B400 Printer"/>
    <x v="4271"/>
    <n v="1"/>
    <n v="0.2"/>
    <n v="38.609999999999957"/>
    <s v="Anna Andreadi"/>
    <s v=""/>
    <n v="1"/>
    <n v="0"/>
  </r>
  <r>
    <n v="6071"/>
    <x v="3026"/>
    <x v="802"/>
    <d v="2019-08-20T00:00:00"/>
    <s v="Standard Class"/>
    <x v="470"/>
    <x v="470"/>
    <x v="1"/>
    <s v="United States"/>
    <s v="Philadelphia"/>
    <s v="Pennsylvania"/>
    <n v="19120"/>
    <x v="3"/>
    <s v="OFF-LA-10004093"/>
    <x v="1"/>
    <s v="Labels"/>
    <s v="Avery 486"/>
    <x v="1593"/>
    <n v="3"/>
    <n v="0.2"/>
    <n v="5.9210999999999983"/>
    <s v="Chuck Magee"/>
    <s v=""/>
    <n v="1"/>
    <n v="0"/>
  </r>
  <r>
    <n v="6072"/>
    <x v="3027"/>
    <x v="620"/>
    <d v="2018-01-04T00:00:00"/>
    <s v="Standard Class"/>
    <x v="767"/>
    <x v="767"/>
    <x v="0"/>
    <s v="United States"/>
    <s v="Austin"/>
    <s v="Texas"/>
    <n v="78745"/>
    <x v="2"/>
    <s v="OFF-ST-10000025"/>
    <x v="1"/>
    <s v="Storage"/>
    <s v="Fellowes Stor/Drawer Steel Plus Storage Drawers"/>
    <x v="4272"/>
    <n v="2"/>
    <n v="0.2"/>
    <n v="-26.720400000000019"/>
    <s v="Kelly Williams"/>
    <s v=""/>
    <n v="1"/>
    <n v="0"/>
  </r>
  <r>
    <n v="6073"/>
    <x v="3027"/>
    <x v="620"/>
    <d v="2018-01-04T00:00:00"/>
    <s v="Standard Class"/>
    <x v="767"/>
    <x v="767"/>
    <x v="0"/>
    <s v="United States"/>
    <s v="Austin"/>
    <s v="Texas"/>
    <n v="78745"/>
    <x v="2"/>
    <s v="OFF-FA-10001561"/>
    <x v="1"/>
    <s v="Fasteners"/>
    <s v="Stockwell Push Pins"/>
    <x v="4273"/>
    <n v="2"/>
    <n v="0.2"/>
    <n v="0.56679999999999997"/>
    <s v="Kelly Williams"/>
    <s v=""/>
    <n v="1"/>
    <n v="0"/>
  </r>
  <r>
    <n v="6074"/>
    <x v="3027"/>
    <x v="620"/>
    <d v="2018-01-04T00:00:00"/>
    <s v="Standard Class"/>
    <x v="767"/>
    <x v="767"/>
    <x v="0"/>
    <s v="United States"/>
    <s v="Austin"/>
    <s v="Texas"/>
    <n v="78745"/>
    <x v="2"/>
    <s v="OFF-SU-10001225"/>
    <x v="1"/>
    <s v="Supplies"/>
    <s v="Staple remover"/>
    <x v="4274"/>
    <n v="2"/>
    <n v="0.2"/>
    <n v="-1.3248000000000004"/>
    <s v="Kelly Williams"/>
    <s v=""/>
    <n v="1"/>
    <n v="0"/>
  </r>
  <r>
    <n v="6075"/>
    <x v="3028"/>
    <x v="53"/>
    <d v="2019-12-29T00:00:00"/>
    <s v="Standard Class"/>
    <x v="92"/>
    <x v="92"/>
    <x v="1"/>
    <s v="United States"/>
    <s v="Los Angeles"/>
    <s v="California"/>
    <n v="90008"/>
    <x v="1"/>
    <s v="OFF-BI-10001718"/>
    <x v="1"/>
    <s v="Binders"/>
    <s v="GBC DocuBind P50 Personal Binding Machine"/>
    <x v="1860"/>
    <n v="3"/>
    <n v="0.2"/>
    <n v="51.823799999999999"/>
    <s v="Anna Andreadi"/>
    <s v=""/>
    <n v="1"/>
    <n v="0"/>
  </r>
  <r>
    <n v="6076"/>
    <x v="3028"/>
    <x v="53"/>
    <d v="2019-12-29T00:00:00"/>
    <s v="Standard Class"/>
    <x v="92"/>
    <x v="92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x v="4275"/>
    <n v="2"/>
    <n v="0"/>
    <n v="2.7062000000000239"/>
    <s v="Anna Andreadi"/>
    <s v=""/>
    <n v="1"/>
    <n v="0"/>
  </r>
  <r>
    <n v="6077"/>
    <x v="3029"/>
    <x v="142"/>
    <d v="2018-09-07T00:00:00"/>
    <s v="Standard Class"/>
    <x v="310"/>
    <x v="310"/>
    <x v="0"/>
    <s v="United States"/>
    <s v="New York City"/>
    <s v="New York"/>
    <n v="10011"/>
    <x v="3"/>
    <s v="TEC-AC-10001432"/>
    <x v="2"/>
    <s v="Accessories"/>
    <s v="Enermax Aurora Lite Keyboard"/>
    <x v="515"/>
    <n v="6"/>
    <n v="0"/>
    <n v="206.31600000000006"/>
    <s v="Chuck Magee"/>
    <s v=""/>
    <n v="1"/>
    <n v="0"/>
  </r>
  <r>
    <n v="6078"/>
    <x v="3029"/>
    <x v="142"/>
    <d v="2018-09-07T00:00:00"/>
    <s v="Standard Class"/>
    <x v="310"/>
    <x v="310"/>
    <x v="0"/>
    <s v="United States"/>
    <s v="New York City"/>
    <s v="New York"/>
    <n v="10011"/>
    <x v="3"/>
    <s v="TEC-AC-10003399"/>
    <x v="2"/>
    <s v="Accessories"/>
    <s v="Memorex Mini Travel Drive 64 GB USB 2.0 Flash Drive"/>
    <x v="4276"/>
    <n v="2"/>
    <n v="0"/>
    <n v="30.441600000000001"/>
    <s v="Chuck Magee"/>
    <s v=""/>
    <n v="1"/>
    <n v="0"/>
  </r>
  <r>
    <n v="6079"/>
    <x v="3029"/>
    <x v="142"/>
    <d v="2018-09-07T00:00:00"/>
    <s v="Standard Class"/>
    <x v="310"/>
    <x v="310"/>
    <x v="0"/>
    <s v="United States"/>
    <s v="New York City"/>
    <s v="New York"/>
    <n v="10011"/>
    <x v="3"/>
    <s v="OFF-SU-10001574"/>
    <x v="1"/>
    <s v="Supplies"/>
    <s v="Acme Value Line Scissors"/>
    <x v="1031"/>
    <n v="3"/>
    <n v="0"/>
    <n v="3.2849999999999993"/>
    <s v="Chuck Magee"/>
    <s v=""/>
    <n v="1"/>
    <n v="0"/>
  </r>
  <r>
    <n v="6080"/>
    <x v="3029"/>
    <x v="142"/>
    <d v="2018-09-07T00:00:00"/>
    <s v="Standard Class"/>
    <x v="310"/>
    <x v="310"/>
    <x v="0"/>
    <s v="United States"/>
    <s v="New York City"/>
    <s v="New York"/>
    <n v="10011"/>
    <x v="3"/>
    <s v="FUR-FU-10004864"/>
    <x v="0"/>
    <s v="Furnishings"/>
    <s v="Howard Miller 14-1/2&quot; Diameter Chrome Round Wall Clock"/>
    <x v="1868"/>
    <n v="3"/>
    <n v="0"/>
    <n v="61.382399999999997"/>
    <s v="Chuck Magee"/>
    <s v=""/>
    <n v="1"/>
    <n v="0"/>
  </r>
  <r>
    <n v="6081"/>
    <x v="3030"/>
    <x v="485"/>
    <d v="2019-08-08T00:00:00"/>
    <s v="First Class"/>
    <x v="125"/>
    <x v="125"/>
    <x v="2"/>
    <s v="United States"/>
    <s v="Houston"/>
    <s v="Texas"/>
    <n v="77070"/>
    <x v="2"/>
    <s v="OFF-ST-10001172"/>
    <x v="1"/>
    <s v="Storage"/>
    <s v="Tennsco Lockers, Sand"/>
    <x v="4277"/>
    <n v="9"/>
    <n v="0.2"/>
    <n v="7.5527999999999977"/>
    <s v="Kelly Williams"/>
    <s v=""/>
    <n v="1"/>
    <n v="0"/>
  </r>
  <r>
    <n v="6082"/>
    <x v="3031"/>
    <x v="1087"/>
    <d v="2016-02-18T00:00:00"/>
    <s v="Same Day"/>
    <x v="180"/>
    <x v="180"/>
    <x v="0"/>
    <s v="United States"/>
    <s v="Lubbock"/>
    <s v="Texas"/>
    <n v="79424"/>
    <x v="2"/>
    <s v="FUR-FU-10002396"/>
    <x v="0"/>
    <s v="Furnishings"/>
    <s v="DAX Copper Panel Document Frame, 5 x 7 Size"/>
    <x v="2855"/>
    <n v="5"/>
    <n v="0.6"/>
    <n v="-11.321999999999999"/>
    <s v="Kelly Williams"/>
    <s v=""/>
    <n v="1"/>
    <n v="0"/>
  </r>
  <r>
    <n v="6083"/>
    <x v="3032"/>
    <x v="441"/>
    <d v="2018-11-27T00:00:00"/>
    <s v="Standard Class"/>
    <x v="188"/>
    <x v="188"/>
    <x v="0"/>
    <s v="United States"/>
    <s v="Houston"/>
    <s v="Texas"/>
    <n v="77095"/>
    <x v="2"/>
    <s v="OFF-BI-10004040"/>
    <x v="1"/>
    <s v="Binders"/>
    <s v="Wilson Jones Impact Binders"/>
    <x v="4278"/>
    <n v="6"/>
    <n v="0.8"/>
    <n v="-9.634800000000002"/>
    <s v="Kelly Williams"/>
    <s v=""/>
    <n v="1"/>
    <n v="0"/>
  </r>
  <r>
    <n v="6084"/>
    <x v="3032"/>
    <x v="441"/>
    <d v="2018-11-27T00:00:00"/>
    <s v="Standard Class"/>
    <x v="188"/>
    <x v="188"/>
    <x v="0"/>
    <s v="United States"/>
    <s v="Houston"/>
    <s v="Texas"/>
    <n v="77095"/>
    <x v="2"/>
    <s v="OFF-AR-10003481"/>
    <x v="1"/>
    <s v="Art"/>
    <s v="Newell 348"/>
    <x v="3452"/>
    <n v="9"/>
    <n v="0.2"/>
    <n v="2.6567999999999969"/>
    <s v="Kelly Williams"/>
    <s v=""/>
    <n v="1"/>
    <n v="0"/>
  </r>
  <r>
    <n v="6085"/>
    <x v="3032"/>
    <x v="441"/>
    <d v="2018-11-27T00:00:00"/>
    <s v="Standard Class"/>
    <x v="188"/>
    <x v="188"/>
    <x v="0"/>
    <s v="United States"/>
    <s v="Houston"/>
    <s v="Texas"/>
    <n v="77095"/>
    <x v="2"/>
    <s v="TEC-AC-10000387"/>
    <x v="2"/>
    <s v="Accessories"/>
    <s v="KeyTronic KT800P2 - Keyboard - Black"/>
    <x v="4279"/>
    <n v="2"/>
    <n v="0.2"/>
    <n v="-0.60080000000000044"/>
    <s v="Kelly Williams"/>
    <s v=""/>
    <n v="1"/>
    <n v="0"/>
  </r>
  <r>
    <n v="6086"/>
    <x v="3032"/>
    <x v="441"/>
    <d v="2018-11-27T00:00:00"/>
    <s v="Standard Class"/>
    <x v="188"/>
    <x v="188"/>
    <x v="0"/>
    <s v="United States"/>
    <s v="Houston"/>
    <s v="Texas"/>
    <n v="77095"/>
    <x v="2"/>
    <s v="OFF-LA-10000262"/>
    <x v="1"/>
    <s v="Labels"/>
    <s v="Avery 494"/>
    <x v="4280"/>
    <n v="1"/>
    <n v="0.2"/>
    <n v="0.67859999999999987"/>
    <s v="Kelly Williams"/>
    <s v=""/>
    <n v="1"/>
    <n v="0"/>
  </r>
  <r>
    <n v="6087"/>
    <x v="3032"/>
    <x v="441"/>
    <d v="2018-11-27T00:00:00"/>
    <s v="Standard Class"/>
    <x v="188"/>
    <x v="188"/>
    <x v="0"/>
    <s v="United States"/>
    <s v="Houston"/>
    <s v="Texas"/>
    <n v="77095"/>
    <x v="2"/>
    <s v="OFF-BI-10003196"/>
    <x v="1"/>
    <s v="Binders"/>
    <s v="Accohide Poly Flexible Ring Binders"/>
    <x v="4281"/>
    <n v="6"/>
    <n v="0.8"/>
    <n v="-6.7320000000000011"/>
    <s v="Kelly Williams"/>
    <s v=""/>
    <n v="1"/>
    <n v="0"/>
  </r>
  <r>
    <n v="6088"/>
    <x v="3033"/>
    <x v="639"/>
    <d v="2017-12-18T00:00:00"/>
    <s v="Standard Class"/>
    <x v="13"/>
    <x v="13"/>
    <x v="0"/>
    <s v="United States"/>
    <s v="Costa Mesa"/>
    <s v="California"/>
    <n v="92627"/>
    <x v="1"/>
    <s v="FUR-FU-10004351"/>
    <x v="0"/>
    <s v="Furnishings"/>
    <s v="Staple-based wall hangings"/>
    <x v="4172"/>
    <n v="3"/>
    <n v="0"/>
    <n v="12.856800000000002"/>
    <s v="Anna Andreadi"/>
    <n v="1"/>
    <n v="0"/>
    <n v="0"/>
  </r>
  <r>
    <n v="6089"/>
    <x v="3034"/>
    <x v="385"/>
    <d v="2017-06-17T00:00:00"/>
    <s v="Standard Class"/>
    <x v="541"/>
    <x v="541"/>
    <x v="1"/>
    <s v="United States"/>
    <s v="Roswell"/>
    <s v="Georgia"/>
    <n v="30076"/>
    <x v="0"/>
    <s v="OFF-PA-10001870"/>
    <x v="1"/>
    <s v="Paper"/>
    <s v="Xerox 202"/>
    <x v="90"/>
    <n v="1"/>
    <n v="0"/>
    <n v="3.1104000000000003"/>
    <s v="Cassandra Brandow"/>
    <s v=""/>
    <n v="1"/>
    <n v="0"/>
  </r>
  <r>
    <n v="6090"/>
    <x v="3035"/>
    <x v="116"/>
    <d v="2019-12-31T00:00:00"/>
    <s v="Second Class"/>
    <x v="331"/>
    <x v="331"/>
    <x v="1"/>
    <s v="United States"/>
    <s v="Loveland"/>
    <s v="Colorado"/>
    <n v="80538"/>
    <x v="1"/>
    <s v="OFF-BI-10002813"/>
    <x v="1"/>
    <s v="Binders"/>
    <s v="Avery Reinforcements for Hole-Punch Pages"/>
    <x v="1473"/>
    <n v="2"/>
    <n v="0.7"/>
    <n v="-0.98999999999999977"/>
    <s v="Anna Andreadi"/>
    <s v=""/>
    <n v="1"/>
    <n v="0"/>
  </r>
  <r>
    <n v="6091"/>
    <x v="3036"/>
    <x v="1088"/>
    <d v="2019-09-26T00:00:00"/>
    <s v="Standard Class"/>
    <x v="277"/>
    <x v="277"/>
    <x v="0"/>
    <s v="United States"/>
    <s v="New York City"/>
    <s v="New York"/>
    <n v="10035"/>
    <x v="3"/>
    <s v="FUR-CH-10003846"/>
    <x v="0"/>
    <s v="Chairs"/>
    <s v="Hon Valutask Swivel Chairs"/>
    <x v="4282"/>
    <n v="3"/>
    <n v="0.1"/>
    <n v="18.176400000000008"/>
    <s v="Chuck Magee"/>
    <n v="1"/>
    <n v="0"/>
    <n v="0"/>
  </r>
  <r>
    <n v="6092"/>
    <x v="3036"/>
    <x v="1088"/>
    <d v="2019-09-26T00:00:00"/>
    <s v="Standard Class"/>
    <x v="277"/>
    <x v="277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x v="4283"/>
    <n v="2"/>
    <n v="0"/>
    <n v="95.759999999999991"/>
    <s v="Chuck Magee"/>
    <n v="1"/>
    <n v="0"/>
    <n v="0"/>
  </r>
  <r>
    <n v="6093"/>
    <x v="3036"/>
    <x v="1088"/>
    <d v="2019-09-26T00:00:00"/>
    <s v="Standard Class"/>
    <x v="277"/>
    <x v="277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x v="1811"/>
    <n v="9"/>
    <n v="0"/>
    <n v="18.104400000000002"/>
    <s v="Chuck Magee"/>
    <n v="1"/>
    <n v="0"/>
    <n v="0"/>
  </r>
  <r>
    <n v="6094"/>
    <x v="3036"/>
    <x v="1088"/>
    <d v="2019-09-26T00:00:00"/>
    <s v="Standard Class"/>
    <x v="277"/>
    <x v="277"/>
    <x v="0"/>
    <s v="United States"/>
    <s v="New York City"/>
    <s v="New York"/>
    <n v="10035"/>
    <x v="3"/>
    <s v="TEC-AC-10001465"/>
    <x v="2"/>
    <s v="Accessories"/>
    <s v="SanDisk Cruzer 64 GB USB Flash Drive"/>
    <x v="3720"/>
    <n v="2"/>
    <n v="0"/>
    <n v="21.791999999999994"/>
    <s v="Chuck Magee"/>
    <n v="1"/>
    <n v="0"/>
    <n v="0"/>
  </r>
  <r>
    <n v="6095"/>
    <x v="3036"/>
    <x v="1088"/>
    <d v="2019-09-26T00:00:00"/>
    <s v="Standard Class"/>
    <x v="277"/>
    <x v="277"/>
    <x v="0"/>
    <s v="United States"/>
    <s v="New York City"/>
    <s v="New York"/>
    <n v="10035"/>
    <x v="3"/>
    <s v="OFF-ST-10000615"/>
    <x v="1"/>
    <s v="Storage"/>
    <s v="SimpliFile Personal File, Black Granite, 15w x 6-15/16d x 11-1/4h"/>
    <x v="4284"/>
    <n v="4"/>
    <n v="0"/>
    <n v="12.712000000000003"/>
    <s v="Chuck Magee"/>
    <n v="1"/>
    <n v="0"/>
    <n v="0"/>
  </r>
  <r>
    <n v="6096"/>
    <x v="3036"/>
    <x v="1088"/>
    <d v="2019-09-26T00:00:00"/>
    <s v="Standard Class"/>
    <x v="277"/>
    <x v="277"/>
    <x v="0"/>
    <s v="United States"/>
    <s v="New York City"/>
    <s v="New York"/>
    <n v="10035"/>
    <x v="3"/>
    <s v="OFF-PA-10002713"/>
    <x v="1"/>
    <s v="Paper"/>
    <s v="Adams Phone Message Book, 200 Message Capacity, 8 1/16” x 11”"/>
    <x v="1288"/>
    <n v="2"/>
    <n v="0"/>
    <n v="6.3295999999999992"/>
    <s v="Chuck Magee"/>
    <n v="1"/>
    <n v="0"/>
    <n v="0"/>
  </r>
  <r>
    <n v="6097"/>
    <x v="3036"/>
    <x v="1088"/>
    <d v="2019-09-26T00:00:00"/>
    <s v="Standard Class"/>
    <x v="277"/>
    <x v="277"/>
    <x v="0"/>
    <s v="United States"/>
    <s v="New York City"/>
    <s v="New York"/>
    <n v="10035"/>
    <x v="3"/>
    <s v="FUR-CH-10003061"/>
    <x v="0"/>
    <s v="Chairs"/>
    <s v="Global Leather Task Chair, Black"/>
    <x v="4285"/>
    <n v="1"/>
    <n v="0.1"/>
    <n v="8.0990999999999875"/>
    <s v="Chuck Magee"/>
    <n v="1"/>
    <n v="0"/>
    <n v="0"/>
  </r>
  <r>
    <n v="6098"/>
    <x v="3036"/>
    <x v="1088"/>
    <d v="2019-09-26T00:00:00"/>
    <s v="Standard Class"/>
    <x v="277"/>
    <x v="277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x v="696"/>
    <n v="3"/>
    <n v="0.2"/>
    <n v="3.9770999999999996"/>
    <s v="Chuck Magee"/>
    <n v="1"/>
    <n v="0"/>
    <n v="0"/>
  </r>
  <r>
    <n v="6099"/>
    <x v="3036"/>
    <x v="1088"/>
    <d v="2019-09-26T00:00:00"/>
    <s v="Standard Class"/>
    <x v="277"/>
    <x v="277"/>
    <x v="0"/>
    <s v="United States"/>
    <s v="New York City"/>
    <s v="New York"/>
    <n v="10035"/>
    <x v="3"/>
    <s v="OFF-FA-10000304"/>
    <x v="1"/>
    <s v="Fasteners"/>
    <s v="Advantus Push Pins"/>
    <x v="1009"/>
    <n v="2"/>
    <n v="0"/>
    <n v="1.7876000000000003"/>
    <s v="Chuck Magee"/>
    <n v="1"/>
    <n v="0"/>
    <n v="0"/>
  </r>
  <r>
    <n v="6100"/>
    <x v="3036"/>
    <x v="1088"/>
    <d v="2019-09-26T00:00:00"/>
    <s v="Standard Class"/>
    <x v="277"/>
    <x v="277"/>
    <x v="0"/>
    <s v="United States"/>
    <s v="New York City"/>
    <s v="New York"/>
    <n v="10035"/>
    <x v="3"/>
    <s v="FUR-CH-10004086"/>
    <x v="0"/>
    <s v="Chairs"/>
    <s v="Hon 4070 Series Pagoda Armless Upholstered Stacking Chairs"/>
    <x v="4286"/>
    <n v="11"/>
    <n v="0.1"/>
    <n v="609.71569999999997"/>
    <s v="Chuck Magee"/>
    <n v="1"/>
    <n v="0"/>
    <n v="0"/>
  </r>
  <r>
    <n v="6101"/>
    <x v="3036"/>
    <x v="1088"/>
    <d v="2019-09-26T00:00:00"/>
    <s v="Standard Class"/>
    <x v="277"/>
    <x v="277"/>
    <x v="0"/>
    <s v="United States"/>
    <s v="New York City"/>
    <s v="New York"/>
    <n v="10035"/>
    <x v="3"/>
    <s v="TEC-PH-10002885"/>
    <x v="2"/>
    <s v="Phones"/>
    <s v="Apple iPhone 5"/>
    <x v="4287"/>
    <n v="2"/>
    <n v="0"/>
    <n v="350.90820000000008"/>
    <s v="Chuck Magee"/>
    <n v="1"/>
    <n v="0"/>
    <n v="0"/>
  </r>
  <r>
    <n v="6102"/>
    <x v="3036"/>
    <x v="1088"/>
    <d v="2019-09-26T00:00:00"/>
    <s v="Standard Class"/>
    <x v="277"/>
    <x v="277"/>
    <x v="0"/>
    <s v="United States"/>
    <s v="New York City"/>
    <s v="New York"/>
    <n v="10035"/>
    <x v="3"/>
    <s v="FUR-CH-10001215"/>
    <x v="0"/>
    <s v="Chairs"/>
    <s v="Global Troy Executive Leather Low-Back Tilter"/>
    <x v="4288"/>
    <n v="5"/>
    <n v="0.1"/>
    <n v="375.73500000000001"/>
    <s v="Chuck Magee"/>
    <n v="1"/>
    <n v="0"/>
    <n v="0"/>
  </r>
  <r>
    <n v="6103"/>
    <x v="3036"/>
    <x v="1088"/>
    <d v="2019-09-26T00:00:00"/>
    <s v="Standard Class"/>
    <x v="277"/>
    <x v="277"/>
    <x v="0"/>
    <s v="United States"/>
    <s v="New York City"/>
    <s v="New York"/>
    <n v="10035"/>
    <x v="3"/>
    <s v="TEC-PH-10000215"/>
    <x v="2"/>
    <s v="Phones"/>
    <s v="Plantronics Cordless Phone Headset with In-line Volume - M214C"/>
    <x v="1245"/>
    <n v="3"/>
    <n v="0"/>
    <n v="28.309500000000007"/>
    <s v="Chuck Magee"/>
    <n v="1"/>
    <n v="0"/>
    <n v="0"/>
  </r>
  <r>
    <n v="6104"/>
    <x v="3036"/>
    <x v="1088"/>
    <d v="2019-09-26T00:00:00"/>
    <s v="Standard Class"/>
    <x v="277"/>
    <x v="277"/>
    <x v="0"/>
    <s v="United States"/>
    <s v="New York City"/>
    <s v="New York"/>
    <n v="10035"/>
    <x v="3"/>
    <s v="TEC-AC-10001998"/>
    <x v="2"/>
    <s v="Accessories"/>
    <s v="Logitech LS21 Speaker System - PC Multimedia - 2.1-CH - Wired"/>
    <x v="1543"/>
    <n v="3"/>
    <n v="0"/>
    <n v="20.389799999999994"/>
    <s v="Chuck Magee"/>
    <n v="1"/>
    <n v="0"/>
    <n v="0"/>
  </r>
  <r>
    <n v="6105"/>
    <x v="3037"/>
    <x v="1029"/>
    <d v="2019-08-24T00:00:00"/>
    <s v="First Class"/>
    <x v="656"/>
    <x v="656"/>
    <x v="2"/>
    <s v="United States"/>
    <s v="Philadelphia"/>
    <s v="Pennsylvania"/>
    <n v="19143"/>
    <x v="3"/>
    <s v="FUR-TA-10002356"/>
    <x v="0"/>
    <s v="Tables"/>
    <s v="Bevis Boat-Shaped Conference Table"/>
    <x v="4289"/>
    <n v="2"/>
    <n v="0.4"/>
    <n v="-83.875200000000035"/>
    <s v="Chuck Magee"/>
    <s v=""/>
    <n v="1"/>
    <n v="0"/>
  </r>
  <r>
    <n v="6106"/>
    <x v="3038"/>
    <x v="652"/>
    <d v="2017-06-22T00:00:00"/>
    <s v="Standard Class"/>
    <x v="403"/>
    <x v="403"/>
    <x v="1"/>
    <s v="United States"/>
    <s v="Miami"/>
    <s v="Florida"/>
    <n v="33178"/>
    <x v="0"/>
    <s v="OFF-AR-10002399"/>
    <x v="1"/>
    <s v="Art"/>
    <s v="Dixon Prang Watercolor Pencils, 10-Color Set with Brush"/>
    <x v="4290"/>
    <n v="4"/>
    <n v="0.2"/>
    <n v="3.5783999999999998"/>
    <s v="Cassandra Brandow"/>
    <s v=""/>
    <n v="1"/>
    <n v="0"/>
  </r>
  <r>
    <n v="6107"/>
    <x v="3039"/>
    <x v="414"/>
    <d v="2016-12-25T00:00:00"/>
    <s v="Standard Class"/>
    <x v="576"/>
    <x v="576"/>
    <x v="0"/>
    <s v="United States"/>
    <s v="Grand Prairie"/>
    <s v="Texas"/>
    <n v="75051"/>
    <x v="2"/>
    <s v="OFF-AP-10001563"/>
    <x v="1"/>
    <s v="Appliances"/>
    <s v="Belkin Premiere Surge Master II 8-outlet surge protector"/>
    <x v="4291"/>
    <n v="2"/>
    <n v="0.8"/>
    <n v="-49.551600000000022"/>
    <s v="Kelly Williams"/>
    <s v=""/>
    <n v="1"/>
    <n v="0"/>
  </r>
  <r>
    <n v="6108"/>
    <x v="3039"/>
    <x v="414"/>
    <d v="2016-12-25T00:00:00"/>
    <s v="Standard Class"/>
    <x v="576"/>
    <x v="576"/>
    <x v="0"/>
    <s v="United States"/>
    <s v="Grand Prairie"/>
    <s v="Texas"/>
    <n v="75051"/>
    <x v="2"/>
    <s v="TEC-AC-10004510"/>
    <x v="2"/>
    <s v="Accessories"/>
    <s v="Logitech Desktop MK120 Mouse and keyboard Combo"/>
    <x v="4292"/>
    <n v="5"/>
    <n v="0.2"/>
    <n v="-8.1800000000000033"/>
    <s v="Kelly Williams"/>
    <s v=""/>
    <n v="1"/>
    <n v="0"/>
  </r>
  <r>
    <n v="6109"/>
    <x v="3040"/>
    <x v="108"/>
    <d v="2018-09-16T00:00:00"/>
    <s v="Standard Class"/>
    <x v="548"/>
    <x v="548"/>
    <x v="0"/>
    <s v="United States"/>
    <s v="Chicago"/>
    <s v="Illinois"/>
    <n v="60653"/>
    <x v="2"/>
    <s v="OFF-LA-10001982"/>
    <x v="1"/>
    <s v="Labels"/>
    <s v="Smead Alpha-Z Color-Coded Name Labels First Letter Starter Set"/>
    <x v="1628"/>
    <n v="2"/>
    <n v="0.2"/>
    <n v="2.0999999999999996"/>
    <s v="Kelly Williams"/>
    <s v=""/>
    <n v="1"/>
    <n v="0"/>
  </r>
  <r>
    <n v="6110"/>
    <x v="3040"/>
    <x v="108"/>
    <d v="2018-09-16T00:00:00"/>
    <s v="Standard Class"/>
    <x v="548"/>
    <x v="548"/>
    <x v="0"/>
    <s v="United States"/>
    <s v="Chicago"/>
    <s v="Illinois"/>
    <n v="60653"/>
    <x v="2"/>
    <s v="OFF-BI-10004141"/>
    <x v="1"/>
    <s v="Binders"/>
    <s v="Insertable Tab Indexes For Data Binders"/>
    <x v="4293"/>
    <n v="3"/>
    <n v="0.8"/>
    <n v="-3.2436000000000016"/>
    <s v="Kelly Williams"/>
    <s v=""/>
    <n v="1"/>
    <n v="0"/>
  </r>
  <r>
    <n v="6111"/>
    <x v="3041"/>
    <x v="396"/>
    <d v="2018-11-16T00:00:00"/>
    <s v="Standard Class"/>
    <x v="727"/>
    <x v="727"/>
    <x v="0"/>
    <s v="United States"/>
    <s v="Parma"/>
    <s v="Ohio"/>
    <n v="44134"/>
    <x v="3"/>
    <s v="FUR-CH-10004495"/>
    <x v="0"/>
    <s v="Chairs"/>
    <s v="Global Leather and Oak Executive Chair, Black"/>
    <x v="4294"/>
    <n v="7"/>
    <n v="0.3"/>
    <n v="-21.068600000000174"/>
    <s v="Chuck Magee"/>
    <s v=""/>
    <n v="1"/>
    <n v="0"/>
  </r>
  <r>
    <n v="6112"/>
    <x v="3041"/>
    <x v="396"/>
    <d v="2018-11-16T00:00:00"/>
    <s v="Standard Class"/>
    <x v="727"/>
    <x v="727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x v="4295"/>
    <n v="2"/>
    <n v="0.2"/>
    <n v="33.028800000000004"/>
    <s v="Chuck Magee"/>
    <s v=""/>
    <n v="1"/>
    <n v="0"/>
  </r>
  <r>
    <n v="6113"/>
    <x v="3041"/>
    <x v="396"/>
    <d v="2018-11-16T00:00:00"/>
    <s v="Standard Class"/>
    <x v="727"/>
    <x v="727"/>
    <x v="0"/>
    <s v="United States"/>
    <s v="Parma"/>
    <s v="Ohio"/>
    <n v="44134"/>
    <x v="3"/>
    <s v="OFF-FA-10000585"/>
    <x v="1"/>
    <s v="Fasteners"/>
    <s v="OIC Bulk Pack Metal Binder Clips"/>
    <x v="4296"/>
    <n v="6"/>
    <n v="0.2"/>
    <n v="5.4443999999999999"/>
    <s v="Chuck Magee"/>
    <s v=""/>
    <n v="1"/>
    <n v="0"/>
  </r>
  <r>
    <n v="6114"/>
    <x v="3041"/>
    <x v="396"/>
    <d v="2018-11-16T00:00:00"/>
    <s v="Standard Class"/>
    <x v="727"/>
    <x v="727"/>
    <x v="0"/>
    <s v="United States"/>
    <s v="Parma"/>
    <s v="Ohio"/>
    <n v="44134"/>
    <x v="3"/>
    <s v="FUR-CH-10000454"/>
    <x v="0"/>
    <s v="Chairs"/>
    <s v="Hon Deluxe Fabric Upholstered Stacking Chairs, Rounded Back"/>
    <x v="4297"/>
    <n v="9"/>
    <n v="0.3"/>
    <n v="0"/>
    <s v="Chuck Magee"/>
    <s v=""/>
    <n v="1"/>
    <n v="0"/>
  </r>
  <r>
    <n v="6115"/>
    <x v="3041"/>
    <x v="396"/>
    <d v="2018-11-16T00:00:00"/>
    <s v="Standard Class"/>
    <x v="727"/>
    <x v="727"/>
    <x v="0"/>
    <s v="United States"/>
    <s v="Parma"/>
    <s v="Ohio"/>
    <n v="44134"/>
    <x v="3"/>
    <s v="FUR-CH-10003746"/>
    <x v="0"/>
    <s v="Chairs"/>
    <s v="Hon 4070 Series Pagoda Round Back Stacking Chairs"/>
    <x v="4298"/>
    <n v="2"/>
    <n v="0.3"/>
    <n v="-12.839199999999977"/>
    <s v="Chuck Magee"/>
    <s v=""/>
    <n v="1"/>
    <n v="0"/>
  </r>
  <r>
    <n v="6116"/>
    <x v="3042"/>
    <x v="560"/>
    <d v="2018-03-20T00:00:00"/>
    <s v="Standard Class"/>
    <x v="70"/>
    <x v="70"/>
    <x v="1"/>
    <s v="United States"/>
    <s v="Redwood City"/>
    <s v="California"/>
    <n v="94061"/>
    <x v="1"/>
    <s v="OFF-BI-10003291"/>
    <x v="1"/>
    <s v="Binders"/>
    <s v="Wilson Jones Leather-Like Binders with DublLock Round Rings"/>
    <x v="4299"/>
    <n v="6"/>
    <n v="0.2"/>
    <n v="14.142599999999996"/>
    <s v="Anna Andreadi"/>
    <n v="1"/>
    <n v="0"/>
    <n v="0"/>
  </r>
  <r>
    <n v="6117"/>
    <x v="3043"/>
    <x v="373"/>
    <d v="2018-11-19T00:00:00"/>
    <s v="Standard Class"/>
    <x v="475"/>
    <x v="475"/>
    <x v="2"/>
    <s v="United States"/>
    <s v="New York City"/>
    <s v="New York"/>
    <n v="10011"/>
    <x v="3"/>
    <s v="TEC-PH-10002114"/>
    <x v="2"/>
    <s v="Phones"/>
    <s v="Xiaomi Mi3"/>
    <x v="4300"/>
    <n v="4"/>
    <n v="0"/>
    <n v="592.78960000000006"/>
    <s v="Chuck Magee"/>
    <s v=""/>
    <n v="1"/>
    <n v="0"/>
  </r>
  <r>
    <n v="6118"/>
    <x v="3043"/>
    <x v="373"/>
    <d v="2018-11-19T00:00:00"/>
    <s v="Standard Class"/>
    <x v="475"/>
    <x v="475"/>
    <x v="2"/>
    <s v="United States"/>
    <s v="New York City"/>
    <s v="New York"/>
    <n v="10011"/>
    <x v="3"/>
    <s v="OFF-LA-10001569"/>
    <x v="1"/>
    <s v="Labels"/>
    <s v="Avery 499"/>
    <x v="1830"/>
    <n v="3"/>
    <n v="0"/>
    <n v="6.8723999999999998"/>
    <s v="Chuck Magee"/>
    <s v=""/>
    <n v="1"/>
    <n v="0"/>
  </r>
  <r>
    <n v="6119"/>
    <x v="3044"/>
    <x v="20"/>
    <d v="2019-09-25T00:00:00"/>
    <s v="Standard Class"/>
    <x v="335"/>
    <x v="335"/>
    <x v="1"/>
    <s v="United States"/>
    <s v="Springfield"/>
    <s v="Oregon"/>
    <n v="97477"/>
    <x v="1"/>
    <s v="TEC-PH-10001425"/>
    <x v="2"/>
    <s v="Phones"/>
    <s v="Mophie Juice Pack Helium for iPhone"/>
    <x v="1837"/>
    <n v="3"/>
    <n v="0.2"/>
    <n v="19.197599999999994"/>
    <s v="Anna Andreadi"/>
    <s v=""/>
    <n v="1"/>
    <n v="0"/>
  </r>
  <r>
    <n v="6120"/>
    <x v="3044"/>
    <x v="20"/>
    <d v="2019-09-25T00:00:00"/>
    <s v="Standard Class"/>
    <x v="335"/>
    <x v="335"/>
    <x v="1"/>
    <s v="United States"/>
    <s v="Springfield"/>
    <s v="Oregon"/>
    <n v="97477"/>
    <x v="1"/>
    <s v="OFF-AR-10001915"/>
    <x v="1"/>
    <s v="Art"/>
    <s v="Peel-Off China Markers"/>
    <x v="361"/>
    <n v="3"/>
    <n v="0.2"/>
    <n v="6.5538000000000007"/>
    <s v="Anna Andreadi"/>
    <s v=""/>
    <n v="1"/>
    <n v="0"/>
  </r>
  <r>
    <n v="6121"/>
    <x v="3044"/>
    <x v="20"/>
    <d v="2019-09-25T00:00:00"/>
    <s v="Standard Class"/>
    <x v="335"/>
    <x v="335"/>
    <x v="1"/>
    <s v="United States"/>
    <s v="Springfield"/>
    <s v="Oregon"/>
    <n v="97477"/>
    <x v="1"/>
    <s v="FUR-FU-10004864"/>
    <x v="0"/>
    <s v="Furnishings"/>
    <s v="Howard Miller 14-1/2&quot; Diameter Chrome Round Wall Clock"/>
    <x v="4301"/>
    <n v="8"/>
    <n v="0.2"/>
    <n v="61.38239999999999"/>
    <s v="Anna Andreadi"/>
    <s v=""/>
    <n v="1"/>
    <n v="0"/>
  </r>
  <r>
    <n v="6122"/>
    <x v="3044"/>
    <x v="20"/>
    <d v="2019-09-25T00:00:00"/>
    <s v="Standard Class"/>
    <x v="335"/>
    <x v="335"/>
    <x v="1"/>
    <s v="United States"/>
    <s v="Springfield"/>
    <s v="Oregon"/>
    <n v="97477"/>
    <x v="1"/>
    <s v="FUR-BO-10001972"/>
    <x v="0"/>
    <s v="Bookcases"/>
    <s v="O'Sullivan 4-Shelf Bookcase in Odessa Pine"/>
    <x v="1270"/>
    <n v="2"/>
    <n v="0.7"/>
    <n v="-128.2388"/>
    <s v="Anna Andreadi"/>
    <s v=""/>
    <n v="1"/>
    <n v="0"/>
  </r>
  <r>
    <n v="6123"/>
    <x v="3045"/>
    <x v="769"/>
    <d v="2019-12-09T00:00:00"/>
    <s v="Standard Class"/>
    <x v="558"/>
    <x v="558"/>
    <x v="0"/>
    <s v="United States"/>
    <s v="Chicago"/>
    <s v="Illinois"/>
    <n v="60610"/>
    <x v="2"/>
    <s v="OFF-ST-10000532"/>
    <x v="1"/>
    <s v="Storage"/>
    <s v="Advantus Rolling Drawer Organizers"/>
    <x v="3629"/>
    <n v="2"/>
    <n v="0.2"/>
    <n v="4.6175999999999995"/>
    <s v="Kelly Williams"/>
    <n v="1"/>
    <n v="0"/>
    <n v="0"/>
  </r>
  <r>
    <n v="6124"/>
    <x v="3046"/>
    <x v="284"/>
    <d v="2017-09-05T00:00:00"/>
    <s v="Standard Class"/>
    <x v="174"/>
    <x v="174"/>
    <x v="2"/>
    <s v="United States"/>
    <s v="Bedford"/>
    <s v="Texas"/>
    <n v="76021"/>
    <x v="2"/>
    <s v="OFF-PA-10003883"/>
    <x v="1"/>
    <s v="Paper"/>
    <s v="Message Book, Phone, Wirebound Standard Line Memo, 2 3/4&quot; X 5&quot;"/>
    <x v="3300"/>
    <n v="4"/>
    <n v="0.2"/>
    <n v="6.8119999999999994"/>
    <s v="Kelly Williams"/>
    <s v=""/>
    <n v="1"/>
    <n v="0"/>
  </r>
  <r>
    <n v="6125"/>
    <x v="3047"/>
    <x v="95"/>
    <d v="2019-06-07T00:00:00"/>
    <s v="Standard Class"/>
    <x v="164"/>
    <x v="164"/>
    <x v="1"/>
    <s v="United States"/>
    <s v="Los Angeles"/>
    <s v="California"/>
    <n v="90036"/>
    <x v="1"/>
    <s v="TEC-AC-10003038"/>
    <x v="2"/>
    <s v="Accessories"/>
    <s v="Kingston Digital DataTraveler 16GB USB 2.0"/>
    <x v="915"/>
    <n v="5"/>
    <n v="0"/>
    <n v="8.5024999999999942"/>
    <s v="Anna Andreadi"/>
    <n v="1"/>
    <n v="0"/>
    <n v="0"/>
  </r>
  <r>
    <n v="6126"/>
    <x v="3047"/>
    <x v="95"/>
    <d v="2019-06-07T00:00:00"/>
    <s v="Standard Class"/>
    <x v="164"/>
    <x v="164"/>
    <x v="1"/>
    <s v="United States"/>
    <s v="Los Angeles"/>
    <s v="California"/>
    <n v="90036"/>
    <x v="1"/>
    <s v="OFF-PA-10001593"/>
    <x v="1"/>
    <s v="Paper"/>
    <s v="Xerox 1947"/>
    <x v="493"/>
    <n v="2"/>
    <n v="0"/>
    <n v="5.3819999999999997"/>
    <s v="Anna Andreadi"/>
    <n v="1"/>
    <n v="0"/>
    <n v="0"/>
  </r>
  <r>
    <n v="6127"/>
    <x v="3047"/>
    <x v="95"/>
    <d v="2019-06-07T00:00:00"/>
    <s v="Standard Class"/>
    <x v="164"/>
    <x v="164"/>
    <x v="1"/>
    <s v="United States"/>
    <s v="Los Angeles"/>
    <s v="California"/>
    <n v="90036"/>
    <x v="1"/>
    <s v="OFF-BI-10002049"/>
    <x v="1"/>
    <s v="Binders"/>
    <s v="UniKeep View Case Binders"/>
    <x v="2970"/>
    <n v="1"/>
    <n v="0.2"/>
    <n v="1.2713999999999996"/>
    <s v="Anna Andreadi"/>
    <n v="1"/>
    <n v="0"/>
    <n v="0"/>
  </r>
  <r>
    <n v="6128"/>
    <x v="3048"/>
    <x v="1044"/>
    <d v="2018-04-06T00:00:00"/>
    <s v="Standard Class"/>
    <x v="552"/>
    <x v="552"/>
    <x v="0"/>
    <s v="United States"/>
    <s v="New York City"/>
    <s v="New York"/>
    <n v="10009"/>
    <x v="3"/>
    <s v="FUR-CH-10003817"/>
    <x v="0"/>
    <s v="Chairs"/>
    <s v="Global Value Steno Chair, Gray"/>
    <x v="4302"/>
    <n v="6"/>
    <n v="0.1"/>
    <n v="54.666000000000011"/>
    <s v="Chuck Magee"/>
    <s v=""/>
    <n v="1"/>
    <n v="0"/>
  </r>
  <r>
    <n v="6129"/>
    <x v="3049"/>
    <x v="1089"/>
    <d v="2016-10-28T00:00:00"/>
    <s v="First Class"/>
    <x v="692"/>
    <x v="692"/>
    <x v="1"/>
    <s v="United States"/>
    <s v="San Francisco"/>
    <s v="California"/>
    <n v="94109"/>
    <x v="1"/>
    <s v="OFF-BI-10002353"/>
    <x v="1"/>
    <s v="Binders"/>
    <s v="GBC VeloBind Cover Sets"/>
    <x v="4303"/>
    <n v="4"/>
    <n v="0.2"/>
    <n v="18.527999999999999"/>
    <s v="Anna Andreadi"/>
    <s v=""/>
    <n v="1"/>
    <n v="0"/>
  </r>
  <r>
    <n v="6130"/>
    <x v="3050"/>
    <x v="606"/>
    <d v="2019-04-02T00:00:00"/>
    <s v="Standard Class"/>
    <x v="773"/>
    <x v="773"/>
    <x v="2"/>
    <s v="United States"/>
    <s v="Virginia Beach"/>
    <s v="Virginia"/>
    <n v="23464"/>
    <x v="0"/>
    <s v="TEC-AC-10003116"/>
    <x v="2"/>
    <s v="Accessories"/>
    <s v="Memorex Froggy Flash Drive 8 GB"/>
    <x v="3545"/>
    <n v="3"/>
    <n v="0"/>
    <n v="20.767499999999998"/>
    <s v="Cassandra Brandow"/>
    <s v=""/>
    <n v="1"/>
    <n v="1"/>
  </r>
  <r>
    <n v="6131"/>
    <x v="3050"/>
    <x v="606"/>
    <d v="2019-04-02T00:00:00"/>
    <s v="Standard Class"/>
    <x v="773"/>
    <x v="773"/>
    <x v="2"/>
    <s v="United States"/>
    <s v="Virginia Beach"/>
    <s v="Virginia"/>
    <n v="23464"/>
    <x v="0"/>
    <s v="OFF-FA-10003021"/>
    <x v="1"/>
    <s v="Fasteners"/>
    <s v="Staples"/>
    <x v="1061"/>
    <n v="2"/>
    <n v="0"/>
    <n v="1.3159999999999998"/>
    <s v="Cassandra Brandow"/>
    <s v=""/>
    <n v="1"/>
    <n v="0"/>
  </r>
  <r>
    <n v="6132"/>
    <x v="3051"/>
    <x v="422"/>
    <d v="2016-12-31T00:00:00"/>
    <s v="Standard Class"/>
    <x v="353"/>
    <x v="353"/>
    <x v="2"/>
    <s v="United States"/>
    <s v="New York City"/>
    <s v="New York"/>
    <n v="10011"/>
    <x v="3"/>
    <s v="FUR-CH-10004477"/>
    <x v="0"/>
    <s v="Chairs"/>
    <s v="Global Push Button Manager's Chair, Indigo"/>
    <x v="4304"/>
    <n v="14"/>
    <n v="0.1"/>
    <n v="161.96739999999997"/>
    <s v="Chuck Magee"/>
    <s v=""/>
    <n v="1"/>
    <n v="0"/>
  </r>
  <r>
    <n v="6133"/>
    <x v="3052"/>
    <x v="175"/>
    <d v="2019-09-20T00:00:00"/>
    <s v="Standard Class"/>
    <x v="269"/>
    <x v="269"/>
    <x v="0"/>
    <s v="United States"/>
    <s v="Lebanon"/>
    <s v="Tennessee"/>
    <n v="37087"/>
    <x v="0"/>
    <s v="OFF-PA-10001033"/>
    <x v="1"/>
    <s v="Paper"/>
    <s v="Xerox 1893"/>
    <x v="2919"/>
    <n v="5"/>
    <n v="0.2"/>
    <n v="59.435499999999998"/>
    <s v="Cassandra Brandow"/>
    <s v=""/>
    <n v="1"/>
    <n v="0"/>
  </r>
  <r>
    <n v="6134"/>
    <x v="3053"/>
    <x v="765"/>
    <d v="2018-08-19T00:00:00"/>
    <s v="First Class"/>
    <x v="774"/>
    <x v="774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x v="4305"/>
    <n v="2"/>
    <n v="0.2"/>
    <n v="12.095999999999997"/>
    <s v="Anna Andreadi"/>
    <s v=""/>
    <n v="1"/>
    <n v="1"/>
  </r>
  <r>
    <n v="6135"/>
    <x v="3054"/>
    <x v="254"/>
    <d v="2018-11-04T00:00:00"/>
    <s v="Same Day"/>
    <x v="627"/>
    <x v="627"/>
    <x v="0"/>
    <s v="United States"/>
    <s v="Chula Vista"/>
    <s v="California"/>
    <n v="91911"/>
    <x v="1"/>
    <s v="OFF-AR-10002135"/>
    <x v="1"/>
    <s v="Art"/>
    <s v="Boston Heavy-Duty Trimline Electric Pencil Sharpeners"/>
    <x v="4306"/>
    <n v="4"/>
    <n v="0"/>
    <n v="55.911999999999978"/>
    <s v="Anna Andreadi"/>
    <s v=""/>
    <n v="1"/>
    <n v="0"/>
  </r>
  <r>
    <n v="6136"/>
    <x v="3055"/>
    <x v="1090"/>
    <d v="2017-10-22T00:00:00"/>
    <s v="Standard Class"/>
    <x v="607"/>
    <x v="607"/>
    <x v="2"/>
    <s v="United States"/>
    <s v="Mcallen"/>
    <s v="Texas"/>
    <n v="78501"/>
    <x v="2"/>
    <s v="TEC-AC-10000521"/>
    <x v="2"/>
    <s v="Accessories"/>
    <s v="Verbatim Slim CD and DVD Storage Cases, 50/Pack"/>
    <x v="3578"/>
    <n v="3"/>
    <n v="0.2"/>
    <n v="3.4619999999999997"/>
    <s v="Kelly Williams"/>
    <s v=""/>
    <n v="1"/>
    <n v="0"/>
  </r>
  <r>
    <n v="6137"/>
    <x v="3055"/>
    <x v="1090"/>
    <d v="2017-10-22T00:00:00"/>
    <s v="Standard Class"/>
    <x v="607"/>
    <x v="607"/>
    <x v="2"/>
    <s v="United States"/>
    <s v="Mcallen"/>
    <s v="Texas"/>
    <n v="78501"/>
    <x v="2"/>
    <s v="OFF-AP-10000026"/>
    <x v="1"/>
    <s v="Appliances"/>
    <s v="Tripp Lite Isotel 6 Outlet Surge Protector with Fax/Modem Protection"/>
    <x v="4307"/>
    <n v="6"/>
    <n v="0.8"/>
    <n v="-186.56820000000005"/>
    <s v="Kelly Williams"/>
    <s v=""/>
    <n v="1"/>
    <n v="0"/>
  </r>
  <r>
    <n v="6138"/>
    <x v="3056"/>
    <x v="731"/>
    <d v="2018-11-04T00:00:00"/>
    <s v="Second Class"/>
    <x v="383"/>
    <x v="383"/>
    <x v="0"/>
    <s v="United States"/>
    <s v="Hollywood"/>
    <s v="Florida"/>
    <n v="33021"/>
    <x v="0"/>
    <s v="OFF-PA-10002986"/>
    <x v="1"/>
    <s v="Paper"/>
    <s v="Xerox 1898"/>
    <x v="164"/>
    <n v="6"/>
    <n v="0.2"/>
    <n v="11.222399999999999"/>
    <s v="Cassandra Brandow"/>
    <s v=""/>
    <n v="1"/>
    <n v="0"/>
  </r>
  <r>
    <n v="6139"/>
    <x v="3057"/>
    <x v="809"/>
    <d v="2016-04-04T00:00:00"/>
    <s v="Standard Class"/>
    <x v="315"/>
    <x v="315"/>
    <x v="0"/>
    <s v="United States"/>
    <s v="San Francisco"/>
    <s v="California"/>
    <n v="94110"/>
    <x v="1"/>
    <s v="FUR-BO-10001337"/>
    <x v="0"/>
    <s v="Bookcases"/>
    <s v="O'Sullivan Living Dimensions 2-Shelf Bookcases"/>
    <x v="4308"/>
    <n v="2"/>
    <n v="0.15"/>
    <n v="-12.097999999999999"/>
    <s v="Anna Andreadi"/>
    <s v=""/>
    <n v="1"/>
    <n v="0"/>
  </r>
  <r>
    <n v="6140"/>
    <x v="3058"/>
    <x v="24"/>
    <d v="2017-04-20T00:00:00"/>
    <s v="First Class"/>
    <x v="720"/>
    <x v="720"/>
    <x v="0"/>
    <s v="United States"/>
    <s v="Santa Maria"/>
    <s v="California"/>
    <n v="93454"/>
    <x v="1"/>
    <s v="OFF-ST-10000532"/>
    <x v="1"/>
    <s v="Storage"/>
    <s v="Advantus Rolling Drawer Organizers"/>
    <x v="4309"/>
    <n v="3"/>
    <n v="0"/>
    <n v="30.014399999999998"/>
    <s v="Anna Andreadi"/>
    <s v=""/>
    <n v="1"/>
    <n v="0"/>
  </r>
  <r>
    <n v="6141"/>
    <x v="3059"/>
    <x v="362"/>
    <d v="2019-07-15T00:00:00"/>
    <s v="Standard Class"/>
    <x v="440"/>
    <x v="440"/>
    <x v="0"/>
    <s v="United States"/>
    <s v="Manchester"/>
    <s v="Connecticut"/>
    <n v="6040"/>
    <x v="3"/>
    <s v="OFF-PA-10001497"/>
    <x v="1"/>
    <s v="Paper"/>
    <s v="Xerox 1914"/>
    <x v="4310"/>
    <n v="5"/>
    <n v="0"/>
    <n v="134.65199999999999"/>
    <s v="Chuck Magee"/>
    <s v=""/>
    <n v="1"/>
    <n v="0"/>
  </r>
  <r>
    <n v="6142"/>
    <x v="3059"/>
    <x v="362"/>
    <d v="2019-07-15T00:00:00"/>
    <s v="Standard Class"/>
    <x v="440"/>
    <x v="440"/>
    <x v="0"/>
    <s v="United States"/>
    <s v="Manchester"/>
    <s v="Connecticut"/>
    <n v="6040"/>
    <x v="3"/>
    <s v="OFF-ST-10002554"/>
    <x v="1"/>
    <s v="Storage"/>
    <s v="Tennsco Industrial Shelving"/>
    <x v="3589"/>
    <n v="4"/>
    <n v="0"/>
    <n v="3.9128000000000043"/>
    <s v="Chuck Magee"/>
    <s v=""/>
    <n v="1"/>
    <n v="0"/>
  </r>
  <r>
    <n v="6143"/>
    <x v="3059"/>
    <x v="362"/>
    <d v="2019-07-15T00:00:00"/>
    <s v="Standard Class"/>
    <x v="440"/>
    <x v="440"/>
    <x v="0"/>
    <s v="United States"/>
    <s v="Manchester"/>
    <s v="Connecticut"/>
    <n v="6040"/>
    <x v="3"/>
    <s v="TEC-PH-10001336"/>
    <x v="2"/>
    <s v="Phones"/>
    <s v="Digium D40 VoIP phone"/>
    <x v="2052"/>
    <n v="2"/>
    <n v="0"/>
    <n v="74.8142"/>
    <s v="Chuck Magee"/>
    <s v=""/>
    <n v="1"/>
    <n v="0"/>
  </r>
  <r>
    <n v="6144"/>
    <x v="3059"/>
    <x v="362"/>
    <d v="2019-07-15T00:00:00"/>
    <s v="Standard Class"/>
    <x v="440"/>
    <x v="440"/>
    <x v="0"/>
    <s v="United States"/>
    <s v="Manchester"/>
    <s v="Connecticut"/>
    <n v="6040"/>
    <x v="3"/>
    <s v="OFF-AR-10002987"/>
    <x v="1"/>
    <s v="Art"/>
    <s v="Prismacolor Color Pencil Set"/>
    <x v="4311"/>
    <n v="6"/>
    <n v="0"/>
    <n v="48.806400000000011"/>
    <s v="Chuck Magee"/>
    <s v=""/>
    <n v="1"/>
    <n v="0"/>
  </r>
  <r>
    <n v="6145"/>
    <x v="3060"/>
    <x v="818"/>
    <d v="2019-07-01T00:00:00"/>
    <s v="Standard Class"/>
    <x v="218"/>
    <x v="218"/>
    <x v="0"/>
    <s v="United States"/>
    <s v="Omaha"/>
    <s v="Nebraska"/>
    <n v="68104"/>
    <x v="2"/>
    <s v="OFF-PA-10000575"/>
    <x v="1"/>
    <s v="Paper"/>
    <s v="Wirebound Message Books, Four 2 3/4 x 5 White Forms per Page"/>
    <x v="4312"/>
    <n v="3"/>
    <n v="0"/>
    <n v="9.2321999999999989"/>
    <s v="Kelly Williams"/>
    <s v=""/>
    <n v="1"/>
    <n v="0"/>
  </r>
  <r>
    <n v="6146"/>
    <x v="3061"/>
    <x v="1091"/>
    <d v="2016-12-26T00:00:00"/>
    <s v="Standard Class"/>
    <x v="730"/>
    <x v="730"/>
    <x v="0"/>
    <s v="United States"/>
    <s v="San Jose"/>
    <s v="California"/>
    <n v="95123"/>
    <x v="1"/>
    <s v="OFF-AR-10003394"/>
    <x v="1"/>
    <s v="Art"/>
    <s v="Newell 332"/>
    <x v="2722"/>
    <n v="4"/>
    <n v="0"/>
    <n v="3.1752000000000002"/>
    <s v="Anna Andreadi"/>
    <s v=""/>
    <n v="1"/>
    <n v="0"/>
  </r>
  <r>
    <n v="6147"/>
    <x v="3062"/>
    <x v="610"/>
    <d v="2019-11-25T00:00:00"/>
    <s v="Standard Class"/>
    <x v="601"/>
    <x v="601"/>
    <x v="1"/>
    <s v="United States"/>
    <s v="San Francisco"/>
    <s v="California"/>
    <n v="94122"/>
    <x v="1"/>
    <s v="OFF-AR-10003394"/>
    <x v="1"/>
    <s v="Art"/>
    <s v="Newell 332"/>
    <x v="2722"/>
    <n v="4"/>
    <n v="0"/>
    <n v="3.1752000000000002"/>
    <s v="Anna Andreadi"/>
    <s v=""/>
    <n v="1"/>
    <n v="0"/>
  </r>
  <r>
    <n v="6148"/>
    <x v="3062"/>
    <x v="610"/>
    <d v="2019-11-25T00:00:00"/>
    <s v="Standard Class"/>
    <x v="601"/>
    <x v="601"/>
    <x v="1"/>
    <s v="United States"/>
    <s v="San Francisco"/>
    <s v="California"/>
    <n v="94122"/>
    <x v="1"/>
    <s v="OFF-BI-10001191"/>
    <x v="1"/>
    <s v="Binders"/>
    <s v="Canvas Sectional Post Binders"/>
    <x v="4313"/>
    <n v="2"/>
    <n v="0.2"/>
    <n v="14.7668"/>
    <s v="Anna Andreadi"/>
    <s v=""/>
    <n v="1"/>
    <n v="0"/>
  </r>
  <r>
    <n v="6149"/>
    <x v="3063"/>
    <x v="812"/>
    <d v="2018-06-29T00:00:00"/>
    <s v="Second Class"/>
    <x v="663"/>
    <x v="663"/>
    <x v="0"/>
    <s v="United States"/>
    <s v="San Francisco"/>
    <s v="California"/>
    <n v="94109"/>
    <x v="1"/>
    <s v="TEC-PH-10003484"/>
    <x v="2"/>
    <s v="Phones"/>
    <s v="Ooma Telo VoIP Home Phone System"/>
    <x v="1227"/>
    <n v="2"/>
    <n v="0.2"/>
    <n v="12.599000000000004"/>
    <s v="Anna Andreadi"/>
    <s v=""/>
    <n v="1"/>
    <n v="0"/>
  </r>
  <r>
    <n v="6150"/>
    <x v="3064"/>
    <x v="116"/>
    <d v="2019-12-31T00:00:00"/>
    <s v="First Class"/>
    <x v="684"/>
    <x v="684"/>
    <x v="1"/>
    <s v="United States"/>
    <s v="Long Beach"/>
    <s v="California"/>
    <n v="90805"/>
    <x v="1"/>
    <s v="FUR-CH-10003968"/>
    <x v="0"/>
    <s v="Chairs"/>
    <s v="Novimex Turbo Task Chair"/>
    <x v="4314"/>
    <n v="6"/>
    <n v="0.2"/>
    <n v="-34.070400000000006"/>
    <s v="Anna Andreadi"/>
    <s v=""/>
    <n v="1"/>
    <n v="0"/>
  </r>
  <r>
    <n v="6151"/>
    <x v="3065"/>
    <x v="143"/>
    <d v="2018-04-11T00:00:00"/>
    <s v="First Class"/>
    <x v="528"/>
    <x v="528"/>
    <x v="0"/>
    <s v="United States"/>
    <s v="Columbus"/>
    <s v="Georgia"/>
    <n v="31907"/>
    <x v="0"/>
    <s v="FUR-BO-10001608"/>
    <x v="0"/>
    <s v="Bookcases"/>
    <s v="Hon Metal Bookcases, Black"/>
    <x v="1383"/>
    <n v="5"/>
    <n v="0"/>
    <n v="88.725000000000023"/>
    <s v="Cassandra Brandow"/>
    <s v=""/>
    <n v="1"/>
    <n v="0"/>
  </r>
  <r>
    <n v="6152"/>
    <x v="3066"/>
    <x v="772"/>
    <d v="2016-03-21T00:00:00"/>
    <s v="Second Class"/>
    <x v="735"/>
    <x v="735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x v="4315"/>
    <n v="10"/>
    <n v="0.15"/>
    <n v="70.490000000000009"/>
    <s v="Anna Andreadi"/>
    <n v="1"/>
    <n v="0"/>
    <n v="0"/>
  </r>
  <r>
    <n v="6153"/>
    <x v="3067"/>
    <x v="445"/>
    <d v="2019-07-08T00:00:00"/>
    <s v="Standard Class"/>
    <x v="361"/>
    <x v="361"/>
    <x v="0"/>
    <s v="United States"/>
    <s v="Los Angeles"/>
    <s v="California"/>
    <n v="90004"/>
    <x v="1"/>
    <s v="OFF-ST-10002485"/>
    <x v="1"/>
    <s v="Storage"/>
    <s v="Rogers Deluxe File Chest"/>
    <x v="1190"/>
    <n v="4"/>
    <n v="0"/>
    <n v="0.87919999999999732"/>
    <s v="Anna Andreadi"/>
    <s v=""/>
    <n v="1"/>
    <n v="0"/>
  </r>
  <r>
    <n v="6154"/>
    <x v="3068"/>
    <x v="693"/>
    <d v="2019-04-23T00:00:00"/>
    <s v="First Class"/>
    <x v="51"/>
    <x v="51"/>
    <x v="1"/>
    <s v="United States"/>
    <s v="Philadelphia"/>
    <s v="Pennsylvania"/>
    <n v="19120"/>
    <x v="3"/>
    <s v="FUR-FU-10001876"/>
    <x v="0"/>
    <s v="Furnishings"/>
    <s v="Computer Room Manger, 14&quot;"/>
    <x v="3518"/>
    <n v="2"/>
    <n v="0.2"/>
    <n v="10.393599999999998"/>
    <s v="Chuck Magee"/>
    <s v=""/>
    <n v="1"/>
    <n v="0"/>
  </r>
  <r>
    <n v="6155"/>
    <x v="3068"/>
    <x v="693"/>
    <d v="2019-04-23T00:00:00"/>
    <s v="First Class"/>
    <x v="51"/>
    <x v="51"/>
    <x v="1"/>
    <s v="United States"/>
    <s v="Philadelphia"/>
    <s v="Pennsylvania"/>
    <n v="19120"/>
    <x v="3"/>
    <s v="OFF-ST-10002370"/>
    <x v="1"/>
    <s v="Storage"/>
    <s v="Sortfiler Multipurpose Personal File Organizer, Black"/>
    <x v="4316"/>
    <n v="3"/>
    <n v="0.2"/>
    <n v="5.7752999999999961"/>
    <s v="Chuck Magee"/>
    <s v=""/>
    <n v="1"/>
    <n v="0"/>
  </r>
  <r>
    <n v="6156"/>
    <x v="3068"/>
    <x v="693"/>
    <d v="2019-04-23T00:00:00"/>
    <s v="First Class"/>
    <x v="51"/>
    <x v="51"/>
    <x v="1"/>
    <s v="United States"/>
    <s v="Philadelphia"/>
    <s v="Pennsylvania"/>
    <n v="19120"/>
    <x v="3"/>
    <s v="OFF-ST-10000142"/>
    <x v="1"/>
    <s v="Storage"/>
    <s v="Deluxe Rollaway Locking File with Drawer"/>
    <x v="4317"/>
    <n v="1"/>
    <n v="0.2"/>
    <n v="33.270399999999981"/>
    <s v="Chuck Magee"/>
    <s v=""/>
    <n v="1"/>
    <n v="0"/>
  </r>
  <r>
    <n v="6157"/>
    <x v="3068"/>
    <x v="693"/>
    <d v="2019-04-23T00:00:00"/>
    <s v="First Class"/>
    <x v="51"/>
    <x v="51"/>
    <x v="1"/>
    <s v="United States"/>
    <s v="Philadelphia"/>
    <s v="Pennsylvania"/>
    <n v="19120"/>
    <x v="3"/>
    <s v="FUR-FU-10004671"/>
    <x v="0"/>
    <s v="Furnishings"/>
    <s v="Executive Impressions 12&quot; Wall Clock"/>
    <x v="4318"/>
    <n v="3"/>
    <n v="0.2"/>
    <n v="9.5418000000000003"/>
    <s v="Chuck Magee"/>
    <s v=""/>
    <n v="1"/>
    <n v="0"/>
  </r>
  <r>
    <n v="6158"/>
    <x v="3069"/>
    <x v="1092"/>
    <d v="2018-08-05T00:00:00"/>
    <s v="Second Class"/>
    <x v="743"/>
    <x v="743"/>
    <x v="0"/>
    <s v="United States"/>
    <s v="Tulsa"/>
    <s v="Oklahoma"/>
    <n v="74133"/>
    <x v="2"/>
    <s v="OFF-EN-10002504"/>
    <x v="1"/>
    <s v="Envelopes"/>
    <s v="Tyvek  Top-Opening Peel &amp; Seel Envelopes, Plain White"/>
    <x v="4319"/>
    <n v="3"/>
    <n v="0"/>
    <n v="38.323799999999999"/>
    <s v="Kelly Williams"/>
    <s v=""/>
    <n v="1"/>
    <n v="0"/>
  </r>
  <r>
    <n v="6159"/>
    <x v="3069"/>
    <x v="1092"/>
    <d v="2018-08-05T00:00:00"/>
    <s v="Second Class"/>
    <x v="743"/>
    <x v="743"/>
    <x v="0"/>
    <s v="United States"/>
    <s v="Tulsa"/>
    <s v="Oklahoma"/>
    <n v="74133"/>
    <x v="2"/>
    <s v="TEC-AC-10004803"/>
    <x v="2"/>
    <s v="Accessories"/>
    <s v="Sony Micro Vault Click 4 GB USB 2.0 Flash Drive"/>
    <x v="4320"/>
    <n v="12"/>
    <n v="0"/>
    <n v="23.419200000000011"/>
    <s v="Kelly Williams"/>
    <s v=""/>
    <n v="1"/>
    <n v="0"/>
  </r>
  <r>
    <n v="6160"/>
    <x v="3070"/>
    <x v="275"/>
    <d v="2018-12-09T00:00:00"/>
    <s v="Standard Class"/>
    <x v="306"/>
    <x v="306"/>
    <x v="0"/>
    <s v="United States"/>
    <s v="Los Angeles"/>
    <s v="California"/>
    <n v="90049"/>
    <x v="1"/>
    <s v="OFF-ST-10001932"/>
    <x v="1"/>
    <s v="Storage"/>
    <s v="Fellowes Staxonsteel Drawer Files"/>
    <x v="4321"/>
    <n v="4"/>
    <n v="0"/>
    <n v="108.17520000000002"/>
    <s v="Anna Andreadi"/>
    <s v=""/>
    <n v="1"/>
    <n v="0"/>
  </r>
  <r>
    <n v="6161"/>
    <x v="3071"/>
    <x v="1093"/>
    <d v="2016-03-21T00:00:00"/>
    <s v="First Class"/>
    <x v="204"/>
    <x v="204"/>
    <x v="1"/>
    <s v="United States"/>
    <s v="Lakeland"/>
    <s v="Florida"/>
    <n v="33801"/>
    <x v="0"/>
    <s v="TEC-PH-10004667"/>
    <x v="2"/>
    <s v="Phones"/>
    <s v="Cisco 8x8 Inc. 6753i IP Business Phone System"/>
    <x v="830"/>
    <n v="3"/>
    <n v="0.2"/>
    <n v="28.347899999999981"/>
    <s v="Cassandra Brandow"/>
    <s v=""/>
    <n v="1"/>
    <n v="0"/>
  </r>
  <r>
    <n v="6162"/>
    <x v="3071"/>
    <x v="1093"/>
    <d v="2016-03-21T00:00:00"/>
    <s v="First Class"/>
    <x v="204"/>
    <x v="204"/>
    <x v="1"/>
    <s v="United States"/>
    <s v="Lakeland"/>
    <s v="Florida"/>
    <n v="33801"/>
    <x v="0"/>
    <s v="OFF-LA-10000443"/>
    <x v="1"/>
    <s v="Labels"/>
    <s v="Avery 501"/>
    <x v="929"/>
    <n v="4"/>
    <n v="0.2"/>
    <n v="3.9851999999999999"/>
    <s v="Cassandra Brandow"/>
    <s v=""/>
    <n v="1"/>
    <n v="0"/>
  </r>
  <r>
    <n v="6163"/>
    <x v="3071"/>
    <x v="1093"/>
    <d v="2016-03-21T00:00:00"/>
    <s v="First Class"/>
    <x v="204"/>
    <x v="204"/>
    <x v="1"/>
    <s v="United States"/>
    <s v="Lakeland"/>
    <s v="Florida"/>
    <n v="33801"/>
    <x v="0"/>
    <s v="OFF-ST-10000918"/>
    <x v="1"/>
    <s v="Storage"/>
    <s v="Crate-A-Files"/>
    <x v="4322"/>
    <n v="3"/>
    <n v="0.2"/>
    <n v="1.961999999999998"/>
    <s v="Cassandra Brandow"/>
    <s v=""/>
    <n v="1"/>
    <n v="0"/>
  </r>
  <r>
    <n v="6164"/>
    <x v="3071"/>
    <x v="1093"/>
    <d v="2016-03-21T00:00:00"/>
    <s v="First Class"/>
    <x v="204"/>
    <x v="204"/>
    <x v="1"/>
    <s v="United States"/>
    <s v="Lakeland"/>
    <s v="Florida"/>
    <n v="33801"/>
    <x v="0"/>
    <s v="OFF-BI-10001196"/>
    <x v="1"/>
    <s v="Binders"/>
    <s v="Avery Flip-Chart Easel Binder, Black"/>
    <x v="4323"/>
    <n v="5"/>
    <n v="0.7"/>
    <n v="-25.737000000000002"/>
    <s v="Cassandra Brandow"/>
    <s v=""/>
    <n v="1"/>
    <n v="0"/>
  </r>
  <r>
    <n v="6165"/>
    <x v="3071"/>
    <x v="1093"/>
    <d v="2016-03-21T00:00:00"/>
    <s v="First Class"/>
    <x v="204"/>
    <x v="204"/>
    <x v="1"/>
    <s v="United States"/>
    <s v="Lakeland"/>
    <s v="Florida"/>
    <n v="33801"/>
    <x v="0"/>
    <s v="FUR-FU-10003981"/>
    <x v="0"/>
    <s v="Furnishings"/>
    <s v="Eldon Wave Desk Accessories"/>
    <x v="3808"/>
    <n v="3"/>
    <n v="0.2"/>
    <n v="1.3728000000000002"/>
    <s v="Cassandra Brandow"/>
    <s v=""/>
    <n v="1"/>
    <n v="0"/>
  </r>
  <r>
    <n v="6166"/>
    <x v="3071"/>
    <x v="1093"/>
    <d v="2016-03-21T00:00:00"/>
    <s v="First Class"/>
    <x v="204"/>
    <x v="204"/>
    <x v="1"/>
    <s v="United States"/>
    <s v="Lakeland"/>
    <s v="Florida"/>
    <n v="33801"/>
    <x v="0"/>
    <s v="FUR-FU-10002508"/>
    <x v="0"/>
    <s v="Furnishings"/>
    <s v="Document Clip Frames"/>
    <x v="184"/>
    <n v="3"/>
    <n v="0.2"/>
    <n v="5.5044000000000013"/>
    <s v="Cassandra Brandow"/>
    <s v=""/>
    <n v="1"/>
    <n v="0"/>
  </r>
  <r>
    <n v="6167"/>
    <x v="3071"/>
    <x v="1093"/>
    <d v="2016-03-21T00:00:00"/>
    <s v="First Class"/>
    <x v="204"/>
    <x v="204"/>
    <x v="1"/>
    <s v="United States"/>
    <s v="Lakeland"/>
    <s v="Florida"/>
    <n v="33801"/>
    <x v="0"/>
    <s v="TEC-AC-10002647"/>
    <x v="2"/>
    <s v="Accessories"/>
    <s v="Logitech Wireless Boombox Speaker - portable - wireless, wired"/>
    <x v="4324"/>
    <n v="2"/>
    <n v="0.2"/>
    <n v="53.199999999999989"/>
    <s v="Cassandra Brandow"/>
    <s v=""/>
    <n v="1"/>
    <n v="0"/>
  </r>
  <r>
    <n v="6168"/>
    <x v="3072"/>
    <x v="704"/>
    <d v="2017-04-25T00:00:00"/>
    <s v="Standard Class"/>
    <x v="301"/>
    <x v="301"/>
    <x v="0"/>
    <s v="United States"/>
    <s v="Houston"/>
    <s v="Texas"/>
    <n v="77036"/>
    <x v="2"/>
    <s v="OFF-PA-10002377"/>
    <x v="1"/>
    <s v="Paper"/>
    <s v="Xerox 1916"/>
    <x v="4325"/>
    <n v="3"/>
    <n v="0.2"/>
    <n v="44.045999999999992"/>
    <s v="Kelly Williams"/>
    <s v=""/>
    <n v="1"/>
    <n v="0"/>
  </r>
  <r>
    <n v="6169"/>
    <x v="3073"/>
    <x v="444"/>
    <d v="2017-09-22T00:00:00"/>
    <s v="Second Class"/>
    <x v="459"/>
    <x v="459"/>
    <x v="1"/>
    <s v="United States"/>
    <s v="Los Angeles"/>
    <s v="California"/>
    <n v="90008"/>
    <x v="1"/>
    <s v="OFF-PA-10004530"/>
    <x v="1"/>
    <s v="Paper"/>
    <s v="Personal Creations Ink Jet Cards and Labels"/>
    <x v="1113"/>
    <n v="2"/>
    <n v="0"/>
    <n v="11.250400000000001"/>
    <s v="Anna Andreadi"/>
    <s v=""/>
    <n v="1"/>
    <n v="0"/>
  </r>
  <r>
    <n v="6170"/>
    <x v="3074"/>
    <x v="9"/>
    <d v="2016-08-30T00:00:00"/>
    <s v="Second Class"/>
    <x v="462"/>
    <x v="462"/>
    <x v="0"/>
    <s v="United States"/>
    <s v="Springfield"/>
    <s v="Virginia"/>
    <n v="22153"/>
    <x v="0"/>
    <s v="OFF-PA-10002986"/>
    <x v="1"/>
    <s v="Paper"/>
    <s v="Xerox 1898"/>
    <x v="522"/>
    <n v="2"/>
    <n v="0"/>
    <n v="6.4127999999999998"/>
    <s v="Cassandra Brandow"/>
    <s v=""/>
    <n v="1"/>
    <n v="0"/>
  </r>
  <r>
    <n v="6171"/>
    <x v="3075"/>
    <x v="1054"/>
    <d v="2018-12-24T00:00:00"/>
    <s v="Second Class"/>
    <x v="775"/>
    <x v="775"/>
    <x v="1"/>
    <s v="United States"/>
    <s v="New York City"/>
    <s v="New York"/>
    <n v="10035"/>
    <x v="3"/>
    <s v="OFF-BI-10000948"/>
    <x v="1"/>
    <s v="Binders"/>
    <s v="GBC Laser Imprintable Binding System Covers, Desert Sand"/>
    <x v="4326"/>
    <n v="3"/>
    <n v="0.2"/>
    <n v="11.558699999999998"/>
    <s v="Chuck Magee"/>
    <s v=""/>
    <n v="1"/>
    <n v="1"/>
  </r>
  <r>
    <n v="6172"/>
    <x v="3075"/>
    <x v="1054"/>
    <d v="2018-12-24T00:00:00"/>
    <s v="Second Class"/>
    <x v="775"/>
    <x v="775"/>
    <x v="1"/>
    <s v="United States"/>
    <s v="New York City"/>
    <s v="New York"/>
    <n v="10035"/>
    <x v="3"/>
    <s v="OFF-AR-10001545"/>
    <x v="1"/>
    <s v="Art"/>
    <s v="Newell 326"/>
    <x v="2872"/>
    <n v="2"/>
    <n v="0"/>
    <n v="1.0207999999999999"/>
    <s v="Chuck Magee"/>
    <s v=""/>
    <n v="1"/>
    <n v="0"/>
  </r>
  <r>
    <n v="6173"/>
    <x v="3076"/>
    <x v="1094"/>
    <d v="2016-08-08T00:00:00"/>
    <s v="Standard Class"/>
    <x v="125"/>
    <x v="125"/>
    <x v="2"/>
    <s v="United States"/>
    <s v="Springfield"/>
    <s v="Missouri"/>
    <n v="65807"/>
    <x v="2"/>
    <s v="OFF-BI-10001758"/>
    <x v="1"/>
    <s v="Binders"/>
    <s v="Wilson Jones 14 Line Acrylic Coated Pressboard Data Binders"/>
    <x v="4327"/>
    <n v="5"/>
    <n v="0"/>
    <n v="12.548999999999999"/>
    <s v="Kelly Williams"/>
    <s v=""/>
    <n v="1"/>
    <n v="0"/>
  </r>
  <r>
    <n v="6174"/>
    <x v="3076"/>
    <x v="1094"/>
    <d v="2016-08-08T00:00:00"/>
    <s v="Standard Class"/>
    <x v="125"/>
    <x v="125"/>
    <x v="2"/>
    <s v="United States"/>
    <s v="Springfield"/>
    <s v="Missouri"/>
    <n v="65807"/>
    <x v="2"/>
    <s v="TEC-AC-10003237"/>
    <x v="2"/>
    <s v="Accessories"/>
    <s v="Memorex Micro Travel Drive 4 GB"/>
    <x v="4328"/>
    <n v="2"/>
    <n v="0"/>
    <n v="9.1160000000000014"/>
    <s v="Kelly Williams"/>
    <s v=""/>
    <n v="1"/>
    <n v="0"/>
  </r>
  <r>
    <n v="6175"/>
    <x v="3076"/>
    <x v="1094"/>
    <d v="2016-08-08T00:00:00"/>
    <s v="Standard Class"/>
    <x v="125"/>
    <x v="125"/>
    <x v="2"/>
    <s v="United States"/>
    <s v="Springfield"/>
    <s v="Missouri"/>
    <n v="65807"/>
    <x v="2"/>
    <s v="OFF-ST-10002011"/>
    <x v="1"/>
    <s v="Storage"/>
    <s v="Smead Adjustable Mobile File Trolley with Lockable Top"/>
    <x v="4329"/>
    <n v="2"/>
    <n v="0"/>
    <n v="226.36260000000004"/>
    <s v="Kelly Williams"/>
    <s v=""/>
    <n v="1"/>
    <n v="0"/>
  </r>
  <r>
    <n v="6176"/>
    <x v="3077"/>
    <x v="481"/>
    <d v="2017-09-26T00:00:00"/>
    <s v="Standard Class"/>
    <x v="673"/>
    <x v="673"/>
    <x v="0"/>
    <s v="United States"/>
    <s v="Columbia"/>
    <s v="South Carolina"/>
    <n v="29203"/>
    <x v="0"/>
    <s v="FUR-CH-10000309"/>
    <x v="0"/>
    <s v="Chairs"/>
    <s v="Global Comet Stacking Arm Chair"/>
    <x v="4330"/>
    <n v="4"/>
    <n v="0"/>
    <n v="422.51"/>
    <s v="Cassandra Brandow"/>
    <s v=""/>
    <n v="1"/>
    <n v="0"/>
  </r>
  <r>
    <n v="6177"/>
    <x v="3077"/>
    <x v="481"/>
    <d v="2017-09-26T00:00:00"/>
    <s v="Standard Class"/>
    <x v="673"/>
    <x v="673"/>
    <x v="0"/>
    <s v="United States"/>
    <s v="Columbia"/>
    <s v="South Carolina"/>
    <n v="29203"/>
    <x v="0"/>
    <s v="OFF-ST-10002444"/>
    <x v="1"/>
    <s v="Storage"/>
    <s v="Recycled Eldon Regeneration Jumbo File"/>
    <x v="3016"/>
    <n v="7"/>
    <n v="0"/>
    <n v="24.068799999999996"/>
    <s v="Cassandra Brandow"/>
    <s v=""/>
    <n v="1"/>
    <n v="0"/>
  </r>
  <r>
    <n v="6178"/>
    <x v="3077"/>
    <x v="481"/>
    <d v="2017-09-26T00:00:00"/>
    <s v="Standard Class"/>
    <x v="673"/>
    <x v="673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x v="4331"/>
    <n v="2"/>
    <n v="0"/>
    <n v="57.32119999999999"/>
    <s v="Cassandra Brandow"/>
    <s v=""/>
    <n v="1"/>
    <n v="0"/>
  </r>
  <r>
    <n v="6179"/>
    <x v="3077"/>
    <x v="481"/>
    <d v="2017-09-26T00:00:00"/>
    <s v="Standard Class"/>
    <x v="673"/>
    <x v="673"/>
    <x v="0"/>
    <s v="United States"/>
    <s v="Columbia"/>
    <s v="South Carolina"/>
    <n v="29203"/>
    <x v="0"/>
    <s v="OFF-PA-10001801"/>
    <x v="1"/>
    <s v="Paper"/>
    <s v="Xerox 193"/>
    <x v="100"/>
    <n v="4"/>
    <n v="0"/>
    <n v="11.720800000000001"/>
    <s v="Cassandra Brandow"/>
    <s v=""/>
    <n v="1"/>
    <n v="0"/>
  </r>
  <r>
    <n v="6180"/>
    <x v="3077"/>
    <x v="481"/>
    <d v="2017-09-26T00:00:00"/>
    <s v="Standard Class"/>
    <x v="673"/>
    <x v="673"/>
    <x v="0"/>
    <s v="United States"/>
    <s v="Columbia"/>
    <s v="South Carolina"/>
    <n v="29203"/>
    <x v="0"/>
    <s v="OFF-ST-10000563"/>
    <x v="1"/>
    <s v="Storage"/>
    <s v="Fellowes Bankers Box Stor/Drawer Steel Plus"/>
    <x v="1480"/>
    <n v="2"/>
    <n v="0"/>
    <n v="6.3960000000000008"/>
    <s v="Cassandra Brandow"/>
    <s v=""/>
    <n v="1"/>
    <n v="0"/>
  </r>
  <r>
    <n v="6181"/>
    <x v="3077"/>
    <x v="481"/>
    <d v="2017-09-26T00:00:00"/>
    <s v="Standard Class"/>
    <x v="673"/>
    <x v="673"/>
    <x v="0"/>
    <s v="United States"/>
    <s v="Columbia"/>
    <s v="South Carolina"/>
    <n v="29203"/>
    <x v="0"/>
    <s v="TEC-PH-10000369"/>
    <x v="2"/>
    <s v="Phones"/>
    <s v="HTC One Mini"/>
    <x v="3211"/>
    <n v="5"/>
    <n v="0"/>
    <n v="176.38600000000002"/>
    <s v="Cassandra Brandow"/>
    <s v=""/>
    <n v="1"/>
    <n v="0"/>
  </r>
  <r>
    <n v="6182"/>
    <x v="3077"/>
    <x v="481"/>
    <d v="2017-09-26T00:00:00"/>
    <s v="Standard Class"/>
    <x v="673"/>
    <x v="673"/>
    <x v="0"/>
    <s v="United States"/>
    <s v="Columbia"/>
    <s v="South Carolina"/>
    <n v="29203"/>
    <x v="0"/>
    <s v="TEC-PH-10002538"/>
    <x v="2"/>
    <s v="Phones"/>
    <s v="Grandstream GXP1160 VoIP phone"/>
    <x v="4332"/>
    <n v="3"/>
    <n v="0"/>
    <n v="32.981699999999989"/>
    <s v="Cassandra Brandow"/>
    <s v=""/>
    <n v="1"/>
    <n v="0"/>
  </r>
  <r>
    <n v="6183"/>
    <x v="3077"/>
    <x v="481"/>
    <d v="2017-09-26T00:00:00"/>
    <s v="Standard Class"/>
    <x v="673"/>
    <x v="673"/>
    <x v="0"/>
    <s v="United States"/>
    <s v="Columbia"/>
    <s v="South Carolina"/>
    <n v="29203"/>
    <x v="0"/>
    <s v="OFF-BI-10000050"/>
    <x v="1"/>
    <s v="Binders"/>
    <s v="Angle-D Binders with Locking Rings, Label Holders"/>
    <x v="4333"/>
    <n v="2"/>
    <n v="0"/>
    <n v="6.8619999999999992"/>
    <s v="Cassandra Brandow"/>
    <s v=""/>
    <n v="1"/>
    <n v="0"/>
  </r>
  <r>
    <n v="6184"/>
    <x v="3077"/>
    <x v="481"/>
    <d v="2017-09-26T00:00:00"/>
    <s v="Standard Class"/>
    <x v="673"/>
    <x v="673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x v="4334"/>
    <n v="8"/>
    <n v="0"/>
    <n v="17.756799999999998"/>
    <s v="Cassandra Brandow"/>
    <s v=""/>
    <n v="1"/>
    <n v="0"/>
  </r>
  <r>
    <n v="6185"/>
    <x v="3078"/>
    <x v="25"/>
    <d v="2018-12-13T00:00:00"/>
    <s v="First Class"/>
    <x v="489"/>
    <x v="489"/>
    <x v="2"/>
    <s v="United States"/>
    <s v="Portland"/>
    <s v="Oregon"/>
    <n v="97206"/>
    <x v="1"/>
    <s v="FUR-CH-10004218"/>
    <x v="0"/>
    <s v="Chairs"/>
    <s v="Global Fabric Manager's Chair, Dark Gray"/>
    <x v="4335"/>
    <n v="5"/>
    <n v="0.2"/>
    <n v="25.245000000000019"/>
    <s v="Anna Andreadi"/>
    <s v=""/>
    <n v="1"/>
    <n v="0"/>
  </r>
  <r>
    <n v="6186"/>
    <x v="3079"/>
    <x v="976"/>
    <d v="2017-08-12T00:00:00"/>
    <s v="Standard Class"/>
    <x v="600"/>
    <x v="600"/>
    <x v="0"/>
    <s v="United States"/>
    <s v="Philadelphia"/>
    <s v="Pennsylvania"/>
    <n v="19120"/>
    <x v="3"/>
    <s v="OFF-AR-10002952"/>
    <x v="1"/>
    <s v="Art"/>
    <s v="Stanley Contemporary Battery Pencil Sharpeners"/>
    <x v="4336"/>
    <n v="10"/>
    <n v="0.2"/>
    <n v="10.679999999999996"/>
    <s v="Chuck Magee"/>
    <s v=""/>
    <n v="1"/>
    <n v="0"/>
  </r>
  <r>
    <n v="6187"/>
    <x v="3080"/>
    <x v="219"/>
    <d v="2017-11-17T00:00:00"/>
    <s v="First Class"/>
    <x v="186"/>
    <x v="186"/>
    <x v="1"/>
    <s v="United States"/>
    <s v="New York City"/>
    <s v="New York"/>
    <n v="10035"/>
    <x v="3"/>
    <s v="OFF-ST-10003058"/>
    <x v="1"/>
    <s v="Storage"/>
    <s v="Eldon Mobile Mega Data Cart  Mega Stackable  Add-On Trays"/>
    <x v="421"/>
    <n v="3"/>
    <n v="0"/>
    <n v="20.575499999999998"/>
    <s v="Chuck Magee"/>
    <s v=""/>
    <n v="1"/>
    <n v="0"/>
  </r>
  <r>
    <n v="6188"/>
    <x v="3080"/>
    <x v="219"/>
    <d v="2017-11-17T00:00:00"/>
    <s v="First Class"/>
    <x v="186"/>
    <x v="186"/>
    <x v="1"/>
    <s v="United States"/>
    <s v="New York City"/>
    <s v="New York"/>
    <n v="10035"/>
    <x v="3"/>
    <s v="OFF-BI-10003963"/>
    <x v="1"/>
    <s v="Binders"/>
    <s v="Cardinal Holdit Data Disk Pockets"/>
    <x v="4337"/>
    <n v="6"/>
    <n v="0.2"/>
    <n v="11.793599999999998"/>
    <s v="Chuck Magee"/>
    <s v=""/>
    <n v="1"/>
    <n v="0"/>
  </r>
  <r>
    <n v="6189"/>
    <x v="3080"/>
    <x v="219"/>
    <d v="2017-11-17T00:00:00"/>
    <s v="First Class"/>
    <x v="186"/>
    <x v="186"/>
    <x v="1"/>
    <s v="United States"/>
    <s v="New York City"/>
    <s v="New York"/>
    <n v="10035"/>
    <x v="3"/>
    <s v="OFF-AR-10001955"/>
    <x v="1"/>
    <s v="Art"/>
    <s v="Newell 319"/>
    <x v="4311"/>
    <n v="6"/>
    <n v="0"/>
    <n v="35.711999999999989"/>
    <s v="Chuck Magee"/>
    <s v=""/>
    <n v="1"/>
    <n v="0"/>
  </r>
  <r>
    <n v="6190"/>
    <x v="3081"/>
    <x v="1095"/>
    <d v="2019-04-08T00:00:00"/>
    <s v="Standard Class"/>
    <x v="562"/>
    <x v="562"/>
    <x v="0"/>
    <s v="United States"/>
    <s v="Des Plaines"/>
    <s v="Illinois"/>
    <n v="60016"/>
    <x v="2"/>
    <s v="TEC-PH-10004345"/>
    <x v="2"/>
    <s v="Phones"/>
    <s v="Cisco SPA 502G IP Phone"/>
    <x v="4338"/>
    <n v="4"/>
    <n v="0.2"/>
    <n v="47.97999999999999"/>
    <s v="Kelly Williams"/>
    <s v=""/>
    <n v="1"/>
    <n v="0"/>
  </r>
  <r>
    <n v="6191"/>
    <x v="3082"/>
    <x v="435"/>
    <d v="2018-12-28T00:00:00"/>
    <s v="Standard Class"/>
    <x v="341"/>
    <x v="341"/>
    <x v="0"/>
    <s v="United States"/>
    <s v="New York City"/>
    <s v="New York"/>
    <n v="10035"/>
    <x v="3"/>
    <s v="FUR-FU-10003192"/>
    <x v="0"/>
    <s v="Furnishings"/>
    <s v="Luxo Adjustable Task Clamp Lamp"/>
    <x v="4339"/>
    <n v="9"/>
    <n v="0"/>
    <n v="207.88559999999998"/>
    <s v="Chuck Magee"/>
    <s v=""/>
    <n v="1"/>
    <n v="0"/>
  </r>
  <r>
    <n v="6192"/>
    <x v="3083"/>
    <x v="1096"/>
    <d v="2019-12-13T00:00:00"/>
    <s v="Same Day"/>
    <x v="596"/>
    <x v="596"/>
    <x v="0"/>
    <s v="United States"/>
    <s v="Seattle"/>
    <s v="Washington"/>
    <n v="98103"/>
    <x v="1"/>
    <s v="OFF-ST-10001325"/>
    <x v="1"/>
    <s v="Storage"/>
    <s v="Sterilite Officeware Hinged File Box"/>
    <x v="974"/>
    <n v="3"/>
    <n v="0"/>
    <n v="8.4888000000000012"/>
    <s v="Anna Andreadi"/>
    <s v=""/>
    <n v="1"/>
    <n v="0"/>
  </r>
  <r>
    <n v="6193"/>
    <x v="3084"/>
    <x v="66"/>
    <d v="2019-12-26T00:00:00"/>
    <s v="Standard Class"/>
    <x v="743"/>
    <x v="743"/>
    <x v="0"/>
    <s v="United States"/>
    <s v="Houston"/>
    <s v="Texas"/>
    <n v="77095"/>
    <x v="2"/>
    <s v="OFF-PA-10000019"/>
    <x v="1"/>
    <s v="Paper"/>
    <s v="Xerox 1931"/>
    <x v="233"/>
    <n v="5"/>
    <n v="0.2"/>
    <n v="9.0719999999999992"/>
    <s v="Kelly Williams"/>
    <s v=""/>
    <n v="1"/>
    <n v="0"/>
  </r>
  <r>
    <n v="6194"/>
    <x v="3084"/>
    <x v="66"/>
    <d v="2019-12-26T00:00:00"/>
    <s v="Standard Class"/>
    <x v="743"/>
    <x v="743"/>
    <x v="0"/>
    <s v="United States"/>
    <s v="Houston"/>
    <s v="Texas"/>
    <n v="77095"/>
    <x v="2"/>
    <s v="OFF-BI-10003429"/>
    <x v="1"/>
    <s v="Binders"/>
    <s v="Cardinal HOLDit! Binder Insert Strips,Extra Strips"/>
    <x v="4340"/>
    <n v="5"/>
    <n v="0.8"/>
    <n v="-9.8114999999999988"/>
    <s v="Kelly Williams"/>
    <s v=""/>
    <n v="1"/>
    <n v="0"/>
  </r>
  <r>
    <n v="6195"/>
    <x v="3084"/>
    <x v="66"/>
    <d v="2019-12-26T00:00:00"/>
    <s v="Standard Class"/>
    <x v="743"/>
    <x v="743"/>
    <x v="0"/>
    <s v="United States"/>
    <s v="Houston"/>
    <s v="Texas"/>
    <n v="77095"/>
    <x v="2"/>
    <s v="OFF-PA-10000176"/>
    <x v="1"/>
    <s v="Paper"/>
    <s v="Xerox 1887"/>
    <x v="69"/>
    <n v="5"/>
    <n v="0.2"/>
    <n v="26.557999999999993"/>
    <s v="Kelly Williams"/>
    <s v=""/>
    <n v="1"/>
    <n v="0"/>
  </r>
  <r>
    <n v="6196"/>
    <x v="3085"/>
    <x v="208"/>
    <d v="2019-10-28T00:00:00"/>
    <s v="Standard Class"/>
    <x v="380"/>
    <x v="380"/>
    <x v="0"/>
    <s v="United States"/>
    <s v="Philadelphia"/>
    <s v="Pennsylvania"/>
    <n v="19143"/>
    <x v="3"/>
    <s v="TEC-PH-10004165"/>
    <x v="2"/>
    <s v="Phones"/>
    <s v="Mitel MiVoice 5330e IP Phone"/>
    <x v="4341"/>
    <n v="2"/>
    <n v="0.4"/>
    <n v="-76.997200000000021"/>
    <s v="Chuck Magee"/>
    <s v=""/>
    <n v="1"/>
    <n v="0"/>
  </r>
  <r>
    <n v="6197"/>
    <x v="3085"/>
    <x v="208"/>
    <d v="2019-10-28T00:00:00"/>
    <s v="Standard Class"/>
    <x v="380"/>
    <x v="380"/>
    <x v="0"/>
    <s v="United States"/>
    <s v="Philadelphia"/>
    <s v="Pennsylvania"/>
    <n v="19143"/>
    <x v="3"/>
    <s v="OFF-ST-10000352"/>
    <x v="1"/>
    <s v="Storage"/>
    <s v="Acco Perma 2700 Stacking Storage Drawers"/>
    <x v="4342"/>
    <n v="3"/>
    <n v="0.2"/>
    <n v="-4.460999999999995"/>
    <s v="Chuck Magee"/>
    <s v=""/>
    <n v="1"/>
    <n v="0"/>
  </r>
  <r>
    <n v="6198"/>
    <x v="3086"/>
    <x v="50"/>
    <d v="2017-11-17T00:00:00"/>
    <s v="Standard Class"/>
    <x v="154"/>
    <x v="154"/>
    <x v="0"/>
    <s v="United States"/>
    <s v="Columbus"/>
    <s v="Indiana"/>
    <n v="47201"/>
    <x v="2"/>
    <s v="OFF-PA-10000726"/>
    <x v="1"/>
    <s v="Paper"/>
    <s v="Black Print Carbonless Snap-Off Rapid Letter, 8 1/2&quot; x 7&quot;"/>
    <x v="4343"/>
    <n v="7"/>
    <n v="0"/>
    <n v="28.696499999999993"/>
    <s v="Kelly Williams"/>
    <s v=""/>
    <n v="1"/>
    <n v="0"/>
  </r>
  <r>
    <n v="6199"/>
    <x v="3086"/>
    <x v="50"/>
    <d v="2017-11-17T00:00:00"/>
    <s v="Standard Class"/>
    <x v="154"/>
    <x v="154"/>
    <x v="0"/>
    <s v="United States"/>
    <s v="Columbus"/>
    <s v="Indiana"/>
    <n v="47201"/>
    <x v="2"/>
    <s v="TEC-PH-10001536"/>
    <x v="2"/>
    <s v="Phones"/>
    <s v="Spigen Samsung Galaxy S5 Case Wallet"/>
    <x v="4344"/>
    <n v="3"/>
    <n v="0"/>
    <n v="13.252199999999997"/>
    <s v="Kelly Williams"/>
    <s v=""/>
    <n v="1"/>
    <n v="0"/>
  </r>
  <r>
    <n v="6200"/>
    <x v="3086"/>
    <x v="50"/>
    <d v="2017-11-17T00:00:00"/>
    <s v="Standard Class"/>
    <x v="154"/>
    <x v="154"/>
    <x v="0"/>
    <s v="United States"/>
    <s v="Columbus"/>
    <s v="Indiana"/>
    <n v="47201"/>
    <x v="2"/>
    <s v="OFF-PA-10001790"/>
    <x v="1"/>
    <s v="Paper"/>
    <s v="Xerox 1910"/>
    <x v="3656"/>
    <n v="2"/>
    <n v="0"/>
    <n v="46.118399999999994"/>
    <s v="Kelly Williams"/>
    <s v=""/>
    <n v="1"/>
    <n v="0"/>
  </r>
  <r>
    <n v="6201"/>
    <x v="3087"/>
    <x v="392"/>
    <d v="2017-04-20T00:00:00"/>
    <s v="Standard Class"/>
    <x v="766"/>
    <x v="766"/>
    <x v="0"/>
    <s v="United States"/>
    <s v="Evanston"/>
    <s v="Illinois"/>
    <n v="60201"/>
    <x v="2"/>
    <s v="TEC-CO-10001766"/>
    <x v="2"/>
    <s v="Copiers"/>
    <s v="Canon PC940 Copier"/>
    <x v="4345"/>
    <n v="4"/>
    <n v="0.2"/>
    <n v="485.98919999999993"/>
    <s v="Kelly Williams"/>
    <s v=""/>
    <n v="1"/>
    <n v="0"/>
  </r>
  <r>
    <n v="6202"/>
    <x v="3087"/>
    <x v="392"/>
    <d v="2017-04-20T00:00:00"/>
    <s v="Standard Class"/>
    <x v="766"/>
    <x v="766"/>
    <x v="0"/>
    <s v="United States"/>
    <s v="Evanston"/>
    <s v="Illinois"/>
    <n v="60201"/>
    <x v="2"/>
    <s v="TEC-AC-10004396"/>
    <x v="2"/>
    <s v="Accessories"/>
    <s v="Logitech Keyboard K120"/>
    <x v="1906"/>
    <n v="3"/>
    <n v="0.2"/>
    <n v="-4.9004999999999974"/>
    <s v="Kelly Williams"/>
    <s v=""/>
    <n v="1"/>
    <n v="0"/>
  </r>
  <r>
    <n v="6203"/>
    <x v="3088"/>
    <x v="186"/>
    <d v="2018-12-23T00:00:00"/>
    <s v="Standard Class"/>
    <x v="7"/>
    <x v="7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x v="4346"/>
    <n v="5"/>
    <n v="0.2"/>
    <n v="7.0489999999999498"/>
    <s v="Anna Andreadi"/>
    <s v=""/>
    <n v="1"/>
    <n v="0"/>
  </r>
  <r>
    <n v="6204"/>
    <x v="3089"/>
    <x v="147"/>
    <d v="2018-10-27T00:00:00"/>
    <s v="Standard Class"/>
    <x v="603"/>
    <x v="603"/>
    <x v="0"/>
    <s v="United States"/>
    <s v="Columbus"/>
    <s v="Ohio"/>
    <n v="43229"/>
    <x v="3"/>
    <s v="TEC-PH-10001305"/>
    <x v="2"/>
    <s v="Phones"/>
    <s v="Panasonic KX TS208W Corded phone"/>
    <x v="4347"/>
    <n v="8"/>
    <n v="0.4"/>
    <n v="-47.030399999999986"/>
    <s v="Chuck Magee"/>
    <s v=""/>
    <n v="1"/>
    <n v="0"/>
  </r>
  <r>
    <n v="6205"/>
    <x v="3090"/>
    <x v="96"/>
    <d v="2019-12-03T00:00:00"/>
    <s v="First Class"/>
    <x v="377"/>
    <x v="377"/>
    <x v="2"/>
    <s v="United States"/>
    <s v="Marion"/>
    <s v="Ohio"/>
    <n v="43302"/>
    <x v="3"/>
    <s v="FUR-FU-10002885"/>
    <x v="0"/>
    <s v="Furnishings"/>
    <s v="Magna Visual Magnetic Picture Hangers"/>
    <x v="326"/>
    <n v="2"/>
    <n v="0.2"/>
    <n v="1.7352000000000005"/>
    <s v="Chuck Magee"/>
    <s v=""/>
    <n v="1"/>
    <n v="0"/>
  </r>
  <r>
    <n v="6206"/>
    <x v="3091"/>
    <x v="201"/>
    <d v="2018-10-24T00:00:00"/>
    <s v="Second Class"/>
    <x v="320"/>
    <x v="320"/>
    <x v="0"/>
    <s v="United States"/>
    <s v="Houston"/>
    <s v="Texas"/>
    <n v="77095"/>
    <x v="2"/>
    <s v="OFF-PA-10000726"/>
    <x v="1"/>
    <s v="Paper"/>
    <s v="Black Print Carbonless Snap-Off Rapid Letter, 8 1/2&quot; x 7&quot;"/>
    <x v="4348"/>
    <n v="7"/>
    <n v="0.2"/>
    <n v="15.942499999999992"/>
    <s v="Kelly Williams"/>
    <s v=""/>
    <n v="1"/>
    <n v="0"/>
  </r>
  <r>
    <n v="6207"/>
    <x v="3091"/>
    <x v="201"/>
    <d v="2018-10-24T00:00:00"/>
    <s v="Second Class"/>
    <x v="320"/>
    <x v="320"/>
    <x v="0"/>
    <s v="United States"/>
    <s v="Houston"/>
    <s v="Texas"/>
    <n v="77095"/>
    <x v="2"/>
    <s v="OFF-FA-10003112"/>
    <x v="1"/>
    <s v="Fasteners"/>
    <s v="Staples"/>
    <x v="4349"/>
    <n v="4"/>
    <n v="0.2"/>
    <n v="7.8899999999999979"/>
    <s v="Kelly Williams"/>
    <s v=""/>
    <n v="1"/>
    <n v="0"/>
  </r>
  <r>
    <n v="6208"/>
    <x v="3091"/>
    <x v="201"/>
    <d v="2018-10-24T00:00:00"/>
    <s v="Second Class"/>
    <x v="320"/>
    <x v="320"/>
    <x v="0"/>
    <s v="United States"/>
    <s v="Houston"/>
    <s v="Texas"/>
    <n v="77095"/>
    <x v="2"/>
    <s v="FUR-CH-10002372"/>
    <x v="0"/>
    <s v="Chairs"/>
    <s v="Office Star - Ergonomically Designed Knee Chair"/>
    <x v="4350"/>
    <n v="1"/>
    <n v="0.3"/>
    <n v="-14.576399999999996"/>
    <s v="Kelly Williams"/>
    <s v=""/>
    <n v="1"/>
    <n v="0"/>
  </r>
  <r>
    <n v="6209"/>
    <x v="3092"/>
    <x v="365"/>
    <d v="2019-10-03T00:00:00"/>
    <s v="Standard Class"/>
    <x v="545"/>
    <x v="545"/>
    <x v="1"/>
    <s v="United States"/>
    <s v="Marion"/>
    <s v="Ohio"/>
    <n v="43302"/>
    <x v="3"/>
    <s v="OFF-ST-10000563"/>
    <x v="1"/>
    <s v="Storage"/>
    <s v="Fellowes Bankers Box Stor/Drawer Steel Plus"/>
    <x v="4351"/>
    <n v="2"/>
    <n v="0.2"/>
    <n v="-6.3960000000000008"/>
    <s v="Chuck Magee"/>
    <s v=""/>
    <n v="1"/>
    <n v="0"/>
  </r>
  <r>
    <n v="6210"/>
    <x v="3093"/>
    <x v="238"/>
    <d v="2019-08-25T00:00:00"/>
    <s v="Standard Class"/>
    <x v="453"/>
    <x v="453"/>
    <x v="1"/>
    <s v="United States"/>
    <s v="Seattle"/>
    <s v="Washington"/>
    <n v="98103"/>
    <x v="1"/>
    <s v="OFF-BI-10003925"/>
    <x v="1"/>
    <s v="Binders"/>
    <s v="Fellowes PB300 Plastic Comb Binding Machine"/>
    <x v="4352"/>
    <n v="9"/>
    <n v="0.2"/>
    <n v="942.81569999999988"/>
    <s v="Anna Andreadi"/>
    <s v=""/>
    <n v="1"/>
    <n v="0"/>
  </r>
  <r>
    <n v="6211"/>
    <x v="3093"/>
    <x v="238"/>
    <d v="2019-08-25T00:00:00"/>
    <s v="Standard Class"/>
    <x v="453"/>
    <x v="453"/>
    <x v="1"/>
    <s v="United States"/>
    <s v="Seattle"/>
    <s v="Washington"/>
    <n v="98103"/>
    <x v="1"/>
    <s v="OFF-ST-10003306"/>
    <x v="1"/>
    <s v="Storage"/>
    <s v="Letter Size Cart"/>
    <x v="1415"/>
    <n v="7"/>
    <n v="0"/>
    <n v="290.00579999999991"/>
    <s v="Anna Andreadi"/>
    <s v=""/>
    <n v="1"/>
    <n v="0"/>
  </r>
  <r>
    <n v="6212"/>
    <x v="3093"/>
    <x v="238"/>
    <d v="2019-08-25T00:00:00"/>
    <s v="Standard Class"/>
    <x v="453"/>
    <x v="453"/>
    <x v="1"/>
    <s v="United States"/>
    <s v="Seattle"/>
    <s v="Washington"/>
    <n v="98103"/>
    <x v="1"/>
    <s v="FUR-FU-10001475"/>
    <x v="0"/>
    <s v="Furnishings"/>
    <s v="Contract Clock, 14&quot;, Brown"/>
    <x v="4353"/>
    <n v="3"/>
    <n v="0"/>
    <n v="22.419600000000003"/>
    <s v="Anna Andreadi"/>
    <s v=""/>
    <n v="1"/>
    <n v="0"/>
  </r>
  <r>
    <n v="6213"/>
    <x v="3094"/>
    <x v="105"/>
    <d v="2019-11-16T00:00:00"/>
    <s v="Second Class"/>
    <x v="93"/>
    <x v="93"/>
    <x v="0"/>
    <s v="United States"/>
    <s v="Longview"/>
    <s v="Washington"/>
    <n v="98632"/>
    <x v="1"/>
    <s v="OFF-FA-10003495"/>
    <x v="1"/>
    <s v="Fasteners"/>
    <s v="Staples"/>
    <x v="2614"/>
    <n v="3"/>
    <n v="0"/>
    <n v="9.120000000000001"/>
    <s v="Anna Andreadi"/>
    <s v=""/>
    <n v="1"/>
    <n v="0"/>
  </r>
  <r>
    <n v="6214"/>
    <x v="3094"/>
    <x v="105"/>
    <d v="2019-11-16T00:00:00"/>
    <s v="Second Class"/>
    <x v="93"/>
    <x v="93"/>
    <x v="0"/>
    <s v="United States"/>
    <s v="Longview"/>
    <s v="Washington"/>
    <n v="98632"/>
    <x v="1"/>
    <s v="OFF-AP-10004708"/>
    <x v="1"/>
    <s v="Appliances"/>
    <s v="Fellowes Superior 10 Outlet Split Surge Protector"/>
    <x v="566"/>
    <n v="2"/>
    <n v="0"/>
    <n v="22.074799999999996"/>
    <s v="Anna Andreadi"/>
    <s v=""/>
    <n v="1"/>
    <n v="0"/>
  </r>
  <r>
    <n v="6215"/>
    <x v="3095"/>
    <x v="856"/>
    <d v="2016-10-15T00:00:00"/>
    <s v="Standard Class"/>
    <x v="238"/>
    <x v="238"/>
    <x v="0"/>
    <s v="United States"/>
    <s v="Redondo Beach"/>
    <s v="California"/>
    <n v="90278"/>
    <x v="1"/>
    <s v="OFF-EN-10001219"/>
    <x v="1"/>
    <s v="Envelopes"/>
    <s v="#10- 4 1/8&quot; x 9 1/2&quot; Security-Tint Envelopes"/>
    <x v="2522"/>
    <n v="1"/>
    <n v="0"/>
    <n v="3.7435999999999998"/>
    <s v="Anna Andreadi"/>
    <s v=""/>
    <n v="1"/>
    <n v="0"/>
  </r>
  <r>
    <n v="6216"/>
    <x v="3096"/>
    <x v="109"/>
    <d v="2017-12-03T00:00:00"/>
    <s v="Standard Class"/>
    <x v="466"/>
    <x v="466"/>
    <x v="1"/>
    <s v="United States"/>
    <s v="New York City"/>
    <s v="New York"/>
    <n v="10035"/>
    <x v="3"/>
    <s v="FUR-FU-10000087"/>
    <x v="0"/>
    <s v="Furnishings"/>
    <s v="Executive Impressions 14&quot; Two-Color Numerals Wall Clock"/>
    <x v="4354"/>
    <n v="3"/>
    <n v="0"/>
    <n v="27.945600000000002"/>
    <s v="Chuck Magee"/>
    <s v=""/>
    <n v="1"/>
    <n v="0"/>
  </r>
  <r>
    <n v="6217"/>
    <x v="3096"/>
    <x v="109"/>
    <d v="2017-12-03T00:00:00"/>
    <s v="Standard Class"/>
    <x v="466"/>
    <x v="466"/>
    <x v="1"/>
    <s v="United States"/>
    <s v="New York City"/>
    <s v="New York"/>
    <n v="10035"/>
    <x v="3"/>
    <s v="OFF-EN-10001539"/>
    <x v="1"/>
    <s v="Envelopes"/>
    <s v="Staple envelope"/>
    <x v="2586"/>
    <n v="8"/>
    <n v="0"/>
    <n v="29.252800000000001"/>
    <s v="Chuck Magee"/>
    <s v=""/>
    <n v="1"/>
    <n v="0"/>
  </r>
  <r>
    <n v="6218"/>
    <x v="3097"/>
    <x v="1097"/>
    <d v="2017-08-02T00:00:00"/>
    <s v="Standard Class"/>
    <x v="310"/>
    <x v="310"/>
    <x v="0"/>
    <s v="United States"/>
    <s v="Louisville"/>
    <s v="Kentucky"/>
    <n v="40214"/>
    <x v="0"/>
    <s v="TEC-PH-10004897"/>
    <x v="2"/>
    <s v="Phones"/>
    <s v="Mediabridge Sport Armband iPhone 5s"/>
    <x v="2065"/>
    <n v="3"/>
    <n v="0"/>
    <n v="0.29969999999999963"/>
    <s v="Cassandra Brandow"/>
    <s v=""/>
    <n v="1"/>
    <n v="0"/>
  </r>
  <r>
    <n v="6219"/>
    <x v="3098"/>
    <x v="201"/>
    <d v="2018-10-26T00:00:00"/>
    <s v="Standard Class"/>
    <x v="559"/>
    <x v="559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x v="4355"/>
    <n v="6"/>
    <n v="0"/>
    <n v="35.195999999999998"/>
    <s v="Kelly Williams"/>
    <s v=""/>
    <n v="1"/>
    <n v="0"/>
  </r>
  <r>
    <n v="6220"/>
    <x v="3098"/>
    <x v="201"/>
    <d v="2018-10-26T00:00:00"/>
    <s v="Standard Class"/>
    <x v="559"/>
    <x v="559"/>
    <x v="0"/>
    <s v="United States"/>
    <s v="Trenton"/>
    <s v="Michigan"/>
    <n v="48183"/>
    <x v="2"/>
    <s v="TEC-PH-10001557"/>
    <x v="2"/>
    <s v="Phones"/>
    <s v="Pyle PMP37LED"/>
    <x v="772"/>
    <n v="2"/>
    <n v="0"/>
    <n v="51.834599999999995"/>
    <s v="Kelly Williams"/>
    <s v=""/>
    <n v="1"/>
    <n v="0"/>
  </r>
  <r>
    <n v="6221"/>
    <x v="3098"/>
    <x v="201"/>
    <d v="2018-10-26T00:00:00"/>
    <s v="Standard Class"/>
    <x v="559"/>
    <x v="559"/>
    <x v="0"/>
    <s v="United States"/>
    <s v="Trenton"/>
    <s v="Michigan"/>
    <n v="48183"/>
    <x v="2"/>
    <s v="OFF-ST-10000617"/>
    <x v="1"/>
    <s v="Storage"/>
    <s v="Woodgrain Magazine Files by Perma"/>
    <x v="1539"/>
    <n v="7"/>
    <n v="0"/>
    <n v="1.4601999999999977"/>
    <s v="Kelly Williams"/>
    <s v=""/>
    <n v="1"/>
    <n v="0"/>
  </r>
  <r>
    <n v="6222"/>
    <x v="3099"/>
    <x v="32"/>
    <d v="2019-09-18T00:00:00"/>
    <s v="Second Class"/>
    <x v="677"/>
    <x v="677"/>
    <x v="0"/>
    <s v="United States"/>
    <s v="Los Angeles"/>
    <s v="California"/>
    <n v="90045"/>
    <x v="1"/>
    <s v="OFF-LA-10000121"/>
    <x v="1"/>
    <s v="Labels"/>
    <s v="Avery 48"/>
    <x v="4356"/>
    <n v="9"/>
    <n v="0"/>
    <n v="26.081999999999997"/>
    <s v="Anna Andreadi"/>
    <s v=""/>
    <n v="1"/>
    <n v="0"/>
  </r>
  <r>
    <n v="6223"/>
    <x v="3100"/>
    <x v="331"/>
    <d v="2019-12-27T00:00:00"/>
    <s v="Standard Class"/>
    <x v="213"/>
    <x v="213"/>
    <x v="0"/>
    <s v="United States"/>
    <s v="Hendersonville"/>
    <s v="Tennessee"/>
    <n v="37075"/>
    <x v="0"/>
    <s v="FUR-FU-10000087"/>
    <x v="0"/>
    <s v="Furnishings"/>
    <s v="Executive Impressions 14&quot; Two-Color Numerals Wall Clock"/>
    <x v="218"/>
    <n v="4"/>
    <n v="0.2"/>
    <n v="19.084800000000005"/>
    <s v="Cassandra Brandow"/>
    <s v=""/>
    <n v="1"/>
    <n v="0"/>
  </r>
  <r>
    <n v="6224"/>
    <x v="3100"/>
    <x v="331"/>
    <d v="2019-12-27T00:00:00"/>
    <s v="Standard Class"/>
    <x v="213"/>
    <x v="213"/>
    <x v="0"/>
    <s v="United States"/>
    <s v="Hendersonville"/>
    <s v="Tennessee"/>
    <n v="37075"/>
    <x v="0"/>
    <s v="OFF-AR-10000422"/>
    <x v="1"/>
    <s v="Art"/>
    <s v="Pencil and Crayon Sharpener"/>
    <x v="4357"/>
    <n v="7"/>
    <n v="0.2"/>
    <n v="1.0730999999999993"/>
    <s v="Cassandra Brandow"/>
    <s v=""/>
    <n v="1"/>
    <n v="0"/>
  </r>
  <r>
    <n v="6225"/>
    <x v="3100"/>
    <x v="331"/>
    <d v="2019-12-27T00:00:00"/>
    <s v="Standard Class"/>
    <x v="213"/>
    <x v="213"/>
    <x v="0"/>
    <s v="United States"/>
    <s v="Hendersonville"/>
    <s v="Tennessee"/>
    <n v="37075"/>
    <x v="0"/>
    <s v="OFF-ST-10004123"/>
    <x v="1"/>
    <s v="Storage"/>
    <s v="Safco Industrial Wire Shelving System"/>
    <x v="287"/>
    <n v="3"/>
    <n v="0.2"/>
    <n v="-54.588000000000008"/>
    <s v="Cassandra Brandow"/>
    <s v=""/>
    <n v="1"/>
    <n v="0"/>
  </r>
  <r>
    <n v="6226"/>
    <x v="3101"/>
    <x v="348"/>
    <d v="2017-10-09T00:00:00"/>
    <s v="Standard Class"/>
    <x v="223"/>
    <x v="223"/>
    <x v="0"/>
    <s v="United States"/>
    <s v="Portland"/>
    <s v="Oregon"/>
    <n v="97206"/>
    <x v="1"/>
    <s v="FUR-BO-10003660"/>
    <x v="0"/>
    <s v="Bookcases"/>
    <s v="Bush Cubix Collection Bookcases, Fully Assembled"/>
    <x v="4358"/>
    <n v="1"/>
    <n v="0.7"/>
    <n v="-103.86059999999998"/>
    <s v="Anna Andreadi"/>
    <s v=""/>
    <n v="1"/>
    <n v="0"/>
  </r>
  <r>
    <n v="6227"/>
    <x v="3101"/>
    <x v="348"/>
    <d v="2017-10-09T00:00:00"/>
    <s v="Standard Class"/>
    <x v="223"/>
    <x v="223"/>
    <x v="0"/>
    <s v="United States"/>
    <s v="Portland"/>
    <s v="Oregon"/>
    <n v="97206"/>
    <x v="1"/>
    <s v="FUR-CH-10000422"/>
    <x v="0"/>
    <s v="Chairs"/>
    <s v="Global Highback Leather Tilter in Burgundy"/>
    <x v="4359"/>
    <n v="4"/>
    <n v="0.2"/>
    <n v="-14.558399999999978"/>
    <s v="Anna Andreadi"/>
    <s v=""/>
    <n v="1"/>
    <n v="0"/>
  </r>
  <r>
    <n v="6228"/>
    <x v="3102"/>
    <x v="981"/>
    <d v="2016-11-07T00:00:00"/>
    <s v="Standard Class"/>
    <x v="138"/>
    <x v="138"/>
    <x v="0"/>
    <s v="United States"/>
    <s v="Irving"/>
    <s v="Texas"/>
    <n v="75061"/>
    <x v="2"/>
    <s v="TEC-PH-10002923"/>
    <x v="2"/>
    <s v="Phones"/>
    <s v="Logitech B530 USB Headset - headset - Full size, Binaural"/>
    <x v="2550"/>
    <n v="3"/>
    <n v="0.2"/>
    <n v="7.7679000000000009"/>
    <s v="Kelly Williams"/>
    <s v=""/>
    <n v="1"/>
    <n v="0"/>
  </r>
  <r>
    <n v="6229"/>
    <x v="3103"/>
    <x v="115"/>
    <d v="2018-01-27T00:00:00"/>
    <s v="Standard Class"/>
    <x v="404"/>
    <x v="404"/>
    <x v="2"/>
    <s v="United States"/>
    <s v="Cleveland"/>
    <s v="Ohio"/>
    <n v="44105"/>
    <x v="3"/>
    <s v="TEC-PH-10004093"/>
    <x v="2"/>
    <s v="Phones"/>
    <s v="Panasonic Kx-TS550"/>
    <x v="4360"/>
    <n v="4"/>
    <n v="0.4"/>
    <n v="-20.235600000000005"/>
    <s v="Chuck Magee"/>
    <s v=""/>
    <n v="1"/>
    <n v="0"/>
  </r>
  <r>
    <n v="6230"/>
    <x v="3103"/>
    <x v="115"/>
    <d v="2018-01-27T00:00:00"/>
    <s v="Standard Class"/>
    <x v="404"/>
    <x v="404"/>
    <x v="2"/>
    <s v="United States"/>
    <s v="Cleveland"/>
    <s v="Ohio"/>
    <n v="44105"/>
    <x v="3"/>
    <s v="TEC-AC-10000171"/>
    <x v="2"/>
    <s v="Accessories"/>
    <s v="Verbatim 25 GB 6x Blu-ray Single Layer Recordable Disc, 25/Pack"/>
    <x v="498"/>
    <n v="3"/>
    <n v="0.2"/>
    <n v="15.863099999999999"/>
    <s v="Chuck Magee"/>
    <s v=""/>
    <n v="1"/>
    <n v="0"/>
  </r>
  <r>
    <n v="6231"/>
    <x v="3104"/>
    <x v="497"/>
    <d v="2019-07-17T00:00:00"/>
    <s v="Standard Class"/>
    <x v="508"/>
    <x v="508"/>
    <x v="0"/>
    <s v="United States"/>
    <s v="Waterloo"/>
    <s v="Iowa"/>
    <n v="50701"/>
    <x v="2"/>
    <s v="OFF-AR-10001166"/>
    <x v="1"/>
    <s v="Art"/>
    <s v="Staples in misc. colors"/>
    <x v="4361"/>
    <n v="4"/>
    <n v="0"/>
    <n v="11.8248"/>
    <s v="Kelly Williams"/>
    <s v=""/>
    <n v="1"/>
    <n v="0"/>
  </r>
  <r>
    <n v="6232"/>
    <x v="3105"/>
    <x v="220"/>
    <d v="2019-09-11T00:00:00"/>
    <s v="Same Day"/>
    <x v="226"/>
    <x v="226"/>
    <x v="0"/>
    <s v="United States"/>
    <s v="Seattle"/>
    <s v="Washington"/>
    <n v="98105"/>
    <x v="1"/>
    <s v="FUR-CH-10003199"/>
    <x v="0"/>
    <s v="Chairs"/>
    <s v="Office Star - Contemporary Task Swivel Chair"/>
    <x v="2859"/>
    <n v="2"/>
    <n v="0.2"/>
    <n v="8.8783999999999921"/>
    <s v="Anna Andreadi"/>
    <s v=""/>
    <n v="1"/>
    <n v="0"/>
  </r>
  <r>
    <n v="6233"/>
    <x v="3105"/>
    <x v="220"/>
    <d v="2019-09-11T00:00:00"/>
    <s v="Same Day"/>
    <x v="226"/>
    <x v="226"/>
    <x v="0"/>
    <s v="United States"/>
    <s v="Seattle"/>
    <s v="Washington"/>
    <n v="98105"/>
    <x v="1"/>
    <s v="OFF-PA-10002005"/>
    <x v="1"/>
    <s v="Paper"/>
    <s v="Xerox 225"/>
    <x v="541"/>
    <n v="3"/>
    <n v="0"/>
    <n v="9.3312000000000008"/>
    <s v="Anna Andreadi"/>
    <s v=""/>
    <n v="1"/>
    <n v="0"/>
  </r>
  <r>
    <n v="6234"/>
    <x v="3105"/>
    <x v="220"/>
    <d v="2019-09-11T00:00:00"/>
    <s v="Same Day"/>
    <x v="226"/>
    <x v="226"/>
    <x v="0"/>
    <s v="United States"/>
    <s v="Seattle"/>
    <s v="Washington"/>
    <n v="98105"/>
    <x v="1"/>
    <s v="OFF-PA-10004101"/>
    <x v="1"/>
    <s v="Paper"/>
    <s v="Xerox 1894"/>
    <x v="4362"/>
    <n v="11"/>
    <n v="0"/>
    <n v="34.214400000000005"/>
    <s v="Anna Andreadi"/>
    <s v=""/>
    <n v="1"/>
    <n v="0"/>
  </r>
  <r>
    <n v="6235"/>
    <x v="3105"/>
    <x v="220"/>
    <d v="2019-09-11T00:00:00"/>
    <s v="Same Day"/>
    <x v="226"/>
    <x v="226"/>
    <x v="0"/>
    <s v="United States"/>
    <s v="Seattle"/>
    <s v="Washington"/>
    <n v="98105"/>
    <x v="1"/>
    <s v="OFF-BI-10004600"/>
    <x v="1"/>
    <s v="Binders"/>
    <s v="Ibico Ibimaster 300 Manual Binding System"/>
    <x v="4363"/>
    <n v="5"/>
    <n v="0.2"/>
    <n v="459.98749999999995"/>
    <s v="Anna Andreadi"/>
    <s v=""/>
    <n v="1"/>
    <n v="0"/>
  </r>
  <r>
    <n v="6236"/>
    <x v="3105"/>
    <x v="220"/>
    <d v="2019-09-11T00:00:00"/>
    <s v="Same Day"/>
    <x v="226"/>
    <x v="226"/>
    <x v="0"/>
    <s v="United States"/>
    <s v="Seattle"/>
    <s v="Washington"/>
    <n v="98105"/>
    <x v="1"/>
    <s v="TEC-PH-10000127"/>
    <x v="2"/>
    <s v="Phones"/>
    <s v="iOttie XL Car Mount"/>
    <x v="1105"/>
    <n v="5"/>
    <n v="0.2"/>
    <n v="-17.991000000000003"/>
    <s v="Anna Andreadi"/>
    <s v=""/>
    <n v="1"/>
    <n v="0"/>
  </r>
  <r>
    <n v="6237"/>
    <x v="3106"/>
    <x v="1098"/>
    <d v="2018-02-27T00:00:00"/>
    <s v="Standard Class"/>
    <x v="141"/>
    <x v="141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x v="264"/>
    <n v="3"/>
    <n v="0.2"/>
    <n v="21.591000000000001"/>
    <s v="Chuck Magee"/>
    <s v=""/>
    <n v="1"/>
    <n v="0"/>
  </r>
  <r>
    <n v="6238"/>
    <x v="3107"/>
    <x v="115"/>
    <d v="2018-01-29T00:00:00"/>
    <s v="Standard Class"/>
    <x v="509"/>
    <x v="509"/>
    <x v="0"/>
    <s v="United States"/>
    <s v="New York City"/>
    <s v="New York"/>
    <n v="10009"/>
    <x v="3"/>
    <s v="OFF-BI-10004506"/>
    <x v="1"/>
    <s v="Binders"/>
    <s v="Wilson Jones data.warehouse D-Ring Binders with DublLock"/>
    <x v="4364"/>
    <n v="4"/>
    <n v="0.2"/>
    <n v="9.2176000000000009"/>
    <s v="Chuck Magee"/>
    <s v=""/>
    <n v="1"/>
    <n v="0"/>
  </r>
  <r>
    <n v="6239"/>
    <x v="3108"/>
    <x v="295"/>
    <d v="2017-12-16T00:00:00"/>
    <s v="Standard Class"/>
    <x v="456"/>
    <x v="456"/>
    <x v="0"/>
    <s v="United States"/>
    <s v="San Jose"/>
    <s v="California"/>
    <n v="95123"/>
    <x v="1"/>
    <s v="FUR-FU-10004597"/>
    <x v="0"/>
    <s v="Furnishings"/>
    <s v="Eldon Cleatmat Chair Mats for Medium Pile Carpets"/>
    <x v="4365"/>
    <n v="3"/>
    <n v="0"/>
    <n v="21.64500000000001"/>
    <s v="Anna Andreadi"/>
    <n v="1"/>
    <n v="0"/>
    <n v="0"/>
  </r>
  <r>
    <n v="6240"/>
    <x v="3108"/>
    <x v="295"/>
    <d v="2017-12-16T00:00:00"/>
    <s v="Standard Class"/>
    <x v="456"/>
    <x v="456"/>
    <x v="0"/>
    <s v="United States"/>
    <s v="San Jose"/>
    <s v="California"/>
    <n v="95123"/>
    <x v="1"/>
    <s v="OFF-ST-10001496"/>
    <x v="1"/>
    <s v="Storage"/>
    <s v="Standard Rollaway File with Lock"/>
    <x v="2936"/>
    <n v="2"/>
    <n v="0"/>
    <n v="93.698800000000006"/>
    <s v="Anna Andreadi"/>
    <n v="1"/>
    <n v="0"/>
    <n v="0"/>
  </r>
  <r>
    <n v="6241"/>
    <x v="3109"/>
    <x v="517"/>
    <d v="2018-11-01T00:00:00"/>
    <s v="Second Class"/>
    <x v="109"/>
    <x v="109"/>
    <x v="0"/>
    <s v="United States"/>
    <s v="Los Angeles"/>
    <s v="California"/>
    <n v="90008"/>
    <x v="1"/>
    <s v="OFF-BI-10004236"/>
    <x v="1"/>
    <s v="Binders"/>
    <s v="XtraLife ClearVue Slant-D Ring Binder, White, 3&quot;"/>
    <x v="4366"/>
    <n v="1"/>
    <n v="0.2"/>
    <n v="3.8167999999999997"/>
    <s v="Anna Andreadi"/>
    <s v=""/>
    <n v="1"/>
    <n v="0"/>
  </r>
  <r>
    <n v="6242"/>
    <x v="3110"/>
    <x v="39"/>
    <d v="2019-05-31T00:00:00"/>
    <s v="Second Class"/>
    <x v="628"/>
    <x v="628"/>
    <x v="1"/>
    <s v="United States"/>
    <s v="Concord"/>
    <s v="New Hampshire"/>
    <n v="3301"/>
    <x v="3"/>
    <s v="FUR-FU-10001185"/>
    <x v="0"/>
    <s v="Furnishings"/>
    <s v="Advantus Employee of the Month Certificate Frame, 11 x 13-1/2"/>
    <x v="4367"/>
    <n v="8"/>
    <n v="0"/>
    <n v="101.4504"/>
    <s v="Chuck Magee"/>
    <s v=""/>
    <n v="1"/>
    <n v="0"/>
  </r>
  <r>
    <n v="6243"/>
    <x v="3111"/>
    <x v="1059"/>
    <d v="2016-12-28T00:00:00"/>
    <s v="Standard Class"/>
    <x v="503"/>
    <x v="503"/>
    <x v="2"/>
    <s v="United States"/>
    <s v="Columbia"/>
    <s v="Tennessee"/>
    <n v="38401"/>
    <x v="0"/>
    <s v="OFF-BI-10000977"/>
    <x v="1"/>
    <s v="Binders"/>
    <s v="Ibico Plastic Spiral Binding Combs"/>
    <x v="2614"/>
    <n v="2"/>
    <n v="0.7"/>
    <n v="-14.591999999999999"/>
    <s v="Cassandra Brandow"/>
    <s v=""/>
    <n v="1"/>
    <n v="0"/>
  </r>
  <r>
    <n v="6244"/>
    <x v="3112"/>
    <x v="390"/>
    <d v="2018-11-28T00:00:00"/>
    <s v="Standard Class"/>
    <x v="615"/>
    <x v="615"/>
    <x v="2"/>
    <s v="United States"/>
    <s v="Bellevue"/>
    <s v="Washington"/>
    <n v="98006"/>
    <x v="1"/>
    <s v="OFF-SU-10004782"/>
    <x v="1"/>
    <s v="Supplies"/>
    <s v="Elite 5&quot; Scissors"/>
    <x v="3554"/>
    <n v="3"/>
    <n v="0"/>
    <n v="7.6049999999999978"/>
    <s v="Anna Andreadi"/>
    <s v=""/>
    <n v="1"/>
    <n v="0"/>
  </r>
  <r>
    <n v="6245"/>
    <x v="3113"/>
    <x v="312"/>
    <d v="2017-11-25T00:00:00"/>
    <s v="Standard Class"/>
    <x v="683"/>
    <x v="683"/>
    <x v="2"/>
    <s v="United States"/>
    <s v="Seattle"/>
    <s v="Washington"/>
    <n v="98105"/>
    <x v="1"/>
    <s v="OFF-AR-10002067"/>
    <x v="1"/>
    <s v="Art"/>
    <s v="Newell 334"/>
    <x v="4311"/>
    <n v="6"/>
    <n v="0"/>
    <n v="30.950400000000002"/>
    <s v="Anna Andreadi"/>
    <s v=""/>
    <n v="1"/>
    <n v="0"/>
  </r>
  <r>
    <n v="6246"/>
    <x v="3113"/>
    <x v="312"/>
    <d v="2017-11-25T00:00:00"/>
    <s v="Standard Class"/>
    <x v="683"/>
    <x v="683"/>
    <x v="2"/>
    <s v="United States"/>
    <s v="Seattle"/>
    <s v="Washington"/>
    <n v="98105"/>
    <x v="1"/>
    <s v="FUR-FU-10002364"/>
    <x v="0"/>
    <s v="Furnishings"/>
    <s v="Eldon Expressions Wood Desk Accessories, Oak"/>
    <x v="3077"/>
    <n v="3"/>
    <n v="0"/>
    <n v="6.4205999999999976"/>
    <s v="Anna Andreadi"/>
    <s v=""/>
    <n v="1"/>
    <n v="0"/>
  </r>
  <r>
    <n v="6247"/>
    <x v="3113"/>
    <x v="312"/>
    <d v="2017-11-25T00:00:00"/>
    <s v="Standard Class"/>
    <x v="683"/>
    <x v="683"/>
    <x v="2"/>
    <s v="United States"/>
    <s v="Seattle"/>
    <s v="Washington"/>
    <n v="98105"/>
    <x v="1"/>
    <s v="TEC-AC-10002018"/>
    <x v="2"/>
    <s v="Accessories"/>
    <s v="AmazonBasics 3-Button USB Wired Mouse"/>
    <x v="62"/>
    <n v="2"/>
    <n v="0"/>
    <n v="6.011400000000001"/>
    <s v="Anna Andreadi"/>
    <s v=""/>
    <n v="1"/>
    <n v="0"/>
  </r>
  <r>
    <n v="6248"/>
    <x v="3114"/>
    <x v="148"/>
    <d v="2019-06-04T00:00:00"/>
    <s v="Standard Class"/>
    <x v="586"/>
    <x v="586"/>
    <x v="0"/>
    <s v="United States"/>
    <s v="Columbus"/>
    <s v="Indiana"/>
    <n v="47201"/>
    <x v="2"/>
    <s v="OFF-BI-10000632"/>
    <x v="1"/>
    <s v="Binders"/>
    <s v="Satellite Sectional Post Binders"/>
    <x v="4368"/>
    <n v="1"/>
    <n v="0"/>
    <n v="19.968599999999999"/>
    <s v="Kelly Williams"/>
    <s v=""/>
    <n v="1"/>
    <n v="0"/>
  </r>
  <r>
    <n v="6249"/>
    <x v="3114"/>
    <x v="148"/>
    <d v="2019-06-04T00:00:00"/>
    <s v="Standard Class"/>
    <x v="586"/>
    <x v="586"/>
    <x v="0"/>
    <s v="United States"/>
    <s v="Columbus"/>
    <s v="Indiana"/>
    <n v="47201"/>
    <x v="2"/>
    <s v="FUR-FU-10003981"/>
    <x v="0"/>
    <s v="Furnishings"/>
    <s v="Eldon Wave Desk Accessories"/>
    <x v="875"/>
    <n v="3"/>
    <n v="0"/>
    <n v="2.6208000000000005"/>
    <s v="Kelly Williams"/>
    <s v=""/>
    <n v="1"/>
    <n v="0"/>
  </r>
  <r>
    <n v="6250"/>
    <x v="3114"/>
    <x v="148"/>
    <d v="2019-06-04T00:00:00"/>
    <s v="Standard Class"/>
    <x v="586"/>
    <x v="586"/>
    <x v="0"/>
    <s v="United States"/>
    <s v="Columbus"/>
    <s v="Indiana"/>
    <n v="47201"/>
    <x v="2"/>
    <s v="OFF-AP-10001564"/>
    <x v="1"/>
    <s v="Appliances"/>
    <s v="Hoover Commercial Lightweight Upright Vacuum with E-Z Empty Dirt Cup"/>
    <x v="4369"/>
    <n v="2"/>
    <n v="0"/>
    <n v="120.94159999999999"/>
    <s v="Kelly Williams"/>
    <s v=""/>
    <n v="1"/>
    <n v="0"/>
  </r>
  <r>
    <n v="6251"/>
    <x v="3114"/>
    <x v="148"/>
    <d v="2019-06-04T00:00:00"/>
    <s v="Standard Class"/>
    <x v="586"/>
    <x v="586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x v="3373"/>
    <n v="1"/>
    <n v="0"/>
    <n v="3.99"/>
    <s v="Kelly Williams"/>
    <s v=""/>
    <n v="1"/>
    <n v="0"/>
  </r>
  <r>
    <n v="6252"/>
    <x v="3115"/>
    <x v="266"/>
    <d v="2016-12-04T00:00:00"/>
    <s v="First Class"/>
    <x v="430"/>
    <x v="430"/>
    <x v="0"/>
    <s v="United States"/>
    <s v="Chicago"/>
    <s v="Illinois"/>
    <n v="60623"/>
    <x v="2"/>
    <s v="OFF-AP-10004249"/>
    <x v="1"/>
    <s v="Appliances"/>
    <s v="Staple holder"/>
    <x v="4370"/>
    <n v="1"/>
    <n v="0.8"/>
    <n v="-6.344100000000001"/>
    <s v="Kelly Williams"/>
    <s v=""/>
    <n v="1"/>
    <n v="0"/>
  </r>
  <r>
    <n v="6253"/>
    <x v="3116"/>
    <x v="884"/>
    <d v="2016-04-07T00:00:00"/>
    <s v="Same Day"/>
    <x v="91"/>
    <x v="91"/>
    <x v="2"/>
    <s v="United States"/>
    <s v="Marietta"/>
    <s v="Georgia"/>
    <n v="30062"/>
    <x v="0"/>
    <s v="OFF-PA-10003441"/>
    <x v="1"/>
    <s v="Paper"/>
    <s v="Xerox 226"/>
    <x v="713"/>
    <n v="9"/>
    <n v="0"/>
    <n v="27.993600000000001"/>
    <s v="Cassandra Brandow"/>
    <s v=""/>
    <n v="1"/>
    <n v="0"/>
  </r>
  <r>
    <n v="6254"/>
    <x v="3116"/>
    <x v="884"/>
    <d v="2016-04-07T00:00:00"/>
    <s v="Same Day"/>
    <x v="91"/>
    <x v="91"/>
    <x v="2"/>
    <s v="United States"/>
    <s v="Marietta"/>
    <s v="Georgia"/>
    <n v="30062"/>
    <x v="0"/>
    <s v="TEC-PH-10004922"/>
    <x v="2"/>
    <s v="Phones"/>
    <s v="RCA Visys Integrated PBX 8-Line Router"/>
    <x v="4371"/>
    <n v="3"/>
    <n v="0"/>
    <n v="50.242500000000007"/>
    <s v="Cassandra Brandow"/>
    <s v=""/>
    <n v="1"/>
    <n v="0"/>
  </r>
  <r>
    <n v="6255"/>
    <x v="3117"/>
    <x v="1014"/>
    <d v="2017-09-14T00:00:00"/>
    <s v="Standard Class"/>
    <x v="100"/>
    <x v="100"/>
    <x v="1"/>
    <s v="United States"/>
    <s v="Montgomery"/>
    <s v="Alabama"/>
    <n v="36116"/>
    <x v="0"/>
    <s v="FUR-FU-10001731"/>
    <x v="0"/>
    <s v="Furnishings"/>
    <s v="Acrylic Self-Standing Desk Frames"/>
    <x v="794"/>
    <n v="8"/>
    <n v="0"/>
    <n v="8.1167999999999996"/>
    <s v="Cassandra Brandow"/>
    <s v=""/>
    <n v="1"/>
    <n v="0"/>
  </r>
  <r>
    <n v="6256"/>
    <x v="3118"/>
    <x v="428"/>
    <d v="2019-09-15T00:00:00"/>
    <s v="Standard Class"/>
    <x v="136"/>
    <x v="136"/>
    <x v="1"/>
    <s v="United States"/>
    <s v="Plano"/>
    <s v="Texas"/>
    <n v="75023"/>
    <x v="2"/>
    <s v="OFF-LA-10000134"/>
    <x v="1"/>
    <s v="Labels"/>
    <s v="Avery 511"/>
    <x v="4372"/>
    <n v="4"/>
    <n v="0.2"/>
    <n v="3.4495999999999993"/>
    <s v="Kelly Williams"/>
    <s v=""/>
    <n v="1"/>
    <n v="0"/>
  </r>
  <r>
    <n v="6257"/>
    <x v="3119"/>
    <x v="684"/>
    <d v="2017-09-08T00:00:00"/>
    <s v="Second Class"/>
    <x v="401"/>
    <x v="401"/>
    <x v="2"/>
    <s v="United States"/>
    <s v="Tamarac"/>
    <s v="Florida"/>
    <n v="33319"/>
    <x v="0"/>
    <s v="OFF-BI-10003166"/>
    <x v="1"/>
    <s v="Binders"/>
    <s v="GBC Plasticlear Binding Covers"/>
    <x v="2753"/>
    <n v="1"/>
    <n v="0.7"/>
    <n v="-2.5255999999999998"/>
    <s v="Cassandra Brandow"/>
    <s v=""/>
    <n v="1"/>
    <n v="0"/>
  </r>
  <r>
    <n v="6258"/>
    <x v="3120"/>
    <x v="808"/>
    <d v="2019-11-06T00:00:00"/>
    <s v="Second Class"/>
    <x v="255"/>
    <x v="255"/>
    <x v="1"/>
    <s v="United States"/>
    <s v="Columbus"/>
    <s v="Ohio"/>
    <n v="43229"/>
    <x v="3"/>
    <s v="OFF-SU-10000646"/>
    <x v="1"/>
    <s v="Supplies"/>
    <s v="Premier Automatic Letter Opener"/>
    <x v="4373"/>
    <n v="2"/>
    <n v="0.2"/>
    <n v="-81.725799999999978"/>
    <s v="Chuck Magee"/>
    <s v=""/>
    <n v="1"/>
    <n v="0"/>
  </r>
  <r>
    <n v="6259"/>
    <x v="3121"/>
    <x v="262"/>
    <d v="2017-03-30T00:00:00"/>
    <s v="Second Class"/>
    <x v="581"/>
    <x v="581"/>
    <x v="0"/>
    <s v="United States"/>
    <s v="New York City"/>
    <s v="New York"/>
    <n v="10009"/>
    <x v="3"/>
    <s v="OFF-EN-10004459"/>
    <x v="1"/>
    <s v="Envelopes"/>
    <s v="Security-Tint Envelopes"/>
    <x v="996"/>
    <n v="3"/>
    <n v="0"/>
    <n v="11.230799999999999"/>
    <s v="Chuck Magee"/>
    <s v=""/>
    <n v="1"/>
    <n v="0"/>
  </r>
  <r>
    <n v="6260"/>
    <x v="3122"/>
    <x v="863"/>
    <d v="2017-08-17T00:00:00"/>
    <s v="Second Class"/>
    <x v="267"/>
    <x v="267"/>
    <x v="0"/>
    <s v="United States"/>
    <s v="Richmond"/>
    <s v="Indiana"/>
    <n v="47374"/>
    <x v="2"/>
    <s v="OFF-BI-10003529"/>
    <x v="1"/>
    <s v="Binders"/>
    <s v="Avery Round Ring Poly Binders"/>
    <x v="716"/>
    <n v="4"/>
    <n v="0"/>
    <n v="5.5663999999999998"/>
    <s v="Kelly Williams"/>
    <s v=""/>
    <n v="1"/>
    <n v="0"/>
  </r>
  <r>
    <n v="6261"/>
    <x v="3123"/>
    <x v="793"/>
    <d v="2017-05-18T00:00:00"/>
    <s v="Standard Class"/>
    <x v="197"/>
    <x v="197"/>
    <x v="0"/>
    <s v="United States"/>
    <s v="Seattle"/>
    <s v="Washington"/>
    <n v="98115"/>
    <x v="1"/>
    <s v="OFF-BI-10002949"/>
    <x v="1"/>
    <s v="Binders"/>
    <s v="Prestige Round Ring Binders"/>
    <x v="851"/>
    <n v="3"/>
    <n v="0.2"/>
    <n v="4.9247999999999985"/>
    <s v="Anna Andreadi"/>
    <s v=""/>
    <n v="1"/>
    <n v="0"/>
  </r>
  <r>
    <n v="6262"/>
    <x v="3124"/>
    <x v="283"/>
    <d v="2019-07-27T00:00:00"/>
    <s v="Standard Class"/>
    <x v="756"/>
    <x v="756"/>
    <x v="1"/>
    <s v="United States"/>
    <s v="Long Beach"/>
    <s v="New York"/>
    <n v="11561"/>
    <x v="3"/>
    <s v="OFF-LA-10001158"/>
    <x v="1"/>
    <s v="Labels"/>
    <s v="Avery Address/Shipping Labels for Typewriters, 4&quot; x 2&quot;"/>
    <x v="1417"/>
    <n v="4"/>
    <n v="0"/>
    <n v="19.872"/>
    <s v="Chuck Magee"/>
    <s v=""/>
    <n v="1"/>
    <n v="0"/>
  </r>
  <r>
    <n v="6263"/>
    <x v="3125"/>
    <x v="446"/>
    <d v="2018-09-26T00:00:00"/>
    <s v="First Class"/>
    <x v="149"/>
    <x v="149"/>
    <x v="1"/>
    <s v="United States"/>
    <s v="Rockford"/>
    <s v="Illinois"/>
    <n v="61107"/>
    <x v="2"/>
    <s v="OFF-BI-10004584"/>
    <x v="1"/>
    <s v="Binders"/>
    <s v="GBC ProClick 150 Presentation Binding System"/>
    <x v="4374"/>
    <n v="7"/>
    <n v="0.8"/>
    <n v="-729.91380000000004"/>
    <s v="Kelly Williams"/>
    <s v=""/>
    <n v="1"/>
    <n v="0"/>
  </r>
  <r>
    <n v="6264"/>
    <x v="3126"/>
    <x v="1024"/>
    <d v="2019-05-10T00:00:00"/>
    <s v="Standard Class"/>
    <x v="453"/>
    <x v="453"/>
    <x v="1"/>
    <s v="United States"/>
    <s v="Columbus"/>
    <s v="Georgia"/>
    <n v="31907"/>
    <x v="0"/>
    <s v="OFF-BI-10004965"/>
    <x v="1"/>
    <s v="Binders"/>
    <s v="Ibico Covers for Plastic or Wire Binding Elements"/>
    <x v="1339"/>
    <n v="3"/>
    <n v="0"/>
    <n v="15.524999999999999"/>
    <s v="Cassandra Brandow"/>
    <s v=""/>
    <n v="1"/>
    <n v="0"/>
  </r>
  <r>
    <n v="6265"/>
    <x v="3127"/>
    <x v="1099"/>
    <d v="2018-10-06T00:00:00"/>
    <s v="Same Day"/>
    <x v="101"/>
    <x v="101"/>
    <x v="0"/>
    <s v="United States"/>
    <s v="Tulsa"/>
    <s v="Oklahoma"/>
    <n v="74133"/>
    <x v="2"/>
    <s v="OFF-BI-10004654"/>
    <x v="1"/>
    <s v="Binders"/>
    <s v="Avery Binding System Hidden Tab Executive Style Index Sets"/>
    <x v="4375"/>
    <n v="5"/>
    <n v="0"/>
    <n v="14.424999999999999"/>
    <s v="Kelly Williams"/>
    <n v="1"/>
    <n v="0"/>
    <n v="0"/>
  </r>
  <r>
    <n v="6266"/>
    <x v="3128"/>
    <x v="935"/>
    <d v="2016-11-08T00:00:00"/>
    <s v="Standard Class"/>
    <x v="247"/>
    <x v="247"/>
    <x v="0"/>
    <s v="United States"/>
    <s v="Nashville"/>
    <s v="Tennessee"/>
    <n v="37211"/>
    <x v="0"/>
    <s v="OFF-PA-10000141"/>
    <x v="1"/>
    <s v="Paper"/>
    <s v="Ampad Evidence Wirebond Steno Books, 6&quot; x 9&quot;"/>
    <x v="4273"/>
    <n v="2"/>
    <n v="0.2"/>
    <n v="1.1771999999999998"/>
    <s v="Cassandra Brandow"/>
    <s v=""/>
    <n v="1"/>
    <n v="0"/>
  </r>
  <r>
    <n v="6267"/>
    <x v="3128"/>
    <x v="935"/>
    <d v="2016-11-08T00:00:00"/>
    <s v="Standard Class"/>
    <x v="247"/>
    <x v="247"/>
    <x v="0"/>
    <s v="United States"/>
    <s v="Nashville"/>
    <s v="Tennessee"/>
    <n v="37211"/>
    <x v="0"/>
    <s v="OFF-PA-10001019"/>
    <x v="1"/>
    <s v="Paper"/>
    <s v="Xerox 1884"/>
    <x v="3901"/>
    <n v="9"/>
    <n v="0.2"/>
    <n v="48.551399999999994"/>
    <s v="Cassandra Brandow"/>
    <s v=""/>
    <n v="1"/>
    <n v="0"/>
  </r>
  <r>
    <n v="6268"/>
    <x v="3129"/>
    <x v="486"/>
    <d v="2017-10-04T00:00:00"/>
    <s v="Second Class"/>
    <x v="84"/>
    <x v="84"/>
    <x v="2"/>
    <s v="United States"/>
    <s v="Cambridge"/>
    <s v="Massachusetts"/>
    <n v="2138"/>
    <x v="3"/>
    <s v="TEC-PH-10002496"/>
    <x v="2"/>
    <s v="Phones"/>
    <s v="Cisco SPA301"/>
    <x v="4376"/>
    <n v="2"/>
    <n v="0"/>
    <n v="93.593999999999994"/>
    <s v="Chuck Magee"/>
    <s v=""/>
    <n v="1"/>
    <n v="0"/>
  </r>
  <r>
    <n v="6269"/>
    <x v="3129"/>
    <x v="486"/>
    <d v="2017-10-04T00:00:00"/>
    <s v="Second Class"/>
    <x v="84"/>
    <x v="84"/>
    <x v="2"/>
    <s v="United States"/>
    <s v="Cambridge"/>
    <s v="Massachusetts"/>
    <n v="2138"/>
    <x v="3"/>
    <s v="OFF-BI-10000829"/>
    <x v="1"/>
    <s v="Binders"/>
    <s v="Avery Non-Stick Binders"/>
    <x v="4377"/>
    <n v="5"/>
    <n v="0"/>
    <n v="10.327"/>
    <s v="Chuck Magee"/>
    <s v=""/>
    <n v="1"/>
    <n v="0"/>
  </r>
  <r>
    <n v="6270"/>
    <x v="3130"/>
    <x v="574"/>
    <d v="2019-12-06T00:00:00"/>
    <s v="Standard Class"/>
    <x v="179"/>
    <x v="179"/>
    <x v="1"/>
    <s v="United States"/>
    <s v="Oakland"/>
    <s v="California"/>
    <n v="94601"/>
    <x v="1"/>
    <s v="TEC-PH-10001448"/>
    <x v="2"/>
    <s v="Phones"/>
    <s v="Anker Astro 15000mAh USB Portable Charger"/>
    <x v="3149"/>
    <n v="1"/>
    <n v="0.2"/>
    <n v="-7.9984000000000073"/>
    <s v="Anna Andreadi"/>
    <s v=""/>
    <n v="1"/>
    <n v="0"/>
  </r>
  <r>
    <n v="6271"/>
    <x v="3130"/>
    <x v="574"/>
    <d v="2019-12-06T00:00:00"/>
    <s v="Standard Class"/>
    <x v="179"/>
    <x v="179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x v="4378"/>
    <n v="9"/>
    <n v="0.2"/>
    <n v="43.464599999999905"/>
    <s v="Anna Andreadi"/>
    <s v=""/>
    <n v="1"/>
    <n v="0"/>
  </r>
  <r>
    <n v="6272"/>
    <x v="3130"/>
    <x v="574"/>
    <d v="2019-12-06T00:00:00"/>
    <s v="Standard Class"/>
    <x v="179"/>
    <x v="179"/>
    <x v="1"/>
    <s v="United States"/>
    <s v="Oakland"/>
    <s v="California"/>
    <n v="94601"/>
    <x v="1"/>
    <s v="OFF-AR-10004022"/>
    <x v="1"/>
    <s v="Art"/>
    <s v="Panasonic KP-380BK Classic Electric Pencil Sharpener"/>
    <x v="4379"/>
    <n v="5"/>
    <n v="0"/>
    <n v="44.974999999999987"/>
    <s v="Anna Andreadi"/>
    <s v=""/>
    <n v="1"/>
    <n v="0"/>
  </r>
  <r>
    <n v="6273"/>
    <x v="3131"/>
    <x v="157"/>
    <d v="2019-12-12T00:00:00"/>
    <s v="First Class"/>
    <x v="155"/>
    <x v="155"/>
    <x v="1"/>
    <s v="United States"/>
    <s v="Palatine"/>
    <s v="Illinois"/>
    <n v="60067"/>
    <x v="2"/>
    <s v="TEC-AC-10001284"/>
    <x v="2"/>
    <s v="Accessories"/>
    <s v="Enermax Briskie RF Wireless Keyboard and Mouse Combo"/>
    <x v="4380"/>
    <n v="7"/>
    <n v="0.2"/>
    <n v="23.262400000000003"/>
    <s v="Kelly Williams"/>
    <s v=""/>
    <n v="1"/>
    <n v="0"/>
  </r>
  <r>
    <n v="6274"/>
    <x v="3132"/>
    <x v="19"/>
    <d v="2018-07-22T00:00:00"/>
    <s v="Second Class"/>
    <x v="589"/>
    <x v="589"/>
    <x v="0"/>
    <s v="United States"/>
    <s v="Seattle"/>
    <s v="Washington"/>
    <n v="98105"/>
    <x v="1"/>
    <s v="FUR-FU-10001847"/>
    <x v="0"/>
    <s v="Furnishings"/>
    <s v="Eldon Image Series Black Desk Accessories"/>
    <x v="2162"/>
    <n v="3"/>
    <n v="0"/>
    <n v="4.4711999999999996"/>
    <s v="Anna Andreadi"/>
    <s v=""/>
    <n v="1"/>
    <n v="0"/>
  </r>
  <r>
    <n v="6275"/>
    <x v="3132"/>
    <x v="19"/>
    <d v="2018-07-22T00:00:00"/>
    <s v="Second Class"/>
    <x v="589"/>
    <x v="589"/>
    <x v="0"/>
    <s v="United States"/>
    <s v="Seattle"/>
    <s v="Washington"/>
    <n v="98105"/>
    <x v="1"/>
    <s v="TEC-AC-10004595"/>
    <x v="2"/>
    <s v="Accessories"/>
    <s v="First Data TMFD35 PIN Pad"/>
    <x v="4381"/>
    <n v="3"/>
    <n v="0"/>
    <n v="89.963999999999999"/>
    <s v="Anna Andreadi"/>
    <s v=""/>
    <n v="1"/>
    <n v="0"/>
  </r>
  <r>
    <n v="6276"/>
    <x v="3132"/>
    <x v="19"/>
    <d v="2018-07-22T00:00:00"/>
    <s v="Second Class"/>
    <x v="589"/>
    <x v="589"/>
    <x v="0"/>
    <s v="United States"/>
    <s v="Seattle"/>
    <s v="Washington"/>
    <n v="98105"/>
    <x v="1"/>
    <s v="FUR-FU-10004164"/>
    <x v="0"/>
    <s v="Furnishings"/>
    <s v="Eldon 300 Class Desk Accessories, Black"/>
    <x v="4382"/>
    <n v="5"/>
    <n v="0"/>
    <n v="10.890000000000002"/>
    <s v="Anna Andreadi"/>
    <s v=""/>
    <n v="1"/>
    <n v="0"/>
  </r>
  <r>
    <n v="6277"/>
    <x v="3132"/>
    <x v="19"/>
    <d v="2018-07-22T00:00:00"/>
    <s v="Second Class"/>
    <x v="589"/>
    <x v="589"/>
    <x v="0"/>
    <s v="United States"/>
    <s v="Seattle"/>
    <s v="Washington"/>
    <n v="98105"/>
    <x v="1"/>
    <s v="OFF-LA-10001074"/>
    <x v="1"/>
    <s v="Labels"/>
    <s v="Round Specialty Laser Printer Labels"/>
    <x v="2077"/>
    <n v="7"/>
    <n v="0"/>
    <n v="41.223699999999994"/>
    <s v="Anna Andreadi"/>
    <s v=""/>
    <n v="1"/>
    <n v="0"/>
  </r>
  <r>
    <n v="6278"/>
    <x v="3132"/>
    <x v="19"/>
    <d v="2018-07-22T00:00:00"/>
    <s v="Second Class"/>
    <x v="589"/>
    <x v="589"/>
    <x v="0"/>
    <s v="United States"/>
    <s v="Seattle"/>
    <s v="Washington"/>
    <n v="98105"/>
    <x v="1"/>
    <s v="OFF-ST-10000604"/>
    <x v="1"/>
    <s v="Storage"/>
    <s v="Home/Office Personal File Carts"/>
    <x v="2876"/>
    <n v="2"/>
    <n v="0"/>
    <n v="17.379999999999995"/>
    <s v="Anna Andreadi"/>
    <s v=""/>
    <n v="1"/>
    <n v="0"/>
  </r>
  <r>
    <n v="6279"/>
    <x v="3132"/>
    <x v="19"/>
    <d v="2018-07-22T00:00:00"/>
    <s v="Second Class"/>
    <x v="589"/>
    <x v="589"/>
    <x v="0"/>
    <s v="United States"/>
    <s v="Seattle"/>
    <s v="Washington"/>
    <n v="98105"/>
    <x v="1"/>
    <s v="TEC-PH-10000148"/>
    <x v="2"/>
    <s v="Phones"/>
    <s v="Cyber Acoustics AC-202b Speech Recognition Stereo Headset"/>
    <x v="4383"/>
    <n v="2"/>
    <n v="0.2"/>
    <n v="-4.6764000000000001"/>
    <s v="Anna Andreadi"/>
    <s v=""/>
    <n v="1"/>
    <n v="0"/>
  </r>
  <r>
    <n v="6280"/>
    <x v="3132"/>
    <x v="19"/>
    <d v="2018-07-22T00:00:00"/>
    <s v="Second Class"/>
    <x v="589"/>
    <x v="589"/>
    <x v="0"/>
    <s v="United States"/>
    <s v="Seattle"/>
    <s v="Washington"/>
    <n v="98105"/>
    <x v="1"/>
    <s v="OFF-BI-10000042"/>
    <x v="1"/>
    <s v="Binders"/>
    <s v="Pressboard Data Binder, Crimson, 12&quot; X 8 1/2&quot;"/>
    <x v="2994"/>
    <n v="3"/>
    <n v="0.2"/>
    <n v="4.1651999999999987"/>
    <s v="Anna Andreadi"/>
    <s v=""/>
    <n v="1"/>
    <n v="0"/>
  </r>
  <r>
    <n v="6281"/>
    <x v="3133"/>
    <x v="605"/>
    <d v="2019-05-16T00:00:00"/>
    <s v="Standard Class"/>
    <x v="101"/>
    <x v="101"/>
    <x v="0"/>
    <s v="United States"/>
    <s v="Cincinnati"/>
    <s v="Ohio"/>
    <n v="45231"/>
    <x v="3"/>
    <s v="OFF-LA-10000443"/>
    <x v="1"/>
    <s v="Labels"/>
    <s v="Avery 501"/>
    <x v="2184"/>
    <n v="2"/>
    <n v="0.2"/>
    <n v="1.9925999999999999"/>
    <s v="Chuck Magee"/>
    <s v=""/>
    <n v="1"/>
    <n v="0"/>
  </r>
  <r>
    <n v="6282"/>
    <x v="3134"/>
    <x v="312"/>
    <d v="2017-11-26T00:00:00"/>
    <s v="Standard Class"/>
    <x v="523"/>
    <x v="523"/>
    <x v="0"/>
    <s v="United States"/>
    <s v="Marion"/>
    <s v="Ohio"/>
    <n v="43302"/>
    <x v="3"/>
    <s v="FUR-FU-10002874"/>
    <x v="0"/>
    <s v="Furnishings"/>
    <s v="Ultra Commercial Grade Dual Valve Door Closer"/>
    <x v="4384"/>
    <n v="2"/>
    <n v="0.2"/>
    <n v="9.5735999999999937"/>
    <s v="Chuck Magee"/>
    <s v=""/>
    <n v="1"/>
    <n v="0"/>
  </r>
  <r>
    <n v="6283"/>
    <x v="3134"/>
    <x v="312"/>
    <d v="2017-11-26T00:00:00"/>
    <s v="Standard Class"/>
    <x v="523"/>
    <x v="523"/>
    <x v="0"/>
    <s v="United States"/>
    <s v="Marion"/>
    <s v="Ohio"/>
    <n v="43302"/>
    <x v="3"/>
    <s v="OFF-ST-10003994"/>
    <x v="1"/>
    <s v="Storage"/>
    <s v="Belkin 19&quot; Center-Weighted Shelf, Gray"/>
    <x v="4385"/>
    <n v="3"/>
    <n v="0.2"/>
    <n v="-26.541000000000004"/>
    <s v="Chuck Magee"/>
    <s v=""/>
    <n v="1"/>
    <n v="0"/>
  </r>
  <r>
    <n v="6284"/>
    <x v="3135"/>
    <x v="446"/>
    <d v="2018-09-28T00:00:00"/>
    <s v="Standard Class"/>
    <x v="553"/>
    <x v="553"/>
    <x v="1"/>
    <s v="United States"/>
    <s v="Los Angeles"/>
    <s v="California"/>
    <n v="90049"/>
    <x v="1"/>
    <s v="OFF-EN-10001453"/>
    <x v="1"/>
    <s v="Envelopes"/>
    <s v="Tyvek Interoffice Envelopes, 9 1/2&quot; x 12 1/2&quot;, 100/Box"/>
    <x v="4164"/>
    <n v="5"/>
    <n v="0"/>
    <n v="143.30299999999997"/>
    <s v="Anna Andreadi"/>
    <s v=""/>
    <n v="1"/>
    <n v="0"/>
  </r>
  <r>
    <n v="6285"/>
    <x v="3135"/>
    <x v="446"/>
    <d v="2018-09-28T00:00:00"/>
    <s v="Standard Class"/>
    <x v="553"/>
    <x v="553"/>
    <x v="1"/>
    <s v="United States"/>
    <s v="Los Angeles"/>
    <s v="California"/>
    <n v="90049"/>
    <x v="1"/>
    <s v="FUR-CH-10000988"/>
    <x v="0"/>
    <s v="Chairs"/>
    <s v="Hon Olson Stacker Stools"/>
    <x v="4386"/>
    <n v="5"/>
    <n v="0.2"/>
    <n v="56.324000000000012"/>
    <s v="Anna Andreadi"/>
    <s v=""/>
    <n v="1"/>
    <n v="0"/>
  </r>
  <r>
    <n v="6286"/>
    <x v="3136"/>
    <x v="147"/>
    <d v="2018-10-26T00:00:00"/>
    <s v="Standard Class"/>
    <x v="100"/>
    <x v="100"/>
    <x v="1"/>
    <s v="United States"/>
    <s v="Lakewood"/>
    <s v="Ohio"/>
    <n v="44107"/>
    <x v="3"/>
    <s v="FUR-TA-10003238"/>
    <x v="0"/>
    <s v="Tables"/>
    <s v="Chromcraft Bull-Nose Wood 48&quot; x 96&quot; Rectangular Conference Tables"/>
    <x v="4387"/>
    <n v="2"/>
    <n v="0.4"/>
    <n v="-231.41160000000008"/>
    <s v="Chuck Magee"/>
    <s v=""/>
    <n v="1"/>
    <n v="0"/>
  </r>
  <r>
    <n v="6287"/>
    <x v="3137"/>
    <x v="1057"/>
    <d v="2018-10-31T00:00:00"/>
    <s v="Standard Class"/>
    <x v="344"/>
    <x v="344"/>
    <x v="2"/>
    <s v="United States"/>
    <s v="Lebanon"/>
    <s v="Tennessee"/>
    <n v="37087"/>
    <x v="0"/>
    <s v="TEC-PH-10001061"/>
    <x v="2"/>
    <s v="Phones"/>
    <s v="Apple iPhone 5C"/>
    <x v="1977"/>
    <n v="3"/>
    <n v="0.2"/>
    <n v="17.998199999999997"/>
    <s v="Cassandra Brandow"/>
    <s v=""/>
    <n v="1"/>
    <n v="0"/>
  </r>
  <r>
    <n v="6288"/>
    <x v="3138"/>
    <x v="1001"/>
    <d v="2016-07-12T00:00:00"/>
    <s v="Standard Class"/>
    <x v="182"/>
    <x v="182"/>
    <x v="1"/>
    <s v="United States"/>
    <s v="San Francisco"/>
    <s v="California"/>
    <n v="94122"/>
    <x v="1"/>
    <s v="FUR-TA-10003715"/>
    <x v="0"/>
    <s v="Tables"/>
    <s v="Hon 2111 Invitation Series Corner Table"/>
    <x v="4388"/>
    <n v="3"/>
    <n v="0.2"/>
    <n v="-87.935400000000044"/>
    <s v="Anna Andreadi"/>
    <s v=""/>
    <n v="1"/>
    <n v="0"/>
  </r>
  <r>
    <n v="6289"/>
    <x v="3138"/>
    <x v="1001"/>
    <d v="2016-07-12T00:00:00"/>
    <s v="Standard Class"/>
    <x v="182"/>
    <x v="182"/>
    <x v="1"/>
    <s v="United States"/>
    <s v="San Francisco"/>
    <s v="California"/>
    <n v="94122"/>
    <x v="1"/>
    <s v="OFF-BI-10001597"/>
    <x v="1"/>
    <s v="Binders"/>
    <s v="Wilson Jones Ledger-Size, Piano-Hinge Binder, 2&quot;, Blue"/>
    <x v="4389"/>
    <n v="6"/>
    <n v="0.2"/>
    <n v="68.846399999999974"/>
    <s v="Anna Andreadi"/>
    <s v=""/>
    <n v="1"/>
    <n v="0"/>
  </r>
  <r>
    <n v="6290"/>
    <x v="3139"/>
    <x v="649"/>
    <d v="2017-03-18T00:00:00"/>
    <s v="Second Class"/>
    <x v="376"/>
    <x v="376"/>
    <x v="2"/>
    <s v="United States"/>
    <s v="Chico"/>
    <s v="California"/>
    <n v="95928"/>
    <x v="1"/>
    <s v="FUR-CH-10004063"/>
    <x v="0"/>
    <s v="Chairs"/>
    <s v="Global Deluxe High-Back Manager's Chair"/>
    <x v="4390"/>
    <n v="4"/>
    <n v="0.2"/>
    <n v="102.95279999999988"/>
    <s v="Anna Andreadi"/>
    <s v=""/>
    <n v="1"/>
    <n v="0"/>
  </r>
  <r>
    <n v="6291"/>
    <x v="3139"/>
    <x v="649"/>
    <d v="2017-03-18T00:00:00"/>
    <s v="Second Class"/>
    <x v="376"/>
    <x v="376"/>
    <x v="2"/>
    <s v="United States"/>
    <s v="Chico"/>
    <s v="California"/>
    <n v="95928"/>
    <x v="1"/>
    <s v="FUR-FU-10001979"/>
    <x v="0"/>
    <s v="Furnishings"/>
    <s v="Dana Halogen Swing-Arm Architect Lamp"/>
    <x v="568"/>
    <n v="8"/>
    <n v="0"/>
    <n v="91.772800000000018"/>
    <s v="Anna Andreadi"/>
    <s v=""/>
    <n v="1"/>
    <n v="0"/>
  </r>
  <r>
    <n v="6292"/>
    <x v="3140"/>
    <x v="574"/>
    <d v="2019-12-05T00:00:00"/>
    <s v="First Class"/>
    <x v="250"/>
    <x v="250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x v="4391"/>
    <n v="2"/>
    <n v="0"/>
    <n v="168.47040000000004"/>
    <s v="Cassandra Brandow"/>
    <s v=""/>
    <n v="1"/>
    <n v="0"/>
  </r>
  <r>
    <n v="6293"/>
    <x v="3141"/>
    <x v="1100"/>
    <d v="2017-04-26T00:00:00"/>
    <s v="Standard Class"/>
    <x v="616"/>
    <x v="616"/>
    <x v="0"/>
    <s v="United States"/>
    <s v="Los Angeles"/>
    <s v="California"/>
    <n v="90008"/>
    <x v="1"/>
    <s v="TEC-PH-10002923"/>
    <x v="2"/>
    <s v="Phones"/>
    <s v="Logitech B530 USB Headset - headset - Full size, Binaural"/>
    <x v="2550"/>
    <n v="3"/>
    <n v="0.2"/>
    <n v="7.7679000000000009"/>
    <s v="Anna Andreadi"/>
    <s v=""/>
    <n v="1"/>
    <n v="0"/>
  </r>
  <r>
    <n v="6294"/>
    <x v="3141"/>
    <x v="1100"/>
    <d v="2017-04-26T00:00:00"/>
    <s v="Standard Class"/>
    <x v="616"/>
    <x v="616"/>
    <x v="0"/>
    <s v="United States"/>
    <s v="Los Angeles"/>
    <s v="California"/>
    <n v="90008"/>
    <x v="1"/>
    <s v="OFF-AR-10004691"/>
    <x v="1"/>
    <s v="Art"/>
    <s v="Boston 1730 StandUp Electric Pencil Sharpener"/>
    <x v="2202"/>
    <n v="3"/>
    <n v="0"/>
    <n v="16.676400000000001"/>
    <s v="Anna Andreadi"/>
    <s v=""/>
    <n v="1"/>
    <n v="0"/>
  </r>
  <r>
    <n v="6295"/>
    <x v="3142"/>
    <x v="1101"/>
    <d v="2016-09-19T00:00:00"/>
    <s v="First Class"/>
    <x v="575"/>
    <x v="575"/>
    <x v="1"/>
    <s v="United States"/>
    <s v="New York City"/>
    <s v="New York"/>
    <n v="10024"/>
    <x v="3"/>
    <s v="OFF-BI-10002931"/>
    <x v="1"/>
    <s v="Binders"/>
    <s v="Avery Trapezoid Extra Heavy Duty 4&quot; Binders"/>
    <x v="4392"/>
    <n v="1"/>
    <n v="0.2"/>
    <n v="12.581999999999999"/>
    <s v="Chuck Magee"/>
    <s v=""/>
    <n v="1"/>
    <n v="0"/>
  </r>
  <r>
    <n v="6296"/>
    <x v="3143"/>
    <x v="129"/>
    <d v="2017-01-01T00:00:00"/>
    <s v="Standard Class"/>
    <x v="321"/>
    <x v="321"/>
    <x v="1"/>
    <s v="United States"/>
    <s v="Beverly"/>
    <s v="Massachusetts"/>
    <n v="1915"/>
    <x v="3"/>
    <s v="OFF-AP-10002651"/>
    <x v="1"/>
    <s v="Appliances"/>
    <s v="Hoover Upright Vacuum With Dirt Cup"/>
    <x v="4393"/>
    <n v="6"/>
    <n v="0"/>
    <n v="503.78219999999976"/>
    <s v="Chuck Magee"/>
    <s v=""/>
    <n v="1"/>
    <n v="0"/>
  </r>
  <r>
    <n v="6297"/>
    <x v="3143"/>
    <x v="129"/>
    <d v="2017-01-01T00:00:00"/>
    <s v="Standard Class"/>
    <x v="321"/>
    <x v="321"/>
    <x v="1"/>
    <s v="United States"/>
    <s v="Beverly"/>
    <s v="Massachusetts"/>
    <n v="1915"/>
    <x v="3"/>
    <s v="OFF-ST-10000689"/>
    <x v="1"/>
    <s v="Storage"/>
    <s v="Fellowes Strictly Business Drawer File, Letter/Legal Size"/>
    <x v="457"/>
    <n v="5"/>
    <n v="0"/>
    <n v="84.51"/>
    <s v="Chuck Magee"/>
    <s v=""/>
    <n v="1"/>
    <n v="0"/>
  </r>
  <r>
    <n v="6298"/>
    <x v="3143"/>
    <x v="129"/>
    <d v="2017-01-01T00:00:00"/>
    <s v="Standard Class"/>
    <x v="321"/>
    <x v="321"/>
    <x v="1"/>
    <s v="United States"/>
    <s v="Beverly"/>
    <s v="Massachusetts"/>
    <n v="1915"/>
    <x v="3"/>
    <s v="OFF-PA-10003302"/>
    <x v="1"/>
    <s v="Paper"/>
    <s v="Xerox 1906"/>
    <x v="275"/>
    <n v="4"/>
    <n v="0"/>
    <n v="66.627199999999988"/>
    <s v="Chuck Magee"/>
    <s v=""/>
    <n v="1"/>
    <n v="0"/>
  </r>
  <r>
    <n v="6299"/>
    <x v="3144"/>
    <x v="618"/>
    <d v="2016-10-26T00:00:00"/>
    <s v="Standard Class"/>
    <x v="245"/>
    <x v="245"/>
    <x v="1"/>
    <s v="United States"/>
    <s v="San Diego"/>
    <s v="California"/>
    <n v="92024"/>
    <x v="1"/>
    <s v="OFF-BI-10001460"/>
    <x v="1"/>
    <s v="Binders"/>
    <s v="Plastic Binding Combs"/>
    <x v="4394"/>
    <n v="3"/>
    <n v="0.2"/>
    <n v="12.2715"/>
    <s v="Anna Andreadi"/>
    <s v=""/>
    <n v="1"/>
    <n v="0"/>
  </r>
  <r>
    <n v="6300"/>
    <x v="3145"/>
    <x v="329"/>
    <d v="2019-12-03T00:00:00"/>
    <s v="First Class"/>
    <x v="595"/>
    <x v="595"/>
    <x v="2"/>
    <s v="United States"/>
    <s v="San Francisco"/>
    <s v="California"/>
    <n v="94109"/>
    <x v="1"/>
    <s v="FUR-FU-10003489"/>
    <x v="0"/>
    <s v="Furnishings"/>
    <s v="Contemporary Borderless Frame"/>
    <x v="4395"/>
    <n v="3"/>
    <n v="0"/>
    <n v="9.5570999999999984"/>
    <s v="Anna Andreadi"/>
    <s v=""/>
    <n v="1"/>
    <n v="0"/>
  </r>
  <r>
    <n v="6301"/>
    <x v="3146"/>
    <x v="571"/>
    <d v="2016-06-12T00:00:00"/>
    <s v="Standard Class"/>
    <x v="641"/>
    <x v="641"/>
    <x v="0"/>
    <s v="United States"/>
    <s v="Chicago"/>
    <s v="Illinois"/>
    <n v="60623"/>
    <x v="2"/>
    <s v="OFF-BI-10002794"/>
    <x v="1"/>
    <s v="Binders"/>
    <s v="Avery Trapezoid Ring Binder, 3&quot; Capacity, Black, 1040 sheets"/>
    <x v="4396"/>
    <n v="3"/>
    <n v="0.8"/>
    <n v="-38.11140000000001"/>
    <s v="Kelly Williams"/>
    <s v=""/>
    <n v="1"/>
    <n v="0"/>
  </r>
  <r>
    <n v="6302"/>
    <x v="3146"/>
    <x v="571"/>
    <d v="2016-06-12T00:00:00"/>
    <s v="Standard Class"/>
    <x v="641"/>
    <x v="641"/>
    <x v="0"/>
    <s v="United States"/>
    <s v="Chicago"/>
    <s v="Illinois"/>
    <n v="60623"/>
    <x v="2"/>
    <s v="OFF-EN-10000461"/>
    <x v="1"/>
    <s v="Envelopes"/>
    <s v="#10- 4 1/8&quot; x 9 1/2&quot; Recycled Envelopes"/>
    <x v="4397"/>
    <n v="2"/>
    <n v="0.2"/>
    <n v="4.7195999999999998"/>
    <s v="Kelly Williams"/>
    <s v=""/>
    <n v="1"/>
    <n v="0"/>
  </r>
  <r>
    <n v="6303"/>
    <x v="3147"/>
    <x v="51"/>
    <d v="2019-11-27T00:00:00"/>
    <s v="Standard Class"/>
    <x v="117"/>
    <x v="117"/>
    <x v="0"/>
    <s v="United States"/>
    <s v="Dallas"/>
    <s v="Texas"/>
    <n v="75220"/>
    <x v="2"/>
    <s v="TEC-PH-10001305"/>
    <x v="2"/>
    <s v="Phones"/>
    <s v="Panasonic KX TS208W Corded phone"/>
    <x v="4398"/>
    <n v="5"/>
    <n v="0.2"/>
    <n v="19.596000000000018"/>
    <s v="Kelly Williams"/>
    <s v=""/>
    <n v="1"/>
    <n v="0"/>
  </r>
  <r>
    <n v="6304"/>
    <x v="3148"/>
    <x v="978"/>
    <d v="2019-06-20T00:00:00"/>
    <s v="Second Class"/>
    <x v="71"/>
    <x v="71"/>
    <x v="2"/>
    <s v="United States"/>
    <s v="Corpus Christi"/>
    <s v="Texas"/>
    <n v="78415"/>
    <x v="2"/>
    <s v="OFF-PA-10000167"/>
    <x v="1"/>
    <s v="Paper"/>
    <s v="Xerox 1925"/>
    <x v="1355"/>
    <n v="3"/>
    <n v="0.2"/>
    <n v="23.234999999999992"/>
    <s v="Kelly Williams"/>
    <s v=""/>
    <n v="1"/>
    <n v="0"/>
  </r>
  <r>
    <n v="6305"/>
    <x v="3149"/>
    <x v="1024"/>
    <d v="2019-05-05T00:00:00"/>
    <s v="Same Day"/>
    <x v="482"/>
    <x v="482"/>
    <x v="0"/>
    <s v="United States"/>
    <s v="New York City"/>
    <s v="New York"/>
    <n v="10035"/>
    <x v="3"/>
    <s v="OFF-PA-10002947"/>
    <x v="1"/>
    <s v="Paper"/>
    <s v="Xerox 1923"/>
    <x v="3890"/>
    <n v="1"/>
    <n v="0"/>
    <n v="3.2063999999999999"/>
    <s v="Chuck Magee"/>
    <s v=""/>
    <n v="1"/>
    <n v="0"/>
  </r>
  <r>
    <n v="6306"/>
    <x v="3150"/>
    <x v="254"/>
    <d v="2018-11-06T00:00:00"/>
    <s v="Second Class"/>
    <x v="734"/>
    <x v="734"/>
    <x v="1"/>
    <s v="United States"/>
    <s v="Eugene"/>
    <s v="Oregon"/>
    <n v="97405"/>
    <x v="1"/>
    <s v="OFF-SU-10002301"/>
    <x v="1"/>
    <s v="Supplies"/>
    <s v="Serrated Blade or Curved Handle Hand Letter Openers"/>
    <x v="4399"/>
    <n v="7"/>
    <n v="0.2"/>
    <n v="-4.1761999999999997"/>
    <s v="Anna Andreadi"/>
    <s v=""/>
    <n v="1"/>
    <n v="0"/>
  </r>
  <r>
    <n v="6307"/>
    <x v="3150"/>
    <x v="254"/>
    <d v="2018-11-06T00:00:00"/>
    <s v="Second Class"/>
    <x v="734"/>
    <x v="734"/>
    <x v="1"/>
    <s v="United States"/>
    <s v="Eugene"/>
    <s v="Oregon"/>
    <n v="97405"/>
    <x v="1"/>
    <s v="FUR-CH-10003298"/>
    <x v="0"/>
    <s v="Chairs"/>
    <s v="Office Star - Contemporary Task Swivel chair with Loop Arms, Charcoal"/>
    <x v="4400"/>
    <n v="1"/>
    <n v="0.2"/>
    <n v="-14.407800000000009"/>
    <s v="Anna Andreadi"/>
    <s v=""/>
    <n v="1"/>
    <n v="0"/>
  </r>
  <r>
    <n v="6308"/>
    <x v="3150"/>
    <x v="254"/>
    <d v="2018-11-06T00:00:00"/>
    <s v="Second Class"/>
    <x v="734"/>
    <x v="734"/>
    <x v="1"/>
    <s v="United States"/>
    <s v="Eugene"/>
    <s v="Oregon"/>
    <n v="97405"/>
    <x v="1"/>
    <s v="OFF-PA-10004353"/>
    <x v="1"/>
    <s v="Paper"/>
    <s v="Southworth 25% Cotton Premium Laser Paper and Envelopes"/>
    <x v="1107"/>
    <n v="3"/>
    <n v="0.2"/>
    <n v="16.783200000000001"/>
    <s v="Anna Andreadi"/>
    <s v=""/>
    <n v="1"/>
    <n v="0"/>
  </r>
  <r>
    <n v="6309"/>
    <x v="3150"/>
    <x v="254"/>
    <d v="2018-11-06T00:00:00"/>
    <s v="Second Class"/>
    <x v="734"/>
    <x v="734"/>
    <x v="1"/>
    <s v="United States"/>
    <s v="Eugene"/>
    <s v="Oregon"/>
    <n v="97405"/>
    <x v="1"/>
    <s v="FUR-CH-10000229"/>
    <x v="0"/>
    <s v="Chairs"/>
    <s v="Global Enterprise Series Seating High-Back Swivel/Tilt Chairs"/>
    <x v="4401"/>
    <n v="3"/>
    <n v="0.2"/>
    <n v="-97.552800000000076"/>
    <s v="Anna Andreadi"/>
    <s v=""/>
    <n v="1"/>
    <n v="0"/>
  </r>
  <r>
    <n v="6310"/>
    <x v="3150"/>
    <x v="254"/>
    <d v="2018-11-06T00:00:00"/>
    <s v="Second Class"/>
    <x v="734"/>
    <x v="734"/>
    <x v="1"/>
    <s v="United States"/>
    <s v="Eugene"/>
    <s v="Oregon"/>
    <n v="97405"/>
    <x v="1"/>
    <s v="OFF-LA-10003930"/>
    <x v="1"/>
    <s v="Labels"/>
    <s v="Dot Matrix Printer Tape Reel Labels, White, 5000/Box"/>
    <x v="4402"/>
    <n v="8"/>
    <n v="0.2"/>
    <n v="228.07919999999999"/>
    <s v="Anna Andreadi"/>
    <s v=""/>
    <n v="1"/>
    <n v="0"/>
  </r>
  <r>
    <n v="6311"/>
    <x v="3150"/>
    <x v="254"/>
    <d v="2018-11-06T00:00:00"/>
    <s v="Second Class"/>
    <x v="734"/>
    <x v="734"/>
    <x v="1"/>
    <s v="United States"/>
    <s v="Eugene"/>
    <s v="Oregon"/>
    <n v="97405"/>
    <x v="1"/>
    <s v="OFF-PA-10000176"/>
    <x v="1"/>
    <s v="Paper"/>
    <s v="Xerox 1887"/>
    <x v="4403"/>
    <n v="1"/>
    <n v="0.2"/>
    <n v="5.3115999999999985"/>
    <s v="Anna Andreadi"/>
    <s v=""/>
    <n v="1"/>
    <n v="0"/>
  </r>
  <r>
    <n v="6312"/>
    <x v="3151"/>
    <x v="1102"/>
    <d v="2016-09-16T00:00:00"/>
    <s v="Standard Class"/>
    <x v="752"/>
    <x v="752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x v="4180"/>
    <n v="3"/>
    <n v="0"/>
    <n v="21.751499999999986"/>
    <s v="Anna Andreadi"/>
    <s v=""/>
    <n v="1"/>
    <n v="0"/>
  </r>
  <r>
    <n v="6313"/>
    <x v="3152"/>
    <x v="911"/>
    <d v="2019-02-21T00:00:00"/>
    <s v="Standard Class"/>
    <x v="243"/>
    <x v="243"/>
    <x v="1"/>
    <s v="United States"/>
    <s v="Fairfield"/>
    <s v="Connecticut"/>
    <n v="6824"/>
    <x v="3"/>
    <s v="OFF-ST-10001932"/>
    <x v="1"/>
    <s v="Storage"/>
    <s v="Fellowes Staxonsteel Drawer Files"/>
    <x v="4404"/>
    <n v="3"/>
    <n v="0"/>
    <n v="81.131400000000014"/>
    <s v="Chuck Magee"/>
    <s v=""/>
    <n v="1"/>
    <n v="0"/>
  </r>
  <r>
    <n v="6314"/>
    <x v="3152"/>
    <x v="911"/>
    <d v="2019-02-21T00:00:00"/>
    <s v="Standard Class"/>
    <x v="243"/>
    <x v="243"/>
    <x v="1"/>
    <s v="United States"/>
    <s v="Fairfield"/>
    <s v="Connecticut"/>
    <n v="6824"/>
    <x v="3"/>
    <s v="TEC-PH-10000923"/>
    <x v="2"/>
    <s v="Phones"/>
    <s v="Belkin SportFit Armband For iPhone 5s/5c, Fuchsia"/>
    <x v="4405"/>
    <n v="1"/>
    <n v="0"/>
    <n v="7.3451000000000004"/>
    <s v="Chuck Magee"/>
    <s v=""/>
    <n v="1"/>
    <n v="0"/>
  </r>
  <r>
    <n v="6315"/>
    <x v="3153"/>
    <x v="156"/>
    <d v="2016-11-29T00:00:00"/>
    <s v="Standard Class"/>
    <x v="243"/>
    <x v="243"/>
    <x v="1"/>
    <s v="United States"/>
    <s v="Jackson"/>
    <s v="Michigan"/>
    <n v="49201"/>
    <x v="2"/>
    <s v="OFF-AR-10000380"/>
    <x v="1"/>
    <s v="Art"/>
    <s v="Hunt PowerHouse Electric Pencil Sharpener, Blue"/>
    <x v="4406"/>
    <n v="4"/>
    <n v="0"/>
    <n v="45.575999999999979"/>
    <s v="Kelly Williams"/>
    <n v="1"/>
    <n v="0"/>
    <n v="0"/>
  </r>
  <r>
    <n v="6316"/>
    <x v="3153"/>
    <x v="156"/>
    <d v="2016-11-29T00:00:00"/>
    <s v="Standard Class"/>
    <x v="243"/>
    <x v="243"/>
    <x v="1"/>
    <s v="United States"/>
    <s v="Jackson"/>
    <s v="Michigan"/>
    <n v="49201"/>
    <x v="2"/>
    <s v="OFF-LA-10003930"/>
    <x v="1"/>
    <s v="Labels"/>
    <s v="Dot Matrix Printer Tape Reel Labels, White, 5000/Box"/>
    <x v="1461"/>
    <n v="2"/>
    <n v="0"/>
    <n v="96.343800000000002"/>
    <s v="Kelly Williams"/>
    <n v="1"/>
    <n v="0"/>
    <n v="0"/>
  </r>
  <r>
    <n v="6317"/>
    <x v="3153"/>
    <x v="156"/>
    <d v="2016-11-29T00:00:00"/>
    <s v="Standard Class"/>
    <x v="243"/>
    <x v="243"/>
    <x v="1"/>
    <s v="United States"/>
    <s v="Jackson"/>
    <s v="Michigan"/>
    <n v="49201"/>
    <x v="2"/>
    <s v="OFF-PA-10001815"/>
    <x v="1"/>
    <s v="Paper"/>
    <s v="Xerox 1885"/>
    <x v="3803"/>
    <n v="3"/>
    <n v="0"/>
    <n v="69.177599999999984"/>
    <s v="Kelly Williams"/>
    <n v="1"/>
    <n v="0"/>
    <n v="0"/>
  </r>
  <r>
    <n v="6318"/>
    <x v="3153"/>
    <x v="156"/>
    <d v="2016-11-29T00:00:00"/>
    <s v="Standard Class"/>
    <x v="243"/>
    <x v="243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x v="3888"/>
    <n v="2"/>
    <n v="0"/>
    <n v="7.98"/>
    <s v="Kelly Williams"/>
    <n v="1"/>
    <n v="0"/>
    <n v="0"/>
  </r>
  <r>
    <n v="6319"/>
    <x v="3154"/>
    <x v="920"/>
    <d v="2019-11-29T00:00:00"/>
    <s v="Second Class"/>
    <x v="494"/>
    <x v="494"/>
    <x v="1"/>
    <s v="United States"/>
    <s v="Laguna Niguel"/>
    <s v="California"/>
    <n v="92677"/>
    <x v="1"/>
    <s v="TEC-PH-10004071"/>
    <x v="2"/>
    <s v="Phones"/>
    <s v="PayAnywhere Card Reader"/>
    <x v="1409"/>
    <n v="5"/>
    <n v="0.2"/>
    <n v="3.4964999999999993"/>
    <s v="Anna Andreadi"/>
    <n v="1"/>
    <n v="0"/>
    <n v="0"/>
  </r>
  <r>
    <n v="6320"/>
    <x v="3154"/>
    <x v="920"/>
    <d v="2019-11-29T00:00:00"/>
    <s v="Second Class"/>
    <x v="494"/>
    <x v="494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x v="3229"/>
    <n v="6"/>
    <n v="0"/>
    <n v="15.335999999999999"/>
    <s v="Anna Andreadi"/>
    <n v="1"/>
    <n v="0"/>
    <n v="0"/>
  </r>
  <r>
    <n v="6321"/>
    <x v="3155"/>
    <x v="394"/>
    <d v="2019-10-02T00:00:00"/>
    <s v="Standard Class"/>
    <x v="133"/>
    <x v="133"/>
    <x v="1"/>
    <s v="United States"/>
    <s v="Jacksonville"/>
    <s v="Florida"/>
    <n v="32216"/>
    <x v="0"/>
    <s v="OFF-PA-10001800"/>
    <x v="1"/>
    <s v="Paper"/>
    <s v="Xerox 220"/>
    <x v="563"/>
    <n v="2"/>
    <n v="0.2"/>
    <n v="3.6288"/>
    <s v="Cassandra Brandow"/>
    <s v=""/>
    <n v="1"/>
    <n v="0"/>
  </r>
  <r>
    <n v="6322"/>
    <x v="3156"/>
    <x v="303"/>
    <d v="2016-10-17T00:00:00"/>
    <s v="Standard Class"/>
    <x v="259"/>
    <x v="259"/>
    <x v="1"/>
    <s v="United States"/>
    <s v="Mount Vernon"/>
    <s v="New York"/>
    <n v="10550"/>
    <x v="3"/>
    <s v="OFF-BI-10002764"/>
    <x v="1"/>
    <s v="Binders"/>
    <s v="Recycled Pressboard Report Cover with Reinforced Top Hinge"/>
    <x v="3294"/>
    <n v="3"/>
    <n v="0.2"/>
    <n v="2.8100999999999998"/>
    <s v="Chuck Magee"/>
    <s v=""/>
    <n v="1"/>
    <n v="0"/>
  </r>
  <r>
    <n v="6323"/>
    <x v="3157"/>
    <x v="561"/>
    <d v="2016-06-07T00:00:00"/>
    <s v="Second Class"/>
    <x v="176"/>
    <x v="176"/>
    <x v="2"/>
    <s v="United States"/>
    <s v="Midland"/>
    <s v="Michigan"/>
    <n v="48640"/>
    <x v="2"/>
    <s v="OFF-EN-10004459"/>
    <x v="1"/>
    <s v="Envelopes"/>
    <s v="Security-Tint Envelopes"/>
    <x v="770"/>
    <n v="2"/>
    <n v="0"/>
    <n v="7.4871999999999996"/>
    <s v="Kelly Williams"/>
    <s v=""/>
    <n v="1"/>
    <n v="0"/>
  </r>
  <r>
    <n v="6324"/>
    <x v="3158"/>
    <x v="1103"/>
    <d v="2016-06-23T00:00:00"/>
    <s v="Standard Class"/>
    <x v="551"/>
    <x v="551"/>
    <x v="0"/>
    <s v="United States"/>
    <s v="Newark"/>
    <s v="Delaware"/>
    <n v="19711"/>
    <x v="3"/>
    <s v="TEC-MA-10000423"/>
    <x v="2"/>
    <s v="Machines"/>
    <s v="Texas Instruments TI-34 Scientific Calculator"/>
    <x v="4407"/>
    <n v="3"/>
    <n v="0"/>
    <n v="31.005899999999997"/>
    <s v="Chuck Magee"/>
    <s v=""/>
    <n v="1"/>
    <n v="0"/>
  </r>
  <r>
    <n v="6325"/>
    <x v="3159"/>
    <x v="1104"/>
    <d v="2017-11-02T00:00:00"/>
    <s v="Standard Class"/>
    <x v="240"/>
    <x v="240"/>
    <x v="1"/>
    <s v="United States"/>
    <s v="San Francisco"/>
    <s v="California"/>
    <n v="94109"/>
    <x v="1"/>
    <s v="OFF-PA-10002986"/>
    <x v="1"/>
    <s v="Paper"/>
    <s v="Xerox 1898"/>
    <x v="657"/>
    <n v="5"/>
    <n v="0"/>
    <n v="16.032"/>
    <s v="Anna Andreadi"/>
    <s v=""/>
    <n v="1"/>
    <n v="0"/>
  </r>
  <r>
    <n v="6326"/>
    <x v="3159"/>
    <x v="1104"/>
    <d v="2017-11-02T00:00:00"/>
    <s v="Standard Class"/>
    <x v="240"/>
    <x v="240"/>
    <x v="1"/>
    <s v="United States"/>
    <s v="San Francisco"/>
    <s v="California"/>
    <n v="94109"/>
    <x v="1"/>
    <s v="OFF-EN-10001434"/>
    <x v="1"/>
    <s v="Envelopes"/>
    <s v="Strathmore #10 Envelopes, Ultimate White"/>
    <x v="4408"/>
    <n v="4"/>
    <n v="0"/>
    <n v="103.3116"/>
    <s v="Anna Andreadi"/>
    <s v=""/>
    <n v="1"/>
    <n v="0"/>
  </r>
  <r>
    <n v="6327"/>
    <x v="3160"/>
    <x v="407"/>
    <d v="2016-01-26T00:00:00"/>
    <s v="Standard Class"/>
    <x v="190"/>
    <x v="190"/>
    <x v="0"/>
    <s v="United States"/>
    <s v="Westland"/>
    <s v="Michigan"/>
    <n v="48185"/>
    <x v="2"/>
    <s v="OFF-ST-10000760"/>
    <x v="1"/>
    <s v="Storage"/>
    <s v="Eldon Fold 'N Roll Cart System"/>
    <x v="62"/>
    <n v="1"/>
    <n v="0"/>
    <n v="4.0541999999999998"/>
    <s v="Kelly Williams"/>
    <s v=""/>
    <n v="1"/>
    <n v="0"/>
  </r>
  <r>
    <n v="6328"/>
    <x v="3160"/>
    <x v="407"/>
    <d v="2016-01-26T00:00:00"/>
    <s v="Standard Class"/>
    <x v="190"/>
    <x v="190"/>
    <x v="0"/>
    <s v="United States"/>
    <s v="Westland"/>
    <s v="Michigan"/>
    <n v="48185"/>
    <x v="2"/>
    <s v="FUR-FU-10002918"/>
    <x v="0"/>
    <s v="Furnishings"/>
    <s v="Eldon ClusterMat Chair Mat with Cordless Antistatic Protection"/>
    <x v="1050"/>
    <n v="3"/>
    <n v="0"/>
    <n v="30.023400000000009"/>
    <s v="Kelly Williams"/>
    <s v=""/>
    <n v="1"/>
    <n v="0"/>
  </r>
  <r>
    <n v="6329"/>
    <x v="3160"/>
    <x v="407"/>
    <d v="2016-01-26T00:00:00"/>
    <s v="Standard Class"/>
    <x v="190"/>
    <x v="190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x v="4409"/>
    <n v="5"/>
    <n v="0"/>
    <n v="8.9534999999999982"/>
    <s v="Kelly Williams"/>
    <s v=""/>
    <n v="1"/>
    <n v="0"/>
  </r>
  <r>
    <n v="6330"/>
    <x v="3160"/>
    <x v="407"/>
    <d v="2016-01-26T00:00:00"/>
    <s v="Standard Class"/>
    <x v="190"/>
    <x v="190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x v="4410"/>
    <n v="4"/>
    <n v="0.1"/>
    <n v="93.581600000000009"/>
    <s v="Kelly Williams"/>
    <s v=""/>
    <n v="1"/>
    <n v="0"/>
  </r>
  <r>
    <n v="6331"/>
    <x v="3160"/>
    <x v="407"/>
    <d v="2016-01-26T00:00:00"/>
    <s v="Standard Class"/>
    <x v="190"/>
    <x v="190"/>
    <x v="0"/>
    <s v="United States"/>
    <s v="Westland"/>
    <s v="Michigan"/>
    <n v="48185"/>
    <x v="2"/>
    <s v="OFF-ST-10003123"/>
    <x v="1"/>
    <s v="Storage"/>
    <s v="Fellowes Bases and Tops For Staxonsteel/High-Stak Systems"/>
    <x v="4411"/>
    <n v="2"/>
    <n v="0"/>
    <n v="15.979199999999999"/>
    <s v="Kelly Williams"/>
    <s v=""/>
    <n v="1"/>
    <n v="0"/>
  </r>
  <r>
    <n v="6332"/>
    <x v="3160"/>
    <x v="407"/>
    <d v="2016-01-26T00:00:00"/>
    <s v="Standard Class"/>
    <x v="190"/>
    <x v="190"/>
    <x v="0"/>
    <s v="United States"/>
    <s v="Westland"/>
    <s v="Michigan"/>
    <n v="48185"/>
    <x v="2"/>
    <s v="OFF-AR-10004456"/>
    <x v="1"/>
    <s v="Art"/>
    <s v="Panasonic KP-4ABK Battery-Operated Pencil Sharpener"/>
    <x v="2911"/>
    <n v="3"/>
    <n v="0"/>
    <n v="12.736799999999999"/>
    <s v="Kelly Williams"/>
    <s v=""/>
    <n v="1"/>
    <n v="0"/>
  </r>
  <r>
    <n v="6333"/>
    <x v="3160"/>
    <x v="407"/>
    <d v="2016-01-26T00:00:00"/>
    <s v="Standard Class"/>
    <x v="190"/>
    <x v="190"/>
    <x v="0"/>
    <s v="United States"/>
    <s v="Westland"/>
    <s v="Michigan"/>
    <n v="48185"/>
    <x v="2"/>
    <s v="FUR-FU-10002268"/>
    <x v="0"/>
    <s v="Furnishings"/>
    <s v="Ultra Door Push Plate"/>
    <x v="1674"/>
    <n v="3"/>
    <n v="0"/>
    <n v="4.8608999999999991"/>
    <s v="Kelly Williams"/>
    <s v=""/>
    <n v="1"/>
    <n v="0"/>
  </r>
  <r>
    <n v="6334"/>
    <x v="3160"/>
    <x v="407"/>
    <d v="2016-01-26T00:00:00"/>
    <s v="Standard Class"/>
    <x v="190"/>
    <x v="190"/>
    <x v="0"/>
    <s v="United States"/>
    <s v="Westland"/>
    <s v="Michigan"/>
    <n v="48185"/>
    <x v="2"/>
    <s v="OFF-BI-10004364"/>
    <x v="1"/>
    <s v="Binders"/>
    <s v="Storex Dura Pro Binders"/>
    <x v="1286"/>
    <n v="5"/>
    <n v="0"/>
    <n v="13.365"/>
    <s v="Kelly Williams"/>
    <s v=""/>
    <n v="1"/>
    <n v="0"/>
  </r>
  <r>
    <n v="6335"/>
    <x v="3161"/>
    <x v="384"/>
    <d v="2016-07-15T00:00:00"/>
    <s v="Standard Class"/>
    <x v="708"/>
    <x v="708"/>
    <x v="0"/>
    <s v="United States"/>
    <s v="New York City"/>
    <s v="New York"/>
    <n v="10011"/>
    <x v="3"/>
    <s v="OFF-PA-10001970"/>
    <x v="1"/>
    <s v="Paper"/>
    <s v="Xerox 1881"/>
    <x v="338"/>
    <n v="4"/>
    <n v="0"/>
    <n v="23.086399999999998"/>
    <s v="Chuck Magee"/>
    <s v=""/>
    <n v="1"/>
    <n v="0"/>
  </r>
  <r>
    <n v="6336"/>
    <x v="3161"/>
    <x v="384"/>
    <d v="2016-07-15T00:00:00"/>
    <s v="Standard Class"/>
    <x v="708"/>
    <x v="708"/>
    <x v="0"/>
    <s v="United States"/>
    <s v="New York City"/>
    <s v="New York"/>
    <n v="10011"/>
    <x v="3"/>
    <s v="OFF-BI-10002954"/>
    <x v="1"/>
    <s v="Binders"/>
    <s v="Newell 3-Hole Punched Plastic Slotted Magazine Holders for Binders"/>
    <x v="723"/>
    <n v="5"/>
    <n v="0.2"/>
    <n v="6.3979999999999997"/>
    <s v="Chuck Magee"/>
    <s v=""/>
    <n v="1"/>
    <n v="0"/>
  </r>
  <r>
    <n v="6337"/>
    <x v="3162"/>
    <x v="133"/>
    <d v="2018-09-06T00:00:00"/>
    <s v="Standard Class"/>
    <x v="696"/>
    <x v="696"/>
    <x v="0"/>
    <s v="United States"/>
    <s v="Los Angeles"/>
    <s v="California"/>
    <n v="90008"/>
    <x v="1"/>
    <s v="FUR-FU-10000672"/>
    <x v="0"/>
    <s v="Furnishings"/>
    <s v="Executive Impressions 10&quot; Spectator Wall Clock"/>
    <x v="116"/>
    <n v="4"/>
    <n v="0"/>
    <n v="15.993599999999997"/>
    <s v="Anna Andreadi"/>
    <s v=""/>
    <n v="1"/>
    <n v="0"/>
  </r>
  <r>
    <n v="6338"/>
    <x v="3162"/>
    <x v="133"/>
    <d v="2018-09-06T00:00:00"/>
    <s v="Standard Class"/>
    <x v="696"/>
    <x v="696"/>
    <x v="0"/>
    <s v="United States"/>
    <s v="Los Angeles"/>
    <s v="California"/>
    <n v="90008"/>
    <x v="1"/>
    <s v="TEC-PH-10004908"/>
    <x v="2"/>
    <s v="Phones"/>
    <s v="Panasonic KX TS3282W Corded phone"/>
    <x v="107"/>
    <n v="5"/>
    <n v="0.2"/>
    <n v="42.494999999999948"/>
    <s v="Anna Andreadi"/>
    <s v=""/>
    <n v="1"/>
    <n v="0"/>
  </r>
  <r>
    <n v="6339"/>
    <x v="3163"/>
    <x v="361"/>
    <d v="2019-10-09T00:00:00"/>
    <s v="Standard Class"/>
    <x v="477"/>
    <x v="477"/>
    <x v="1"/>
    <s v="United States"/>
    <s v="New York City"/>
    <s v="New York"/>
    <n v="10035"/>
    <x v="3"/>
    <s v="TEC-PH-10003095"/>
    <x v="2"/>
    <s v="Phones"/>
    <s v="Samsung HM1900 Bluetooth Headset"/>
    <x v="4412"/>
    <n v="4"/>
    <n v="0"/>
    <n v="43.9"/>
    <s v="Chuck Magee"/>
    <s v=""/>
    <n v="1"/>
    <n v="0"/>
  </r>
  <r>
    <n v="6340"/>
    <x v="3163"/>
    <x v="361"/>
    <d v="2019-10-09T00:00:00"/>
    <s v="Standard Class"/>
    <x v="477"/>
    <x v="477"/>
    <x v="1"/>
    <s v="United States"/>
    <s v="New York City"/>
    <s v="New York"/>
    <n v="10035"/>
    <x v="3"/>
    <s v="FUR-CH-10002880"/>
    <x v="0"/>
    <s v="Chairs"/>
    <s v="Global High-Back Leather Tilter, Burgundy"/>
    <x v="4413"/>
    <n v="2"/>
    <n v="0.1"/>
    <n v="2.4597999999999871"/>
    <s v="Chuck Magee"/>
    <s v=""/>
    <n v="1"/>
    <n v="0"/>
  </r>
  <r>
    <n v="6341"/>
    <x v="3163"/>
    <x v="361"/>
    <d v="2019-10-09T00:00:00"/>
    <s v="Standard Class"/>
    <x v="477"/>
    <x v="477"/>
    <x v="1"/>
    <s v="United States"/>
    <s v="New York City"/>
    <s v="New York"/>
    <n v="10035"/>
    <x v="3"/>
    <s v="TEC-MA-10001047"/>
    <x v="2"/>
    <s v="Machines"/>
    <s v="3D Systems Cube Printer, 2nd Generation, Magenta"/>
    <x v="4414"/>
    <n v="4"/>
    <n v="0"/>
    <n v="1351.9895999999999"/>
    <s v="Chuck Magee"/>
    <s v=""/>
    <n v="1"/>
    <n v="0"/>
  </r>
  <r>
    <n v="6342"/>
    <x v="3164"/>
    <x v="413"/>
    <d v="2019-01-02T00:00:00"/>
    <s v="First Class"/>
    <x v="551"/>
    <x v="551"/>
    <x v="0"/>
    <s v="United States"/>
    <s v="Lancaster"/>
    <s v="Ohio"/>
    <n v="43130"/>
    <x v="3"/>
    <s v="OFF-ST-10002554"/>
    <x v="1"/>
    <s v="Storage"/>
    <s v="Tennsco Industrial Shelving"/>
    <x v="4415"/>
    <n v="4"/>
    <n v="0.2"/>
    <n v="-35.215199999999996"/>
    <s v="Chuck Magee"/>
    <s v=""/>
    <n v="1"/>
    <n v="0"/>
  </r>
  <r>
    <n v="6343"/>
    <x v="3165"/>
    <x v="1105"/>
    <d v="2017-03-10T00:00:00"/>
    <s v="First Class"/>
    <x v="670"/>
    <x v="670"/>
    <x v="2"/>
    <s v="United States"/>
    <s v="Newark"/>
    <s v="Delaware"/>
    <n v="19711"/>
    <x v="3"/>
    <s v="TEC-AC-10004469"/>
    <x v="2"/>
    <s v="Accessories"/>
    <s v="Microsoft Sculpt Comfort Mouse"/>
    <x v="4416"/>
    <n v="3"/>
    <n v="0"/>
    <n v="52.734000000000009"/>
    <s v="Chuck Magee"/>
    <n v="1"/>
    <n v="0"/>
    <n v="0"/>
  </r>
  <r>
    <n v="6344"/>
    <x v="3165"/>
    <x v="1105"/>
    <d v="2017-03-10T00:00:00"/>
    <s v="First Class"/>
    <x v="670"/>
    <x v="670"/>
    <x v="2"/>
    <s v="United States"/>
    <s v="Newark"/>
    <s v="Delaware"/>
    <n v="19711"/>
    <x v="3"/>
    <s v="OFF-BI-10000309"/>
    <x v="1"/>
    <s v="Binders"/>
    <s v="GBC Twin Loop Wire Binding Elements, 9/16&quot; Spine, Black"/>
    <x v="2690"/>
    <n v="2"/>
    <n v="0"/>
    <n v="14.9156"/>
    <s v="Chuck Magee"/>
    <n v="1"/>
    <n v="0"/>
    <n v="0"/>
  </r>
  <r>
    <n v="6345"/>
    <x v="3165"/>
    <x v="1105"/>
    <d v="2017-03-10T00:00:00"/>
    <s v="First Class"/>
    <x v="670"/>
    <x v="670"/>
    <x v="2"/>
    <s v="United States"/>
    <s v="Newark"/>
    <s v="Delaware"/>
    <n v="19711"/>
    <x v="3"/>
    <s v="OFF-BI-10001765"/>
    <x v="1"/>
    <s v="Binders"/>
    <s v="Wilson Jones Heavy-Duty Casebound Ring Binders with Metal Hinges"/>
    <x v="4417"/>
    <n v="2"/>
    <n v="0"/>
    <n v="33.254399999999997"/>
    <s v="Chuck Magee"/>
    <n v="1"/>
    <n v="0"/>
    <n v="0"/>
  </r>
  <r>
    <n v="6346"/>
    <x v="3165"/>
    <x v="1105"/>
    <d v="2017-03-10T00:00:00"/>
    <s v="First Class"/>
    <x v="670"/>
    <x v="670"/>
    <x v="2"/>
    <s v="United States"/>
    <s v="Newark"/>
    <s v="Delaware"/>
    <n v="19711"/>
    <x v="3"/>
    <s v="TEC-PH-10001619"/>
    <x v="2"/>
    <s v="Phones"/>
    <s v="LG G3"/>
    <x v="2173"/>
    <n v="3"/>
    <n v="0"/>
    <n v="170.51129999999998"/>
    <s v="Chuck Magee"/>
    <n v="1"/>
    <n v="0"/>
    <n v="0"/>
  </r>
  <r>
    <n v="6347"/>
    <x v="3166"/>
    <x v="179"/>
    <d v="2019-10-20T00:00:00"/>
    <s v="Same Day"/>
    <x v="46"/>
    <x v="46"/>
    <x v="2"/>
    <s v="United States"/>
    <s v="New York City"/>
    <s v="New York"/>
    <n v="10024"/>
    <x v="3"/>
    <s v="OFF-LA-10002034"/>
    <x v="1"/>
    <s v="Labels"/>
    <s v="Avery 478"/>
    <x v="4418"/>
    <n v="5"/>
    <n v="0"/>
    <n v="12.029499999999999"/>
    <s v="Chuck Magee"/>
    <s v=""/>
    <n v="1"/>
    <n v="0"/>
  </r>
  <r>
    <n v="6348"/>
    <x v="3167"/>
    <x v="489"/>
    <d v="2017-05-06T00:00:00"/>
    <s v="Standard Class"/>
    <x v="138"/>
    <x v="138"/>
    <x v="0"/>
    <s v="United States"/>
    <s v="San Francisco"/>
    <s v="California"/>
    <n v="94109"/>
    <x v="1"/>
    <s v="OFF-BI-10000309"/>
    <x v="1"/>
    <s v="Binders"/>
    <s v="GBC Twin Loop Wire Binding Elements, 9/16&quot; Spine, Black"/>
    <x v="4419"/>
    <n v="1"/>
    <n v="0.2"/>
    <n v="4.4137999999999993"/>
    <s v="Anna Andreadi"/>
    <s v=""/>
    <n v="1"/>
    <n v="0"/>
  </r>
  <r>
    <n v="6349"/>
    <x v="3167"/>
    <x v="489"/>
    <d v="2017-05-06T00:00:00"/>
    <s v="Standard Class"/>
    <x v="138"/>
    <x v="138"/>
    <x v="0"/>
    <s v="United States"/>
    <s v="San Francisco"/>
    <s v="California"/>
    <n v="94109"/>
    <x v="1"/>
    <s v="OFF-ST-10000876"/>
    <x v="1"/>
    <s v="Storage"/>
    <s v="Eldon Simplefile Box Office"/>
    <x v="2191"/>
    <n v="3"/>
    <n v="0"/>
    <n v="10.4496"/>
    <s v="Anna Andreadi"/>
    <s v=""/>
    <n v="1"/>
    <n v="0"/>
  </r>
  <r>
    <n v="6350"/>
    <x v="3167"/>
    <x v="489"/>
    <d v="2017-05-06T00:00:00"/>
    <s v="Standard Class"/>
    <x v="138"/>
    <x v="138"/>
    <x v="0"/>
    <s v="United States"/>
    <s v="San Francisco"/>
    <s v="California"/>
    <n v="94109"/>
    <x v="1"/>
    <s v="OFF-SU-10002573"/>
    <x v="1"/>
    <s v="Supplies"/>
    <s v="Acme 10&quot; Easy Grip Assistive Scissors"/>
    <x v="1530"/>
    <n v="2"/>
    <n v="0"/>
    <n v="10.517999999999997"/>
    <s v="Anna Andreadi"/>
    <s v=""/>
    <n v="1"/>
    <n v="0"/>
  </r>
  <r>
    <n v="6351"/>
    <x v="3168"/>
    <x v="213"/>
    <d v="2019-09-08T00:00:00"/>
    <s v="Standard Class"/>
    <x v="151"/>
    <x v="151"/>
    <x v="0"/>
    <s v="United States"/>
    <s v="Dallas"/>
    <s v="Texas"/>
    <n v="75217"/>
    <x v="2"/>
    <s v="FUR-FU-10004622"/>
    <x v="0"/>
    <s v="Furnishings"/>
    <s v="Eldon Advantage Foldable Chair Mats for Low Pile Carpets"/>
    <x v="4420"/>
    <n v="5"/>
    <n v="0.6"/>
    <n v="-105.69000000000003"/>
    <s v="Kelly Williams"/>
    <n v="1"/>
    <n v="0"/>
    <n v="0"/>
  </r>
  <r>
    <n v="6352"/>
    <x v="3169"/>
    <x v="132"/>
    <d v="2019-11-08T00:00:00"/>
    <s v="Standard Class"/>
    <x v="667"/>
    <x v="667"/>
    <x v="1"/>
    <s v="United States"/>
    <s v="Miami"/>
    <s v="Florida"/>
    <n v="33178"/>
    <x v="0"/>
    <s v="TEC-PH-10002549"/>
    <x v="2"/>
    <s v="Phones"/>
    <s v="Polycom SoundPoint IP 450 VoIP phone"/>
    <x v="3348"/>
    <n v="2"/>
    <n v="0.2"/>
    <n v="27.103200000000001"/>
    <s v="Cassandra Brandow"/>
    <s v=""/>
    <n v="1"/>
    <n v="0"/>
  </r>
  <r>
    <n v="6353"/>
    <x v="3170"/>
    <x v="1023"/>
    <d v="2017-09-19T00:00:00"/>
    <s v="Standard Class"/>
    <x v="668"/>
    <x v="668"/>
    <x v="0"/>
    <s v="United States"/>
    <s v="Philadelphia"/>
    <s v="Pennsylvania"/>
    <n v="19120"/>
    <x v="3"/>
    <s v="OFF-BI-10004209"/>
    <x v="1"/>
    <s v="Binders"/>
    <s v="Fellowes Twister Kit, Gray/Clear, 3/pkg"/>
    <x v="4421"/>
    <n v="1"/>
    <n v="0.7"/>
    <n v="-2.0099999999999998"/>
    <s v="Chuck Magee"/>
    <s v=""/>
    <n v="1"/>
    <n v="0"/>
  </r>
  <r>
    <n v="6354"/>
    <x v="3171"/>
    <x v="684"/>
    <d v="2017-09-12T00:00:00"/>
    <s v="Standard Class"/>
    <x v="29"/>
    <x v="29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x v="4422"/>
    <n v="1"/>
    <n v="0"/>
    <n v="2.0975000000000001"/>
    <s v="Chuck Magee"/>
    <s v=""/>
    <n v="1"/>
    <n v="0"/>
  </r>
  <r>
    <n v="6355"/>
    <x v="3171"/>
    <x v="684"/>
    <d v="2017-09-12T00:00:00"/>
    <s v="Standard Class"/>
    <x v="29"/>
    <x v="29"/>
    <x v="1"/>
    <s v="United States"/>
    <s v="New York City"/>
    <s v="New York"/>
    <n v="10011"/>
    <x v="3"/>
    <s v="TEC-PH-10002922"/>
    <x v="2"/>
    <s v="Phones"/>
    <s v="ShoreTel ShorePhone IP 230 VoIP phone"/>
    <x v="4423"/>
    <n v="2"/>
    <n v="0"/>
    <n v="101.39399999999998"/>
    <s v="Chuck Magee"/>
    <s v=""/>
    <n v="1"/>
    <n v="0"/>
  </r>
  <r>
    <n v="6356"/>
    <x v="3172"/>
    <x v="191"/>
    <d v="2016-10-13T00:00:00"/>
    <s v="Standard Class"/>
    <x v="557"/>
    <x v="557"/>
    <x v="0"/>
    <s v="United States"/>
    <s v="Philadelphia"/>
    <s v="Pennsylvania"/>
    <n v="19120"/>
    <x v="3"/>
    <s v="OFF-ST-10000642"/>
    <x v="1"/>
    <s v="Storage"/>
    <s v="Tennsco Lockers, Gray"/>
    <x v="2067"/>
    <n v="5"/>
    <n v="0.2"/>
    <n v="-13.637000000000011"/>
    <s v="Chuck Magee"/>
    <s v=""/>
    <n v="1"/>
    <n v="0"/>
  </r>
  <r>
    <n v="6357"/>
    <x v="3173"/>
    <x v="205"/>
    <d v="2019-01-28T00:00:00"/>
    <s v="Standard Class"/>
    <x v="294"/>
    <x v="294"/>
    <x v="1"/>
    <s v="United States"/>
    <s v="Seattle"/>
    <s v="Washington"/>
    <n v="98103"/>
    <x v="1"/>
    <s v="OFF-BI-10001757"/>
    <x v="1"/>
    <s v="Binders"/>
    <s v="Pressboard Hanging Data Binders for Unburst Sheets"/>
    <x v="1209"/>
    <n v="5"/>
    <n v="0.2"/>
    <n v="6.8879999999999981"/>
    <s v="Anna Andreadi"/>
    <s v=""/>
    <n v="1"/>
    <n v="0"/>
  </r>
  <r>
    <n v="6358"/>
    <x v="3173"/>
    <x v="205"/>
    <d v="2019-01-28T00:00:00"/>
    <s v="Standard Class"/>
    <x v="294"/>
    <x v="294"/>
    <x v="1"/>
    <s v="United States"/>
    <s v="Seattle"/>
    <s v="Washington"/>
    <n v="98103"/>
    <x v="1"/>
    <s v="OFF-PA-10004621"/>
    <x v="1"/>
    <s v="Paper"/>
    <s v="Xerox 212"/>
    <x v="243"/>
    <n v="4"/>
    <n v="0"/>
    <n v="12.441600000000001"/>
    <s v="Anna Andreadi"/>
    <s v=""/>
    <n v="1"/>
    <n v="0"/>
  </r>
  <r>
    <n v="6359"/>
    <x v="3173"/>
    <x v="205"/>
    <d v="2019-01-28T00:00:00"/>
    <s v="Standard Class"/>
    <x v="294"/>
    <x v="294"/>
    <x v="1"/>
    <s v="United States"/>
    <s v="Seattle"/>
    <s v="Washington"/>
    <n v="98103"/>
    <x v="1"/>
    <s v="OFF-PA-10002262"/>
    <x v="1"/>
    <s v="Paper"/>
    <s v="Xerox 192"/>
    <x v="90"/>
    <n v="1"/>
    <n v="0"/>
    <n v="3.1104000000000003"/>
    <s v="Anna Andreadi"/>
    <s v=""/>
    <n v="1"/>
    <n v="0"/>
  </r>
  <r>
    <n v="6360"/>
    <x v="3173"/>
    <x v="205"/>
    <d v="2019-01-28T00:00:00"/>
    <s v="Standard Class"/>
    <x v="294"/>
    <x v="294"/>
    <x v="1"/>
    <s v="United States"/>
    <s v="Seattle"/>
    <s v="Washington"/>
    <n v="98103"/>
    <x v="1"/>
    <s v="TEC-PH-10004100"/>
    <x v="2"/>
    <s v="Phones"/>
    <s v="Griffin GC17055 Auxiliary Audio Cable"/>
    <x v="1146"/>
    <n v="6"/>
    <n v="0.2"/>
    <n v="8.6352000000000011"/>
    <s v="Anna Andreadi"/>
    <s v=""/>
    <n v="1"/>
    <n v="0"/>
  </r>
  <r>
    <n v="6361"/>
    <x v="3174"/>
    <x v="895"/>
    <d v="2017-12-15T00:00:00"/>
    <s v="Standard Class"/>
    <x v="763"/>
    <x v="763"/>
    <x v="2"/>
    <s v="United States"/>
    <s v="Los Angeles"/>
    <s v="California"/>
    <n v="90032"/>
    <x v="1"/>
    <s v="OFF-AR-10003582"/>
    <x v="1"/>
    <s v="Art"/>
    <s v="Boston Electric Pencil Sharpener, Model 1818, Charcoal Black"/>
    <x v="2471"/>
    <n v="2"/>
    <n v="0"/>
    <n v="15.764000000000003"/>
    <s v="Anna Andreadi"/>
    <s v=""/>
    <n v="1"/>
    <n v="0"/>
  </r>
  <r>
    <n v="6362"/>
    <x v="3175"/>
    <x v="641"/>
    <d v="2016-11-30T00:00:00"/>
    <s v="Standard Class"/>
    <x v="339"/>
    <x v="339"/>
    <x v="0"/>
    <s v="United States"/>
    <s v="Springfield"/>
    <s v="Oregon"/>
    <n v="97477"/>
    <x v="1"/>
    <s v="OFF-AR-10003179"/>
    <x v="1"/>
    <s v="Art"/>
    <s v="Dixon Ticonderoga Core-Lock Colored Pencils"/>
    <x v="4348"/>
    <n v="7"/>
    <n v="0.2"/>
    <n v="8.2900999999999954"/>
    <s v="Anna Andreadi"/>
    <s v=""/>
    <n v="1"/>
    <n v="0"/>
  </r>
  <r>
    <n v="6363"/>
    <x v="3176"/>
    <x v="610"/>
    <d v="2019-11-25T00:00:00"/>
    <s v="Standard Class"/>
    <x v="237"/>
    <x v="237"/>
    <x v="0"/>
    <s v="United States"/>
    <s v="Renton"/>
    <s v="Washington"/>
    <n v="98059"/>
    <x v="1"/>
    <s v="OFF-BI-10001670"/>
    <x v="1"/>
    <s v="Binders"/>
    <s v="Vinyl Sectional Post Binders"/>
    <x v="4424"/>
    <n v="5"/>
    <n v="0.2"/>
    <n v="56.55"/>
    <s v="Anna Andreadi"/>
    <s v=""/>
    <n v="1"/>
    <n v="0"/>
  </r>
  <r>
    <n v="6364"/>
    <x v="3176"/>
    <x v="610"/>
    <d v="2019-11-25T00:00:00"/>
    <s v="Standard Class"/>
    <x v="237"/>
    <x v="237"/>
    <x v="0"/>
    <s v="United States"/>
    <s v="Renton"/>
    <s v="Washington"/>
    <n v="98059"/>
    <x v="1"/>
    <s v="TEC-MA-10002073"/>
    <x v="2"/>
    <s v="Machines"/>
    <s v="3D Systems Cube Printer, 2nd Generation, White"/>
    <x v="4425"/>
    <n v="1"/>
    <n v="0.2"/>
    <n v="103.99920000000003"/>
    <s v="Anna Andreadi"/>
    <s v=""/>
    <n v="1"/>
    <n v="0"/>
  </r>
  <r>
    <n v="6365"/>
    <x v="3176"/>
    <x v="610"/>
    <d v="2019-11-25T00:00:00"/>
    <s v="Standard Class"/>
    <x v="237"/>
    <x v="237"/>
    <x v="0"/>
    <s v="United States"/>
    <s v="Renton"/>
    <s v="Washington"/>
    <n v="98059"/>
    <x v="1"/>
    <s v="OFF-PA-10003797"/>
    <x v="1"/>
    <s v="Paper"/>
    <s v="Xerox 209"/>
    <x v="187"/>
    <n v="8"/>
    <n v="0"/>
    <n v="24.883200000000002"/>
    <s v="Anna Andreadi"/>
    <s v=""/>
    <n v="1"/>
    <n v="0"/>
  </r>
  <r>
    <n v="6366"/>
    <x v="3177"/>
    <x v="1095"/>
    <d v="2019-04-05T00:00:00"/>
    <s v="First Class"/>
    <x v="284"/>
    <x v="284"/>
    <x v="2"/>
    <s v="United States"/>
    <s v="New York City"/>
    <s v="New York"/>
    <n v="10009"/>
    <x v="3"/>
    <s v="TEC-PH-10004006"/>
    <x v="2"/>
    <s v="Phones"/>
    <s v="Panasonic KX - TS880B Telephone"/>
    <x v="4426"/>
    <n v="1"/>
    <n v="0"/>
    <n v="11.1294"/>
    <s v="Chuck Magee"/>
    <s v=""/>
    <n v="1"/>
    <n v="0"/>
  </r>
  <r>
    <n v="6367"/>
    <x v="3177"/>
    <x v="1095"/>
    <d v="2019-04-05T00:00:00"/>
    <s v="First Class"/>
    <x v="284"/>
    <x v="284"/>
    <x v="2"/>
    <s v="United States"/>
    <s v="New York City"/>
    <s v="New York"/>
    <n v="10009"/>
    <x v="3"/>
    <s v="OFF-SU-10000646"/>
    <x v="1"/>
    <s v="Supplies"/>
    <s v="Premier Automatic Letter Opener"/>
    <x v="4427"/>
    <n v="1"/>
    <n v="0"/>
    <n v="7.2111000000000161"/>
    <s v="Chuck Magee"/>
    <s v=""/>
    <n v="1"/>
    <n v="0"/>
  </r>
  <r>
    <n v="6368"/>
    <x v="3177"/>
    <x v="1095"/>
    <d v="2019-04-05T00:00:00"/>
    <s v="First Class"/>
    <x v="284"/>
    <x v="284"/>
    <x v="2"/>
    <s v="United States"/>
    <s v="New York City"/>
    <s v="New York"/>
    <n v="10009"/>
    <x v="3"/>
    <s v="TEC-PH-10002262"/>
    <x v="2"/>
    <s v="Phones"/>
    <s v="LG Electronics Tone+ HBS-730 Bluetooth Headset"/>
    <x v="4428"/>
    <n v="2"/>
    <n v="0"/>
    <n v="33.325600000000009"/>
    <s v="Chuck Magee"/>
    <s v=""/>
    <n v="1"/>
    <n v="0"/>
  </r>
  <r>
    <n v="6369"/>
    <x v="3178"/>
    <x v="240"/>
    <d v="2019-05-24T00:00:00"/>
    <s v="Standard Class"/>
    <x v="193"/>
    <x v="193"/>
    <x v="0"/>
    <s v="United States"/>
    <s v="San Jose"/>
    <s v="California"/>
    <n v="95123"/>
    <x v="1"/>
    <s v="OFF-BI-10002082"/>
    <x v="1"/>
    <s v="Binders"/>
    <s v="GBC Twin Loop Wire Binding Elements"/>
    <x v="4429"/>
    <n v="5"/>
    <n v="0.2"/>
    <n v="49.92"/>
    <s v="Anna Andreadi"/>
    <n v="1"/>
    <n v="0"/>
    <n v="0"/>
  </r>
  <r>
    <n v="6370"/>
    <x v="3179"/>
    <x v="339"/>
    <d v="2018-10-07T00:00:00"/>
    <s v="Standard Class"/>
    <x v="734"/>
    <x v="734"/>
    <x v="1"/>
    <s v="United States"/>
    <s v="Grand Prairie"/>
    <s v="Texas"/>
    <n v="75051"/>
    <x v="2"/>
    <s v="FUR-FU-10001756"/>
    <x v="0"/>
    <s v="Furnishings"/>
    <s v="Eldon Expressions Desk Accessory, Wood Photo Frame, Mahogany"/>
    <x v="4430"/>
    <n v="5"/>
    <n v="0.6"/>
    <n v="-29.512000000000008"/>
    <s v="Kelly Williams"/>
    <s v=""/>
    <n v="1"/>
    <n v="0"/>
  </r>
  <r>
    <n v="6371"/>
    <x v="3180"/>
    <x v="831"/>
    <d v="2018-11-21T00:00:00"/>
    <s v="Same Day"/>
    <x v="451"/>
    <x v="451"/>
    <x v="2"/>
    <s v="United States"/>
    <s v="New York City"/>
    <s v="New York"/>
    <n v="10009"/>
    <x v="3"/>
    <s v="FUR-BO-10002598"/>
    <x v="0"/>
    <s v="Bookcases"/>
    <s v="Hon Metal Bookcases, Putty"/>
    <x v="394"/>
    <n v="2"/>
    <n v="0.2"/>
    <n v="12.776399999999988"/>
    <s v="Chuck Magee"/>
    <s v=""/>
    <n v="1"/>
    <n v="0"/>
  </r>
  <r>
    <n v="6372"/>
    <x v="3181"/>
    <x v="621"/>
    <d v="2019-10-05T00:00:00"/>
    <s v="Second Class"/>
    <x v="254"/>
    <x v="254"/>
    <x v="2"/>
    <s v="United States"/>
    <s v="New York City"/>
    <s v="New York"/>
    <n v="10009"/>
    <x v="3"/>
    <s v="FUR-FU-10001934"/>
    <x v="0"/>
    <s v="Furnishings"/>
    <s v="Magnifier Swing Arm Lamp"/>
    <x v="202"/>
    <n v="4"/>
    <n v="0"/>
    <n v="21.819200000000002"/>
    <s v="Chuck Magee"/>
    <s v=""/>
    <n v="1"/>
    <n v="0"/>
  </r>
  <r>
    <n v="6373"/>
    <x v="3181"/>
    <x v="621"/>
    <d v="2019-10-05T00:00:00"/>
    <s v="Second Class"/>
    <x v="254"/>
    <x v="254"/>
    <x v="2"/>
    <s v="United States"/>
    <s v="New York City"/>
    <s v="New York"/>
    <n v="10009"/>
    <x v="3"/>
    <s v="OFF-AR-10001130"/>
    <x v="1"/>
    <s v="Art"/>
    <s v="Quartet Alpha White Chalk, 12/Pack"/>
    <x v="153"/>
    <n v="3"/>
    <n v="0"/>
    <n v="3.1160999999999999"/>
    <s v="Chuck Magee"/>
    <s v=""/>
    <n v="1"/>
    <n v="0"/>
  </r>
  <r>
    <n v="6374"/>
    <x v="3181"/>
    <x v="621"/>
    <d v="2019-10-05T00:00:00"/>
    <s v="Second Class"/>
    <x v="254"/>
    <x v="254"/>
    <x v="2"/>
    <s v="United States"/>
    <s v="New York City"/>
    <s v="New York"/>
    <n v="10009"/>
    <x v="3"/>
    <s v="TEC-AC-10002049"/>
    <x v="2"/>
    <s v="Accessories"/>
    <s v="Logitech G19 Programmable Gaming Keyboard"/>
    <x v="810"/>
    <n v="3"/>
    <n v="0"/>
    <n v="66.954599999999971"/>
    <s v="Chuck Magee"/>
    <s v=""/>
    <n v="1"/>
    <n v="0"/>
  </r>
  <r>
    <n v="6375"/>
    <x v="3182"/>
    <x v="333"/>
    <d v="2016-05-03T00:00:00"/>
    <s v="Standard Class"/>
    <x v="156"/>
    <x v="156"/>
    <x v="1"/>
    <s v="United States"/>
    <s v="Memphis"/>
    <s v="Tennessee"/>
    <n v="38109"/>
    <x v="0"/>
    <s v="FUR-CH-10001394"/>
    <x v="0"/>
    <s v="Chairs"/>
    <s v="Global Leather Executive Chair"/>
    <x v="4431"/>
    <n v="2"/>
    <n v="0.2"/>
    <n v="70.197999999999922"/>
    <s v="Cassandra Brandow"/>
    <s v=""/>
    <n v="1"/>
    <n v="0"/>
  </r>
  <r>
    <n v="6376"/>
    <x v="3182"/>
    <x v="333"/>
    <d v="2016-05-03T00:00:00"/>
    <s v="Standard Class"/>
    <x v="156"/>
    <x v="156"/>
    <x v="1"/>
    <s v="United States"/>
    <s v="Memphis"/>
    <s v="Tennessee"/>
    <n v="38109"/>
    <x v="0"/>
    <s v="OFF-ST-10000798"/>
    <x v="1"/>
    <s v="Storage"/>
    <s v="2300 Heavy-Duty Transfer File Systems by Perma"/>
    <x v="4432"/>
    <n v="5"/>
    <n v="0.2"/>
    <n v="-1.249000000000013"/>
    <s v="Cassandra Brandow"/>
    <s v=""/>
    <n v="1"/>
    <n v="0"/>
  </r>
  <r>
    <n v="6377"/>
    <x v="3183"/>
    <x v="877"/>
    <d v="2018-10-10T00:00:00"/>
    <s v="First Class"/>
    <x v="585"/>
    <x v="585"/>
    <x v="2"/>
    <s v="United States"/>
    <s v="Philadelphia"/>
    <s v="Pennsylvania"/>
    <n v="19143"/>
    <x v="3"/>
    <s v="OFF-LA-10000134"/>
    <x v="1"/>
    <s v="Labels"/>
    <s v="Avery 511"/>
    <x v="1268"/>
    <n v="2"/>
    <n v="0.2"/>
    <n v="1.7247999999999997"/>
    <s v="Chuck Magee"/>
    <s v=""/>
    <n v="1"/>
    <n v="0"/>
  </r>
  <r>
    <n v="6378"/>
    <x v="3184"/>
    <x v="272"/>
    <d v="2018-12-22T00:00:00"/>
    <s v="Standard Class"/>
    <x v="546"/>
    <x v="546"/>
    <x v="0"/>
    <s v="United States"/>
    <s v="Los Angeles"/>
    <s v="California"/>
    <n v="90004"/>
    <x v="1"/>
    <s v="FUR-FU-10002364"/>
    <x v="0"/>
    <s v="Furnishings"/>
    <s v="Eldon Expressions Wood Desk Accessories, Oak"/>
    <x v="1816"/>
    <n v="2"/>
    <n v="0"/>
    <n v="4.2803999999999984"/>
    <s v="Anna Andreadi"/>
    <s v=""/>
    <n v="1"/>
    <n v="0"/>
  </r>
  <r>
    <n v="6379"/>
    <x v="3185"/>
    <x v="318"/>
    <d v="2019-04-14T00:00:00"/>
    <s v="Standard Class"/>
    <x v="748"/>
    <x v="748"/>
    <x v="2"/>
    <s v="United States"/>
    <s v="Waterbury"/>
    <s v="Connecticut"/>
    <n v="6708"/>
    <x v="3"/>
    <s v="TEC-AC-10004571"/>
    <x v="2"/>
    <s v="Accessories"/>
    <s v="Logitech G700s Rechargeable Gaming Mouse"/>
    <x v="313"/>
    <n v="1"/>
    <n v="0"/>
    <n v="41.995800000000003"/>
    <s v="Chuck Magee"/>
    <s v=""/>
    <n v="1"/>
    <n v="0"/>
  </r>
  <r>
    <n v="6380"/>
    <x v="3185"/>
    <x v="318"/>
    <d v="2019-04-14T00:00:00"/>
    <s v="Standard Class"/>
    <x v="748"/>
    <x v="748"/>
    <x v="2"/>
    <s v="United States"/>
    <s v="Waterbury"/>
    <s v="Connecticut"/>
    <n v="6708"/>
    <x v="3"/>
    <s v="OFF-ST-10003692"/>
    <x v="1"/>
    <s v="Storage"/>
    <s v="Recycled Steel Personal File for Hanging File Folders"/>
    <x v="4433"/>
    <n v="5"/>
    <n v="0"/>
    <n v="71.537499999999994"/>
    <s v="Chuck Magee"/>
    <s v=""/>
    <n v="1"/>
    <n v="0"/>
  </r>
  <r>
    <n v="6381"/>
    <x v="3186"/>
    <x v="918"/>
    <d v="2016-04-13T00:00:00"/>
    <s v="Standard Class"/>
    <x v="480"/>
    <x v="480"/>
    <x v="2"/>
    <s v="United States"/>
    <s v="Chandler"/>
    <s v="Arizona"/>
    <n v="85224"/>
    <x v="1"/>
    <s v="OFF-FA-10001883"/>
    <x v="1"/>
    <s v="Fasteners"/>
    <s v="Alliance Super-Size Bands, Assorted Sizes"/>
    <x v="4434"/>
    <n v="8"/>
    <n v="0.2"/>
    <n v="-11.825600000000001"/>
    <s v="Anna Andreadi"/>
    <s v=""/>
    <n v="1"/>
    <n v="0"/>
  </r>
  <r>
    <n v="6382"/>
    <x v="3187"/>
    <x v="892"/>
    <d v="2018-04-02T00:00:00"/>
    <s v="Standard Class"/>
    <x v="180"/>
    <x v="180"/>
    <x v="0"/>
    <s v="United States"/>
    <s v="Springfield"/>
    <s v="Ohio"/>
    <n v="45503"/>
    <x v="3"/>
    <s v="FUR-BO-10004015"/>
    <x v="0"/>
    <s v="Bookcases"/>
    <s v="Bush Andora Bookcase, Maple/Graphite Gray Finish"/>
    <x v="4435"/>
    <n v="5"/>
    <n v="0.5"/>
    <n v="-167.98600000000002"/>
    <s v="Chuck Magee"/>
    <s v=""/>
    <n v="1"/>
    <n v="0"/>
  </r>
  <r>
    <n v="6383"/>
    <x v="3187"/>
    <x v="892"/>
    <d v="2018-04-02T00:00:00"/>
    <s v="Standard Class"/>
    <x v="180"/>
    <x v="180"/>
    <x v="0"/>
    <s v="United States"/>
    <s v="Springfield"/>
    <s v="Ohio"/>
    <n v="45503"/>
    <x v="3"/>
    <s v="TEC-PH-10000141"/>
    <x v="2"/>
    <s v="Phones"/>
    <s v="Clearsounds A400"/>
    <x v="3608"/>
    <n v="4"/>
    <n v="0.4"/>
    <n v="-36.954399999999993"/>
    <s v="Chuck Magee"/>
    <s v=""/>
    <n v="1"/>
    <n v="0"/>
  </r>
  <r>
    <n v="6384"/>
    <x v="3188"/>
    <x v="787"/>
    <d v="2019-01-18T00:00:00"/>
    <s v="First Class"/>
    <x v="621"/>
    <x v="621"/>
    <x v="0"/>
    <s v="United States"/>
    <s v="Austin"/>
    <s v="Texas"/>
    <n v="78745"/>
    <x v="2"/>
    <s v="OFF-BI-10001597"/>
    <x v="1"/>
    <s v="Binders"/>
    <s v="Wilson Jones Ledger-Size, Piano-Hinge Binder, 2&quot;, Blue"/>
    <x v="2102"/>
    <n v="4"/>
    <n v="0.8"/>
    <n v="-52.454400000000007"/>
    <s v="Kelly Williams"/>
    <s v=""/>
    <n v="1"/>
    <n v="0"/>
  </r>
  <r>
    <n v="6385"/>
    <x v="3188"/>
    <x v="787"/>
    <d v="2019-01-18T00:00:00"/>
    <s v="First Class"/>
    <x v="621"/>
    <x v="621"/>
    <x v="0"/>
    <s v="United States"/>
    <s v="Austin"/>
    <s v="Texas"/>
    <n v="78745"/>
    <x v="2"/>
    <s v="TEC-AC-10003628"/>
    <x v="2"/>
    <s v="Accessories"/>
    <s v="Logitech 910-002974 M325 Wireless Mouse for Web Scrolling"/>
    <x v="736"/>
    <n v="2"/>
    <n v="0.2"/>
    <n v="14.395200000000004"/>
    <s v="Kelly Williams"/>
    <s v=""/>
    <n v="1"/>
    <n v="0"/>
  </r>
  <r>
    <n v="6386"/>
    <x v="3188"/>
    <x v="787"/>
    <d v="2019-01-18T00:00:00"/>
    <s v="First Class"/>
    <x v="621"/>
    <x v="621"/>
    <x v="0"/>
    <s v="United States"/>
    <s v="Austin"/>
    <s v="Texas"/>
    <n v="78745"/>
    <x v="2"/>
    <s v="TEC-AC-10002331"/>
    <x v="2"/>
    <s v="Accessories"/>
    <s v="Maxell 74 Minute CDR, 10/Pack"/>
    <x v="4436"/>
    <n v="8"/>
    <n v="0.2"/>
    <n v="13.300799999999999"/>
    <s v="Kelly Williams"/>
    <s v=""/>
    <n v="1"/>
    <n v="0"/>
  </r>
  <r>
    <n v="6387"/>
    <x v="3188"/>
    <x v="787"/>
    <d v="2019-01-18T00:00:00"/>
    <s v="First Class"/>
    <x v="621"/>
    <x v="621"/>
    <x v="0"/>
    <s v="United States"/>
    <s v="Austin"/>
    <s v="Texas"/>
    <n v="78745"/>
    <x v="2"/>
    <s v="OFF-BI-10001098"/>
    <x v="1"/>
    <s v="Binders"/>
    <s v="Acco D-Ring Binder w/DublLock"/>
    <x v="4437"/>
    <n v="1"/>
    <n v="0.8"/>
    <n v="-6.6278000000000006"/>
    <s v="Kelly Williams"/>
    <s v=""/>
    <n v="1"/>
    <n v="0"/>
  </r>
  <r>
    <n v="6388"/>
    <x v="3189"/>
    <x v="1106"/>
    <d v="2016-02-04T00:00:00"/>
    <s v="Standard Class"/>
    <x v="160"/>
    <x v="160"/>
    <x v="0"/>
    <s v="United States"/>
    <s v="Detroit"/>
    <s v="Michigan"/>
    <n v="48234"/>
    <x v="2"/>
    <s v="OFF-PA-10001204"/>
    <x v="1"/>
    <s v="Paper"/>
    <s v="Xerox 1972"/>
    <x v="232"/>
    <n v="2"/>
    <n v="0"/>
    <n v="4.7519999999999998"/>
    <s v="Kelly Williams"/>
    <s v=""/>
    <n v="1"/>
    <n v="0"/>
  </r>
  <r>
    <n v="6389"/>
    <x v="3189"/>
    <x v="1106"/>
    <d v="2016-02-04T00:00:00"/>
    <s v="Standard Class"/>
    <x v="160"/>
    <x v="160"/>
    <x v="0"/>
    <s v="United States"/>
    <s v="Detroit"/>
    <s v="Michigan"/>
    <n v="48234"/>
    <x v="2"/>
    <s v="OFF-ST-10000991"/>
    <x v="1"/>
    <s v="Storage"/>
    <s v="Space Solutions HD Industrial Steel Shelving."/>
    <x v="4438"/>
    <n v="2"/>
    <n v="0"/>
    <n v="6.8982000000000028"/>
    <s v="Kelly Williams"/>
    <s v=""/>
    <n v="1"/>
    <n v="0"/>
  </r>
  <r>
    <n v="6390"/>
    <x v="3190"/>
    <x v="1107"/>
    <d v="2017-02-11T00:00:00"/>
    <s v="Standard Class"/>
    <x v="460"/>
    <x v="460"/>
    <x v="1"/>
    <s v="United States"/>
    <s v="Springfield"/>
    <s v="Virginia"/>
    <n v="22153"/>
    <x v="0"/>
    <s v="OFF-EN-10000056"/>
    <x v="1"/>
    <s v="Envelopes"/>
    <s v="Cameo Buff Policy Envelopes"/>
    <x v="4439"/>
    <n v="5"/>
    <n v="0"/>
    <n v="146.24049999999997"/>
    <s v="Cassandra Brandow"/>
    <s v=""/>
    <n v="1"/>
    <n v="0"/>
  </r>
  <r>
    <n v="6391"/>
    <x v="3190"/>
    <x v="1107"/>
    <d v="2017-02-11T00:00:00"/>
    <s v="Standard Class"/>
    <x v="460"/>
    <x v="460"/>
    <x v="1"/>
    <s v="United States"/>
    <s v="Springfield"/>
    <s v="Virginia"/>
    <n v="22153"/>
    <x v="0"/>
    <s v="OFF-PA-10003349"/>
    <x v="1"/>
    <s v="Paper"/>
    <s v="Xerox 1957"/>
    <x v="91"/>
    <n v="2"/>
    <n v="0"/>
    <n v="6.3504000000000005"/>
    <s v="Cassandra Brandow"/>
    <s v=""/>
    <n v="1"/>
    <n v="0"/>
  </r>
  <r>
    <n v="6392"/>
    <x v="3191"/>
    <x v="882"/>
    <d v="2018-12-19T00:00:00"/>
    <s v="Standard Class"/>
    <x v="7"/>
    <x v="7"/>
    <x v="0"/>
    <s v="United States"/>
    <s v="New York City"/>
    <s v="New York"/>
    <n v="10011"/>
    <x v="3"/>
    <s v="OFF-PA-10001471"/>
    <x v="1"/>
    <s v="Paper"/>
    <s v="Strathmore Photo Frame Cards"/>
    <x v="2"/>
    <n v="2"/>
    <n v="0"/>
    <n v="6.7251999999999992"/>
    <s v="Chuck Magee"/>
    <s v=""/>
    <n v="1"/>
    <n v="0"/>
  </r>
  <r>
    <n v="6393"/>
    <x v="3191"/>
    <x v="882"/>
    <d v="2018-12-19T00:00:00"/>
    <s v="Standard Class"/>
    <x v="7"/>
    <x v="7"/>
    <x v="0"/>
    <s v="United States"/>
    <s v="New York City"/>
    <s v="New York"/>
    <n v="10011"/>
    <x v="3"/>
    <s v="OFF-LA-10003190"/>
    <x v="1"/>
    <s v="Labels"/>
    <s v="Avery 474"/>
    <x v="1784"/>
    <n v="2"/>
    <n v="0"/>
    <n v="2.8224"/>
    <s v="Chuck Magee"/>
    <s v=""/>
    <n v="1"/>
    <n v="0"/>
  </r>
  <r>
    <n v="6394"/>
    <x v="3191"/>
    <x v="882"/>
    <d v="2018-12-19T00:00:00"/>
    <s v="Standard Class"/>
    <x v="7"/>
    <x v="7"/>
    <x v="0"/>
    <s v="United States"/>
    <s v="New York City"/>
    <s v="New York"/>
    <n v="10011"/>
    <x v="3"/>
    <s v="OFF-FA-10000621"/>
    <x v="1"/>
    <s v="Fasteners"/>
    <s v="OIC Colored Binder Clips, Assorted Sizes"/>
    <x v="1385"/>
    <n v="6"/>
    <n v="0"/>
    <n v="10.5252"/>
    <s v="Chuck Magee"/>
    <s v=""/>
    <n v="1"/>
    <n v="0"/>
  </r>
  <r>
    <n v="6395"/>
    <x v="3191"/>
    <x v="882"/>
    <d v="2018-12-19T00:00:00"/>
    <s v="Standard Class"/>
    <x v="7"/>
    <x v="7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x v="4440"/>
    <n v="4"/>
    <n v="0"/>
    <n v="198.46"/>
    <s v="Chuck Magee"/>
    <s v=""/>
    <n v="1"/>
    <n v="0"/>
  </r>
  <r>
    <n v="6396"/>
    <x v="3191"/>
    <x v="882"/>
    <d v="2018-12-19T00:00:00"/>
    <s v="Standard Class"/>
    <x v="7"/>
    <x v="7"/>
    <x v="0"/>
    <s v="United States"/>
    <s v="New York City"/>
    <s v="New York"/>
    <n v="10011"/>
    <x v="3"/>
    <s v="OFF-ST-10004507"/>
    <x v="1"/>
    <s v="Storage"/>
    <s v="Advantus Rolling Storage Box"/>
    <x v="4441"/>
    <n v="1"/>
    <n v="0"/>
    <n v="4.6304999999999996"/>
    <s v="Chuck Magee"/>
    <s v=""/>
    <n v="1"/>
    <n v="0"/>
  </r>
  <r>
    <n v="6397"/>
    <x v="3191"/>
    <x v="882"/>
    <d v="2018-12-19T00:00:00"/>
    <s v="Standard Class"/>
    <x v="7"/>
    <x v="7"/>
    <x v="0"/>
    <s v="United States"/>
    <s v="New York City"/>
    <s v="New York"/>
    <n v="10011"/>
    <x v="3"/>
    <s v="OFF-BI-10000279"/>
    <x v="1"/>
    <s v="Binders"/>
    <s v="Acco Recycled 2&quot; Capacity Laser Printer Hanging Data Binders"/>
    <x v="1071"/>
    <n v="2"/>
    <n v="0.2"/>
    <n v="7.8029999999999982"/>
    <s v="Chuck Magee"/>
    <s v=""/>
    <n v="1"/>
    <n v="0"/>
  </r>
  <r>
    <n v="6398"/>
    <x v="3192"/>
    <x v="1108"/>
    <d v="2019-11-04T00:00:00"/>
    <s v="Standard Class"/>
    <x v="571"/>
    <x v="571"/>
    <x v="2"/>
    <s v="United States"/>
    <s v="Dallas"/>
    <s v="Texas"/>
    <n v="75217"/>
    <x v="2"/>
    <s v="OFF-AR-10003651"/>
    <x v="1"/>
    <s v="Art"/>
    <s v="Newell 350"/>
    <x v="797"/>
    <n v="2"/>
    <n v="0.2"/>
    <n v="0.59039999999999915"/>
    <s v="Kelly Williams"/>
    <s v=""/>
    <n v="1"/>
    <n v="0"/>
  </r>
  <r>
    <n v="6399"/>
    <x v="3193"/>
    <x v="634"/>
    <d v="2019-08-12T00:00:00"/>
    <s v="Standard Class"/>
    <x v="39"/>
    <x v="39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x v="4442"/>
    <n v="5"/>
    <n v="0"/>
    <n v="247.48499999999993"/>
    <s v="Chuck Magee"/>
    <s v=""/>
    <n v="1"/>
    <n v="0"/>
  </r>
  <r>
    <n v="6400"/>
    <x v="3193"/>
    <x v="634"/>
    <d v="2019-08-12T00:00:00"/>
    <s v="Standard Class"/>
    <x v="39"/>
    <x v="39"/>
    <x v="2"/>
    <s v="United States"/>
    <s v="Concord"/>
    <s v="New Hampshire"/>
    <n v="3301"/>
    <x v="3"/>
    <s v="OFF-LA-10002195"/>
    <x v="1"/>
    <s v="Labels"/>
    <s v="Avery 481"/>
    <x v="4443"/>
    <n v="8"/>
    <n v="0"/>
    <n v="11.827199999999999"/>
    <s v="Chuck Magee"/>
    <s v=""/>
    <n v="1"/>
    <n v="0"/>
  </r>
  <r>
    <n v="6401"/>
    <x v="3193"/>
    <x v="634"/>
    <d v="2019-08-12T00:00:00"/>
    <s v="Standard Class"/>
    <x v="39"/>
    <x v="39"/>
    <x v="2"/>
    <s v="United States"/>
    <s v="Concord"/>
    <s v="New Hampshire"/>
    <n v="3301"/>
    <x v="3"/>
    <s v="OFF-AR-10000380"/>
    <x v="1"/>
    <s v="Art"/>
    <s v="Hunt PowerHouse Electric Pencil Sharpener, Blue"/>
    <x v="4444"/>
    <n v="6"/>
    <n v="0"/>
    <n v="68.363999999999976"/>
    <s v="Chuck Magee"/>
    <s v=""/>
    <n v="1"/>
    <n v="0"/>
  </r>
  <r>
    <n v="6402"/>
    <x v="3194"/>
    <x v="1109"/>
    <d v="2019-05-31T00:00:00"/>
    <s v="First Class"/>
    <x v="232"/>
    <x v="232"/>
    <x v="0"/>
    <s v="United States"/>
    <s v="Lafayette"/>
    <s v="Louisiana"/>
    <n v="70506"/>
    <x v="0"/>
    <s v="FUR-BO-10000330"/>
    <x v="0"/>
    <s v="Bookcases"/>
    <s v="Sauder Camden County Barrister Bookcase, Planked Cherry Finish"/>
    <x v="1805"/>
    <n v="2"/>
    <n v="0"/>
    <n v="33.874400000000009"/>
    <s v="Cassandra Brandow"/>
    <s v=""/>
    <n v="1"/>
    <n v="0"/>
  </r>
  <r>
    <n v="6403"/>
    <x v="3194"/>
    <x v="1109"/>
    <d v="2019-05-31T00:00:00"/>
    <s v="First Class"/>
    <x v="232"/>
    <x v="232"/>
    <x v="0"/>
    <s v="United States"/>
    <s v="Lafayette"/>
    <s v="Louisiana"/>
    <n v="70506"/>
    <x v="0"/>
    <s v="OFF-BI-10000591"/>
    <x v="1"/>
    <s v="Binders"/>
    <s v="Avery Binder Labels"/>
    <x v="3857"/>
    <n v="1"/>
    <n v="0"/>
    <n v="1.8672"/>
    <s v="Cassandra Brandow"/>
    <s v=""/>
    <n v="1"/>
    <n v="0"/>
  </r>
  <r>
    <n v="6404"/>
    <x v="3194"/>
    <x v="1109"/>
    <d v="2019-05-31T00:00:00"/>
    <s v="First Class"/>
    <x v="232"/>
    <x v="232"/>
    <x v="0"/>
    <s v="United States"/>
    <s v="Lafayette"/>
    <s v="Louisiana"/>
    <n v="70506"/>
    <x v="0"/>
    <s v="FUR-FU-10001731"/>
    <x v="0"/>
    <s v="Furnishings"/>
    <s v="Acrylic Self-Standing Desk Frames"/>
    <x v="4445"/>
    <n v="3"/>
    <n v="0"/>
    <n v="3.0438000000000001"/>
    <s v="Cassandra Brandow"/>
    <s v=""/>
    <n v="1"/>
    <n v="0"/>
  </r>
  <r>
    <n v="6405"/>
    <x v="3195"/>
    <x v="672"/>
    <d v="2017-12-05T00:00:00"/>
    <s v="Standard Class"/>
    <x v="528"/>
    <x v="528"/>
    <x v="0"/>
    <s v="United States"/>
    <s v="Raleigh"/>
    <s v="North Carolina"/>
    <n v="27604"/>
    <x v="0"/>
    <s v="TEC-PH-10001198"/>
    <x v="2"/>
    <s v="Phones"/>
    <s v="Avaya 4621SW VoIP phone"/>
    <x v="1665"/>
    <n v="3"/>
    <n v="0.2"/>
    <n v="19.966499999999982"/>
    <s v="Cassandra Brandow"/>
    <s v=""/>
    <n v="1"/>
    <n v="0"/>
  </r>
  <r>
    <n v="6406"/>
    <x v="3196"/>
    <x v="515"/>
    <d v="2019-09-02T00:00:00"/>
    <s v="Second Class"/>
    <x v="308"/>
    <x v="308"/>
    <x v="1"/>
    <s v="United States"/>
    <s v="Spokane"/>
    <s v="Washington"/>
    <n v="99207"/>
    <x v="1"/>
    <s v="FUR-CH-10002331"/>
    <x v="0"/>
    <s v="Chairs"/>
    <s v="Hon 4700 Series Mobuis Mid-Back Task Chairs with Adjustable Arms"/>
    <x v="4446"/>
    <n v="2"/>
    <n v="0.2"/>
    <n v="7.119599999999906"/>
    <s v="Anna Andreadi"/>
    <n v="1"/>
    <n v="0"/>
    <n v="0"/>
  </r>
  <r>
    <n v="6407"/>
    <x v="3196"/>
    <x v="515"/>
    <d v="2019-09-02T00:00:00"/>
    <s v="Second Class"/>
    <x v="308"/>
    <x v="308"/>
    <x v="1"/>
    <s v="United States"/>
    <s v="Spokane"/>
    <s v="Washington"/>
    <n v="99207"/>
    <x v="1"/>
    <s v="OFF-ST-10002370"/>
    <x v="1"/>
    <s v="Storage"/>
    <s v="Sortfiler Multipurpose Personal File Organizer, Black"/>
    <x v="4447"/>
    <n v="7"/>
    <n v="0"/>
    <n v="43.421699999999994"/>
    <s v="Anna Andreadi"/>
    <n v="1"/>
    <n v="0"/>
    <n v="0"/>
  </r>
  <r>
    <n v="6408"/>
    <x v="3197"/>
    <x v="304"/>
    <d v="2019-05-15T00:00:00"/>
    <s v="First Class"/>
    <x v="218"/>
    <x v="218"/>
    <x v="0"/>
    <s v="United States"/>
    <s v="Houston"/>
    <s v="Texas"/>
    <n v="77041"/>
    <x v="2"/>
    <s v="FUR-CH-10003981"/>
    <x v="0"/>
    <s v="Chairs"/>
    <s v="Global Commerce Series Low-Back Swivel/Tilt Chairs"/>
    <x v="4448"/>
    <n v="5"/>
    <n v="0.3"/>
    <n v="-12.84900000000016"/>
    <s v="Kelly Williams"/>
    <s v=""/>
    <n v="1"/>
    <n v="0"/>
  </r>
  <r>
    <n v="6409"/>
    <x v="3197"/>
    <x v="304"/>
    <d v="2019-05-15T00:00:00"/>
    <s v="First Class"/>
    <x v="218"/>
    <x v="218"/>
    <x v="0"/>
    <s v="United States"/>
    <s v="Houston"/>
    <s v="Texas"/>
    <n v="77041"/>
    <x v="2"/>
    <s v="OFF-AR-10001446"/>
    <x v="1"/>
    <s v="Art"/>
    <s v="Newell 309"/>
    <x v="849"/>
    <n v="5"/>
    <n v="0.2"/>
    <n v="5.7749999999999986"/>
    <s v="Kelly Williams"/>
    <s v=""/>
    <n v="1"/>
    <n v="0"/>
  </r>
  <r>
    <n v="6410"/>
    <x v="3197"/>
    <x v="304"/>
    <d v="2019-05-15T00:00:00"/>
    <s v="First Class"/>
    <x v="218"/>
    <x v="218"/>
    <x v="0"/>
    <s v="United States"/>
    <s v="Houston"/>
    <s v="Texas"/>
    <n v="77041"/>
    <x v="2"/>
    <s v="OFF-PA-10000300"/>
    <x v="1"/>
    <s v="Paper"/>
    <s v="Xerox 1936"/>
    <x v="1107"/>
    <n v="3"/>
    <n v="0.2"/>
    <n v="16.183799999999998"/>
    <s v="Kelly Williams"/>
    <s v=""/>
    <n v="1"/>
    <n v="0"/>
  </r>
  <r>
    <n v="6411"/>
    <x v="3197"/>
    <x v="304"/>
    <d v="2019-05-15T00:00:00"/>
    <s v="First Class"/>
    <x v="218"/>
    <x v="218"/>
    <x v="0"/>
    <s v="United States"/>
    <s v="Houston"/>
    <s v="Texas"/>
    <n v="77041"/>
    <x v="2"/>
    <s v="TEC-PH-10004071"/>
    <x v="2"/>
    <s v="Phones"/>
    <s v="PayAnywhere Card Reader"/>
    <x v="465"/>
    <n v="1"/>
    <n v="0.2"/>
    <n v="0.69930000000000003"/>
    <s v="Kelly Williams"/>
    <s v=""/>
    <n v="1"/>
    <n v="0"/>
  </r>
  <r>
    <n v="6412"/>
    <x v="3197"/>
    <x v="304"/>
    <d v="2019-05-15T00:00:00"/>
    <s v="First Class"/>
    <x v="218"/>
    <x v="218"/>
    <x v="0"/>
    <s v="United States"/>
    <s v="Houston"/>
    <s v="Texas"/>
    <n v="77041"/>
    <x v="2"/>
    <s v="OFF-PA-10003134"/>
    <x v="1"/>
    <s v="Paper"/>
    <s v="Xerox 1937"/>
    <x v="4449"/>
    <n v="2"/>
    <n v="0.2"/>
    <n v="26.902399999999993"/>
    <s v="Kelly Williams"/>
    <s v=""/>
    <n v="1"/>
    <n v="0"/>
  </r>
  <r>
    <n v="6413"/>
    <x v="3198"/>
    <x v="629"/>
    <d v="2019-08-23T00:00:00"/>
    <s v="Standard Class"/>
    <x v="571"/>
    <x v="571"/>
    <x v="2"/>
    <s v="United States"/>
    <s v="Louisville"/>
    <s v="Kentucky"/>
    <n v="40214"/>
    <x v="0"/>
    <s v="OFF-BI-10002735"/>
    <x v="1"/>
    <s v="Binders"/>
    <s v="GBC Prestige Therm-A-Bind Covers"/>
    <x v="4450"/>
    <n v="3"/>
    <n v="0"/>
    <n v="48.377100000000006"/>
    <s v="Cassandra Brandow"/>
    <s v=""/>
    <n v="1"/>
    <n v="0"/>
  </r>
  <r>
    <n v="6414"/>
    <x v="3198"/>
    <x v="629"/>
    <d v="2019-08-23T00:00:00"/>
    <s v="Standard Class"/>
    <x v="571"/>
    <x v="571"/>
    <x v="2"/>
    <s v="United States"/>
    <s v="Louisville"/>
    <s v="Kentucky"/>
    <n v="40214"/>
    <x v="0"/>
    <s v="TEC-AC-10004510"/>
    <x v="2"/>
    <s v="Accessories"/>
    <s v="Logitech Desktop MK120 Mouse and keyboard Combo"/>
    <x v="1548"/>
    <n v="6"/>
    <n v="0"/>
    <n v="9.8159999999999954"/>
    <s v="Cassandra Brandow"/>
    <s v=""/>
    <n v="1"/>
    <n v="0"/>
  </r>
  <r>
    <n v="6415"/>
    <x v="3199"/>
    <x v="468"/>
    <d v="2019-11-14T00:00:00"/>
    <s v="Second Class"/>
    <x v="660"/>
    <x v="660"/>
    <x v="2"/>
    <s v="United States"/>
    <s v="Hollywood"/>
    <s v="Florida"/>
    <n v="33021"/>
    <x v="0"/>
    <s v="OFF-BI-10004099"/>
    <x v="1"/>
    <s v="Binders"/>
    <s v="GBC VeloBinder Strips"/>
    <x v="2828"/>
    <n v="5"/>
    <n v="0.7"/>
    <n v="-7.6799999999999962"/>
    <s v="Cassandra Brandow"/>
    <s v=""/>
    <n v="1"/>
    <n v="0"/>
  </r>
  <r>
    <n v="6416"/>
    <x v="3200"/>
    <x v="170"/>
    <d v="2019-08-21T00:00:00"/>
    <s v="Same Day"/>
    <x v="393"/>
    <x v="393"/>
    <x v="1"/>
    <s v="United States"/>
    <s v="Chandler"/>
    <s v="Arizona"/>
    <n v="85224"/>
    <x v="1"/>
    <s v="OFF-PA-10003395"/>
    <x v="1"/>
    <s v="Paper"/>
    <s v="Xerox 1941"/>
    <x v="1148"/>
    <n v="1"/>
    <n v="0.2"/>
    <n v="29.357999999999997"/>
    <s v="Anna Andreadi"/>
    <s v=""/>
    <n v="1"/>
    <n v="0"/>
  </r>
  <r>
    <n v="6417"/>
    <x v="3201"/>
    <x v="387"/>
    <d v="2018-03-12T00:00:00"/>
    <s v="Standard Class"/>
    <x v="379"/>
    <x v="379"/>
    <x v="0"/>
    <s v="United States"/>
    <s v="Philadelphia"/>
    <s v="Pennsylvania"/>
    <n v="19120"/>
    <x v="3"/>
    <s v="TEC-PH-10002890"/>
    <x v="2"/>
    <s v="Phones"/>
    <s v="AT&amp;T 17929 Lendline Telephone"/>
    <x v="4451"/>
    <n v="4"/>
    <n v="0.4"/>
    <n v="-25.334400000000002"/>
    <s v="Chuck Magee"/>
    <s v=""/>
    <n v="1"/>
    <n v="0"/>
  </r>
  <r>
    <n v="6418"/>
    <x v="3201"/>
    <x v="387"/>
    <d v="2018-03-12T00:00:00"/>
    <s v="Standard Class"/>
    <x v="379"/>
    <x v="379"/>
    <x v="0"/>
    <s v="United States"/>
    <s v="Philadelphia"/>
    <s v="Pennsylvania"/>
    <n v="19120"/>
    <x v="3"/>
    <s v="OFF-FA-10004968"/>
    <x v="1"/>
    <s v="Fasteners"/>
    <s v="Rubber Band Ball"/>
    <x v="4452"/>
    <n v="2"/>
    <n v="0.2"/>
    <n v="-1.3463999999999998"/>
    <s v="Chuck Magee"/>
    <s v=""/>
    <n v="1"/>
    <n v="0"/>
  </r>
  <r>
    <n v="6419"/>
    <x v="3202"/>
    <x v="731"/>
    <d v="2018-11-05T00:00:00"/>
    <s v="Standard Class"/>
    <x v="304"/>
    <x v="304"/>
    <x v="1"/>
    <s v="United States"/>
    <s v="Tulsa"/>
    <s v="Oklahoma"/>
    <n v="74133"/>
    <x v="2"/>
    <s v="OFF-SU-10001218"/>
    <x v="1"/>
    <s v="Supplies"/>
    <s v="Fiskars Softgrip Scissors"/>
    <x v="2138"/>
    <n v="2"/>
    <n v="0"/>
    <n v="6.1488000000000014"/>
    <s v="Kelly Williams"/>
    <s v=""/>
    <n v="1"/>
    <n v="0"/>
  </r>
  <r>
    <n v="6420"/>
    <x v="3202"/>
    <x v="731"/>
    <d v="2018-11-05T00:00:00"/>
    <s v="Standard Class"/>
    <x v="304"/>
    <x v="304"/>
    <x v="1"/>
    <s v="United States"/>
    <s v="Tulsa"/>
    <s v="Oklahoma"/>
    <n v="74133"/>
    <x v="2"/>
    <s v="FUR-CH-10002084"/>
    <x v="0"/>
    <s v="Chairs"/>
    <s v="Hon Mobius Operator's Chair"/>
    <x v="2411"/>
    <n v="3"/>
    <n v="0"/>
    <n v="81.173400000000001"/>
    <s v="Kelly Williams"/>
    <s v=""/>
    <n v="1"/>
    <n v="0"/>
  </r>
  <r>
    <n v="6421"/>
    <x v="3202"/>
    <x v="731"/>
    <d v="2018-11-05T00:00:00"/>
    <s v="Standard Class"/>
    <x v="304"/>
    <x v="304"/>
    <x v="1"/>
    <s v="United States"/>
    <s v="Tulsa"/>
    <s v="Oklahoma"/>
    <n v="74133"/>
    <x v="2"/>
    <s v="OFF-AR-10004269"/>
    <x v="1"/>
    <s v="Art"/>
    <s v="Newell 31"/>
    <x v="714"/>
    <n v="3"/>
    <n v="0"/>
    <n v="3.4692000000000003"/>
    <s v="Kelly Williams"/>
    <s v=""/>
    <n v="1"/>
    <n v="0"/>
  </r>
  <r>
    <n v="6422"/>
    <x v="3202"/>
    <x v="731"/>
    <d v="2018-11-05T00:00:00"/>
    <s v="Standard Class"/>
    <x v="304"/>
    <x v="304"/>
    <x v="1"/>
    <s v="United States"/>
    <s v="Tulsa"/>
    <s v="Oklahoma"/>
    <n v="74133"/>
    <x v="2"/>
    <s v="OFF-ST-10001128"/>
    <x v="1"/>
    <s v="Storage"/>
    <s v="Carina Mini System Audio Rack, Model AR050B"/>
    <x v="743"/>
    <n v="3"/>
    <n v="0"/>
    <n v="9.9882000000000204"/>
    <s v="Kelly Williams"/>
    <s v=""/>
    <n v="1"/>
    <n v="0"/>
  </r>
  <r>
    <n v="6423"/>
    <x v="3203"/>
    <x v="711"/>
    <d v="2016-08-01T00:00:00"/>
    <s v="Standard Class"/>
    <x v="705"/>
    <x v="705"/>
    <x v="1"/>
    <s v="United States"/>
    <s v="Draper"/>
    <s v="Utah"/>
    <n v="84020"/>
    <x v="1"/>
    <s v="TEC-AC-10002006"/>
    <x v="2"/>
    <s v="Accessories"/>
    <s v="Memorex Micro Travel Drive 16 GB"/>
    <x v="4453"/>
    <n v="7"/>
    <n v="0"/>
    <n v="34.698299999999996"/>
    <s v="Anna Andreadi"/>
    <s v=""/>
    <n v="1"/>
    <n v="0"/>
  </r>
  <r>
    <n v="6424"/>
    <x v="3204"/>
    <x v="1040"/>
    <d v="2017-10-27T00:00:00"/>
    <s v="First Class"/>
    <x v="372"/>
    <x v="372"/>
    <x v="2"/>
    <s v="United States"/>
    <s v="Oakland"/>
    <s v="California"/>
    <n v="94601"/>
    <x v="1"/>
    <s v="FUR-CH-10003956"/>
    <x v="0"/>
    <s v="Chairs"/>
    <s v="Novimex High-Tech Fabric Mesh Task Chair"/>
    <x v="4454"/>
    <n v="8"/>
    <n v="0.2"/>
    <n v="-73.819200000000052"/>
    <s v="Anna Andreadi"/>
    <n v="1"/>
    <n v="0"/>
    <n v="0"/>
  </r>
  <r>
    <n v="6425"/>
    <x v="3205"/>
    <x v="971"/>
    <d v="2019-08-24T00:00:00"/>
    <s v="Standard Class"/>
    <x v="770"/>
    <x v="770"/>
    <x v="0"/>
    <s v="United States"/>
    <s v="Lawrence"/>
    <s v="Massachusetts"/>
    <n v="1841"/>
    <x v="3"/>
    <s v="OFF-PA-10000552"/>
    <x v="1"/>
    <s v="Paper"/>
    <s v="Xerox 200"/>
    <x v="541"/>
    <n v="3"/>
    <n v="0"/>
    <n v="9.3312000000000008"/>
    <s v="Chuck Magee"/>
    <s v=""/>
    <n v="1"/>
    <n v="0"/>
  </r>
  <r>
    <n v="6426"/>
    <x v="3206"/>
    <x v="454"/>
    <d v="2018-05-27T00:00:00"/>
    <s v="Standard Class"/>
    <x v="666"/>
    <x v="666"/>
    <x v="0"/>
    <s v="United States"/>
    <s v="Philadelphia"/>
    <s v="Pennsylvania"/>
    <n v="19120"/>
    <x v="3"/>
    <s v="TEC-CO-10004722"/>
    <x v="2"/>
    <s v="Copiers"/>
    <s v="Canon imageCLASS 2200 Advanced Copier"/>
    <x v="4455"/>
    <n v="4"/>
    <n v="0.4"/>
    <n v="1119.996799999999"/>
    <s v="Chuck Magee"/>
    <s v=""/>
    <n v="1"/>
    <n v="0"/>
  </r>
  <r>
    <n v="6427"/>
    <x v="3206"/>
    <x v="454"/>
    <d v="2018-05-27T00:00:00"/>
    <s v="Standard Class"/>
    <x v="666"/>
    <x v="666"/>
    <x v="0"/>
    <s v="United States"/>
    <s v="Philadelphia"/>
    <s v="Pennsylvania"/>
    <n v="19120"/>
    <x v="3"/>
    <s v="OFF-BI-10004308"/>
    <x v="1"/>
    <s v="Binders"/>
    <s v="Avery Legal 4-Ring Binder"/>
    <x v="4456"/>
    <n v="1"/>
    <n v="0.7"/>
    <n v="-4.1959999999999997"/>
    <s v="Chuck Magee"/>
    <s v=""/>
    <n v="1"/>
    <n v="0"/>
  </r>
  <r>
    <n v="6428"/>
    <x v="3206"/>
    <x v="454"/>
    <d v="2018-05-27T00:00:00"/>
    <s v="Standard Class"/>
    <x v="666"/>
    <x v="666"/>
    <x v="0"/>
    <s v="United States"/>
    <s v="Philadelphia"/>
    <s v="Pennsylvania"/>
    <n v="19120"/>
    <x v="3"/>
    <s v="OFF-PA-10000029"/>
    <x v="1"/>
    <s v="Paper"/>
    <s v="Xerox 224"/>
    <x v="563"/>
    <n v="2"/>
    <n v="0.2"/>
    <n v="3.6288"/>
    <s v="Chuck Magee"/>
    <s v=""/>
    <n v="1"/>
    <n v="0"/>
  </r>
  <r>
    <n v="6429"/>
    <x v="3206"/>
    <x v="454"/>
    <d v="2018-05-27T00:00:00"/>
    <s v="Standard Class"/>
    <x v="666"/>
    <x v="666"/>
    <x v="0"/>
    <s v="United States"/>
    <s v="Philadelphia"/>
    <s v="Pennsylvania"/>
    <n v="19120"/>
    <x v="3"/>
    <s v="TEC-PH-10004080"/>
    <x v="2"/>
    <s v="Phones"/>
    <s v="Avaya 5410 Digital phone"/>
    <x v="4457"/>
    <n v="3"/>
    <n v="0.4"/>
    <n v="-24.476399999999998"/>
    <s v="Chuck Magee"/>
    <s v=""/>
    <n v="1"/>
    <n v="0"/>
  </r>
  <r>
    <n v="6430"/>
    <x v="3207"/>
    <x v="935"/>
    <d v="2016-11-07T00:00:00"/>
    <s v="Standard Class"/>
    <x v="129"/>
    <x v="129"/>
    <x v="0"/>
    <s v="United States"/>
    <s v="Jacksonville"/>
    <s v="North Carolina"/>
    <n v="28540"/>
    <x v="0"/>
    <s v="OFF-ST-10001558"/>
    <x v="1"/>
    <s v="Storage"/>
    <s v="Acco Perma 4000 Stacking Storage Drawers"/>
    <x v="3346"/>
    <n v="2"/>
    <n v="0.2"/>
    <n v="-1.6239999999999997"/>
    <s v="Cassandra Brandow"/>
    <s v=""/>
    <n v="1"/>
    <n v="0"/>
  </r>
  <r>
    <n v="6431"/>
    <x v="3207"/>
    <x v="935"/>
    <d v="2016-11-07T00:00:00"/>
    <s v="Standard Class"/>
    <x v="129"/>
    <x v="129"/>
    <x v="0"/>
    <s v="United States"/>
    <s v="Jacksonville"/>
    <s v="North Carolina"/>
    <n v="28540"/>
    <x v="0"/>
    <s v="FUR-TA-10001768"/>
    <x v="0"/>
    <s v="Tables"/>
    <s v="Hon Racetrack Conference Tables"/>
    <x v="4458"/>
    <n v="6"/>
    <n v="0.4"/>
    <n v="-299.26140000000009"/>
    <s v="Cassandra Brandow"/>
    <s v=""/>
    <n v="1"/>
    <n v="0"/>
  </r>
  <r>
    <n v="6432"/>
    <x v="3207"/>
    <x v="935"/>
    <d v="2016-11-07T00:00:00"/>
    <s v="Standard Class"/>
    <x v="129"/>
    <x v="129"/>
    <x v="0"/>
    <s v="United States"/>
    <s v="Jacksonville"/>
    <s v="North Carolina"/>
    <n v="28540"/>
    <x v="0"/>
    <s v="OFF-BI-10002982"/>
    <x v="1"/>
    <s v="Binders"/>
    <s v="Avery Self-Adhesive Photo Pockets for Polaroid Photos"/>
    <x v="4459"/>
    <n v="7"/>
    <n v="0.7"/>
    <n v="-10.487400000000001"/>
    <s v="Cassandra Brandow"/>
    <s v=""/>
    <n v="1"/>
    <n v="0"/>
  </r>
  <r>
    <n v="6433"/>
    <x v="3207"/>
    <x v="935"/>
    <d v="2016-11-07T00:00:00"/>
    <s v="Standard Class"/>
    <x v="129"/>
    <x v="129"/>
    <x v="0"/>
    <s v="United States"/>
    <s v="Jacksonville"/>
    <s v="North Carolina"/>
    <n v="28540"/>
    <x v="0"/>
    <s v="FUR-FU-10001468"/>
    <x v="0"/>
    <s v="Furnishings"/>
    <s v="Tenex Antistatic Computer Chair Mats"/>
    <x v="4460"/>
    <n v="3"/>
    <n v="0.2"/>
    <n v="-51.29400000000004"/>
    <s v="Cassandra Brandow"/>
    <s v=""/>
    <n v="1"/>
    <n v="0"/>
  </r>
  <r>
    <n v="6434"/>
    <x v="3208"/>
    <x v="1110"/>
    <d v="2017-04-04T00:00:00"/>
    <s v="Standard Class"/>
    <x v="712"/>
    <x v="712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x v="4461"/>
    <n v="5"/>
    <n v="0.2"/>
    <n v="8.5259999999999998"/>
    <s v="Kelly Williams"/>
    <s v=""/>
    <n v="1"/>
    <n v="0"/>
  </r>
  <r>
    <n v="6435"/>
    <x v="3208"/>
    <x v="1110"/>
    <d v="2017-04-04T00:00:00"/>
    <s v="Standard Class"/>
    <x v="712"/>
    <x v="712"/>
    <x v="1"/>
    <s v="United States"/>
    <s v="Chicago"/>
    <s v="Illinois"/>
    <n v="60610"/>
    <x v="2"/>
    <s v="TEC-PH-10002890"/>
    <x v="2"/>
    <s v="Phones"/>
    <s v="AT&amp;T 17929 Lendline Telephone"/>
    <x v="2171"/>
    <n v="5"/>
    <n v="0.2"/>
    <n v="13.571999999999996"/>
    <s v="Kelly Williams"/>
    <s v=""/>
    <n v="1"/>
    <n v="0"/>
  </r>
  <r>
    <n v="6436"/>
    <x v="3209"/>
    <x v="837"/>
    <d v="2019-05-29T00:00:00"/>
    <s v="First Class"/>
    <x v="506"/>
    <x v="506"/>
    <x v="0"/>
    <s v="United States"/>
    <s v="Pocatello"/>
    <s v="Idaho"/>
    <n v="83201"/>
    <x v="1"/>
    <s v="FUR-FU-10004963"/>
    <x v="0"/>
    <s v="Furnishings"/>
    <s v="Eldon 400 Class Desk Accessories, Black Carbon"/>
    <x v="768"/>
    <n v="4"/>
    <n v="0"/>
    <n v="14.700000000000003"/>
    <s v="Anna Andreadi"/>
    <s v=""/>
    <n v="1"/>
    <n v="0"/>
  </r>
  <r>
    <n v="6437"/>
    <x v="3209"/>
    <x v="837"/>
    <d v="2019-05-29T00:00:00"/>
    <s v="First Class"/>
    <x v="506"/>
    <x v="506"/>
    <x v="0"/>
    <s v="United States"/>
    <s v="Pocatello"/>
    <s v="Idaho"/>
    <n v="83201"/>
    <x v="1"/>
    <s v="OFF-ST-10000025"/>
    <x v="1"/>
    <s v="Storage"/>
    <s v="Fellowes Stor/Drawer Steel Plus Storage Drawers"/>
    <x v="4462"/>
    <n v="5"/>
    <n v="0"/>
    <n v="28.628999999999962"/>
    <s v="Anna Andreadi"/>
    <s v=""/>
    <n v="1"/>
    <n v="0"/>
  </r>
  <r>
    <n v="6438"/>
    <x v="3209"/>
    <x v="837"/>
    <d v="2019-05-29T00:00:00"/>
    <s v="First Class"/>
    <x v="506"/>
    <x v="506"/>
    <x v="0"/>
    <s v="United States"/>
    <s v="Pocatello"/>
    <s v="Idaho"/>
    <n v="83201"/>
    <x v="1"/>
    <s v="TEC-PH-10004389"/>
    <x v="2"/>
    <s v="Phones"/>
    <s v="Nokia Lumia 925"/>
    <x v="214"/>
    <n v="3"/>
    <n v="0.2"/>
    <n v="22.678200000000018"/>
    <s v="Anna Andreadi"/>
    <s v=""/>
    <n v="1"/>
    <n v="0"/>
  </r>
  <r>
    <n v="6439"/>
    <x v="3210"/>
    <x v="817"/>
    <d v="2019-12-19T00:00:00"/>
    <s v="Standard Class"/>
    <x v="62"/>
    <x v="62"/>
    <x v="0"/>
    <s v="United States"/>
    <s v="Plano"/>
    <s v="Texas"/>
    <n v="75023"/>
    <x v="2"/>
    <s v="FUR-TA-10000577"/>
    <x v="0"/>
    <s v="Tables"/>
    <s v="Bretford CR4500 Series Slim Rectangular Table"/>
    <x v="4463"/>
    <n v="4"/>
    <n v="0.3"/>
    <n v="-97.49879999999996"/>
    <s v="Kelly Williams"/>
    <s v=""/>
    <n v="1"/>
    <n v="0"/>
  </r>
  <r>
    <n v="6440"/>
    <x v="3211"/>
    <x v="777"/>
    <d v="2016-10-06T00:00:00"/>
    <s v="First Class"/>
    <x v="417"/>
    <x v="417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x v="4464"/>
    <n v="5"/>
    <n v="0.1"/>
    <n v="-6.5490000000000492"/>
    <s v="Chuck Magee"/>
    <s v=""/>
    <n v="1"/>
    <n v="0"/>
  </r>
  <r>
    <n v="6441"/>
    <x v="3212"/>
    <x v="63"/>
    <d v="2018-10-20T00:00:00"/>
    <s v="Standard Class"/>
    <x v="308"/>
    <x v="308"/>
    <x v="1"/>
    <s v="United States"/>
    <s v="New York City"/>
    <s v="New York"/>
    <n v="10024"/>
    <x v="3"/>
    <s v="OFF-AR-10001860"/>
    <x v="1"/>
    <s v="Art"/>
    <s v="BIC Liqua Brite Liner"/>
    <x v="2890"/>
    <n v="5"/>
    <n v="0"/>
    <n v="12.492000000000001"/>
    <s v="Chuck Magee"/>
    <s v=""/>
    <n v="1"/>
    <n v="0"/>
  </r>
  <r>
    <n v="6442"/>
    <x v="3212"/>
    <x v="63"/>
    <d v="2018-10-20T00:00:00"/>
    <s v="Standard Class"/>
    <x v="308"/>
    <x v="308"/>
    <x v="1"/>
    <s v="United States"/>
    <s v="New York City"/>
    <s v="New York"/>
    <n v="10024"/>
    <x v="3"/>
    <s v="OFF-ST-10003123"/>
    <x v="1"/>
    <s v="Storage"/>
    <s v="Fellowes Bases and Tops For Staxonsteel/High-Stak Systems"/>
    <x v="4191"/>
    <n v="3"/>
    <n v="0"/>
    <n v="23.968799999999998"/>
    <s v="Chuck Magee"/>
    <s v=""/>
    <n v="1"/>
    <n v="0"/>
  </r>
  <r>
    <n v="6443"/>
    <x v="3212"/>
    <x v="63"/>
    <d v="2018-10-20T00:00:00"/>
    <s v="Standard Class"/>
    <x v="308"/>
    <x v="308"/>
    <x v="1"/>
    <s v="United States"/>
    <s v="New York City"/>
    <s v="New York"/>
    <n v="10024"/>
    <x v="3"/>
    <s v="OFF-PA-10001295"/>
    <x v="1"/>
    <s v="Paper"/>
    <s v="Computer Printout Paper with Letter-Trim Perforations"/>
    <x v="2479"/>
    <n v="2"/>
    <n v="0"/>
    <n v="18.211199999999998"/>
    <s v="Chuck Magee"/>
    <s v=""/>
    <n v="1"/>
    <n v="0"/>
  </r>
  <r>
    <n v="6444"/>
    <x v="3212"/>
    <x v="63"/>
    <d v="2018-10-20T00:00:00"/>
    <s v="Standard Class"/>
    <x v="308"/>
    <x v="308"/>
    <x v="1"/>
    <s v="United States"/>
    <s v="New York City"/>
    <s v="New York"/>
    <n v="10024"/>
    <x v="3"/>
    <s v="OFF-LA-10000407"/>
    <x v="1"/>
    <s v="Labels"/>
    <s v="Avery White Multi-Purpose Labels"/>
    <x v="1691"/>
    <n v="5"/>
    <n v="0"/>
    <n v="11.454000000000001"/>
    <s v="Chuck Magee"/>
    <s v=""/>
    <n v="1"/>
    <n v="0"/>
  </r>
  <r>
    <n v="6445"/>
    <x v="3212"/>
    <x v="63"/>
    <d v="2018-10-20T00:00:00"/>
    <s v="Standard Class"/>
    <x v="308"/>
    <x v="308"/>
    <x v="1"/>
    <s v="United States"/>
    <s v="New York City"/>
    <s v="New York"/>
    <n v="10024"/>
    <x v="3"/>
    <s v="FUR-FU-10003535"/>
    <x v="0"/>
    <s v="Furnishings"/>
    <s v="Howard Miller Distant Time Traveler Alarm Clock"/>
    <x v="4465"/>
    <n v="3"/>
    <n v="0"/>
    <n v="33.726600000000005"/>
    <s v="Chuck Magee"/>
    <s v=""/>
    <n v="1"/>
    <n v="0"/>
  </r>
  <r>
    <n v="6446"/>
    <x v="3213"/>
    <x v="616"/>
    <d v="2017-03-10T00:00:00"/>
    <s v="Standard Class"/>
    <x v="370"/>
    <x v="370"/>
    <x v="0"/>
    <s v="United States"/>
    <s v="Chicago"/>
    <s v="Illinois"/>
    <n v="60623"/>
    <x v="2"/>
    <s v="OFF-FA-10000611"/>
    <x v="1"/>
    <s v="Fasteners"/>
    <s v="Binder Clips by OIC"/>
    <x v="4466"/>
    <n v="6"/>
    <n v="0.2"/>
    <n v="2.4863999999999997"/>
    <s v="Kelly Williams"/>
    <s v=""/>
    <n v="1"/>
    <n v="0"/>
  </r>
  <r>
    <n v="6447"/>
    <x v="3214"/>
    <x v="168"/>
    <d v="2019-03-06T00:00:00"/>
    <s v="Second Class"/>
    <x v="499"/>
    <x v="499"/>
    <x v="2"/>
    <s v="United States"/>
    <s v="Houston"/>
    <s v="Texas"/>
    <n v="77095"/>
    <x v="2"/>
    <s v="FUR-FU-10004848"/>
    <x v="0"/>
    <s v="Furnishings"/>
    <s v="Howard Miller 13-3/4&quot; Diameter Brushed Chrome Round Wall Clock"/>
    <x v="4467"/>
    <n v="5"/>
    <n v="0.6"/>
    <n v="-77.625"/>
    <s v="Kelly Williams"/>
    <s v=""/>
    <n v="1"/>
    <n v="0"/>
  </r>
  <r>
    <n v="6448"/>
    <x v="3214"/>
    <x v="168"/>
    <d v="2019-03-06T00:00:00"/>
    <s v="Second Class"/>
    <x v="499"/>
    <x v="499"/>
    <x v="2"/>
    <s v="United States"/>
    <s v="Houston"/>
    <s v="Texas"/>
    <n v="77095"/>
    <x v="2"/>
    <s v="OFF-LA-10002381"/>
    <x v="1"/>
    <s v="Labels"/>
    <s v="Avery 497"/>
    <x v="4468"/>
    <n v="1"/>
    <n v="0.2"/>
    <n v="0.86239999999999983"/>
    <s v="Kelly Williams"/>
    <s v=""/>
    <n v="1"/>
    <n v="0"/>
  </r>
  <r>
    <n v="6449"/>
    <x v="3214"/>
    <x v="168"/>
    <d v="2019-03-06T00:00:00"/>
    <s v="Second Class"/>
    <x v="499"/>
    <x v="499"/>
    <x v="2"/>
    <s v="United States"/>
    <s v="Houston"/>
    <s v="Texas"/>
    <n v="77095"/>
    <x v="2"/>
    <s v="OFF-ST-10000918"/>
    <x v="1"/>
    <s v="Storage"/>
    <s v="Crate-A-Files"/>
    <x v="525"/>
    <n v="1"/>
    <n v="0.2"/>
    <n v="0.65399999999999947"/>
    <s v="Kelly Williams"/>
    <s v=""/>
    <n v="1"/>
    <n v="0"/>
  </r>
  <r>
    <n v="6450"/>
    <x v="3215"/>
    <x v="12"/>
    <d v="2017-09-29T00:00:00"/>
    <s v="Standard Class"/>
    <x v="552"/>
    <x v="552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x v="4469"/>
    <n v="2"/>
    <n v="0"/>
    <n v="5.1647999999999996"/>
    <s v="Chuck Magee"/>
    <s v=""/>
    <n v="1"/>
    <n v="0"/>
  </r>
  <r>
    <n v="6451"/>
    <x v="3215"/>
    <x v="12"/>
    <d v="2017-09-29T00:00:00"/>
    <s v="Standard Class"/>
    <x v="552"/>
    <x v="552"/>
    <x v="0"/>
    <s v="United States"/>
    <s v="Meriden"/>
    <s v="Connecticut"/>
    <n v="6450"/>
    <x v="3"/>
    <s v="OFF-PA-10002222"/>
    <x v="1"/>
    <s v="Paper"/>
    <s v="Xerox Color Copier Paper, 11&quot; x 17&quot;, Ream"/>
    <x v="1846"/>
    <n v="2"/>
    <n v="0"/>
    <n v="21.012799999999999"/>
    <s v="Chuck Magee"/>
    <s v=""/>
    <n v="1"/>
    <n v="0"/>
  </r>
  <r>
    <n v="6452"/>
    <x v="3215"/>
    <x v="12"/>
    <d v="2017-09-29T00:00:00"/>
    <s v="Standard Class"/>
    <x v="552"/>
    <x v="552"/>
    <x v="0"/>
    <s v="United States"/>
    <s v="Meriden"/>
    <s v="Connecticut"/>
    <n v="6450"/>
    <x v="3"/>
    <s v="OFF-AR-10004930"/>
    <x v="1"/>
    <s v="Art"/>
    <s v="Turquoise Lead Holder with Pocket Clip"/>
    <x v="4470"/>
    <n v="1"/>
    <n v="0"/>
    <n v="2.2109999999999994"/>
    <s v="Chuck Magee"/>
    <s v=""/>
    <n v="1"/>
    <n v="0"/>
  </r>
  <r>
    <n v="6453"/>
    <x v="3216"/>
    <x v="546"/>
    <d v="2017-12-23T00:00:00"/>
    <s v="Second Class"/>
    <x v="701"/>
    <x v="701"/>
    <x v="0"/>
    <s v="United States"/>
    <s v="Glenview"/>
    <s v="Illinois"/>
    <n v="60025"/>
    <x v="2"/>
    <s v="TEC-PH-10001750"/>
    <x v="2"/>
    <s v="Phones"/>
    <s v="Samsung Rugby III"/>
    <x v="3180"/>
    <n v="3"/>
    <n v="0.2"/>
    <n v="13.857900000000008"/>
    <s v="Kelly Williams"/>
    <s v=""/>
    <n v="1"/>
    <n v="0"/>
  </r>
  <r>
    <n v="6454"/>
    <x v="3217"/>
    <x v="1049"/>
    <d v="2017-10-13T00:00:00"/>
    <s v="Standard Class"/>
    <x v="537"/>
    <x v="537"/>
    <x v="0"/>
    <s v="United States"/>
    <s v="Houston"/>
    <s v="Texas"/>
    <n v="77036"/>
    <x v="2"/>
    <s v="OFF-AR-10000657"/>
    <x v="1"/>
    <s v="Art"/>
    <s v="Binney &amp; Smith inkTank Desk Highlighter, Chisel Tip, Yellow, 12/Box"/>
    <x v="4471"/>
    <n v="2"/>
    <n v="0.2"/>
    <n v="0.55899999999999961"/>
    <s v="Kelly Williams"/>
    <s v=""/>
    <n v="1"/>
    <n v="0"/>
  </r>
  <r>
    <n v="6455"/>
    <x v="3218"/>
    <x v="689"/>
    <d v="2019-08-03T00:00:00"/>
    <s v="First Class"/>
    <x v="685"/>
    <x v="685"/>
    <x v="0"/>
    <s v="United States"/>
    <s v="San Francisco"/>
    <s v="California"/>
    <n v="94110"/>
    <x v="1"/>
    <s v="OFF-ST-10003442"/>
    <x v="1"/>
    <s v="Storage"/>
    <s v="Eldon Portable Mobile Manager"/>
    <x v="403"/>
    <n v="2"/>
    <n v="0"/>
    <n v="15.2712"/>
    <s v="Anna Andreadi"/>
    <s v=""/>
    <n v="1"/>
    <n v="0"/>
  </r>
  <r>
    <n v="6456"/>
    <x v="3218"/>
    <x v="689"/>
    <d v="2019-08-03T00:00:00"/>
    <s v="First Class"/>
    <x v="685"/>
    <x v="685"/>
    <x v="0"/>
    <s v="United States"/>
    <s v="San Francisco"/>
    <s v="California"/>
    <n v="94110"/>
    <x v="1"/>
    <s v="FUR-FU-10003142"/>
    <x v="0"/>
    <s v="Furnishings"/>
    <s v="Master Big Foot Doorstop, Beige"/>
    <x v="3322"/>
    <n v="7"/>
    <n v="0"/>
    <n v="11.457599999999998"/>
    <s v="Anna Andreadi"/>
    <s v=""/>
    <n v="1"/>
    <n v="0"/>
  </r>
  <r>
    <n v="6457"/>
    <x v="3219"/>
    <x v="79"/>
    <d v="2016-08-11T00:00:00"/>
    <s v="Standard Class"/>
    <x v="70"/>
    <x v="70"/>
    <x v="1"/>
    <s v="United States"/>
    <s v="New York City"/>
    <s v="New York"/>
    <n v="10009"/>
    <x v="3"/>
    <s v="TEC-PH-10002468"/>
    <x v="2"/>
    <s v="Phones"/>
    <s v="Plantronics CS 50-USB - headset - Convertible, Monaural"/>
    <x v="4472"/>
    <n v="1"/>
    <n v="0"/>
    <n v="36.717300000000009"/>
    <s v="Chuck Magee"/>
    <s v=""/>
    <n v="1"/>
    <n v="0"/>
  </r>
  <r>
    <n v="6458"/>
    <x v="3219"/>
    <x v="79"/>
    <d v="2016-08-11T00:00:00"/>
    <s v="Standard Class"/>
    <x v="70"/>
    <x v="70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x v="4473"/>
    <n v="7"/>
    <n v="0"/>
    <n v="7.0224000000000011"/>
    <s v="Chuck Magee"/>
    <s v=""/>
    <n v="1"/>
    <n v="0"/>
  </r>
  <r>
    <n v="6459"/>
    <x v="3220"/>
    <x v="304"/>
    <d v="2019-05-17T00:00:00"/>
    <s v="First Class"/>
    <x v="321"/>
    <x v="321"/>
    <x v="1"/>
    <s v="United States"/>
    <s v="Baltimore"/>
    <s v="Maryland"/>
    <n v="21215"/>
    <x v="3"/>
    <s v="OFF-AR-10001919"/>
    <x v="1"/>
    <s v="Art"/>
    <s v="OIC #2 Pencils, Medium Soft"/>
    <x v="1061"/>
    <n v="2"/>
    <n v="0"/>
    <n v="1.0903999999999998"/>
    <s v="Chuck Magee"/>
    <s v=""/>
    <n v="1"/>
    <n v="0"/>
  </r>
  <r>
    <n v="6460"/>
    <x v="3220"/>
    <x v="304"/>
    <d v="2019-05-17T00:00:00"/>
    <s v="First Class"/>
    <x v="321"/>
    <x v="321"/>
    <x v="1"/>
    <s v="United States"/>
    <s v="Baltimore"/>
    <s v="Maryland"/>
    <n v="21215"/>
    <x v="3"/>
    <s v="OFF-AR-10003045"/>
    <x v="1"/>
    <s v="Art"/>
    <s v="Prang Colored Pencils"/>
    <x v="456"/>
    <n v="5"/>
    <n v="0"/>
    <n v="6.6150000000000002"/>
    <s v="Chuck Magee"/>
    <s v=""/>
    <n v="1"/>
    <n v="0"/>
  </r>
  <r>
    <n v="6461"/>
    <x v="3220"/>
    <x v="304"/>
    <d v="2019-05-17T00:00:00"/>
    <s v="First Class"/>
    <x v="321"/>
    <x v="321"/>
    <x v="1"/>
    <s v="United States"/>
    <s v="Baltimore"/>
    <s v="Maryland"/>
    <n v="21215"/>
    <x v="3"/>
    <s v="OFF-AR-10003338"/>
    <x v="1"/>
    <s v="Art"/>
    <s v="Eberhard Faber 3 1/2&quot; Golf Pencils"/>
    <x v="4474"/>
    <n v="5"/>
    <n v="0"/>
    <n v="9.3000000000000007"/>
    <s v="Chuck Magee"/>
    <s v=""/>
    <n v="1"/>
    <n v="0"/>
  </r>
  <r>
    <n v="6462"/>
    <x v="3220"/>
    <x v="304"/>
    <d v="2019-05-17T00:00:00"/>
    <s v="First Class"/>
    <x v="321"/>
    <x v="321"/>
    <x v="1"/>
    <s v="United States"/>
    <s v="Baltimore"/>
    <s v="Maryland"/>
    <n v="21215"/>
    <x v="3"/>
    <s v="TEC-AC-10003280"/>
    <x v="2"/>
    <s v="Accessories"/>
    <s v="Belkin F8E887 USB Wired Ergonomic Keyboard"/>
    <x v="1324"/>
    <n v="3"/>
    <n v="0"/>
    <n v="18.893699999999995"/>
    <s v="Chuck Magee"/>
    <s v=""/>
    <n v="1"/>
    <n v="0"/>
  </r>
  <r>
    <n v="6463"/>
    <x v="3220"/>
    <x v="304"/>
    <d v="2019-05-17T00:00:00"/>
    <s v="First Class"/>
    <x v="321"/>
    <x v="321"/>
    <x v="1"/>
    <s v="United States"/>
    <s v="Baltimore"/>
    <s v="Maryland"/>
    <n v="21215"/>
    <x v="3"/>
    <s v="FUR-CH-10003298"/>
    <x v="0"/>
    <s v="Chairs"/>
    <s v="Office Star - Contemporary Task Swivel chair with Loop Arms, Charcoal"/>
    <x v="0"/>
    <n v="2"/>
    <n v="0"/>
    <n v="23.576399999999978"/>
    <s v="Chuck Magee"/>
    <s v=""/>
    <n v="1"/>
    <n v="0"/>
  </r>
  <r>
    <n v="6464"/>
    <x v="3220"/>
    <x v="304"/>
    <d v="2019-05-17T00:00:00"/>
    <s v="First Class"/>
    <x v="321"/>
    <x v="321"/>
    <x v="1"/>
    <s v="United States"/>
    <s v="Baltimore"/>
    <s v="Maryland"/>
    <n v="21215"/>
    <x v="3"/>
    <s v="OFF-LA-10004544"/>
    <x v="1"/>
    <s v="Labels"/>
    <s v="Avery 505"/>
    <x v="3066"/>
    <n v="5"/>
    <n v="0"/>
    <n v="37"/>
    <s v="Chuck Magee"/>
    <s v=""/>
    <n v="1"/>
    <n v="0"/>
  </r>
  <r>
    <n v="6465"/>
    <x v="3221"/>
    <x v="897"/>
    <d v="2018-09-28T00:00:00"/>
    <s v="Standard Class"/>
    <x v="357"/>
    <x v="357"/>
    <x v="2"/>
    <s v="United States"/>
    <s v="Louisville"/>
    <s v="Kentucky"/>
    <n v="40214"/>
    <x v="0"/>
    <s v="FUR-FU-10004586"/>
    <x v="0"/>
    <s v="Furnishings"/>
    <s v="G.E. Longer-Life Indoor Recessed Floodlight Bulbs"/>
    <x v="2537"/>
    <n v="2"/>
    <n v="0"/>
    <n v="6.3743999999999996"/>
    <s v="Cassandra Brandow"/>
    <s v=""/>
    <n v="1"/>
    <n v="0"/>
  </r>
  <r>
    <n v="6466"/>
    <x v="3222"/>
    <x v="50"/>
    <d v="2017-11-17T00:00:00"/>
    <s v="Standard Class"/>
    <x v="211"/>
    <x v="211"/>
    <x v="0"/>
    <s v="United States"/>
    <s v="Lebanon"/>
    <s v="Tennessee"/>
    <n v="37087"/>
    <x v="0"/>
    <s v="OFF-ST-10003572"/>
    <x v="1"/>
    <s v="Storage"/>
    <s v="Portfile Personal File Boxes"/>
    <x v="4475"/>
    <n v="6"/>
    <n v="0.2"/>
    <n v="6.3719999999999999"/>
    <s v="Cassandra Brandow"/>
    <s v=""/>
    <n v="1"/>
    <n v="0"/>
  </r>
  <r>
    <n v="6467"/>
    <x v="3223"/>
    <x v="1053"/>
    <d v="2019-05-25T00:00:00"/>
    <s v="Second Class"/>
    <x v="13"/>
    <x v="13"/>
    <x v="0"/>
    <s v="United States"/>
    <s v="Los Angeles"/>
    <s v="California"/>
    <n v="90008"/>
    <x v="1"/>
    <s v="TEC-AC-10002331"/>
    <x v="2"/>
    <s v="Accessories"/>
    <s v="Maxell 74 Minute CDR, 10/Pack"/>
    <x v="3776"/>
    <n v="7"/>
    <n v="0"/>
    <n v="25.330199999999998"/>
    <s v="Anna Andreadi"/>
    <s v=""/>
    <n v="1"/>
    <n v="0"/>
  </r>
  <r>
    <n v="6468"/>
    <x v="3224"/>
    <x v="499"/>
    <d v="2018-12-08T00:00:00"/>
    <s v="Standard Class"/>
    <x v="489"/>
    <x v="489"/>
    <x v="2"/>
    <s v="United States"/>
    <s v="Providence"/>
    <s v="Rhode Island"/>
    <n v="2908"/>
    <x v="3"/>
    <s v="OFF-ST-10000142"/>
    <x v="1"/>
    <s v="Storage"/>
    <s v="Deluxe Rollaway Locking File with Drawer"/>
    <x v="4476"/>
    <n v="5"/>
    <n v="0"/>
    <n v="582.23199999999997"/>
    <s v="Chuck Magee"/>
    <s v=""/>
    <n v="1"/>
    <n v="0"/>
  </r>
  <r>
    <n v="6469"/>
    <x v="3224"/>
    <x v="499"/>
    <d v="2018-12-08T00:00:00"/>
    <s v="Standard Class"/>
    <x v="489"/>
    <x v="489"/>
    <x v="2"/>
    <s v="United States"/>
    <s v="Providence"/>
    <s v="Rhode Island"/>
    <n v="2908"/>
    <x v="3"/>
    <s v="TEC-PH-10000441"/>
    <x v="2"/>
    <s v="Phones"/>
    <s v="VTech DS6151"/>
    <x v="3211"/>
    <n v="5"/>
    <n v="0"/>
    <n v="176.38600000000002"/>
    <s v="Chuck Magee"/>
    <s v=""/>
    <n v="1"/>
    <n v="0"/>
  </r>
  <r>
    <n v="6470"/>
    <x v="3224"/>
    <x v="499"/>
    <d v="2018-12-08T00:00:00"/>
    <s v="Standard Class"/>
    <x v="489"/>
    <x v="489"/>
    <x v="2"/>
    <s v="United States"/>
    <s v="Providence"/>
    <s v="Rhode Island"/>
    <n v="2908"/>
    <x v="3"/>
    <s v="FUR-FU-10004864"/>
    <x v="0"/>
    <s v="Furnishings"/>
    <s v="Eldon 500 Class Desk Accessories"/>
    <x v="4477"/>
    <n v="6"/>
    <n v="0"/>
    <n v="23.898600000000002"/>
    <s v="Chuck Magee"/>
    <s v=""/>
    <n v="1"/>
    <n v="0"/>
  </r>
  <r>
    <n v="6471"/>
    <x v="3225"/>
    <x v="1111"/>
    <d v="2017-09-02T00:00:00"/>
    <s v="Standard Class"/>
    <x v="385"/>
    <x v="385"/>
    <x v="2"/>
    <s v="United States"/>
    <s v="Detroit"/>
    <s v="Michigan"/>
    <n v="48234"/>
    <x v="2"/>
    <s v="TEC-PH-10001750"/>
    <x v="2"/>
    <s v="Phones"/>
    <s v="Samsung Rugby III"/>
    <x v="203"/>
    <n v="2"/>
    <n v="0"/>
    <n v="35.634600000000006"/>
    <s v="Kelly Williams"/>
    <s v=""/>
    <n v="1"/>
    <n v="0"/>
  </r>
  <r>
    <n v="6472"/>
    <x v="3225"/>
    <x v="1111"/>
    <d v="2017-09-02T00:00:00"/>
    <s v="Standard Class"/>
    <x v="385"/>
    <x v="385"/>
    <x v="2"/>
    <s v="United States"/>
    <s v="Detroit"/>
    <s v="Michigan"/>
    <n v="48234"/>
    <x v="2"/>
    <s v="TEC-AC-10004510"/>
    <x v="2"/>
    <s v="Accessories"/>
    <s v="Logitech Desktop MK120 Mouse and keyboard Combo"/>
    <x v="4478"/>
    <n v="7"/>
    <n v="0"/>
    <n v="11.451999999999995"/>
    <s v="Kelly Williams"/>
    <s v=""/>
    <n v="1"/>
    <n v="0"/>
  </r>
  <r>
    <n v="6473"/>
    <x v="3226"/>
    <x v="571"/>
    <d v="2016-06-10T00:00:00"/>
    <s v="Standard Class"/>
    <x v="725"/>
    <x v="725"/>
    <x v="2"/>
    <s v="United States"/>
    <s v="Houston"/>
    <s v="Texas"/>
    <n v="77070"/>
    <x v="2"/>
    <s v="OFF-LA-10001074"/>
    <x v="1"/>
    <s v="Labels"/>
    <s v="Round Specialty Laser Printer Labels"/>
    <x v="318"/>
    <n v="10"/>
    <n v="0.2"/>
    <n v="33.830999999999989"/>
    <s v="Kelly Williams"/>
    <s v=""/>
    <n v="1"/>
    <n v="0"/>
  </r>
  <r>
    <n v="6474"/>
    <x v="3227"/>
    <x v="196"/>
    <d v="2018-03-20T00:00:00"/>
    <s v="Second Class"/>
    <x v="72"/>
    <x v="72"/>
    <x v="0"/>
    <s v="United States"/>
    <s v="Columbia"/>
    <s v="Tennessee"/>
    <n v="38401"/>
    <x v="0"/>
    <s v="OFF-AP-10003590"/>
    <x v="1"/>
    <s v="Appliances"/>
    <s v="Hoover WindTunnel Plus Canister Vacuum"/>
    <x v="4479"/>
    <n v="3"/>
    <n v="0.2"/>
    <n v="87.180000000000092"/>
    <s v="Cassandra Brandow"/>
    <s v=""/>
    <n v="1"/>
    <n v="0"/>
  </r>
  <r>
    <n v="6475"/>
    <x v="3228"/>
    <x v="1112"/>
    <d v="2016-01-15T00:00:00"/>
    <s v="First Class"/>
    <x v="29"/>
    <x v="29"/>
    <x v="1"/>
    <s v="United States"/>
    <s v="Philadelphia"/>
    <s v="Pennsylvania"/>
    <n v="19140"/>
    <x v="3"/>
    <s v="FUR-BO-10003433"/>
    <x v="0"/>
    <s v="Bookcases"/>
    <s v="Sauder Cornerstone Collection Library"/>
    <x v="1168"/>
    <n v="4"/>
    <n v="0.5"/>
    <n v="-53.285600000000009"/>
    <s v="Chuck Magee"/>
    <s v=""/>
    <n v="1"/>
    <n v="0"/>
  </r>
  <r>
    <n v="6476"/>
    <x v="3229"/>
    <x v="95"/>
    <d v="2019-06-10T00:00:00"/>
    <s v="Standard Class"/>
    <x v="749"/>
    <x v="749"/>
    <x v="0"/>
    <s v="United States"/>
    <s v="Pembroke Pines"/>
    <s v="Florida"/>
    <n v="33024"/>
    <x v="0"/>
    <s v="OFF-BI-10002432"/>
    <x v="1"/>
    <s v="Binders"/>
    <s v="Wilson Jones Standard D-Ring Binders"/>
    <x v="4480"/>
    <n v="3"/>
    <n v="0.7"/>
    <n v="-3.4913999999999987"/>
    <s v="Cassandra Brandow"/>
    <s v=""/>
    <n v="1"/>
    <n v="0"/>
  </r>
  <r>
    <n v="6477"/>
    <x v="3229"/>
    <x v="95"/>
    <d v="2019-06-10T00:00:00"/>
    <s v="Standard Class"/>
    <x v="749"/>
    <x v="749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x v="4481"/>
    <n v="2"/>
    <n v="0.2"/>
    <n v="0.58499999999999974"/>
    <s v="Cassandra Brandow"/>
    <s v=""/>
    <n v="1"/>
    <n v="0"/>
  </r>
  <r>
    <n v="6478"/>
    <x v="3229"/>
    <x v="95"/>
    <d v="2019-06-10T00:00:00"/>
    <s v="Standard Class"/>
    <x v="749"/>
    <x v="749"/>
    <x v="0"/>
    <s v="United States"/>
    <s v="Pembroke Pines"/>
    <s v="Florida"/>
    <n v="33024"/>
    <x v="0"/>
    <s v="TEC-AC-10003832"/>
    <x v="2"/>
    <s v="Accessories"/>
    <s v="Logitech P710e Mobile Speakerphone"/>
    <x v="4482"/>
    <n v="1"/>
    <n v="0.2"/>
    <n v="-2.5749000000000279"/>
    <s v="Cassandra Brandow"/>
    <s v=""/>
    <n v="1"/>
    <n v="0"/>
  </r>
  <r>
    <n v="6479"/>
    <x v="3229"/>
    <x v="95"/>
    <d v="2019-06-10T00:00:00"/>
    <s v="Standard Class"/>
    <x v="749"/>
    <x v="749"/>
    <x v="0"/>
    <s v="United States"/>
    <s v="Pembroke Pines"/>
    <s v="Florida"/>
    <n v="33024"/>
    <x v="0"/>
    <s v="OFF-PA-10000809"/>
    <x v="1"/>
    <s v="Paper"/>
    <s v="Xerox 206"/>
    <x v="12"/>
    <n v="3"/>
    <n v="0.2"/>
    <n v="5.4432"/>
    <s v="Cassandra Brandow"/>
    <s v=""/>
    <n v="1"/>
    <n v="0"/>
  </r>
  <r>
    <n v="6480"/>
    <x v="3229"/>
    <x v="95"/>
    <d v="2019-06-10T00:00:00"/>
    <s v="Standard Class"/>
    <x v="749"/>
    <x v="749"/>
    <x v="0"/>
    <s v="United States"/>
    <s v="Pembroke Pines"/>
    <s v="Florida"/>
    <n v="33024"/>
    <x v="0"/>
    <s v="TEC-PH-10000441"/>
    <x v="2"/>
    <s v="Phones"/>
    <s v="VTech DS6151"/>
    <x v="4483"/>
    <n v="5"/>
    <n v="0.2"/>
    <n v="50.396000000000015"/>
    <s v="Cassandra Brandow"/>
    <s v=""/>
    <n v="1"/>
    <n v="0"/>
  </r>
  <r>
    <n v="6481"/>
    <x v="3229"/>
    <x v="95"/>
    <d v="2019-06-10T00:00:00"/>
    <s v="Standard Class"/>
    <x v="749"/>
    <x v="749"/>
    <x v="0"/>
    <s v="United States"/>
    <s v="Pembroke Pines"/>
    <s v="Florida"/>
    <n v="33024"/>
    <x v="0"/>
    <s v="OFF-AP-10002287"/>
    <x v="1"/>
    <s v="Appliances"/>
    <s v="Eureka Sanitaire  Multi-Pro Heavy-Duty Upright, Disposable Bags"/>
    <x v="4484"/>
    <n v="7"/>
    <n v="0.2"/>
    <n v="1.8353999999999999"/>
    <s v="Cassandra Brandow"/>
    <s v=""/>
    <n v="1"/>
    <n v="0"/>
  </r>
  <r>
    <n v="6482"/>
    <x v="3229"/>
    <x v="95"/>
    <d v="2019-06-10T00:00:00"/>
    <s v="Standard Class"/>
    <x v="749"/>
    <x v="749"/>
    <x v="0"/>
    <s v="United States"/>
    <s v="Pembroke Pines"/>
    <s v="Florida"/>
    <n v="33024"/>
    <x v="0"/>
    <s v="FUR-BO-10002824"/>
    <x v="0"/>
    <s v="Bookcases"/>
    <s v="Bush Mission Pointe Library"/>
    <x v="475"/>
    <n v="2"/>
    <n v="0.2"/>
    <n v="0"/>
    <s v="Cassandra Brandow"/>
    <s v=""/>
    <n v="1"/>
    <n v="0"/>
  </r>
  <r>
    <n v="6483"/>
    <x v="3229"/>
    <x v="95"/>
    <d v="2019-06-10T00:00:00"/>
    <s v="Standard Class"/>
    <x v="749"/>
    <x v="749"/>
    <x v="0"/>
    <s v="United States"/>
    <s v="Pembroke Pines"/>
    <s v="Florida"/>
    <n v="33024"/>
    <x v="0"/>
    <s v="TEC-AC-10002942"/>
    <x v="2"/>
    <s v="Accessories"/>
    <s v="WD My Passport Ultra 1TB Portable External Hard Drive"/>
    <x v="4485"/>
    <n v="2"/>
    <n v="0.2"/>
    <n v="-4.1400000000000077"/>
    <s v="Cassandra Brandow"/>
    <s v=""/>
    <n v="1"/>
    <n v="0"/>
  </r>
  <r>
    <n v="6484"/>
    <x v="3230"/>
    <x v="95"/>
    <d v="2019-06-09T00:00:00"/>
    <s v="Standard Class"/>
    <x v="471"/>
    <x v="471"/>
    <x v="1"/>
    <s v="United States"/>
    <s v="New York City"/>
    <s v="New York"/>
    <n v="10011"/>
    <x v="3"/>
    <s v="FUR-TA-10001932"/>
    <x v="0"/>
    <s v="Tables"/>
    <s v="Chromcraft 48&quot; x 96&quot; Racetrack Double Pedestal Table"/>
    <x v="4486"/>
    <n v="2"/>
    <n v="0.4"/>
    <n v="-115.43040000000002"/>
    <s v="Chuck Magee"/>
    <s v=""/>
    <n v="1"/>
    <n v="0"/>
  </r>
  <r>
    <n v="6485"/>
    <x v="3230"/>
    <x v="95"/>
    <d v="2019-06-09T00:00:00"/>
    <s v="Standard Class"/>
    <x v="471"/>
    <x v="471"/>
    <x v="1"/>
    <s v="United States"/>
    <s v="New York City"/>
    <s v="New York"/>
    <n v="10011"/>
    <x v="3"/>
    <s v="TEC-MA-10003173"/>
    <x v="2"/>
    <s v="Machines"/>
    <s v="Hewlett-Packard 300S Scientific Calculator"/>
    <x v="4487"/>
    <n v="6"/>
    <n v="0"/>
    <n v="36.183599999999991"/>
    <s v="Chuck Magee"/>
    <s v=""/>
    <n v="1"/>
    <n v="0"/>
  </r>
  <r>
    <n v="6486"/>
    <x v="3230"/>
    <x v="95"/>
    <d v="2019-06-09T00:00:00"/>
    <s v="Standard Class"/>
    <x v="471"/>
    <x v="471"/>
    <x v="1"/>
    <s v="United States"/>
    <s v="New York City"/>
    <s v="New York"/>
    <n v="10011"/>
    <x v="3"/>
    <s v="OFF-PA-10004156"/>
    <x v="1"/>
    <s v="Paper"/>
    <s v="Xerox 188"/>
    <x v="1568"/>
    <n v="4"/>
    <n v="0"/>
    <n v="22.226399999999998"/>
    <s v="Chuck Magee"/>
    <s v=""/>
    <n v="1"/>
    <n v="0"/>
  </r>
  <r>
    <n v="6487"/>
    <x v="3231"/>
    <x v="1113"/>
    <d v="2017-03-26T00:00:00"/>
    <s v="Standard Class"/>
    <x v="493"/>
    <x v="493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x v="4488"/>
    <n v="4"/>
    <n v="0.2"/>
    <n v="156.33799999999997"/>
    <s v="Cassandra Brandow"/>
    <s v=""/>
    <n v="1"/>
    <n v="0"/>
  </r>
  <r>
    <n v="6488"/>
    <x v="3231"/>
    <x v="1113"/>
    <d v="2017-03-26T00:00:00"/>
    <s v="Standard Class"/>
    <x v="493"/>
    <x v="493"/>
    <x v="0"/>
    <s v="United States"/>
    <s v="Jacksonville"/>
    <s v="North Carolina"/>
    <n v="28540"/>
    <x v="0"/>
    <s v="OFF-BI-10000948"/>
    <x v="1"/>
    <s v="Binders"/>
    <s v="GBC Laser Imprintable Binding System Covers, Desert Sand"/>
    <x v="4489"/>
    <n v="3"/>
    <n v="0.7"/>
    <n v="-9.8462999999999994"/>
    <s v="Cassandra Brandow"/>
    <s v=""/>
    <n v="1"/>
    <n v="0"/>
  </r>
  <r>
    <n v="6489"/>
    <x v="3231"/>
    <x v="1113"/>
    <d v="2017-03-26T00:00:00"/>
    <s v="Standard Class"/>
    <x v="493"/>
    <x v="493"/>
    <x v="0"/>
    <s v="United States"/>
    <s v="Jacksonville"/>
    <s v="North Carolina"/>
    <n v="28540"/>
    <x v="0"/>
    <s v="OFF-PA-10002254"/>
    <x v="1"/>
    <s v="Paper"/>
    <s v="Xerox 1883"/>
    <x v="4490"/>
    <n v="14"/>
    <n v="0.2"/>
    <n v="96.023199999999974"/>
    <s v="Cassandra Brandow"/>
    <s v=""/>
    <n v="1"/>
    <n v="0"/>
  </r>
  <r>
    <n v="6490"/>
    <x v="3232"/>
    <x v="20"/>
    <d v="2019-09-24T00:00:00"/>
    <s v="Standard Class"/>
    <x v="341"/>
    <x v="341"/>
    <x v="0"/>
    <s v="United States"/>
    <s v="New York City"/>
    <s v="New York"/>
    <n v="10011"/>
    <x v="3"/>
    <s v="OFF-PA-10004782"/>
    <x v="1"/>
    <s v="Paper"/>
    <s v="Xerox 228"/>
    <x v="56"/>
    <n v="5"/>
    <n v="0"/>
    <n v="15.552000000000001"/>
    <s v="Chuck Magee"/>
    <s v=""/>
    <n v="1"/>
    <n v="0"/>
  </r>
  <r>
    <n v="6491"/>
    <x v="3233"/>
    <x v="1114"/>
    <d v="2016-09-19T00:00:00"/>
    <s v="Standard Class"/>
    <x v="751"/>
    <x v="751"/>
    <x v="1"/>
    <s v="United States"/>
    <s v="Philadelphia"/>
    <s v="Pennsylvania"/>
    <n v="19120"/>
    <x v="3"/>
    <s v="FUR-FU-10000222"/>
    <x v="0"/>
    <s v="Furnishings"/>
    <s v="Seth Thomas 16&quot; Steel Case Clock"/>
    <x v="4491"/>
    <n v="4"/>
    <n v="0.2"/>
    <n v="16.889599999999998"/>
    <s v="Chuck Magee"/>
    <s v=""/>
    <n v="1"/>
    <n v="0"/>
  </r>
  <r>
    <n v="6492"/>
    <x v="3234"/>
    <x v="73"/>
    <d v="2018-11-25T00:00:00"/>
    <s v="Standard Class"/>
    <x v="135"/>
    <x v="135"/>
    <x v="1"/>
    <s v="United States"/>
    <s v="Orlando"/>
    <s v="Florida"/>
    <n v="32839"/>
    <x v="0"/>
    <s v="FUR-BO-10004695"/>
    <x v="0"/>
    <s v="Bookcases"/>
    <s v="O'Sullivan 2-Door Barrister Bookcase in Odessa Pine"/>
    <x v="4492"/>
    <n v="2"/>
    <n v="0.2"/>
    <n v="10.858799999999974"/>
    <s v="Cassandra Brandow"/>
    <s v=""/>
    <n v="1"/>
    <n v="0"/>
  </r>
  <r>
    <n v="6493"/>
    <x v="3234"/>
    <x v="73"/>
    <d v="2018-11-25T00:00:00"/>
    <s v="Standard Class"/>
    <x v="135"/>
    <x v="135"/>
    <x v="1"/>
    <s v="United States"/>
    <s v="Orlando"/>
    <s v="Florida"/>
    <n v="32839"/>
    <x v="0"/>
    <s v="OFF-ST-10003327"/>
    <x v="1"/>
    <s v="Storage"/>
    <s v="Akro-Mils 12-Gallon Tote"/>
    <x v="4493"/>
    <n v="5"/>
    <n v="0.2"/>
    <n v="4.4684999999999953"/>
    <s v="Cassandra Brandow"/>
    <s v=""/>
    <n v="1"/>
    <n v="0"/>
  </r>
  <r>
    <n v="6494"/>
    <x v="3234"/>
    <x v="73"/>
    <d v="2018-11-25T00:00:00"/>
    <s v="Standard Class"/>
    <x v="135"/>
    <x v="135"/>
    <x v="1"/>
    <s v="United States"/>
    <s v="Orlando"/>
    <s v="Florida"/>
    <n v="32839"/>
    <x v="0"/>
    <s v="TEC-PH-10003357"/>
    <x v="2"/>
    <s v="Phones"/>
    <s v="Grandstream GXP2100 Mainstream Business Phone"/>
    <x v="4494"/>
    <n v="4"/>
    <n v="0.2"/>
    <n v="24.476800000000004"/>
    <s v="Cassandra Brandow"/>
    <s v=""/>
    <n v="1"/>
    <n v="0"/>
  </r>
  <r>
    <n v="6495"/>
    <x v="3235"/>
    <x v="960"/>
    <d v="2019-11-01T00:00:00"/>
    <s v="Second Class"/>
    <x v="168"/>
    <x v="168"/>
    <x v="0"/>
    <s v="United States"/>
    <s v="Houston"/>
    <s v="Texas"/>
    <n v="77095"/>
    <x v="2"/>
    <s v="TEC-AC-10002167"/>
    <x v="2"/>
    <s v="Accessories"/>
    <s v="Imation 8gb Micro Traveldrive Usb 2.0 Flash Drive"/>
    <x v="734"/>
    <n v="2"/>
    <n v="0.2"/>
    <n v="-2.6999999999999993"/>
    <s v="Kelly Williams"/>
    <s v=""/>
    <n v="1"/>
    <n v="0"/>
  </r>
  <r>
    <n v="6496"/>
    <x v="3235"/>
    <x v="960"/>
    <d v="2019-11-01T00:00:00"/>
    <s v="Second Class"/>
    <x v="168"/>
    <x v="168"/>
    <x v="0"/>
    <s v="United States"/>
    <s v="Houston"/>
    <s v="Texas"/>
    <n v="77095"/>
    <x v="2"/>
    <s v="OFF-PA-10001937"/>
    <x v="1"/>
    <s v="Paper"/>
    <s v="Xerox 21"/>
    <x v="12"/>
    <n v="3"/>
    <n v="0.2"/>
    <n v="5.4432"/>
    <s v="Kelly Williams"/>
    <s v=""/>
    <n v="1"/>
    <n v="0"/>
  </r>
  <r>
    <n v="6497"/>
    <x v="3235"/>
    <x v="960"/>
    <d v="2019-11-01T00:00:00"/>
    <s v="Second Class"/>
    <x v="168"/>
    <x v="168"/>
    <x v="0"/>
    <s v="United States"/>
    <s v="Houston"/>
    <s v="Texas"/>
    <n v="77095"/>
    <x v="2"/>
    <s v="TEC-AC-10004510"/>
    <x v="2"/>
    <s v="Accessories"/>
    <s v="Logitech Desktop MK120 Mouse and keyboard Combo"/>
    <x v="2689"/>
    <n v="2"/>
    <n v="0.2"/>
    <n v="-3.272000000000002"/>
    <s v="Kelly Williams"/>
    <s v=""/>
    <n v="1"/>
    <n v="0"/>
  </r>
  <r>
    <n v="6498"/>
    <x v="3236"/>
    <x v="1115"/>
    <d v="2017-07-28T00:00:00"/>
    <s v="Standard Class"/>
    <x v="776"/>
    <x v="776"/>
    <x v="2"/>
    <s v="United States"/>
    <s v="Louisville"/>
    <s v="Kentucky"/>
    <n v="40214"/>
    <x v="0"/>
    <s v="FUR-FU-10001487"/>
    <x v="0"/>
    <s v="Furnishings"/>
    <s v="Eldon Expressions Wood and Plastic Desk Accessories, Cherry Wood"/>
    <x v="167"/>
    <n v="3"/>
    <n v="0"/>
    <n v="6.0725999999999987"/>
    <s v="Cassandra Brandow"/>
    <s v=""/>
    <n v="1"/>
    <n v="1"/>
  </r>
  <r>
    <n v="6499"/>
    <x v="3236"/>
    <x v="1115"/>
    <d v="2017-07-28T00:00:00"/>
    <s v="Standard Class"/>
    <x v="776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x v="4495"/>
    <n v="9"/>
    <n v="0"/>
    <n v="62.14139999999999"/>
    <s v="Cassandra Brandow"/>
    <s v=""/>
    <n v="1"/>
    <n v="0"/>
  </r>
  <r>
    <n v="6500"/>
    <x v="3236"/>
    <x v="1115"/>
    <d v="2017-07-28T00:00:00"/>
    <s v="Standard Class"/>
    <x v="776"/>
    <x v="776"/>
    <x v="2"/>
    <s v="United States"/>
    <s v="Louisville"/>
    <s v="Kentucky"/>
    <n v="40214"/>
    <x v="0"/>
    <s v="TEC-AC-10003289"/>
    <x v="2"/>
    <s v="Accessories"/>
    <s v="Anker Ultra-Slim Mini Bluetooth 3.0 Wireless Keyboard"/>
    <x v="4496"/>
    <n v="14"/>
    <n v="0"/>
    <n v="64.367799999999988"/>
    <s v="Cassandra Brandow"/>
    <s v=""/>
    <n v="1"/>
    <n v="0"/>
  </r>
  <r>
    <n v="6501"/>
    <x v="3236"/>
    <x v="1115"/>
    <d v="2017-07-28T00:00:00"/>
    <s v="Standard Class"/>
    <x v="776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x v="4497"/>
    <n v="6"/>
    <n v="0"/>
    <n v="41.427599999999991"/>
    <s v="Cassandra Brandow"/>
    <s v=""/>
    <n v="1"/>
    <n v="0"/>
  </r>
  <r>
    <n v="6502"/>
    <x v="3237"/>
    <x v="981"/>
    <d v="2016-11-06T00:00:00"/>
    <s v="Standard Class"/>
    <x v="702"/>
    <x v="702"/>
    <x v="0"/>
    <s v="United States"/>
    <s v="Medina"/>
    <s v="Ohio"/>
    <n v="44256"/>
    <x v="3"/>
    <s v="TEC-PH-10001299"/>
    <x v="2"/>
    <s v="Phones"/>
    <s v="Polycom CX300 Desktop Phone USB VoIP phone"/>
    <x v="2651"/>
    <n v="6"/>
    <n v="0.4"/>
    <n v="-107.99280000000002"/>
    <s v="Chuck Magee"/>
    <s v=""/>
    <n v="1"/>
    <n v="0"/>
  </r>
  <r>
    <n v="6503"/>
    <x v="3237"/>
    <x v="981"/>
    <d v="2016-11-06T00:00:00"/>
    <s v="Standard Class"/>
    <x v="702"/>
    <x v="702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x v="4498"/>
    <n v="7"/>
    <n v="0.4"/>
    <n v="-10.046400000000002"/>
    <s v="Chuck Magee"/>
    <s v=""/>
    <n v="1"/>
    <n v="0"/>
  </r>
  <r>
    <n v="6504"/>
    <x v="3237"/>
    <x v="981"/>
    <d v="2016-11-06T00:00:00"/>
    <s v="Standard Class"/>
    <x v="702"/>
    <x v="702"/>
    <x v="0"/>
    <s v="United States"/>
    <s v="Medina"/>
    <s v="Ohio"/>
    <n v="44256"/>
    <x v="3"/>
    <s v="OFF-BI-10001098"/>
    <x v="1"/>
    <s v="Binders"/>
    <s v="Acco D-Ring Binder w/DublLock"/>
    <x v="4499"/>
    <n v="3"/>
    <n v="0.7"/>
    <n v="-13.4694"/>
    <s v="Chuck Magee"/>
    <s v=""/>
    <n v="1"/>
    <n v="0"/>
  </r>
  <r>
    <n v="6505"/>
    <x v="3238"/>
    <x v="701"/>
    <d v="2019-11-22T00:00:00"/>
    <s v="Second Class"/>
    <x v="100"/>
    <x v="100"/>
    <x v="1"/>
    <s v="United States"/>
    <s v="New York City"/>
    <s v="New York"/>
    <n v="10011"/>
    <x v="3"/>
    <s v="OFF-ST-10000142"/>
    <x v="1"/>
    <s v="Storage"/>
    <s v="Deluxe Rollaway Locking File with Drawer"/>
    <x v="1439"/>
    <n v="3"/>
    <n v="0"/>
    <n v="349.33919999999995"/>
    <s v="Chuck Magee"/>
    <s v=""/>
    <n v="1"/>
    <n v="0"/>
  </r>
  <r>
    <n v="6506"/>
    <x v="3239"/>
    <x v="190"/>
    <d v="2018-06-30T00:00:00"/>
    <s v="Standard Class"/>
    <x v="777"/>
    <x v="777"/>
    <x v="1"/>
    <s v="United States"/>
    <s v="Chicago"/>
    <s v="Illinois"/>
    <n v="60653"/>
    <x v="2"/>
    <s v="OFF-AR-10001547"/>
    <x v="1"/>
    <s v="Art"/>
    <s v="Newell 311"/>
    <x v="4500"/>
    <n v="3"/>
    <n v="0.2"/>
    <n v="0.46409999999999996"/>
    <s v="Kelly Williams"/>
    <s v=""/>
    <n v="1"/>
    <n v="1"/>
  </r>
  <r>
    <n v="6507"/>
    <x v="3240"/>
    <x v="790"/>
    <d v="2018-10-11T00:00:00"/>
    <s v="Second Class"/>
    <x v="259"/>
    <x v="259"/>
    <x v="1"/>
    <s v="United States"/>
    <s v="Philadelphia"/>
    <s v="Pennsylvania"/>
    <n v="19143"/>
    <x v="3"/>
    <s v="OFF-PA-10001593"/>
    <x v="1"/>
    <s v="Paper"/>
    <s v="Xerox 1947"/>
    <x v="4501"/>
    <n v="4"/>
    <n v="0.2"/>
    <n v="5.9799999999999986"/>
    <s v="Chuck Magee"/>
    <s v=""/>
    <n v="1"/>
    <n v="0"/>
  </r>
  <r>
    <n v="6508"/>
    <x v="3240"/>
    <x v="790"/>
    <d v="2018-10-11T00:00:00"/>
    <s v="Second Class"/>
    <x v="259"/>
    <x v="259"/>
    <x v="1"/>
    <s v="United States"/>
    <s v="Philadelphia"/>
    <s v="Pennsylvania"/>
    <n v="19143"/>
    <x v="3"/>
    <s v="FUR-FU-10004071"/>
    <x v="0"/>
    <s v="Furnishings"/>
    <s v="Luxo Professional Magnifying Clamp-On Fluorescent Lamps"/>
    <x v="4502"/>
    <n v="4"/>
    <n v="0.2"/>
    <n v="-24.962399999999988"/>
    <s v="Chuck Magee"/>
    <s v=""/>
    <n v="1"/>
    <n v="0"/>
  </r>
  <r>
    <n v="6509"/>
    <x v="3241"/>
    <x v="698"/>
    <d v="2019-12-26T00:00:00"/>
    <s v="Standard Class"/>
    <x v="83"/>
    <x v="83"/>
    <x v="1"/>
    <s v="United States"/>
    <s v="New York City"/>
    <s v="New York"/>
    <n v="10009"/>
    <x v="3"/>
    <s v="OFF-PA-10001970"/>
    <x v="1"/>
    <s v="Paper"/>
    <s v="Xerox 1908"/>
    <x v="1007"/>
    <n v="5"/>
    <n v="0"/>
    <n v="137.15100000000001"/>
    <s v="Chuck Magee"/>
    <s v=""/>
    <n v="1"/>
    <n v="0"/>
  </r>
  <r>
    <n v="6510"/>
    <x v="3241"/>
    <x v="698"/>
    <d v="2019-12-26T00:00:00"/>
    <s v="Standard Class"/>
    <x v="83"/>
    <x v="83"/>
    <x v="1"/>
    <s v="United States"/>
    <s v="New York City"/>
    <s v="New York"/>
    <n v="10009"/>
    <x v="3"/>
    <s v="OFF-BI-10001524"/>
    <x v="1"/>
    <s v="Binders"/>
    <s v="GBC Premium Transparent Covers with Diagonal Lined Pattern"/>
    <x v="4503"/>
    <n v="3"/>
    <n v="0.2"/>
    <n v="17.623199999999997"/>
    <s v="Chuck Magee"/>
    <s v=""/>
    <n v="1"/>
    <n v="0"/>
  </r>
  <r>
    <n v="6511"/>
    <x v="3241"/>
    <x v="698"/>
    <d v="2019-12-26T00:00:00"/>
    <s v="Standard Class"/>
    <x v="83"/>
    <x v="83"/>
    <x v="1"/>
    <s v="United States"/>
    <s v="New York City"/>
    <s v="New York"/>
    <n v="10009"/>
    <x v="3"/>
    <s v="OFF-PA-10004156"/>
    <x v="1"/>
    <s v="Paper"/>
    <s v="Xerox 188"/>
    <x v="887"/>
    <n v="3"/>
    <n v="0"/>
    <n v="16.669799999999999"/>
    <s v="Chuck Magee"/>
    <s v=""/>
    <n v="1"/>
    <n v="0"/>
  </r>
  <r>
    <n v="6512"/>
    <x v="3242"/>
    <x v="904"/>
    <d v="2019-03-10T00:00:00"/>
    <s v="Standard Class"/>
    <x v="763"/>
    <x v="763"/>
    <x v="2"/>
    <s v="United States"/>
    <s v="San Francisco"/>
    <s v="California"/>
    <n v="94109"/>
    <x v="1"/>
    <s v="OFF-AR-10003158"/>
    <x v="1"/>
    <s v="Art"/>
    <s v="Fluorescent Highlighters by Dixon"/>
    <x v="1708"/>
    <n v="6"/>
    <n v="0"/>
    <n v="8.1191999999999993"/>
    <s v="Anna Andreadi"/>
    <s v=""/>
    <n v="1"/>
    <n v="0"/>
  </r>
  <r>
    <n v="6513"/>
    <x v="3242"/>
    <x v="904"/>
    <d v="2019-03-10T00:00:00"/>
    <s v="Standard Class"/>
    <x v="763"/>
    <x v="763"/>
    <x v="2"/>
    <s v="United States"/>
    <s v="San Francisco"/>
    <s v="California"/>
    <n v="94109"/>
    <x v="1"/>
    <s v="OFF-LA-10004559"/>
    <x v="1"/>
    <s v="Labels"/>
    <s v="Avery 49"/>
    <x v="132"/>
    <n v="4"/>
    <n v="0"/>
    <n v="5.6448"/>
    <s v="Anna Andreadi"/>
    <s v=""/>
    <n v="1"/>
    <n v="0"/>
  </r>
  <r>
    <n v="6514"/>
    <x v="3242"/>
    <x v="904"/>
    <d v="2019-03-10T00:00:00"/>
    <s v="Standard Class"/>
    <x v="763"/>
    <x v="763"/>
    <x v="2"/>
    <s v="United States"/>
    <s v="San Francisco"/>
    <s v="California"/>
    <n v="94109"/>
    <x v="1"/>
    <s v="OFF-PA-10001033"/>
    <x v="1"/>
    <s v="Paper"/>
    <s v="Xerox 1893"/>
    <x v="2357"/>
    <n v="7"/>
    <n v="0"/>
    <n v="140.59569999999999"/>
    <s v="Anna Andreadi"/>
    <s v=""/>
    <n v="1"/>
    <n v="0"/>
  </r>
  <r>
    <n v="6515"/>
    <x v="3242"/>
    <x v="904"/>
    <d v="2019-03-10T00:00:00"/>
    <s v="Standard Class"/>
    <x v="763"/>
    <x v="763"/>
    <x v="2"/>
    <s v="United States"/>
    <s v="San Francisco"/>
    <s v="California"/>
    <n v="94109"/>
    <x v="1"/>
    <s v="TEC-PH-10001336"/>
    <x v="2"/>
    <s v="Phones"/>
    <s v="Digium D40 VoIP phone"/>
    <x v="4504"/>
    <n v="2"/>
    <n v="0.2"/>
    <n v="23.218199999999996"/>
    <s v="Anna Andreadi"/>
    <s v=""/>
    <n v="1"/>
    <n v="0"/>
  </r>
  <r>
    <n v="6516"/>
    <x v="3243"/>
    <x v="175"/>
    <d v="2019-09-19T00:00:00"/>
    <s v="Standard Class"/>
    <x v="502"/>
    <x v="502"/>
    <x v="0"/>
    <s v="United States"/>
    <s v="San Francisco"/>
    <s v="California"/>
    <n v="94122"/>
    <x v="1"/>
    <s v="FUR-CH-10002961"/>
    <x v="0"/>
    <s v="Chairs"/>
    <s v="Leather Task Chair, Black"/>
    <x v="287"/>
    <n v="3"/>
    <n v="0.2"/>
    <n v="0"/>
    <s v="Anna Andreadi"/>
    <s v=""/>
    <n v="1"/>
    <n v="0"/>
  </r>
  <r>
    <n v="6517"/>
    <x v="3243"/>
    <x v="175"/>
    <d v="2019-09-19T00:00:00"/>
    <s v="Standard Class"/>
    <x v="502"/>
    <x v="502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x v="4505"/>
    <n v="5"/>
    <n v="0"/>
    <n v="105.97999999999999"/>
    <s v="Anna Andreadi"/>
    <s v=""/>
    <n v="1"/>
    <n v="0"/>
  </r>
  <r>
    <n v="6518"/>
    <x v="3243"/>
    <x v="175"/>
    <d v="2019-09-19T00:00:00"/>
    <s v="Standard Class"/>
    <x v="502"/>
    <x v="502"/>
    <x v="0"/>
    <s v="United States"/>
    <s v="San Francisco"/>
    <s v="California"/>
    <n v="94122"/>
    <x v="1"/>
    <s v="OFF-AR-10001915"/>
    <x v="1"/>
    <s v="Art"/>
    <s v="Peel-Off China Markers"/>
    <x v="4506"/>
    <n v="10"/>
    <n v="0"/>
    <n v="41.706000000000003"/>
    <s v="Anna Andreadi"/>
    <s v=""/>
    <n v="1"/>
    <n v="0"/>
  </r>
  <r>
    <n v="6519"/>
    <x v="3243"/>
    <x v="175"/>
    <d v="2019-09-19T00:00:00"/>
    <s v="Standard Class"/>
    <x v="502"/>
    <x v="502"/>
    <x v="0"/>
    <s v="United States"/>
    <s v="San Francisco"/>
    <s v="California"/>
    <n v="94122"/>
    <x v="1"/>
    <s v="OFF-AP-10001205"/>
    <x v="1"/>
    <s v="Appliances"/>
    <s v="Belkin 5 Outlet SurgeMaster Power Centers"/>
    <x v="4507"/>
    <n v="2"/>
    <n v="0"/>
    <n v="30.508800000000008"/>
    <s v="Anna Andreadi"/>
    <s v=""/>
    <n v="1"/>
    <n v="0"/>
  </r>
  <r>
    <n v="6520"/>
    <x v="3243"/>
    <x v="175"/>
    <d v="2019-09-19T00:00:00"/>
    <s v="Standard Class"/>
    <x v="502"/>
    <x v="502"/>
    <x v="0"/>
    <s v="United States"/>
    <s v="San Francisco"/>
    <s v="California"/>
    <n v="94122"/>
    <x v="1"/>
    <s v="OFF-BI-10004528"/>
    <x v="1"/>
    <s v="Binders"/>
    <s v="Cardinal Poly Pocket Divider Pockets for Ring Binders"/>
    <x v="3794"/>
    <n v="1"/>
    <n v="0.2"/>
    <n v="0.83999999999999975"/>
    <s v="Anna Andreadi"/>
    <s v=""/>
    <n v="1"/>
    <n v="0"/>
  </r>
  <r>
    <n v="6521"/>
    <x v="3244"/>
    <x v="1034"/>
    <d v="2019-01-18T00:00:00"/>
    <s v="Second Class"/>
    <x v="481"/>
    <x v="481"/>
    <x v="0"/>
    <s v="United States"/>
    <s v="Jackson"/>
    <s v="Michigan"/>
    <n v="49201"/>
    <x v="2"/>
    <s v="OFF-BI-10004995"/>
    <x v="1"/>
    <s v="Binders"/>
    <s v="GBC DocuBind P400 Electric Binding System"/>
    <x v="4508"/>
    <n v="4"/>
    <n v="0"/>
    <n v="2504.2215999999999"/>
    <s v="Kelly Williams"/>
    <s v=""/>
    <n v="1"/>
    <n v="0"/>
  </r>
  <r>
    <n v="6522"/>
    <x v="3244"/>
    <x v="1034"/>
    <d v="2019-01-18T00:00:00"/>
    <s v="Second Class"/>
    <x v="481"/>
    <x v="481"/>
    <x v="0"/>
    <s v="United States"/>
    <s v="Jackson"/>
    <s v="Michigan"/>
    <n v="49201"/>
    <x v="2"/>
    <s v="FUR-CH-10004626"/>
    <x v="0"/>
    <s v="Chairs"/>
    <s v="Office Star Flex Back Scooter Chair with Aluminum Finish Frame"/>
    <x v="3722"/>
    <n v="3"/>
    <n v="0"/>
    <n v="72.640799999999999"/>
    <s v="Kelly Williams"/>
    <s v=""/>
    <n v="1"/>
    <n v="0"/>
  </r>
  <r>
    <n v="6523"/>
    <x v="3244"/>
    <x v="1034"/>
    <d v="2019-01-18T00:00:00"/>
    <s v="Second Class"/>
    <x v="481"/>
    <x v="481"/>
    <x v="0"/>
    <s v="United States"/>
    <s v="Jackson"/>
    <s v="Michigan"/>
    <n v="49201"/>
    <x v="2"/>
    <s v="OFF-PA-10001260"/>
    <x v="1"/>
    <s v="Paper"/>
    <s v="TOPS Money Receipt Book, Consecutively Numbered in Red,"/>
    <x v="4509"/>
    <n v="7"/>
    <n v="0"/>
    <n v="25.231499999999997"/>
    <s v="Kelly Williams"/>
    <s v=""/>
    <n v="1"/>
    <n v="0"/>
  </r>
  <r>
    <n v="6524"/>
    <x v="3245"/>
    <x v="274"/>
    <d v="2018-07-13T00:00:00"/>
    <s v="Standard Class"/>
    <x v="385"/>
    <x v="385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x v="1973"/>
    <n v="2"/>
    <n v="0.2"/>
    <n v="3.2759999999999994"/>
    <s v="Chuck Magee"/>
    <s v=""/>
    <n v="1"/>
    <n v="0"/>
  </r>
  <r>
    <n v="6525"/>
    <x v="3245"/>
    <x v="274"/>
    <d v="2018-07-13T00:00:00"/>
    <s v="Standard Class"/>
    <x v="385"/>
    <x v="385"/>
    <x v="2"/>
    <s v="United States"/>
    <s v="Philadelphia"/>
    <s v="Pennsylvania"/>
    <n v="19120"/>
    <x v="3"/>
    <s v="TEC-PH-10002310"/>
    <x v="2"/>
    <s v="Phones"/>
    <s v="Panasonic KX T7731-B Digital phone"/>
    <x v="4510"/>
    <n v="1"/>
    <n v="0.4"/>
    <n v="-12.998700000000007"/>
    <s v="Chuck Magee"/>
    <s v=""/>
    <n v="1"/>
    <n v="0"/>
  </r>
  <r>
    <n v="6526"/>
    <x v="3245"/>
    <x v="274"/>
    <d v="2018-07-13T00:00:00"/>
    <s v="Standard Class"/>
    <x v="385"/>
    <x v="385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x v="3517"/>
    <n v="5"/>
    <n v="0.7"/>
    <n v="-4.7625000000000011"/>
    <s v="Chuck Magee"/>
    <s v=""/>
    <n v="1"/>
    <n v="0"/>
  </r>
  <r>
    <n v="6527"/>
    <x v="3245"/>
    <x v="274"/>
    <d v="2018-07-13T00:00:00"/>
    <s v="Standard Class"/>
    <x v="385"/>
    <x v="385"/>
    <x v="2"/>
    <s v="United States"/>
    <s v="Philadelphia"/>
    <s v="Pennsylvania"/>
    <n v="19120"/>
    <x v="3"/>
    <s v="OFF-BI-10001308"/>
    <x v="1"/>
    <s v="Binders"/>
    <s v="GBC Standard Plastic Binding Systems' Combs"/>
    <x v="4511"/>
    <n v="5"/>
    <n v="0.7"/>
    <n v="-7.8500000000000014"/>
    <s v="Chuck Magee"/>
    <s v=""/>
    <n v="1"/>
    <n v="0"/>
  </r>
  <r>
    <n v="6528"/>
    <x v="3246"/>
    <x v="443"/>
    <d v="2018-12-28T00:00:00"/>
    <s v="Second Class"/>
    <x v="662"/>
    <x v="662"/>
    <x v="1"/>
    <s v="United States"/>
    <s v="Warwick"/>
    <s v="Rhode Island"/>
    <n v="2886"/>
    <x v="3"/>
    <s v="TEC-CO-10002095"/>
    <x v="2"/>
    <s v="Copiers"/>
    <s v="Hewlett Packard 610 Color Digital Copier / Printer"/>
    <x v="4117"/>
    <n v="4"/>
    <n v="0"/>
    <n v="899.98199999999997"/>
    <s v="Chuck Magee"/>
    <s v=""/>
    <n v="1"/>
    <n v="0"/>
  </r>
  <r>
    <n v="6529"/>
    <x v="3247"/>
    <x v="1091"/>
    <d v="2016-12-26T00:00:00"/>
    <s v="Standard Class"/>
    <x v="404"/>
    <x v="404"/>
    <x v="2"/>
    <s v="United States"/>
    <s v="New York City"/>
    <s v="New York"/>
    <n v="10024"/>
    <x v="3"/>
    <s v="OFF-ST-10004946"/>
    <x v="1"/>
    <s v="Storage"/>
    <s v="Desktop 3-Pocket Hot File"/>
    <x v="4512"/>
    <n v="4"/>
    <n v="0"/>
    <n v="56.26400000000001"/>
    <s v="Chuck Magee"/>
    <s v=""/>
    <n v="1"/>
    <n v="0"/>
  </r>
  <r>
    <n v="6530"/>
    <x v="3248"/>
    <x v="1116"/>
    <d v="2016-02-27T00:00:00"/>
    <s v="Standard Class"/>
    <x v="675"/>
    <x v="675"/>
    <x v="2"/>
    <s v="United States"/>
    <s v="El Paso"/>
    <s v="Texas"/>
    <n v="79907"/>
    <x v="2"/>
    <s v="OFF-LA-10004425"/>
    <x v="1"/>
    <s v="Labels"/>
    <s v="Staple-on labels"/>
    <x v="4513"/>
    <n v="3"/>
    <n v="0.2"/>
    <n v="2.3409000000000004"/>
    <s v="Kelly Williams"/>
    <n v="1"/>
    <n v="0"/>
    <n v="0"/>
  </r>
  <r>
    <n v="6531"/>
    <x v="3248"/>
    <x v="1116"/>
    <d v="2016-02-27T00:00:00"/>
    <s v="Standard Class"/>
    <x v="675"/>
    <x v="675"/>
    <x v="2"/>
    <s v="United States"/>
    <s v="El Paso"/>
    <s v="Texas"/>
    <n v="79907"/>
    <x v="2"/>
    <s v="OFF-BI-10000320"/>
    <x v="1"/>
    <s v="Binders"/>
    <s v="GBC Plastic Binding Combs"/>
    <x v="4514"/>
    <n v="3"/>
    <n v="0.8"/>
    <n v="-6.8633999999999986"/>
    <s v="Kelly Williams"/>
    <n v="1"/>
    <n v="0"/>
    <n v="0"/>
  </r>
  <r>
    <n v="6532"/>
    <x v="3249"/>
    <x v="769"/>
    <d v="2019-12-08T00:00:00"/>
    <s v="Standard Class"/>
    <x v="236"/>
    <x v="236"/>
    <x v="0"/>
    <s v="United States"/>
    <s v="Rochester"/>
    <s v="Minnesota"/>
    <n v="55901"/>
    <x v="2"/>
    <s v="OFF-AR-10001315"/>
    <x v="1"/>
    <s v="Art"/>
    <s v="Newell 310"/>
    <x v="3454"/>
    <n v="5"/>
    <n v="0"/>
    <n v="2.5519999999999996"/>
    <s v="Kelly Williams"/>
    <s v=""/>
    <n v="1"/>
    <n v="0"/>
  </r>
  <r>
    <n v="6533"/>
    <x v="3249"/>
    <x v="769"/>
    <d v="2019-12-08T00:00:00"/>
    <s v="Standard Class"/>
    <x v="236"/>
    <x v="236"/>
    <x v="0"/>
    <s v="United States"/>
    <s v="Rochester"/>
    <s v="Minnesota"/>
    <n v="55901"/>
    <x v="2"/>
    <s v="TEC-AC-10004595"/>
    <x v="2"/>
    <s v="Accessories"/>
    <s v="First Data TMFD35 PIN Pad"/>
    <x v="4515"/>
    <n v="1"/>
    <n v="0"/>
    <n v="29.988"/>
    <s v="Kelly Williams"/>
    <s v=""/>
    <n v="1"/>
    <n v="0"/>
  </r>
  <r>
    <n v="6534"/>
    <x v="3249"/>
    <x v="769"/>
    <d v="2019-12-08T00:00:00"/>
    <s v="Standard Class"/>
    <x v="236"/>
    <x v="236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x v="4516"/>
    <n v="5"/>
    <n v="0"/>
    <n v="143.982"/>
    <s v="Kelly Williams"/>
    <s v=""/>
    <n v="1"/>
    <n v="0"/>
  </r>
  <r>
    <n v="6535"/>
    <x v="3250"/>
    <x v="664"/>
    <d v="2016-11-22T00:00:00"/>
    <s v="Standard Class"/>
    <x v="218"/>
    <x v="218"/>
    <x v="0"/>
    <s v="United States"/>
    <s v="Buffalo"/>
    <s v="New York"/>
    <n v="14215"/>
    <x v="3"/>
    <s v="OFF-BI-10001359"/>
    <x v="1"/>
    <s v="Binders"/>
    <s v="GBC DocuBind TL300 Electric Binding System"/>
    <x v="4517"/>
    <n v="3"/>
    <n v="0.2"/>
    <n v="726.56189999999981"/>
    <s v="Chuck Magee"/>
    <s v=""/>
    <n v="1"/>
    <n v="0"/>
  </r>
  <r>
    <n v="6536"/>
    <x v="3250"/>
    <x v="664"/>
    <d v="2016-11-22T00:00:00"/>
    <s v="Standard Class"/>
    <x v="218"/>
    <x v="218"/>
    <x v="0"/>
    <s v="United States"/>
    <s v="Buffalo"/>
    <s v="New York"/>
    <n v="14215"/>
    <x v="3"/>
    <s v="FUR-BO-10002213"/>
    <x v="0"/>
    <s v="Bookcases"/>
    <s v="DMI Eclipse Executive Suite Bookcases"/>
    <x v="4518"/>
    <n v="10"/>
    <n v="0.2"/>
    <n v="-50.098000000000297"/>
    <s v="Chuck Magee"/>
    <s v=""/>
    <n v="1"/>
    <n v="0"/>
  </r>
  <r>
    <n v="6537"/>
    <x v="3251"/>
    <x v="22"/>
    <d v="2016-10-23T00:00:00"/>
    <s v="First Class"/>
    <x v="92"/>
    <x v="92"/>
    <x v="1"/>
    <s v="United States"/>
    <s v="Knoxville"/>
    <s v="Tennessee"/>
    <n v="37918"/>
    <x v="0"/>
    <s v="FUR-TA-10003008"/>
    <x v="0"/>
    <s v="Tables"/>
    <s v="Lesro Round Back Collection Coffee Table, End Table"/>
    <x v="4238"/>
    <n v="3"/>
    <n v="0.4"/>
    <n v="-147.8655"/>
    <s v="Cassandra Brandow"/>
    <s v=""/>
    <n v="1"/>
    <n v="0"/>
  </r>
  <r>
    <n v="6538"/>
    <x v="3251"/>
    <x v="22"/>
    <d v="2016-10-23T00:00:00"/>
    <s v="First Class"/>
    <x v="92"/>
    <x v="92"/>
    <x v="1"/>
    <s v="United States"/>
    <s v="Knoxville"/>
    <s v="Tennessee"/>
    <n v="37918"/>
    <x v="0"/>
    <s v="OFF-ST-10000934"/>
    <x v="1"/>
    <s v="Storage"/>
    <s v="Contico 72&quot;H Heavy-Duty Storage System"/>
    <x v="2066"/>
    <n v="3"/>
    <n v="0.2"/>
    <n v="-24.588000000000001"/>
    <s v="Cassandra Brandow"/>
    <s v=""/>
    <n v="1"/>
    <n v="0"/>
  </r>
  <r>
    <n v="6539"/>
    <x v="3252"/>
    <x v="969"/>
    <d v="2017-10-30T00:00:00"/>
    <s v="Standard Class"/>
    <x v="96"/>
    <x v="96"/>
    <x v="1"/>
    <s v="United States"/>
    <s v="Newark"/>
    <s v="Delaware"/>
    <n v="19711"/>
    <x v="3"/>
    <s v="TEC-PH-10004042"/>
    <x v="2"/>
    <s v="Phones"/>
    <s v="ClearOne Communications CHAT 70 OC Speaker Phone"/>
    <x v="4519"/>
    <n v="1"/>
    <n v="0"/>
    <n v="41.337400000000002"/>
    <s v="Chuck Magee"/>
    <s v=""/>
    <n v="1"/>
    <n v="0"/>
  </r>
  <r>
    <n v="6540"/>
    <x v="3252"/>
    <x v="969"/>
    <d v="2017-10-30T00:00:00"/>
    <s v="Standard Class"/>
    <x v="96"/>
    <x v="96"/>
    <x v="1"/>
    <s v="United States"/>
    <s v="Newark"/>
    <s v="Delaware"/>
    <n v="19711"/>
    <x v="3"/>
    <s v="FUR-CH-10002439"/>
    <x v="0"/>
    <s v="Chairs"/>
    <s v="Iceberg Nesting Folding Chair, 19w x 6d x 43h"/>
    <x v="4520"/>
    <n v="5"/>
    <n v="0"/>
    <n v="75.686000000000007"/>
    <s v="Chuck Magee"/>
    <s v=""/>
    <n v="1"/>
    <n v="0"/>
  </r>
  <r>
    <n v="6541"/>
    <x v="3253"/>
    <x v="673"/>
    <d v="2019-11-19T00:00:00"/>
    <s v="First Class"/>
    <x v="417"/>
    <x v="417"/>
    <x v="0"/>
    <s v="United States"/>
    <s v="Seattle"/>
    <s v="Washington"/>
    <n v="98103"/>
    <x v="1"/>
    <s v="OFF-PA-10001363"/>
    <x v="1"/>
    <s v="Paper"/>
    <s v="Xerox 1933"/>
    <x v="4521"/>
    <n v="6"/>
    <n v="0"/>
    <n v="34.629599999999996"/>
    <s v="Anna Andreadi"/>
    <n v="1"/>
    <n v="0"/>
    <n v="0"/>
  </r>
  <r>
    <n v="6542"/>
    <x v="3253"/>
    <x v="673"/>
    <d v="2019-11-19T00:00:00"/>
    <s v="First Class"/>
    <x v="417"/>
    <x v="417"/>
    <x v="0"/>
    <s v="United States"/>
    <s v="Seattle"/>
    <s v="Washington"/>
    <n v="98103"/>
    <x v="1"/>
    <s v="FUR-FU-10003394"/>
    <x v="0"/>
    <s v="Furnishings"/>
    <s v="Tenex &quot;The Solids&quot; Textured Chair Mats"/>
    <x v="1839"/>
    <n v="2"/>
    <n v="0"/>
    <n v="23.786399999999986"/>
    <s v="Anna Andreadi"/>
    <n v="1"/>
    <n v="0"/>
    <n v="0"/>
  </r>
  <r>
    <n v="6543"/>
    <x v="3253"/>
    <x v="673"/>
    <d v="2019-11-19T00:00:00"/>
    <s v="First Class"/>
    <x v="417"/>
    <x v="417"/>
    <x v="0"/>
    <s v="United States"/>
    <s v="Seattle"/>
    <s v="Washington"/>
    <n v="98103"/>
    <x v="1"/>
    <s v="TEC-PH-10003171"/>
    <x v="2"/>
    <s v="Phones"/>
    <s v="Plantronics Encore H101 Dual Earpieces Headset"/>
    <x v="4220"/>
    <n v="3"/>
    <n v="0.2"/>
    <n v="10.787999999999997"/>
    <s v="Anna Andreadi"/>
    <n v="1"/>
    <n v="0"/>
    <n v="0"/>
  </r>
  <r>
    <n v="6544"/>
    <x v="3253"/>
    <x v="673"/>
    <d v="2019-11-19T00:00:00"/>
    <s v="First Class"/>
    <x v="417"/>
    <x v="417"/>
    <x v="0"/>
    <s v="United States"/>
    <s v="Seattle"/>
    <s v="Washington"/>
    <n v="98103"/>
    <x v="1"/>
    <s v="OFF-ST-10003123"/>
    <x v="1"/>
    <s v="Storage"/>
    <s v="Fellowes Bases and Tops For Staxonsteel/High-Stak Systems"/>
    <x v="3304"/>
    <n v="1"/>
    <n v="0"/>
    <n v="7.9895999999999994"/>
    <s v="Anna Andreadi"/>
    <n v="1"/>
    <n v="0"/>
    <n v="0"/>
  </r>
  <r>
    <n v="6545"/>
    <x v="3254"/>
    <x v="304"/>
    <d v="2019-05-18T00:00:00"/>
    <s v="Standard Class"/>
    <x v="24"/>
    <x v="24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x v="4522"/>
    <n v="5"/>
    <n v="0.7"/>
    <n v="-46.53600000000003"/>
    <s v="Chuck Magee"/>
    <s v=""/>
    <n v="1"/>
    <n v="0"/>
  </r>
  <r>
    <n v="6546"/>
    <x v="3254"/>
    <x v="304"/>
    <d v="2019-05-18T00:00:00"/>
    <s v="Standard Class"/>
    <x v="24"/>
    <x v="24"/>
    <x v="0"/>
    <s v="United States"/>
    <s v="Cleveland"/>
    <s v="Ohio"/>
    <n v="44105"/>
    <x v="3"/>
    <s v="OFF-LA-10000973"/>
    <x v="1"/>
    <s v="Labels"/>
    <s v="Avery 502"/>
    <x v="1325"/>
    <n v="2"/>
    <n v="0.2"/>
    <n v="1.764"/>
    <s v="Chuck Magee"/>
    <s v=""/>
    <n v="1"/>
    <n v="0"/>
  </r>
  <r>
    <n v="6547"/>
    <x v="3254"/>
    <x v="304"/>
    <d v="2019-05-18T00:00:00"/>
    <s v="Standard Class"/>
    <x v="24"/>
    <x v="24"/>
    <x v="0"/>
    <s v="United States"/>
    <s v="Cleveland"/>
    <s v="Ohio"/>
    <n v="44105"/>
    <x v="3"/>
    <s v="OFF-PA-10000483"/>
    <x v="1"/>
    <s v="Paper"/>
    <s v="Xerox 19"/>
    <x v="1636"/>
    <n v="1"/>
    <n v="0.2"/>
    <n v="7.7449999999999983"/>
    <s v="Chuck Magee"/>
    <s v=""/>
    <n v="1"/>
    <n v="0"/>
  </r>
  <r>
    <n v="6548"/>
    <x v="3255"/>
    <x v="72"/>
    <d v="2016-03-05T00:00:00"/>
    <s v="Standard Class"/>
    <x v="665"/>
    <x v="665"/>
    <x v="2"/>
    <s v="United States"/>
    <s v="Elmhurst"/>
    <s v="Illinois"/>
    <n v="60126"/>
    <x v="2"/>
    <s v="FUR-CH-10000863"/>
    <x v="0"/>
    <s v="Chairs"/>
    <s v="Novimex Swivel Fabric Task Chair"/>
    <x v="4523"/>
    <n v="6"/>
    <n v="0.3"/>
    <n v="-172.11720000000003"/>
    <s v="Kelly Williams"/>
    <s v=""/>
    <n v="1"/>
    <n v="0"/>
  </r>
  <r>
    <n v="6549"/>
    <x v="3255"/>
    <x v="72"/>
    <d v="2016-03-05T00:00:00"/>
    <s v="Standard Class"/>
    <x v="665"/>
    <x v="665"/>
    <x v="2"/>
    <s v="United States"/>
    <s v="Elmhurst"/>
    <s v="Illinois"/>
    <n v="60126"/>
    <x v="2"/>
    <s v="OFF-PA-10003036"/>
    <x v="1"/>
    <s v="Paper"/>
    <s v="Black Print Carbonless 8 1/2&quot; x 8 1/4&quot; Rapid Memo Book"/>
    <x v="1133"/>
    <n v="3"/>
    <n v="0.2"/>
    <n v="5.6783999999999981"/>
    <s v="Kelly Williams"/>
    <s v=""/>
    <n v="1"/>
    <n v="0"/>
  </r>
  <r>
    <n v="6550"/>
    <x v="3256"/>
    <x v="117"/>
    <d v="2017-08-01T00:00:00"/>
    <s v="First Class"/>
    <x v="689"/>
    <x v="689"/>
    <x v="2"/>
    <s v="United States"/>
    <s v="Lakeville"/>
    <s v="Minnesota"/>
    <n v="55044"/>
    <x v="2"/>
    <s v="FUR-CH-10002304"/>
    <x v="0"/>
    <s v="Chairs"/>
    <s v="Global Stack Chair without Arms, Black"/>
    <x v="4524"/>
    <n v="6"/>
    <n v="0"/>
    <n v="38.970000000000006"/>
    <s v="Kelly Williams"/>
    <s v=""/>
    <n v="1"/>
    <n v="0"/>
  </r>
  <r>
    <n v="6551"/>
    <x v="3257"/>
    <x v="549"/>
    <d v="2017-11-03T00:00:00"/>
    <s v="Second Class"/>
    <x v="423"/>
    <x v="423"/>
    <x v="0"/>
    <s v="United States"/>
    <s v="New York City"/>
    <s v="New York"/>
    <n v="10035"/>
    <x v="3"/>
    <s v="FUR-CH-10000422"/>
    <x v="0"/>
    <s v="Chairs"/>
    <s v="Global Highback Leather Tilter in Burgundy"/>
    <x v="4525"/>
    <n v="4"/>
    <n v="0.1"/>
    <n v="21.837600000000023"/>
    <s v="Chuck Magee"/>
    <s v=""/>
    <n v="1"/>
    <n v="0"/>
  </r>
  <r>
    <n v="6552"/>
    <x v="3258"/>
    <x v="819"/>
    <d v="2019-12-21T00:00:00"/>
    <s v="Second Class"/>
    <x v="46"/>
    <x v="46"/>
    <x v="2"/>
    <s v="United States"/>
    <s v="Los Angeles"/>
    <s v="California"/>
    <n v="90036"/>
    <x v="1"/>
    <s v="OFF-PA-10002986"/>
    <x v="1"/>
    <s v="Paper"/>
    <s v="Xerox 1898"/>
    <x v="522"/>
    <n v="2"/>
    <n v="0"/>
    <n v="6.4127999999999998"/>
    <s v="Anna Andreadi"/>
    <s v=""/>
    <n v="1"/>
    <n v="0"/>
  </r>
  <r>
    <n v="6553"/>
    <x v="3258"/>
    <x v="819"/>
    <d v="2019-12-21T00:00:00"/>
    <s v="Second Class"/>
    <x v="46"/>
    <x v="46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x v="1237"/>
    <n v="5"/>
    <n v="0"/>
    <n v="7.9449999999999932"/>
    <s v="Anna Andreadi"/>
    <s v=""/>
    <n v="1"/>
    <n v="0"/>
  </r>
  <r>
    <n v="6554"/>
    <x v="3259"/>
    <x v="22"/>
    <d v="2016-10-22T00:00:00"/>
    <s v="Second Class"/>
    <x v="60"/>
    <x v="60"/>
    <x v="2"/>
    <s v="United States"/>
    <s v="Chicago"/>
    <s v="Illinois"/>
    <n v="60653"/>
    <x v="2"/>
    <s v="TEC-AC-10001606"/>
    <x v="2"/>
    <s v="Accessories"/>
    <s v="Logitech Wireless Performance Mouse MX for PC and Mac"/>
    <x v="1895"/>
    <n v="4"/>
    <n v="0.2"/>
    <n v="71.992800000000003"/>
    <s v="Kelly Williams"/>
    <s v=""/>
    <n v="1"/>
    <n v="0"/>
  </r>
  <r>
    <n v="6555"/>
    <x v="3259"/>
    <x v="22"/>
    <d v="2016-10-22T00:00:00"/>
    <s v="Second Class"/>
    <x v="60"/>
    <x v="60"/>
    <x v="2"/>
    <s v="United States"/>
    <s v="Chicago"/>
    <s v="Illinois"/>
    <n v="60653"/>
    <x v="2"/>
    <s v="OFF-ST-10003805"/>
    <x v="1"/>
    <s v="Storage"/>
    <s v="24 Capacity Maxi Data Binder Racks, Pearl"/>
    <x v="4526"/>
    <n v="3"/>
    <n v="0.2"/>
    <n v="31.582499999999953"/>
    <s v="Kelly Williams"/>
    <s v=""/>
    <n v="1"/>
    <n v="0"/>
  </r>
  <r>
    <n v="6556"/>
    <x v="3259"/>
    <x v="22"/>
    <d v="2016-10-22T00:00:00"/>
    <s v="Second Class"/>
    <x v="60"/>
    <x v="60"/>
    <x v="2"/>
    <s v="United States"/>
    <s v="Chicago"/>
    <s v="Illinois"/>
    <n v="60653"/>
    <x v="2"/>
    <s v="OFF-PA-10002109"/>
    <x v="1"/>
    <s v="Paper"/>
    <s v="Wirebound Voice Message Log Book"/>
    <x v="4527"/>
    <n v="1"/>
    <n v="0.2"/>
    <n v="1.2375999999999996"/>
    <s v="Kelly Williams"/>
    <s v=""/>
    <n v="1"/>
    <n v="0"/>
  </r>
  <r>
    <n v="6557"/>
    <x v="3259"/>
    <x v="22"/>
    <d v="2016-10-22T00:00:00"/>
    <s v="Second Class"/>
    <x v="60"/>
    <x v="60"/>
    <x v="2"/>
    <s v="United States"/>
    <s v="Chicago"/>
    <s v="Illinois"/>
    <n v="60653"/>
    <x v="2"/>
    <s v="OFF-BI-10000632"/>
    <x v="1"/>
    <s v="Binders"/>
    <s v="Satellite Sectional Post Binders"/>
    <x v="4528"/>
    <n v="1"/>
    <n v="0.8"/>
    <n v="-14.759400000000003"/>
    <s v="Kelly Williams"/>
    <s v=""/>
    <n v="1"/>
    <n v="0"/>
  </r>
  <r>
    <n v="6558"/>
    <x v="3259"/>
    <x v="22"/>
    <d v="2016-10-22T00:00:00"/>
    <s v="Second Class"/>
    <x v="60"/>
    <x v="60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x v="4529"/>
    <n v="1"/>
    <n v="0.2"/>
    <n v="7.9378000000000002"/>
    <s v="Kelly Williams"/>
    <s v=""/>
    <n v="1"/>
    <n v="0"/>
  </r>
  <r>
    <n v="6559"/>
    <x v="3260"/>
    <x v="1117"/>
    <d v="2017-06-10T00:00:00"/>
    <s v="Standard Class"/>
    <x v="494"/>
    <x v="494"/>
    <x v="1"/>
    <s v="United States"/>
    <s v="Buffalo"/>
    <s v="New York"/>
    <n v="14215"/>
    <x v="3"/>
    <s v="FUR-CH-10004997"/>
    <x v="0"/>
    <s v="Chairs"/>
    <s v="Hon Every-Day Series Multi-Task Chairs"/>
    <x v="4530"/>
    <n v="9"/>
    <n v="0.1"/>
    <n v="169.18200000000004"/>
    <s v="Chuck Magee"/>
    <s v=""/>
    <n v="1"/>
    <n v="0"/>
  </r>
  <r>
    <n v="6560"/>
    <x v="3261"/>
    <x v="658"/>
    <d v="2018-07-26T00:00:00"/>
    <s v="Standard Class"/>
    <x v="460"/>
    <x v="460"/>
    <x v="1"/>
    <s v="United States"/>
    <s v="Roseville"/>
    <s v="California"/>
    <n v="95661"/>
    <x v="1"/>
    <s v="OFF-EN-10003001"/>
    <x v="1"/>
    <s v="Envelopes"/>
    <s v="Ames Color-File Green Diamond Border X-ray Mailers"/>
    <x v="4531"/>
    <n v="5"/>
    <n v="0"/>
    <n v="197.35299999999998"/>
    <s v="Anna Andreadi"/>
    <s v=""/>
    <n v="1"/>
    <n v="0"/>
  </r>
  <r>
    <n v="6561"/>
    <x v="3261"/>
    <x v="658"/>
    <d v="2018-07-26T00:00:00"/>
    <s v="Standard Class"/>
    <x v="460"/>
    <x v="460"/>
    <x v="1"/>
    <s v="United States"/>
    <s v="Roseville"/>
    <s v="California"/>
    <n v="95661"/>
    <x v="1"/>
    <s v="OFF-LA-10003766"/>
    <x v="1"/>
    <s v="Labels"/>
    <s v="Self-Adhesive Removable Labels"/>
    <x v="982"/>
    <n v="1"/>
    <n v="0"/>
    <n v="1.512"/>
    <s v="Anna Andreadi"/>
    <s v=""/>
    <n v="1"/>
    <n v="0"/>
  </r>
  <r>
    <n v="6562"/>
    <x v="3262"/>
    <x v="185"/>
    <d v="2019-04-02T00:00:00"/>
    <s v="First Class"/>
    <x v="609"/>
    <x v="609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x v="4532"/>
    <n v="5"/>
    <n v="0.8"/>
    <n v="-90.774000000000029"/>
    <s v="Kelly Williams"/>
    <s v=""/>
    <n v="1"/>
    <n v="0"/>
  </r>
  <r>
    <n v="6563"/>
    <x v="3263"/>
    <x v="1118"/>
    <d v="2016-05-12T00:00:00"/>
    <s v="Standard Class"/>
    <x v="564"/>
    <x v="564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x v="4533"/>
    <n v="3"/>
    <n v="0"/>
    <n v="7.9085999999999999"/>
    <s v="Chuck Magee"/>
    <s v=""/>
    <n v="1"/>
    <n v="0"/>
  </r>
  <r>
    <n v="6564"/>
    <x v="3263"/>
    <x v="1118"/>
    <d v="2016-05-12T00:00:00"/>
    <s v="Standard Class"/>
    <x v="564"/>
    <x v="564"/>
    <x v="0"/>
    <s v="United States"/>
    <s v="Lawrence"/>
    <s v="Massachusetts"/>
    <n v="1841"/>
    <x v="3"/>
    <s v="FUR-TA-10003469"/>
    <x v="0"/>
    <s v="Tables"/>
    <s v="Balt Split Level Computer Training Table"/>
    <x v="4534"/>
    <n v="2"/>
    <n v="0.3"/>
    <n v="-38.849999999999994"/>
    <s v="Chuck Magee"/>
    <s v=""/>
    <n v="1"/>
    <n v="0"/>
  </r>
  <r>
    <n v="6565"/>
    <x v="3263"/>
    <x v="1118"/>
    <d v="2016-05-12T00:00:00"/>
    <s v="Standard Class"/>
    <x v="564"/>
    <x v="564"/>
    <x v="0"/>
    <s v="United States"/>
    <s v="Lawrence"/>
    <s v="Massachusetts"/>
    <n v="1841"/>
    <x v="3"/>
    <s v="OFF-AR-10002578"/>
    <x v="1"/>
    <s v="Art"/>
    <s v="Newell 335"/>
    <x v="880"/>
    <n v="3"/>
    <n v="0"/>
    <n v="2.5055999999999998"/>
    <s v="Chuck Magee"/>
    <s v=""/>
    <n v="1"/>
    <n v="0"/>
  </r>
  <r>
    <n v="6566"/>
    <x v="3263"/>
    <x v="1118"/>
    <d v="2016-05-12T00:00:00"/>
    <s v="Standard Class"/>
    <x v="564"/>
    <x v="564"/>
    <x v="0"/>
    <s v="United States"/>
    <s v="Lawrence"/>
    <s v="Massachusetts"/>
    <n v="1841"/>
    <x v="3"/>
    <s v="FUR-CH-10004675"/>
    <x v="0"/>
    <s v="Chairs"/>
    <s v="Lifetime Advantage Folding Chairs, 4/Carton"/>
    <x v="1739"/>
    <n v="4"/>
    <n v="0"/>
    <n v="244.24959999999999"/>
    <s v="Chuck Magee"/>
    <s v=""/>
    <n v="1"/>
    <n v="0"/>
  </r>
  <r>
    <n v="6567"/>
    <x v="3264"/>
    <x v="1119"/>
    <d v="2019-02-08T00:00:00"/>
    <s v="Second Class"/>
    <x v="90"/>
    <x v="90"/>
    <x v="0"/>
    <s v="United States"/>
    <s v="Waco"/>
    <s v="Texas"/>
    <n v="76706"/>
    <x v="2"/>
    <s v="OFF-BI-10004632"/>
    <x v="1"/>
    <s v="Binders"/>
    <s v="Ibico Hi-Tech Manual Binding System"/>
    <x v="4535"/>
    <n v="4"/>
    <n v="0.8"/>
    <n v="-426.9860000000001"/>
    <s v="Kelly Williams"/>
    <s v=""/>
    <n v="1"/>
    <n v="0"/>
  </r>
  <r>
    <n v="6568"/>
    <x v="3264"/>
    <x v="1119"/>
    <d v="2019-02-08T00:00:00"/>
    <s v="Second Class"/>
    <x v="90"/>
    <x v="90"/>
    <x v="0"/>
    <s v="United States"/>
    <s v="Waco"/>
    <s v="Texas"/>
    <n v="76706"/>
    <x v="2"/>
    <s v="OFF-AR-10003087"/>
    <x v="1"/>
    <s v="Art"/>
    <s v="Staples in misc. colors"/>
    <x v="4536"/>
    <n v="5"/>
    <n v="0.2"/>
    <n v="0.71199999999999974"/>
    <s v="Kelly Williams"/>
    <s v=""/>
    <n v="1"/>
    <n v="0"/>
  </r>
  <r>
    <n v="6569"/>
    <x v="3265"/>
    <x v="891"/>
    <d v="2016-04-22T00:00:00"/>
    <s v="Standard Class"/>
    <x v="27"/>
    <x v="27"/>
    <x v="0"/>
    <s v="United States"/>
    <s v="Houston"/>
    <s v="Texas"/>
    <n v="77095"/>
    <x v="2"/>
    <s v="OFF-AR-10001868"/>
    <x v="1"/>
    <s v="Art"/>
    <s v="Prang Dustless Chalk Sticks"/>
    <x v="3794"/>
    <n v="2"/>
    <n v="0.2"/>
    <n v="1.008"/>
    <s v="Kelly Williams"/>
    <s v=""/>
    <n v="1"/>
    <n v="0"/>
  </r>
  <r>
    <n v="6570"/>
    <x v="3265"/>
    <x v="891"/>
    <d v="2016-04-22T00:00:00"/>
    <s v="Standard Class"/>
    <x v="27"/>
    <x v="27"/>
    <x v="0"/>
    <s v="United States"/>
    <s v="Houston"/>
    <s v="Texas"/>
    <n v="77095"/>
    <x v="2"/>
    <s v="FUR-CH-10002602"/>
    <x v="0"/>
    <s v="Chairs"/>
    <s v="DMI Arturo Collection Mission-style Design Wood Chair"/>
    <x v="2613"/>
    <n v="3"/>
    <n v="0.3"/>
    <n v="-18.117599999999996"/>
    <s v="Kelly Williams"/>
    <s v=""/>
    <n v="1"/>
    <n v="0"/>
  </r>
  <r>
    <n v="6571"/>
    <x v="3265"/>
    <x v="891"/>
    <d v="2016-04-22T00:00:00"/>
    <s v="Standard Class"/>
    <x v="27"/>
    <x v="27"/>
    <x v="0"/>
    <s v="United States"/>
    <s v="Houston"/>
    <s v="Texas"/>
    <n v="77095"/>
    <x v="2"/>
    <s v="OFF-EN-10000056"/>
    <x v="1"/>
    <s v="Envelopes"/>
    <s v="Cameo Buff Policy Envelopes"/>
    <x v="842"/>
    <n v="3"/>
    <n v="0.2"/>
    <n v="50.40629999999998"/>
    <s v="Kelly Williams"/>
    <s v=""/>
    <n v="1"/>
    <n v="0"/>
  </r>
  <r>
    <n v="6572"/>
    <x v="3265"/>
    <x v="891"/>
    <d v="2016-04-22T00:00:00"/>
    <s v="Standard Class"/>
    <x v="27"/>
    <x v="27"/>
    <x v="0"/>
    <s v="United States"/>
    <s v="Houston"/>
    <s v="Texas"/>
    <n v="77095"/>
    <x v="2"/>
    <s v="TEC-AC-10000474"/>
    <x v="2"/>
    <s v="Accessories"/>
    <s v="Kensington Expert Mouse Optical USB Trackball for PC or Mac"/>
    <x v="2671"/>
    <n v="3"/>
    <n v="0.2"/>
    <n v="28.496999999999957"/>
    <s v="Kelly Williams"/>
    <s v=""/>
    <n v="1"/>
    <n v="0"/>
  </r>
  <r>
    <n v="6573"/>
    <x v="3266"/>
    <x v="1120"/>
    <d v="2018-05-16T00:00:00"/>
    <s v="Standard Class"/>
    <x v="742"/>
    <x v="742"/>
    <x v="0"/>
    <s v="United States"/>
    <s v="Seattle"/>
    <s v="Washington"/>
    <n v="98105"/>
    <x v="1"/>
    <s v="OFF-PA-10003971"/>
    <x v="1"/>
    <s v="Paper"/>
    <s v="Xerox 1965"/>
    <x v="493"/>
    <n v="2"/>
    <n v="0"/>
    <n v="5.8604000000000003"/>
    <s v="Anna Andreadi"/>
    <s v=""/>
    <n v="1"/>
    <n v="0"/>
  </r>
  <r>
    <n v="6574"/>
    <x v="3267"/>
    <x v="881"/>
    <d v="2018-11-30T00:00:00"/>
    <s v="Standard Class"/>
    <x v="771"/>
    <x v="771"/>
    <x v="1"/>
    <s v="United States"/>
    <s v="Plainfield"/>
    <s v="New Jersey"/>
    <n v="7060"/>
    <x v="3"/>
    <s v="OFF-ST-10000689"/>
    <x v="1"/>
    <s v="Storage"/>
    <s v="Fellowes Strictly Business Drawer File, Letter/Legal Size"/>
    <x v="1626"/>
    <n v="4"/>
    <n v="0"/>
    <n v="67.608000000000004"/>
    <s v="Chuck Magee"/>
    <s v=""/>
    <n v="1"/>
    <n v="0"/>
  </r>
  <r>
    <n v="6575"/>
    <x v="3267"/>
    <x v="881"/>
    <d v="2018-11-30T00:00:00"/>
    <s v="Standard Class"/>
    <x v="771"/>
    <x v="771"/>
    <x v="1"/>
    <s v="United States"/>
    <s v="Plainfield"/>
    <s v="New Jersey"/>
    <n v="7060"/>
    <x v="3"/>
    <s v="TEC-MA-10004255"/>
    <x v="2"/>
    <s v="Machines"/>
    <s v="Konica Minolta magicolor 1690MF Multifunction Printer"/>
    <x v="4537"/>
    <n v="8"/>
    <n v="0"/>
    <n v="118.37040000000002"/>
    <s v="Chuck Magee"/>
    <s v=""/>
    <n v="1"/>
    <n v="0"/>
  </r>
  <r>
    <n v="6576"/>
    <x v="3268"/>
    <x v="448"/>
    <d v="2019-03-08T00:00:00"/>
    <s v="Standard Class"/>
    <x v="719"/>
    <x v="719"/>
    <x v="0"/>
    <s v="United States"/>
    <s v="Los Angeles"/>
    <s v="California"/>
    <n v="90008"/>
    <x v="1"/>
    <s v="TEC-AC-10000990"/>
    <x v="2"/>
    <s v="Accessories"/>
    <s v="Imation Bio 2GB USB Flash Drive Imation Corp"/>
    <x v="4538"/>
    <n v="8"/>
    <n v="0"/>
    <n v="440.76480000000004"/>
    <s v="Anna Andreadi"/>
    <n v="1"/>
    <n v="0"/>
    <n v="0"/>
  </r>
  <r>
    <n v="6577"/>
    <x v="3268"/>
    <x v="448"/>
    <d v="2019-03-08T00:00:00"/>
    <s v="Standard Class"/>
    <x v="719"/>
    <x v="719"/>
    <x v="0"/>
    <s v="United States"/>
    <s v="Los Angeles"/>
    <s v="California"/>
    <n v="90008"/>
    <x v="1"/>
    <s v="FUR-CH-10003968"/>
    <x v="0"/>
    <s v="Chairs"/>
    <s v="Novimex Turbo Task Chair"/>
    <x v="3011"/>
    <n v="3"/>
    <n v="0.2"/>
    <n v="-17.035200000000003"/>
    <s v="Anna Andreadi"/>
    <n v="1"/>
    <n v="0"/>
    <n v="0"/>
  </r>
  <r>
    <n v="6578"/>
    <x v="3269"/>
    <x v="401"/>
    <d v="2017-12-11T00:00:00"/>
    <s v="Second Class"/>
    <x v="197"/>
    <x v="197"/>
    <x v="0"/>
    <s v="United States"/>
    <s v="Arlington"/>
    <s v="Virginia"/>
    <n v="22204"/>
    <x v="0"/>
    <s v="TEC-PH-10001615"/>
    <x v="2"/>
    <s v="Phones"/>
    <s v="AT&amp;T CL82213"/>
    <x v="2131"/>
    <n v="6"/>
    <n v="0"/>
    <n v="50.442599999999977"/>
    <s v="Cassandra Brandow"/>
    <s v=""/>
    <n v="1"/>
    <n v="0"/>
  </r>
  <r>
    <n v="6579"/>
    <x v="3270"/>
    <x v="55"/>
    <d v="2016-08-30T00:00:00"/>
    <s v="Standard Class"/>
    <x v="596"/>
    <x v="596"/>
    <x v="0"/>
    <s v="United States"/>
    <s v="Seattle"/>
    <s v="Washington"/>
    <n v="98103"/>
    <x v="1"/>
    <s v="TEC-PH-10000895"/>
    <x v="2"/>
    <s v="Phones"/>
    <s v="Polycom VVX 310 VoIP phone"/>
    <x v="4539"/>
    <n v="7"/>
    <n v="0.2"/>
    <n v="75.595799999999997"/>
    <s v="Anna Andreadi"/>
    <s v=""/>
    <n v="1"/>
    <n v="0"/>
  </r>
  <r>
    <n v="6580"/>
    <x v="3271"/>
    <x v="332"/>
    <d v="2018-10-22T00:00:00"/>
    <s v="Same Day"/>
    <x v="652"/>
    <x v="652"/>
    <x v="0"/>
    <s v="United States"/>
    <s v="Seattle"/>
    <s v="Washington"/>
    <n v="98105"/>
    <x v="1"/>
    <s v="OFF-PA-10003001"/>
    <x v="1"/>
    <s v="Paper"/>
    <s v="Xerox 1986"/>
    <x v="3890"/>
    <n v="1"/>
    <n v="0"/>
    <n v="3.2063999999999999"/>
    <s v="Anna Andreadi"/>
    <s v=""/>
    <n v="1"/>
    <n v="0"/>
  </r>
  <r>
    <n v="6581"/>
    <x v="3271"/>
    <x v="332"/>
    <d v="2018-10-22T00:00:00"/>
    <s v="Same Day"/>
    <x v="652"/>
    <x v="652"/>
    <x v="0"/>
    <s v="United States"/>
    <s v="Seattle"/>
    <s v="Washington"/>
    <n v="98105"/>
    <x v="1"/>
    <s v="OFF-AR-10002766"/>
    <x v="1"/>
    <s v="Art"/>
    <s v="Prang Drawing Pencil Set"/>
    <x v="484"/>
    <n v="3"/>
    <n v="0"/>
    <n v="2.2517999999999998"/>
    <s v="Anna Andreadi"/>
    <s v=""/>
    <n v="1"/>
    <n v="0"/>
  </r>
  <r>
    <n v="6582"/>
    <x v="3271"/>
    <x v="332"/>
    <d v="2018-10-22T00:00:00"/>
    <s v="Same Day"/>
    <x v="652"/>
    <x v="652"/>
    <x v="0"/>
    <s v="United States"/>
    <s v="Seattle"/>
    <s v="Washington"/>
    <n v="98105"/>
    <x v="1"/>
    <s v="FUR-FU-10003095"/>
    <x v="0"/>
    <s v="Furnishings"/>
    <s v="Linden 12&quot; Wall Clock With Oak Frame"/>
    <x v="3113"/>
    <n v="3"/>
    <n v="0"/>
    <n v="30.581999999999987"/>
    <s v="Anna Andreadi"/>
    <s v=""/>
    <n v="1"/>
    <n v="0"/>
  </r>
  <r>
    <n v="6583"/>
    <x v="3272"/>
    <x v="1121"/>
    <d v="2018-08-11T00:00:00"/>
    <s v="Standard Class"/>
    <x v="61"/>
    <x v="61"/>
    <x v="1"/>
    <s v="United States"/>
    <s v="Edmonds"/>
    <s v="Washington"/>
    <n v="98026"/>
    <x v="1"/>
    <s v="TEC-AC-10003610"/>
    <x v="2"/>
    <s v="Accessories"/>
    <s v="Logitech Illuminated - Keyboard"/>
    <x v="690"/>
    <n v="3"/>
    <n v="0"/>
    <n v="86.385600000000011"/>
    <s v="Anna Andreadi"/>
    <s v=""/>
    <n v="1"/>
    <n v="0"/>
  </r>
  <r>
    <n v="6584"/>
    <x v="3273"/>
    <x v="246"/>
    <d v="2019-07-27T00:00:00"/>
    <s v="Standard Class"/>
    <x v="562"/>
    <x v="562"/>
    <x v="0"/>
    <s v="United States"/>
    <s v="Salem"/>
    <s v="Virginia"/>
    <n v="24153"/>
    <x v="0"/>
    <s v="OFF-AR-10003727"/>
    <x v="1"/>
    <s v="Art"/>
    <s v="Berol Giant Pencil Sharpener"/>
    <x v="3113"/>
    <n v="6"/>
    <n v="0"/>
    <n v="29.562599999999986"/>
    <s v="Cassandra Brandow"/>
    <s v=""/>
    <n v="1"/>
    <n v="0"/>
  </r>
  <r>
    <n v="6585"/>
    <x v="3273"/>
    <x v="246"/>
    <d v="2019-07-27T00:00:00"/>
    <s v="Standard Class"/>
    <x v="562"/>
    <x v="562"/>
    <x v="0"/>
    <s v="United States"/>
    <s v="Salem"/>
    <s v="Virginia"/>
    <n v="24153"/>
    <x v="0"/>
    <s v="TEC-PH-10002660"/>
    <x v="2"/>
    <s v="Phones"/>
    <s v="Nortel Networks T7316 E Nt8 B27"/>
    <x v="1081"/>
    <n v="4"/>
    <n v="0"/>
    <n v="67.990000000000009"/>
    <s v="Cassandra Brandow"/>
    <s v=""/>
    <n v="1"/>
    <n v="0"/>
  </r>
  <r>
    <n v="6586"/>
    <x v="3273"/>
    <x v="246"/>
    <d v="2019-07-27T00:00:00"/>
    <s v="Standard Class"/>
    <x v="562"/>
    <x v="562"/>
    <x v="0"/>
    <s v="United States"/>
    <s v="Salem"/>
    <s v="Virginia"/>
    <n v="24153"/>
    <x v="0"/>
    <s v="FUR-FU-10003274"/>
    <x v="0"/>
    <s v="Furnishings"/>
    <s v="Regeneration Desk Collection"/>
    <x v="3454"/>
    <n v="5"/>
    <n v="0"/>
    <n v="3.8720000000000003"/>
    <s v="Cassandra Brandow"/>
    <s v=""/>
    <n v="1"/>
    <n v="0"/>
  </r>
  <r>
    <n v="6587"/>
    <x v="3273"/>
    <x v="246"/>
    <d v="2019-07-27T00:00:00"/>
    <s v="Standard Class"/>
    <x v="562"/>
    <x v="562"/>
    <x v="0"/>
    <s v="United States"/>
    <s v="Salem"/>
    <s v="Virginia"/>
    <n v="24153"/>
    <x v="0"/>
    <s v="OFF-AR-10003829"/>
    <x v="1"/>
    <s v="Art"/>
    <s v="Newell 35"/>
    <x v="1209"/>
    <n v="6"/>
    <n v="0"/>
    <n v="5.7071999999999976"/>
    <s v="Cassandra Brandow"/>
    <s v=""/>
    <n v="1"/>
    <n v="0"/>
  </r>
  <r>
    <n v="6588"/>
    <x v="3273"/>
    <x v="246"/>
    <d v="2019-07-27T00:00:00"/>
    <s v="Standard Class"/>
    <x v="562"/>
    <x v="562"/>
    <x v="0"/>
    <s v="United States"/>
    <s v="Salem"/>
    <s v="Virginia"/>
    <n v="24153"/>
    <x v="0"/>
    <s v="FUR-BO-10003441"/>
    <x v="0"/>
    <s v="Bookcases"/>
    <s v="Bush Westfield Collection Bookcases, Fully Assembled"/>
    <x v="3367"/>
    <n v="3"/>
    <n v="0"/>
    <n v="69.67619999999998"/>
    <s v="Cassandra Brandow"/>
    <s v=""/>
    <n v="1"/>
    <n v="0"/>
  </r>
  <r>
    <n v="6589"/>
    <x v="3273"/>
    <x v="246"/>
    <d v="2019-07-27T00:00:00"/>
    <s v="Standard Class"/>
    <x v="562"/>
    <x v="562"/>
    <x v="0"/>
    <s v="United States"/>
    <s v="Salem"/>
    <s v="Virginia"/>
    <n v="24153"/>
    <x v="0"/>
    <s v="OFF-BI-10003355"/>
    <x v="1"/>
    <s v="Binders"/>
    <s v="Cardinal Holdit Business Card Pockets"/>
    <x v="1830"/>
    <n v="3"/>
    <n v="0"/>
    <n v="7.1712000000000007"/>
    <s v="Cassandra Brandow"/>
    <s v=""/>
    <n v="1"/>
    <n v="0"/>
  </r>
  <r>
    <n v="6590"/>
    <x v="3273"/>
    <x v="246"/>
    <d v="2019-07-27T00:00:00"/>
    <s v="Standard Class"/>
    <x v="562"/>
    <x v="562"/>
    <x v="0"/>
    <s v="United States"/>
    <s v="Salem"/>
    <s v="Virginia"/>
    <n v="24153"/>
    <x v="0"/>
    <s v="OFF-SU-10003505"/>
    <x v="1"/>
    <s v="Supplies"/>
    <s v="Premier Electric Letter Opener"/>
    <x v="4540"/>
    <n v="2"/>
    <n v="0"/>
    <n v="11.585999999999984"/>
    <s v="Cassandra Brandow"/>
    <s v=""/>
    <n v="1"/>
    <n v="0"/>
  </r>
  <r>
    <n v="6591"/>
    <x v="3274"/>
    <x v="893"/>
    <d v="2016-03-26T00:00:00"/>
    <s v="First Class"/>
    <x v="696"/>
    <x v="696"/>
    <x v="0"/>
    <s v="United States"/>
    <s v="Delray Beach"/>
    <s v="Florida"/>
    <n v="33445"/>
    <x v="0"/>
    <s v="OFF-LA-10004484"/>
    <x v="1"/>
    <s v="Labels"/>
    <s v="Avery 476"/>
    <x v="4541"/>
    <n v="3"/>
    <n v="0.2"/>
    <n v="3.2213999999999996"/>
    <s v="Cassandra Brandow"/>
    <s v=""/>
    <n v="1"/>
    <n v="0"/>
  </r>
  <r>
    <n v="6592"/>
    <x v="3275"/>
    <x v="28"/>
    <d v="2017-05-06T00:00:00"/>
    <s v="Standard Class"/>
    <x v="10"/>
    <x v="10"/>
    <x v="1"/>
    <s v="United States"/>
    <s v="San Francisco"/>
    <s v="California"/>
    <n v="94110"/>
    <x v="1"/>
    <s v="OFF-AR-10000658"/>
    <x v="1"/>
    <s v="Art"/>
    <s v="Newell 324"/>
    <x v="1637"/>
    <n v="3"/>
    <n v="0"/>
    <n v="9.702"/>
    <s v="Anna Andreadi"/>
    <n v="1"/>
    <n v="0"/>
    <n v="0"/>
  </r>
  <r>
    <n v="6593"/>
    <x v="3275"/>
    <x v="28"/>
    <d v="2017-05-06T00:00:00"/>
    <s v="Standard Class"/>
    <x v="10"/>
    <x v="10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x v="4542"/>
    <n v="5"/>
    <n v="0.2"/>
    <n v="1.7324999999999999"/>
    <s v="Anna Andreadi"/>
    <n v="1"/>
    <n v="0"/>
    <n v="0"/>
  </r>
  <r>
    <n v="6594"/>
    <x v="3276"/>
    <x v="900"/>
    <d v="2018-06-16T00:00:00"/>
    <s v="Second Class"/>
    <x v="218"/>
    <x v="218"/>
    <x v="0"/>
    <s v="United States"/>
    <s v="New York City"/>
    <s v="New York"/>
    <n v="10024"/>
    <x v="3"/>
    <s v="OFF-BI-10001989"/>
    <x v="1"/>
    <s v="Binders"/>
    <s v="Premium Transparent Presentation Covers by GBC"/>
    <x v="3295"/>
    <n v="2"/>
    <n v="0.2"/>
    <n v="11.748799999999997"/>
    <s v="Chuck Magee"/>
    <s v=""/>
    <n v="1"/>
    <n v="0"/>
  </r>
  <r>
    <n v="6595"/>
    <x v="3277"/>
    <x v="124"/>
    <d v="2017-05-11T00:00:00"/>
    <s v="Standard Class"/>
    <x v="458"/>
    <x v="458"/>
    <x v="1"/>
    <s v="United States"/>
    <s v="Indianapolis"/>
    <s v="Indiana"/>
    <n v="46203"/>
    <x v="2"/>
    <s v="OFF-AR-10001897"/>
    <x v="1"/>
    <s v="Art"/>
    <s v="Model L Table or Wall-Mount Pencil Sharpener"/>
    <x v="4543"/>
    <n v="7"/>
    <n v="0"/>
    <n v="35.260400000000004"/>
    <s v="Kelly Williams"/>
    <s v=""/>
    <n v="1"/>
    <n v="0"/>
  </r>
  <r>
    <n v="6596"/>
    <x v="3278"/>
    <x v="756"/>
    <d v="2019-04-26T00:00:00"/>
    <s v="First Class"/>
    <x v="55"/>
    <x v="55"/>
    <x v="1"/>
    <s v="United States"/>
    <s v="Columbus"/>
    <s v="Ohio"/>
    <n v="43229"/>
    <x v="3"/>
    <s v="OFF-BI-10000285"/>
    <x v="1"/>
    <s v="Binders"/>
    <s v="XtraLife ClearVue Slant-D Ring Binders by Cardinal"/>
    <x v="4544"/>
    <n v="5"/>
    <n v="0.7"/>
    <n v="-7.8399999999999963"/>
    <s v="Chuck Magee"/>
    <s v=""/>
    <n v="1"/>
    <n v="0"/>
  </r>
  <r>
    <n v="6597"/>
    <x v="3278"/>
    <x v="756"/>
    <d v="2019-04-26T00:00:00"/>
    <s v="First Class"/>
    <x v="55"/>
    <x v="55"/>
    <x v="1"/>
    <s v="United States"/>
    <s v="Columbus"/>
    <s v="Ohio"/>
    <n v="43229"/>
    <x v="3"/>
    <s v="OFF-PA-10001804"/>
    <x v="1"/>
    <s v="Paper"/>
    <s v="Xerox 195"/>
    <x v="758"/>
    <n v="1"/>
    <n v="0.2"/>
    <n v="1.8703999999999998"/>
    <s v="Chuck Magee"/>
    <s v=""/>
    <n v="1"/>
    <n v="0"/>
  </r>
  <r>
    <n v="6598"/>
    <x v="3279"/>
    <x v="571"/>
    <d v="2016-06-12T00:00:00"/>
    <s v="Standard Class"/>
    <x v="647"/>
    <x v="647"/>
    <x v="0"/>
    <s v="United States"/>
    <s v="Jacksonville"/>
    <s v="Florida"/>
    <n v="32216"/>
    <x v="0"/>
    <s v="OFF-BI-10002557"/>
    <x v="1"/>
    <s v="Binders"/>
    <s v="Presstex Flexible Ring Binders"/>
    <x v="4545"/>
    <n v="1"/>
    <n v="0.7"/>
    <n v="-0.9099999999999997"/>
    <s v="Cassandra Brandow"/>
    <s v=""/>
    <n v="1"/>
    <n v="0"/>
  </r>
  <r>
    <n v="6599"/>
    <x v="3279"/>
    <x v="571"/>
    <d v="2016-06-12T00:00:00"/>
    <s v="Standard Class"/>
    <x v="647"/>
    <x v="647"/>
    <x v="0"/>
    <s v="United States"/>
    <s v="Jacksonville"/>
    <s v="Florida"/>
    <n v="32216"/>
    <x v="0"/>
    <s v="OFF-PA-10002319"/>
    <x v="1"/>
    <s v="Paper"/>
    <s v="Xerox 1944"/>
    <x v="4546"/>
    <n v="2"/>
    <n v="0.2"/>
    <n v="22.480800000000002"/>
    <s v="Cassandra Brandow"/>
    <s v=""/>
    <n v="1"/>
    <n v="0"/>
  </r>
  <r>
    <n v="6600"/>
    <x v="3280"/>
    <x v="266"/>
    <d v="2016-12-07T00:00:00"/>
    <s v="Standard Class"/>
    <x v="21"/>
    <x v="21"/>
    <x v="1"/>
    <s v="United States"/>
    <s v="Clinton"/>
    <s v="Maryland"/>
    <n v="20735"/>
    <x v="3"/>
    <s v="FUR-FU-10003849"/>
    <x v="0"/>
    <s v="Furnishings"/>
    <s v="DAX Metal Frame, Desktop, Stepped-Edge"/>
    <x v="3318"/>
    <n v="3"/>
    <n v="0"/>
    <n v="23.680799999999998"/>
    <s v="Chuck Magee"/>
    <s v=""/>
    <n v="1"/>
    <n v="0"/>
  </r>
  <r>
    <n v="6601"/>
    <x v="3280"/>
    <x v="266"/>
    <d v="2016-12-07T00:00:00"/>
    <s v="Standard Class"/>
    <x v="21"/>
    <x v="21"/>
    <x v="1"/>
    <s v="United States"/>
    <s v="Clinton"/>
    <s v="Maryland"/>
    <n v="20735"/>
    <x v="3"/>
    <s v="OFF-PA-10002923"/>
    <x v="1"/>
    <s v="Paper"/>
    <s v="Xerox 1942"/>
    <x v="678"/>
    <n v="3"/>
    <n v="0"/>
    <n v="73.41"/>
    <s v="Chuck Magee"/>
    <s v=""/>
    <n v="1"/>
    <n v="0"/>
  </r>
  <r>
    <n v="6602"/>
    <x v="3280"/>
    <x v="266"/>
    <d v="2016-12-07T00:00:00"/>
    <s v="Standard Class"/>
    <x v="21"/>
    <x v="21"/>
    <x v="1"/>
    <s v="United States"/>
    <s v="Clinton"/>
    <s v="Maryland"/>
    <n v="20735"/>
    <x v="3"/>
    <s v="FUR-CH-10004754"/>
    <x v="0"/>
    <s v="Chairs"/>
    <s v="Global Stack Chair with Arms, Black"/>
    <x v="4547"/>
    <n v="8"/>
    <n v="0"/>
    <n v="64.756799999999998"/>
    <s v="Chuck Magee"/>
    <s v=""/>
    <n v="1"/>
    <n v="0"/>
  </r>
  <r>
    <n v="6603"/>
    <x v="3280"/>
    <x v="266"/>
    <d v="2016-12-07T00:00:00"/>
    <s v="Standard Class"/>
    <x v="21"/>
    <x v="21"/>
    <x v="1"/>
    <s v="United States"/>
    <s v="Clinton"/>
    <s v="Maryland"/>
    <n v="20735"/>
    <x v="3"/>
    <s v="OFF-LA-10000634"/>
    <x v="1"/>
    <s v="Labels"/>
    <s v="Avery 509"/>
    <x v="1203"/>
    <n v="6"/>
    <n v="0"/>
    <n v="7.2035999999999998"/>
    <s v="Chuck Magee"/>
    <s v=""/>
    <n v="1"/>
    <n v="0"/>
  </r>
  <r>
    <n v="6604"/>
    <x v="3281"/>
    <x v="46"/>
    <d v="2019-06-20T00:00:00"/>
    <s v="First Class"/>
    <x v="362"/>
    <x v="362"/>
    <x v="0"/>
    <s v="United States"/>
    <s v="Commerce City"/>
    <s v="Colorado"/>
    <n v="80022"/>
    <x v="1"/>
    <s v="OFF-ST-10001418"/>
    <x v="1"/>
    <s v="Storage"/>
    <s v="Carina Media Storage Towers in Natural &amp; Black"/>
    <x v="1770"/>
    <n v="3"/>
    <n v="0.2"/>
    <n v="-32.929200000000002"/>
    <s v="Anna Andreadi"/>
    <s v=""/>
    <n v="1"/>
    <n v="0"/>
  </r>
  <r>
    <n v="6605"/>
    <x v="3282"/>
    <x v="439"/>
    <d v="2018-05-31T00:00:00"/>
    <s v="Standard Class"/>
    <x v="647"/>
    <x v="647"/>
    <x v="0"/>
    <s v="United States"/>
    <s v="Santa Ana"/>
    <s v="California"/>
    <n v="92704"/>
    <x v="1"/>
    <s v="OFF-FA-10003467"/>
    <x v="1"/>
    <s v="Fasteners"/>
    <s v="Alliance Big Bands Rubber Bands, 12/Pack"/>
    <x v="4095"/>
    <n v="3"/>
    <n v="0"/>
    <n v="0"/>
    <s v="Anna Andreadi"/>
    <s v=""/>
    <n v="1"/>
    <n v="0"/>
  </r>
  <r>
    <n v="6606"/>
    <x v="3282"/>
    <x v="439"/>
    <d v="2018-05-31T00:00:00"/>
    <s v="Standard Class"/>
    <x v="647"/>
    <x v="647"/>
    <x v="0"/>
    <s v="United States"/>
    <s v="Santa Ana"/>
    <s v="California"/>
    <n v="92704"/>
    <x v="1"/>
    <s v="OFF-PA-10001293"/>
    <x v="1"/>
    <s v="Paper"/>
    <s v="Xerox 1946"/>
    <x v="1568"/>
    <n v="7"/>
    <n v="0"/>
    <n v="21.772800000000004"/>
    <s v="Anna Andreadi"/>
    <s v=""/>
    <n v="1"/>
    <n v="0"/>
  </r>
  <r>
    <n v="6607"/>
    <x v="3282"/>
    <x v="439"/>
    <d v="2018-05-31T00:00:00"/>
    <s v="Standard Class"/>
    <x v="647"/>
    <x v="647"/>
    <x v="0"/>
    <s v="United States"/>
    <s v="Santa Ana"/>
    <s v="California"/>
    <n v="92704"/>
    <x v="1"/>
    <s v="TEC-PH-10003885"/>
    <x v="2"/>
    <s v="Phones"/>
    <s v="Cisco SPA508G"/>
    <x v="2005"/>
    <n v="4"/>
    <n v="0.2"/>
    <n v="23.756399999999985"/>
    <s v="Anna Andreadi"/>
    <s v=""/>
    <n v="1"/>
    <n v="0"/>
  </r>
  <r>
    <n v="6608"/>
    <x v="3282"/>
    <x v="439"/>
    <d v="2018-05-31T00:00:00"/>
    <s v="Standard Class"/>
    <x v="647"/>
    <x v="647"/>
    <x v="0"/>
    <s v="United States"/>
    <s v="Santa Ana"/>
    <s v="California"/>
    <n v="92704"/>
    <x v="1"/>
    <s v="FUR-CH-10004860"/>
    <x v="0"/>
    <s v="Chairs"/>
    <s v="Global Low Back Tilter Chair"/>
    <x v="4548"/>
    <n v="6"/>
    <n v="0.2"/>
    <n v="-84.823200000000071"/>
    <s v="Anna Andreadi"/>
    <s v=""/>
    <n v="1"/>
    <n v="0"/>
  </r>
  <r>
    <n v="6609"/>
    <x v="3282"/>
    <x v="439"/>
    <d v="2018-05-31T00:00:00"/>
    <s v="Standard Class"/>
    <x v="647"/>
    <x v="647"/>
    <x v="0"/>
    <s v="United States"/>
    <s v="Santa Ana"/>
    <s v="California"/>
    <n v="92704"/>
    <x v="1"/>
    <s v="TEC-MA-10002428"/>
    <x v="2"/>
    <s v="Machines"/>
    <s v="Fellowes Powershred HS-440 4-Sheet High Security Shredder"/>
    <x v="4549"/>
    <n v="3"/>
    <n v="0.2"/>
    <n v="116.24249999999996"/>
    <s v="Anna Andreadi"/>
    <s v=""/>
    <n v="1"/>
    <n v="0"/>
  </r>
  <r>
    <n v="6610"/>
    <x v="3283"/>
    <x v="366"/>
    <d v="2017-03-10T00:00:00"/>
    <s v="Same Day"/>
    <x v="10"/>
    <x v="10"/>
    <x v="1"/>
    <s v="United States"/>
    <s v="Clinton"/>
    <s v="Maryland"/>
    <n v="20735"/>
    <x v="3"/>
    <s v="OFF-ST-10002406"/>
    <x v="1"/>
    <s v="Storage"/>
    <s v="Pizazz Global Quick File"/>
    <x v="4550"/>
    <n v="6"/>
    <n v="0"/>
    <n v="25.149600000000007"/>
    <s v="Chuck Magee"/>
    <s v=""/>
    <n v="1"/>
    <n v="0"/>
  </r>
  <r>
    <n v="6611"/>
    <x v="3284"/>
    <x v="201"/>
    <d v="2018-10-22T00:00:00"/>
    <s v="First Class"/>
    <x v="122"/>
    <x v="122"/>
    <x v="1"/>
    <s v="United States"/>
    <s v="Los Angeles"/>
    <s v="California"/>
    <n v="90049"/>
    <x v="1"/>
    <s v="OFF-BI-10004209"/>
    <x v="1"/>
    <s v="Binders"/>
    <s v="Fellowes Twister Kit, Gray/Clear, 3/pkg"/>
    <x v="1768"/>
    <n v="3"/>
    <n v="0.2"/>
    <n v="6.0299999999999994"/>
    <s v="Anna Andreadi"/>
    <n v="1"/>
    <n v="0"/>
    <n v="0"/>
  </r>
  <r>
    <n v="6612"/>
    <x v="3285"/>
    <x v="1122"/>
    <d v="2017-04-28T00:00:00"/>
    <s v="Standard Class"/>
    <x v="765"/>
    <x v="765"/>
    <x v="0"/>
    <s v="United States"/>
    <s v="Louisville"/>
    <s v="Kentucky"/>
    <n v="40214"/>
    <x v="0"/>
    <s v="FUR-CH-10001891"/>
    <x v="0"/>
    <s v="Chairs"/>
    <s v="Global Deluxe Office Fabric Chairs"/>
    <x v="2843"/>
    <n v="2"/>
    <n v="0"/>
    <n v="51.829200000000014"/>
    <s v="Cassandra Brandow"/>
    <n v="1"/>
    <n v="0"/>
    <n v="0"/>
  </r>
  <r>
    <n v="6613"/>
    <x v="3285"/>
    <x v="1122"/>
    <d v="2017-04-28T00:00:00"/>
    <s v="Standard Class"/>
    <x v="765"/>
    <x v="765"/>
    <x v="0"/>
    <s v="United States"/>
    <s v="Louisville"/>
    <s v="Kentucky"/>
    <n v="40214"/>
    <x v="0"/>
    <s v="OFF-BI-10002215"/>
    <x v="1"/>
    <s v="Binders"/>
    <s v="Wilson Jones Hanging View Binder, White, 1&quot;"/>
    <x v="4039"/>
    <n v="3"/>
    <n v="0"/>
    <n v="9.7979999999999983"/>
    <s v="Cassandra Brandow"/>
    <n v="1"/>
    <n v="0"/>
    <n v="0"/>
  </r>
  <r>
    <n v="6614"/>
    <x v="3285"/>
    <x v="1122"/>
    <d v="2017-04-28T00:00:00"/>
    <s v="Standard Class"/>
    <x v="765"/>
    <x v="765"/>
    <x v="0"/>
    <s v="United States"/>
    <s v="Louisville"/>
    <s v="Kentucky"/>
    <n v="40214"/>
    <x v="0"/>
    <s v="TEC-PH-10002103"/>
    <x v="2"/>
    <s v="Phones"/>
    <s v="Jabra SPEAK 410"/>
    <x v="4551"/>
    <n v="5"/>
    <n v="0"/>
    <n v="131.58600000000001"/>
    <s v="Cassandra Brandow"/>
    <n v="1"/>
    <n v="0"/>
    <n v="0"/>
  </r>
  <r>
    <n v="6615"/>
    <x v="3285"/>
    <x v="1122"/>
    <d v="2017-04-28T00:00:00"/>
    <s v="Standard Class"/>
    <x v="765"/>
    <x v="765"/>
    <x v="0"/>
    <s v="United States"/>
    <s v="Louisville"/>
    <s v="Kentucky"/>
    <n v="40214"/>
    <x v="0"/>
    <s v="FUR-FU-10003394"/>
    <x v="0"/>
    <s v="Furnishings"/>
    <s v="Tenex &quot;The Solids&quot; Textured Chair Mats"/>
    <x v="664"/>
    <n v="3"/>
    <n v="0"/>
    <n v="35.679599999999979"/>
    <s v="Cassandra Brandow"/>
    <n v="1"/>
    <n v="0"/>
    <n v="0"/>
  </r>
  <r>
    <n v="6616"/>
    <x v="3286"/>
    <x v="26"/>
    <d v="2018-06-19T00:00:00"/>
    <s v="First Class"/>
    <x v="160"/>
    <x v="160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x v="4175"/>
    <n v="2"/>
    <n v="0.15"/>
    <n v="14.097999999999999"/>
    <s v="Anna Andreadi"/>
    <s v=""/>
    <n v="1"/>
    <n v="0"/>
  </r>
  <r>
    <n v="6617"/>
    <x v="3286"/>
    <x v="26"/>
    <d v="2018-06-19T00:00:00"/>
    <s v="First Class"/>
    <x v="160"/>
    <x v="160"/>
    <x v="0"/>
    <s v="United States"/>
    <s v="Los Angeles"/>
    <s v="California"/>
    <n v="90045"/>
    <x v="1"/>
    <s v="OFF-LA-10000081"/>
    <x v="1"/>
    <s v="Labels"/>
    <s v="Avery 496"/>
    <x v="3923"/>
    <n v="6"/>
    <n v="0"/>
    <n v="10.799999999999999"/>
    <s v="Anna Andreadi"/>
    <s v=""/>
    <n v="1"/>
    <n v="0"/>
  </r>
  <r>
    <n v="6618"/>
    <x v="3286"/>
    <x v="26"/>
    <d v="2018-06-19T00:00:00"/>
    <s v="First Class"/>
    <x v="160"/>
    <x v="160"/>
    <x v="0"/>
    <s v="United States"/>
    <s v="Los Angeles"/>
    <s v="California"/>
    <n v="90045"/>
    <x v="1"/>
    <s v="OFF-PA-10001497"/>
    <x v="1"/>
    <s v="Paper"/>
    <s v="Xerox 1914"/>
    <x v="1547"/>
    <n v="4"/>
    <n v="0"/>
    <n v="107.7216"/>
    <s v="Anna Andreadi"/>
    <s v=""/>
    <n v="1"/>
    <n v="0"/>
  </r>
  <r>
    <n v="6619"/>
    <x v="3287"/>
    <x v="1123"/>
    <d v="2019-01-18T00:00:00"/>
    <s v="Second Class"/>
    <x v="434"/>
    <x v="434"/>
    <x v="1"/>
    <s v="United States"/>
    <s v="Springfield"/>
    <s v="Missouri"/>
    <n v="65807"/>
    <x v="2"/>
    <s v="OFF-PA-10004983"/>
    <x v="1"/>
    <s v="Paper"/>
    <s v="Xerox 23"/>
    <x v="56"/>
    <n v="5"/>
    <n v="0"/>
    <n v="15.552000000000001"/>
    <s v="Kelly Williams"/>
    <s v=""/>
    <n v="1"/>
    <n v="0"/>
  </r>
  <r>
    <n v="6620"/>
    <x v="3287"/>
    <x v="1123"/>
    <d v="2019-01-18T00:00:00"/>
    <s v="Second Class"/>
    <x v="434"/>
    <x v="434"/>
    <x v="1"/>
    <s v="United States"/>
    <s v="Springfield"/>
    <s v="Missouri"/>
    <n v="65807"/>
    <x v="2"/>
    <s v="OFF-AR-10004010"/>
    <x v="1"/>
    <s v="Art"/>
    <s v="Hunt Boston Vacuum Mount KS Pencil Sharpener"/>
    <x v="4552"/>
    <n v="6"/>
    <n v="0"/>
    <n v="54.584400000000002"/>
    <s v="Kelly Williams"/>
    <s v=""/>
    <n v="1"/>
    <n v="0"/>
  </r>
  <r>
    <n v="6621"/>
    <x v="3287"/>
    <x v="1123"/>
    <d v="2019-01-18T00:00:00"/>
    <s v="Second Class"/>
    <x v="434"/>
    <x v="434"/>
    <x v="1"/>
    <s v="United States"/>
    <s v="Springfield"/>
    <s v="Missouri"/>
    <n v="65807"/>
    <x v="2"/>
    <s v="OFF-SU-10002881"/>
    <x v="1"/>
    <s v="Supplies"/>
    <s v="Martin Yale Chadless Opener Electric Letter Opener"/>
    <x v="2635"/>
    <n v="5"/>
    <n v="0"/>
    <n v="83.281000000000063"/>
    <s v="Kelly Williams"/>
    <s v=""/>
    <n v="1"/>
    <n v="0"/>
  </r>
  <r>
    <n v="6622"/>
    <x v="3287"/>
    <x v="1123"/>
    <d v="2019-01-18T00:00:00"/>
    <s v="Second Class"/>
    <x v="434"/>
    <x v="434"/>
    <x v="1"/>
    <s v="United States"/>
    <s v="Springfield"/>
    <s v="Missouri"/>
    <n v="65807"/>
    <x v="2"/>
    <s v="FUR-BO-10001608"/>
    <x v="0"/>
    <s v="Bookcases"/>
    <s v="Hon Metal Bookcases, Black"/>
    <x v="3724"/>
    <n v="3"/>
    <n v="0"/>
    <n v="53.235000000000014"/>
    <s v="Kelly Williams"/>
    <s v=""/>
    <n v="1"/>
    <n v="0"/>
  </r>
  <r>
    <n v="6623"/>
    <x v="3288"/>
    <x v="1124"/>
    <d v="2016-09-09T00:00:00"/>
    <s v="First Class"/>
    <x v="778"/>
    <x v="778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x v="3739"/>
    <n v="6"/>
    <n v="0"/>
    <n v="12.145199999999997"/>
    <s v="Anna Andreadi"/>
    <s v=""/>
    <n v="1"/>
    <n v="1"/>
  </r>
  <r>
    <n v="6624"/>
    <x v="3288"/>
    <x v="1124"/>
    <d v="2016-09-09T00:00:00"/>
    <s v="First Class"/>
    <x v="778"/>
    <x v="778"/>
    <x v="1"/>
    <s v="United States"/>
    <s v="San Francisco"/>
    <s v="California"/>
    <n v="94109"/>
    <x v="1"/>
    <s v="OFF-LA-10001934"/>
    <x v="1"/>
    <s v="Labels"/>
    <s v="Avery 516"/>
    <x v="2037"/>
    <n v="8"/>
    <n v="0"/>
    <n v="27.485599999999998"/>
    <s v="Anna Andreadi"/>
    <s v=""/>
    <n v="1"/>
    <n v="0"/>
  </r>
  <r>
    <n v="6625"/>
    <x v="3289"/>
    <x v="1125"/>
    <d v="2017-01-23T00:00:00"/>
    <s v="Standard Class"/>
    <x v="400"/>
    <x v="400"/>
    <x v="0"/>
    <s v="United States"/>
    <s v="Texas City"/>
    <s v="Texas"/>
    <n v="77590"/>
    <x v="2"/>
    <s v="FUR-TA-10002855"/>
    <x v="0"/>
    <s v="Tables"/>
    <s v="Bevis Round Conference Table Top &amp; Single Column Base"/>
    <x v="4553"/>
    <n v="1"/>
    <n v="0.3"/>
    <n v="-13.170600000000007"/>
    <s v="Kelly Williams"/>
    <s v=""/>
    <n v="1"/>
    <n v="0"/>
  </r>
  <r>
    <n v="6626"/>
    <x v="3289"/>
    <x v="1125"/>
    <d v="2017-01-23T00:00:00"/>
    <s v="Standard Class"/>
    <x v="400"/>
    <x v="400"/>
    <x v="0"/>
    <s v="United States"/>
    <s v="Texas City"/>
    <s v="Texas"/>
    <n v="77590"/>
    <x v="2"/>
    <s v="FUR-CH-10004875"/>
    <x v="0"/>
    <s v="Chairs"/>
    <s v="Harbour Creations 67200 Series Stacking Chairs"/>
    <x v="4554"/>
    <n v="4"/>
    <n v="0.3"/>
    <n v="-8.5416000000000025"/>
    <s v="Kelly Williams"/>
    <s v=""/>
    <n v="1"/>
    <n v="0"/>
  </r>
  <r>
    <n v="6627"/>
    <x v="3290"/>
    <x v="637"/>
    <d v="2016-12-21T00:00:00"/>
    <s v="Standard Class"/>
    <x v="483"/>
    <x v="483"/>
    <x v="0"/>
    <s v="United States"/>
    <s v="New York City"/>
    <s v="New York"/>
    <n v="10024"/>
    <x v="3"/>
    <s v="TEC-MA-10001127"/>
    <x v="2"/>
    <s v="Machines"/>
    <s v="HP Designjet T520 Inkjet Large Format Printer - 24&quot; Color"/>
    <x v="4555"/>
    <n v="4"/>
    <n v="0"/>
    <n v="2239.9871999999996"/>
    <s v="Chuck Magee"/>
    <s v=""/>
    <n v="1"/>
    <n v="0"/>
  </r>
  <r>
    <n v="6628"/>
    <x v="3291"/>
    <x v="235"/>
    <d v="2016-05-27T00:00:00"/>
    <s v="Standard Class"/>
    <x v="552"/>
    <x v="552"/>
    <x v="0"/>
    <s v="United States"/>
    <s v="Bellevue"/>
    <s v="Washington"/>
    <n v="98006"/>
    <x v="1"/>
    <s v="OFF-PA-10003177"/>
    <x v="1"/>
    <s v="Paper"/>
    <s v="Xerox 1999"/>
    <x v="91"/>
    <n v="2"/>
    <n v="0"/>
    <n v="6.2208000000000006"/>
    <s v="Anna Andreadi"/>
    <s v=""/>
    <n v="1"/>
    <n v="0"/>
  </r>
  <r>
    <n v="6629"/>
    <x v="3292"/>
    <x v="444"/>
    <d v="2017-09-22T00:00:00"/>
    <s v="Second Class"/>
    <x v="543"/>
    <x v="543"/>
    <x v="0"/>
    <s v="United States"/>
    <s v="New York City"/>
    <s v="New York"/>
    <n v="10024"/>
    <x v="3"/>
    <s v="TEC-PH-10000011"/>
    <x v="2"/>
    <s v="Phones"/>
    <s v="PureGear Roll-On Screen Protector"/>
    <x v="4496"/>
    <n v="14"/>
    <n v="0"/>
    <n v="134.33279999999996"/>
    <s v="Chuck Magee"/>
    <s v=""/>
    <n v="1"/>
    <n v="0"/>
  </r>
  <r>
    <n v="6630"/>
    <x v="3293"/>
    <x v="653"/>
    <d v="2017-10-06T00:00:00"/>
    <s v="Standard Class"/>
    <x v="472"/>
    <x v="472"/>
    <x v="2"/>
    <s v="United States"/>
    <s v="Wilson"/>
    <s v="North Carolina"/>
    <n v="27893"/>
    <x v="0"/>
    <s v="OFF-BI-10001757"/>
    <x v="1"/>
    <s v="Binders"/>
    <s v="Pressboard Hanging Data Binders for Unburst Sheets"/>
    <x v="4556"/>
    <n v="5"/>
    <n v="0.7"/>
    <n v="-5.4120000000000008"/>
    <s v="Cassandra Brandow"/>
    <s v=""/>
    <n v="1"/>
    <n v="0"/>
  </r>
  <r>
    <n v="6631"/>
    <x v="3294"/>
    <x v="591"/>
    <d v="2018-12-30T00:00:00"/>
    <s v="Standard Class"/>
    <x v="555"/>
    <x v="555"/>
    <x v="0"/>
    <s v="United States"/>
    <s v="Seattle"/>
    <s v="Washington"/>
    <n v="98115"/>
    <x v="1"/>
    <s v="FUR-CH-10000847"/>
    <x v="0"/>
    <s v="Chairs"/>
    <s v="Global Executive Mid-Back Manager's Chair"/>
    <x v="327"/>
    <n v="3"/>
    <n v="0.2"/>
    <n v="52.376399999999961"/>
    <s v="Anna Andreadi"/>
    <n v="1"/>
    <n v="0"/>
    <n v="0"/>
  </r>
  <r>
    <n v="6632"/>
    <x v="3294"/>
    <x v="591"/>
    <d v="2018-12-30T00:00:00"/>
    <s v="Standard Class"/>
    <x v="555"/>
    <x v="555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x v="4557"/>
    <n v="5"/>
    <n v="0"/>
    <n v="629.01"/>
    <s v="Anna Andreadi"/>
    <n v="1"/>
    <n v="0"/>
    <n v="0"/>
  </r>
  <r>
    <n v="6633"/>
    <x v="3295"/>
    <x v="715"/>
    <d v="2018-05-08T00:00:00"/>
    <s v="Second Class"/>
    <x v="534"/>
    <x v="534"/>
    <x v="2"/>
    <s v="United States"/>
    <s v="Springfield"/>
    <s v="Missouri"/>
    <n v="65807"/>
    <x v="2"/>
    <s v="OFF-AP-10001205"/>
    <x v="1"/>
    <s v="Appliances"/>
    <s v="Belkin 5 Outlet SurgeMaster Power Centers"/>
    <x v="4558"/>
    <n v="1"/>
    <n v="0"/>
    <n v="15.254400000000004"/>
    <s v="Kelly Williams"/>
    <s v=""/>
    <n v="1"/>
    <n v="0"/>
  </r>
  <r>
    <n v="6634"/>
    <x v="3296"/>
    <x v="1057"/>
    <d v="2018-10-24T00:00:00"/>
    <s v="Same Day"/>
    <x v="196"/>
    <x v="196"/>
    <x v="0"/>
    <s v="United States"/>
    <s v="San Francisco"/>
    <s v="California"/>
    <n v="94109"/>
    <x v="1"/>
    <s v="TEC-AC-10001838"/>
    <x v="2"/>
    <s v="Accessories"/>
    <s v="Razer Tiamat Over Ear 7.1 Surround Sound PC Gaming Headset"/>
    <x v="4559"/>
    <n v="1"/>
    <n v="0"/>
    <n v="85.995700000000014"/>
    <s v="Anna Andreadi"/>
    <n v="1"/>
    <n v="0"/>
    <n v="0"/>
  </r>
  <r>
    <n v="6635"/>
    <x v="3297"/>
    <x v="636"/>
    <d v="2019-05-06T00:00:00"/>
    <s v="Same Day"/>
    <x v="469"/>
    <x v="469"/>
    <x v="0"/>
    <s v="United States"/>
    <s v="Charlotte"/>
    <s v="North Carolina"/>
    <n v="28205"/>
    <x v="0"/>
    <s v="OFF-BI-10003982"/>
    <x v="1"/>
    <s v="Binders"/>
    <s v="Wilson Jones Century Plastic Molded Ring Binders"/>
    <x v="4560"/>
    <n v="11"/>
    <n v="0.7"/>
    <n v="-52.548099999999991"/>
    <s v="Cassandra Brandow"/>
    <s v=""/>
    <n v="1"/>
    <n v="0"/>
  </r>
  <r>
    <n v="6636"/>
    <x v="3297"/>
    <x v="636"/>
    <d v="2019-05-06T00:00:00"/>
    <s v="Same Day"/>
    <x v="469"/>
    <x v="469"/>
    <x v="0"/>
    <s v="United States"/>
    <s v="Charlotte"/>
    <s v="North Carolina"/>
    <n v="28205"/>
    <x v="0"/>
    <s v="TEC-PH-10004977"/>
    <x v="2"/>
    <s v="Phones"/>
    <s v="GE 30524EE4"/>
    <x v="2536"/>
    <n v="4"/>
    <n v="0.2"/>
    <n v="70.55639999999994"/>
    <s v="Cassandra Brandow"/>
    <s v=""/>
    <n v="1"/>
    <n v="0"/>
  </r>
  <r>
    <n v="6637"/>
    <x v="3297"/>
    <x v="636"/>
    <d v="2019-05-06T00:00:00"/>
    <s v="Same Day"/>
    <x v="469"/>
    <x v="469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x v="4561"/>
    <n v="5"/>
    <n v="0.2"/>
    <n v="39.689000000000007"/>
    <s v="Cassandra Brandow"/>
    <s v=""/>
    <n v="1"/>
    <n v="0"/>
  </r>
  <r>
    <n v="6638"/>
    <x v="3298"/>
    <x v="344"/>
    <d v="2019-11-30T00:00:00"/>
    <s v="Second Class"/>
    <x v="261"/>
    <x v="261"/>
    <x v="0"/>
    <s v="United States"/>
    <s v="New York City"/>
    <s v="New York"/>
    <n v="10011"/>
    <x v="3"/>
    <s v="OFF-AR-10001573"/>
    <x v="1"/>
    <s v="Art"/>
    <s v="American Pencil"/>
    <x v="4562"/>
    <n v="3"/>
    <n v="0"/>
    <n v="2.027099999999999"/>
    <s v="Chuck Magee"/>
    <s v=""/>
    <n v="1"/>
    <n v="0"/>
  </r>
  <r>
    <n v="6639"/>
    <x v="3298"/>
    <x v="344"/>
    <d v="2019-11-30T00:00:00"/>
    <s v="Second Class"/>
    <x v="261"/>
    <x v="261"/>
    <x v="0"/>
    <s v="United States"/>
    <s v="New York City"/>
    <s v="New York"/>
    <n v="10011"/>
    <x v="3"/>
    <s v="OFF-BI-10001196"/>
    <x v="1"/>
    <s v="Binders"/>
    <s v="Avery Flip-Chart Easel Binder, Black"/>
    <x v="588"/>
    <n v="6"/>
    <n v="0.2"/>
    <n v="36.255599999999994"/>
    <s v="Chuck Magee"/>
    <s v=""/>
    <n v="1"/>
    <n v="0"/>
  </r>
  <r>
    <n v="6640"/>
    <x v="3299"/>
    <x v="656"/>
    <d v="2016-11-02T00:00:00"/>
    <s v="Second Class"/>
    <x v="321"/>
    <x v="321"/>
    <x v="1"/>
    <s v="United States"/>
    <s v="Lorain"/>
    <s v="Ohio"/>
    <n v="44052"/>
    <x v="3"/>
    <s v="FUR-TA-10003954"/>
    <x v="0"/>
    <s v="Tables"/>
    <s v="Hon 94000 Series Round Tables"/>
    <x v="4563"/>
    <n v="8"/>
    <n v="0.4"/>
    <n v="-734.52639999999997"/>
    <s v="Chuck Magee"/>
    <n v="1"/>
    <n v="0"/>
    <n v="0"/>
  </r>
  <r>
    <n v="6641"/>
    <x v="3300"/>
    <x v="485"/>
    <d v="2019-08-09T00:00:00"/>
    <s v="Standard Class"/>
    <x v="22"/>
    <x v="22"/>
    <x v="0"/>
    <s v="United States"/>
    <s v="Indianapolis"/>
    <s v="Indiana"/>
    <n v="46203"/>
    <x v="2"/>
    <s v="OFF-BI-10001989"/>
    <x v="1"/>
    <s v="Binders"/>
    <s v="Premium Transparent Presentation Covers by GBC"/>
    <x v="4564"/>
    <n v="6"/>
    <n v="0"/>
    <n v="60.422399999999996"/>
    <s v="Kelly Williams"/>
    <s v=""/>
    <n v="1"/>
    <n v="0"/>
  </r>
  <r>
    <n v="6642"/>
    <x v="3300"/>
    <x v="485"/>
    <d v="2019-08-09T00:00:00"/>
    <s v="Standard Class"/>
    <x v="22"/>
    <x v="22"/>
    <x v="0"/>
    <s v="United States"/>
    <s v="Indianapolis"/>
    <s v="Indiana"/>
    <n v="46203"/>
    <x v="2"/>
    <s v="TEC-AC-10001714"/>
    <x v="2"/>
    <s v="Accessories"/>
    <s v="Logitech MX Performance Wireless Mouse"/>
    <x v="4565"/>
    <n v="2"/>
    <n v="0"/>
    <n v="29.518599999999999"/>
    <s v="Kelly Williams"/>
    <s v=""/>
    <n v="1"/>
    <n v="0"/>
  </r>
  <r>
    <n v="6643"/>
    <x v="3300"/>
    <x v="485"/>
    <d v="2019-08-09T00:00:00"/>
    <s v="Standard Class"/>
    <x v="22"/>
    <x v="22"/>
    <x v="0"/>
    <s v="United States"/>
    <s v="Indianapolis"/>
    <s v="Indiana"/>
    <n v="46203"/>
    <x v="2"/>
    <s v="OFF-LA-10003498"/>
    <x v="1"/>
    <s v="Labels"/>
    <s v="Avery 475"/>
    <x v="4566"/>
    <n v="9"/>
    <n v="0"/>
    <n v="66.600000000000009"/>
    <s v="Kelly Williams"/>
    <s v=""/>
    <n v="1"/>
    <n v="0"/>
  </r>
  <r>
    <n v="6644"/>
    <x v="3301"/>
    <x v="544"/>
    <d v="2017-08-16T00:00:00"/>
    <s v="Standard Class"/>
    <x v="576"/>
    <x v="576"/>
    <x v="0"/>
    <s v="United States"/>
    <s v="Redmond"/>
    <s v="Oregon"/>
    <n v="97756"/>
    <x v="1"/>
    <s v="TEC-PH-10000576"/>
    <x v="2"/>
    <s v="Phones"/>
    <s v="AT&amp;T 1080 Corded phone"/>
    <x v="2313"/>
    <n v="4"/>
    <n v="0.2"/>
    <n v="38.357200000000006"/>
    <s v="Anna Andreadi"/>
    <s v=""/>
    <n v="1"/>
    <n v="0"/>
  </r>
  <r>
    <n v="6645"/>
    <x v="3301"/>
    <x v="544"/>
    <d v="2017-08-16T00:00:00"/>
    <s v="Standard Class"/>
    <x v="576"/>
    <x v="576"/>
    <x v="0"/>
    <s v="United States"/>
    <s v="Redmond"/>
    <s v="Oregon"/>
    <n v="97756"/>
    <x v="1"/>
    <s v="TEC-PH-10004188"/>
    <x v="2"/>
    <s v="Phones"/>
    <s v="OtterBox Commuter Series Case - Samsung Galaxy S4"/>
    <x v="4567"/>
    <n v="7"/>
    <n v="0.2"/>
    <n v="-31.487400000000001"/>
    <s v="Anna Andreadi"/>
    <s v=""/>
    <n v="1"/>
    <n v="0"/>
  </r>
  <r>
    <n v="6646"/>
    <x v="3301"/>
    <x v="544"/>
    <d v="2017-08-16T00:00:00"/>
    <s v="Standard Class"/>
    <x v="576"/>
    <x v="576"/>
    <x v="0"/>
    <s v="United States"/>
    <s v="Redmond"/>
    <s v="Oregon"/>
    <n v="97756"/>
    <x v="1"/>
    <s v="OFF-AP-10001469"/>
    <x v="1"/>
    <s v="Appliances"/>
    <s v="Fellowes 8 Outlet Superior Workstation Surge Protector"/>
    <x v="4568"/>
    <n v="4"/>
    <n v="0.2"/>
    <n v="15.015599999999985"/>
    <s v="Anna Andreadi"/>
    <s v=""/>
    <n v="1"/>
    <n v="0"/>
  </r>
  <r>
    <n v="6647"/>
    <x v="3302"/>
    <x v="272"/>
    <d v="2018-12-21T00:00:00"/>
    <s v="Standard Class"/>
    <x v="486"/>
    <x v="486"/>
    <x v="2"/>
    <s v="United States"/>
    <s v="Springfield"/>
    <s v="Oregon"/>
    <n v="97477"/>
    <x v="1"/>
    <s v="FUR-TA-10003473"/>
    <x v="0"/>
    <s v="Tables"/>
    <s v="Bretford Rectangular Conference Table Tops"/>
    <x v="4569"/>
    <n v="3"/>
    <n v="0.5"/>
    <n v="-304.66529999999989"/>
    <s v="Anna Andreadi"/>
    <s v=""/>
    <n v="1"/>
    <n v="0"/>
  </r>
  <r>
    <n v="6648"/>
    <x v="3302"/>
    <x v="272"/>
    <d v="2018-12-21T00:00:00"/>
    <s v="Standard Class"/>
    <x v="486"/>
    <x v="486"/>
    <x v="2"/>
    <s v="United States"/>
    <s v="Springfield"/>
    <s v="Oregon"/>
    <n v="97477"/>
    <x v="1"/>
    <s v="OFF-AP-10001205"/>
    <x v="1"/>
    <s v="Appliances"/>
    <s v="Belkin 5 Outlet SurgeMaster Power Centers"/>
    <x v="2802"/>
    <n v="2"/>
    <n v="0.2"/>
    <n v="8.7168000000000063"/>
    <s v="Anna Andreadi"/>
    <s v=""/>
    <n v="1"/>
    <n v="0"/>
  </r>
  <r>
    <n v="6649"/>
    <x v="3303"/>
    <x v="565"/>
    <d v="2019-09-11T00:00:00"/>
    <s v="First Class"/>
    <x v="292"/>
    <x v="292"/>
    <x v="1"/>
    <s v="United States"/>
    <s v="Arlington"/>
    <s v="Texas"/>
    <n v="76017"/>
    <x v="2"/>
    <s v="OFF-BI-10002429"/>
    <x v="1"/>
    <s v="Binders"/>
    <s v="Premier Elliptical Ring Binder, Black"/>
    <x v="511"/>
    <n v="7"/>
    <n v="0.8"/>
    <n v="-68.185600000000022"/>
    <s v="Kelly Williams"/>
    <s v=""/>
    <n v="1"/>
    <n v="0"/>
  </r>
  <r>
    <n v="6650"/>
    <x v="3303"/>
    <x v="565"/>
    <d v="2019-09-11T00:00:00"/>
    <s v="First Class"/>
    <x v="292"/>
    <x v="292"/>
    <x v="1"/>
    <s v="United States"/>
    <s v="Arlington"/>
    <s v="Texas"/>
    <n v="76017"/>
    <x v="2"/>
    <s v="TEC-CO-10001943"/>
    <x v="2"/>
    <s v="Copiers"/>
    <s v="Canon PC-428 Personal Copier"/>
    <x v="4570"/>
    <n v="2"/>
    <n v="0.2"/>
    <n v="107.99459999999999"/>
    <s v="Kelly Williams"/>
    <s v=""/>
    <n v="1"/>
    <n v="0"/>
  </r>
  <r>
    <n v="6651"/>
    <x v="3303"/>
    <x v="565"/>
    <d v="2019-09-11T00:00:00"/>
    <s v="First Class"/>
    <x v="292"/>
    <x v="292"/>
    <x v="1"/>
    <s v="United States"/>
    <s v="Arlington"/>
    <s v="Texas"/>
    <n v="76017"/>
    <x v="2"/>
    <s v="OFF-FA-10004854"/>
    <x v="1"/>
    <s v="Fasteners"/>
    <s v="Vinyl Coated Wire Paper Clips in Organizer Box, 800/Box"/>
    <x v="1962"/>
    <n v="5"/>
    <n v="0.2"/>
    <n v="15.498000000000001"/>
    <s v="Kelly Williams"/>
    <s v=""/>
    <n v="1"/>
    <n v="0"/>
  </r>
  <r>
    <n v="6652"/>
    <x v="3303"/>
    <x v="565"/>
    <d v="2019-09-11T00:00:00"/>
    <s v="First Class"/>
    <x v="292"/>
    <x v="292"/>
    <x v="1"/>
    <s v="United States"/>
    <s v="Arlington"/>
    <s v="Texas"/>
    <n v="76017"/>
    <x v="2"/>
    <s v="FUR-FU-10001095"/>
    <x v="0"/>
    <s v="Furnishings"/>
    <s v="DAX Black Cherry Wood-Tone Poster Frame"/>
    <x v="4571"/>
    <n v="2"/>
    <n v="0.6"/>
    <n v="-11.651199999999999"/>
    <s v="Kelly Williams"/>
    <s v=""/>
    <n v="1"/>
    <n v="0"/>
  </r>
  <r>
    <n v="6653"/>
    <x v="3303"/>
    <x v="565"/>
    <d v="2019-09-11T00:00:00"/>
    <s v="First Class"/>
    <x v="292"/>
    <x v="292"/>
    <x v="1"/>
    <s v="United States"/>
    <s v="Arlington"/>
    <s v="Texas"/>
    <n v="76017"/>
    <x v="2"/>
    <s v="OFF-PA-10000061"/>
    <x v="1"/>
    <s v="Paper"/>
    <s v="Xerox 205"/>
    <x v="561"/>
    <n v="4"/>
    <n v="0.2"/>
    <n v="7.2576000000000001"/>
    <s v="Kelly Williams"/>
    <s v=""/>
    <n v="1"/>
    <n v="0"/>
  </r>
  <r>
    <n v="6654"/>
    <x v="3303"/>
    <x v="565"/>
    <d v="2019-09-11T00:00:00"/>
    <s v="First Class"/>
    <x v="292"/>
    <x v="292"/>
    <x v="1"/>
    <s v="United States"/>
    <s v="Arlington"/>
    <s v="Texas"/>
    <n v="76017"/>
    <x v="2"/>
    <s v="FUR-CH-10003535"/>
    <x v="0"/>
    <s v="Chairs"/>
    <s v="Global Armless Task Chair, Royal Blue"/>
    <x v="4572"/>
    <n v="5"/>
    <n v="0.3"/>
    <n v="-39.636999999999993"/>
    <s v="Kelly Williams"/>
    <s v=""/>
    <n v="1"/>
    <n v="0"/>
  </r>
  <r>
    <n v="6655"/>
    <x v="3304"/>
    <x v="297"/>
    <d v="2019-02-27T00:00:00"/>
    <s v="Standard Class"/>
    <x v="454"/>
    <x v="454"/>
    <x v="2"/>
    <s v="United States"/>
    <s v="Gilbert"/>
    <s v="Arizona"/>
    <n v="85234"/>
    <x v="1"/>
    <s v="TEC-PH-10004447"/>
    <x v="2"/>
    <s v="Phones"/>
    <s v="Toshiba IPT2010-SD IP Telephone"/>
    <x v="3844"/>
    <n v="3"/>
    <n v="0.2"/>
    <n v="25.018199999999993"/>
    <s v="Anna Andreadi"/>
    <s v=""/>
    <n v="1"/>
    <n v="0"/>
  </r>
  <r>
    <n v="6656"/>
    <x v="3304"/>
    <x v="297"/>
    <d v="2019-02-27T00:00:00"/>
    <s v="Standard Class"/>
    <x v="454"/>
    <x v="454"/>
    <x v="2"/>
    <s v="United States"/>
    <s v="Gilbert"/>
    <s v="Arizona"/>
    <n v="85234"/>
    <x v="1"/>
    <s v="TEC-AC-10001114"/>
    <x v="2"/>
    <s v="Accessories"/>
    <s v="Microsoft Wireless Mobile Mouse 4000"/>
    <x v="4573"/>
    <n v="1"/>
    <n v="0.2"/>
    <n v="4.7987999999999964"/>
    <s v="Anna Andreadi"/>
    <s v=""/>
    <n v="1"/>
    <n v="0"/>
  </r>
  <r>
    <n v="6657"/>
    <x v="3304"/>
    <x v="297"/>
    <d v="2019-02-27T00:00:00"/>
    <s v="Standard Class"/>
    <x v="454"/>
    <x v="454"/>
    <x v="2"/>
    <s v="United States"/>
    <s v="Gilbert"/>
    <s v="Arizona"/>
    <n v="85234"/>
    <x v="1"/>
    <s v="OFF-ST-10000563"/>
    <x v="1"/>
    <s v="Storage"/>
    <s v="Fellowes Bankers Box Stor/Drawer Steel Plus"/>
    <x v="4351"/>
    <n v="2"/>
    <n v="0.2"/>
    <n v="-6.3960000000000008"/>
    <s v="Anna Andreadi"/>
    <s v=""/>
    <n v="1"/>
    <n v="0"/>
  </r>
  <r>
    <n v="6658"/>
    <x v="3304"/>
    <x v="297"/>
    <d v="2019-02-27T00:00:00"/>
    <s v="Standard Class"/>
    <x v="454"/>
    <x v="454"/>
    <x v="2"/>
    <s v="United States"/>
    <s v="Gilbert"/>
    <s v="Arizona"/>
    <n v="85234"/>
    <x v="1"/>
    <s v="OFF-EN-10004846"/>
    <x v="1"/>
    <s v="Envelopes"/>
    <s v="Letter or Legal Size Expandable Poly String Tie Envelopes"/>
    <x v="3024"/>
    <n v="5"/>
    <n v="0.2"/>
    <n v="3.8570000000000002"/>
    <s v="Anna Andreadi"/>
    <s v=""/>
    <n v="1"/>
    <n v="0"/>
  </r>
  <r>
    <n v="6659"/>
    <x v="3304"/>
    <x v="297"/>
    <d v="2019-02-27T00:00:00"/>
    <s v="Standard Class"/>
    <x v="454"/>
    <x v="454"/>
    <x v="2"/>
    <s v="United States"/>
    <s v="Gilbert"/>
    <s v="Arizona"/>
    <n v="85234"/>
    <x v="1"/>
    <s v="FUR-FU-10002253"/>
    <x v="0"/>
    <s v="Furnishings"/>
    <s v="Howard Miller 13&quot; Diameter Pewter Finish Round Wall Clock"/>
    <x v="4574"/>
    <n v="2"/>
    <n v="0.2"/>
    <n v="16.317200000000003"/>
    <s v="Anna Andreadi"/>
    <s v=""/>
    <n v="1"/>
    <n v="0"/>
  </r>
  <r>
    <n v="6660"/>
    <x v="3304"/>
    <x v="297"/>
    <d v="2019-02-27T00:00:00"/>
    <s v="Standard Class"/>
    <x v="454"/>
    <x v="454"/>
    <x v="2"/>
    <s v="United States"/>
    <s v="Gilbert"/>
    <s v="Arizona"/>
    <n v="85234"/>
    <x v="1"/>
    <s v="FUR-TA-10001039"/>
    <x v="0"/>
    <s v="Tables"/>
    <s v="KI Adjustable-Height Table"/>
    <x v="4575"/>
    <n v="9"/>
    <n v="0.5"/>
    <n v="-185.71679999999998"/>
    <s v="Anna Andreadi"/>
    <s v=""/>
    <n v="1"/>
    <n v="0"/>
  </r>
  <r>
    <n v="6661"/>
    <x v="3305"/>
    <x v="816"/>
    <d v="2017-08-10T00:00:00"/>
    <s v="Second Class"/>
    <x v="591"/>
    <x v="591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x v="4576"/>
    <n v="2"/>
    <n v="0"/>
    <n v="11.897999999999996"/>
    <s v="Chuck Magee"/>
    <s v=""/>
    <n v="1"/>
    <n v="0"/>
  </r>
  <r>
    <n v="6662"/>
    <x v="3305"/>
    <x v="816"/>
    <d v="2017-08-10T00:00:00"/>
    <s v="Second Class"/>
    <x v="591"/>
    <x v="591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x v="2009"/>
    <n v="2"/>
    <n v="0"/>
    <n v="33.036799999999985"/>
    <s v="Chuck Magee"/>
    <s v=""/>
    <n v="1"/>
    <n v="0"/>
  </r>
  <r>
    <n v="6663"/>
    <x v="3305"/>
    <x v="816"/>
    <d v="2017-08-10T00:00:00"/>
    <s v="Second Class"/>
    <x v="591"/>
    <x v="591"/>
    <x v="0"/>
    <s v="United States"/>
    <s v="Lawrence"/>
    <s v="Massachusetts"/>
    <n v="1841"/>
    <x v="3"/>
    <s v="OFF-BI-10001718"/>
    <x v="1"/>
    <s v="Binders"/>
    <s v="GBC DocuBind P50 Personal Binding Machine"/>
    <x v="2509"/>
    <n v="7"/>
    <n v="0"/>
    <n v="210.49419999999998"/>
    <s v="Chuck Magee"/>
    <s v=""/>
    <n v="1"/>
    <n v="0"/>
  </r>
  <r>
    <n v="6664"/>
    <x v="3306"/>
    <x v="40"/>
    <d v="2019-11-01T00:00:00"/>
    <s v="Standard Class"/>
    <x v="220"/>
    <x v="220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x v="4577"/>
    <n v="5"/>
    <n v="0"/>
    <n v="60.664499999999961"/>
    <s v="Cassandra Brandow"/>
    <s v=""/>
    <n v="1"/>
    <n v="0"/>
  </r>
  <r>
    <n v="6665"/>
    <x v="3306"/>
    <x v="40"/>
    <d v="2019-11-01T00:00:00"/>
    <s v="Standard Class"/>
    <x v="220"/>
    <x v="220"/>
    <x v="0"/>
    <s v="United States"/>
    <s v="Virginia Beach"/>
    <s v="Virginia"/>
    <n v="23464"/>
    <x v="0"/>
    <s v="OFF-EN-10002831"/>
    <x v="1"/>
    <s v="Envelopes"/>
    <s v="Tyvek  Top-Opening Peel &amp; Seel  Envelopes, Gray"/>
    <x v="4578"/>
    <n v="7"/>
    <n v="0"/>
    <n v="113.21099999999998"/>
    <s v="Cassandra Brandow"/>
    <s v=""/>
    <n v="1"/>
    <n v="0"/>
  </r>
  <r>
    <n v="6666"/>
    <x v="3307"/>
    <x v="216"/>
    <d v="2018-07-18T00:00:00"/>
    <s v="Second Class"/>
    <x v="365"/>
    <x v="365"/>
    <x v="0"/>
    <s v="United States"/>
    <s v="Irving"/>
    <s v="Texas"/>
    <n v="75061"/>
    <x v="2"/>
    <s v="OFF-PA-10001497"/>
    <x v="1"/>
    <s v="Paper"/>
    <s v="Xerox 1914"/>
    <x v="4579"/>
    <n v="5"/>
    <n v="0.2"/>
    <n v="79.691999999999979"/>
    <s v="Kelly Williams"/>
    <s v=""/>
    <n v="1"/>
    <n v="0"/>
  </r>
  <r>
    <n v="6667"/>
    <x v="3308"/>
    <x v="605"/>
    <d v="2019-05-14T00:00:00"/>
    <s v="Second Class"/>
    <x v="222"/>
    <x v="222"/>
    <x v="0"/>
    <s v="United States"/>
    <s v="Vineland"/>
    <s v="New Jersey"/>
    <n v="8360"/>
    <x v="3"/>
    <s v="FUR-FU-10000719"/>
    <x v="0"/>
    <s v="Furnishings"/>
    <s v="DAX Cubicle Frames, 8-1/2 x 11"/>
    <x v="4580"/>
    <n v="5"/>
    <n v="0"/>
    <n v="15.426000000000002"/>
    <s v="Chuck Magee"/>
    <s v=""/>
    <n v="1"/>
    <n v="0"/>
  </r>
  <r>
    <n v="6668"/>
    <x v="3308"/>
    <x v="605"/>
    <d v="2019-05-14T00:00:00"/>
    <s v="Second Class"/>
    <x v="222"/>
    <x v="222"/>
    <x v="0"/>
    <s v="United States"/>
    <s v="Vineland"/>
    <s v="New Jersey"/>
    <n v="8360"/>
    <x v="3"/>
    <s v="OFF-LA-10002271"/>
    <x v="1"/>
    <s v="Labels"/>
    <s v="Smead Alpha-Z Color-Coded Second Alphabetical Labels and Starter Set"/>
    <x v="51"/>
    <n v="2"/>
    <n v="0"/>
    <n v="2.9567999999999999"/>
    <s v="Chuck Magee"/>
    <s v=""/>
    <n v="1"/>
    <n v="0"/>
  </r>
  <r>
    <n v="6669"/>
    <x v="3308"/>
    <x v="605"/>
    <d v="2019-05-14T00:00:00"/>
    <s v="Second Class"/>
    <x v="222"/>
    <x v="222"/>
    <x v="0"/>
    <s v="United States"/>
    <s v="Vineland"/>
    <s v="New Jersey"/>
    <n v="8360"/>
    <x v="3"/>
    <s v="OFF-SU-10004661"/>
    <x v="1"/>
    <s v="Supplies"/>
    <s v="Acme Titanium Bonded Scissors"/>
    <x v="4581"/>
    <n v="2"/>
    <n v="0"/>
    <n v="4.42"/>
    <s v="Chuck Magee"/>
    <s v=""/>
    <n v="1"/>
    <n v="0"/>
  </r>
  <r>
    <n v="6670"/>
    <x v="3308"/>
    <x v="605"/>
    <d v="2019-05-14T00:00:00"/>
    <s v="Second Class"/>
    <x v="222"/>
    <x v="222"/>
    <x v="0"/>
    <s v="United States"/>
    <s v="Vineland"/>
    <s v="New Jersey"/>
    <n v="8360"/>
    <x v="3"/>
    <s v="TEC-AC-10004859"/>
    <x v="2"/>
    <s v="Accessories"/>
    <s v="Maxell Pro 80 Minute CD-R, 10/Pack"/>
    <x v="4582"/>
    <n v="5"/>
    <n v="0"/>
    <n v="34.960000000000008"/>
    <s v="Chuck Magee"/>
    <s v=""/>
    <n v="1"/>
    <n v="0"/>
  </r>
  <r>
    <n v="6671"/>
    <x v="3309"/>
    <x v="1126"/>
    <d v="2019-05-29T00:00:00"/>
    <s v="Standard Class"/>
    <x v="414"/>
    <x v="414"/>
    <x v="2"/>
    <s v="United States"/>
    <s v="Columbus"/>
    <s v="Georgia"/>
    <n v="31907"/>
    <x v="0"/>
    <s v="OFF-BI-10002824"/>
    <x v="1"/>
    <s v="Binders"/>
    <s v="Recycled Easel Ring Binders"/>
    <x v="3548"/>
    <n v="2"/>
    <n v="0"/>
    <n v="13.427999999999997"/>
    <s v="Cassandra Brandow"/>
    <s v=""/>
    <n v="1"/>
    <n v="0"/>
  </r>
  <r>
    <n v="6672"/>
    <x v="3310"/>
    <x v="709"/>
    <d v="2016-08-27T00:00:00"/>
    <s v="Second Class"/>
    <x v="516"/>
    <x v="516"/>
    <x v="1"/>
    <s v="United States"/>
    <s v="Los Angeles"/>
    <s v="California"/>
    <n v="90032"/>
    <x v="1"/>
    <s v="OFF-BI-10001575"/>
    <x v="1"/>
    <s v="Binders"/>
    <s v="GBC Linen Binding Covers"/>
    <x v="2000"/>
    <n v="2"/>
    <n v="0.2"/>
    <n v="17.348799999999997"/>
    <s v="Anna Andreadi"/>
    <s v=""/>
    <n v="1"/>
    <n v="0"/>
  </r>
  <r>
    <n v="6673"/>
    <x v="3311"/>
    <x v="861"/>
    <d v="2017-09-16T00:00:00"/>
    <s v="Standard Class"/>
    <x v="115"/>
    <x v="115"/>
    <x v="1"/>
    <s v="United States"/>
    <s v="San Diego"/>
    <s v="California"/>
    <n v="92024"/>
    <x v="1"/>
    <s v="OFF-AR-10000380"/>
    <x v="1"/>
    <s v="Art"/>
    <s v="Hunt PowerHouse Electric Pencil Sharpener, Blue"/>
    <x v="4583"/>
    <n v="7"/>
    <n v="0"/>
    <n v="79.757999999999967"/>
    <s v="Anna Andreadi"/>
    <s v=""/>
    <n v="1"/>
    <n v="0"/>
  </r>
  <r>
    <n v="6674"/>
    <x v="3312"/>
    <x v="577"/>
    <d v="2017-09-12T00:00:00"/>
    <s v="Standard Class"/>
    <x v="69"/>
    <x v="69"/>
    <x v="2"/>
    <s v="United States"/>
    <s v="Charlottesville"/>
    <s v="Virginia"/>
    <n v="22901"/>
    <x v="0"/>
    <s v="FUR-FU-10000820"/>
    <x v="0"/>
    <s v="Furnishings"/>
    <s v="Tensor Brushed Steel Torchiere Floor Lamp"/>
    <x v="4584"/>
    <n v="4"/>
    <n v="0"/>
    <n v="12.232799999999997"/>
    <s v="Cassandra Brandow"/>
    <s v=""/>
    <n v="1"/>
    <n v="0"/>
  </r>
  <r>
    <n v="6675"/>
    <x v="3313"/>
    <x v="82"/>
    <d v="2017-11-23T00:00:00"/>
    <s v="Second Class"/>
    <x v="658"/>
    <x v="658"/>
    <x v="0"/>
    <s v="United States"/>
    <s v="Lawrence"/>
    <s v="Indiana"/>
    <n v="46226"/>
    <x v="2"/>
    <s v="OFF-AR-10003759"/>
    <x v="1"/>
    <s v="Art"/>
    <s v="Crayola Anti Dust Chalk, 12/Pack"/>
    <x v="268"/>
    <n v="6"/>
    <n v="0"/>
    <n v="4.9139999999999997"/>
    <s v="Kelly Williams"/>
    <s v=""/>
    <n v="1"/>
    <n v="0"/>
  </r>
  <r>
    <n v="6676"/>
    <x v="3313"/>
    <x v="82"/>
    <d v="2017-11-23T00:00:00"/>
    <s v="Second Class"/>
    <x v="658"/>
    <x v="658"/>
    <x v="0"/>
    <s v="United States"/>
    <s v="Lawrence"/>
    <s v="Indiana"/>
    <n v="46226"/>
    <x v="2"/>
    <s v="TEC-MA-10002930"/>
    <x v="2"/>
    <s v="Machines"/>
    <s v="Ricoh - Ink Collector Unit for GX3000 Series Printers"/>
    <x v="4585"/>
    <n v="2"/>
    <n v="0"/>
    <n v="22.653000000000006"/>
    <s v="Kelly Williams"/>
    <s v=""/>
    <n v="1"/>
    <n v="0"/>
  </r>
  <r>
    <n v="6677"/>
    <x v="3313"/>
    <x v="82"/>
    <d v="2017-11-23T00:00:00"/>
    <s v="Second Class"/>
    <x v="658"/>
    <x v="658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x v="4586"/>
    <n v="5"/>
    <n v="0"/>
    <n v="5.1350000000000007"/>
    <s v="Kelly Williams"/>
    <s v=""/>
    <n v="1"/>
    <n v="0"/>
  </r>
  <r>
    <n v="6678"/>
    <x v="3313"/>
    <x v="82"/>
    <d v="2017-11-23T00:00:00"/>
    <s v="Second Class"/>
    <x v="658"/>
    <x v="658"/>
    <x v="0"/>
    <s v="United States"/>
    <s v="Lawrence"/>
    <s v="Indiana"/>
    <n v="46226"/>
    <x v="2"/>
    <s v="TEC-AC-10000990"/>
    <x v="2"/>
    <s v="Accessories"/>
    <s v="Imation Bio 2GB USB Flash Drive Imation Corp"/>
    <x v="4587"/>
    <n v="3"/>
    <n v="0"/>
    <n v="165.28680000000003"/>
    <s v="Kelly Williams"/>
    <s v=""/>
    <n v="1"/>
    <n v="0"/>
  </r>
  <r>
    <n v="6679"/>
    <x v="3314"/>
    <x v="982"/>
    <d v="2016-10-14T00:00:00"/>
    <s v="Standard Class"/>
    <x v="174"/>
    <x v="174"/>
    <x v="2"/>
    <s v="United States"/>
    <s v="Phoenix"/>
    <s v="Arizona"/>
    <n v="85023"/>
    <x v="1"/>
    <s v="FUR-FU-10003724"/>
    <x v="0"/>
    <s v="Furnishings"/>
    <s v="Westinghouse Clip-On Gooseneck Lamps"/>
    <x v="4588"/>
    <n v="7"/>
    <n v="0.2"/>
    <n v="3.5153999999999979"/>
    <s v="Anna Andreadi"/>
    <s v=""/>
    <n v="1"/>
    <n v="0"/>
  </r>
  <r>
    <n v="6680"/>
    <x v="3315"/>
    <x v="264"/>
    <d v="2019-09-07T00:00:00"/>
    <s v="Second Class"/>
    <x v="26"/>
    <x v="26"/>
    <x v="0"/>
    <s v="United States"/>
    <s v="Meriden"/>
    <s v="Connecticut"/>
    <n v="6450"/>
    <x v="3"/>
    <s v="OFF-ST-10000918"/>
    <x v="1"/>
    <s v="Storage"/>
    <s v="Crate-A-Files"/>
    <x v="2943"/>
    <n v="1"/>
    <n v="0"/>
    <n v="2.8339999999999996"/>
    <s v="Chuck Magee"/>
    <s v=""/>
    <n v="1"/>
    <n v="0"/>
  </r>
  <r>
    <n v="6681"/>
    <x v="3315"/>
    <x v="264"/>
    <d v="2019-09-07T00:00:00"/>
    <s v="Second Class"/>
    <x v="26"/>
    <x v="26"/>
    <x v="0"/>
    <s v="United States"/>
    <s v="Meriden"/>
    <s v="Connecticut"/>
    <n v="6450"/>
    <x v="3"/>
    <s v="OFF-PA-10000157"/>
    <x v="1"/>
    <s v="Paper"/>
    <s v="Xerox 191"/>
    <x v="710"/>
    <n v="4"/>
    <n v="0"/>
    <n v="37.562399999999997"/>
    <s v="Chuck Magee"/>
    <s v=""/>
    <n v="1"/>
    <n v="0"/>
  </r>
  <r>
    <n v="6682"/>
    <x v="3315"/>
    <x v="264"/>
    <d v="2019-09-07T00:00:00"/>
    <s v="Second Class"/>
    <x v="26"/>
    <x v="26"/>
    <x v="0"/>
    <s v="United States"/>
    <s v="Meriden"/>
    <s v="Connecticut"/>
    <n v="6450"/>
    <x v="3"/>
    <s v="OFF-PA-10002499"/>
    <x v="1"/>
    <s v="Paper"/>
    <s v="Xerox 1890"/>
    <x v="678"/>
    <n v="3"/>
    <n v="0"/>
    <n v="73.41"/>
    <s v="Chuck Magee"/>
    <s v=""/>
    <n v="1"/>
    <n v="0"/>
  </r>
  <r>
    <n v="6683"/>
    <x v="3316"/>
    <x v="314"/>
    <d v="2019-01-02T00:00:00"/>
    <s v="First Class"/>
    <x v="503"/>
    <x v="503"/>
    <x v="2"/>
    <s v="United States"/>
    <s v="Franklin"/>
    <s v="Wisconsin"/>
    <n v="53132"/>
    <x v="2"/>
    <s v="OFF-BI-10002012"/>
    <x v="1"/>
    <s v="Binders"/>
    <s v="Wilson Jones Easy Flow II Sheet Lifters"/>
    <x v="4589"/>
    <n v="2"/>
    <n v="0"/>
    <n v="1.728"/>
    <s v="Kelly Williams"/>
    <s v=""/>
    <n v="1"/>
    <n v="0"/>
  </r>
  <r>
    <n v="6684"/>
    <x v="3317"/>
    <x v="1127"/>
    <d v="2016-11-10T00:00:00"/>
    <s v="Standard Class"/>
    <x v="368"/>
    <x v="368"/>
    <x v="2"/>
    <s v="United States"/>
    <s v="Los Angeles"/>
    <s v="California"/>
    <n v="90008"/>
    <x v="1"/>
    <s v="FUR-FU-10000320"/>
    <x v="0"/>
    <s v="Furnishings"/>
    <s v="OIC Stacking Trays"/>
    <x v="130"/>
    <n v="6"/>
    <n v="0"/>
    <n v="8.8176000000000023"/>
    <s v="Anna Andreadi"/>
    <s v=""/>
    <n v="1"/>
    <n v="0"/>
  </r>
  <r>
    <n v="6685"/>
    <x v="3318"/>
    <x v="997"/>
    <d v="2017-12-22T00:00:00"/>
    <s v="Standard Class"/>
    <x v="498"/>
    <x v="498"/>
    <x v="0"/>
    <s v="United States"/>
    <s v="Bloomington"/>
    <s v="Illinois"/>
    <n v="61701"/>
    <x v="2"/>
    <s v="OFF-ST-10003716"/>
    <x v="1"/>
    <s v="Storage"/>
    <s v="Tennsco Double-Tier Lockers"/>
    <x v="4590"/>
    <n v="1"/>
    <n v="0.2"/>
    <n v="-15.751400000000004"/>
    <s v="Kelly Williams"/>
    <s v=""/>
    <n v="1"/>
    <n v="0"/>
  </r>
  <r>
    <n v="6686"/>
    <x v="3318"/>
    <x v="997"/>
    <d v="2017-12-22T00:00:00"/>
    <s v="Standard Class"/>
    <x v="498"/>
    <x v="498"/>
    <x v="0"/>
    <s v="United States"/>
    <s v="Bloomington"/>
    <s v="Illinois"/>
    <n v="61701"/>
    <x v="2"/>
    <s v="FUR-FU-10000965"/>
    <x v="0"/>
    <s v="Furnishings"/>
    <s v="Howard Miller 11-1/2&quot; Diameter Ridgewood Wall Clock"/>
    <x v="4591"/>
    <n v="2"/>
    <n v="0.6"/>
    <n v="-19.737199999999994"/>
    <s v="Kelly Williams"/>
    <s v=""/>
    <n v="1"/>
    <n v="0"/>
  </r>
  <r>
    <n v="6687"/>
    <x v="3318"/>
    <x v="997"/>
    <d v="2017-12-22T00:00:00"/>
    <s v="Standard Class"/>
    <x v="498"/>
    <x v="498"/>
    <x v="0"/>
    <s v="United States"/>
    <s v="Bloomington"/>
    <s v="Illinois"/>
    <n v="61701"/>
    <x v="2"/>
    <s v="OFF-AR-10003829"/>
    <x v="1"/>
    <s v="Art"/>
    <s v="Newell 35"/>
    <x v="1332"/>
    <n v="5"/>
    <n v="0.2"/>
    <n v="1.4759999999999982"/>
    <s v="Kelly Williams"/>
    <s v=""/>
    <n v="1"/>
    <n v="0"/>
  </r>
  <r>
    <n v="6688"/>
    <x v="3319"/>
    <x v="263"/>
    <d v="2017-05-21T00:00:00"/>
    <s v="Standard Class"/>
    <x v="643"/>
    <x v="643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x v="2105"/>
    <n v="4"/>
    <n v="0"/>
    <n v="55.895999999999958"/>
    <s v="Anna Andreadi"/>
    <s v=""/>
    <n v="1"/>
    <n v="0"/>
  </r>
  <r>
    <n v="6689"/>
    <x v="3320"/>
    <x v="434"/>
    <d v="2019-03-15T00:00:00"/>
    <s v="Second Class"/>
    <x v="698"/>
    <x v="698"/>
    <x v="1"/>
    <s v="United States"/>
    <s v="San Francisco"/>
    <s v="California"/>
    <n v="94109"/>
    <x v="1"/>
    <s v="TEC-AC-10004568"/>
    <x v="2"/>
    <s v="Accessories"/>
    <s v="Maxell LTO Ultrium - 800 GB"/>
    <x v="1375"/>
    <n v="4"/>
    <n v="0"/>
    <n v="21.27239999999999"/>
    <s v="Anna Andreadi"/>
    <s v=""/>
    <n v="1"/>
    <n v="0"/>
  </r>
  <r>
    <n v="6690"/>
    <x v="3321"/>
    <x v="574"/>
    <d v="2019-12-09T00:00:00"/>
    <s v="Standard Class"/>
    <x v="532"/>
    <x v="532"/>
    <x v="1"/>
    <s v="United States"/>
    <s v="Houston"/>
    <s v="Texas"/>
    <n v="77095"/>
    <x v="2"/>
    <s v="OFF-AR-10000817"/>
    <x v="1"/>
    <s v="Art"/>
    <s v="Manco Dry-Lighter Erasable Highlighter"/>
    <x v="4592"/>
    <n v="5"/>
    <n v="0.2"/>
    <n v="2.1279999999999988"/>
    <s v="Kelly Williams"/>
    <s v=""/>
    <n v="1"/>
    <n v="0"/>
  </r>
  <r>
    <n v="6691"/>
    <x v="3322"/>
    <x v="689"/>
    <d v="2019-08-05T00:00:00"/>
    <s v="Standard Class"/>
    <x v="624"/>
    <x v="624"/>
    <x v="1"/>
    <s v="United States"/>
    <s v="Milwaukee"/>
    <s v="Wisconsin"/>
    <n v="53209"/>
    <x v="2"/>
    <s v="OFF-BI-10003460"/>
    <x v="1"/>
    <s v="Binders"/>
    <s v="Acco 3-Hole Punch"/>
    <x v="255"/>
    <n v="4"/>
    <n v="0"/>
    <n v="8.4095999999999993"/>
    <s v="Kelly Williams"/>
    <s v=""/>
    <n v="1"/>
    <n v="0"/>
  </r>
  <r>
    <n v="6692"/>
    <x v="3322"/>
    <x v="689"/>
    <d v="2019-08-05T00:00:00"/>
    <s v="Standard Class"/>
    <x v="624"/>
    <x v="624"/>
    <x v="1"/>
    <s v="United States"/>
    <s v="Milwaukee"/>
    <s v="Wisconsin"/>
    <n v="53209"/>
    <x v="2"/>
    <s v="OFF-AP-10002472"/>
    <x v="1"/>
    <s v="Appliances"/>
    <s v="3M Office Air Cleaner"/>
    <x v="4524"/>
    <n v="6"/>
    <n v="0"/>
    <n v="54.558"/>
    <s v="Kelly Williams"/>
    <s v=""/>
    <n v="1"/>
    <n v="0"/>
  </r>
  <r>
    <n v="6693"/>
    <x v="3323"/>
    <x v="938"/>
    <d v="2019-08-13T00:00:00"/>
    <s v="Second Class"/>
    <x v="660"/>
    <x v="660"/>
    <x v="2"/>
    <s v="United States"/>
    <s v="Lake Charles"/>
    <s v="Louisiana"/>
    <n v="70601"/>
    <x v="0"/>
    <s v="OFF-BI-10000632"/>
    <x v="1"/>
    <s v="Binders"/>
    <s v="Satellite Sectional Post Binders"/>
    <x v="4593"/>
    <n v="11"/>
    <n v="0"/>
    <n v="219.65459999999999"/>
    <s v="Cassandra Brandow"/>
    <s v=""/>
    <n v="1"/>
    <n v="0"/>
  </r>
  <r>
    <n v="6694"/>
    <x v="3324"/>
    <x v="1033"/>
    <d v="2019-10-02T00:00:00"/>
    <s v="Second Class"/>
    <x v="693"/>
    <x v="693"/>
    <x v="0"/>
    <s v="United States"/>
    <s v="Baltimore"/>
    <s v="Maryland"/>
    <n v="21215"/>
    <x v="3"/>
    <s v="OFF-PA-10000062"/>
    <x v="1"/>
    <s v="Paper"/>
    <s v="Green Bar Computer Printout Paper"/>
    <x v="2210"/>
    <n v="3"/>
    <n v="0"/>
    <n v="80.791200000000003"/>
    <s v="Chuck Magee"/>
    <s v=""/>
    <n v="1"/>
    <n v="0"/>
  </r>
  <r>
    <n v="6695"/>
    <x v="3325"/>
    <x v="370"/>
    <d v="2018-08-30T00:00:00"/>
    <s v="Standard Class"/>
    <x v="776"/>
    <x v="776"/>
    <x v="2"/>
    <s v="United States"/>
    <s v="Franklin"/>
    <s v="Wisconsin"/>
    <n v="53132"/>
    <x v="2"/>
    <s v="TEC-AC-10002006"/>
    <x v="2"/>
    <s v="Accessories"/>
    <s v="Memorex Micro Travel Drive 16 GB"/>
    <x v="4594"/>
    <n v="3"/>
    <n v="0"/>
    <n v="14.870699999999998"/>
    <s v="Kelly Williams"/>
    <s v=""/>
    <n v="1"/>
    <n v="0"/>
  </r>
  <r>
    <n v="6696"/>
    <x v="3326"/>
    <x v="499"/>
    <d v="2018-12-07T00:00:00"/>
    <s v="Standard Class"/>
    <x v="440"/>
    <x v="440"/>
    <x v="0"/>
    <s v="United States"/>
    <s v="New York City"/>
    <s v="New York"/>
    <n v="10024"/>
    <x v="3"/>
    <s v="OFF-BI-10004318"/>
    <x v="1"/>
    <s v="Binders"/>
    <s v="Ibico EB-19 Dual Function Manual Binding System"/>
    <x v="4595"/>
    <n v="3"/>
    <n v="0.2"/>
    <n v="134.93219999999999"/>
    <s v="Chuck Magee"/>
    <s v=""/>
    <n v="1"/>
    <n v="0"/>
  </r>
  <r>
    <n v="6697"/>
    <x v="3326"/>
    <x v="499"/>
    <d v="2018-12-07T00:00:00"/>
    <s v="Standard Class"/>
    <x v="440"/>
    <x v="440"/>
    <x v="0"/>
    <s v="United States"/>
    <s v="New York City"/>
    <s v="New York"/>
    <n v="10024"/>
    <x v="3"/>
    <s v="OFF-BI-10004236"/>
    <x v="1"/>
    <s v="Binders"/>
    <s v="XtraLife ClearVue Slant-D Ring Binder, White, 3&quot;"/>
    <x v="4596"/>
    <n v="3"/>
    <n v="0.2"/>
    <n v="11.450399999999998"/>
    <s v="Chuck Magee"/>
    <s v=""/>
    <n v="1"/>
    <n v="0"/>
  </r>
  <r>
    <n v="6698"/>
    <x v="3326"/>
    <x v="499"/>
    <d v="2018-12-07T00:00:00"/>
    <s v="Standard Class"/>
    <x v="440"/>
    <x v="440"/>
    <x v="0"/>
    <s v="United States"/>
    <s v="New York City"/>
    <s v="New York"/>
    <n v="10024"/>
    <x v="3"/>
    <s v="OFF-PA-10000062"/>
    <x v="1"/>
    <s v="Paper"/>
    <s v="Green Bar Computer Printout Paper"/>
    <x v="3837"/>
    <n v="1"/>
    <n v="0"/>
    <n v="26.930399999999999"/>
    <s v="Chuck Magee"/>
    <s v=""/>
    <n v="1"/>
    <n v="0"/>
  </r>
  <r>
    <n v="6699"/>
    <x v="3327"/>
    <x v="246"/>
    <d v="2019-07-25T00:00:00"/>
    <s v="Standard Class"/>
    <x v="517"/>
    <x v="517"/>
    <x v="0"/>
    <s v="United States"/>
    <s v="San Diego"/>
    <s v="California"/>
    <n v="92024"/>
    <x v="1"/>
    <s v="OFF-PA-10003205"/>
    <x v="1"/>
    <s v="Paper"/>
    <s v="Wirebound Message Forms, Four 2 3/4 x 5 Forms per Page, Pink Paper"/>
    <x v="4597"/>
    <n v="2"/>
    <n v="0"/>
    <n v="7.6798000000000002"/>
    <s v="Anna Andreadi"/>
    <s v=""/>
    <n v="1"/>
    <n v="0"/>
  </r>
  <r>
    <n v="6700"/>
    <x v="3327"/>
    <x v="246"/>
    <d v="2019-07-25T00:00:00"/>
    <s v="Standard Class"/>
    <x v="517"/>
    <x v="517"/>
    <x v="0"/>
    <s v="United States"/>
    <s v="San Diego"/>
    <s v="California"/>
    <n v="92024"/>
    <x v="1"/>
    <s v="FUR-CH-10000988"/>
    <x v="0"/>
    <s v="Chairs"/>
    <s v="Hon Olson Stacker Stools"/>
    <x v="2284"/>
    <n v="2"/>
    <n v="0.2"/>
    <n v="22.529599999999995"/>
    <s v="Anna Andreadi"/>
    <s v=""/>
    <n v="1"/>
    <n v="0"/>
  </r>
  <r>
    <n v="6701"/>
    <x v="3327"/>
    <x v="246"/>
    <d v="2019-07-25T00:00:00"/>
    <s v="Standard Class"/>
    <x v="517"/>
    <x v="517"/>
    <x v="0"/>
    <s v="United States"/>
    <s v="San Diego"/>
    <s v="California"/>
    <n v="92024"/>
    <x v="1"/>
    <s v="OFF-BI-10001524"/>
    <x v="1"/>
    <s v="Binders"/>
    <s v="GBC Premium Transparent Covers with Diagonal Lined Pattern"/>
    <x v="4503"/>
    <n v="3"/>
    <n v="0.2"/>
    <n v="17.623199999999997"/>
    <s v="Anna Andreadi"/>
    <s v=""/>
    <n v="1"/>
    <n v="0"/>
  </r>
  <r>
    <n v="6702"/>
    <x v="3328"/>
    <x v="1128"/>
    <d v="2017-05-24T00:00:00"/>
    <s v="Standard Class"/>
    <x v="495"/>
    <x v="495"/>
    <x v="0"/>
    <s v="United States"/>
    <s v="Wilson"/>
    <s v="North Carolina"/>
    <n v="27893"/>
    <x v="0"/>
    <s v="FUR-FU-10001986"/>
    <x v="0"/>
    <s v="Furnishings"/>
    <s v="Dana Fluorescent Magnifying Lamp, White, 36&quot;"/>
    <x v="4598"/>
    <n v="4"/>
    <n v="0.2"/>
    <n v="20.391999999999989"/>
    <s v="Cassandra Brandow"/>
    <s v=""/>
    <n v="1"/>
    <n v="0"/>
  </r>
  <r>
    <n v="6703"/>
    <x v="3328"/>
    <x v="1128"/>
    <d v="2017-05-24T00:00:00"/>
    <s v="Standard Class"/>
    <x v="495"/>
    <x v="495"/>
    <x v="0"/>
    <s v="United States"/>
    <s v="Wilson"/>
    <s v="North Carolina"/>
    <n v="27893"/>
    <x v="0"/>
    <s v="OFF-BI-10001031"/>
    <x v="1"/>
    <s v="Binders"/>
    <s v="Pressboard Data Binders by Wilson Jones"/>
    <x v="1697"/>
    <n v="4"/>
    <n v="0.7"/>
    <n v="-4.9127999999999989"/>
    <s v="Cassandra Brandow"/>
    <s v=""/>
    <n v="1"/>
    <n v="0"/>
  </r>
  <r>
    <n v="6704"/>
    <x v="3329"/>
    <x v="537"/>
    <d v="2017-06-28T00:00:00"/>
    <s v="Standard Class"/>
    <x v="394"/>
    <x v="394"/>
    <x v="0"/>
    <s v="United States"/>
    <s v="Long Beach"/>
    <s v="California"/>
    <n v="90805"/>
    <x v="1"/>
    <s v="TEC-PH-10002468"/>
    <x v="2"/>
    <s v="Phones"/>
    <s v="Plantronics CS 50-USB - headset - Convertible, Monaural"/>
    <x v="2075"/>
    <n v="2"/>
    <n v="0.2"/>
    <n v="19.03860000000001"/>
    <s v="Anna Andreadi"/>
    <s v=""/>
    <n v="1"/>
    <n v="0"/>
  </r>
  <r>
    <n v="6705"/>
    <x v="3329"/>
    <x v="537"/>
    <d v="2017-06-28T00:00:00"/>
    <s v="Standard Class"/>
    <x v="394"/>
    <x v="394"/>
    <x v="0"/>
    <s v="United States"/>
    <s v="Long Beach"/>
    <s v="California"/>
    <n v="90805"/>
    <x v="1"/>
    <s v="OFF-FA-10003059"/>
    <x v="1"/>
    <s v="Fasteners"/>
    <s v="Assorted Color Push Pins"/>
    <x v="4599"/>
    <n v="3"/>
    <n v="0"/>
    <n v="1.7918999999999998"/>
    <s v="Anna Andreadi"/>
    <s v=""/>
    <n v="1"/>
    <n v="0"/>
  </r>
  <r>
    <n v="6706"/>
    <x v="3329"/>
    <x v="537"/>
    <d v="2017-06-28T00:00:00"/>
    <s v="Standard Class"/>
    <x v="394"/>
    <x v="394"/>
    <x v="0"/>
    <s v="United States"/>
    <s v="Long Beach"/>
    <s v="California"/>
    <n v="90805"/>
    <x v="1"/>
    <s v="TEC-PH-10003931"/>
    <x v="2"/>
    <s v="Phones"/>
    <s v="JBL Micro Wireless Portable Bluetooth Speaker"/>
    <x v="166"/>
    <n v="3"/>
    <n v="0.2"/>
    <n v="8.998500000000007"/>
    <s v="Anna Andreadi"/>
    <s v=""/>
    <n v="1"/>
    <n v="0"/>
  </r>
  <r>
    <n v="6707"/>
    <x v="3330"/>
    <x v="545"/>
    <d v="2018-09-15T00:00:00"/>
    <s v="Standard Class"/>
    <x v="281"/>
    <x v="281"/>
    <x v="1"/>
    <s v="United States"/>
    <s v="Fort Lauderdale"/>
    <s v="Florida"/>
    <n v="33311"/>
    <x v="0"/>
    <s v="TEC-PH-10003505"/>
    <x v="2"/>
    <s v="Phones"/>
    <s v="Geemarc AmpliPOWER60"/>
    <x v="4600"/>
    <n v="7"/>
    <n v="0.2"/>
    <n v="58.46399999999997"/>
    <s v="Cassandra Brandow"/>
    <s v=""/>
    <n v="1"/>
    <n v="0"/>
  </r>
  <r>
    <n v="6708"/>
    <x v="3331"/>
    <x v="138"/>
    <d v="2016-04-18T00:00:00"/>
    <s v="Standard Class"/>
    <x v="408"/>
    <x v="408"/>
    <x v="2"/>
    <s v="United States"/>
    <s v="Baltimore"/>
    <s v="Maryland"/>
    <n v="21215"/>
    <x v="3"/>
    <s v="OFF-LA-10002368"/>
    <x v="1"/>
    <s v="Labels"/>
    <s v="Avery 479"/>
    <x v="1507"/>
    <n v="3"/>
    <n v="0"/>
    <n v="3.6017999999999999"/>
    <s v="Chuck Magee"/>
    <s v=""/>
    <n v="1"/>
    <n v="0"/>
  </r>
  <r>
    <n v="6709"/>
    <x v="3332"/>
    <x v="717"/>
    <d v="2017-11-19T00:00:00"/>
    <s v="Standard Class"/>
    <x v="47"/>
    <x v="47"/>
    <x v="0"/>
    <s v="United States"/>
    <s v="Rio Rancho"/>
    <s v="New Mexico"/>
    <n v="87124"/>
    <x v="1"/>
    <s v="FUR-CH-10004287"/>
    <x v="0"/>
    <s v="Chairs"/>
    <s v="SAFCO Arco Folding Chair"/>
    <x v="2214"/>
    <n v="4"/>
    <n v="0.2"/>
    <n v="99.431999999999931"/>
    <s v="Anna Andreadi"/>
    <s v=""/>
    <n v="1"/>
    <n v="0"/>
  </r>
  <r>
    <n v="6710"/>
    <x v="3332"/>
    <x v="717"/>
    <d v="2017-11-19T00:00:00"/>
    <s v="Standard Class"/>
    <x v="47"/>
    <x v="47"/>
    <x v="0"/>
    <s v="United States"/>
    <s v="Rio Rancho"/>
    <s v="New Mexico"/>
    <n v="87124"/>
    <x v="1"/>
    <s v="FUR-CH-10001891"/>
    <x v="0"/>
    <s v="Chairs"/>
    <s v="Global Deluxe Office Fabric Chairs"/>
    <x v="286"/>
    <n v="3"/>
    <n v="0.2"/>
    <n v="20.155800000000013"/>
    <s v="Anna Andreadi"/>
    <s v=""/>
    <n v="1"/>
    <n v="0"/>
  </r>
  <r>
    <n v="6711"/>
    <x v="3333"/>
    <x v="10"/>
    <d v="2018-12-12T00:00:00"/>
    <s v="First Class"/>
    <x v="70"/>
    <x v="70"/>
    <x v="1"/>
    <s v="United States"/>
    <s v="Stockton"/>
    <s v="California"/>
    <n v="95207"/>
    <x v="1"/>
    <s v="OFF-BI-10002133"/>
    <x v="1"/>
    <s v="Binders"/>
    <s v="Wilson Jones Elliptical Ring 3 1/2&quot; Capacity Binders, 800 sheets"/>
    <x v="4601"/>
    <n v="8"/>
    <n v="0.2"/>
    <n v="99.295999999999978"/>
    <s v="Anna Andreadi"/>
    <s v=""/>
    <n v="1"/>
    <n v="0"/>
  </r>
  <r>
    <n v="6712"/>
    <x v="3334"/>
    <x v="238"/>
    <d v="2019-08-21T00:00:00"/>
    <s v="Second Class"/>
    <x v="307"/>
    <x v="307"/>
    <x v="0"/>
    <s v="United States"/>
    <s v="Columbus"/>
    <s v="Ohio"/>
    <n v="43229"/>
    <x v="3"/>
    <s v="OFF-AR-10001419"/>
    <x v="1"/>
    <s v="Art"/>
    <s v="Newell 325"/>
    <x v="4541"/>
    <n v="3"/>
    <n v="0.2"/>
    <n v="1.2389999999999994"/>
    <s v="Chuck Magee"/>
    <s v=""/>
    <n v="1"/>
    <n v="0"/>
  </r>
  <r>
    <n v="6713"/>
    <x v="3335"/>
    <x v="817"/>
    <d v="2019-12-14T00:00:00"/>
    <s v="Same Day"/>
    <x v="72"/>
    <x v="72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x v="4602"/>
    <n v="6"/>
    <n v="0.6"/>
    <n v="-292.98719999999997"/>
    <s v="Kelly Williams"/>
    <s v=""/>
    <n v="1"/>
    <n v="0"/>
  </r>
  <r>
    <n v="6714"/>
    <x v="3335"/>
    <x v="817"/>
    <d v="2019-12-14T00:00:00"/>
    <s v="Same Day"/>
    <x v="72"/>
    <x v="72"/>
    <x v="0"/>
    <s v="United States"/>
    <s v="Skokie"/>
    <s v="Illinois"/>
    <n v="60076"/>
    <x v="2"/>
    <s v="FUR-FU-10004091"/>
    <x v="0"/>
    <s v="Furnishings"/>
    <s v="Howard Miller 13&quot; Diameter Goldtone Round Wall Clock"/>
    <x v="4603"/>
    <n v="3"/>
    <n v="0.6"/>
    <n v="-26.755799999999994"/>
    <s v="Kelly Williams"/>
    <s v=""/>
    <n v="1"/>
    <n v="0"/>
  </r>
  <r>
    <n v="6715"/>
    <x v="3335"/>
    <x v="817"/>
    <d v="2019-12-14T00:00:00"/>
    <s v="Same Day"/>
    <x v="72"/>
    <x v="72"/>
    <x v="0"/>
    <s v="United States"/>
    <s v="Skokie"/>
    <s v="Illinois"/>
    <n v="60076"/>
    <x v="2"/>
    <s v="TEC-AC-10004510"/>
    <x v="2"/>
    <s v="Accessories"/>
    <s v="Logitech Desktop MK120 Mouse and keyboard Combo"/>
    <x v="4604"/>
    <n v="3"/>
    <n v="0.2"/>
    <n v="-4.908000000000003"/>
    <s v="Kelly Williams"/>
    <s v=""/>
    <n v="1"/>
    <n v="0"/>
  </r>
  <r>
    <n v="6716"/>
    <x v="3335"/>
    <x v="817"/>
    <d v="2019-12-14T00:00:00"/>
    <s v="Same Day"/>
    <x v="72"/>
    <x v="72"/>
    <x v="0"/>
    <s v="United States"/>
    <s v="Skokie"/>
    <s v="Illinois"/>
    <n v="60076"/>
    <x v="2"/>
    <s v="OFF-AR-10002987"/>
    <x v="1"/>
    <s v="Art"/>
    <s v="Prismacolor Color Pencil Set"/>
    <x v="4605"/>
    <n v="6"/>
    <n v="0.2"/>
    <n v="24.998400000000011"/>
    <s v="Kelly Williams"/>
    <s v=""/>
    <n v="1"/>
    <n v="0"/>
  </r>
  <r>
    <n v="6717"/>
    <x v="3336"/>
    <x v="143"/>
    <d v="2018-04-15T00:00:00"/>
    <s v="Standard Class"/>
    <x v="278"/>
    <x v="278"/>
    <x v="2"/>
    <s v="United States"/>
    <s v="Hot Springs"/>
    <s v="Arkansas"/>
    <n v="71901"/>
    <x v="0"/>
    <s v="OFF-FA-10002280"/>
    <x v="1"/>
    <s v="Fasteners"/>
    <s v="Advantus Plastic Paper Clips"/>
    <x v="59"/>
    <n v="6"/>
    <n v="0"/>
    <n v="14.399999999999999"/>
    <s v="Cassandra Brandow"/>
    <s v=""/>
    <n v="1"/>
    <n v="0"/>
  </r>
  <r>
    <n v="6718"/>
    <x v="3336"/>
    <x v="143"/>
    <d v="2018-04-15T00:00:00"/>
    <s v="Standard Class"/>
    <x v="278"/>
    <x v="278"/>
    <x v="2"/>
    <s v="United States"/>
    <s v="Hot Springs"/>
    <s v="Arkansas"/>
    <n v="71901"/>
    <x v="0"/>
    <s v="OFF-PA-10001934"/>
    <x v="1"/>
    <s v="Paper"/>
    <s v="Xerox 1993"/>
    <x v="243"/>
    <n v="4"/>
    <n v="0"/>
    <n v="12.700800000000001"/>
    <s v="Cassandra Brandow"/>
    <s v=""/>
    <n v="1"/>
    <n v="0"/>
  </r>
  <r>
    <n v="6719"/>
    <x v="3336"/>
    <x v="143"/>
    <d v="2018-04-15T00:00:00"/>
    <s v="Standard Class"/>
    <x v="278"/>
    <x v="278"/>
    <x v="2"/>
    <s v="United States"/>
    <s v="Hot Springs"/>
    <s v="Arkansas"/>
    <n v="71901"/>
    <x v="0"/>
    <s v="FUR-FU-10003268"/>
    <x v="0"/>
    <s v="Furnishings"/>
    <s v="Eldon Radial Chair Mat for Low to Medium Pile Carpets"/>
    <x v="4606"/>
    <n v="4"/>
    <n v="0"/>
    <n v="31.983999999999995"/>
    <s v="Cassandra Brandow"/>
    <s v=""/>
    <n v="1"/>
    <n v="0"/>
  </r>
  <r>
    <n v="6720"/>
    <x v="3337"/>
    <x v="186"/>
    <d v="2018-12-19T00:00:00"/>
    <s v="First Class"/>
    <x v="11"/>
    <x v="11"/>
    <x v="0"/>
    <s v="United States"/>
    <s v="Goldsboro"/>
    <s v="North Carolina"/>
    <n v="27534"/>
    <x v="0"/>
    <s v="OFF-AP-10004859"/>
    <x v="1"/>
    <s v="Appliances"/>
    <s v="Acco 6 Outlet Guardian Premium Surge Suppressor"/>
    <x v="4337"/>
    <n v="3"/>
    <n v="0.2"/>
    <n v="3.0576000000000008"/>
    <s v="Cassandra Brandow"/>
    <s v=""/>
    <n v="1"/>
    <n v="0"/>
  </r>
  <r>
    <n v="6721"/>
    <x v="3338"/>
    <x v="20"/>
    <d v="2019-09-24T00:00:00"/>
    <s v="Standard Class"/>
    <x v="317"/>
    <x v="317"/>
    <x v="1"/>
    <s v="United States"/>
    <s v="Los Angeles"/>
    <s v="California"/>
    <n v="90032"/>
    <x v="1"/>
    <s v="TEC-AC-10000057"/>
    <x v="2"/>
    <s v="Accessories"/>
    <s v="Microsoft Natural Ergonomic Keyboard 4000"/>
    <x v="179"/>
    <n v="5"/>
    <n v="0"/>
    <n v="31.489499999999992"/>
    <s v="Anna Andreadi"/>
    <s v=""/>
    <n v="1"/>
    <n v="0"/>
  </r>
  <r>
    <n v="6722"/>
    <x v="3338"/>
    <x v="20"/>
    <d v="2019-09-24T00:00:00"/>
    <s v="Standard Class"/>
    <x v="317"/>
    <x v="317"/>
    <x v="1"/>
    <s v="United States"/>
    <s v="Los Angeles"/>
    <s v="California"/>
    <n v="90032"/>
    <x v="1"/>
    <s v="OFF-AR-10000914"/>
    <x v="1"/>
    <s v="Art"/>
    <s v="Boston 16765 Mini Stand Up Battery Pencil Sharpener"/>
    <x v="4607"/>
    <n v="2"/>
    <n v="0"/>
    <n v="6.0632000000000019"/>
    <s v="Anna Andreadi"/>
    <s v=""/>
    <n v="1"/>
    <n v="0"/>
  </r>
  <r>
    <n v="6723"/>
    <x v="3338"/>
    <x v="20"/>
    <d v="2019-09-24T00:00:00"/>
    <s v="Standard Class"/>
    <x v="317"/>
    <x v="317"/>
    <x v="1"/>
    <s v="United States"/>
    <s v="Los Angeles"/>
    <s v="California"/>
    <n v="90032"/>
    <x v="1"/>
    <s v="OFF-AR-10004956"/>
    <x v="1"/>
    <s v="Art"/>
    <s v="Newell 33"/>
    <x v="80"/>
    <n v="3"/>
    <n v="0"/>
    <n v="4.8545999999999978"/>
    <s v="Anna Andreadi"/>
    <s v=""/>
    <n v="1"/>
    <n v="0"/>
  </r>
  <r>
    <n v="6724"/>
    <x v="3339"/>
    <x v="507"/>
    <d v="2019-09-06T00:00:00"/>
    <s v="Second Class"/>
    <x v="718"/>
    <x v="718"/>
    <x v="0"/>
    <s v="United States"/>
    <s v="Nashua"/>
    <s v="New Hampshire"/>
    <n v="3060"/>
    <x v="3"/>
    <s v="OFF-FA-10001843"/>
    <x v="1"/>
    <s v="Fasteners"/>
    <s v="Staples"/>
    <x v="1471"/>
    <n v="6"/>
    <n v="0"/>
    <n v="6.9654000000000007"/>
    <s v="Chuck Magee"/>
    <s v=""/>
    <n v="1"/>
    <n v="0"/>
  </r>
  <r>
    <n v="6725"/>
    <x v="3340"/>
    <x v="126"/>
    <d v="2018-09-16T00:00:00"/>
    <s v="Standard Class"/>
    <x v="227"/>
    <x v="227"/>
    <x v="0"/>
    <s v="United States"/>
    <s v="Seattle"/>
    <s v="Washington"/>
    <n v="98103"/>
    <x v="1"/>
    <s v="OFF-FA-10000585"/>
    <x v="1"/>
    <s v="Fasteners"/>
    <s v="OIC Bulk Pack Metal Binder Clips"/>
    <x v="4608"/>
    <n v="3"/>
    <n v="0"/>
    <n v="4.8162000000000003"/>
    <s v="Anna Andreadi"/>
    <s v=""/>
    <n v="1"/>
    <n v="0"/>
  </r>
  <r>
    <n v="6726"/>
    <x v="3340"/>
    <x v="126"/>
    <d v="2018-09-16T00:00:00"/>
    <s v="Standard Class"/>
    <x v="227"/>
    <x v="227"/>
    <x v="0"/>
    <s v="United States"/>
    <s v="Seattle"/>
    <s v="Washington"/>
    <n v="98103"/>
    <x v="1"/>
    <s v="OFF-LA-10003720"/>
    <x v="1"/>
    <s v="Labels"/>
    <s v="Avery 487"/>
    <x v="469"/>
    <n v="3"/>
    <n v="0"/>
    <n v="5.2028999999999996"/>
    <s v="Anna Andreadi"/>
    <s v=""/>
    <n v="1"/>
    <n v="0"/>
  </r>
  <r>
    <n v="6727"/>
    <x v="3340"/>
    <x v="126"/>
    <d v="2018-09-16T00:00:00"/>
    <s v="Standard Class"/>
    <x v="227"/>
    <x v="227"/>
    <x v="0"/>
    <s v="United States"/>
    <s v="Seattle"/>
    <s v="Washington"/>
    <n v="98103"/>
    <x v="1"/>
    <s v="OFF-BI-10000301"/>
    <x v="1"/>
    <s v="Binders"/>
    <s v="GBC Instant Report Kit"/>
    <x v="4609"/>
    <n v="4"/>
    <n v="0.2"/>
    <n v="7.7639999999999993"/>
    <s v="Anna Andreadi"/>
    <s v=""/>
    <n v="1"/>
    <n v="0"/>
  </r>
  <r>
    <n v="6728"/>
    <x v="3341"/>
    <x v="682"/>
    <d v="2019-08-15T00:00:00"/>
    <s v="Second Class"/>
    <x v="281"/>
    <x v="281"/>
    <x v="1"/>
    <s v="United States"/>
    <s v="Richmond"/>
    <s v="Indiana"/>
    <n v="47374"/>
    <x v="2"/>
    <s v="OFF-PA-10003302"/>
    <x v="1"/>
    <s v="Paper"/>
    <s v="Xerox 1906"/>
    <x v="932"/>
    <n v="5"/>
    <n v="0"/>
    <n v="83.283999999999992"/>
    <s v="Kelly Williams"/>
    <s v=""/>
    <n v="1"/>
    <n v="0"/>
  </r>
  <r>
    <n v="6729"/>
    <x v="3342"/>
    <x v="254"/>
    <d v="2018-11-09T00:00:00"/>
    <s v="Standard Class"/>
    <x v="716"/>
    <x v="716"/>
    <x v="1"/>
    <s v="United States"/>
    <s v="Miami"/>
    <s v="Florida"/>
    <n v="33180"/>
    <x v="0"/>
    <s v="FUR-FU-10001889"/>
    <x v="0"/>
    <s v="Furnishings"/>
    <s v="Ultra Door Pull Handle"/>
    <x v="4610"/>
    <n v="6"/>
    <n v="0.2"/>
    <n v="8.2055999999999987"/>
    <s v="Cassandra Brandow"/>
    <s v=""/>
    <n v="1"/>
    <n v="0"/>
  </r>
  <r>
    <n v="6730"/>
    <x v="3343"/>
    <x v="652"/>
    <d v="2017-06-20T00:00:00"/>
    <s v="First Class"/>
    <x v="296"/>
    <x v="296"/>
    <x v="1"/>
    <s v="United States"/>
    <s v="Smyrna"/>
    <s v="Tennessee"/>
    <n v="37167"/>
    <x v="0"/>
    <s v="OFF-BI-10002982"/>
    <x v="1"/>
    <s v="Binders"/>
    <s v="Avery Self-Adhesive Photo Pockets for Polaroid Photos"/>
    <x v="4611"/>
    <n v="3"/>
    <n v="0.7"/>
    <n v="-4.4945999999999984"/>
    <s v="Cassandra Brandow"/>
    <s v=""/>
    <n v="1"/>
    <n v="0"/>
  </r>
  <r>
    <n v="6731"/>
    <x v="3343"/>
    <x v="652"/>
    <d v="2017-06-20T00:00:00"/>
    <s v="First Class"/>
    <x v="296"/>
    <x v="296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x v="4612"/>
    <n v="4"/>
    <n v="0.2"/>
    <n v="56.274400000000014"/>
    <s v="Cassandra Brandow"/>
    <s v=""/>
    <n v="1"/>
    <n v="0"/>
  </r>
  <r>
    <n v="6732"/>
    <x v="3343"/>
    <x v="652"/>
    <d v="2017-06-20T00:00:00"/>
    <s v="First Class"/>
    <x v="296"/>
    <x v="296"/>
    <x v="1"/>
    <s v="United States"/>
    <s v="Smyrna"/>
    <s v="Tennessee"/>
    <n v="37167"/>
    <x v="0"/>
    <s v="OFF-PA-10001937"/>
    <x v="1"/>
    <s v="Paper"/>
    <s v="Xerox 21"/>
    <x v="561"/>
    <n v="4"/>
    <n v="0.2"/>
    <n v="7.2576000000000001"/>
    <s v="Cassandra Brandow"/>
    <s v=""/>
    <n v="1"/>
    <n v="0"/>
  </r>
  <r>
    <n v="6733"/>
    <x v="3344"/>
    <x v="1129"/>
    <d v="2016-07-07T00:00:00"/>
    <s v="First Class"/>
    <x v="722"/>
    <x v="722"/>
    <x v="1"/>
    <s v="United States"/>
    <s v="Aurora"/>
    <s v="Colorado"/>
    <n v="80013"/>
    <x v="1"/>
    <s v="OFF-PA-10001977"/>
    <x v="1"/>
    <s v="Paper"/>
    <s v="Xerox 194"/>
    <x v="3479"/>
    <n v="4"/>
    <n v="0.2"/>
    <n v="62.137599999999992"/>
    <s v="Anna Andreadi"/>
    <s v=""/>
    <n v="1"/>
    <n v="0"/>
  </r>
  <r>
    <n v="6734"/>
    <x v="3344"/>
    <x v="1129"/>
    <d v="2016-07-07T00:00:00"/>
    <s v="First Class"/>
    <x v="722"/>
    <x v="722"/>
    <x v="1"/>
    <s v="United States"/>
    <s v="Aurora"/>
    <s v="Colorado"/>
    <n v="80013"/>
    <x v="1"/>
    <s v="OFF-AP-10000692"/>
    <x v="1"/>
    <s v="Appliances"/>
    <s v="Fellowes Mighty 8 Compact Surge Protector"/>
    <x v="4613"/>
    <n v="2"/>
    <n v="0.2"/>
    <n v="3.2432000000000016"/>
    <s v="Anna Andreadi"/>
    <s v=""/>
    <n v="1"/>
    <n v="0"/>
  </r>
  <r>
    <n v="6735"/>
    <x v="3345"/>
    <x v="139"/>
    <d v="2017-12-25T00:00:00"/>
    <s v="Standard Class"/>
    <x v="773"/>
    <x v="773"/>
    <x v="2"/>
    <s v="United States"/>
    <s v="Miami"/>
    <s v="Florida"/>
    <n v="33142"/>
    <x v="0"/>
    <s v="OFF-LA-10004093"/>
    <x v="1"/>
    <s v="Labels"/>
    <s v="Avery 486"/>
    <x v="3280"/>
    <n v="2"/>
    <n v="0.2"/>
    <n v="3.9473999999999996"/>
    <s v="Cassandra Brandow"/>
    <s v=""/>
    <n v="1"/>
    <n v="0"/>
  </r>
  <r>
    <n v="6736"/>
    <x v="3346"/>
    <x v="342"/>
    <d v="2018-04-17T00:00:00"/>
    <s v="Standard Class"/>
    <x v="537"/>
    <x v="537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x v="4614"/>
    <n v="3"/>
    <n v="0"/>
    <n v="44.366400000000006"/>
    <s v="Anna Andreadi"/>
    <s v=""/>
    <n v="1"/>
    <n v="0"/>
  </r>
  <r>
    <n v="6737"/>
    <x v="3346"/>
    <x v="342"/>
    <d v="2018-04-17T00:00:00"/>
    <s v="Standard Class"/>
    <x v="537"/>
    <x v="537"/>
    <x v="0"/>
    <s v="United States"/>
    <s v="San Francisco"/>
    <s v="California"/>
    <n v="94122"/>
    <x v="1"/>
    <s v="OFF-ST-10001932"/>
    <x v="1"/>
    <s v="Storage"/>
    <s v="Fellowes Staxonsteel Drawer Files"/>
    <x v="4404"/>
    <n v="3"/>
    <n v="0"/>
    <n v="81.131400000000014"/>
    <s v="Anna Andreadi"/>
    <s v=""/>
    <n v="1"/>
    <n v="0"/>
  </r>
  <r>
    <n v="6738"/>
    <x v="3346"/>
    <x v="342"/>
    <d v="2018-04-17T00:00:00"/>
    <s v="Standard Class"/>
    <x v="537"/>
    <x v="537"/>
    <x v="0"/>
    <s v="United States"/>
    <s v="San Francisco"/>
    <s v="California"/>
    <n v="94122"/>
    <x v="1"/>
    <s v="OFF-ST-10000636"/>
    <x v="1"/>
    <s v="Storage"/>
    <s v="Rogers Profile Extra Capacity Storage Tub"/>
    <x v="4615"/>
    <n v="9"/>
    <n v="0"/>
    <n v="6.0263999999999918"/>
    <s v="Anna Andreadi"/>
    <s v=""/>
    <n v="1"/>
    <n v="0"/>
  </r>
  <r>
    <n v="6739"/>
    <x v="3346"/>
    <x v="342"/>
    <d v="2018-04-17T00:00:00"/>
    <s v="Standard Class"/>
    <x v="537"/>
    <x v="537"/>
    <x v="0"/>
    <s v="United States"/>
    <s v="San Francisco"/>
    <s v="California"/>
    <n v="94122"/>
    <x v="1"/>
    <s v="OFF-BI-10000069"/>
    <x v="1"/>
    <s v="Binders"/>
    <s v="GBC Prepunched Paper, 19-Hole, for Binding Systems, 24-lb"/>
    <x v="4616"/>
    <n v="4"/>
    <n v="0.2"/>
    <n v="15.610399999999993"/>
    <s v="Anna Andreadi"/>
    <s v=""/>
    <n v="1"/>
    <n v="0"/>
  </r>
  <r>
    <n v="6740"/>
    <x v="3347"/>
    <x v="542"/>
    <d v="2016-05-31T00:00:00"/>
    <s v="Standard Class"/>
    <x v="514"/>
    <x v="514"/>
    <x v="0"/>
    <s v="United States"/>
    <s v="Chicago"/>
    <s v="Illinois"/>
    <n v="60623"/>
    <x v="2"/>
    <s v="OFF-ST-10001837"/>
    <x v="1"/>
    <s v="Storage"/>
    <s v="SAFCO Mobile Desk Side File, Wire Frame"/>
    <x v="4617"/>
    <n v="3"/>
    <n v="0.2"/>
    <n v="7.6968000000000032"/>
    <s v="Kelly Williams"/>
    <s v=""/>
    <n v="1"/>
    <n v="0"/>
  </r>
  <r>
    <n v="6741"/>
    <x v="3347"/>
    <x v="542"/>
    <d v="2016-05-31T00:00:00"/>
    <s v="Standard Class"/>
    <x v="514"/>
    <x v="514"/>
    <x v="0"/>
    <s v="United States"/>
    <s v="Chicago"/>
    <s v="Illinois"/>
    <n v="60623"/>
    <x v="2"/>
    <s v="FUR-CH-10003981"/>
    <x v="0"/>
    <s v="Chairs"/>
    <s v="Global Commerce Series Low-Back Swivel/Tilt Chairs"/>
    <x v="4618"/>
    <n v="2"/>
    <n v="0.3"/>
    <n v="-5.1396000000000583"/>
    <s v="Kelly Williams"/>
    <s v=""/>
    <n v="1"/>
    <n v="0"/>
  </r>
  <r>
    <n v="6742"/>
    <x v="3347"/>
    <x v="542"/>
    <d v="2016-05-31T00:00:00"/>
    <s v="Standard Class"/>
    <x v="514"/>
    <x v="514"/>
    <x v="0"/>
    <s v="United States"/>
    <s v="Chicago"/>
    <s v="Illinois"/>
    <n v="60623"/>
    <x v="2"/>
    <s v="OFF-AR-10000716"/>
    <x v="1"/>
    <s v="Art"/>
    <s v="DIXON Ticonderoga Erasable Checking Pencils"/>
    <x v="2569"/>
    <n v="3"/>
    <n v="0.2"/>
    <n v="3.1806000000000005"/>
    <s v="Kelly Williams"/>
    <s v=""/>
    <n v="1"/>
    <n v="0"/>
  </r>
  <r>
    <n v="6743"/>
    <x v="3348"/>
    <x v="91"/>
    <d v="2019-07-11T00:00:00"/>
    <s v="Standard Class"/>
    <x v="138"/>
    <x v="138"/>
    <x v="0"/>
    <s v="United States"/>
    <s v="Los Angeles"/>
    <s v="California"/>
    <n v="90008"/>
    <x v="1"/>
    <s v="FUR-CH-10001146"/>
    <x v="0"/>
    <s v="Chairs"/>
    <s v="Global Task Chair, Black"/>
    <x v="4619"/>
    <n v="3"/>
    <n v="0.2"/>
    <n v="-13.740299999999994"/>
    <s v="Anna Andreadi"/>
    <s v=""/>
    <n v="1"/>
    <n v="0"/>
  </r>
  <r>
    <n v="6744"/>
    <x v="3349"/>
    <x v="1130"/>
    <d v="2017-02-20T00:00:00"/>
    <s v="Standard Class"/>
    <x v="133"/>
    <x v="133"/>
    <x v="1"/>
    <s v="United States"/>
    <s v="Dover"/>
    <s v="New Hampshire"/>
    <n v="3820"/>
    <x v="3"/>
    <s v="OFF-PA-10002751"/>
    <x v="1"/>
    <s v="Paper"/>
    <s v="Xerox 1920"/>
    <x v="1211"/>
    <n v="6"/>
    <n v="0"/>
    <n v="16.146000000000001"/>
    <s v="Chuck Magee"/>
    <s v=""/>
    <n v="1"/>
    <n v="0"/>
  </r>
  <r>
    <n v="6745"/>
    <x v="3350"/>
    <x v="114"/>
    <d v="2019-06-18T00:00:00"/>
    <s v="Second Class"/>
    <x v="394"/>
    <x v="394"/>
    <x v="0"/>
    <s v="United States"/>
    <s v="Dublin"/>
    <s v="Ohio"/>
    <n v="43017"/>
    <x v="3"/>
    <s v="TEC-AC-10001606"/>
    <x v="2"/>
    <s v="Accessories"/>
    <s v="Logitech Wireless Performance Mouse MX for PC and Mac"/>
    <x v="4620"/>
    <n v="6"/>
    <n v="0.2"/>
    <n v="107.98920000000001"/>
    <s v="Chuck Magee"/>
    <s v=""/>
    <n v="1"/>
    <n v="0"/>
  </r>
  <r>
    <n v="6746"/>
    <x v="3350"/>
    <x v="114"/>
    <d v="2019-06-18T00:00:00"/>
    <s v="Second Class"/>
    <x v="394"/>
    <x v="394"/>
    <x v="0"/>
    <s v="United States"/>
    <s v="Dublin"/>
    <s v="Ohio"/>
    <n v="43017"/>
    <x v="3"/>
    <s v="OFF-AR-10001427"/>
    <x v="1"/>
    <s v="Art"/>
    <s v="Newell 330"/>
    <x v="100"/>
    <n v="5"/>
    <n v="0.2"/>
    <n v="1.7940000000000005"/>
    <s v="Chuck Magee"/>
    <s v=""/>
    <n v="1"/>
    <n v="0"/>
  </r>
  <r>
    <n v="6747"/>
    <x v="3351"/>
    <x v="38"/>
    <d v="2019-11-16T00:00:00"/>
    <s v="First Class"/>
    <x v="33"/>
    <x v="33"/>
    <x v="1"/>
    <s v="United States"/>
    <s v="New York City"/>
    <s v="New York"/>
    <n v="10009"/>
    <x v="3"/>
    <s v="TEC-PH-10004389"/>
    <x v="2"/>
    <s v="Phones"/>
    <s v="Nokia Lumia 925"/>
    <x v="3211"/>
    <n v="5"/>
    <n v="0"/>
    <n v="163.78700000000003"/>
    <s v="Chuck Magee"/>
    <s v=""/>
    <n v="1"/>
    <n v="0"/>
  </r>
  <r>
    <n v="6748"/>
    <x v="3352"/>
    <x v="157"/>
    <d v="2019-12-15T00:00:00"/>
    <s v="Standard Class"/>
    <x v="211"/>
    <x v="211"/>
    <x v="0"/>
    <s v="United States"/>
    <s v="New York City"/>
    <s v="New York"/>
    <n v="10035"/>
    <x v="3"/>
    <s v="OFF-BI-10002498"/>
    <x v="1"/>
    <s v="Binders"/>
    <s v="Clear Mylar Reinforcing Strips"/>
    <x v="3652"/>
    <n v="1"/>
    <n v="0.2"/>
    <n v="5.0462999999999996"/>
    <s v="Chuck Magee"/>
    <s v=""/>
    <n v="1"/>
    <n v="0"/>
  </r>
  <r>
    <n v="6749"/>
    <x v="3352"/>
    <x v="157"/>
    <d v="2019-12-15T00:00:00"/>
    <s v="Standard Class"/>
    <x v="211"/>
    <x v="211"/>
    <x v="0"/>
    <s v="United States"/>
    <s v="New York City"/>
    <s v="New York"/>
    <n v="10035"/>
    <x v="3"/>
    <s v="OFF-PA-10002245"/>
    <x v="1"/>
    <s v="Paper"/>
    <s v="Xerox 1895"/>
    <x v="1465"/>
    <n v="3"/>
    <n v="0"/>
    <n v="8.0730000000000004"/>
    <s v="Chuck Magee"/>
    <s v=""/>
    <n v="1"/>
    <n v="0"/>
  </r>
  <r>
    <n v="6750"/>
    <x v="3352"/>
    <x v="157"/>
    <d v="2019-12-15T00:00:00"/>
    <s v="Standard Class"/>
    <x v="211"/>
    <x v="211"/>
    <x v="0"/>
    <s v="United States"/>
    <s v="New York City"/>
    <s v="New York"/>
    <n v="10035"/>
    <x v="3"/>
    <s v="TEC-PH-10004522"/>
    <x v="2"/>
    <s v="Phones"/>
    <s v="Dexim XPower Skin Super-Thin Power Case for iPhone 5 - Black"/>
    <x v="4621"/>
    <n v="2"/>
    <n v="0"/>
    <n v="29.245000000000005"/>
    <s v="Chuck Magee"/>
    <s v=""/>
    <n v="1"/>
    <n v="0"/>
  </r>
  <r>
    <n v="6751"/>
    <x v="3353"/>
    <x v="931"/>
    <d v="2018-06-30T00:00:00"/>
    <s v="Second Class"/>
    <x v="669"/>
    <x v="669"/>
    <x v="0"/>
    <s v="United States"/>
    <s v="Paterson"/>
    <s v="New Jersey"/>
    <n v="7501"/>
    <x v="3"/>
    <s v="FUR-CH-10003535"/>
    <x v="0"/>
    <s v="Chairs"/>
    <s v="Global Armless Task Chair, Royal Blue"/>
    <x v="4331"/>
    <n v="2"/>
    <n v="0"/>
    <n v="20.733199999999997"/>
    <s v="Chuck Magee"/>
    <s v=""/>
    <n v="1"/>
    <n v="0"/>
  </r>
  <r>
    <n v="6752"/>
    <x v="3353"/>
    <x v="931"/>
    <d v="2018-06-30T00:00:00"/>
    <s v="Second Class"/>
    <x v="669"/>
    <x v="669"/>
    <x v="0"/>
    <s v="United States"/>
    <s v="Paterson"/>
    <s v="New Jersey"/>
    <n v="7501"/>
    <x v="3"/>
    <s v="OFF-AP-10000595"/>
    <x v="1"/>
    <s v="Appliances"/>
    <s v="Disposable Triple-Filter Dust Bags"/>
    <x v="4622"/>
    <n v="2"/>
    <n v="0"/>
    <n v="2.2724000000000002"/>
    <s v="Chuck Magee"/>
    <s v=""/>
    <n v="1"/>
    <n v="0"/>
  </r>
  <r>
    <n v="6753"/>
    <x v="3353"/>
    <x v="931"/>
    <d v="2018-06-30T00:00:00"/>
    <s v="Second Class"/>
    <x v="669"/>
    <x v="669"/>
    <x v="0"/>
    <s v="United States"/>
    <s v="Paterson"/>
    <s v="New Jersey"/>
    <n v="7501"/>
    <x v="3"/>
    <s v="OFF-PA-10003039"/>
    <x v="1"/>
    <s v="Paper"/>
    <s v="Xerox 1960"/>
    <x v="1168"/>
    <n v="2"/>
    <n v="0"/>
    <n v="27.881999999999998"/>
    <s v="Chuck Magee"/>
    <s v=""/>
    <n v="1"/>
    <n v="0"/>
  </r>
  <r>
    <n v="6754"/>
    <x v="3353"/>
    <x v="931"/>
    <d v="2018-06-30T00:00:00"/>
    <s v="Second Class"/>
    <x v="669"/>
    <x v="669"/>
    <x v="0"/>
    <s v="United States"/>
    <s v="Paterson"/>
    <s v="New Jersey"/>
    <n v="7501"/>
    <x v="3"/>
    <s v="OFF-BI-10002003"/>
    <x v="1"/>
    <s v="Binders"/>
    <s v="Ibico Presentation Index for Binding Systems"/>
    <x v="4623"/>
    <n v="2"/>
    <n v="0"/>
    <n v="3.7412000000000001"/>
    <s v="Chuck Magee"/>
    <s v=""/>
    <n v="1"/>
    <n v="0"/>
  </r>
  <r>
    <n v="6755"/>
    <x v="3353"/>
    <x v="931"/>
    <d v="2018-06-30T00:00:00"/>
    <s v="Second Class"/>
    <x v="669"/>
    <x v="669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x v="4624"/>
    <n v="4"/>
    <n v="0"/>
    <n v="121.10560000000001"/>
    <s v="Chuck Magee"/>
    <s v=""/>
    <n v="1"/>
    <n v="0"/>
  </r>
  <r>
    <n v="6756"/>
    <x v="3354"/>
    <x v="175"/>
    <d v="2019-09-19T00:00:00"/>
    <s v="Standard Class"/>
    <x v="779"/>
    <x v="779"/>
    <x v="1"/>
    <s v="United States"/>
    <s v="Lakewood"/>
    <s v="New Jersey"/>
    <n v="8701"/>
    <x v="3"/>
    <s v="FUR-FU-10002445"/>
    <x v="0"/>
    <s v="Furnishings"/>
    <s v="DAX Two-Tone Rosewood/Black Document Frame, Desktop, 5 x 7"/>
    <x v="4625"/>
    <n v="5"/>
    <n v="0"/>
    <n v="18.960000000000004"/>
    <s v="Chuck Magee"/>
    <s v=""/>
    <n v="1"/>
    <n v="1"/>
  </r>
  <r>
    <n v="6757"/>
    <x v="3354"/>
    <x v="175"/>
    <d v="2019-09-19T00:00:00"/>
    <s v="Standard Class"/>
    <x v="779"/>
    <x v="779"/>
    <x v="1"/>
    <s v="United States"/>
    <s v="Lakewood"/>
    <s v="New Jersey"/>
    <n v="8701"/>
    <x v="3"/>
    <s v="FUR-CH-10003606"/>
    <x v="0"/>
    <s v="Chairs"/>
    <s v="SAFCO Folding Chair Trolley"/>
    <x v="4626"/>
    <n v="4"/>
    <n v="0"/>
    <n v="143.62880000000001"/>
    <s v="Chuck Magee"/>
    <s v=""/>
    <n v="1"/>
    <n v="0"/>
  </r>
  <r>
    <n v="6758"/>
    <x v="3354"/>
    <x v="175"/>
    <d v="2019-09-19T00:00:00"/>
    <s v="Standard Class"/>
    <x v="779"/>
    <x v="779"/>
    <x v="1"/>
    <s v="United States"/>
    <s v="Lakewood"/>
    <s v="New Jersey"/>
    <n v="8701"/>
    <x v="3"/>
    <s v="TEC-PH-10002115"/>
    <x v="2"/>
    <s v="Phones"/>
    <s v="Plantronics 81402"/>
    <x v="4627"/>
    <n v="6"/>
    <n v="0"/>
    <n v="102.94440000000002"/>
    <s v="Chuck Magee"/>
    <s v=""/>
    <n v="1"/>
    <n v="0"/>
  </r>
  <r>
    <n v="6759"/>
    <x v="3354"/>
    <x v="175"/>
    <d v="2019-09-19T00:00:00"/>
    <s v="Standard Class"/>
    <x v="779"/>
    <x v="779"/>
    <x v="1"/>
    <s v="United States"/>
    <s v="Lakewood"/>
    <s v="New Jersey"/>
    <n v="8701"/>
    <x v="3"/>
    <s v="OFF-ST-10000934"/>
    <x v="1"/>
    <s v="Storage"/>
    <s v="Contico 72&quot;H Heavy-Duty Storage System"/>
    <x v="3411"/>
    <n v="2"/>
    <n v="0"/>
    <n v="0"/>
    <s v="Chuck Magee"/>
    <s v=""/>
    <n v="1"/>
    <n v="0"/>
  </r>
  <r>
    <n v="6760"/>
    <x v="3355"/>
    <x v="574"/>
    <d v="2019-12-08T00:00:00"/>
    <s v="Standard Class"/>
    <x v="767"/>
    <x v="767"/>
    <x v="0"/>
    <s v="United States"/>
    <s v="Greensboro"/>
    <s v="North Carolina"/>
    <n v="27405"/>
    <x v="0"/>
    <s v="OFF-AR-10003903"/>
    <x v="1"/>
    <s v="Art"/>
    <s v="Sanford 52201 APSCO Electric Pencil Sharpener"/>
    <x v="3388"/>
    <n v="1"/>
    <n v="0.2"/>
    <n v="2.4581999999999997"/>
    <s v="Cassandra Brandow"/>
    <s v=""/>
    <n v="1"/>
    <n v="0"/>
  </r>
  <r>
    <n v="6761"/>
    <x v="3356"/>
    <x v="335"/>
    <d v="2019-06-30T00:00:00"/>
    <s v="Standard Class"/>
    <x v="157"/>
    <x v="157"/>
    <x v="0"/>
    <s v="United States"/>
    <s v="New York City"/>
    <s v="New York"/>
    <n v="10035"/>
    <x v="3"/>
    <s v="OFF-ST-10004123"/>
    <x v="1"/>
    <s v="Storage"/>
    <s v="Safco Industrial Wire Shelving System"/>
    <x v="1050"/>
    <n v="3"/>
    <n v="0"/>
    <n v="0"/>
    <s v="Chuck Magee"/>
    <s v=""/>
    <n v="1"/>
    <n v="0"/>
  </r>
  <r>
    <n v="6762"/>
    <x v="3357"/>
    <x v="1131"/>
    <d v="2018-07-26T00:00:00"/>
    <s v="Second Class"/>
    <x v="715"/>
    <x v="715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x v="4628"/>
    <n v="2"/>
    <n v="0.1"/>
    <n v="31.015599999999978"/>
    <s v="Chuck Magee"/>
    <s v=""/>
    <n v="1"/>
    <n v="0"/>
  </r>
  <r>
    <n v="6763"/>
    <x v="3358"/>
    <x v="476"/>
    <d v="2018-09-08T00:00:00"/>
    <s v="Standard Class"/>
    <x v="210"/>
    <x v="210"/>
    <x v="0"/>
    <s v="United States"/>
    <s v="Chicago"/>
    <s v="Illinois"/>
    <n v="60623"/>
    <x v="2"/>
    <s v="OFF-LA-10000240"/>
    <x v="1"/>
    <s v="Labels"/>
    <s v="Self-Adhesive Address Labels for Typewriters by Universal"/>
    <x v="3204"/>
    <n v="5"/>
    <n v="0.2"/>
    <n v="9.8685000000000009"/>
    <s v="Kelly Williams"/>
    <s v=""/>
    <n v="1"/>
    <n v="0"/>
  </r>
  <r>
    <n v="6764"/>
    <x v="3358"/>
    <x v="476"/>
    <d v="2018-09-08T00:00:00"/>
    <s v="Standard Class"/>
    <x v="210"/>
    <x v="210"/>
    <x v="0"/>
    <s v="United States"/>
    <s v="Chicago"/>
    <s v="Illinois"/>
    <n v="60623"/>
    <x v="2"/>
    <s v="OFF-ST-10002485"/>
    <x v="1"/>
    <s v="Storage"/>
    <s v="Rogers Deluxe File Chest"/>
    <x v="2083"/>
    <n v="2"/>
    <n v="0.2"/>
    <n v="-8.3524000000000012"/>
    <s v="Kelly Williams"/>
    <s v=""/>
    <n v="1"/>
    <n v="0"/>
  </r>
  <r>
    <n v="6765"/>
    <x v="3358"/>
    <x v="476"/>
    <d v="2018-09-08T00:00:00"/>
    <s v="Standard Class"/>
    <x v="210"/>
    <x v="210"/>
    <x v="0"/>
    <s v="United States"/>
    <s v="Chicago"/>
    <s v="Illinois"/>
    <n v="60623"/>
    <x v="2"/>
    <s v="TEC-MA-10003230"/>
    <x v="2"/>
    <s v="Machines"/>
    <s v="Okidata C610n Printer"/>
    <x v="4629"/>
    <n v="3"/>
    <n v="0.3"/>
    <n v="-19.470000000000141"/>
    <s v="Kelly Williams"/>
    <s v=""/>
    <n v="1"/>
    <n v="0"/>
  </r>
  <r>
    <n v="6766"/>
    <x v="3359"/>
    <x v="693"/>
    <d v="2019-04-24T00:00:00"/>
    <s v="Standard Class"/>
    <x v="695"/>
    <x v="695"/>
    <x v="0"/>
    <s v="United States"/>
    <s v="Chicago"/>
    <s v="Illinois"/>
    <n v="60653"/>
    <x v="2"/>
    <s v="FUR-CH-10002602"/>
    <x v="0"/>
    <s v="Chairs"/>
    <s v="DMI Arturo Collection Mission-style Design Wood Chair"/>
    <x v="2613"/>
    <n v="3"/>
    <n v="0.3"/>
    <n v="-18.117599999999996"/>
    <s v="Kelly Williams"/>
    <s v=""/>
    <n v="1"/>
    <n v="0"/>
  </r>
  <r>
    <n v="6767"/>
    <x v="3359"/>
    <x v="693"/>
    <d v="2019-04-24T00:00:00"/>
    <s v="Standard Class"/>
    <x v="695"/>
    <x v="695"/>
    <x v="0"/>
    <s v="United States"/>
    <s v="Chicago"/>
    <s v="Illinois"/>
    <n v="60653"/>
    <x v="2"/>
    <s v="OFF-AR-10001683"/>
    <x v="1"/>
    <s v="Art"/>
    <s v="Lumber Crayons"/>
    <x v="33"/>
    <n v="2"/>
    <n v="0.2"/>
    <n v="3.5460000000000007"/>
    <s v="Kelly Williams"/>
    <s v=""/>
    <n v="1"/>
    <n v="0"/>
  </r>
  <r>
    <n v="6768"/>
    <x v="3359"/>
    <x v="693"/>
    <d v="2019-04-24T00:00:00"/>
    <s v="Standard Class"/>
    <x v="695"/>
    <x v="695"/>
    <x v="0"/>
    <s v="United States"/>
    <s v="Chicago"/>
    <s v="Illinois"/>
    <n v="60653"/>
    <x v="2"/>
    <s v="FUR-FU-10002456"/>
    <x v="0"/>
    <s v="Furnishings"/>
    <s v="Master Caster Door Stop, Large Neon Orange"/>
    <x v="4630"/>
    <n v="5"/>
    <n v="0.6"/>
    <n v="-6.1879999999999988"/>
    <s v="Kelly Williams"/>
    <s v=""/>
    <n v="1"/>
    <n v="0"/>
  </r>
  <r>
    <n v="6769"/>
    <x v="3360"/>
    <x v="1132"/>
    <d v="2016-08-16T00:00:00"/>
    <s v="Standard Class"/>
    <x v="728"/>
    <x v="728"/>
    <x v="1"/>
    <s v="United States"/>
    <s v="Lakewood"/>
    <s v="New Jersey"/>
    <n v="8701"/>
    <x v="3"/>
    <s v="OFF-BI-10002854"/>
    <x v="1"/>
    <s v="Binders"/>
    <s v="Performers Binder/Pad Holder, Black"/>
    <x v="4631"/>
    <n v="7"/>
    <n v="0"/>
    <n v="98.105000000000004"/>
    <s v="Chuck Magee"/>
    <s v=""/>
    <n v="1"/>
    <n v="0"/>
  </r>
  <r>
    <n v="6770"/>
    <x v="3361"/>
    <x v="20"/>
    <d v="2019-09-23T00:00:00"/>
    <s v="Standard Class"/>
    <x v="655"/>
    <x v="655"/>
    <x v="2"/>
    <s v="United States"/>
    <s v="Columbus"/>
    <s v="Georgia"/>
    <n v="31907"/>
    <x v="0"/>
    <s v="OFF-AR-10002445"/>
    <x v="1"/>
    <s v="Art"/>
    <s v="SANFORD Major Accent Highlighters"/>
    <x v="3826"/>
    <n v="5"/>
    <n v="0"/>
    <n v="13.452000000000002"/>
    <s v="Cassandra Brandow"/>
    <s v=""/>
    <n v="1"/>
    <n v="0"/>
  </r>
  <r>
    <n v="6771"/>
    <x v="3362"/>
    <x v="34"/>
    <d v="2019-12-13T00:00:00"/>
    <s v="Standard Class"/>
    <x v="714"/>
    <x v="714"/>
    <x v="1"/>
    <s v="United States"/>
    <s v="Phoenix"/>
    <s v="Arizona"/>
    <n v="85023"/>
    <x v="1"/>
    <s v="OFF-PA-10004359"/>
    <x v="1"/>
    <s v="Paper"/>
    <s v="Multicolor Computer Printout Paper"/>
    <x v="1257"/>
    <n v="5"/>
    <n v="0.2"/>
    <n v="146.79"/>
    <s v="Anna Andreadi"/>
    <s v=""/>
    <n v="1"/>
    <n v="0"/>
  </r>
  <r>
    <n v="6772"/>
    <x v="3362"/>
    <x v="34"/>
    <d v="2019-12-13T00:00:00"/>
    <s v="Standard Class"/>
    <x v="714"/>
    <x v="714"/>
    <x v="1"/>
    <s v="United States"/>
    <s v="Phoenix"/>
    <s v="Arizona"/>
    <n v="85023"/>
    <x v="1"/>
    <s v="OFF-BI-10000279"/>
    <x v="1"/>
    <s v="Binders"/>
    <s v="Acco Recycled 2&quot; Capacity Laser Printer Hanging Data Binders"/>
    <x v="4632"/>
    <n v="3"/>
    <n v="0.7"/>
    <n v="-9.9704999999999977"/>
    <s v="Anna Andreadi"/>
    <s v=""/>
    <n v="1"/>
    <n v="0"/>
  </r>
  <r>
    <n v="6773"/>
    <x v="3363"/>
    <x v="254"/>
    <d v="2018-11-08T00:00:00"/>
    <s v="Standard Class"/>
    <x v="194"/>
    <x v="194"/>
    <x v="2"/>
    <s v="United States"/>
    <s v="Los Angeles"/>
    <s v="California"/>
    <n v="90004"/>
    <x v="1"/>
    <s v="OFF-BI-10003314"/>
    <x v="1"/>
    <s v="Binders"/>
    <s v="Tuff Stuff Recycled Round Ring Binders"/>
    <x v="326"/>
    <n v="2"/>
    <n v="0.2"/>
    <n v="2.7956000000000003"/>
    <s v="Anna Andreadi"/>
    <s v=""/>
    <n v="1"/>
    <n v="0"/>
  </r>
  <r>
    <n v="6774"/>
    <x v="3363"/>
    <x v="254"/>
    <d v="2018-11-08T00:00:00"/>
    <s v="Standard Class"/>
    <x v="194"/>
    <x v="194"/>
    <x v="2"/>
    <s v="United States"/>
    <s v="Los Angeles"/>
    <s v="California"/>
    <n v="90004"/>
    <x v="1"/>
    <s v="OFF-BI-10000494"/>
    <x v="1"/>
    <s v="Binders"/>
    <s v="Acco Economy Flexible Poly Round Ring Binder"/>
    <x v="4633"/>
    <n v="1"/>
    <n v="0.2"/>
    <n v="1.3049999999999997"/>
    <s v="Anna Andreadi"/>
    <s v=""/>
    <n v="1"/>
    <n v="0"/>
  </r>
  <r>
    <n v="6775"/>
    <x v="3363"/>
    <x v="254"/>
    <d v="2018-11-08T00:00:00"/>
    <s v="Standard Class"/>
    <x v="194"/>
    <x v="194"/>
    <x v="2"/>
    <s v="United States"/>
    <s v="Los Angeles"/>
    <s v="California"/>
    <n v="90004"/>
    <x v="1"/>
    <s v="OFF-PA-10000295"/>
    <x v="1"/>
    <s v="Paper"/>
    <s v="Xerox 229"/>
    <x v="789"/>
    <n v="6"/>
    <n v="0"/>
    <n v="18.662400000000002"/>
    <s v="Anna Andreadi"/>
    <s v=""/>
    <n v="1"/>
    <n v="0"/>
  </r>
  <r>
    <n v="6776"/>
    <x v="3364"/>
    <x v="368"/>
    <d v="2017-04-04T00:00:00"/>
    <s v="Standard Class"/>
    <x v="441"/>
    <x v="441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x v="4634"/>
    <n v="4"/>
    <n v="0"/>
    <n v="8.1143999999999998"/>
    <s v="Chuck Magee"/>
    <s v=""/>
    <n v="1"/>
    <n v="0"/>
  </r>
  <r>
    <n v="6777"/>
    <x v="3365"/>
    <x v="64"/>
    <d v="2018-09-11T00:00:00"/>
    <s v="Standard Class"/>
    <x v="690"/>
    <x v="690"/>
    <x v="0"/>
    <s v="United States"/>
    <s v="San Antonio"/>
    <s v="Texas"/>
    <n v="78207"/>
    <x v="2"/>
    <s v="OFF-ST-10003479"/>
    <x v="1"/>
    <s v="Storage"/>
    <s v="Eldon Base for stackable storage shelf, platinum"/>
    <x v="4635"/>
    <n v="3"/>
    <n v="0.2"/>
    <n v="-17.523000000000014"/>
    <s v="Kelly Williams"/>
    <s v=""/>
    <n v="1"/>
    <n v="0"/>
  </r>
  <r>
    <n v="6778"/>
    <x v="3366"/>
    <x v="480"/>
    <d v="2019-02-01T00:00:00"/>
    <s v="Standard Class"/>
    <x v="642"/>
    <x v="642"/>
    <x v="2"/>
    <s v="United States"/>
    <s v="New York City"/>
    <s v="New York"/>
    <n v="10009"/>
    <x v="3"/>
    <s v="TEC-AC-10002800"/>
    <x v="2"/>
    <s v="Accessories"/>
    <s v="Plantronics Audio 478 Stereo USB Headset"/>
    <x v="4636"/>
    <n v="9"/>
    <n v="0"/>
    <n v="157.46849999999998"/>
    <s v="Chuck Magee"/>
    <s v=""/>
    <n v="1"/>
    <n v="0"/>
  </r>
  <r>
    <n v="6779"/>
    <x v="3367"/>
    <x v="323"/>
    <d v="2018-09-08T00:00:00"/>
    <s v="Second Class"/>
    <x v="520"/>
    <x v="520"/>
    <x v="0"/>
    <s v="United States"/>
    <s v="Baltimore"/>
    <s v="Maryland"/>
    <n v="21215"/>
    <x v="3"/>
    <s v="FUR-BO-10003159"/>
    <x v="0"/>
    <s v="Bookcases"/>
    <s v="Sauder Camden County Collection Libraries, Planked Cherry Finish"/>
    <x v="4637"/>
    <n v="3"/>
    <n v="0"/>
    <n v="31.044599999999974"/>
    <s v="Chuck Magee"/>
    <s v=""/>
    <n v="1"/>
    <n v="0"/>
  </r>
  <r>
    <n v="6780"/>
    <x v="3367"/>
    <x v="323"/>
    <d v="2018-09-08T00:00:00"/>
    <s v="Second Class"/>
    <x v="520"/>
    <x v="520"/>
    <x v="0"/>
    <s v="United States"/>
    <s v="Baltimore"/>
    <s v="Maryland"/>
    <n v="21215"/>
    <x v="3"/>
    <s v="FUR-FU-10002364"/>
    <x v="0"/>
    <s v="Furnishings"/>
    <s v="Eldon Expressions Wood Desk Accessories, Oak"/>
    <x v="1816"/>
    <n v="2"/>
    <n v="0"/>
    <n v="4.2803999999999984"/>
    <s v="Chuck Magee"/>
    <s v=""/>
    <n v="1"/>
    <n v="0"/>
  </r>
  <r>
    <n v="6781"/>
    <x v="3367"/>
    <x v="323"/>
    <d v="2018-09-08T00:00:00"/>
    <s v="Second Class"/>
    <x v="520"/>
    <x v="520"/>
    <x v="0"/>
    <s v="United States"/>
    <s v="Baltimore"/>
    <s v="Maryland"/>
    <n v="21215"/>
    <x v="3"/>
    <s v="OFF-BI-10003350"/>
    <x v="1"/>
    <s v="Binders"/>
    <s v="Acco Expandable Hanging Binders"/>
    <x v="1030"/>
    <n v="2"/>
    <n v="0"/>
    <n v="5.8695999999999993"/>
    <s v="Chuck Magee"/>
    <s v=""/>
    <n v="1"/>
    <n v="0"/>
  </r>
  <r>
    <n v="6782"/>
    <x v="3367"/>
    <x v="323"/>
    <d v="2018-09-08T00:00:00"/>
    <s v="Second Class"/>
    <x v="520"/>
    <x v="520"/>
    <x v="0"/>
    <s v="United States"/>
    <s v="Baltimore"/>
    <s v="Maryland"/>
    <n v="21215"/>
    <x v="3"/>
    <s v="OFF-LA-10004093"/>
    <x v="1"/>
    <s v="Labels"/>
    <s v="Avery 486"/>
    <x v="2037"/>
    <n v="8"/>
    <n v="0"/>
    <n v="27.485599999999998"/>
    <s v="Chuck Magee"/>
    <s v=""/>
    <n v="1"/>
    <n v="0"/>
  </r>
  <r>
    <n v="6783"/>
    <x v="3368"/>
    <x v="800"/>
    <d v="2019-07-28T00:00:00"/>
    <s v="Second Class"/>
    <x v="547"/>
    <x v="547"/>
    <x v="0"/>
    <s v="United States"/>
    <s v="Philadelphia"/>
    <s v="Pennsylvania"/>
    <n v="19143"/>
    <x v="3"/>
    <s v="FUR-FU-10000732"/>
    <x v="0"/>
    <s v="Furnishings"/>
    <s v="Eldon 200 Class Desk Accessories"/>
    <x v="4638"/>
    <n v="4"/>
    <n v="0.2"/>
    <n v="3.0143999999999984"/>
    <s v="Chuck Magee"/>
    <s v=""/>
    <n v="1"/>
    <n v="0"/>
  </r>
  <r>
    <n v="6784"/>
    <x v="3368"/>
    <x v="800"/>
    <d v="2019-07-28T00:00:00"/>
    <s v="Second Class"/>
    <x v="547"/>
    <x v="547"/>
    <x v="0"/>
    <s v="United States"/>
    <s v="Philadelphia"/>
    <s v="Pennsylvania"/>
    <n v="19143"/>
    <x v="3"/>
    <s v="OFF-SU-10004884"/>
    <x v="1"/>
    <s v="Supplies"/>
    <s v="Acme Galleria Hot Forged Steel Scissors with Colored Handles"/>
    <x v="4639"/>
    <n v="3"/>
    <n v="0.2"/>
    <n v="4.2470999999999943"/>
    <s v="Chuck Magee"/>
    <s v=""/>
    <n v="1"/>
    <n v="0"/>
  </r>
  <r>
    <n v="6785"/>
    <x v="3368"/>
    <x v="800"/>
    <d v="2019-07-28T00:00:00"/>
    <s v="Second Class"/>
    <x v="547"/>
    <x v="547"/>
    <x v="0"/>
    <s v="United States"/>
    <s v="Philadelphia"/>
    <s v="Pennsylvania"/>
    <n v="19143"/>
    <x v="3"/>
    <s v="FUR-TA-10001771"/>
    <x v="0"/>
    <s v="Tables"/>
    <s v="Bush Cubix Conference Tables, Fully Assembled"/>
    <x v="4640"/>
    <n v="1"/>
    <n v="0.4"/>
    <n v="-34.646999999999991"/>
    <s v="Chuck Magee"/>
    <s v=""/>
    <n v="1"/>
    <n v="0"/>
  </r>
  <r>
    <n v="6786"/>
    <x v="3368"/>
    <x v="800"/>
    <d v="2019-07-28T00:00:00"/>
    <s v="Second Class"/>
    <x v="547"/>
    <x v="547"/>
    <x v="0"/>
    <s v="United States"/>
    <s v="Philadelphia"/>
    <s v="Pennsylvania"/>
    <n v="19143"/>
    <x v="3"/>
    <s v="OFF-ST-10000060"/>
    <x v="1"/>
    <s v="Storage"/>
    <s v="Fellowes Bankers Box Staxonsteel Drawer File/Stacking System"/>
    <x v="4641"/>
    <n v="5"/>
    <n v="0.2"/>
    <n v="-25.992000000000004"/>
    <s v="Chuck Magee"/>
    <s v=""/>
    <n v="1"/>
    <n v="0"/>
  </r>
  <r>
    <n v="6787"/>
    <x v="3368"/>
    <x v="800"/>
    <d v="2019-07-28T00:00:00"/>
    <s v="Second Class"/>
    <x v="547"/>
    <x v="547"/>
    <x v="0"/>
    <s v="United States"/>
    <s v="Philadelphia"/>
    <s v="Pennsylvania"/>
    <n v="19143"/>
    <x v="3"/>
    <s v="OFF-PA-10004100"/>
    <x v="1"/>
    <s v="Paper"/>
    <s v="Xerox 216"/>
    <x v="561"/>
    <n v="4"/>
    <n v="0.2"/>
    <n v="7.2576000000000001"/>
    <s v="Chuck Magee"/>
    <s v=""/>
    <n v="1"/>
    <n v="0"/>
  </r>
  <r>
    <n v="6788"/>
    <x v="3369"/>
    <x v="1023"/>
    <d v="2017-09-20T00:00:00"/>
    <s v="Standard Class"/>
    <x v="101"/>
    <x v="101"/>
    <x v="0"/>
    <s v="United States"/>
    <s v="Atlanta"/>
    <s v="Georgia"/>
    <n v="30318"/>
    <x v="0"/>
    <s v="FUR-FU-10003975"/>
    <x v="0"/>
    <s v="Furnishings"/>
    <s v="Eldon Advantage Chair Mats for Low to Medium Pile Carpets"/>
    <x v="2110"/>
    <n v="3"/>
    <n v="0"/>
    <n v="12.992999999999988"/>
    <s v="Cassandra Brandow"/>
    <s v=""/>
    <n v="1"/>
    <n v="0"/>
  </r>
  <r>
    <n v="6789"/>
    <x v="3369"/>
    <x v="1023"/>
    <d v="2017-09-20T00:00:00"/>
    <s v="Standard Class"/>
    <x v="101"/>
    <x v="101"/>
    <x v="0"/>
    <s v="United States"/>
    <s v="Atlanta"/>
    <s v="Georgia"/>
    <n v="30318"/>
    <x v="0"/>
    <s v="OFF-PA-10001712"/>
    <x v="1"/>
    <s v="Paper"/>
    <s v="Xerox 1948"/>
    <x v="1570"/>
    <n v="7"/>
    <n v="0"/>
    <n v="31.468499999999999"/>
    <s v="Cassandra Brandow"/>
    <s v=""/>
    <n v="1"/>
    <n v="0"/>
  </r>
  <r>
    <n v="6790"/>
    <x v="3370"/>
    <x v="67"/>
    <d v="2017-09-09T00:00:00"/>
    <s v="Second Class"/>
    <x v="566"/>
    <x v="566"/>
    <x v="1"/>
    <s v="United States"/>
    <s v="Durham"/>
    <s v="North Carolina"/>
    <n v="27707"/>
    <x v="0"/>
    <s v="OFF-AR-10001953"/>
    <x v="1"/>
    <s v="Art"/>
    <s v="Boston 1645 Deluxe Heavier-Duty Electric Pencil Sharpener"/>
    <x v="1196"/>
    <n v="4"/>
    <n v="0.2"/>
    <n v="12.314400000000006"/>
    <s v="Cassandra Brandow"/>
    <s v=""/>
    <n v="1"/>
    <n v="0"/>
  </r>
  <r>
    <n v="6791"/>
    <x v="3371"/>
    <x v="76"/>
    <d v="2018-11-17T00:00:00"/>
    <s v="First Class"/>
    <x v="780"/>
    <x v="780"/>
    <x v="0"/>
    <s v="United States"/>
    <s v="Roseville"/>
    <s v="California"/>
    <n v="95661"/>
    <x v="1"/>
    <s v="OFF-BI-10004967"/>
    <x v="1"/>
    <s v="Binders"/>
    <s v="Round Ring Binders"/>
    <x v="1366"/>
    <n v="5"/>
    <n v="0.2"/>
    <n v="2.8079999999999998"/>
    <s v="Anna Andreadi"/>
    <n v="1"/>
    <n v="0"/>
    <n v="1"/>
  </r>
  <r>
    <n v="6792"/>
    <x v="3372"/>
    <x v="338"/>
    <d v="2018-11-15T00:00:00"/>
    <s v="Standard Class"/>
    <x v="408"/>
    <x v="408"/>
    <x v="2"/>
    <s v="United States"/>
    <s v="Sacramento"/>
    <s v="California"/>
    <n v="95823"/>
    <x v="1"/>
    <s v="FUR-FU-10003731"/>
    <x v="0"/>
    <s v="Furnishings"/>
    <s v="Eldon Expressions Wood and Plastic Desk Accessories, Oak"/>
    <x v="4642"/>
    <n v="1"/>
    <n v="0"/>
    <n v="2.7944000000000004"/>
    <s v="Anna Andreadi"/>
    <s v=""/>
    <n v="1"/>
    <n v="0"/>
  </r>
  <r>
    <n v="6793"/>
    <x v="3373"/>
    <x v="860"/>
    <d v="2016-08-18T00:00:00"/>
    <s v="First Class"/>
    <x v="394"/>
    <x v="394"/>
    <x v="0"/>
    <s v="United States"/>
    <s v="Fairfield"/>
    <s v="Connecticut"/>
    <n v="6824"/>
    <x v="3"/>
    <s v="OFF-BI-10001989"/>
    <x v="1"/>
    <s v="Binders"/>
    <s v="Premium Transparent Presentation Covers by GBC"/>
    <x v="2780"/>
    <n v="3"/>
    <n v="0"/>
    <n v="30.211199999999998"/>
    <s v="Chuck Magee"/>
    <s v=""/>
    <n v="1"/>
    <n v="0"/>
  </r>
  <r>
    <n v="6794"/>
    <x v="3374"/>
    <x v="547"/>
    <d v="2017-11-20T00:00:00"/>
    <s v="Standard Class"/>
    <x v="204"/>
    <x v="204"/>
    <x v="1"/>
    <s v="United States"/>
    <s v="Chicago"/>
    <s v="Illinois"/>
    <n v="60610"/>
    <x v="2"/>
    <s v="OFF-ST-10000344"/>
    <x v="1"/>
    <s v="Storage"/>
    <s v="Neat Ideas Personal Hanging Folder Files, Black"/>
    <x v="4643"/>
    <n v="2"/>
    <n v="0.2"/>
    <n v="1.6115999999999993"/>
    <s v="Kelly Williams"/>
    <s v=""/>
    <n v="1"/>
    <n v="0"/>
  </r>
  <r>
    <n v="6795"/>
    <x v="3374"/>
    <x v="547"/>
    <d v="2017-11-20T00:00:00"/>
    <s v="Standard Class"/>
    <x v="204"/>
    <x v="204"/>
    <x v="1"/>
    <s v="United States"/>
    <s v="Chicago"/>
    <s v="Illinois"/>
    <n v="60610"/>
    <x v="2"/>
    <s v="TEC-PH-10001051"/>
    <x v="2"/>
    <s v="Phones"/>
    <s v="HTC One"/>
    <x v="1977"/>
    <n v="3"/>
    <n v="0.2"/>
    <n v="26.997299999999967"/>
    <s v="Kelly Williams"/>
    <s v=""/>
    <n v="1"/>
    <n v="0"/>
  </r>
  <r>
    <n v="6796"/>
    <x v="3374"/>
    <x v="547"/>
    <d v="2017-11-20T00:00:00"/>
    <s v="Standard Class"/>
    <x v="204"/>
    <x v="204"/>
    <x v="1"/>
    <s v="United States"/>
    <s v="Chicago"/>
    <s v="Illinois"/>
    <n v="60610"/>
    <x v="2"/>
    <s v="FUR-FU-10001215"/>
    <x v="0"/>
    <s v="Furnishings"/>
    <s v="Howard Miller 11-1/2&quot; Diameter Brentwood Wall Clock"/>
    <x v="527"/>
    <n v="2"/>
    <n v="0.6"/>
    <n v="-15.526799999999994"/>
    <s v="Kelly Williams"/>
    <s v=""/>
    <n v="1"/>
    <n v="0"/>
  </r>
  <r>
    <n v="6797"/>
    <x v="3375"/>
    <x v="767"/>
    <d v="2017-08-25T00:00:00"/>
    <s v="Same Day"/>
    <x v="498"/>
    <x v="498"/>
    <x v="0"/>
    <s v="United States"/>
    <s v="Houston"/>
    <s v="Texas"/>
    <n v="77041"/>
    <x v="2"/>
    <s v="FUR-FU-10001473"/>
    <x v="0"/>
    <s v="Furnishings"/>
    <s v="Eldon Executive Woodline II Desk Accessories, Mahogany"/>
    <x v="1869"/>
    <n v="2"/>
    <n v="0.6"/>
    <n v="-16.585799999999999"/>
    <s v="Kelly Williams"/>
    <s v=""/>
    <n v="1"/>
    <n v="0"/>
  </r>
  <r>
    <n v="6798"/>
    <x v="3375"/>
    <x v="767"/>
    <d v="2017-08-25T00:00:00"/>
    <s v="Same Day"/>
    <x v="498"/>
    <x v="498"/>
    <x v="0"/>
    <s v="United States"/>
    <s v="Houston"/>
    <s v="Texas"/>
    <n v="77041"/>
    <x v="2"/>
    <s v="OFF-BI-10000315"/>
    <x v="1"/>
    <s v="Binders"/>
    <s v="Poly Designer Cover &amp; Back"/>
    <x v="4644"/>
    <n v="1"/>
    <n v="0.8"/>
    <n v="-6.0768000000000004"/>
    <s v="Kelly Williams"/>
    <s v=""/>
    <n v="1"/>
    <n v="0"/>
  </r>
  <r>
    <n v="6799"/>
    <x v="3375"/>
    <x v="767"/>
    <d v="2017-08-25T00:00:00"/>
    <s v="Same Day"/>
    <x v="498"/>
    <x v="498"/>
    <x v="0"/>
    <s v="United States"/>
    <s v="Houston"/>
    <s v="Texas"/>
    <n v="77041"/>
    <x v="2"/>
    <s v="FUR-FU-10002240"/>
    <x v="0"/>
    <s v="Furnishings"/>
    <s v="Nu-Dell EZ-Mount Plastic Wall Frames"/>
    <x v="4645"/>
    <n v="5"/>
    <n v="0.6"/>
    <n v="-3.9399999999999995"/>
    <s v="Kelly Williams"/>
    <s v=""/>
    <n v="1"/>
    <n v="0"/>
  </r>
  <r>
    <n v="6800"/>
    <x v="3376"/>
    <x v="591"/>
    <d v="2019-01-01T00:00:00"/>
    <s v="Standard Class"/>
    <x v="429"/>
    <x v="429"/>
    <x v="1"/>
    <s v="United States"/>
    <s v="Phoenix"/>
    <s v="Arizona"/>
    <n v="85023"/>
    <x v="1"/>
    <s v="FUR-TA-10002607"/>
    <x v="0"/>
    <s v="Tables"/>
    <s v="KI Conference Tables"/>
    <x v="4646"/>
    <n v="1"/>
    <n v="0.5"/>
    <n v="-24.102599999999995"/>
    <s v="Anna Andreadi"/>
    <s v=""/>
    <n v="1"/>
    <n v="0"/>
  </r>
  <r>
    <n v="6801"/>
    <x v="3376"/>
    <x v="591"/>
    <d v="2019-01-01T00:00:00"/>
    <s v="Standard Class"/>
    <x v="429"/>
    <x v="429"/>
    <x v="1"/>
    <s v="United States"/>
    <s v="Phoenix"/>
    <s v="Arizona"/>
    <n v="85023"/>
    <x v="1"/>
    <s v="TEC-MA-10003356"/>
    <x v="2"/>
    <s v="Machines"/>
    <s v="Panasonic KX MC6040 Color Laser Multifunction Printer"/>
    <x v="4647"/>
    <n v="2"/>
    <n v="0.7"/>
    <n v="-386.95699999999999"/>
    <s v="Anna Andreadi"/>
    <s v=""/>
    <n v="1"/>
    <n v="0"/>
  </r>
  <r>
    <n v="6802"/>
    <x v="3376"/>
    <x v="591"/>
    <d v="2019-01-01T00:00:00"/>
    <s v="Standard Class"/>
    <x v="429"/>
    <x v="429"/>
    <x v="1"/>
    <s v="United States"/>
    <s v="Phoenix"/>
    <s v="Arizona"/>
    <n v="85023"/>
    <x v="1"/>
    <s v="TEC-AC-10002217"/>
    <x v="2"/>
    <s v="Accessories"/>
    <s v="Imation Clip USB flash drive - 8 GB"/>
    <x v="4648"/>
    <n v="3"/>
    <n v="0.2"/>
    <n v="-7.8960000000000008"/>
    <s v="Anna Andreadi"/>
    <s v=""/>
    <n v="1"/>
    <n v="0"/>
  </r>
  <r>
    <n v="6803"/>
    <x v="3376"/>
    <x v="591"/>
    <d v="2019-01-01T00:00:00"/>
    <s v="Standard Class"/>
    <x v="429"/>
    <x v="429"/>
    <x v="1"/>
    <s v="United States"/>
    <s v="Phoenix"/>
    <s v="Arizona"/>
    <n v="85023"/>
    <x v="1"/>
    <s v="TEC-AC-10004353"/>
    <x v="2"/>
    <s v="Accessories"/>
    <s v="Hypercom P1300 Pinpad"/>
    <x v="4649"/>
    <n v="2"/>
    <n v="0.2"/>
    <n v="21.42"/>
    <s v="Anna Andreadi"/>
    <s v=""/>
    <n v="1"/>
    <n v="0"/>
  </r>
  <r>
    <n v="6804"/>
    <x v="3376"/>
    <x v="591"/>
    <d v="2019-01-01T00:00:00"/>
    <s v="Standard Class"/>
    <x v="429"/>
    <x v="429"/>
    <x v="1"/>
    <s v="United States"/>
    <s v="Phoenix"/>
    <s v="Arizona"/>
    <n v="85023"/>
    <x v="1"/>
    <s v="FUR-CH-10004754"/>
    <x v="0"/>
    <s v="Chairs"/>
    <s v="Global Stack Chair with Arms, Black"/>
    <x v="4650"/>
    <n v="2"/>
    <n v="0.2"/>
    <n v="4.1971999999999987"/>
    <s v="Anna Andreadi"/>
    <s v=""/>
    <n v="1"/>
    <n v="0"/>
  </r>
  <r>
    <n v="6805"/>
    <x v="3377"/>
    <x v="1082"/>
    <d v="2016-10-06T00:00:00"/>
    <s v="First Class"/>
    <x v="168"/>
    <x v="168"/>
    <x v="0"/>
    <s v="United States"/>
    <s v="Pomona"/>
    <s v="California"/>
    <n v="91767"/>
    <x v="1"/>
    <s v="TEC-AC-10002800"/>
    <x v="2"/>
    <s v="Accessories"/>
    <s v="Plantronics Audio 478 Stereo USB Headset"/>
    <x v="2622"/>
    <n v="2"/>
    <n v="0"/>
    <n v="34.992999999999995"/>
    <s v="Anna Andreadi"/>
    <s v=""/>
    <n v="1"/>
    <n v="0"/>
  </r>
  <r>
    <n v="6806"/>
    <x v="3378"/>
    <x v="754"/>
    <d v="2016-11-25T00:00:00"/>
    <s v="First Class"/>
    <x v="516"/>
    <x v="516"/>
    <x v="1"/>
    <s v="United States"/>
    <s v="Atlanta"/>
    <s v="Georgia"/>
    <n v="30318"/>
    <x v="0"/>
    <s v="OFF-PA-10001752"/>
    <x v="1"/>
    <s v="Paper"/>
    <s v="Hammermill CopyPlus Copy Paper (20Lb. and 84 Bright)"/>
    <x v="745"/>
    <n v="2"/>
    <n v="0"/>
    <n v="4.8804000000000007"/>
    <s v="Cassandra Brandow"/>
    <s v=""/>
    <n v="1"/>
    <n v="0"/>
  </r>
  <r>
    <n v="6807"/>
    <x v="3379"/>
    <x v="53"/>
    <d v="2019-12-29T00:00:00"/>
    <s v="Standard Class"/>
    <x v="241"/>
    <x v="241"/>
    <x v="1"/>
    <s v="United States"/>
    <s v="Everett"/>
    <s v="Washington"/>
    <n v="98208"/>
    <x v="1"/>
    <s v="OFF-BI-10003314"/>
    <x v="1"/>
    <s v="Binders"/>
    <s v="Tuff Stuff Recycled Round Ring Binders"/>
    <x v="4651"/>
    <n v="1"/>
    <n v="0.2"/>
    <n v="1.3978000000000002"/>
    <s v="Anna Andreadi"/>
    <s v=""/>
    <n v="1"/>
    <n v="0"/>
  </r>
  <r>
    <n v="6808"/>
    <x v="3380"/>
    <x v="1052"/>
    <d v="2017-04-05T00:00:00"/>
    <s v="Standard Class"/>
    <x v="182"/>
    <x v="182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x v="4016"/>
    <n v="3"/>
    <n v="0.2"/>
    <n v="35.661300000000004"/>
    <s v="Kelly Williams"/>
    <s v=""/>
    <n v="1"/>
    <n v="0"/>
  </r>
  <r>
    <n v="6809"/>
    <x v="3380"/>
    <x v="1052"/>
    <d v="2017-04-05T00:00:00"/>
    <s v="Standard Class"/>
    <x v="182"/>
    <x v="182"/>
    <x v="1"/>
    <s v="United States"/>
    <s v="Houston"/>
    <s v="Texas"/>
    <n v="77095"/>
    <x v="2"/>
    <s v="FUR-FU-10001085"/>
    <x v="0"/>
    <s v="Furnishings"/>
    <s v="3M Polarizing Light Filter Sleeves"/>
    <x v="1052"/>
    <n v="3"/>
    <n v="0.6"/>
    <n v="-7.8330000000000055"/>
    <s v="Kelly Williams"/>
    <s v=""/>
    <n v="1"/>
    <n v="0"/>
  </r>
  <r>
    <n v="6810"/>
    <x v="3381"/>
    <x v="32"/>
    <d v="2019-09-15T00:00:00"/>
    <s v="First Class"/>
    <x v="519"/>
    <x v="519"/>
    <x v="0"/>
    <s v="United States"/>
    <s v="Philadelphia"/>
    <s v="Pennsylvania"/>
    <n v="19140"/>
    <x v="3"/>
    <s v="OFF-BI-10000301"/>
    <x v="1"/>
    <s v="Binders"/>
    <s v="GBC Instant Report Kit"/>
    <x v="3556"/>
    <n v="2"/>
    <n v="0.7"/>
    <n v="-2.5880000000000001"/>
    <s v="Chuck Magee"/>
    <s v=""/>
    <n v="1"/>
    <n v="0"/>
  </r>
  <r>
    <n v="6811"/>
    <x v="3381"/>
    <x v="32"/>
    <d v="2019-09-15T00:00:00"/>
    <s v="First Class"/>
    <x v="519"/>
    <x v="519"/>
    <x v="0"/>
    <s v="United States"/>
    <s v="Philadelphia"/>
    <s v="Pennsylvania"/>
    <n v="19140"/>
    <x v="3"/>
    <s v="TEC-MA-10002930"/>
    <x v="2"/>
    <s v="Machines"/>
    <s v="Ricoh - Ink Collector Unit for GX3000 Series Printers"/>
    <x v="4652"/>
    <n v="1"/>
    <n v="0.7"/>
    <n v="-18.038499999999996"/>
    <s v="Chuck Magee"/>
    <s v=""/>
    <n v="1"/>
    <n v="0"/>
  </r>
  <r>
    <n v="6812"/>
    <x v="3381"/>
    <x v="32"/>
    <d v="2019-09-15T00:00:00"/>
    <s v="First Class"/>
    <x v="519"/>
    <x v="519"/>
    <x v="0"/>
    <s v="United States"/>
    <s v="Philadelphia"/>
    <s v="Pennsylvania"/>
    <n v="19140"/>
    <x v="3"/>
    <s v="FUR-CH-10002372"/>
    <x v="0"/>
    <s v="Chairs"/>
    <s v="Office Star - Ergonomically Designed Knee Chair"/>
    <x v="4653"/>
    <n v="2"/>
    <n v="0.3"/>
    <n v="-29.152799999999992"/>
    <s v="Chuck Magee"/>
    <s v=""/>
    <n v="1"/>
    <n v="0"/>
  </r>
  <r>
    <n v="6813"/>
    <x v="3381"/>
    <x v="32"/>
    <d v="2019-09-15T00:00:00"/>
    <s v="First Class"/>
    <x v="519"/>
    <x v="519"/>
    <x v="0"/>
    <s v="United States"/>
    <s v="Philadelphia"/>
    <s v="Pennsylvania"/>
    <n v="19140"/>
    <x v="3"/>
    <s v="OFF-BI-10003707"/>
    <x v="1"/>
    <s v="Binders"/>
    <s v="Aluminum Screw Posts"/>
    <x v="4654"/>
    <n v="4"/>
    <n v="0.7"/>
    <n v="-12.207999999999995"/>
    <s v="Chuck Magee"/>
    <s v=""/>
    <n v="1"/>
    <n v="0"/>
  </r>
  <r>
    <n v="6814"/>
    <x v="3381"/>
    <x v="32"/>
    <d v="2019-09-15T00:00:00"/>
    <s v="First Class"/>
    <x v="519"/>
    <x v="519"/>
    <x v="0"/>
    <s v="United States"/>
    <s v="Philadelphia"/>
    <s v="Pennsylvania"/>
    <n v="19140"/>
    <x v="3"/>
    <s v="FUR-FU-10001057"/>
    <x v="0"/>
    <s v="Furnishings"/>
    <s v="Tensor Track Tree Floor Lamp"/>
    <x v="4655"/>
    <n v="8"/>
    <n v="0.2"/>
    <n v="4.7975999999999992"/>
    <s v="Chuck Magee"/>
    <s v=""/>
    <n v="1"/>
    <n v="0"/>
  </r>
  <r>
    <n v="6815"/>
    <x v="3381"/>
    <x v="32"/>
    <d v="2019-09-15T00:00:00"/>
    <s v="First Class"/>
    <x v="519"/>
    <x v="519"/>
    <x v="0"/>
    <s v="United States"/>
    <s v="Philadelphia"/>
    <s v="Pennsylvania"/>
    <n v="19140"/>
    <x v="3"/>
    <s v="TEC-MA-10001681"/>
    <x v="2"/>
    <s v="Machines"/>
    <s v="Lexmark MarkNet N8150 Wireless Print Server"/>
    <x v="4656"/>
    <n v="2"/>
    <n v="0.7"/>
    <n v="-168.8189999999999"/>
    <s v="Chuck Magee"/>
    <s v=""/>
    <n v="1"/>
    <n v="0"/>
  </r>
  <r>
    <n v="6816"/>
    <x v="3382"/>
    <x v="1103"/>
    <d v="2016-06-21T00:00:00"/>
    <s v="Standard Class"/>
    <x v="485"/>
    <x v="485"/>
    <x v="0"/>
    <s v="United States"/>
    <s v="Seattle"/>
    <s v="Washington"/>
    <n v="98105"/>
    <x v="1"/>
    <s v="FUR-FU-10003981"/>
    <x v="0"/>
    <s v="Furnishings"/>
    <s v="Eldon Wave Desk Accessories"/>
    <x v="875"/>
    <n v="3"/>
    <n v="0"/>
    <n v="2.6208000000000005"/>
    <s v="Anna Andreadi"/>
    <s v=""/>
    <n v="1"/>
    <n v="0"/>
  </r>
  <r>
    <n v="6817"/>
    <x v="3382"/>
    <x v="1103"/>
    <d v="2016-06-21T00:00:00"/>
    <s v="Standard Class"/>
    <x v="485"/>
    <x v="485"/>
    <x v="0"/>
    <s v="United States"/>
    <s v="Seattle"/>
    <s v="Washington"/>
    <n v="98105"/>
    <x v="1"/>
    <s v="OFF-FA-10000624"/>
    <x v="1"/>
    <s v="Fasteners"/>
    <s v="OIC Binder Clips"/>
    <x v="1511"/>
    <n v="5"/>
    <n v="0"/>
    <n v="8.9499999999999993"/>
    <s v="Anna Andreadi"/>
    <s v=""/>
    <n v="1"/>
    <n v="0"/>
  </r>
  <r>
    <n v="6818"/>
    <x v="3382"/>
    <x v="1103"/>
    <d v="2016-06-21T00:00:00"/>
    <s v="Standard Class"/>
    <x v="485"/>
    <x v="485"/>
    <x v="0"/>
    <s v="United States"/>
    <s v="Seattle"/>
    <s v="Washington"/>
    <n v="98105"/>
    <x v="1"/>
    <s v="OFF-BI-10004995"/>
    <x v="1"/>
    <s v="Binders"/>
    <s v="GBC DocuBind P400 Electric Binding System"/>
    <x v="4657"/>
    <n v="3"/>
    <n v="0.2"/>
    <n v="1061.5721999999998"/>
    <s v="Anna Andreadi"/>
    <s v=""/>
    <n v="1"/>
    <n v="0"/>
  </r>
  <r>
    <n v="6819"/>
    <x v="3383"/>
    <x v="116"/>
    <d v="2020-01-01T00:00:00"/>
    <s v="Standard Class"/>
    <x v="628"/>
    <x v="628"/>
    <x v="1"/>
    <s v="United States"/>
    <s v="Peoria"/>
    <s v="Illinois"/>
    <n v="61604"/>
    <x v="2"/>
    <s v="OFF-BI-10003784"/>
    <x v="1"/>
    <s v="Binders"/>
    <s v="Computer Printout Index Tabs"/>
    <x v="4658"/>
    <n v="5"/>
    <n v="0.8"/>
    <n v="-2.6880000000000015"/>
    <s v="Kelly Williams"/>
    <s v=""/>
    <n v="1"/>
    <n v="0"/>
  </r>
  <r>
    <n v="6820"/>
    <x v="3383"/>
    <x v="116"/>
    <d v="2020-01-01T00:00:00"/>
    <s v="Standard Class"/>
    <x v="628"/>
    <x v="628"/>
    <x v="1"/>
    <s v="United States"/>
    <s v="Peoria"/>
    <s v="Illinois"/>
    <n v="61604"/>
    <x v="2"/>
    <s v="FUR-FU-10004586"/>
    <x v="0"/>
    <s v="Furnishings"/>
    <s v="G.E. Longer-Life Indoor Recessed Floodlight Bulbs"/>
    <x v="4659"/>
    <n v="3"/>
    <n v="0.6"/>
    <n v="-2.3903999999999996"/>
    <s v="Kelly Williams"/>
    <s v=""/>
    <n v="1"/>
    <n v="0"/>
  </r>
  <r>
    <n v="6821"/>
    <x v="3383"/>
    <x v="116"/>
    <d v="2020-01-01T00:00:00"/>
    <s v="Standard Class"/>
    <x v="628"/>
    <x v="628"/>
    <x v="1"/>
    <s v="United States"/>
    <s v="Peoria"/>
    <s v="Illinois"/>
    <n v="61604"/>
    <x v="2"/>
    <s v="FUR-CH-10004698"/>
    <x v="0"/>
    <s v="Chairs"/>
    <s v="Padded Folding Chairs, Black, 4/Carton"/>
    <x v="4653"/>
    <n v="2"/>
    <n v="0.3"/>
    <n v="-3.2391999999999896"/>
    <s v="Kelly Williams"/>
    <s v=""/>
    <n v="1"/>
    <n v="0"/>
  </r>
  <r>
    <n v="6822"/>
    <x v="3383"/>
    <x v="116"/>
    <d v="2020-01-01T00:00:00"/>
    <s v="Standard Class"/>
    <x v="628"/>
    <x v="628"/>
    <x v="1"/>
    <s v="United States"/>
    <s v="Peoria"/>
    <s v="Illinois"/>
    <n v="61604"/>
    <x v="2"/>
    <s v="FUR-FU-10001935"/>
    <x v="0"/>
    <s v="Furnishings"/>
    <s v="3M Hangers With Command Adhesive"/>
    <x v="369"/>
    <n v="2"/>
    <n v="0.6"/>
    <n v="-1.4059999999999997"/>
    <s v="Kelly Williams"/>
    <s v=""/>
    <n v="1"/>
    <n v="0"/>
  </r>
  <r>
    <n v="6823"/>
    <x v="3384"/>
    <x v="808"/>
    <d v="2019-11-07T00:00:00"/>
    <s v="Standard Class"/>
    <x v="473"/>
    <x v="473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x v="4660"/>
    <n v="5"/>
    <n v="0"/>
    <n v="43.705999999999996"/>
    <s v="Anna Andreadi"/>
    <s v=""/>
    <n v="1"/>
    <n v="0"/>
  </r>
  <r>
    <n v="6824"/>
    <x v="3385"/>
    <x v="395"/>
    <d v="2017-07-29T00:00:00"/>
    <s v="Standard Class"/>
    <x v="453"/>
    <x v="453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x v="4661"/>
    <n v="9"/>
    <n v="0"/>
    <n v="49.23"/>
    <s v="Cassandra Brandow"/>
    <s v=""/>
    <n v="1"/>
    <n v="0"/>
  </r>
  <r>
    <n v="6825"/>
    <x v="3385"/>
    <x v="395"/>
    <d v="2017-07-29T00:00:00"/>
    <s v="Standard Class"/>
    <x v="453"/>
    <x v="453"/>
    <x v="1"/>
    <s v="United States"/>
    <s v="Montgomery"/>
    <s v="Alabama"/>
    <n v="36116"/>
    <x v="0"/>
    <s v="FUR-TA-10002041"/>
    <x v="0"/>
    <s v="Tables"/>
    <s v="Bevis Round Conference Table Top, X-Base"/>
    <x v="4662"/>
    <n v="2"/>
    <n v="0"/>
    <n v="39.44380000000001"/>
    <s v="Cassandra Brandow"/>
    <s v=""/>
    <n v="1"/>
    <n v="0"/>
  </r>
  <r>
    <n v="6826"/>
    <x v="3386"/>
    <x v="824"/>
    <d v="2018-10-09T00:00:00"/>
    <s v="Standard Class"/>
    <x v="568"/>
    <x v="568"/>
    <x v="1"/>
    <s v="United States"/>
    <s v="Lafayette"/>
    <s v="Indiana"/>
    <n v="47905"/>
    <x v="2"/>
    <s v="OFF-ST-10001558"/>
    <x v="1"/>
    <s v="Storage"/>
    <s v="Acco Perma 4000 Stacking Storage Drawers"/>
    <x v="4663"/>
    <n v="2"/>
    <n v="0"/>
    <n v="4.8719999999999999"/>
    <s v="Kelly Williams"/>
    <s v=""/>
    <n v="1"/>
    <n v="0"/>
  </r>
  <r>
    <n v="6827"/>
    <x v="3386"/>
    <x v="824"/>
    <d v="2018-10-09T00:00:00"/>
    <s v="Standard Class"/>
    <x v="568"/>
    <x v="568"/>
    <x v="1"/>
    <s v="United States"/>
    <s v="Lafayette"/>
    <s v="Indiana"/>
    <n v="47905"/>
    <x v="2"/>
    <s v="TEC-CO-10004722"/>
    <x v="2"/>
    <s v="Copiers"/>
    <s v="Canon imageCLASS 2200 Advanced Copier"/>
    <x v="4664"/>
    <n v="5"/>
    <n v="0"/>
    <n v="8399.9759999999987"/>
    <s v="Kelly Williams"/>
    <s v=""/>
    <n v="1"/>
    <n v="0"/>
  </r>
  <r>
    <n v="6828"/>
    <x v="3386"/>
    <x v="824"/>
    <d v="2018-10-09T00:00:00"/>
    <s v="Standard Class"/>
    <x v="568"/>
    <x v="568"/>
    <x v="1"/>
    <s v="United States"/>
    <s v="Lafayette"/>
    <s v="Indiana"/>
    <n v="47905"/>
    <x v="2"/>
    <s v="OFF-BI-10004600"/>
    <x v="1"/>
    <s v="Binders"/>
    <s v="Ibico Ibimaster 300 Manual Binding System"/>
    <x v="2556"/>
    <n v="2"/>
    <n v="0"/>
    <n v="331.19099999999997"/>
    <s v="Kelly Williams"/>
    <s v=""/>
    <n v="1"/>
    <n v="0"/>
  </r>
  <r>
    <n v="6829"/>
    <x v="3386"/>
    <x v="824"/>
    <d v="2018-10-09T00:00:00"/>
    <s v="Standard Class"/>
    <x v="568"/>
    <x v="568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x v="4665"/>
    <n v="7"/>
    <n v="0"/>
    <n v="16.8413"/>
    <s v="Kelly Williams"/>
    <s v=""/>
    <n v="1"/>
    <n v="0"/>
  </r>
  <r>
    <n v="6830"/>
    <x v="3386"/>
    <x v="824"/>
    <d v="2018-10-09T00:00:00"/>
    <s v="Standard Class"/>
    <x v="568"/>
    <x v="568"/>
    <x v="1"/>
    <s v="United States"/>
    <s v="Lafayette"/>
    <s v="Indiana"/>
    <n v="47905"/>
    <x v="2"/>
    <s v="OFF-AR-10001958"/>
    <x v="1"/>
    <s v="Art"/>
    <s v="Stanley Bostitch Contemporary Electric Pencil Sharpeners"/>
    <x v="2041"/>
    <n v="2"/>
    <n v="0"/>
    <n v="9.5088000000000008"/>
    <s v="Kelly Williams"/>
    <s v=""/>
    <n v="1"/>
    <n v="0"/>
  </r>
  <r>
    <n v="6831"/>
    <x v="3387"/>
    <x v="435"/>
    <d v="2018-12-27T00:00:00"/>
    <s v="Second Class"/>
    <x v="463"/>
    <x v="463"/>
    <x v="1"/>
    <s v="United States"/>
    <s v="New York City"/>
    <s v="New York"/>
    <n v="10009"/>
    <x v="3"/>
    <s v="TEC-PH-10001750"/>
    <x v="2"/>
    <s v="Phones"/>
    <s v="Samsung Rugby III"/>
    <x v="933"/>
    <n v="3"/>
    <n v="0"/>
    <n v="53.451900000000009"/>
    <s v="Chuck Magee"/>
    <s v=""/>
    <n v="1"/>
    <n v="0"/>
  </r>
  <r>
    <n v="6832"/>
    <x v="3388"/>
    <x v="246"/>
    <d v="2019-07-27T00:00:00"/>
    <s v="Standard Class"/>
    <x v="750"/>
    <x v="750"/>
    <x v="0"/>
    <s v="United States"/>
    <s v="New York City"/>
    <s v="New York"/>
    <n v="10024"/>
    <x v="3"/>
    <s v="OFF-AP-10002287"/>
    <x v="1"/>
    <s v="Appliances"/>
    <s v="Eureka Sanitaire  Multi-Pro Heavy-Duty Upright, Disposable Bags"/>
    <x v="2053"/>
    <n v="4"/>
    <n v="0"/>
    <n v="4.5448000000000004"/>
    <s v="Chuck Magee"/>
    <s v=""/>
    <n v="1"/>
    <n v="0"/>
  </r>
  <r>
    <n v="6833"/>
    <x v="3389"/>
    <x v="998"/>
    <d v="2017-10-17T00:00:00"/>
    <s v="Standard Class"/>
    <x v="273"/>
    <x v="273"/>
    <x v="0"/>
    <s v="United States"/>
    <s v="Chicago"/>
    <s v="Illinois"/>
    <n v="60610"/>
    <x v="2"/>
    <s v="OFF-AR-10003183"/>
    <x v="1"/>
    <s v="Art"/>
    <s v="Avery Fluorescent Highlighter Four-Color Set"/>
    <x v="2245"/>
    <n v="3"/>
    <n v="0.2"/>
    <n v="1.0019999999999993"/>
    <s v="Kelly Williams"/>
    <s v=""/>
    <n v="1"/>
    <n v="0"/>
  </r>
  <r>
    <n v="6834"/>
    <x v="3390"/>
    <x v="162"/>
    <d v="2018-09-08T00:00:00"/>
    <s v="Same Day"/>
    <x v="307"/>
    <x v="307"/>
    <x v="0"/>
    <s v="United States"/>
    <s v="Santa Ana"/>
    <s v="California"/>
    <n v="92704"/>
    <x v="1"/>
    <s v="FUR-TA-10003008"/>
    <x v="0"/>
    <s v="Tables"/>
    <s v="Lesro Round Back Collection Coffee Table, End Table"/>
    <x v="4666"/>
    <n v="1"/>
    <n v="0.2"/>
    <n v="-12.778499999999994"/>
    <s v="Anna Andreadi"/>
    <s v=""/>
    <n v="1"/>
    <n v="0"/>
  </r>
  <r>
    <n v="6835"/>
    <x v="3391"/>
    <x v="73"/>
    <d v="2018-11-24T00:00:00"/>
    <s v="Standard Class"/>
    <x v="606"/>
    <x v="606"/>
    <x v="1"/>
    <s v="United States"/>
    <s v="Montebello"/>
    <s v="California"/>
    <n v="90640"/>
    <x v="1"/>
    <s v="TEC-AC-10004803"/>
    <x v="2"/>
    <s v="Accessories"/>
    <s v="Sony Micro Vault Click 4 GB USB 2.0 Flash Drive"/>
    <x v="4667"/>
    <n v="2"/>
    <n v="0"/>
    <n v="3.9032000000000018"/>
    <s v="Anna Andreadi"/>
    <s v=""/>
    <n v="1"/>
    <n v="0"/>
  </r>
  <r>
    <n v="6836"/>
    <x v="3392"/>
    <x v="453"/>
    <d v="2019-10-20T00:00:00"/>
    <s v="Standard Class"/>
    <x v="393"/>
    <x v="393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x v="4668"/>
    <n v="5"/>
    <n v="0"/>
    <n v="70.219000000000008"/>
    <s v="Anna Andreadi"/>
    <s v=""/>
    <n v="1"/>
    <n v="0"/>
  </r>
  <r>
    <n v="6837"/>
    <x v="3392"/>
    <x v="453"/>
    <d v="2019-10-20T00:00:00"/>
    <s v="Standard Class"/>
    <x v="393"/>
    <x v="393"/>
    <x v="1"/>
    <s v="United States"/>
    <s v="Thousand Oaks"/>
    <s v="California"/>
    <n v="91360"/>
    <x v="1"/>
    <s v="FUR-FU-10000087"/>
    <x v="0"/>
    <s v="Furnishings"/>
    <s v="Executive Impressions 14&quot; Two-Color Numerals Wall Clock"/>
    <x v="20"/>
    <n v="1"/>
    <n v="0"/>
    <n v="9.3152000000000008"/>
    <s v="Anna Andreadi"/>
    <s v=""/>
    <n v="1"/>
    <n v="0"/>
  </r>
  <r>
    <n v="6838"/>
    <x v="3393"/>
    <x v="380"/>
    <d v="2017-07-12T00:00:00"/>
    <s v="Standard Class"/>
    <x v="541"/>
    <x v="541"/>
    <x v="1"/>
    <s v="United States"/>
    <s v="Vineland"/>
    <s v="New Jersey"/>
    <n v="8360"/>
    <x v="3"/>
    <s v="OFF-AR-10003732"/>
    <x v="1"/>
    <s v="Art"/>
    <s v="Newell 333"/>
    <x v="1760"/>
    <n v="4"/>
    <n v="0"/>
    <n v="2.8911999999999995"/>
    <s v="Chuck Magee"/>
    <s v=""/>
    <n v="1"/>
    <n v="0"/>
  </r>
  <r>
    <n v="6839"/>
    <x v="3394"/>
    <x v="1119"/>
    <d v="2019-02-09T00:00:00"/>
    <s v="Standard Class"/>
    <x v="712"/>
    <x v="712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x v="3945"/>
    <n v="5"/>
    <n v="0"/>
    <n v="459.39599999999996"/>
    <s v="Anna Andreadi"/>
    <s v=""/>
    <n v="1"/>
    <n v="0"/>
  </r>
  <r>
    <n v="6840"/>
    <x v="3394"/>
    <x v="1119"/>
    <d v="2019-02-09T00:00:00"/>
    <s v="Standard Class"/>
    <x v="712"/>
    <x v="712"/>
    <x v="1"/>
    <s v="United States"/>
    <s v="Torrance"/>
    <s v="California"/>
    <n v="90503"/>
    <x v="1"/>
    <s v="TEC-PH-10003505"/>
    <x v="2"/>
    <s v="Phones"/>
    <s v="Geemarc AmpliPOWER60"/>
    <x v="4669"/>
    <n v="5"/>
    <n v="0.2"/>
    <n v="41.759999999999948"/>
    <s v="Anna Andreadi"/>
    <s v=""/>
    <n v="1"/>
    <n v="0"/>
  </r>
  <r>
    <n v="6841"/>
    <x v="3395"/>
    <x v="401"/>
    <d v="2017-12-07T00:00:00"/>
    <s v="First Class"/>
    <x v="486"/>
    <x v="486"/>
    <x v="2"/>
    <s v="United States"/>
    <s v="Troy"/>
    <s v="Ohio"/>
    <n v="45373"/>
    <x v="3"/>
    <s v="OFF-BI-10002852"/>
    <x v="1"/>
    <s v="Binders"/>
    <s v="Ibico Standard Transparent Covers"/>
    <x v="4670"/>
    <n v="3"/>
    <n v="0.7"/>
    <n v="-10.382399999999997"/>
    <s v="Chuck Magee"/>
    <s v=""/>
    <n v="1"/>
    <n v="0"/>
  </r>
  <r>
    <n v="6842"/>
    <x v="3396"/>
    <x v="126"/>
    <d v="2018-09-17T00:00:00"/>
    <s v="Standard Class"/>
    <x v="295"/>
    <x v="295"/>
    <x v="1"/>
    <s v="United States"/>
    <s v="Springfield"/>
    <s v="Virginia"/>
    <n v="22153"/>
    <x v="0"/>
    <s v="TEC-AC-10004877"/>
    <x v="2"/>
    <s v="Accessories"/>
    <s v="Imation 30456 USB Flash Drive 8GB"/>
    <x v="4671"/>
    <n v="3"/>
    <n v="0"/>
    <n v="1.6559999999999988"/>
    <s v="Cassandra Brandow"/>
    <s v=""/>
    <n v="1"/>
    <n v="0"/>
  </r>
  <r>
    <n v="6843"/>
    <x v="3396"/>
    <x v="126"/>
    <d v="2018-09-17T00:00:00"/>
    <s v="Standard Class"/>
    <x v="295"/>
    <x v="295"/>
    <x v="1"/>
    <s v="United States"/>
    <s v="Springfield"/>
    <s v="Virginia"/>
    <n v="22153"/>
    <x v="0"/>
    <s v="OFF-FA-10002975"/>
    <x v="1"/>
    <s v="Fasteners"/>
    <s v="Staples"/>
    <x v="1189"/>
    <n v="3"/>
    <n v="0"/>
    <n v="5.2164000000000001"/>
    <s v="Cassandra Brandow"/>
    <s v=""/>
    <n v="1"/>
    <n v="0"/>
  </r>
  <r>
    <n v="6844"/>
    <x v="3396"/>
    <x v="126"/>
    <d v="2018-09-17T00:00:00"/>
    <s v="Standard Class"/>
    <x v="295"/>
    <x v="295"/>
    <x v="1"/>
    <s v="United States"/>
    <s v="Springfield"/>
    <s v="Virginia"/>
    <n v="22153"/>
    <x v="0"/>
    <s v="OFF-ST-10000419"/>
    <x v="1"/>
    <s v="Storage"/>
    <s v="Rogers Jumbo File, Granite"/>
    <x v="4672"/>
    <n v="5"/>
    <n v="0"/>
    <n v="0.67899999999999849"/>
    <s v="Cassandra Brandow"/>
    <s v=""/>
    <n v="1"/>
    <n v="0"/>
  </r>
  <r>
    <n v="6845"/>
    <x v="3396"/>
    <x v="126"/>
    <d v="2018-09-17T00:00:00"/>
    <s v="Standard Class"/>
    <x v="295"/>
    <x v="295"/>
    <x v="1"/>
    <s v="United States"/>
    <s v="Springfield"/>
    <s v="Virginia"/>
    <n v="22153"/>
    <x v="0"/>
    <s v="FUR-CH-10002073"/>
    <x v="0"/>
    <s v="Chairs"/>
    <s v="Hon Olson Stacker Chairs"/>
    <x v="4673"/>
    <n v="4"/>
    <n v="0"/>
    <n v="307.14479999999992"/>
    <s v="Cassandra Brandow"/>
    <s v=""/>
    <n v="1"/>
    <n v="0"/>
  </r>
  <r>
    <n v="6846"/>
    <x v="3397"/>
    <x v="522"/>
    <d v="2016-07-12T00:00:00"/>
    <s v="Standard Class"/>
    <x v="604"/>
    <x v="604"/>
    <x v="2"/>
    <s v="United States"/>
    <s v="El Cajon"/>
    <s v="California"/>
    <n v="92020"/>
    <x v="1"/>
    <s v="FUR-CH-10000155"/>
    <x v="0"/>
    <s v="Chairs"/>
    <s v="Global Comet Stacking Armless Chair"/>
    <x v="1645"/>
    <n v="2"/>
    <n v="0.2"/>
    <n v="47.848000000000013"/>
    <s v="Anna Andreadi"/>
    <s v=""/>
    <n v="1"/>
    <n v="0"/>
  </r>
  <r>
    <n v="6847"/>
    <x v="3398"/>
    <x v="195"/>
    <d v="2018-05-14T00:00:00"/>
    <s v="Standard Class"/>
    <x v="602"/>
    <x v="602"/>
    <x v="1"/>
    <s v="United States"/>
    <s v="Los Angeles"/>
    <s v="California"/>
    <n v="90036"/>
    <x v="1"/>
    <s v="OFF-PA-10001260"/>
    <x v="1"/>
    <s v="Paper"/>
    <s v="TOPS Money Receipt Book, Consecutively Numbered in Red,"/>
    <x v="4674"/>
    <n v="4"/>
    <n v="0"/>
    <n v="14.417999999999999"/>
    <s v="Anna Andreadi"/>
    <s v=""/>
    <n v="1"/>
    <n v="0"/>
  </r>
  <r>
    <n v="6848"/>
    <x v="3399"/>
    <x v="427"/>
    <d v="2018-07-22T00:00:00"/>
    <s v="Standard Class"/>
    <x v="73"/>
    <x v="73"/>
    <x v="0"/>
    <s v="United States"/>
    <s v="Phoenix"/>
    <s v="Arizona"/>
    <n v="85023"/>
    <x v="1"/>
    <s v="TEC-PH-10001924"/>
    <x v="2"/>
    <s v="Phones"/>
    <s v="iHome FM Clock Radio with Lightning Dock"/>
    <x v="684"/>
    <n v="1"/>
    <n v="0.2"/>
    <n v="3.4995000000000029"/>
    <s v="Anna Andreadi"/>
    <s v=""/>
    <n v="1"/>
    <n v="0"/>
  </r>
  <r>
    <n v="6849"/>
    <x v="3400"/>
    <x v="1133"/>
    <d v="2018-06-21T00:00:00"/>
    <s v="First Class"/>
    <x v="590"/>
    <x v="590"/>
    <x v="0"/>
    <s v="United States"/>
    <s v="Frankfort"/>
    <s v="Illinois"/>
    <n v="60423"/>
    <x v="2"/>
    <s v="OFF-PA-10003134"/>
    <x v="1"/>
    <s v="Paper"/>
    <s v="Xerox 1937"/>
    <x v="4449"/>
    <n v="2"/>
    <n v="0.2"/>
    <n v="26.902399999999993"/>
    <s v="Kelly Williams"/>
    <s v=""/>
    <n v="1"/>
    <n v="0"/>
  </r>
  <r>
    <n v="6850"/>
    <x v="3401"/>
    <x v="1017"/>
    <d v="2016-04-25T00:00:00"/>
    <s v="Standard Class"/>
    <x v="546"/>
    <x v="546"/>
    <x v="0"/>
    <s v="United States"/>
    <s v="Los Angeles"/>
    <s v="California"/>
    <n v="90045"/>
    <x v="1"/>
    <s v="FUR-FU-10000409"/>
    <x v="0"/>
    <s v="Furnishings"/>
    <s v="GE 4 Foot Flourescent Tube, 40 Watt"/>
    <x v="3634"/>
    <n v="4"/>
    <n v="0"/>
    <n v="27.563200000000002"/>
    <s v="Anna Andreadi"/>
    <s v=""/>
    <n v="1"/>
    <n v="0"/>
  </r>
  <r>
    <n v="6851"/>
    <x v="3402"/>
    <x v="1134"/>
    <d v="2018-01-12T00:00:00"/>
    <s v="Standard Class"/>
    <x v="705"/>
    <x v="705"/>
    <x v="1"/>
    <s v="United States"/>
    <s v="Franklin"/>
    <s v="Wisconsin"/>
    <n v="53132"/>
    <x v="2"/>
    <s v="FUR-BO-10002545"/>
    <x v="0"/>
    <s v="Bookcases"/>
    <s v="Atlantic Metals Mobile 3-Shelf Bookcases, Custom Colors"/>
    <x v="4675"/>
    <n v="6"/>
    <n v="0"/>
    <n v="407.12880000000007"/>
    <s v="Kelly Williams"/>
    <s v=""/>
    <n v="1"/>
    <n v="0"/>
  </r>
  <r>
    <n v="6852"/>
    <x v="3402"/>
    <x v="1134"/>
    <d v="2018-01-12T00:00:00"/>
    <s v="Standard Class"/>
    <x v="705"/>
    <x v="705"/>
    <x v="1"/>
    <s v="United States"/>
    <s v="Franklin"/>
    <s v="Wisconsin"/>
    <n v="53132"/>
    <x v="2"/>
    <s v="OFF-BI-10001460"/>
    <x v="1"/>
    <s v="Binders"/>
    <s v="Plastic Binding Combs"/>
    <x v="4676"/>
    <n v="7"/>
    <n v="0"/>
    <n v="49.843499999999999"/>
    <s v="Kelly Williams"/>
    <s v=""/>
    <n v="1"/>
    <n v="0"/>
  </r>
  <r>
    <n v="6853"/>
    <x v="3403"/>
    <x v="331"/>
    <d v="2019-12-28T00:00:00"/>
    <s v="Second Class"/>
    <x v="751"/>
    <x v="751"/>
    <x v="1"/>
    <s v="United States"/>
    <s v="Little Rock"/>
    <s v="Arkansas"/>
    <n v="72209"/>
    <x v="0"/>
    <s v="OFF-ST-10001328"/>
    <x v="1"/>
    <s v="Storage"/>
    <s v="Personal Filing Tote with Lid, Black/Gray"/>
    <x v="4677"/>
    <n v="4"/>
    <n v="0"/>
    <n v="17.371200000000002"/>
    <s v="Cassandra Brandow"/>
    <s v=""/>
    <n v="1"/>
    <n v="0"/>
  </r>
  <r>
    <n v="6854"/>
    <x v="3403"/>
    <x v="331"/>
    <d v="2019-12-28T00:00:00"/>
    <s v="Second Class"/>
    <x v="751"/>
    <x v="751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  <s v="Cassandra Brandow"/>
    <s v=""/>
    <n v="1"/>
    <n v="0"/>
  </r>
  <r>
    <n v="6855"/>
    <x v="3403"/>
    <x v="331"/>
    <d v="2019-12-28T00:00:00"/>
    <s v="Second Class"/>
    <x v="751"/>
    <x v="751"/>
    <x v="1"/>
    <s v="United States"/>
    <s v="Little Rock"/>
    <s v="Arkansas"/>
    <n v="72209"/>
    <x v="0"/>
    <s v="OFF-ST-10001522"/>
    <x v="1"/>
    <s v="Storage"/>
    <s v="Gould Plastics 18-Pocket Panel Bin, 34w x 5-1/4d x 20-1/2h"/>
    <x v="4679"/>
    <n v="4"/>
    <n v="0"/>
    <n v="14.718399999999974"/>
    <s v="Cassandra Brandow"/>
    <s v=""/>
    <n v="1"/>
    <n v="0"/>
  </r>
  <r>
    <n v="6856"/>
    <x v="3403"/>
    <x v="331"/>
    <d v="2019-12-28T00:00:00"/>
    <s v="Second Class"/>
    <x v="751"/>
    <x v="751"/>
    <x v="1"/>
    <s v="United States"/>
    <s v="Little Rock"/>
    <s v="Arkansas"/>
    <n v="72209"/>
    <x v="0"/>
    <s v="OFF-PA-10001994"/>
    <x v="1"/>
    <s v="Paper"/>
    <s v="Ink Jet Note and Greeting Cards, 8-1/2&quot; x 5-1/2&quot; Card Size"/>
    <x v="4680"/>
    <n v="2"/>
    <n v="0"/>
    <n v="20.6816"/>
    <s v="Cassandra Brandow"/>
    <s v=""/>
    <n v="1"/>
    <n v="0"/>
  </r>
  <r>
    <n v="6857"/>
    <x v="3403"/>
    <x v="331"/>
    <d v="2019-12-28T00:00:00"/>
    <s v="Second Class"/>
    <x v="751"/>
    <x v="751"/>
    <x v="1"/>
    <s v="United States"/>
    <s v="Little Rock"/>
    <s v="Arkansas"/>
    <n v="72209"/>
    <x v="0"/>
    <s v="OFF-EN-10001453"/>
    <x v="1"/>
    <s v="Envelopes"/>
    <s v="Tyvek Interoffice Envelopes, 9 1/2&quot; x 12 1/2&quot;, 100/Box"/>
    <x v="1101"/>
    <n v="3"/>
    <n v="0"/>
    <n v="85.981799999999993"/>
    <s v="Cassandra Brandow"/>
    <s v=""/>
    <n v="1"/>
    <n v="0"/>
  </r>
  <r>
    <n v="6858"/>
    <x v="3404"/>
    <x v="827"/>
    <d v="2019-04-22T00:00:00"/>
    <s v="Standard Class"/>
    <x v="519"/>
    <x v="519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x v="4681"/>
    <n v="3"/>
    <n v="0"/>
    <n v="13.507200000000001"/>
    <s v="Anna Andreadi"/>
    <n v="1"/>
    <n v="0"/>
    <n v="0"/>
  </r>
  <r>
    <n v="6859"/>
    <x v="3404"/>
    <x v="827"/>
    <d v="2019-04-22T00:00:00"/>
    <s v="Standard Class"/>
    <x v="519"/>
    <x v="519"/>
    <x v="0"/>
    <s v="United States"/>
    <s v="Los Angeles"/>
    <s v="California"/>
    <n v="90008"/>
    <x v="1"/>
    <s v="OFF-LA-10001404"/>
    <x v="1"/>
    <s v="Labels"/>
    <s v="Avery 517"/>
    <x v="1576"/>
    <n v="2"/>
    <n v="0"/>
    <n v="3.4685999999999999"/>
    <s v="Anna Andreadi"/>
    <n v="1"/>
    <n v="0"/>
    <n v="0"/>
  </r>
  <r>
    <n v="6860"/>
    <x v="3404"/>
    <x v="827"/>
    <d v="2019-04-22T00:00:00"/>
    <s v="Standard Class"/>
    <x v="519"/>
    <x v="519"/>
    <x v="0"/>
    <s v="United States"/>
    <s v="Los Angeles"/>
    <s v="California"/>
    <n v="90008"/>
    <x v="1"/>
    <s v="OFF-FA-10001561"/>
    <x v="1"/>
    <s v="Fasteners"/>
    <s v="Stockwell Push Pins"/>
    <x v="2943"/>
    <n v="5"/>
    <n v="0"/>
    <n v="3.5970000000000004"/>
    <s v="Anna Andreadi"/>
    <n v="1"/>
    <n v="0"/>
    <n v="0"/>
  </r>
  <r>
    <n v="6861"/>
    <x v="3404"/>
    <x v="827"/>
    <d v="2019-04-22T00:00:00"/>
    <s v="Standard Class"/>
    <x v="519"/>
    <x v="519"/>
    <x v="0"/>
    <s v="United States"/>
    <s v="Los Angeles"/>
    <s v="California"/>
    <n v="90008"/>
    <x v="1"/>
    <s v="TEC-AC-10001383"/>
    <x v="2"/>
    <s v="Accessories"/>
    <s v="Logitech Wireless Touch Keyboard K400"/>
    <x v="4682"/>
    <n v="11"/>
    <n v="0"/>
    <n v="46.731299999999962"/>
    <s v="Anna Andreadi"/>
    <n v="1"/>
    <n v="0"/>
    <n v="0"/>
  </r>
  <r>
    <n v="6862"/>
    <x v="3404"/>
    <x v="827"/>
    <d v="2019-04-22T00:00:00"/>
    <s v="Standard Class"/>
    <x v="519"/>
    <x v="519"/>
    <x v="0"/>
    <s v="United States"/>
    <s v="Los Angeles"/>
    <s v="California"/>
    <n v="90008"/>
    <x v="1"/>
    <s v="OFF-LA-10003190"/>
    <x v="1"/>
    <s v="Labels"/>
    <s v="Avery 474"/>
    <x v="4173"/>
    <n v="8"/>
    <n v="0"/>
    <n v="11.2896"/>
    <s v="Anna Andreadi"/>
    <n v="1"/>
    <n v="0"/>
    <n v="0"/>
  </r>
  <r>
    <n v="6863"/>
    <x v="3404"/>
    <x v="827"/>
    <d v="2019-04-22T00:00:00"/>
    <s v="Standard Class"/>
    <x v="519"/>
    <x v="519"/>
    <x v="0"/>
    <s v="United States"/>
    <s v="Los Angeles"/>
    <s v="California"/>
    <n v="90008"/>
    <x v="1"/>
    <s v="FUR-CH-10003774"/>
    <x v="0"/>
    <s v="Chairs"/>
    <s v="Global Wood Trimmed Manager's Task Chair, Khaki"/>
    <x v="287"/>
    <n v="3"/>
    <n v="0.2"/>
    <n v="-19.105800000000016"/>
    <s v="Anna Andreadi"/>
    <n v="1"/>
    <n v="0"/>
    <n v="0"/>
  </r>
  <r>
    <n v="6864"/>
    <x v="3405"/>
    <x v="96"/>
    <d v="2019-12-08T00:00:00"/>
    <s v="Standard Class"/>
    <x v="199"/>
    <x v="199"/>
    <x v="1"/>
    <s v="United States"/>
    <s v="San Antonio"/>
    <s v="Texas"/>
    <n v="78207"/>
    <x v="2"/>
    <s v="OFF-PA-10000520"/>
    <x v="1"/>
    <s v="Paper"/>
    <s v="Xerox 201"/>
    <x v="563"/>
    <n v="2"/>
    <n v="0.2"/>
    <n v="3.6288"/>
    <s v="Kelly Williams"/>
    <s v=""/>
    <n v="1"/>
    <n v="0"/>
  </r>
  <r>
    <n v="6865"/>
    <x v="3406"/>
    <x v="1036"/>
    <d v="2018-08-28T00:00:00"/>
    <s v="Standard Class"/>
    <x v="554"/>
    <x v="554"/>
    <x v="1"/>
    <s v="United States"/>
    <s v="Los Angeles"/>
    <s v="California"/>
    <n v="90004"/>
    <x v="1"/>
    <s v="OFF-BI-10004465"/>
    <x v="1"/>
    <s v="Binders"/>
    <s v="Avery Durable Slant Ring Binders"/>
    <x v="2538"/>
    <n v="2"/>
    <n v="0.2"/>
    <n v="4.7519999999999998"/>
    <s v="Anna Andreadi"/>
    <s v=""/>
    <n v="1"/>
    <n v="0"/>
  </r>
  <r>
    <n v="6866"/>
    <x v="3406"/>
    <x v="1036"/>
    <d v="2018-08-28T00:00:00"/>
    <s v="Standard Class"/>
    <x v="554"/>
    <x v="554"/>
    <x v="1"/>
    <s v="United States"/>
    <s v="Los Angeles"/>
    <s v="California"/>
    <n v="90004"/>
    <x v="1"/>
    <s v="TEC-PH-10003555"/>
    <x v="2"/>
    <s v="Phones"/>
    <s v="Motorola HK250 Universal Bluetooth Headset"/>
    <x v="1377"/>
    <n v="5"/>
    <n v="0.2"/>
    <n v="-20.690999999999992"/>
    <s v="Anna Andreadi"/>
    <s v=""/>
    <n v="1"/>
    <n v="0"/>
  </r>
  <r>
    <n v="6867"/>
    <x v="3406"/>
    <x v="1036"/>
    <d v="2018-08-28T00:00:00"/>
    <s v="Standard Class"/>
    <x v="554"/>
    <x v="554"/>
    <x v="1"/>
    <s v="United States"/>
    <s v="Los Angeles"/>
    <s v="California"/>
    <n v="90004"/>
    <x v="1"/>
    <s v="TEC-AC-10000844"/>
    <x v="2"/>
    <s v="Accessories"/>
    <s v="Logitech Gaming G510s - Keyboard"/>
    <x v="2369"/>
    <n v="3"/>
    <n v="0"/>
    <n v="91.789199999999994"/>
    <s v="Anna Andreadi"/>
    <s v=""/>
    <n v="1"/>
    <n v="0"/>
  </r>
  <r>
    <n v="6868"/>
    <x v="3406"/>
    <x v="1036"/>
    <d v="2018-08-28T00:00:00"/>
    <s v="Standard Class"/>
    <x v="554"/>
    <x v="554"/>
    <x v="1"/>
    <s v="United States"/>
    <s v="Los Angeles"/>
    <s v="California"/>
    <n v="90004"/>
    <x v="1"/>
    <s v="TEC-PH-10003187"/>
    <x v="2"/>
    <s v="Phones"/>
    <s v="Anker Astro Mini 3000mAh Ultra-Compact Portable Charger"/>
    <x v="236"/>
    <n v="2"/>
    <n v="0.2"/>
    <n v="-7.9959999999999996"/>
    <s v="Anna Andreadi"/>
    <s v=""/>
    <n v="1"/>
    <n v="0"/>
  </r>
  <r>
    <n v="6869"/>
    <x v="3406"/>
    <x v="1036"/>
    <d v="2018-08-28T00:00:00"/>
    <s v="Standard Class"/>
    <x v="554"/>
    <x v="554"/>
    <x v="1"/>
    <s v="United States"/>
    <s v="Los Angeles"/>
    <s v="California"/>
    <n v="90004"/>
    <x v="1"/>
    <s v="FUR-TA-10003569"/>
    <x v="0"/>
    <s v="Tables"/>
    <s v="Bretford CR8500 Series Meeting Room Furniture"/>
    <x v="4683"/>
    <n v="9"/>
    <n v="0.2"/>
    <n v="180.44099999999992"/>
    <s v="Anna Andreadi"/>
    <s v=""/>
    <n v="1"/>
    <n v="0"/>
  </r>
  <r>
    <n v="6870"/>
    <x v="3406"/>
    <x v="1036"/>
    <d v="2018-08-28T00:00:00"/>
    <s v="Standard Class"/>
    <x v="554"/>
    <x v="554"/>
    <x v="1"/>
    <s v="United States"/>
    <s v="Los Angeles"/>
    <s v="California"/>
    <n v="90004"/>
    <x v="1"/>
    <s v="OFF-PA-10003848"/>
    <x v="1"/>
    <s v="Paper"/>
    <s v="Xerox 1997"/>
    <x v="91"/>
    <n v="2"/>
    <n v="0"/>
    <n v="6.2208000000000006"/>
    <s v="Anna Andreadi"/>
    <s v=""/>
    <n v="1"/>
    <n v="0"/>
  </r>
  <r>
    <n v="6871"/>
    <x v="3406"/>
    <x v="1036"/>
    <d v="2018-08-28T00:00:00"/>
    <s v="Standard Class"/>
    <x v="554"/>
    <x v="554"/>
    <x v="1"/>
    <s v="United States"/>
    <s v="Los Angeles"/>
    <s v="California"/>
    <n v="90004"/>
    <x v="1"/>
    <s v="OFF-PA-10002606"/>
    <x v="1"/>
    <s v="Paper"/>
    <s v="Xerox 1928"/>
    <x v="4021"/>
    <n v="9"/>
    <n v="0"/>
    <n v="21.384"/>
    <s v="Anna Andreadi"/>
    <s v=""/>
    <n v="1"/>
    <n v="0"/>
  </r>
  <r>
    <n v="6872"/>
    <x v="3407"/>
    <x v="5"/>
    <d v="2018-12-08T00:00:00"/>
    <s v="Second Class"/>
    <x v="575"/>
    <x v="575"/>
    <x v="1"/>
    <s v="United States"/>
    <s v="Chicago"/>
    <s v="Illinois"/>
    <n v="60610"/>
    <x v="2"/>
    <s v="OFF-LA-10004853"/>
    <x v="1"/>
    <s v="Labels"/>
    <s v="Avery 483"/>
    <x v="1655"/>
    <n v="3"/>
    <n v="0.2"/>
    <n v="3.8843999999999994"/>
    <s v="Kelly Williams"/>
    <s v=""/>
    <n v="1"/>
    <n v="0"/>
  </r>
  <r>
    <n v="6873"/>
    <x v="3408"/>
    <x v="1135"/>
    <d v="2017-12-19T00:00:00"/>
    <s v="First Class"/>
    <x v="65"/>
    <x v="65"/>
    <x v="0"/>
    <s v="United States"/>
    <s v="Seattle"/>
    <s v="Washington"/>
    <n v="98105"/>
    <x v="1"/>
    <s v="OFF-PA-10004948"/>
    <x v="1"/>
    <s v="Paper"/>
    <s v="Xerox 190"/>
    <x v="1393"/>
    <n v="1"/>
    <n v="0"/>
    <n v="2.3406000000000002"/>
    <s v="Anna Andreadi"/>
    <s v=""/>
    <n v="1"/>
    <n v="0"/>
  </r>
  <r>
    <n v="6874"/>
    <x v="3409"/>
    <x v="1136"/>
    <d v="2016-10-22T00:00:00"/>
    <s v="Second Class"/>
    <x v="14"/>
    <x v="14"/>
    <x v="0"/>
    <s v="United States"/>
    <s v="Beaumont"/>
    <s v="Texas"/>
    <n v="77705"/>
    <x v="2"/>
    <s v="OFF-BI-10003676"/>
    <x v="1"/>
    <s v="Binders"/>
    <s v="GBC Standard Recycled Report Covers, Clear Plastic Sheets"/>
    <x v="999"/>
    <n v="5"/>
    <n v="0.8"/>
    <n v="-17.248000000000008"/>
    <s v="Kelly Williams"/>
    <s v=""/>
    <n v="1"/>
    <n v="0"/>
  </r>
  <r>
    <n v="6875"/>
    <x v="3409"/>
    <x v="1136"/>
    <d v="2016-10-22T00:00:00"/>
    <s v="Second Class"/>
    <x v="14"/>
    <x v="14"/>
    <x v="0"/>
    <s v="United States"/>
    <s v="Beaumont"/>
    <s v="Texas"/>
    <n v="77705"/>
    <x v="2"/>
    <s v="TEC-AC-10001314"/>
    <x v="2"/>
    <s v="Accessories"/>
    <s v="Case Logic 2.4GHz Wireless Keyboard"/>
    <x v="2486"/>
    <n v="3"/>
    <n v="0.2"/>
    <n v="-17.996400000000019"/>
    <s v="Kelly Williams"/>
    <s v=""/>
    <n v="1"/>
    <n v="0"/>
  </r>
  <r>
    <n v="6876"/>
    <x v="3410"/>
    <x v="64"/>
    <d v="2018-09-10T00:00:00"/>
    <s v="Standard Class"/>
    <x v="462"/>
    <x v="462"/>
    <x v="0"/>
    <s v="United States"/>
    <s v="Chesapeake"/>
    <s v="Virginia"/>
    <n v="23320"/>
    <x v="0"/>
    <s v="OFF-LA-10004545"/>
    <x v="1"/>
    <s v="Labels"/>
    <s v="Avery 50"/>
    <x v="2989"/>
    <n v="2"/>
    <n v="0"/>
    <n v="11.778199999999998"/>
    <s v="Cassandra Brandow"/>
    <s v=""/>
    <n v="1"/>
    <n v="0"/>
  </r>
  <r>
    <n v="6877"/>
    <x v="3410"/>
    <x v="64"/>
    <d v="2018-09-10T00:00:00"/>
    <s v="Standard Class"/>
    <x v="462"/>
    <x v="462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x v="679"/>
    <n v="3"/>
    <n v="0"/>
    <n v="314.05859999999996"/>
    <s v="Cassandra Brandow"/>
    <s v=""/>
    <n v="1"/>
    <n v="0"/>
  </r>
  <r>
    <n v="6878"/>
    <x v="3411"/>
    <x v="52"/>
    <d v="2017-10-15T00:00:00"/>
    <s v="Same Day"/>
    <x v="0"/>
    <x v="0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x v="4684"/>
    <n v="6"/>
    <n v="0.6"/>
    <n v="-95.24760000000002"/>
    <s v="Kelly Williams"/>
    <s v=""/>
    <n v="1"/>
    <n v="0"/>
  </r>
  <r>
    <n v="6879"/>
    <x v="3411"/>
    <x v="52"/>
    <d v="2017-10-15T00:00:00"/>
    <s v="Same Day"/>
    <x v="0"/>
    <x v="0"/>
    <x v="0"/>
    <s v="United States"/>
    <s v="Dallas"/>
    <s v="Texas"/>
    <n v="75217"/>
    <x v="2"/>
    <s v="OFF-PA-10003001"/>
    <x v="1"/>
    <s v="Paper"/>
    <s v="Xerox 1986"/>
    <x v="758"/>
    <n v="1"/>
    <n v="0.2"/>
    <n v="1.8703999999999998"/>
    <s v="Kelly Williams"/>
    <s v=""/>
    <n v="1"/>
    <n v="0"/>
  </r>
  <r>
    <n v="6880"/>
    <x v="3412"/>
    <x v="494"/>
    <d v="2017-12-05T00:00:00"/>
    <s v="Second Class"/>
    <x v="69"/>
    <x v="69"/>
    <x v="2"/>
    <s v="United States"/>
    <s v="Seattle"/>
    <s v="Washington"/>
    <n v="98105"/>
    <x v="1"/>
    <s v="FUR-CH-10001215"/>
    <x v="0"/>
    <s v="Chairs"/>
    <s v="Global Troy Executive Leather Low-Back Tilter"/>
    <x v="4202"/>
    <n v="5"/>
    <n v="0.2"/>
    <n v="125.24499999999995"/>
    <s v="Anna Andreadi"/>
    <s v=""/>
    <n v="1"/>
    <n v="0"/>
  </r>
  <r>
    <n v="6881"/>
    <x v="3412"/>
    <x v="494"/>
    <d v="2017-12-05T00:00:00"/>
    <s v="Second Class"/>
    <x v="69"/>
    <x v="69"/>
    <x v="2"/>
    <s v="United States"/>
    <s v="Seattle"/>
    <s v="Washington"/>
    <n v="98105"/>
    <x v="1"/>
    <s v="OFF-PA-10004255"/>
    <x v="1"/>
    <s v="Paper"/>
    <s v="Xerox 219"/>
    <x v="56"/>
    <n v="5"/>
    <n v="0"/>
    <n v="15.552000000000001"/>
    <s v="Anna Andreadi"/>
    <s v=""/>
    <n v="1"/>
    <n v="0"/>
  </r>
  <r>
    <n v="6882"/>
    <x v="3412"/>
    <x v="494"/>
    <d v="2017-12-05T00:00:00"/>
    <s v="Second Class"/>
    <x v="69"/>
    <x v="69"/>
    <x v="2"/>
    <s v="United States"/>
    <s v="Seattle"/>
    <s v="Washington"/>
    <n v="98105"/>
    <x v="1"/>
    <s v="FUR-TA-10001705"/>
    <x v="0"/>
    <s v="Tables"/>
    <s v="Bush Advantage Collection Round Conference Table"/>
    <x v="4685"/>
    <n v="9"/>
    <n v="0"/>
    <n v="401.81399999999985"/>
    <s v="Anna Andreadi"/>
    <s v=""/>
    <n v="1"/>
    <n v="0"/>
  </r>
  <r>
    <n v="6883"/>
    <x v="3412"/>
    <x v="494"/>
    <d v="2017-12-05T00:00:00"/>
    <s v="Second Class"/>
    <x v="69"/>
    <x v="69"/>
    <x v="2"/>
    <s v="United States"/>
    <s v="Seattle"/>
    <s v="Washington"/>
    <n v="98105"/>
    <x v="1"/>
    <s v="OFF-ST-10002554"/>
    <x v="1"/>
    <s v="Storage"/>
    <s v="Tennsco Industrial Shelving"/>
    <x v="64"/>
    <n v="3"/>
    <n v="0"/>
    <n v="2.9346000000000032"/>
    <s v="Anna Andreadi"/>
    <s v=""/>
    <n v="1"/>
    <n v="0"/>
  </r>
  <r>
    <n v="6884"/>
    <x v="3412"/>
    <x v="494"/>
    <d v="2017-12-05T00:00:00"/>
    <s v="Second Class"/>
    <x v="69"/>
    <x v="69"/>
    <x v="2"/>
    <s v="United States"/>
    <s v="Seattle"/>
    <s v="Washington"/>
    <n v="98105"/>
    <x v="1"/>
    <s v="OFF-PA-10002222"/>
    <x v="1"/>
    <s v="Paper"/>
    <s v="Xerox Color Copier Paper, 11&quot; x 17&quot;, Ream"/>
    <x v="1159"/>
    <n v="5"/>
    <n v="0"/>
    <n v="52.531999999999996"/>
    <s v="Anna Andreadi"/>
    <s v=""/>
    <n v="1"/>
    <n v="0"/>
  </r>
  <r>
    <n v="6885"/>
    <x v="3413"/>
    <x v="70"/>
    <d v="2017-06-04T00:00:00"/>
    <s v="Standard Class"/>
    <x v="217"/>
    <x v="217"/>
    <x v="0"/>
    <s v="United States"/>
    <s v="Minneapolis"/>
    <s v="Minnesota"/>
    <n v="55407"/>
    <x v="2"/>
    <s v="FUR-CH-10002320"/>
    <x v="0"/>
    <s v="Chairs"/>
    <s v="Hon Pagoda Stacking Chairs"/>
    <x v="4686"/>
    <n v="8"/>
    <n v="0"/>
    <n v="770.35199999999986"/>
    <s v="Kelly Williams"/>
    <s v=""/>
    <n v="1"/>
    <n v="0"/>
  </r>
  <r>
    <n v="6886"/>
    <x v="3414"/>
    <x v="18"/>
    <d v="2019-09-17T00:00:00"/>
    <s v="Standard Class"/>
    <x v="456"/>
    <x v="456"/>
    <x v="0"/>
    <s v="United States"/>
    <s v="Springfield"/>
    <s v="Ohio"/>
    <n v="45503"/>
    <x v="3"/>
    <s v="TEC-AC-10003499"/>
    <x v="2"/>
    <s v="Accessories"/>
    <s v="Memorex Mini Travel Drive 8 GB USB 2.0 Flash Drive"/>
    <x v="4687"/>
    <n v="4"/>
    <n v="0.2"/>
    <n v="8.8008000000000006"/>
    <s v="Chuck Magee"/>
    <s v=""/>
    <n v="1"/>
    <n v="0"/>
  </r>
  <r>
    <n v="6887"/>
    <x v="3414"/>
    <x v="18"/>
    <d v="2019-09-17T00:00:00"/>
    <s v="Standard Class"/>
    <x v="456"/>
    <x v="456"/>
    <x v="0"/>
    <s v="United States"/>
    <s v="Springfield"/>
    <s v="Ohio"/>
    <n v="45503"/>
    <x v="3"/>
    <s v="TEC-PH-10003580"/>
    <x v="2"/>
    <s v="Phones"/>
    <s v="Cisco IP Phone 7961G-GE VoIP phone"/>
    <x v="4688"/>
    <n v="2"/>
    <n v="0.4"/>
    <n v="-56.310799999999972"/>
    <s v="Chuck Magee"/>
    <s v=""/>
    <n v="1"/>
    <n v="0"/>
  </r>
  <r>
    <n v="6888"/>
    <x v="3415"/>
    <x v="1016"/>
    <d v="2019-05-02T00:00:00"/>
    <s v="Standard Class"/>
    <x v="328"/>
    <x v="328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x v="71"/>
    <n v="3"/>
    <n v="0"/>
    <n v="8.7629999999999999"/>
    <s v="Anna Andreadi"/>
    <s v=""/>
    <n v="1"/>
    <n v="0"/>
  </r>
  <r>
    <n v="6889"/>
    <x v="3415"/>
    <x v="1016"/>
    <d v="2019-05-02T00:00:00"/>
    <s v="Standard Class"/>
    <x v="328"/>
    <x v="328"/>
    <x v="0"/>
    <s v="United States"/>
    <s v="Los Angeles"/>
    <s v="California"/>
    <n v="90032"/>
    <x v="1"/>
    <s v="OFF-BI-10000666"/>
    <x v="1"/>
    <s v="Binders"/>
    <s v="Surelock Post Binders"/>
    <x v="4689"/>
    <n v="3"/>
    <n v="0.2"/>
    <n v="27.503999999999998"/>
    <s v="Anna Andreadi"/>
    <s v=""/>
    <n v="1"/>
    <n v="0"/>
  </r>
  <r>
    <n v="6890"/>
    <x v="3416"/>
    <x v="65"/>
    <d v="2019-09-22T00:00:00"/>
    <s v="Standard Class"/>
    <x v="164"/>
    <x v="164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x v="4690"/>
    <n v="8"/>
    <n v="0"/>
    <n v="26.790400000000005"/>
    <s v="Cassandra Brandow"/>
    <s v=""/>
    <n v="1"/>
    <n v="0"/>
  </r>
  <r>
    <n v="6891"/>
    <x v="3416"/>
    <x v="65"/>
    <d v="2019-09-22T00:00:00"/>
    <s v="Standard Class"/>
    <x v="164"/>
    <x v="164"/>
    <x v="1"/>
    <s v="United States"/>
    <s v="Columbus"/>
    <s v="Georgia"/>
    <n v="31907"/>
    <x v="0"/>
    <s v="OFF-PA-10000673"/>
    <x v="1"/>
    <s v="Paper"/>
    <s v="Post-it “Important Message” Note Pad, Neon Colors, 50 Sheets/Pad"/>
    <x v="363"/>
    <n v="7"/>
    <n v="0"/>
    <n v="24.460800000000003"/>
    <s v="Cassandra Brandow"/>
    <s v=""/>
    <n v="1"/>
    <n v="0"/>
  </r>
  <r>
    <n v="6892"/>
    <x v="3416"/>
    <x v="65"/>
    <d v="2019-09-22T00:00:00"/>
    <s v="Standard Class"/>
    <x v="164"/>
    <x v="164"/>
    <x v="1"/>
    <s v="United States"/>
    <s v="Columbus"/>
    <s v="Georgia"/>
    <n v="31907"/>
    <x v="0"/>
    <s v="OFF-AR-10000380"/>
    <x v="1"/>
    <s v="Art"/>
    <s v="Hunt PowerHouse Electric Pencil Sharpener, Blue"/>
    <x v="3369"/>
    <n v="3"/>
    <n v="0"/>
    <n v="34.181999999999988"/>
    <s v="Cassandra Brandow"/>
    <s v=""/>
    <n v="1"/>
    <n v="0"/>
  </r>
  <r>
    <n v="6893"/>
    <x v="3416"/>
    <x v="65"/>
    <d v="2019-09-22T00:00:00"/>
    <s v="Standard Class"/>
    <x v="164"/>
    <x v="164"/>
    <x v="1"/>
    <s v="United States"/>
    <s v="Columbus"/>
    <s v="Georgia"/>
    <n v="31907"/>
    <x v="0"/>
    <s v="OFF-PA-10003848"/>
    <x v="1"/>
    <s v="Paper"/>
    <s v="Xerox 1997"/>
    <x v="243"/>
    <n v="4"/>
    <n v="0"/>
    <n v="12.441600000000001"/>
    <s v="Cassandra Brandow"/>
    <s v=""/>
    <n v="1"/>
    <n v="0"/>
  </r>
  <r>
    <n v="6894"/>
    <x v="3416"/>
    <x v="65"/>
    <d v="2019-09-22T00:00:00"/>
    <s v="Standard Class"/>
    <x v="164"/>
    <x v="164"/>
    <x v="1"/>
    <s v="United States"/>
    <s v="Columbus"/>
    <s v="Georgia"/>
    <n v="31907"/>
    <x v="0"/>
    <s v="FUR-FU-10002963"/>
    <x v="0"/>
    <s v="Furnishings"/>
    <s v="Master Caster Door Stop, Gray"/>
    <x v="2352"/>
    <n v="4"/>
    <n v="0"/>
    <n v="6.9087999999999994"/>
    <s v="Cassandra Brandow"/>
    <s v=""/>
    <n v="1"/>
    <n v="0"/>
  </r>
  <r>
    <n v="6895"/>
    <x v="3416"/>
    <x v="65"/>
    <d v="2019-09-22T00:00:00"/>
    <s v="Standard Class"/>
    <x v="164"/>
    <x v="164"/>
    <x v="1"/>
    <s v="United States"/>
    <s v="Columbus"/>
    <s v="Georgia"/>
    <n v="31907"/>
    <x v="0"/>
    <s v="TEC-PH-10002447"/>
    <x v="2"/>
    <s v="Phones"/>
    <s v="AT&amp;T CL83451 4-Handset Telephone"/>
    <x v="4691"/>
    <n v="2"/>
    <n v="0"/>
    <n v="119.4742"/>
    <s v="Cassandra Brandow"/>
    <s v=""/>
    <n v="1"/>
    <n v="0"/>
  </r>
  <r>
    <n v="6896"/>
    <x v="3416"/>
    <x v="65"/>
    <d v="2019-09-22T00:00:00"/>
    <s v="Standard Class"/>
    <x v="164"/>
    <x v="164"/>
    <x v="1"/>
    <s v="United States"/>
    <s v="Columbus"/>
    <s v="Georgia"/>
    <n v="31907"/>
    <x v="0"/>
    <s v="OFF-SU-10004261"/>
    <x v="1"/>
    <s v="Supplies"/>
    <s v="Fiskars 8&quot; Scissors, 2/Pack"/>
    <x v="4692"/>
    <n v="2"/>
    <n v="0"/>
    <n v="9.9991999999999948"/>
    <s v="Cassandra Brandow"/>
    <s v=""/>
    <n v="1"/>
    <n v="0"/>
  </r>
  <r>
    <n v="6897"/>
    <x v="3416"/>
    <x v="65"/>
    <d v="2019-09-22T00:00:00"/>
    <s v="Standard Class"/>
    <x v="164"/>
    <x v="164"/>
    <x v="1"/>
    <s v="United States"/>
    <s v="Columbus"/>
    <s v="Georgia"/>
    <n v="31907"/>
    <x v="0"/>
    <s v="OFF-PA-10003228"/>
    <x v="1"/>
    <s v="Paper"/>
    <s v="Xerox 1917"/>
    <x v="1672"/>
    <n v="5"/>
    <n v="0"/>
    <n v="114.93849999999998"/>
    <s v="Cassandra Brandow"/>
    <s v=""/>
    <n v="1"/>
    <n v="0"/>
  </r>
  <r>
    <n v="6898"/>
    <x v="3417"/>
    <x v="238"/>
    <d v="2019-08-25T00:00:00"/>
    <s v="Standard Class"/>
    <x v="237"/>
    <x v="237"/>
    <x v="0"/>
    <s v="United States"/>
    <s v="Lakewood"/>
    <s v="Ohio"/>
    <n v="44107"/>
    <x v="3"/>
    <s v="OFF-BI-10004817"/>
    <x v="1"/>
    <s v="Binders"/>
    <s v="GBC Personal VeloBind Strips"/>
    <x v="4693"/>
    <n v="3"/>
    <n v="0.7"/>
    <n v="-7.9067999999999969"/>
    <s v="Chuck Magee"/>
    <s v=""/>
    <n v="1"/>
    <n v="0"/>
  </r>
  <r>
    <n v="6899"/>
    <x v="3418"/>
    <x v="1137"/>
    <d v="2017-05-26T00:00:00"/>
    <s v="Second Class"/>
    <x v="745"/>
    <x v="745"/>
    <x v="0"/>
    <s v="United States"/>
    <s v="Naperville"/>
    <s v="Illinois"/>
    <n v="60540"/>
    <x v="2"/>
    <s v="FUR-CH-10002880"/>
    <x v="0"/>
    <s v="Chairs"/>
    <s v="Global High-Back Leather Tilter, Burgundy"/>
    <x v="4694"/>
    <n v="7"/>
    <n v="0.3"/>
    <n v="-163.57670000000005"/>
    <s v="Kelly Williams"/>
    <s v=""/>
    <n v="1"/>
    <n v="0"/>
  </r>
  <r>
    <n v="6900"/>
    <x v="3418"/>
    <x v="1137"/>
    <d v="2017-05-26T00:00:00"/>
    <s v="Second Class"/>
    <x v="745"/>
    <x v="745"/>
    <x v="0"/>
    <s v="United States"/>
    <s v="Naperville"/>
    <s v="Illinois"/>
    <n v="60540"/>
    <x v="2"/>
    <s v="OFF-BI-10001249"/>
    <x v="1"/>
    <s v="Binders"/>
    <s v="Avery Heavy-Duty EZD View Binder with Locking Rings"/>
    <x v="4695"/>
    <n v="6"/>
    <n v="0.8"/>
    <n v="-13.015200000000004"/>
    <s v="Kelly Williams"/>
    <s v=""/>
    <n v="1"/>
    <n v="0"/>
  </r>
  <r>
    <n v="6901"/>
    <x v="3419"/>
    <x v="67"/>
    <d v="2017-09-11T00:00:00"/>
    <s v="Standard Class"/>
    <x v="184"/>
    <x v="184"/>
    <x v="2"/>
    <s v="United States"/>
    <s v="New York City"/>
    <s v="New York"/>
    <n v="10009"/>
    <x v="3"/>
    <s v="TEC-AC-10002402"/>
    <x v="2"/>
    <s v="Accessories"/>
    <s v="Razer Kraken PRO Over Ear PC and Music Headset"/>
    <x v="4696"/>
    <n v="7"/>
    <n v="0"/>
    <n v="167.97899999999996"/>
    <s v="Chuck Magee"/>
    <s v=""/>
    <n v="1"/>
    <n v="0"/>
  </r>
  <r>
    <n v="6902"/>
    <x v="3420"/>
    <x v="1138"/>
    <d v="2019-07-24T00:00:00"/>
    <s v="Same Day"/>
    <x v="403"/>
    <x v="403"/>
    <x v="1"/>
    <s v="United States"/>
    <s v="Huntington Beach"/>
    <s v="California"/>
    <n v="92646"/>
    <x v="1"/>
    <s v="TEC-CO-10001449"/>
    <x v="2"/>
    <s v="Copiers"/>
    <s v="Hewlett Packard LaserJet 3310 Copier"/>
    <x v="4697"/>
    <n v="5"/>
    <n v="0.2"/>
    <n v="839.9860000000001"/>
    <s v="Anna Andreadi"/>
    <s v=""/>
    <n v="1"/>
    <n v="0"/>
  </r>
  <r>
    <n v="6903"/>
    <x v="3421"/>
    <x v="264"/>
    <d v="2019-09-08T00:00:00"/>
    <s v="Standard Class"/>
    <x v="329"/>
    <x v="329"/>
    <x v="1"/>
    <s v="United States"/>
    <s v="Chicago"/>
    <s v="Illinois"/>
    <n v="60653"/>
    <x v="2"/>
    <s v="OFF-FA-10002280"/>
    <x v="1"/>
    <s v="Fasteners"/>
    <s v="Advantus Plastic Paper Clips"/>
    <x v="4698"/>
    <n v="4"/>
    <n v="0.2"/>
    <n v="5.6"/>
    <s v="Kelly Williams"/>
    <s v=""/>
    <n v="1"/>
    <n v="0"/>
  </r>
  <r>
    <n v="6904"/>
    <x v="3421"/>
    <x v="264"/>
    <d v="2019-09-08T00:00:00"/>
    <s v="Standard Class"/>
    <x v="329"/>
    <x v="329"/>
    <x v="1"/>
    <s v="United States"/>
    <s v="Chicago"/>
    <s v="Illinois"/>
    <n v="60653"/>
    <x v="2"/>
    <s v="OFF-AP-10003278"/>
    <x v="1"/>
    <s v="Appliances"/>
    <s v="Belkin 7-Outlet SurgeMaster Home Series"/>
    <x v="4699"/>
    <n v="2"/>
    <n v="0.8"/>
    <n v="-15.087600000000002"/>
    <s v="Kelly Williams"/>
    <s v=""/>
    <n v="1"/>
    <n v="0"/>
  </r>
  <r>
    <n v="6905"/>
    <x v="3421"/>
    <x v="264"/>
    <d v="2019-09-08T00:00:00"/>
    <s v="Standard Class"/>
    <x v="329"/>
    <x v="329"/>
    <x v="1"/>
    <s v="United States"/>
    <s v="Chicago"/>
    <s v="Illinois"/>
    <n v="60653"/>
    <x v="2"/>
    <s v="OFF-ST-10003994"/>
    <x v="1"/>
    <s v="Storage"/>
    <s v="Belkin 19&quot; Center-Weighted Shelf, Gray"/>
    <x v="4700"/>
    <n v="5"/>
    <n v="0.2"/>
    <n v="-44.235000000000007"/>
    <s v="Kelly Williams"/>
    <s v=""/>
    <n v="1"/>
    <n v="0"/>
  </r>
  <r>
    <n v="6906"/>
    <x v="3422"/>
    <x v="1139"/>
    <d v="2019-12-08T00:00:00"/>
    <s v="Second Class"/>
    <x v="272"/>
    <x v="272"/>
    <x v="1"/>
    <s v="United States"/>
    <s v="Brentwood"/>
    <s v="California"/>
    <n v="94513"/>
    <x v="1"/>
    <s v="OFF-ST-10003221"/>
    <x v="1"/>
    <s v="Storage"/>
    <s v="Staple magnet"/>
    <x v="3893"/>
    <n v="1"/>
    <n v="0"/>
    <n v="2.8836000000000004"/>
    <s v="Anna Andreadi"/>
    <s v=""/>
    <n v="1"/>
    <n v="0"/>
  </r>
  <r>
    <n v="6907"/>
    <x v="3423"/>
    <x v="968"/>
    <d v="2019-05-20T00:00:00"/>
    <s v="Same Day"/>
    <x v="153"/>
    <x v="153"/>
    <x v="1"/>
    <s v="United States"/>
    <s v="Trenton"/>
    <s v="Michigan"/>
    <n v="48183"/>
    <x v="2"/>
    <s v="OFF-BI-10002225"/>
    <x v="1"/>
    <s v="Binders"/>
    <s v="Square Ring Data Binders, Rigid 75 Pt. Covers, 11&quot; x 14-7/8&quot;"/>
    <x v="521"/>
    <n v="2"/>
    <n v="0"/>
    <n v="19.814399999999999"/>
    <s v="Kelly Williams"/>
    <s v=""/>
    <n v="1"/>
    <n v="0"/>
  </r>
  <r>
    <n v="6908"/>
    <x v="3424"/>
    <x v="720"/>
    <d v="2018-10-03T00:00:00"/>
    <s v="Standard Class"/>
    <x v="517"/>
    <x v="517"/>
    <x v="0"/>
    <s v="United States"/>
    <s v="Seattle"/>
    <s v="Washington"/>
    <n v="98103"/>
    <x v="1"/>
    <s v="TEC-PH-10002584"/>
    <x v="2"/>
    <s v="Phones"/>
    <s v="Samsung Galaxy S4"/>
    <x v="3796"/>
    <n v="2"/>
    <n v="0.2"/>
    <n v="125.19799999999992"/>
    <s v="Anna Andreadi"/>
    <s v=""/>
    <n v="1"/>
    <n v="0"/>
  </r>
  <r>
    <n v="6909"/>
    <x v="3425"/>
    <x v="389"/>
    <d v="2019-12-15T00:00:00"/>
    <s v="Standard Class"/>
    <x v="68"/>
    <x v="68"/>
    <x v="1"/>
    <s v="United States"/>
    <s v="North Charleston"/>
    <s v="South Carolina"/>
    <n v="29406"/>
    <x v="0"/>
    <s v="FUR-FU-10002364"/>
    <x v="0"/>
    <s v="Furnishings"/>
    <s v="Eldon Expressions Wood Desk Accessories, Oak"/>
    <x v="1816"/>
    <n v="2"/>
    <n v="0"/>
    <n v="4.2803999999999984"/>
    <s v="Cassandra Brandow"/>
    <s v=""/>
    <n v="1"/>
    <n v="0"/>
  </r>
  <r>
    <n v="6910"/>
    <x v="3426"/>
    <x v="103"/>
    <d v="2016-09-18T00:00:00"/>
    <s v="Second Class"/>
    <x v="23"/>
    <x v="23"/>
    <x v="0"/>
    <s v="United States"/>
    <s v="Columbus"/>
    <s v="Ohio"/>
    <n v="43229"/>
    <x v="3"/>
    <s v="OFF-BI-10004022"/>
    <x v="1"/>
    <s v="Binders"/>
    <s v="Acco Suede Grain Vinyl Round Ring Binder"/>
    <x v="1293"/>
    <n v="3"/>
    <n v="0.7"/>
    <n v="-2.0015999999999998"/>
    <s v="Chuck Magee"/>
    <s v=""/>
    <n v="1"/>
    <n v="0"/>
  </r>
  <r>
    <n v="6911"/>
    <x v="3427"/>
    <x v="570"/>
    <d v="2019-08-02T00:00:00"/>
    <s v="Standard Class"/>
    <x v="364"/>
    <x v="364"/>
    <x v="0"/>
    <s v="United States"/>
    <s v="Seattle"/>
    <s v="Washington"/>
    <n v="98103"/>
    <x v="1"/>
    <s v="FUR-BO-10004709"/>
    <x v="0"/>
    <s v="Bookcases"/>
    <s v="Bush Westfield Collection Bookcases, Medium Cherry Finish"/>
    <x v="4701"/>
    <n v="2"/>
    <n v="0"/>
    <n v="25.511200000000002"/>
    <s v="Anna Andreadi"/>
    <s v=""/>
    <n v="1"/>
    <n v="0"/>
  </r>
  <r>
    <n v="6912"/>
    <x v="3428"/>
    <x v="378"/>
    <d v="2019-08-05T00:00:00"/>
    <s v="Second Class"/>
    <x v="75"/>
    <x v="75"/>
    <x v="0"/>
    <s v="United States"/>
    <s v="San Francisco"/>
    <s v="California"/>
    <n v="94109"/>
    <x v="1"/>
    <s v="OFF-ST-10004340"/>
    <x v="1"/>
    <s v="Storage"/>
    <s v="Fellowes Mobile File Cart, Black"/>
    <x v="4702"/>
    <n v="3"/>
    <n v="0"/>
    <n v="50.365800000000007"/>
    <s v="Anna Andreadi"/>
    <s v=""/>
    <n v="1"/>
    <n v="0"/>
  </r>
  <r>
    <n v="6913"/>
    <x v="3429"/>
    <x v="743"/>
    <d v="2019-05-05T00:00:00"/>
    <s v="Second Class"/>
    <x v="605"/>
    <x v="605"/>
    <x v="1"/>
    <s v="United States"/>
    <s v="Los Angeles"/>
    <s v="California"/>
    <n v="90049"/>
    <x v="1"/>
    <s v="TEC-AC-10001714"/>
    <x v="2"/>
    <s v="Accessories"/>
    <s v="Logitech MX Performance Wireless Mouse"/>
    <x v="4703"/>
    <n v="4"/>
    <n v="0"/>
    <n v="59.037199999999999"/>
    <s v="Anna Andreadi"/>
    <s v=""/>
    <n v="1"/>
    <n v="0"/>
  </r>
  <r>
    <n v="6914"/>
    <x v="3430"/>
    <x v="821"/>
    <d v="2017-06-16T00:00:00"/>
    <s v="Standard Class"/>
    <x v="101"/>
    <x v="101"/>
    <x v="0"/>
    <s v="United States"/>
    <s v="West Palm Beach"/>
    <s v="Florida"/>
    <n v="33407"/>
    <x v="0"/>
    <s v="TEC-PH-10002844"/>
    <x v="2"/>
    <s v="Phones"/>
    <s v="Speck Products Candyshell Flip Case"/>
    <x v="4029"/>
    <n v="2"/>
    <n v="0.2"/>
    <n v="4.1987999999999985"/>
    <s v="Cassandra Brandow"/>
    <s v=""/>
    <n v="1"/>
    <n v="0"/>
  </r>
  <r>
    <n v="6915"/>
    <x v="3431"/>
    <x v="1091"/>
    <d v="2016-12-29T00:00:00"/>
    <s v="Standard Class"/>
    <x v="413"/>
    <x v="413"/>
    <x v="0"/>
    <s v="United States"/>
    <s v="Chicago"/>
    <s v="Illinois"/>
    <n v="60623"/>
    <x v="2"/>
    <s v="OFF-ST-10000585"/>
    <x v="1"/>
    <s v="Storage"/>
    <s v="Economy Rollaway Files"/>
    <x v="4704"/>
    <n v="1"/>
    <n v="0.2"/>
    <n v="9.911999999999999"/>
    <s v="Kelly Williams"/>
    <s v=""/>
    <n v="1"/>
    <n v="0"/>
  </r>
  <r>
    <n v="6916"/>
    <x v="3431"/>
    <x v="1091"/>
    <d v="2016-12-29T00:00:00"/>
    <s v="Standard Class"/>
    <x v="413"/>
    <x v="413"/>
    <x v="0"/>
    <s v="United States"/>
    <s v="Chicago"/>
    <s v="Illinois"/>
    <n v="60623"/>
    <x v="2"/>
    <s v="OFF-BI-10002824"/>
    <x v="1"/>
    <s v="Binders"/>
    <s v="Recycled Easel Ring Binders"/>
    <x v="4705"/>
    <n v="6"/>
    <n v="0.8"/>
    <n v="-31.332000000000008"/>
    <s v="Kelly Williams"/>
    <s v=""/>
    <n v="1"/>
    <n v="0"/>
  </r>
  <r>
    <n v="6917"/>
    <x v="3431"/>
    <x v="1091"/>
    <d v="2016-12-29T00:00:00"/>
    <s v="Standard Class"/>
    <x v="413"/>
    <x v="413"/>
    <x v="0"/>
    <s v="United States"/>
    <s v="Chicago"/>
    <s v="Illinois"/>
    <n v="60623"/>
    <x v="2"/>
    <s v="OFF-PA-10001289"/>
    <x v="1"/>
    <s v="Paper"/>
    <s v="White Computer Printout Paper by Universal"/>
    <x v="4706"/>
    <n v="4"/>
    <n v="0.2"/>
    <n v="44.961600000000004"/>
    <s v="Kelly Williams"/>
    <s v=""/>
    <n v="1"/>
    <n v="0"/>
  </r>
  <r>
    <n v="6918"/>
    <x v="3432"/>
    <x v="757"/>
    <d v="2016-12-21T00:00:00"/>
    <s v="Standard Class"/>
    <x v="741"/>
    <x v="741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x v="4707"/>
    <n v="5"/>
    <n v="0.2"/>
    <n v="70.196000000000026"/>
    <s v="Anna Andreadi"/>
    <s v=""/>
    <n v="1"/>
    <n v="0"/>
  </r>
  <r>
    <n v="6919"/>
    <x v="3433"/>
    <x v="947"/>
    <d v="2018-04-18T00:00:00"/>
    <s v="Second Class"/>
    <x v="298"/>
    <x v="298"/>
    <x v="0"/>
    <s v="United States"/>
    <s v="Seattle"/>
    <s v="Washington"/>
    <n v="98115"/>
    <x v="1"/>
    <s v="OFF-SU-10003567"/>
    <x v="1"/>
    <s v="Supplies"/>
    <s v="Stiletto Hand Letter Openers"/>
    <x v="4708"/>
    <n v="3"/>
    <n v="0"/>
    <n v="0.86400000000000077"/>
    <s v="Anna Andreadi"/>
    <s v=""/>
    <n v="1"/>
    <n v="0"/>
  </r>
  <r>
    <n v="6920"/>
    <x v="3434"/>
    <x v="1031"/>
    <d v="2017-05-28T00:00:00"/>
    <s v="Standard Class"/>
    <x v="428"/>
    <x v="428"/>
    <x v="1"/>
    <s v="United States"/>
    <s v="Philadelphia"/>
    <s v="Pennsylvania"/>
    <n v="19143"/>
    <x v="3"/>
    <s v="OFF-BI-10001597"/>
    <x v="1"/>
    <s v="Binders"/>
    <s v="Wilson Jones Ledger-Size, Piano-Hinge Binder, 2&quot;, Blue"/>
    <x v="4709"/>
    <n v="2"/>
    <n v="0.7"/>
    <n v="-18.031199999999998"/>
    <s v="Chuck Magee"/>
    <s v=""/>
    <n v="1"/>
    <n v="0"/>
  </r>
  <r>
    <n v="6921"/>
    <x v="3435"/>
    <x v="425"/>
    <d v="2019-03-02T00:00:00"/>
    <s v="Standard Class"/>
    <x v="78"/>
    <x v="78"/>
    <x v="0"/>
    <s v="United States"/>
    <s v="Santa Barbara"/>
    <s v="California"/>
    <n v="93101"/>
    <x v="1"/>
    <s v="OFF-AP-10003287"/>
    <x v="1"/>
    <s v="Appliances"/>
    <s v="Tripp Lite TLP810NET Broadband Surge for Modem/Fax"/>
    <x v="4710"/>
    <n v="7"/>
    <n v="0"/>
    <n v="99.901199999999989"/>
    <s v="Anna Andreadi"/>
    <s v=""/>
    <n v="1"/>
    <n v="0"/>
  </r>
  <r>
    <n v="6922"/>
    <x v="3436"/>
    <x v="1095"/>
    <d v="2019-04-10T00:00:00"/>
    <s v="Standard Class"/>
    <x v="390"/>
    <x v="390"/>
    <x v="2"/>
    <s v="United States"/>
    <s v="New York City"/>
    <s v="New York"/>
    <n v="10011"/>
    <x v="3"/>
    <s v="OFF-EN-10001532"/>
    <x v="1"/>
    <s v="Envelopes"/>
    <s v="Brown Kraft Recycled Envelopes"/>
    <x v="4711"/>
    <n v="1"/>
    <n v="0"/>
    <n v="8.49"/>
    <s v="Chuck Magee"/>
    <s v=""/>
    <n v="1"/>
    <n v="0"/>
  </r>
  <r>
    <n v="6923"/>
    <x v="3437"/>
    <x v="199"/>
    <d v="2017-03-19T00:00:00"/>
    <s v="Second Class"/>
    <x v="384"/>
    <x v="384"/>
    <x v="0"/>
    <s v="United States"/>
    <s v="Auburn"/>
    <s v="Alabama"/>
    <n v="36830"/>
    <x v="0"/>
    <s v="OFF-LA-10003930"/>
    <x v="1"/>
    <s v="Labels"/>
    <s v="Dot Matrix Printer Tape Reel Labels, White, 5000/Box"/>
    <x v="4712"/>
    <n v="5"/>
    <n v="0"/>
    <n v="240.8595"/>
    <s v="Cassandra Brandow"/>
    <s v=""/>
    <n v="1"/>
    <n v="0"/>
  </r>
  <r>
    <n v="6924"/>
    <x v="3437"/>
    <x v="199"/>
    <d v="2017-03-19T00:00:00"/>
    <s v="Second Class"/>
    <x v="384"/>
    <x v="384"/>
    <x v="0"/>
    <s v="United States"/>
    <s v="Auburn"/>
    <s v="Alabama"/>
    <n v="36830"/>
    <x v="0"/>
    <s v="OFF-EN-10003845"/>
    <x v="1"/>
    <s v="Envelopes"/>
    <s v="Colored Envelopes"/>
    <x v="1576"/>
    <n v="2"/>
    <n v="0"/>
    <n v="3.3947999999999996"/>
    <s v="Cassandra Brandow"/>
    <s v=""/>
    <n v="1"/>
    <n v="0"/>
  </r>
  <r>
    <n v="6925"/>
    <x v="3438"/>
    <x v="672"/>
    <d v="2017-12-04T00:00:00"/>
    <s v="Standard Class"/>
    <x v="538"/>
    <x v="538"/>
    <x v="0"/>
    <s v="United States"/>
    <s v="New York City"/>
    <s v="New York"/>
    <n v="10035"/>
    <x v="3"/>
    <s v="OFF-PA-10002659"/>
    <x v="1"/>
    <s v="Paper"/>
    <s v="Avoid Verbal Orders Carbonless Minifold Book"/>
    <x v="4713"/>
    <n v="7"/>
    <n v="0"/>
    <n v="10.883599999999998"/>
    <s v="Chuck Magee"/>
    <s v=""/>
    <n v="1"/>
    <n v="0"/>
  </r>
  <r>
    <n v="6926"/>
    <x v="3438"/>
    <x v="672"/>
    <d v="2017-12-04T00:00:00"/>
    <s v="Standard Class"/>
    <x v="538"/>
    <x v="538"/>
    <x v="0"/>
    <s v="United States"/>
    <s v="New York City"/>
    <s v="New York"/>
    <n v="10035"/>
    <x v="3"/>
    <s v="FUR-BO-10001608"/>
    <x v="0"/>
    <s v="Bookcases"/>
    <s v="Hon Metal Bookcases, Black"/>
    <x v="2871"/>
    <n v="12"/>
    <n v="0.2"/>
    <n v="42.588000000000022"/>
    <s v="Chuck Magee"/>
    <s v=""/>
    <n v="1"/>
    <n v="0"/>
  </r>
  <r>
    <n v="6927"/>
    <x v="3439"/>
    <x v="1062"/>
    <d v="2018-08-03T00:00:00"/>
    <s v="Standard Class"/>
    <x v="730"/>
    <x v="730"/>
    <x v="0"/>
    <s v="United States"/>
    <s v="Los Angeles"/>
    <s v="California"/>
    <n v="90032"/>
    <x v="1"/>
    <s v="OFF-LA-10000305"/>
    <x v="1"/>
    <s v="Labels"/>
    <s v="Avery 495"/>
    <x v="1381"/>
    <n v="3"/>
    <n v="0"/>
    <n v="8.6939999999999991"/>
    <s v="Anna Andreadi"/>
    <s v=""/>
    <n v="1"/>
    <n v="0"/>
  </r>
  <r>
    <n v="6928"/>
    <x v="3440"/>
    <x v="661"/>
    <d v="2018-06-25T00:00:00"/>
    <s v="Second Class"/>
    <x v="76"/>
    <x v="76"/>
    <x v="0"/>
    <s v="United States"/>
    <s v="San Francisco"/>
    <s v="California"/>
    <n v="94109"/>
    <x v="1"/>
    <s v="OFF-ST-10003638"/>
    <x v="1"/>
    <s v="Storage"/>
    <s v="Mobile Personal File Cube"/>
    <x v="4714"/>
    <n v="4"/>
    <n v="0"/>
    <n v="25.293599999999998"/>
    <s v="Anna Andreadi"/>
    <s v=""/>
    <n v="1"/>
    <n v="0"/>
  </r>
  <r>
    <n v="6929"/>
    <x v="3440"/>
    <x v="661"/>
    <d v="2018-06-25T00:00:00"/>
    <s v="Second Class"/>
    <x v="76"/>
    <x v="76"/>
    <x v="0"/>
    <s v="United States"/>
    <s v="San Francisco"/>
    <s v="California"/>
    <n v="94109"/>
    <x v="1"/>
    <s v="OFF-LA-10001934"/>
    <x v="1"/>
    <s v="Labels"/>
    <s v="Avery 516"/>
    <x v="2521"/>
    <n v="3"/>
    <n v="0"/>
    <n v="10.307099999999998"/>
    <s v="Anna Andreadi"/>
    <s v=""/>
    <n v="1"/>
    <n v="0"/>
  </r>
  <r>
    <n v="6930"/>
    <x v="3440"/>
    <x v="661"/>
    <d v="2018-06-25T00:00:00"/>
    <s v="Second Class"/>
    <x v="76"/>
    <x v="76"/>
    <x v="0"/>
    <s v="United States"/>
    <s v="San Francisco"/>
    <s v="California"/>
    <n v="94109"/>
    <x v="1"/>
    <s v="TEC-PH-10003012"/>
    <x v="2"/>
    <s v="Phones"/>
    <s v="Nortel Meridian M3904 Professional Digital phone"/>
    <x v="4715"/>
    <n v="7"/>
    <n v="0.2"/>
    <n v="97.013699999999858"/>
    <s v="Anna Andreadi"/>
    <s v=""/>
    <n v="1"/>
    <n v="0"/>
  </r>
  <r>
    <n v="6931"/>
    <x v="3440"/>
    <x v="661"/>
    <d v="2018-06-25T00:00:00"/>
    <s v="Second Class"/>
    <x v="76"/>
    <x v="76"/>
    <x v="0"/>
    <s v="United States"/>
    <s v="San Francisco"/>
    <s v="California"/>
    <n v="94109"/>
    <x v="1"/>
    <s v="OFF-PA-10001019"/>
    <x v="1"/>
    <s v="Paper"/>
    <s v="Xerox 1884"/>
    <x v="1024"/>
    <n v="1"/>
    <n v="0"/>
    <n v="9.3905999999999992"/>
    <s v="Anna Andreadi"/>
    <s v=""/>
    <n v="1"/>
    <n v="0"/>
  </r>
  <r>
    <n v="6932"/>
    <x v="3441"/>
    <x v="686"/>
    <d v="2016-07-18T00:00:00"/>
    <s v="Standard Class"/>
    <x v="461"/>
    <x v="461"/>
    <x v="0"/>
    <s v="United States"/>
    <s v="Philadelphia"/>
    <s v="Pennsylvania"/>
    <n v="19140"/>
    <x v="3"/>
    <s v="TEC-PH-10002070"/>
    <x v="2"/>
    <s v="Phones"/>
    <s v="Griffin GC36547 PowerJolt SE Lightning Charger"/>
    <x v="4716"/>
    <n v="1"/>
    <n v="0.4"/>
    <n v="-2.2490000000000023"/>
    <s v="Chuck Magee"/>
    <s v=""/>
    <n v="1"/>
    <n v="0"/>
  </r>
  <r>
    <n v="6933"/>
    <x v="3441"/>
    <x v="686"/>
    <d v="2016-07-18T00:00:00"/>
    <s v="Standard Class"/>
    <x v="461"/>
    <x v="461"/>
    <x v="0"/>
    <s v="United States"/>
    <s v="Philadelphia"/>
    <s v="Pennsylvania"/>
    <n v="19140"/>
    <x v="3"/>
    <s v="TEC-PH-10002583"/>
    <x v="2"/>
    <s v="Phones"/>
    <s v="iOttie HLCRIO102 Car Mount"/>
    <x v="1821"/>
    <n v="2"/>
    <n v="0.4"/>
    <n v="-13.993000000000004"/>
    <s v="Chuck Magee"/>
    <s v=""/>
    <n v="1"/>
    <n v="0"/>
  </r>
  <r>
    <n v="6934"/>
    <x v="3441"/>
    <x v="686"/>
    <d v="2016-07-18T00:00:00"/>
    <s v="Standard Class"/>
    <x v="461"/>
    <x v="461"/>
    <x v="0"/>
    <s v="United States"/>
    <s v="Philadelphia"/>
    <s v="Pennsylvania"/>
    <n v="19140"/>
    <x v="3"/>
    <s v="FUR-FU-10001057"/>
    <x v="0"/>
    <s v="Furnishings"/>
    <s v="Tensor Track Tree Floor Lamp"/>
    <x v="236"/>
    <n v="2"/>
    <n v="0.2"/>
    <n v="1.1993999999999998"/>
    <s v="Chuck Magee"/>
    <s v=""/>
    <n v="1"/>
    <n v="0"/>
  </r>
  <r>
    <n v="6935"/>
    <x v="3441"/>
    <x v="686"/>
    <d v="2016-07-18T00:00:00"/>
    <s v="Standard Class"/>
    <x v="461"/>
    <x v="461"/>
    <x v="0"/>
    <s v="United States"/>
    <s v="Philadelphia"/>
    <s v="Pennsylvania"/>
    <n v="19140"/>
    <x v="3"/>
    <s v="OFF-AR-10001044"/>
    <x v="1"/>
    <s v="Art"/>
    <s v="BOSTON Ranger #55 Pencil Sharpener, Black"/>
    <x v="4717"/>
    <n v="2"/>
    <n v="0.2"/>
    <n v="4.6781999999999968"/>
    <s v="Chuck Magee"/>
    <s v=""/>
    <n v="1"/>
    <n v="0"/>
  </r>
  <r>
    <n v="6936"/>
    <x v="3442"/>
    <x v="329"/>
    <d v="2019-12-03T00:00:00"/>
    <s v="Second Class"/>
    <x v="162"/>
    <x v="162"/>
    <x v="1"/>
    <s v="United States"/>
    <s v="El Paso"/>
    <s v="Texas"/>
    <n v="79907"/>
    <x v="2"/>
    <s v="TEC-AC-10001767"/>
    <x v="2"/>
    <s v="Accessories"/>
    <s v="SanDisk Ultra 64 GB MicroSDHC Class 10 Memory Card"/>
    <x v="98"/>
    <n v="3"/>
    <n v="0.2"/>
    <n v="-10.797300000000011"/>
    <s v="Kelly Williams"/>
    <s v=""/>
    <n v="1"/>
    <n v="0"/>
  </r>
  <r>
    <n v="6937"/>
    <x v="3443"/>
    <x v="476"/>
    <d v="2018-09-04T00:00:00"/>
    <s v="First Class"/>
    <x v="638"/>
    <x v="638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x v="4718"/>
    <n v="2"/>
    <n v="0.6"/>
    <n v="-75.844800000000006"/>
    <s v="Kelly Williams"/>
    <s v=""/>
    <n v="1"/>
    <n v="0"/>
  </r>
  <r>
    <n v="6938"/>
    <x v="3444"/>
    <x v="345"/>
    <d v="2016-06-15T00:00:00"/>
    <s v="Same Day"/>
    <x v="519"/>
    <x v="519"/>
    <x v="0"/>
    <s v="United States"/>
    <s v="El Paso"/>
    <s v="Texas"/>
    <n v="79907"/>
    <x v="2"/>
    <s v="OFF-PA-10001952"/>
    <x v="1"/>
    <s v="Paper"/>
    <s v="Xerox 1902"/>
    <x v="4719"/>
    <n v="2"/>
    <n v="0.2"/>
    <n v="11.876799999999998"/>
    <s v="Kelly Williams"/>
    <s v=""/>
    <n v="1"/>
    <n v="0"/>
  </r>
  <r>
    <n v="6939"/>
    <x v="3445"/>
    <x v="732"/>
    <d v="2018-11-09T00:00:00"/>
    <s v="Standard Class"/>
    <x v="413"/>
    <x v="413"/>
    <x v="0"/>
    <s v="United States"/>
    <s v="Seattle"/>
    <s v="Washington"/>
    <n v="98105"/>
    <x v="1"/>
    <s v="TEC-AC-10004420"/>
    <x v="2"/>
    <s v="Accessories"/>
    <s v="Cherry 142-key Programmable Keyboard"/>
    <x v="4720"/>
    <n v="4"/>
    <n v="0"/>
    <n v="52.769200000000012"/>
    <s v="Anna Andreadi"/>
    <s v=""/>
    <n v="1"/>
    <n v="0"/>
  </r>
  <r>
    <n v="6940"/>
    <x v="3446"/>
    <x v="335"/>
    <d v="2019-06-30T00:00:00"/>
    <s v="Standard Class"/>
    <x v="609"/>
    <x v="609"/>
    <x v="1"/>
    <s v="United States"/>
    <s v="New York City"/>
    <s v="New York"/>
    <n v="10009"/>
    <x v="3"/>
    <s v="OFF-BI-10001071"/>
    <x v="1"/>
    <s v="Binders"/>
    <s v="GBC ProClick Punch Binding System"/>
    <x v="4721"/>
    <n v="2"/>
    <n v="0.2"/>
    <n v="37.108400000000003"/>
    <s v="Chuck Magee"/>
    <s v=""/>
    <n v="1"/>
    <n v="0"/>
  </r>
  <r>
    <n v="6941"/>
    <x v="3446"/>
    <x v="335"/>
    <d v="2019-06-30T00:00:00"/>
    <s v="Standard Class"/>
    <x v="609"/>
    <x v="609"/>
    <x v="1"/>
    <s v="United States"/>
    <s v="New York City"/>
    <s v="New York"/>
    <n v="10009"/>
    <x v="3"/>
    <s v="OFF-SU-10002503"/>
    <x v="1"/>
    <s v="Supplies"/>
    <s v="Acme Preferred Stainless Steel Scissors"/>
    <x v="158"/>
    <n v="5"/>
    <n v="0"/>
    <n v="8.2359999999999989"/>
    <s v="Chuck Magee"/>
    <s v=""/>
    <n v="1"/>
    <n v="0"/>
  </r>
  <r>
    <n v="6942"/>
    <x v="3446"/>
    <x v="335"/>
    <d v="2019-06-30T00:00:00"/>
    <s v="Standard Class"/>
    <x v="609"/>
    <x v="609"/>
    <x v="1"/>
    <s v="United States"/>
    <s v="New York City"/>
    <s v="New York"/>
    <n v="10009"/>
    <x v="3"/>
    <s v="OFF-ST-10001490"/>
    <x v="1"/>
    <s v="Storage"/>
    <s v="Hot File 7-Pocket, Floor Stand"/>
    <x v="4722"/>
    <n v="4"/>
    <n v="0"/>
    <n v="214.16399999999993"/>
    <s v="Chuck Magee"/>
    <s v=""/>
    <n v="1"/>
    <n v="0"/>
  </r>
  <r>
    <n v="6943"/>
    <x v="3446"/>
    <x v="335"/>
    <d v="2019-06-30T00:00:00"/>
    <s v="Standard Class"/>
    <x v="609"/>
    <x v="609"/>
    <x v="1"/>
    <s v="United States"/>
    <s v="New York City"/>
    <s v="New York"/>
    <n v="10009"/>
    <x v="3"/>
    <s v="OFF-PA-10003790"/>
    <x v="1"/>
    <s v="Paper"/>
    <s v="Xerox 1991"/>
    <x v="4243"/>
    <n v="3"/>
    <n v="0"/>
    <n v="31.519199999999998"/>
    <s v="Chuck Magee"/>
    <s v=""/>
    <n v="1"/>
    <n v="0"/>
  </r>
  <r>
    <n v="6944"/>
    <x v="3447"/>
    <x v="395"/>
    <d v="2017-07-30T00:00:00"/>
    <s v="Standard Class"/>
    <x v="709"/>
    <x v="709"/>
    <x v="0"/>
    <s v="United States"/>
    <s v="Los Angeles"/>
    <s v="California"/>
    <n v="90032"/>
    <x v="1"/>
    <s v="TEC-PH-10004094"/>
    <x v="2"/>
    <s v="Phones"/>
    <s v="Motorola L703CM"/>
    <x v="4723"/>
    <n v="5"/>
    <n v="0.2"/>
    <n v="38.997500000000002"/>
    <s v="Anna Andreadi"/>
    <s v=""/>
    <n v="1"/>
    <n v="0"/>
  </r>
  <r>
    <n v="6945"/>
    <x v="3448"/>
    <x v="865"/>
    <d v="2016-09-27T00:00:00"/>
    <s v="Standard Class"/>
    <x v="764"/>
    <x v="764"/>
    <x v="1"/>
    <s v="United States"/>
    <s v="Newark"/>
    <s v="Delaware"/>
    <n v="19711"/>
    <x v="3"/>
    <s v="OFF-BI-10004876"/>
    <x v="1"/>
    <s v="Binders"/>
    <s v="Wilson Jones Suede Grain Vinyl Binders"/>
    <x v="1760"/>
    <n v="4"/>
    <n v="0"/>
    <n v="5.4487999999999994"/>
    <s v="Chuck Magee"/>
    <s v=""/>
    <n v="1"/>
    <n v="0"/>
  </r>
  <r>
    <n v="6946"/>
    <x v="3449"/>
    <x v="955"/>
    <d v="2018-10-04T00:00:00"/>
    <s v="Standard Class"/>
    <x v="411"/>
    <x v="411"/>
    <x v="0"/>
    <s v="United States"/>
    <s v="New York City"/>
    <s v="New York"/>
    <n v="10011"/>
    <x v="3"/>
    <s v="FUR-BO-10003034"/>
    <x v="0"/>
    <s v="Bookcases"/>
    <s v="O'Sullivan Elevations Bookcase, Cherry Finish"/>
    <x v="2987"/>
    <n v="5"/>
    <n v="0.2"/>
    <n v="-26.195999999999984"/>
    <s v="Chuck Magee"/>
    <s v=""/>
    <n v="1"/>
    <n v="0"/>
  </r>
  <r>
    <n v="6947"/>
    <x v="3450"/>
    <x v="529"/>
    <d v="2017-11-13T00:00:00"/>
    <s v="Standard Class"/>
    <x v="270"/>
    <x v="270"/>
    <x v="2"/>
    <s v="United States"/>
    <s v="Roseville"/>
    <s v="California"/>
    <n v="95661"/>
    <x v="1"/>
    <s v="OFF-FA-10000490"/>
    <x v="1"/>
    <s v="Fasteners"/>
    <s v="OIC Binder Clips, Mini, 1/4&quot; Capacity, Black"/>
    <x v="4724"/>
    <n v="2"/>
    <n v="0"/>
    <n v="1.1656"/>
    <s v="Anna Andreadi"/>
    <s v=""/>
    <n v="1"/>
    <n v="0"/>
  </r>
  <r>
    <n v="6948"/>
    <x v="3451"/>
    <x v="334"/>
    <d v="2017-04-29T00:00:00"/>
    <s v="Standard Class"/>
    <x v="233"/>
    <x v="233"/>
    <x v="0"/>
    <s v="United States"/>
    <s v="Aurora"/>
    <s v="Illinois"/>
    <n v="60505"/>
    <x v="2"/>
    <s v="OFF-ST-10002574"/>
    <x v="1"/>
    <s v="Storage"/>
    <s v="SAFCO Commercial Wire Shelving, Black"/>
    <x v="3167"/>
    <n v="2"/>
    <n v="0.2"/>
    <n v="-55.256"/>
    <s v="Kelly Williams"/>
    <s v=""/>
    <n v="1"/>
    <n v="0"/>
  </r>
  <r>
    <n v="6949"/>
    <x v="3451"/>
    <x v="334"/>
    <d v="2017-04-29T00:00:00"/>
    <s v="Standard Class"/>
    <x v="233"/>
    <x v="233"/>
    <x v="0"/>
    <s v="United States"/>
    <s v="Aurora"/>
    <s v="Illinois"/>
    <n v="60505"/>
    <x v="2"/>
    <s v="FUR-CH-10003535"/>
    <x v="0"/>
    <s v="Chairs"/>
    <s v="Global Armless Task Chair, Royal Blue"/>
    <x v="3391"/>
    <n v="3"/>
    <n v="0.3"/>
    <n v="-23.782199999999996"/>
    <s v="Kelly Williams"/>
    <s v=""/>
    <n v="1"/>
    <n v="0"/>
  </r>
  <r>
    <n v="6950"/>
    <x v="3452"/>
    <x v="123"/>
    <d v="2019-11-19T00:00:00"/>
    <s v="Same Day"/>
    <x v="399"/>
    <x v="399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x v="4725"/>
    <n v="7"/>
    <n v="0.2"/>
    <n v="18.252499999999998"/>
    <s v="Chuck Magee"/>
    <s v=""/>
    <n v="1"/>
    <n v="0"/>
  </r>
  <r>
    <n v="6951"/>
    <x v="3452"/>
    <x v="123"/>
    <d v="2019-11-19T00:00:00"/>
    <s v="Same Day"/>
    <x v="399"/>
    <x v="399"/>
    <x v="2"/>
    <s v="United States"/>
    <s v="New York City"/>
    <s v="New York"/>
    <n v="10011"/>
    <x v="3"/>
    <s v="FUR-TA-10001676"/>
    <x v="0"/>
    <s v="Tables"/>
    <s v="Hon 61000 Series Interactive Training Tables"/>
    <x v="2620"/>
    <n v="3"/>
    <n v="0.4"/>
    <n v="-29.323800000000006"/>
    <s v="Chuck Magee"/>
    <s v=""/>
    <n v="1"/>
    <n v="0"/>
  </r>
  <r>
    <n v="6952"/>
    <x v="3453"/>
    <x v="312"/>
    <d v="2017-11-24T00:00:00"/>
    <s v="Standard Class"/>
    <x v="136"/>
    <x v="136"/>
    <x v="1"/>
    <s v="United States"/>
    <s v="Dallas"/>
    <s v="Texas"/>
    <n v="75217"/>
    <x v="2"/>
    <s v="TEC-MA-10002790"/>
    <x v="2"/>
    <s v="Machines"/>
    <s v="NeatDesk Desktop Scanner &amp; Digital Filing System"/>
    <x v="4726"/>
    <n v="2"/>
    <n v="0.4"/>
    <n v="55.998599999999954"/>
    <s v="Kelly Williams"/>
    <s v=""/>
    <n v="1"/>
    <n v="0"/>
  </r>
  <r>
    <n v="6953"/>
    <x v="3454"/>
    <x v="653"/>
    <d v="2017-10-03T00:00:00"/>
    <s v="First Class"/>
    <x v="31"/>
    <x v="31"/>
    <x v="0"/>
    <s v="United States"/>
    <s v="Los Angeles"/>
    <s v="California"/>
    <n v="90008"/>
    <x v="1"/>
    <s v="OFF-BI-10001757"/>
    <x v="1"/>
    <s v="Binders"/>
    <s v="Pressboard Hanging Data Binders for Unburst Sheets"/>
    <x v="929"/>
    <n v="3"/>
    <n v="0.2"/>
    <n v="4.1327999999999996"/>
    <s v="Anna Andreadi"/>
    <s v=""/>
    <n v="1"/>
    <n v="0"/>
  </r>
  <r>
    <n v="6954"/>
    <x v="3454"/>
    <x v="653"/>
    <d v="2017-10-03T00:00:00"/>
    <s v="First Class"/>
    <x v="31"/>
    <x v="31"/>
    <x v="0"/>
    <s v="United States"/>
    <s v="Los Angeles"/>
    <s v="California"/>
    <n v="90008"/>
    <x v="1"/>
    <s v="OFF-BI-10004828"/>
    <x v="1"/>
    <s v="Binders"/>
    <s v="GBC Poly Designer Binding Covers"/>
    <x v="4727"/>
    <n v="4"/>
    <n v="0.2"/>
    <n v="19.418399999999995"/>
    <s v="Anna Andreadi"/>
    <s v=""/>
    <n v="1"/>
    <n v="0"/>
  </r>
  <r>
    <n v="6955"/>
    <x v="3454"/>
    <x v="653"/>
    <d v="2017-10-03T00:00:00"/>
    <s v="First Class"/>
    <x v="31"/>
    <x v="31"/>
    <x v="0"/>
    <s v="United States"/>
    <s v="Los Angeles"/>
    <s v="California"/>
    <n v="90008"/>
    <x v="1"/>
    <s v="TEC-PH-10000369"/>
    <x v="2"/>
    <s v="Phones"/>
    <s v="HTC One Mini"/>
    <x v="4483"/>
    <n v="5"/>
    <n v="0.2"/>
    <n v="50.396000000000015"/>
    <s v="Anna Andreadi"/>
    <s v=""/>
    <n v="1"/>
    <n v="0"/>
  </r>
  <r>
    <n v="6956"/>
    <x v="3455"/>
    <x v="334"/>
    <d v="2017-05-02T00:00:00"/>
    <s v="Standard Class"/>
    <x v="322"/>
    <x v="322"/>
    <x v="1"/>
    <s v="United States"/>
    <s v="Los Angeles"/>
    <s v="California"/>
    <n v="90004"/>
    <x v="1"/>
    <s v="OFF-EN-10003862"/>
    <x v="1"/>
    <s v="Envelopes"/>
    <s v="Laser &amp; Ink Jet Business Envelopes"/>
    <x v="4728"/>
    <n v="2"/>
    <n v="0"/>
    <n v="9.8163999999999998"/>
    <s v="Anna Andreadi"/>
    <s v=""/>
    <n v="1"/>
    <n v="0"/>
  </r>
  <r>
    <n v="6957"/>
    <x v="3456"/>
    <x v="216"/>
    <d v="2018-07-19T00:00:00"/>
    <s v="Standard Class"/>
    <x v="781"/>
    <x v="781"/>
    <x v="0"/>
    <s v="United States"/>
    <s v="Columbus"/>
    <s v="Georgia"/>
    <n v="31907"/>
    <x v="0"/>
    <s v="OFF-BI-10003963"/>
    <x v="1"/>
    <s v="Binders"/>
    <s v="Cardinal Holdit Data Disk Pockets"/>
    <x v="3441"/>
    <n v="5"/>
    <n v="0"/>
    <n v="17.107999999999997"/>
    <s v="Cassandra Brandow"/>
    <s v=""/>
    <n v="1"/>
    <n v="1"/>
  </r>
  <r>
    <n v="6958"/>
    <x v="3456"/>
    <x v="216"/>
    <d v="2018-07-19T00:00:00"/>
    <s v="Standard Class"/>
    <x v="781"/>
    <x v="781"/>
    <x v="0"/>
    <s v="United States"/>
    <s v="Columbus"/>
    <s v="Georgia"/>
    <n v="31907"/>
    <x v="0"/>
    <s v="FUR-FU-10004848"/>
    <x v="0"/>
    <s v="Furnishings"/>
    <s v="Howard Miller 13-3/4&quot; Diameter Brushed Chrome Round Wall Clock"/>
    <x v="2678"/>
    <n v="1"/>
    <n v="0"/>
    <n v="15.524999999999999"/>
    <s v="Cassandra Brandow"/>
    <s v=""/>
    <n v="1"/>
    <n v="0"/>
  </r>
  <r>
    <n v="6959"/>
    <x v="3457"/>
    <x v="874"/>
    <d v="2017-09-29T00:00:00"/>
    <s v="Second Class"/>
    <x v="563"/>
    <x v="563"/>
    <x v="2"/>
    <s v="United States"/>
    <s v="San Francisco"/>
    <s v="California"/>
    <n v="94110"/>
    <x v="1"/>
    <s v="OFF-ST-10001328"/>
    <x v="1"/>
    <s v="Storage"/>
    <s v="Personal Filing Tote with Lid, Black/Gray"/>
    <x v="4729"/>
    <n v="1"/>
    <n v="0"/>
    <n v="4.3428000000000004"/>
    <s v="Anna Andreadi"/>
    <s v=""/>
    <n v="1"/>
    <n v="0"/>
  </r>
  <r>
    <n v="6960"/>
    <x v="3457"/>
    <x v="874"/>
    <d v="2017-09-29T00:00:00"/>
    <s v="Second Class"/>
    <x v="563"/>
    <x v="563"/>
    <x v="2"/>
    <s v="United States"/>
    <s v="San Francisco"/>
    <s v="California"/>
    <n v="94110"/>
    <x v="1"/>
    <s v="OFF-PA-10002377"/>
    <x v="1"/>
    <s v="Paper"/>
    <s v="Xerox 1916"/>
    <x v="678"/>
    <n v="3"/>
    <n v="0"/>
    <n v="73.41"/>
    <s v="Anna Andreadi"/>
    <s v=""/>
    <n v="1"/>
    <n v="0"/>
  </r>
  <r>
    <n v="6961"/>
    <x v="3457"/>
    <x v="874"/>
    <d v="2017-09-29T00:00:00"/>
    <s v="Second Class"/>
    <x v="563"/>
    <x v="563"/>
    <x v="2"/>
    <s v="United States"/>
    <s v="San Francisco"/>
    <s v="California"/>
    <n v="94110"/>
    <x v="1"/>
    <s v="OFF-PA-10003441"/>
    <x v="1"/>
    <s v="Paper"/>
    <s v="Xerox 226"/>
    <x v="91"/>
    <n v="2"/>
    <n v="0"/>
    <n v="6.2208000000000006"/>
    <s v="Anna Andreadi"/>
    <s v=""/>
    <n v="1"/>
    <n v="0"/>
  </r>
  <r>
    <n v="6962"/>
    <x v="3458"/>
    <x v="468"/>
    <d v="2019-11-10T00:00:00"/>
    <s v="Same Day"/>
    <x v="353"/>
    <x v="353"/>
    <x v="2"/>
    <s v="United States"/>
    <s v="Riverside"/>
    <s v="California"/>
    <n v="92503"/>
    <x v="1"/>
    <s v="OFF-AR-10002221"/>
    <x v="1"/>
    <s v="Art"/>
    <s v="12 Colored Short Pencils"/>
    <x v="4730"/>
    <n v="3"/>
    <n v="0"/>
    <n v="2.1060000000000008"/>
    <s v="Anna Andreadi"/>
    <s v=""/>
    <n v="1"/>
    <n v="0"/>
  </r>
  <r>
    <n v="6963"/>
    <x v="3459"/>
    <x v="87"/>
    <d v="2018-07-20T00:00:00"/>
    <s v="Second Class"/>
    <x v="63"/>
    <x v="63"/>
    <x v="1"/>
    <s v="United States"/>
    <s v="Columbia"/>
    <s v="South Carolina"/>
    <n v="29203"/>
    <x v="0"/>
    <s v="OFF-EN-10001509"/>
    <x v="1"/>
    <s v="Envelopes"/>
    <s v="Poly String Tie Envelopes"/>
    <x v="4731"/>
    <n v="5"/>
    <n v="0"/>
    <n v="4.7939999999999996"/>
    <s v="Cassandra Brandow"/>
    <s v=""/>
    <n v="1"/>
    <n v="0"/>
  </r>
  <r>
    <n v="6964"/>
    <x v="3459"/>
    <x v="87"/>
    <d v="2018-07-20T00:00:00"/>
    <s v="Second Class"/>
    <x v="63"/>
    <x v="63"/>
    <x v="1"/>
    <s v="United States"/>
    <s v="Columbia"/>
    <s v="South Carolina"/>
    <n v="29203"/>
    <x v="0"/>
    <s v="OFF-AR-10003338"/>
    <x v="1"/>
    <s v="Art"/>
    <s v="Eberhard Faber 3 1/2&quot; Golf Pencils"/>
    <x v="4732"/>
    <n v="3"/>
    <n v="0"/>
    <n v="5.580000000000001"/>
    <s v="Cassandra Brandow"/>
    <s v=""/>
    <n v="1"/>
    <n v="0"/>
  </r>
  <r>
    <n v="6965"/>
    <x v="3459"/>
    <x v="87"/>
    <d v="2018-07-20T00:00:00"/>
    <s v="Second Class"/>
    <x v="63"/>
    <x v="63"/>
    <x v="1"/>
    <s v="United States"/>
    <s v="Columbia"/>
    <s v="South Carolina"/>
    <n v="29203"/>
    <x v="0"/>
    <s v="OFF-BI-10004728"/>
    <x v="1"/>
    <s v="Binders"/>
    <s v="Wilson Jones Turn Tabs Binder Tool for Ring Binders"/>
    <x v="906"/>
    <n v="5"/>
    <n v="0"/>
    <n v="11.086"/>
    <s v="Cassandra Brandow"/>
    <s v=""/>
    <n v="1"/>
    <n v="0"/>
  </r>
  <r>
    <n v="6966"/>
    <x v="3459"/>
    <x v="87"/>
    <d v="2018-07-20T00:00:00"/>
    <s v="Second Class"/>
    <x v="63"/>
    <x v="63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x v="4733"/>
    <n v="2"/>
    <n v="0"/>
    <n v="18.235199999999999"/>
    <s v="Cassandra Brandow"/>
    <s v=""/>
    <n v="1"/>
    <n v="0"/>
  </r>
  <r>
    <n v="6967"/>
    <x v="3459"/>
    <x v="87"/>
    <d v="2018-07-20T00:00:00"/>
    <s v="Second Class"/>
    <x v="63"/>
    <x v="63"/>
    <x v="1"/>
    <s v="United States"/>
    <s v="Columbia"/>
    <s v="South Carolina"/>
    <n v="29203"/>
    <x v="0"/>
    <s v="OFF-BI-10002764"/>
    <x v="1"/>
    <s v="Binders"/>
    <s v="Recycled Pressboard Report Cover with Reinforced Top Hinge"/>
    <x v="4734"/>
    <n v="2"/>
    <n v="0"/>
    <n v="3.1654"/>
    <s v="Cassandra Brandow"/>
    <s v=""/>
    <n v="1"/>
    <n v="0"/>
  </r>
  <r>
    <n v="6968"/>
    <x v="3459"/>
    <x v="87"/>
    <d v="2018-07-20T00:00:00"/>
    <s v="Second Class"/>
    <x v="63"/>
    <x v="63"/>
    <x v="1"/>
    <s v="United States"/>
    <s v="Columbia"/>
    <s v="South Carolina"/>
    <n v="29203"/>
    <x v="0"/>
    <s v="OFF-PA-10001461"/>
    <x v="1"/>
    <s v="Paper"/>
    <s v="HP Office Paper (20Lb. and 87 Bright)"/>
    <x v="1847"/>
    <n v="9"/>
    <n v="0"/>
    <n v="28.857599999999998"/>
    <s v="Cassandra Brandow"/>
    <s v=""/>
    <n v="1"/>
    <n v="0"/>
  </r>
  <r>
    <n v="6969"/>
    <x v="3460"/>
    <x v="1140"/>
    <d v="2017-10-20T00:00:00"/>
    <s v="Second Class"/>
    <x v="172"/>
    <x v="172"/>
    <x v="1"/>
    <s v="United States"/>
    <s v="New York City"/>
    <s v="New York"/>
    <n v="10011"/>
    <x v="3"/>
    <s v="TEC-PH-10004165"/>
    <x v="2"/>
    <s v="Phones"/>
    <s v="Mitel MiVoice 5330e IP Phone"/>
    <x v="4735"/>
    <n v="3"/>
    <n v="0"/>
    <n v="214.4922"/>
    <s v="Chuck Magee"/>
    <s v=""/>
    <n v="1"/>
    <n v="0"/>
  </r>
  <r>
    <n v="6970"/>
    <x v="3461"/>
    <x v="994"/>
    <d v="2018-01-13T00:00:00"/>
    <s v="Second Class"/>
    <x v="677"/>
    <x v="677"/>
    <x v="0"/>
    <s v="United States"/>
    <s v="Longview"/>
    <s v="Washington"/>
    <n v="98632"/>
    <x v="1"/>
    <s v="FUR-FU-10000010"/>
    <x v="0"/>
    <s v="Furnishings"/>
    <s v="DAX Value U-Channel Document Frames, Easel Back"/>
    <x v="2615"/>
    <n v="5"/>
    <n v="0"/>
    <n v="7.7034999999999982"/>
    <s v="Anna Andreadi"/>
    <s v=""/>
    <n v="1"/>
    <n v="0"/>
  </r>
  <r>
    <n v="6971"/>
    <x v="3462"/>
    <x v="20"/>
    <d v="2019-09-25T00:00:00"/>
    <s v="Standard Class"/>
    <x v="455"/>
    <x v="455"/>
    <x v="0"/>
    <s v="United States"/>
    <s v="Phoenix"/>
    <s v="Arizona"/>
    <n v="85023"/>
    <x v="1"/>
    <s v="OFF-ST-10000321"/>
    <x v="1"/>
    <s v="Storage"/>
    <s v="Akro Stacking Bins"/>
    <x v="1438"/>
    <n v="2"/>
    <n v="0.2"/>
    <n v="-2.5248000000000022"/>
    <s v="Anna Andreadi"/>
    <n v="1"/>
    <n v="0"/>
    <n v="0"/>
  </r>
  <r>
    <n v="6972"/>
    <x v="3462"/>
    <x v="20"/>
    <d v="2019-09-25T00:00:00"/>
    <s v="Standard Class"/>
    <x v="455"/>
    <x v="455"/>
    <x v="0"/>
    <s v="United States"/>
    <s v="Phoenix"/>
    <s v="Arizona"/>
    <n v="85023"/>
    <x v="1"/>
    <s v="TEC-AC-10000109"/>
    <x v="2"/>
    <s v="Accessories"/>
    <s v="Sony Micro Vault Click 16 GB USB 2.0 Flash Drive"/>
    <x v="212"/>
    <n v="2"/>
    <n v="0.2"/>
    <n v="4.4792000000000058"/>
    <s v="Anna Andreadi"/>
    <n v="1"/>
    <n v="0"/>
    <n v="0"/>
  </r>
  <r>
    <n v="6973"/>
    <x v="3462"/>
    <x v="20"/>
    <d v="2019-09-25T00:00:00"/>
    <s v="Standard Class"/>
    <x v="455"/>
    <x v="455"/>
    <x v="0"/>
    <s v="United States"/>
    <s v="Phoenix"/>
    <s v="Arizona"/>
    <n v="85023"/>
    <x v="1"/>
    <s v="TEC-PH-10002415"/>
    <x v="2"/>
    <s v="Phones"/>
    <s v="Polycom VoiceStation 500 Conference phone"/>
    <x v="2749"/>
    <n v="2"/>
    <n v="0.2"/>
    <n v="29.495000000000019"/>
    <s v="Anna Andreadi"/>
    <n v="1"/>
    <n v="0"/>
    <n v="0"/>
  </r>
  <r>
    <n v="6974"/>
    <x v="3462"/>
    <x v="20"/>
    <d v="2019-09-25T00:00:00"/>
    <s v="Standard Class"/>
    <x v="455"/>
    <x v="455"/>
    <x v="0"/>
    <s v="United States"/>
    <s v="Phoenix"/>
    <s v="Arizona"/>
    <n v="85023"/>
    <x v="1"/>
    <s v="OFF-BI-10001460"/>
    <x v="1"/>
    <s v="Binders"/>
    <s v="Plastic Binding Combs"/>
    <x v="4736"/>
    <n v="4"/>
    <n v="0.7"/>
    <n v="-13.938000000000002"/>
    <s v="Anna Andreadi"/>
    <n v="1"/>
    <n v="0"/>
    <n v="0"/>
  </r>
  <r>
    <n v="6975"/>
    <x v="3463"/>
    <x v="175"/>
    <d v="2019-09-19T00:00:00"/>
    <s v="Standard Class"/>
    <x v="230"/>
    <x v="230"/>
    <x v="0"/>
    <s v="United States"/>
    <s v="Houston"/>
    <s v="Texas"/>
    <n v="77095"/>
    <x v="2"/>
    <s v="OFF-AR-10002987"/>
    <x v="1"/>
    <s v="Art"/>
    <s v="Prismacolor Color Pencil Set"/>
    <x v="4142"/>
    <n v="2"/>
    <n v="0.2"/>
    <n v="8.3328000000000024"/>
    <s v="Kelly Williams"/>
    <s v=""/>
    <n v="1"/>
    <n v="0"/>
  </r>
  <r>
    <n v="6976"/>
    <x v="3464"/>
    <x v="1141"/>
    <d v="2017-07-02T00:00:00"/>
    <s v="Standard Class"/>
    <x v="388"/>
    <x v="388"/>
    <x v="1"/>
    <s v="United States"/>
    <s v="Gilbert"/>
    <s v="Arizona"/>
    <n v="85234"/>
    <x v="1"/>
    <s v="OFF-LA-10000443"/>
    <x v="1"/>
    <s v="Labels"/>
    <s v="Avery 501"/>
    <x v="2184"/>
    <n v="2"/>
    <n v="0.2"/>
    <n v="1.9925999999999999"/>
    <s v="Anna Andreadi"/>
    <n v="1"/>
    <n v="0"/>
    <n v="0"/>
  </r>
  <r>
    <n v="6977"/>
    <x v="3464"/>
    <x v="1141"/>
    <d v="2017-07-02T00:00:00"/>
    <s v="Standard Class"/>
    <x v="388"/>
    <x v="388"/>
    <x v="1"/>
    <s v="United States"/>
    <s v="Gilbert"/>
    <s v="Arizona"/>
    <n v="85234"/>
    <x v="1"/>
    <s v="FUR-FU-10004306"/>
    <x v="0"/>
    <s v="Furnishings"/>
    <s v="Electrix Halogen Magnifier Lamp"/>
    <x v="4737"/>
    <n v="4"/>
    <n v="0.2"/>
    <n v="46.631999999999977"/>
    <s v="Anna Andreadi"/>
    <n v="1"/>
    <n v="0"/>
    <n v="0"/>
  </r>
  <r>
    <n v="6978"/>
    <x v="3465"/>
    <x v="881"/>
    <d v="2018-11-28T00:00:00"/>
    <s v="First Class"/>
    <x v="212"/>
    <x v="212"/>
    <x v="0"/>
    <s v="United States"/>
    <s v="Jonesboro"/>
    <s v="Arkansas"/>
    <n v="72401"/>
    <x v="0"/>
    <s v="TEC-PH-10002564"/>
    <x v="2"/>
    <s v="Phones"/>
    <s v="OtterBox Defender Series Case - Samsung Galaxy S4"/>
    <x v="2830"/>
    <n v="2"/>
    <n v="0"/>
    <n v="17.993999999999993"/>
    <s v="Cassandra Brandow"/>
    <s v=""/>
    <n v="1"/>
    <n v="0"/>
  </r>
  <r>
    <n v="6979"/>
    <x v="3466"/>
    <x v="920"/>
    <d v="2019-11-29T00:00:00"/>
    <s v="Second Class"/>
    <x v="111"/>
    <x v="111"/>
    <x v="0"/>
    <s v="United States"/>
    <s v="Atlanta"/>
    <s v="Georgia"/>
    <n v="30318"/>
    <x v="0"/>
    <s v="OFF-PA-10003724"/>
    <x v="1"/>
    <s v="Paper"/>
    <s v="Wirebound Message Book, 4 per Page"/>
    <x v="4738"/>
    <n v="9"/>
    <n v="0"/>
    <n v="23.946299999999997"/>
    <s v="Cassandra Brandow"/>
    <s v=""/>
    <n v="1"/>
    <n v="0"/>
  </r>
  <r>
    <n v="6980"/>
    <x v="3467"/>
    <x v="424"/>
    <d v="2019-01-19T00:00:00"/>
    <s v="Standard Class"/>
    <x v="2"/>
    <x v="2"/>
    <x v="0"/>
    <s v="United States"/>
    <s v="Los Angeles"/>
    <s v="California"/>
    <n v="90036"/>
    <x v="1"/>
    <s v="OFF-PA-10000483"/>
    <x v="1"/>
    <s v="Paper"/>
    <s v="Xerox 19"/>
    <x v="901"/>
    <n v="5"/>
    <n v="0"/>
    <n v="69.704999999999998"/>
    <s v="Anna Andreadi"/>
    <s v=""/>
    <n v="1"/>
    <n v="0"/>
  </r>
  <r>
    <n v="6981"/>
    <x v="3468"/>
    <x v="845"/>
    <d v="2016-11-08T00:00:00"/>
    <s v="First Class"/>
    <x v="162"/>
    <x v="162"/>
    <x v="1"/>
    <s v="United States"/>
    <s v="New York City"/>
    <s v="New York"/>
    <n v="10024"/>
    <x v="3"/>
    <s v="OFF-FA-10000611"/>
    <x v="1"/>
    <s v="Fasteners"/>
    <s v="Binder Clips by OIC"/>
    <x v="4739"/>
    <n v="4"/>
    <n v="0"/>
    <n v="2.8415999999999997"/>
    <s v="Chuck Magee"/>
    <s v=""/>
    <n v="1"/>
    <n v="0"/>
  </r>
  <r>
    <n v="6982"/>
    <x v="3468"/>
    <x v="845"/>
    <d v="2016-11-08T00:00:00"/>
    <s v="First Class"/>
    <x v="162"/>
    <x v="162"/>
    <x v="1"/>
    <s v="United States"/>
    <s v="New York City"/>
    <s v="New York"/>
    <n v="10024"/>
    <x v="3"/>
    <s v="OFF-PA-10000246"/>
    <x v="1"/>
    <s v="Paper"/>
    <s v="Riverleaf Stik-Withit Designer Note Cubes"/>
    <x v="4740"/>
    <n v="3"/>
    <n v="0"/>
    <n v="13.8828"/>
    <s v="Chuck Magee"/>
    <s v=""/>
    <n v="1"/>
    <n v="0"/>
  </r>
  <r>
    <n v="6983"/>
    <x v="3469"/>
    <x v="142"/>
    <d v="2018-09-05T00:00:00"/>
    <s v="Standard Class"/>
    <x v="350"/>
    <x v="350"/>
    <x v="0"/>
    <s v="United States"/>
    <s v="Detroit"/>
    <s v="Michigan"/>
    <n v="48227"/>
    <x v="2"/>
    <s v="OFF-BI-10004728"/>
    <x v="1"/>
    <s v="Binders"/>
    <s v="Wilson Jones Turn Tabs Binder Tool for Ring Binders"/>
    <x v="906"/>
    <n v="5"/>
    <n v="0"/>
    <n v="11.086"/>
    <s v="Kelly Williams"/>
    <s v=""/>
    <n v="1"/>
    <n v="0"/>
  </r>
  <r>
    <n v="6984"/>
    <x v="3469"/>
    <x v="142"/>
    <d v="2018-09-05T00:00:00"/>
    <s v="Standard Class"/>
    <x v="350"/>
    <x v="350"/>
    <x v="0"/>
    <s v="United States"/>
    <s v="Detroit"/>
    <s v="Michigan"/>
    <n v="48227"/>
    <x v="2"/>
    <s v="TEC-PH-10002365"/>
    <x v="2"/>
    <s v="Phones"/>
    <s v="Belkin Grip Candy Sheer Case / Cover for iPhone 5 and 5S"/>
    <x v="4741"/>
    <n v="1"/>
    <n v="0"/>
    <n v="2.2827999999999999"/>
    <s v="Kelly Williams"/>
    <s v=""/>
    <n v="1"/>
    <n v="0"/>
  </r>
  <r>
    <n v="6985"/>
    <x v="3469"/>
    <x v="142"/>
    <d v="2018-09-05T00:00:00"/>
    <s v="Standard Class"/>
    <x v="350"/>
    <x v="350"/>
    <x v="0"/>
    <s v="United States"/>
    <s v="Detroit"/>
    <s v="Michigan"/>
    <n v="48227"/>
    <x v="2"/>
    <s v="OFF-AP-10002457"/>
    <x v="1"/>
    <s v="Appliances"/>
    <s v="Eureka The Boss Plus 12-Amp Hard Box Upright Vacuum, Red"/>
    <x v="4742"/>
    <n v="4"/>
    <n v="0.1"/>
    <n v="71.161999999999978"/>
    <s v="Kelly Williams"/>
    <s v=""/>
    <n v="1"/>
    <n v="0"/>
  </r>
  <r>
    <n v="6986"/>
    <x v="3469"/>
    <x v="142"/>
    <d v="2018-09-05T00:00:00"/>
    <s v="Standard Class"/>
    <x v="350"/>
    <x v="350"/>
    <x v="0"/>
    <s v="United States"/>
    <s v="Detroit"/>
    <s v="Michigan"/>
    <n v="48227"/>
    <x v="2"/>
    <s v="OFF-BI-10000320"/>
    <x v="1"/>
    <s v="Binders"/>
    <s v="GBC Plastic Binding Combs"/>
    <x v="3520"/>
    <n v="4"/>
    <n v="0"/>
    <n v="14.4648"/>
    <s v="Kelly Williams"/>
    <s v=""/>
    <n v="1"/>
    <n v="0"/>
  </r>
  <r>
    <n v="6987"/>
    <x v="3469"/>
    <x v="142"/>
    <d v="2018-09-05T00:00:00"/>
    <s v="Standard Class"/>
    <x v="350"/>
    <x v="350"/>
    <x v="0"/>
    <s v="United States"/>
    <s v="Detroit"/>
    <s v="Michigan"/>
    <n v="48227"/>
    <x v="2"/>
    <s v="OFF-AR-10004999"/>
    <x v="1"/>
    <s v="Art"/>
    <s v="Newell 315"/>
    <x v="493"/>
    <n v="2"/>
    <n v="0"/>
    <n v="2.99"/>
    <s v="Kelly Williams"/>
    <s v=""/>
    <n v="1"/>
    <n v="0"/>
  </r>
  <r>
    <n v="6988"/>
    <x v="3469"/>
    <x v="142"/>
    <d v="2018-09-05T00:00:00"/>
    <s v="Standard Class"/>
    <x v="350"/>
    <x v="350"/>
    <x v="0"/>
    <s v="United States"/>
    <s v="Detroit"/>
    <s v="Michigan"/>
    <n v="48227"/>
    <x v="2"/>
    <s v="OFF-BI-10001116"/>
    <x v="1"/>
    <s v="Binders"/>
    <s v="Wilson Jones 1&quot; Hanging DublLock Ring Binders"/>
    <x v="1603"/>
    <n v="5"/>
    <n v="0"/>
    <n v="12.672000000000001"/>
    <s v="Kelly Williams"/>
    <s v=""/>
    <n v="1"/>
    <n v="0"/>
  </r>
  <r>
    <n v="6989"/>
    <x v="3470"/>
    <x v="343"/>
    <d v="2019-11-16T00:00:00"/>
    <s v="Second Class"/>
    <x v="179"/>
    <x v="179"/>
    <x v="1"/>
    <s v="United States"/>
    <s v="Fort Lauderdale"/>
    <s v="Florida"/>
    <n v="33311"/>
    <x v="0"/>
    <s v="OFF-AP-10002651"/>
    <x v="1"/>
    <s v="Appliances"/>
    <s v="Hoover Upright Vacuum With Dirt Cup"/>
    <x v="4127"/>
    <n v="5"/>
    <n v="0.2"/>
    <n v="130.28849999999983"/>
    <s v="Cassandra Brandow"/>
    <s v=""/>
    <n v="1"/>
    <n v="0"/>
  </r>
  <r>
    <n v="6990"/>
    <x v="3471"/>
    <x v="157"/>
    <d v="2019-12-13T00:00:00"/>
    <s v="First Class"/>
    <x v="589"/>
    <x v="589"/>
    <x v="0"/>
    <s v="United States"/>
    <s v="Abilene"/>
    <s v="Texas"/>
    <n v="79605"/>
    <x v="2"/>
    <s v="OFF-AP-10001634"/>
    <x v="1"/>
    <s v="Appliances"/>
    <s v="Hoover Commercial Lightweight Upright Vacuum"/>
    <x v="4743"/>
    <n v="2"/>
    <n v="0.8"/>
    <n v="-3.7584000000000009"/>
    <s v="Kelly Williams"/>
    <s v=""/>
    <n v="1"/>
    <n v="0"/>
  </r>
  <r>
    <n v="6991"/>
    <x v="3472"/>
    <x v="627"/>
    <d v="2017-11-13T00:00:00"/>
    <s v="Second Class"/>
    <x v="584"/>
    <x v="584"/>
    <x v="0"/>
    <s v="United States"/>
    <s v="Hampton"/>
    <s v="Virginia"/>
    <n v="23666"/>
    <x v="0"/>
    <s v="OFF-AP-10003266"/>
    <x v="1"/>
    <s v="Appliances"/>
    <s v="Holmes Replacement Filter for HEPA Air Cleaner, Large Room"/>
    <x v="4744"/>
    <n v="3"/>
    <n v="0"/>
    <n v="18.660600000000002"/>
    <s v="Cassandra Brandow"/>
    <s v=""/>
    <n v="1"/>
    <n v="0"/>
  </r>
  <r>
    <n v="6992"/>
    <x v="3472"/>
    <x v="627"/>
    <d v="2017-11-13T00:00:00"/>
    <s v="Second Class"/>
    <x v="584"/>
    <x v="584"/>
    <x v="0"/>
    <s v="United States"/>
    <s v="Hampton"/>
    <s v="Virginia"/>
    <n v="23666"/>
    <x v="0"/>
    <s v="TEC-PH-10002890"/>
    <x v="2"/>
    <s v="Phones"/>
    <s v="AT&amp;T 17929 Lendline Telephone"/>
    <x v="4745"/>
    <n v="5"/>
    <n v="0"/>
    <n v="58.811999999999998"/>
    <s v="Cassandra Brandow"/>
    <s v=""/>
    <n v="1"/>
    <n v="0"/>
  </r>
  <r>
    <n v="6993"/>
    <x v="3472"/>
    <x v="627"/>
    <d v="2017-11-13T00:00:00"/>
    <s v="Second Class"/>
    <x v="584"/>
    <x v="584"/>
    <x v="0"/>
    <s v="United States"/>
    <s v="Hampton"/>
    <s v="Virginia"/>
    <n v="23666"/>
    <x v="0"/>
    <s v="FUR-FU-10000308"/>
    <x v="0"/>
    <s v="Furnishings"/>
    <s v="Deflect-o Glass Clear Studded Chair Mats"/>
    <x v="4702"/>
    <n v="3"/>
    <n v="0"/>
    <n v="41.038800000000002"/>
    <s v="Cassandra Brandow"/>
    <s v=""/>
    <n v="1"/>
    <n v="0"/>
  </r>
  <r>
    <n v="6994"/>
    <x v="3472"/>
    <x v="627"/>
    <d v="2017-11-13T00:00:00"/>
    <s v="Second Class"/>
    <x v="584"/>
    <x v="584"/>
    <x v="0"/>
    <s v="United States"/>
    <s v="Hampton"/>
    <s v="Virginia"/>
    <n v="23666"/>
    <x v="0"/>
    <s v="OFF-AR-10000380"/>
    <x v="1"/>
    <s v="Art"/>
    <s v="Hunt PowerHouse Electric Pencil Sharpener, Blue"/>
    <x v="4583"/>
    <n v="7"/>
    <n v="0"/>
    <n v="79.757999999999967"/>
    <s v="Cassandra Brandow"/>
    <s v=""/>
    <n v="1"/>
    <n v="0"/>
  </r>
  <r>
    <n v="6995"/>
    <x v="3472"/>
    <x v="627"/>
    <d v="2017-11-13T00:00:00"/>
    <s v="Second Class"/>
    <x v="584"/>
    <x v="584"/>
    <x v="0"/>
    <s v="United States"/>
    <s v="Hampton"/>
    <s v="Virginia"/>
    <n v="23666"/>
    <x v="0"/>
    <s v="OFF-AR-10000122"/>
    <x v="1"/>
    <s v="Art"/>
    <s v="Newell 314"/>
    <x v="4746"/>
    <n v="5"/>
    <n v="0"/>
    <n v="6.9749999999999979"/>
    <s v="Cassandra Brandow"/>
    <s v=""/>
    <n v="1"/>
    <n v="0"/>
  </r>
  <r>
    <n v="6996"/>
    <x v="3473"/>
    <x v="902"/>
    <d v="2017-11-26T00:00:00"/>
    <s v="Standard Class"/>
    <x v="636"/>
    <x v="636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x v="4747"/>
    <n v="4"/>
    <n v="0"/>
    <n v="8.3916000000000004"/>
    <s v="Anna Andreadi"/>
    <s v=""/>
    <n v="1"/>
    <n v="0"/>
  </r>
  <r>
    <n v="6997"/>
    <x v="3474"/>
    <x v="331"/>
    <d v="2019-12-25T00:00:00"/>
    <s v="Second Class"/>
    <x v="80"/>
    <x v="80"/>
    <x v="1"/>
    <s v="United States"/>
    <s v="Rockford"/>
    <s v="Illinois"/>
    <n v="61107"/>
    <x v="2"/>
    <s v="OFF-BI-10004002"/>
    <x v="1"/>
    <s v="Binders"/>
    <s v="Wilson Jones International Size A4 Ring Binders"/>
    <x v="4748"/>
    <n v="4"/>
    <n v="0.8"/>
    <n v="-22.144000000000005"/>
    <s v="Kelly Williams"/>
    <s v=""/>
    <n v="1"/>
    <n v="0"/>
  </r>
  <r>
    <n v="6998"/>
    <x v="3474"/>
    <x v="331"/>
    <d v="2019-12-25T00:00:00"/>
    <s v="Second Class"/>
    <x v="80"/>
    <x v="80"/>
    <x v="1"/>
    <s v="United States"/>
    <s v="Rockford"/>
    <s v="Illinois"/>
    <n v="61107"/>
    <x v="2"/>
    <s v="OFF-PA-10004475"/>
    <x v="1"/>
    <s v="Paper"/>
    <s v="Xerox 1940"/>
    <x v="4749"/>
    <n v="4"/>
    <n v="0.2"/>
    <n v="63.753599999999992"/>
    <s v="Kelly Williams"/>
    <s v=""/>
    <n v="1"/>
    <n v="0"/>
  </r>
  <r>
    <n v="6999"/>
    <x v="3475"/>
    <x v="1142"/>
    <d v="2018-09-22T00:00:00"/>
    <s v="Standard Class"/>
    <x v="604"/>
    <x v="604"/>
    <x v="2"/>
    <s v="United States"/>
    <s v="Laguna Niguel"/>
    <s v="California"/>
    <n v="92677"/>
    <x v="1"/>
    <s v="OFF-PA-10002195"/>
    <x v="1"/>
    <s v="Paper"/>
    <s v="Xerox 1966"/>
    <x v="91"/>
    <n v="2"/>
    <n v="0"/>
    <n v="6.3504000000000005"/>
    <s v="Anna Andreadi"/>
    <s v=""/>
    <n v="1"/>
    <n v="0"/>
  </r>
  <r>
    <n v="7000"/>
    <x v="3476"/>
    <x v="1143"/>
    <d v="2019-05-29T00:00:00"/>
    <s v="First Class"/>
    <x v="169"/>
    <x v="169"/>
    <x v="1"/>
    <s v="United States"/>
    <s v="Louisville"/>
    <s v="Kentucky"/>
    <n v="40214"/>
    <x v="0"/>
    <s v="OFF-AP-10002670"/>
    <x v="1"/>
    <s v="Appliances"/>
    <s v="Belkin 8-Outlet Premiere SurgeMaster II Surge Protectors"/>
    <x v="4750"/>
    <n v="3"/>
    <n v="0"/>
    <n v="62.531999999999982"/>
    <s v="Cassandra Brandow"/>
    <s v=""/>
    <n v="1"/>
    <n v="0"/>
  </r>
  <r>
    <n v="7001"/>
    <x v="3476"/>
    <x v="1143"/>
    <d v="2019-05-29T00:00:00"/>
    <s v="First Class"/>
    <x v="169"/>
    <x v="169"/>
    <x v="1"/>
    <s v="United States"/>
    <s v="Louisville"/>
    <s v="Kentucky"/>
    <n v="40214"/>
    <x v="0"/>
    <s v="OFF-SU-10004498"/>
    <x v="1"/>
    <s v="Supplies"/>
    <s v="Martin-Yale Premier Letter Opener"/>
    <x v="4751"/>
    <n v="2"/>
    <n v="0"/>
    <n v="0.77280000000000015"/>
    <s v="Cassandra Brandow"/>
    <s v=""/>
    <n v="1"/>
    <n v="0"/>
  </r>
  <r>
    <n v="7002"/>
    <x v="3477"/>
    <x v="1110"/>
    <d v="2017-04-03T00:00:00"/>
    <s v="Standard Class"/>
    <x v="660"/>
    <x v="660"/>
    <x v="2"/>
    <s v="United States"/>
    <s v="Normal"/>
    <s v="Illinois"/>
    <n v="61761"/>
    <x v="2"/>
    <s v="FUR-CH-10003298"/>
    <x v="0"/>
    <s v="Chairs"/>
    <s v="Office Star - Contemporary Task Swivel chair with Loop Arms, Charcoal"/>
    <x v="4752"/>
    <n v="4"/>
    <n v="0.3"/>
    <n v="-110.02320000000003"/>
    <s v="Kelly Williams"/>
    <s v=""/>
    <n v="1"/>
    <n v="0"/>
  </r>
  <r>
    <n v="7003"/>
    <x v="3478"/>
    <x v="710"/>
    <d v="2016-08-21T00:00:00"/>
    <s v="Second Class"/>
    <x v="694"/>
    <x v="694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x v="4753"/>
    <n v="7"/>
    <n v="0"/>
    <n v="26.031600000000012"/>
    <s v="Anna Andreadi"/>
    <s v=""/>
    <n v="1"/>
    <n v="0"/>
  </r>
  <r>
    <n v="7004"/>
    <x v="3478"/>
    <x v="710"/>
    <d v="2016-08-21T00:00:00"/>
    <s v="Second Class"/>
    <x v="694"/>
    <x v="694"/>
    <x v="1"/>
    <s v="United States"/>
    <s v="Los Angeles"/>
    <s v="California"/>
    <n v="90045"/>
    <x v="1"/>
    <s v="OFF-BI-10000632"/>
    <x v="1"/>
    <s v="Binders"/>
    <s v="Satellite Sectional Post Binders"/>
    <x v="1971"/>
    <n v="2"/>
    <n v="0.2"/>
    <n v="22.573199999999996"/>
    <s v="Anna Andreadi"/>
    <s v=""/>
    <n v="1"/>
    <n v="0"/>
  </r>
  <r>
    <n v="7005"/>
    <x v="3479"/>
    <x v="851"/>
    <d v="2016-12-28T00:00:00"/>
    <s v="Standard Class"/>
    <x v="545"/>
    <x v="545"/>
    <x v="1"/>
    <s v="United States"/>
    <s v="Port Arthur"/>
    <s v="Texas"/>
    <n v="77642"/>
    <x v="2"/>
    <s v="OFF-PA-10000223"/>
    <x v="1"/>
    <s v="Paper"/>
    <s v="Xerox 2000"/>
    <x v="1182"/>
    <n v="1"/>
    <n v="0.2"/>
    <n v="1.8144"/>
    <s v="Kelly Williams"/>
    <s v=""/>
    <n v="1"/>
    <n v="0"/>
  </r>
  <r>
    <n v="7006"/>
    <x v="3480"/>
    <x v="549"/>
    <d v="2017-11-05T00:00:00"/>
    <s v="Standard Class"/>
    <x v="223"/>
    <x v="223"/>
    <x v="0"/>
    <s v="United States"/>
    <s v="New York City"/>
    <s v="New York"/>
    <n v="10009"/>
    <x v="3"/>
    <s v="FUR-CH-10001545"/>
    <x v="0"/>
    <s v="Chairs"/>
    <s v="Hon Comfortask Task/Swivel Chairs"/>
    <x v="4754"/>
    <n v="2"/>
    <n v="0.1"/>
    <n v="13.677600000000002"/>
    <s v="Chuck Magee"/>
    <s v=""/>
    <n v="1"/>
    <n v="0"/>
  </r>
  <r>
    <n v="7007"/>
    <x v="3481"/>
    <x v="534"/>
    <d v="2016-12-21T00:00:00"/>
    <s v="Standard Class"/>
    <x v="133"/>
    <x v="133"/>
    <x v="1"/>
    <s v="United States"/>
    <s v="Chicago"/>
    <s v="Illinois"/>
    <n v="60623"/>
    <x v="2"/>
    <s v="FUR-FU-10001546"/>
    <x v="0"/>
    <s v="Furnishings"/>
    <s v="Dana Swing-Arm Lamps"/>
    <x v="1086"/>
    <n v="2"/>
    <n v="0.6"/>
    <n v="-7.4759999999999991"/>
    <s v="Kelly Williams"/>
    <s v=""/>
    <n v="1"/>
    <n v="0"/>
  </r>
  <r>
    <n v="7008"/>
    <x v="3482"/>
    <x v="291"/>
    <d v="2017-08-25T00:00:00"/>
    <s v="Standard Class"/>
    <x v="471"/>
    <x v="471"/>
    <x v="1"/>
    <s v="United States"/>
    <s v="Springfield"/>
    <s v="Ohio"/>
    <n v="45503"/>
    <x v="3"/>
    <s v="OFF-BI-10001098"/>
    <x v="1"/>
    <s v="Binders"/>
    <s v="Acco D-Ring Binder w/DublLock"/>
    <x v="2253"/>
    <n v="2"/>
    <n v="0.7"/>
    <n v="-8.9795999999999978"/>
    <s v="Chuck Magee"/>
    <s v=""/>
    <n v="1"/>
    <n v="0"/>
  </r>
  <r>
    <n v="7009"/>
    <x v="3482"/>
    <x v="291"/>
    <d v="2017-08-25T00:00:00"/>
    <s v="Standard Class"/>
    <x v="471"/>
    <x v="471"/>
    <x v="1"/>
    <s v="United States"/>
    <s v="Springfield"/>
    <s v="Ohio"/>
    <n v="45503"/>
    <x v="3"/>
    <s v="FUR-CH-10003379"/>
    <x v="0"/>
    <s v="Chairs"/>
    <s v="Global Commerce Series High-Back Swivel/Tilt Chairs"/>
    <x v="4755"/>
    <n v="3"/>
    <n v="0.3"/>
    <n v="-42.746999999999957"/>
    <s v="Chuck Magee"/>
    <s v=""/>
    <n v="1"/>
    <n v="0"/>
  </r>
  <r>
    <n v="7010"/>
    <x v="3482"/>
    <x v="291"/>
    <d v="2017-08-25T00:00:00"/>
    <s v="Standard Class"/>
    <x v="471"/>
    <x v="471"/>
    <x v="1"/>
    <s v="United States"/>
    <s v="Springfield"/>
    <s v="Ohio"/>
    <n v="45503"/>
    <x v="3"/>
    <s v="FUR-FU-10000193"/>
    <x v="0"/>
    <s v="Furnishings"/>
    <s v="Tenex Chairmats For Use with Hard Floors"/>
    <x v="3346"/>
    <n v="1"/>
    <n v="0.2"/>
    <n v="-3.8976000000000015"/>
    <s v="Chuck Magee"/>
    <s v=""/>
    <n v="1"/>
    <n v="0"/>
  </r>
  <r>
    <n v="7011"/>
    <x v="3483"/>
    <x v="235"/>
    <d v="2016-05-27T00:00:00"/>
    <s v="Standard Class"/>
    <x v="218"/>
    <x v="218"/>
    <x v="0"/>
    <s v="United States"/>
    <s v="New York City"/>
    <s v="New York"/>
    <n v="10035"/>
    <x v="3"/>
    <s v="OFF-BI-10000829"/>
    <x v="1"/>
    <s v="Binders"/>
    <s v="Avery Non-Stick Binders"/>
    <x v="2119"/>
    <n v="5"/>
    <n v="0.2"/>
    <n v="5.8369999999999997"/>
    <s v="Chuck Magee"/>
    <s v=""/>
    <n v="1"/>
    <n v="0"/>
  </r>
  <r>
    <n v="7012"/>
    <x v="3483"/>
    <x v="235"/>
    <d v="2016-05-27T00:00:00"/>
    <s v="Standard Class"/>
    <x v="218"/>
    <x v="218"/>
    <x v="0"/>
    <s v="United States"/>
    <s v="New York City"/>
    <s v="New York"/>
    <n v="10035"/>
    <x v="3"/>
    <s v="OFF-SU-10003002"/>
    <x v="1"/>
    <s v="Supplies"/>
    <s v="Letter Slitter"/>
    <x v="1325"/>
    <n v="2"/>
    <n v="0"/>
    <n v="0.15120000000000022"/>
    <s v="Chuck Magee"/>
    <s v=""/>
    <n v="1"/>
    <n v="0"/>
  </r>
  <r>
    <n v="7013"/>
    <x v="3483"/>
    <x v="235"/>
    <d v="2016-05-27T00:00:00"/>
    <s v="Standard Class"/>
    <x v="218"/>
    <x v="218"/>
    <x v="0"/>
    <s v="United States"/>
    <s v="New York City"/>
    <s v="New York"/>
    <n v="10035"/>
    <x v="3"/>
    <s v="OFF-AP-10002118"/>
    <x v="1"/>
    <s v="Appliances"/>
    <s v="1.7 Cubic Foot Compact &quot;Cube&quot; Office Refrigerators"/>
    <x v="79"/>
    <n v="1"/>
    <n v="0"/>
    <n v="56.20320000000001"/>
    <s v="Chuck Magee"/>
    <s v=""/>
    <n v="1"/>
    <n v="0"/>
  </r>
  <r>
    <n v="7014"/>
    <x v="3484"/>
    <x v="34"/>
    <d v="2019-12-11T00:00:00"/>
    <s v="Second Class"/>
    <x v="626"/>
    <x v="626"/>
    <x v="2"/>
    <s v="United States"/>
    <s v="Salinas"/>
    <s v="California"/>
    <n v="93905"/>
    <x v="1"/>
    <s v="FUR-BO-10001519"/>
    <x v="0"/>
    <s v="Bookcases"/>
    <s v="O'Sullivan 3-Shelf Heavy-Duty Bookcases"/>
    <x v="4756"/>
    <n v="3"/>
    <n v="0.15"/>
    <n v="15.697800000000004"/>
    <s v="Anna Andreadi"/>
    <s v=""/>
    <n v="1"/>
    <n v="0"/>
  </r>
  <r>
    <n v="7015"/>
    <x v="3485"/>
    <x v="518"/>
    <d v="2016-03-13T00:00:00"/>
    <s v="Second Class"/>
    <x v="524"/>
    <x v="524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x v="4757"/>
    <n v="3"/>
    <n v="0"/>
    <n v="38.157600000000002"/>
    <s v="Cassandra Brandow"/>
    <s v=""/>
    <n v="1"/>
    <n v="0"/>
  </r>
  <r>
    <n v="7016"/>
    <x v="3485"/>
    <x v="518"/>
    <d v="2016-03-13T00:00:00"/>
    <s v="Second Class"/>
    <x v="524"/>
    <x v="524"/>
    <x v="1"/>
    <s v="United States"/>
    <s v="Richmond"/>
    <s v="Kentucky"/>
    <n v="40475"/>
    <x v="0"/>
    <s v="TEC-AC-10000710"/>
    <x v="2"/>
    <s v="Accessories"/>
    <s v="Maxell DVD-RAM Discs"/>
    <x v="93"/>
    <n v="2"/>
    <n v="0"/>
    <n v="14.172800000000002"/>
    <s v="Cassandra Brandow"/>
    <s v=""/>
    <n v="1"/>
    <n v="0"/>
  </r>
  <r>
    <n v="7017"/>
    <x v="3485"/>
    <x v="518"/>
    <d v="2016-03-13T00:00:00"/>
    <s v="Second Class"/>
    <x v="524"/>
    <x v="524"/>
    <x v="1"/>
    <s v="United States"/>
    <s v="Richmond"/>
    <s v="Kentucky"/>
    <n v="40475"/>
    <x v="0"/>
    <s v="TEC-PH-10000984"/>
    <x v="2"/>
    <s v="Phones"/>
    <s v="Panasonic KX-TG9471B"/>
    <x v="2173"/>
    <n v="3"/>
    <n v="0"/>
    <n v="164.63160000000005"/>
    <s v="Cassandra Brandow"/>
    <s v=""/>
    <n v="1"/>
    <n v="0"/>
  </r>
  <r>
    <n v="7018"/>
    <x v="3485"/>
    <x v="518"/>
    <d v="2016-03-13T00:00:00"/>
    <s v="Second Class"/>
    <x v="524"/>
    <x v="524"/>
    <x v="1"/>
    <s v="United States"/>
    <s v="Richmond"/>
    <s v="Kentucky"/>
    <n v="40475"/>
    <x v="0"/>
    <s v="OFF-PA-10000213"/>
    <x v="1"/>
    <s v="Paper"/>
    <s v="Xerox 198"/>
    <x v="1830"/>
    <n v="3"/>
    <n v="0"/>
    <n v="7.0218000000000007"/>
    <s v="Cassandra Brandow"/>
    <s v=""/>
    <n v="1"/>
    <n v="0"/>
  </r>
  <r>
    <n v="7019"/>
    <x v="3486"/>
    <x v="661"/>
    <d v="2018-06-27T00:00:00"/>
    <s v="Second Class"/>
    <x v="325"/>
    <x v="325"/>
    <x v="0"/>
    <s v="United States"/>
    <s v="New York City"/>
    <s v="New York"/>
    <n v="10035"/>
    <x v="3"/>
    <s v="OFF-LA-10003720"/>
    <x v="1"/>
    <s v="Labels"/>
    <s v="Avery 487"/>
    <x v="4395"/>
    <n v="7"/>
    <n v="0"/>
    <n v="12.1401"/>
    <s v="Chuck Magee"/>
    <s v=""/>
    <n v="1"/>
    <n v="0"/>
  </r>
  <r>
    <n v="7020"/>
    <x v="3487"/>
    <x v="709"/>
    <d v="2016-08-27T00:00:00"/>
    <s v="Standard Class"/>
    <x v="275"/>
    <x v="275"/>
    <x v="0"/>
    <s v="United States"/>
    <s v="Denver"/>
    <s v="Colorado"/>
    <n v="80219"/>
    <x v="1"/>
    <s v="OFF-PA-10001837"/>
    <x v="1"/>
    <s v="Paper"/>
    <s v="Xerox 1976"/>
    <x v="12"/>
    <n v="3"/>
    <n v="0.2"/>
    <n v="5.4432"/>
    <s v="Anna Andreadi"/>
    <s v=""/>
    <n v="1"/>
    <n v="0"/>
  </r>
  <r>
    <n v="7021"/>
    <x v="3487"/>
    <x v="709"/>
    <d v="2016-08-27T00:00:00"/>
    <s v="Standard Class"/>
    <x v="275"/>
    <x v="275"/>
    <x v="0"/>
    <s v="United States"/>
    <s v="Denver"/>
    <s v="Colorado"/>
    <n v="80219"/>
    <x v="1"/>
    <s v="OFF-SU-10004661"/>
    <x v="1"/>
    <s v="Supplies"/>
    <s v="Acme Titanium Bonded Scissors"/>
    <x v="4758"/>
    <n v="1"/>
    <n v="0.2"/>
    <n v="0.50999999999999979"/>
    <s v="Anna Andreadi"/>
    <s v=""/>
    <n v="1"/>
    <n v="0"/>
  </r>
  <r>
    <n v="7022"/>
    <x v="3487"/>
    <x v="709"/>
    <d v="2016-08-27T00:00:00"/>
    <s v="Standard Class"/>
    <x v="275"/>
    <x v="275"/>
    <x v="0"/>
    <s v="United States"/>
    <s v="Denver"/>
    <s v="Colorado"/>
    <n v="80219"/>
    <x v="1"/>
    <s v="FUR-FU-10003274"/>
    <x v="0"/>
    <s v="Furnishings"/>
    <s v="Regeneration Desk Collection"/>
    <x v="1728"/>
    <n v="3"/>
    <n v="0.2"/>
    <n v="1.2672000000000003"/>
    <s v="Anna Andreadi"/>
    <s v=""/>
    <n v="1"/>
    <n v="0"/>
  </r>
  <r>
    <n v="7023"/>
    <x v="3487"/>
    <x v="709"/>
    <d v="2016-08-27T00:00:00"/>
    <s v="Standard Class"/>
    <x v="275"/>
    <x v="275"/>
    <x v="0"/>
    <s v="United States"/>
    <s v="Denver"/>
    <s v="Colorado"/>
    <n v="80219"/>
    <x v="1"/>
    <s v="TEC-PH-10000149"/>
    <x v="2"/>
    <s v="Phones"/>
    <s v="Cisco SPA525G2 IP Phone - Wireless"/>
    <x v="4759"/>
    <n v="9"/>
    <n v="0.2"/>
    <n v="10.772999999999989"/>
    <s v="Anna Andreadi"/>
    <s v=""/>
    <n v="1"/>
    <n v="0"/>
  </r>
  <r>
    <n v="7024"/>
    <x v="3487"/>
    <x v="709"/>
    <d v="2016-08-27T00:00:00"/>
    <s v="Standard Class"/>
    <x v="275"/>
    <x v="275"/>
    <x v="0"/>
    <s v="United States"/>
    <s v="Denver"/>
    <s v="Colorado"/>
    <n v="80219"/>
    <x v="1"/>
    <s v="OFF-PA-10000019"/>
    <x v="1"/>
    <s v="Paper"/>
    <s v="Xerox 1931"/>
    <x v="277"/>
    <n v="6"/>
    <n v="0.2"/>
    <n v="10.8864"/>
    <s v="Anna Andreadi"/>
    <s v=""/>
    <n v="1"/>
    <n v="0"/>
  </r>
  <r>
    <n v="7025"/>
    <x v="3487"/>
    <x v="709"/>
    <d v="2016-08-27T00:00:00"/>
    <s v="Standard Class"/>
    <x v="275"/>
    <x v="275"/>
    <x v="0"/>
    <s v="United States"/>
    <s v="Denver"/>
    <s v="Colorado"/>
    <n v="80219"/>
    <x v="1"/>
    <s v="OFF-PA-10001125"/>
    <x v="1"/>
    <s v="Paper"/>
    <s v="Xerox 1988"/>
    <x v="1334"/>
    <n v="9"/>
    <n v="0.2"/>
    <n v="69.704999999999984"/>
    <s v="Anna Andreadi"/>
    <s v=""/>
    <n v="1"/>
    <n v="0"/>
  </r>
  <r>
    <n v="7026"/>
    <x v="3488"/>
    <x v="695"/>
    <d v="2019-02-12T00:00:00"/>
    <s v="Standard Class"/>
    <x v="259"/>
    <x v="259"/>
    <x v="1"/>
    <s v="United States"/>
    <s v="New York City"/>
    <s v="New York"/>
    <n v="10024"/>
    <x v="3"/>
    <s v="TEC-PH-10002538"/>
    <x v="2"/>
    <s v="Phones"/>
    <s v="Grandstream GXP1160 VoIP phone"/>
    <x v="4760"/>
    <n v="6"/>
    <n v="0"/>
    <n v="65.963399999999979"/>
    <s v="Chuck Magee"/>
    <s v=""/>
    <n v="1"/>
    <n v="0"/>
  </r>
  <r>
    <n v="7027"/>
    <x v="3488"/>
    <x v="695"/>
    <d v="2019-02-12T00:00:00"/>
    <s v="Standard Class"/>
    <x v="259"/>
    <x v="259"/>
    <x v="1"/>
    <s v="United States"/>
    <s v="New York City"/>
    <s v="New York"/>
    <n v="10024"/>
    <x v="3"/>
    <s v="OFF-BI-10000279"/>
    <x v="1"/>
    <s v="Binders"/>
    <s v="Acco Recycled 2&quot; Capacity Laser Printer Hanging Data Binders"/>
    <x v="4761"/>
    <n v="4"/>
    <n v="0.2"/>
    <n v="15.605999999999996"/>
    <s v="Chuck Magee"/>
    <s v=""/>
    <n v="1"/>
    <n v="0"/>
  </r>
  <r>
    <n v="7028"/>
    <x v="3489"/>
    <x v="926"/>
    <d v="2019-02-05T00:00:00"/>
    <s v="Standard Class"/>
    <x v="361"/>
    <x v="361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x v="3691"/>
    <n v="2"/>
    <n v="0"/>
    <n v="2.4011999999999998"/>
    <s v="Chuck Magee"/>
    <s v=""/>
    <n v="1"/>
    <n v="0"/>
  </r>
  <r>
    <n v="7029"/>
    <x v="3490"/>
    <x v="887"/>
    <d v="2018-12-23T00:00:00"/>
    <s v="Second Class"/>
    <x v="430"/>
    <x v="430"/>
    <x v="0"/>
    <s v="United States"/>
    <s v="Fremont"/>
    <s v="Nebraska"/>
    <n v="68025"/>
    <x v="2"/>
    <s v="OFF-PA-10003673"/>
    <x v="1"/>
    <s v="Paper"/>
    <s v="Strathmore Photo Mount Cards"/>
    <x v="1284"/>
    <n v="5"/>
    <n v="0"/>
    <n v="15.593999999999999"/>
    <s v="Kelly Williams"/>
    <s v=""/>
    <n v="1"/>
    <n v="0"/>
  </r>
  <r>
    <n v="7030"/>
    <x v="3491"/>
    <x v="583"/>
    <d v="2018-11-16T00:00:00"/>
    <s v="Standard Class"/>
    <x v="494"/>
    <x v="494"/>
    <x v="1"/>
    <s v="United States"/>
    <s v="New York City"/>
    <s v="New York"/>
    <n v="10011"/>
    <x v="3"/>
    <s v="OFF-ST-10002562"/>
    <x v="1"/>
    <s v="Storage"/>
    <s v="Staple magnet"/>
    <x v="4681"/>
    <n v="3"/>
    <n v="0"/>
    <n v="7.8792000000000009"/>
    <s v="Chuck Magee"/>
    <s v=""/>
    <n v="1"/>
    <n v="0"/>
  </r>
  <r>
    <n v="7031"/>
    <x v="3491"/>
    <x v="583"/>
    <d v="2018-11-16T00:00:00"/>
    <s v="Standard Class"/>
    <x v="494"/>
    <x v="494"/>
    <x v="1"/>
    <s v="United States"/>
    <s v="New York City"/>
    <s v="New York"/>
    <n v="10011"/>
    <x v="3"/>
    <s v="TEC-AC-10002305"/>
    <x v="2"/>
    <s v="Accessories"/>
    <s v="KeyTronic E03601U1 - Keyboard - Beige"/>
    <x v="3978"/>
    <n v="2"/>
    <n v="0"/>
    <n v="6.4799999999999969"/>
    <s v="Chuck Magee"/>
    <s v=""/>
    <n v="1"/>
    <n v="0"/>
  </r>
  <r>
    <n v="7032"/>
    <x v="3491"/>
    <x v="583"/>
    <d v="2018-11-16T00:00:00"/>
    <s v="Standard Class"/>
    <x v="494"/>
    <x v="494"/>
    <x v="1"/>
    <s v="United States"/>
    <s v="New York City"/>
    <s v="New York"/>
    <n v="10011"/>
    <x v="3"/>
    <s v="OFF-AR-10003373"/>
    <x v="1"/>
    <s v="Art"/>
    <s v="Boston School Pro Electric Pencil Sharpener, 1670"/>
    <x v="1663"/>
    <n v="3"/>
    <n v="0"/>
    <n v="25.093799999999998"/>
    <s v="Chuck Magee"/>
    <s v=""/>
    <n v="1"/>
    <n v="0"/>
  </r>
  <r>
    <n v="7033"/>
    <x v="3491"/>
    <x v="583"/>
    <d v="2018-11-16T00:00:00"/>
    <s v="Standard Class"/>
    <x v="494"/>
    <x v="494"/>
    <x v="1"/>
    <s v="United States"/>
    <s v="New York City"/>
    <s v="New York"/>
    <n v="10011"/>
    <x v="3"/>
    <s v="FUR-CH-10003774"/>
    <x v="0"/>
    <s v="Chairs"/>
    <s v="Global Wood Trimmed Manager's Task Chair, Khaki"/>
    <x v="4762"/>
    <n v="3"/>
    <n v="0.1"/>
    <n v="8.1881999999999877"/>
    <s v="Chuck Magee"/>
    <s v=""/>
    <n v="1"/>
    <n v="0"/>
  </r>
  <r>
    <n v="7034"/>
    <x v="3491"/>
    <x v="583"/>
    <d v="2018-11-16T00:00:00"/>
    <s v="Standard Class"/>
    <x v="494"/>
    <x v="494"/>
    <x v="1"/>
    <s v="United States"/>
    <s v="New York City"/>
    <s v="New York"/>
    <n v="10011"/>
    <x v="3"/>
    <s v="OFF-BI-10001510"/>
    <x v="1"/>
    <s v="Binders"/>
    <s v="Deluxe Heavy-Duty Vinyl Round Ring Binder"/>
    <x v="4763"/>
    <n v="3"/>
    <n v="0.2"/>
    <n v="17.189999999999998"/>
    <s v="Chuck Magee"/>
    <s v=""/>
    <n v="1"/>
    <n v="0"/>
  </r>
  <r>
    <n v="7035"/>
    <x v="3491"/>
    <x v="583"/>
    <d v="2018-11-16T00:00:00"/>
    <s v="Standard Class"/>
    <x v="494"/>
    <x v="494"/>
    <x v="1"/>
    <s v="United States"/>
    <s v="New York City"/>
    <s v="New York"/>
    <n v="10011"/>
    <x v="3"/>
    <s v="OFF-BI-10004236"/>
    <x v="1"/>
    <s v="Binders"/>
    <s v="XtraLife ClearVue Slant-D Ring Binder, White, 3&quot;"/>
    <x v="4596"/>
    <n v="3"/>
    <n v="0.2"/>
    <n v="11.450399999999998"/>
    <s v="Chuck Magee"/>
    <s v=""/>
    <n v="1"/>
    <n v="0"/>
  </r>
  <r>
    <n v="7036"/>
    <x v="3492"/>
    <x v="45"/>
    <d v="2019-11-13T00:00:00"/>
    <s v="Standard Class"/>
    <x v="531"/>
    <x v="531"/>
    <x v="1"/>
    <s v="United States"/>
    <s v="San Diego"/>
    <s v="California"/>
    <n v="92105"/>
    <x v="1"/>
    <s v="FUR-CH-10004675"/>
    <x v="0"/>
    <s v="Chairs"/>
    <s v="Lifetime Advantage Folding Chairs, 4/Carton"/>
    <x v="4764"/>
    <n v="3"/>
    <n v="0.2"/>
    <n v="52.339199999999977"/>
    <s v="Anna Andreadi"/>
    <s v=""/>
    <n v="1"/>
    <n v="0"/>
  </r>
  <r>
    <n v="7037"/>
    <x v="3493"/>
    <x v="1073"/>
    <d v="2016-05-04T00:00:00"/>
    <s v="Second Class"/>
    <x v="750"/>
    <x v="750"/>
    <x v="0"/>
    <s v="United States"/>
    <s v="Lakeland"/>
    <s v="Florida"/>
    <n v="33801"/>
    <x v="0"/>
    <s v="TEC-CO-10004202"/>
    <x v="2"/>
    <s v="Copiers"/>
    <s v="Brother DCP1000 Digital 3 in 1 Multifunction Machine"/>
    <x v="2006"/>
    <n v="2"/>
    <n v="0.2"/>
    <n v="89.996999999999986"/>
    <s v="Cassandra Brandow"/>
    <s v=""/>
    <n v="1"/>
    <n v="0"/>
  </r>
  <r>
    <n v="7038"/>
    <x v="3494"/>
    <x v="585"/>
    <d v="2019-09-27T00:00:00"/>
    <s v="Standard Class"/>
    <x v="287"/>
    <x v="287"/>
    <x v="0"/>
    <s v="United States"/>
    <s v="Smyrna"/>
    <s v="Georgia"/>
    <n v="30080"/>
    <x v="0"/>
    <s v="OFF-PA-10004255"/>
    <x v="1"/>
    <s v="Paper"/>
    <s v="Xerox 219"/>
    <x v="91"/>
    <n v="2"/>
    <n v="0"/>
    <n v="6.2208000000000006"/>
    <s v="Cassandra Brandow"/>
    <s v=""/>
    <n v="1"/>
    <n v="0"/>
  </r>
  <r>
    <n v="7039"/>
    <x v="3494"/>
    <x v="585"/>
    <d v="2019-09-27T00:00:00"/>
    <s v="Standard Class"/>
    <x v="287"/>
    <x v="287"/>
    <x v="0"/>
    <s v="United States"/>
    <s v="Smyrna"/>
    <s v="Georgia"/>
    <n v="30080"/>
    <x v="0"/>
    <s v="OFF-AR-10003896"/>
    <x v="1"/>
    <s v="Art"/>
    <s v="Stride Job 150 Highlighters, Chisel Tip, Assorted Colors"/>
    <x v="1465"/>
    <n v="3"/>
    <n v="0"/>
    <n v="6.4584000000000001"/>
    <s v="Cassandra Brandow"/>
    <s v=""/>
    <n v="1"/>
    <n v="0"/>
  </r>
  <r>
    <n v="7040"/>
    <x v="3495"/>
    <x v="94"/>
    <d v="2019-12-23T00:00:00"/>
    <s v="Standard Class"/>
    <x v="247"/>
    <x v="247"/>
    <x v="0"/>
    <s v="United States"/>
    <s v="New York City"/>
    <s v="New York"/>
    <n v="10009"/>
    <x v="3"/>
    <s v="OFF-ST-10002276"/>
    <x v="1"/>
    <s v="Storage"/>
    <s v="Safco Steel Mobile File Cart"/>
    <x v="240"/>
    <n v="2"/>
    <n v="0"/>
    <n v="41.680000000000007"/>
    <s v="Chuck Magee"/>
    <s v=""/>
    <n v="1"/>
    <n v="0"/>
  </r>
  <r>
    <n v="7041"/>
    <x v="3495"/>
    <x v="94"/>
    <d v="2019-12-23T00:00:00"/>
    <s v="Standard Class"/>
    <x v="247"/>
    <x v="247"/>
    <x v="0"/>
    <s v="United States"/>
    <s v="New York City"/>
    <s v="New York"/>
    <n v="10009"/>
    <x v="3"/>
    <s v="OFF-BI-10001617"/>
    <x v="1"/>
    <s v="Binders"/>
    <s v="GBC Wire Binding Combs"/>
    <x v="176"/>
    <n v="3"/>
    <n v="0.2"/>
    <n v="8.3753999999999991"/>
    <s v="Chuck Magee"/>
    <s v=""/>
    <n v="1"/>
    <n v="0"/>
  </r>
  <r>
    <n v="7042"/>
    <x v="3495"/>
    <x v="94"/>
    <d v="2019-12-23T00:00:00"/>
    <s v="Standard Class"/>
    <x v="247"/>
    <x v="247"/>
    <x v="0"/>
    <s v="United States"/>
    <s v="New York City"/>
    <s v="New York"/>
    <n v="10009"/>
    <x v="3"/>
    <s v="FUR-FU-10000308"/>
    <x v="0"/>
    <s v="Furnishings"/>
    <s v="Deflect-o Glass Clear Studded Chair Mats"/>
    <x v="2259"/>
    <n v="2"/>
    <n v="0"/>
    <n v="27.359200000000001"/>
    <s v="Chuck Magee"/>
    <s v=""/>
    <n v="1"/>
    <n v="0"/>
  </r>
  <r>
    <n v="7043"/>
    <x v="3496"/>
    <x v="930"/>
    <d v="2019-07-23T00:00:00"/>
    <s v="Standard Class"/>
    <x v="277"/>
    <x v="277"/>
    <x v="0"/>
    <s v="United States"/>
    <s v="Philadelphia"/>
    <s v="Pennsylvania"/>
    <n v="19134"/>
    <x v="3"/>
    <s v="TEC-CO-10001943"/>
    <x v="2"/>
    <s v="Copiers"/>
    <s v="Canon PC-428 Personal Copier"/>
    <x v="2798"/>
    <n v="5"/>
    <n v="0.4"/>
    <n v="69.996499999999969"/>
    <s v="Chuck Magee"/>
    <s v=""/>
    <n v="1"/>
    <n v="0"/>
  </r>
  <r>
    <n v="7044"/>
    <x v="3496"/>
    <x v="930"/>
    <d v="2019-07-23T00:00:00"/>
    <s v="Standard Class"/>
    <x v="277"/>
    <x v="277"/>
    <x v="0"/>
    <s v="United States"/>
    <s v="Philadelphia"/>
    <s v="Pennsylvania"/>
    <n v="19134"/>
    <x v="3"/>
    <s v="FUR-CH-10002647"/>
    <x v="0"/>
    <s v="Chairs"/>
    <s v="Situations Contoured Folding Chairs, 4/Set"/>
    <x v="4765"/>
    <n v="4"/>
    <n v="0.3"/>
    <n v="-14.195999999999984"/>
    <s v="Chuck Magee"/>
    <s v=""/>
    <n v="1"/>
    <n v="0"/>
  </r>
  <r>
    <n v="7045"/>
    <x v="3496"/>
    <x v="930"/>
    <d v="2019-07-23T00:00:00"/>
    <s v="Standard Class"/>
    <x v="277"/>
    <x v="277"/>
    <x v="0"/>
    <s v="United States"/>
    <s v="Philadelphia"/>
    <s v="Pennsylvania"/>
    <n v="19134"/>
    <x v="3"/>
    <s v="OFF-SU-10004768"/>
    <x v="1"/>
    <s v="Supplies"/>
    <s v="Acme Kleencut Forged Steel Scissors"/>
    <x v="1997"/>
    <n v="2"/>
    <n v="0.2"/>
    <n v="1.1479999999999988"/>
    <s v="Chuck Magee"/>
    <s v=""/>
    <n v="1"/>
    <n v="0"/>
  </r>
  <r>
    <n v="7046"/>
    <x v="3497"/>
    <x v="54"/>
    <d v="2018-11-09T00:00:00"/>
    <s v="Standard Class"/>
    <x v="601"/>
    <x v="601"/>
    <x v="1"/>
    <s v="United States"/>
    <s v="Dallas"/>
    <s v="Texas"/>
    <n v="75217"/>
    <x v="2"/>
    <s v="OFF-PA-10002160"/>
    <x v="1"/>
    <s v="Paper"/>
    <s v="Xerox 1978"/>
    <x v="4766"/>
    <n v="2"/>
    <n v="0.2"/>
    <n v="3.3524000000000003"/>
    <s v="Kelly Williams"/>
    <s v=""/>
    <n v="1"/>
    <n v="0"/>
  </r>
  <r>
    <n v="7047"/>
    <x v="3498"/>
    <x v="918"/>
    <d v="2016-04-12T00:00:00"/>
    <s v="Standard Class"/>
    <x v="134"/>
    <x v="134"/>
    <x v="2"/>
    <s v="United States"/>
    <s v="Concord"/>
    <s v="California"/>
    <n v="94521"/>
    <x v="1"/>
    <s v="FUR-TA-10003748"/>
    <x v="0"/>
    <s v="Tables"/>
    <s v="Bevis 36 x 72 Conference Tables"/>
    <x v="4767"/>
    <n v="1"/>
    <n v="0.2"/>
    <n v="2.4897999999999989"/>
    <s v="Anna Andreadi"/>
    <s v=""/>
    <n v="1"/>
    <n v="0"/>
  </r>
  <r>
    <n v="7048"/>
    <x v="3498"/>
    <x v="918"/>
    <d v="2016-04-12T00:00:00"/>
    <s v="Standard Class"/>
    <x v="134"/>
    <x v="134"/>
    <x v="2"/>
    <s v="United States"/>
    <s v="Concord"/>
    <s v="California"/>
    <n v="94521"/>
    <x v="1"/>
    <s v="TEC-AC-10001908"/>
    <x v="2"/>
    <s v="Accessories"/>
    <s v="Logitech Wireless Headset h800"/>
    <x v="4768"/>
    <n v="4"/>
    <n v="0"/>
    <n v="139.98599999999999"/>
    <s v="Anna Andreadi"/>
    <s v=""/>
    <n v="1"/>
    <n v="0"/>
  </r>
  <r>
    <n v="7049"/>
    <x v="3499"/>
    <x v="1041"/>
    <d v="2018-08-16T00:00:00"/>
    <s v="First Class"/>
    <x v="309"/>
    <x v="309"/>
    <x v="0"/>
    <s v="United States"/>
    <s v="Nashville"/>
    <s v="Tennessee"/>
    <n v="37211"/>
    <x v="0"/>
    <s v="OFF-PA-10000552"/>
    <x v="1"/>
    <s v="Paper"/>
    <s v="Xerox 200"/>
    <x v="12"/>
    <n v="3"/>
    <n v="0.2"/>
    <n v="5.4432"/>
    <s v="Cassandra Brandow"/>
    <s v=""/>
    <n v="1"/>
    <n v="0"/>
  </r>
  <r>
    <n v="7050"/>
    <x v="3500"/>
    <x v="794"/>
    <d v="2016-09-30T00:00:00"/>
    <s v="Standard Class"/>
    <x v="593"/>
    <x v="593"/>
    <x v="2"/>
    <s v="United States"/>
    <s v="Aurora"/>
    <s v="Colorado"/>
    <n v="80013"/>
    <x v="1"/>
    <s v="OFF-AR-10003179"/>
    <x v="1"/>
    <s v="Art"/>
    <s v="Dixon Ticonderoga Core-Lock Colored Pencils"/>
    <x v="4769"/>
    <n v="2"/>
    <n v="0.2"/>
    <n v="2.3685999999999989"/>
    <s v="Anna Andreadi"/>
    <s v=""/>
    <n v="1"/>
    <n v="0"/>
  </r>
  <r>
    <n v="7051"/>
    <x v="3501"/>
    <x v="25"/>
    <d v="2018-12-11T00:00:00"/>
    <s v="Same Day"/>
    <x v="576"/>
    <x v="576"/>
    <x v="0"/>
    <s v="United States"/>
    <s v="Anaheim"/>
    <s v="California"/>
    <n v="92804"/>
    <x v="1"/>
    <s v="OFF-BI-10004593"/>
    <x v="1"/>
    <s v="Binders"/>
    <s v="Ibico Laser Imprintable Binding System Covers"/>
    <x v="4770"/>
    <n v="5"/>
    <n v="0.2"/>
    <n v="68.11999999999999"/>
    <s v="Anna Andreadi"/>
    <n v="1"/>
    <n v="0"/>
    <n v="0"/>
  </r>
  <r>
    <n v="7052"/>
    <x v="3501"/>
    <x v="25"/>
    <d v="2018-12-11T00:00:00"/>
    <s v="Same Day"/>
    <x v="576"/>
    <x v="576"/>
    <x v="0"/>
    <s v="United States"/>
    <s v="Anaheim"/>
    <s v="California"/>
    <n v="92804"/>
    <x v="1"/>
    <s v="OFF-AR-10000914"/>
    <x v="1"/>
    <s v="Art"/>
    <s v="Boston 16765 Mini Stand Up Battery Pencil Sharpener"/>
    <x v="4607"/>
    <n v="2"/>
    <n v="0"/>
    <n v="6.0632000000000019"/>
    <s v="Anna Andreadi"/>
    <n v="1"/>
    <n v="0"/>
    <n v="0"/>
  </r>
  <r>
    <n v="7053"/>
    <x v="3501"/>
    <x v="25"/>
    <d v="2018-12-11T00:00:00"/>
    <s v="Same Day"/>
    <x v="576"/>
    <x v="576"/>
    <x v="0"/>
    <s v="United States"/>
    <s v="Anaheim"/>
    <s v="California"/>
    <n v="92804"/>
    <x v="1"/>
    <s v="OFF-PA-10000241"/>
    <x v="1"/>
    <s v="Paper"/>
    <s v="IBM Multi-Purpose Copy Paper, 8 1/2 x 11&quot;, Case"/>
    <x v="4771"/>
    <n v="1"/>
    <n v="0"/>
    <n v="13.940999999999999"/>
    <s v="Anna Andreadi"/>
    <n v="1"/>
    <n v="0"/>
    <n v="0"/>
  </r>
  <r>
    <n v="7054"/>
    <x v="3501"/>
    <x v="25"/>
    <d v="2018-12-11T00:00:00"/>
    <s v="Same Day"/>
    <x v="576"/>
    <x v="576"/>
    <x v="0"/>
    <s v="United States"/>
    <s v="Anaheim"/>
    <s v="California"/>
    <n v="92804"/>
    <x v="1"/>
    <s v="TEC-AC-10000057"/>
    <x v="2"/>
    <s v="Accessories"/>
    <s v="Microsoft Natural Ergonomic Keyboard 4000"/>
    <x v="668"/>
    <n v="4"/>
    <n v="0"/>
    <n v="25.191599999999994"/>
    <s v="Anna Andreadi"/>
    <n v="1"/>
    <n v="0"/>
    <n v="0"/>
  </r>
  <r>
    <n v="7055"/>
    <x v="3501"/>
    <x v="25"/>
    <d v="2018-12-11T00:00:00"/>
    <s v="Same Day"/>
    <x v="576"/>
    <x v="576"/>
    <x v="0"/>
    <s v="United States"/>
    <s v="Anaheim"/>
    <s v="California"/>
    <n v="92804"/>
    <x v="1"/>
    <s v="FUR-CH-10003774"/>
    <x v="0"/>
    <s v="Chairs"/>
    <s v="Global Wood Trimmed Manager's Task Chair, Khaki"/>
    <x v="4158"/>
    <n v="5"/>
    <n v="0.2"/>
    <n v="-31.843000000000018"/>
    <s v="Anna Andreadi"/>
    <n v="1"/>
    <n v="0"/>
    <n v="0"/>
  </r>
  <r>
    <n v="7056"/>
    <x v="3501"/>
    <x v="25"/>
    <d v="2018-12-11T00:00:00"/>
    <s v="Same Day"/>
    <x v="576"/>
    <x v="576"/>
    <x v="0"/>
    <s v="United States"/>
    <s v="Anaheim"/>
    <s v="California"/>
    <n v="92804"/>
    <x v="1"/>
    <s v="OFF-BI-10002824"/>
    <x v="1"/>
    <s v="Binders"/>
    <s v="Recycled Easel Ring Binders"/>
    <x v="2045"/>
    <n v="3"/>
    <n v="0.2"/>
    <n v="11.189999999999996"/>
    <s v="Anna Andreadi"/>
    <n v="1"/>
    <n v="0"/>
    <n v="0"/>
  </r>
  <r>
    <n v="7057"/>
    <x v="3501"/>
    <x v="25"/>
    <d v="2018-12-11T00:00:00"/>
    <s v="Same Day"/>
    <x v="576"/>
    <x v="576"/>
    <x v="0"/>
    <s v="United States"/>
    <s v="Anaheim"/>
    <s v="California"/>
    <n v="92804"/>
    <x v="1"/>
    <s v="OFF-BI-10004001"/>
    <x v="1"/>
    <s v="Binders"/>
    <s v="GBC Recycled VeloBinder Covers"/>
    <x v="4772"/>
    <n v="9"/>
    <n v="0.2"/>
    <n v="39.873599999999982"/>
    <s v="Anna Andreadi"/>
    <n v="1"/>
    <n v="0"/>
    <n v="0"/>
  </r>
  <r>
    <n v="7058"/>
    <x v="3501"/>
    <x v="25"/>
    <d v="2018-12-11T00:00:00"/>
    <s v="Same Day"/>
    <x v="576"/>
    <x v="576"/>
    <x v="0"/>
    <s v="United States"/>
    <s v="Anaheim"/>
    <s v="California"/>
    <n v="92804"/>
    <x v="1"/>
    <s v="FUR-TA-10004619"/>
    <x v="0"/>
    <s v="Tables"/>
    <s v="Hon Non-Folding Utility Tables"/>
    <x v="4773"/>
    <n v="7"/>
    <n v="0.2"/>
    <n v="111.51699999999991"/>
    <s v="Anna Andreadi"/>
    <n v="1"/>
    <n v="0"/>
    <n v="0"/>
  </r>
  <r>
    <n v="7059"/>
    <x v="3501"/>
    <x v="25"/>
    <d v="2018-12-11T00:00:00"/>
    <s v="Same Day"/>
    <x v="576"/>
    <x v="576"/>
    <x v="0"/>
    <s v="United States"/>
    <s v="Anaheim"/>
    <s v="California"/>
    <n v="92804"/>
    <x v="1"/>
    <s v="OFF-ST-10000636"/>
    <x v="1"/>
    <s v="Storage"/>
    <s v="Rogers Profile Extra Capacity Storage Tub"/>
    <x v="4774"/>
    <n v="3"/>
    <n v="0"/>
    <n v="2.0087999999999973"/>
    <s v="Anna Andreadi"/>
    <n v="1"/>
    <n v="0"/>
    <n v="0"/>
  </r>
  <r>
    <n v="7060"/>
    <x v="3501"/>
    <x v="25"/>
    <d v="2018-12-11T00:00:00"/>
    <s v="Same Day"/>
    <x v="576"/>
    <x v="576"/>
    <x v="0"/>
    <s v="United States"/>
    <s v="Anaheim"/>
    <s v="California"/>
    <n v="92804"/>
    <x v="1"/>
    <s v="OFF-AP-10001469"/>
    <x v="1"/>
    <s v="Appliances"/>
    <s v="Fellowes 8 Outlet Superior Workstation Surge Protector"/>
    <x v="4775"/>
    <n v="2"/>
    <n v="0"/>
    <n v="24.191799999999994"/>
    <s v="Anna Andreadi"/>
    <n v="1"/>
    <n v="0"/>
    <n v="0"/>
  </r>
  <r>
    <n v="7061"/>
    <x v="3501"/>
    <x v="25"/>
    <d v="2018-12-11T00:00:00"/>
    <s v="Same Day"/>
    <x v="576"/>
    <x v="576"/>
    <x v="0"/>
    <s v="United States"/>
    <s v="Anaheim"/>
    <s v="California"/>
    <n v="92804"/>
    <x v="1"/>
    <s v="OFF-BI-10002897"/>
    <x v="1"/>
    <s v="Binders"/>
    <s v="Black Avery Memo-Size 3-Ring Binder, 5 1/2&quot; x 8 1/2&quot;"/>
    <x v="4776"/>
    <n v="2"/>
    <n v="0.2"/>
    <n v="2.1286"/>
    <s v="Anna Andreadi"/>
    <n v="1"/>
    <n v="0"/>
    <n v="0"/>
  </r>
  <r>
    <n v="7062"/>
    <x v="3502"/>
    <x v="302"/>
    <d v="2017-02-05T00:00:00"/>
    <s v="Second Class"/>
    <x v="175"/>
    <x v="175"/>
    <x v="1"/>
    <s v="United States"/>
    <s v="Pleasant Grove"/>
    <s v="Utah"/>
    <n v="84062"/>
    <x v="1"/>
    <s v="OFF-BI-10002432"/>
    <x v="1"/>
    <s v="Binders"/>
    <s v="Wilson Jones Standard D-Ring Binders"/>
    <x v="4777"/>
    <n v="3"/>
    <n v="0.2"/>
    <n v="4.0985999999999994"/>
    <s v="Anna Andreadi"/>
    <s v=""/>
    <n v="1"/>
    <n v="0"/>
  </r>
  <r>
    <n v="7063"/>
    <x v="3503"/>
    <x v="723"/>
    <d v="2018-12-31T00:00:00"/>
    <s v="Second Class"/>
    <x v="107"/>
    <x v="107"/>
    <x v="0"/>
    <s v="United States"/>
    <s v="Springfield"/>
    <s v="Oregon"/>
    <n v="97477"/>
    <x v="1"/>
    <s v="OFF-EN-10002592"/>
    <x v="1"/>
    <s v="Envelopes"/>
    <s v="Peel &amp; Seel Recycled Catalog Envelopes, Brown"/>
    <x v="4778"/>
    <n v="3"/>
    <n v="0.2"/>
    <n v="10.422000000000001"/>
    <s v="Anna Andreadi"/>
    <s v=""/>
    <n v="1"/>
    <n v="0"/>
  </r>
  <r>
    <n v="7064"/>
    <x v="3504"/>
    <x v="515"/>
    <d v="2019-09-05T00:00:00"/>
    <s v="Standard Class"/>
    <x v="450"/>
    <x v="450"/>
    <x v="2"/>
    <s v="United States"/>
    <s v="Salem"/>
    <s v="Oregon"/>
    <n v="97301"/>
    <x v="1"/>
    <s v="OFF-SU-10002522"/>
    <x v="1"/>
    <s v="Supplies"/>
    <s v="Acme Kleen Earth Office Shears"/>
    <x v="928"/>
    <n v="2"/>
    <n v="0.2"/>
    <n v="0.69839999999999902"/>
    <s v="Anna Andreadi"/>
    <s v=""/>
    <n v="1"/>
    <n v="0"/>
  </r>
  <r>
    <n v="7065"/>
    <x v="3505"/>
    <x v="1144"/>
    <d v="2019-02-09T00:00:00"/>
    <s v="Standard Class"/>
    <x v="282"/>
    <x v="282"/>
    <x v="0"/>
    <s v="United States"/>
    <s v="Rochester"/>
    <s v="New York"/>
    <n v="14609"/>
    <x v="3"/>
    <s v="OFF-AP-10003971"/>
    <x v="1"/>
    <s v="Appliances"/>
    <s v="Belkin 6 Outlet Metallic Surge Strip"/>
    <x v="4779"/>
    <n v="3"/>
    <n v="0"/>
    <n v="8.4942000000000011"/>
    <s v="Chuck Magee"/>
    <s v=""/>
    <n v="1"/>
    <n v="0"/>
  </r>
  <r>
    <n v="7066"/>
    <x v="3506"/>
    <x v="776"/>
    <d v="2016-12-08T00:00:00"/>
    <s v="First Class"/>
    <x v="276"/>
    <x v="276"/>
    <x v="1"/>
    <s v="United States"/>
    <s v="Los Angeles"/>
    <s v="California"/>
    <n v="90008"/>
    <x v="1"/>
    <s v="OFF-ST-10001496"/>
    <x v="1"/>
    <s v="Storage"/>
    <s v="Standard Rollaway File with Lock"/>
    <x v="4780"/>
    <n v="7"/>
    <n v="0"/>
    <n v="327.94580000000002"/>
    <s v="Anna Andreadi"/>
    <s v=""/>
    <n v="1"/>
    <n v="0"/>
  </r>
  <r>
    <n v="7067"/>
    <x v="3507"/>
    <x v="198"/>
    <d v="2018-06-03T00:00:00"/>
    <s v="Standard Class"/>
    <x v="644"/>
    <x v="644"/>
    <x v="2"/>
    <s v="United States"/>
    <s v="Los Angeles"/>
    <s v="California"/>
    <n v="90049"/>
    <x v="1"/>
    <s v="OFF-PA-10004782"/>
    <x v="1"/>
    <s v="Paper"/>
    <s v="Xerox 228"/>
    <x v="789"/>
    <n v="6"/>
    <n v="0"/>
    <n v="18.662400000000002"/>
    <s v="Anna Andreadi"/>
    <s v=""/>
    <n v="1"/>
    <n v="0"/>
  </r>
  <r>
    <n v="7068"/>
    <x v="3508"/>
    <x v="206"/>
    <d v="2018-05-26T00:00:00"/>
    <s v="Standard Class"/>
    <x v="155"/>
    <x v="155"/>
    <x v="1"/>
    <s v="United States"/>
    <s v="Dallas"/>
    <s v="Texas"/>
    <n v="75081"/>
    <x v="2"/>
    <s v="OFF-BI-10000343"/>
    <x v="1"/>
    <s v="Binders"/>
    <s v="Pressboard Covers with Storage Hooks, 9 1/2&quot; x 11&quot;, Light Blue"/>
    <x v="3240"/>
    <n v="2"/>
    <n v="0.8"/>
    <n v="-3.2406000000000006"/>
    <s v="Kelly Williams"/>
    <s v=""/>
    <n v="1"/>
    <n v="0"/>
  </r>
  <r>
    <n v="7069"/>
    <x v="3508"/>
    <x v="206"/>
    <d v="2018-05-26T00:00:00"/>
    <s v="Standard Class"/>
    <x v="155"/>
    <x v="155"/>
    <x v="1"/>
    <s v="United States"/>
    <s v="Dallas"/>
    <s v="Texas"/>
    <n v="75081"/>
    <x v="2"/>
    <s v="OFF-PA-10003591"/>
    <x v="1"/>
    <s v="Paper"/>
    <s v="Southworth 100% Cotton The Best Paper"/>
    <x v="4781"/>
    <n v="9"/>
    <n v="0.2"/>
    <n v="30.996000000000002"/>
    <s v="Kelly Williams"/>
    <s v=""/>
    <n v="1"/>
    <n v="0"/>
  </r>
  <r>
    <n v="7070"/>
    <x v="3509"/>
    <x v="128"/>
    <d v="2016-08-14T00:00:00"/>
    <s v="Standard Class"/>
    <x v="421"/>
    <x v="421"/>
    <x v="0"/>
    <s v="United States"/>
    <s v="Fresno"/>
    <s v="California"/>
    <n v="93727"/>
    <x v="1"/>
    <s v="OFF-PA-10001667"/>
    <x v="1"/>
    <s v="Paper"/>
    <s v="Great White Multi-Use Recycled Paper (20Lb. and 84 Bright)"/>
    <x v="156"/>
    <n v="1"/>
    <n v="0"/>
    <n v="2.6909999999999998"/>
    <s v="Anna Andreadi"/>
    <s v=""/>
    <n v="1"/>
    <n v="0"/>
  </r>
  <r>
    <n v="7071"/>
    <x v="3510"/>
    <x v="64"/>
    <d v="2018-09-10T00:00:00"/>
    <s v="Second Class"/>
    <x v="711"/>
    <x v="711"/>
    <x v="2"/>
    <s v="United States"/>
    <s v="Chicago"/>
    <s v="Illinois"/>
    <n v="60653"/>
    <x v="2"/>
    <s v="OFF-PA-10004971"/>
    <x v="1"/>
    <s v="Paper"/>
    <s v="Xerox 196"/>
    <x v="4766"/>
    <n v="2"/>
    <n v="0.2"/>
    <n v="3.3524000000000003"/>
    <s v="Kelly Williams"/>
    <s v=""/>
    <n v="1"/>
    <n v="0"/>
  </r>
  <r>
    <n v="7072"/>
    <x v="3511"/>
    <x v="310"/>
    <d v="2018-07-28T00:00:00"/>
    <s v="Standard Class"/>
    <x v="237"/>
    <x v="237"/>
    <x v="0"/>
    <s v="United States"/>
    <s v="Mcallen"/>
    <s v="Texas"/>
    <n v="78501"/>
    <x v="2"/>
    <s v="OFF-AR-10001216"/>
    <x v="1"/>
    <s v="Art"/>
    <s v="Newell 339"/>
    <x v="3079"/>
    <n v="2"/>
    <n v="0.2"/>
    <n v="0.3335999999999999"/>
    <s v="Kelly Williams"/>
    <s v=""/>
    <n v="1"/>
    <n v="0"/>
  </r>
  <r>
    <n v="7073"/>
    <x v="3511"/>
    <x v="310"/>
    <d v="2018-07-28T00:00:00"/>
    <s v="Standard Class"/>
    <x v="237"/>
    <x v="237"/>
    <x v="0"/>
    <s v="United States"/>
    <s v="Mcallen"/>
    <s v="Texas"/>
    <n v="78501"/>
    <x v="2"/>
    <s v="OFF-PA-10004355"/>
    <x v="1"/>
    <s v="Paper"/>
    <s v="Xerox 231"/>
    <x v="1182"/>
    <n v="1"/>
    <n v="0.2"/>
    <n v="1.8144"/>
    <s v="Kelly Williams"/>
    <s v=""/>
    <n v="1"/>
    <n v="0"/>
  </r>
  <r>
    <n v="7074"/>
    <x v="3511"/>
    <x v="310"/>
    <d v="2018-07-28T00:00:00"/>
    <s v="Standard Class"/>
    <x v="237"/>
    <x v="237"/>
    <x v="0"/>
    <s v="United States"/>
    <s v="Mcallen"/>
    <s v="Texas"/>
    <n v="78501"/>
    <x v="2"/>
    <s v="OFF-AR-10001953"/>
    <x v="1"/>
    <s v="Art"/>
    <s v="Boston 1645 Deluxe Heavier-Duty Electric Pencil Sharpener"/>
    <x v="4782"/>
    <n v="5"/>
    <n v="0.2"/>
    <n v="15.393000000000008"/>
    <s v="Kelly Williams"/>
    <s v=""/>
    <n v="1"/>
    <n v="0"/>
  </r>
  <r>
    <n v="7075"/>
    <x v="3511"/>
    <x v="310"/>
    <d v="2018-07-28T00:00:00"/>
    <s v="Standard Class"/>
    <x v="237"/>
    <x v="237"/>
    <x v="0"/>
    <s v="United States"/>
    <s v="Mcallen"/>
    <s v="Texas"/>
    <n v="78501"/>
    <x v="2"/>
    <s v="OFF-BI-10004364"/>
    <x v="1"/>
    <s v="Binders"/>
    <s v="Storex Dura Pro Binders"/>
    <x v="4783"/>
    <n v="4"/>
    <n v="0.8"/>
    <n v="-8.3160000000000025"/>
    <s v="Kelly Williams"/>
    <s v=""/>
    <n v="1"/>
    <n v="0"/>
  </r>
  <r>
    <n v="7076"/>
    <x v="3511"/>
    <x v="310"/>
    <d v="2018-07-28T00:00:00"/>
    <s v="Standard Class"/>
    <x v="237"/>
    <x v="237"/>
    <x v="0"/>
    <s v="United States"/>
    <s v="Mcallen"/>
    <s v="Texas"/>
    <n v="78501"/>
    <x v="2"/>
    <s v="OFF-SU-10001165"/>
    <x v="1"/>
    <s v="Supplies"/>
    <s v="Acme Elite Stainless Steel Scissors"/>
    <x v="4784"/>
    <n v="2"/>
    <n v="0.2"/>
    <n v="1.0007999999999999"/>
    <s v="Kelly Williams"/>
    <s v=""/>
    <n v="1"/>
    <n v="0"/>
  </r>
  <r>
    <n v="7077"/>
    <x v="3512"/>
    <x v="536"/>
    <d v="2018-05-17T00:00:00"/>
    <s v="Standard Class"/>
    <x v="758"/>
    <x v="758"/>
    <x v="0"/>
    <s v="United States"/>
    <s v="Seattle"/>
    <s v="Washington"/>
    <n v="98105"/>
    <x v="1"/>
    <s v="OFF-EN-10001141"/>
    <x v="1"/>
    <s v="Envelopes"/>
    <s v="Manila Recycled Extra-Heavyweight Clasp Envelopes, 6&quot; x 9&quot;"/>
    <x v="2803"/>
    <n v="5"/>
    <n v="0"/>
    <n v="26.901000000000003"/>
    <s v="Anna Andreadi"/>
    <s v=""/>
    <n v="1"/>
    <n v="0"/>
  </r>
  <r>
    <n v="7078"/>
    <x v="3513"/>
    <x v="476"/>
    <d v="2018-09-06T00:00:00"/>
    <s v="Standard Class"/>
    <x v="555"/>
    <x v="555"/>
    <x v="0"/>
    <s v="United States"/>
    <s v="Charlotte"/>
    <s v="North Carolina"/>
    <n v="28205"/>
    <x v="0"/>
    <s v="OFF-BI-10000014"/>
    <x v="1"/>
    <s v="Binders"/>
    <s v="Heavy-Duty E-Z-D Binders"/>
    <x v="4785"/>
    <n v="7"/>
    <n v="0.7"/>
    <n v="-17.565099999999994"/>
    <s v="Cassandra Brandow"/>
    <n v="1"/>
    <n v="0"/>
    <n v="0"/>
  </r>
  <r>
    <n v="7079"/>
    <x v="3513"/>
    <x v="476"/>
    <d v="2018-09-06T00:00:00"/>
    <s v="Standard Class"/>
    <x v="555"/>
    <x v="555"/>
    <x v="0"/>
    <s v="United States"/>
    <s v="Charlotte"/>
    <s v="North Carolina"/>
    <n v="28205"/>
    <x v="0"/>
    <s v="OFF-AP-10000159"/>
    <x v="1"/>
    <s v="Appliances"/>
    <s v="Belkin F9M820V08 8 Outlet Surge"/>
    <x v="4786"/>
    <n v="9"/>
    <n v="0.2"/>
    <n v="34.813799999999944"/>
    <s v="Cassandra Brandow"/>
    <n v="1"/>
    <n v="0"/>
    <n v="0"/>
  </r>
  <r>
    <n v="7080"/>
    <x v="3513"/>
    <x v="476"/>
    <d v="2018-09-06T00:00:00"/>
    <s v="Standard Class"/>
    <x v="555"/>
    <x v="555"/>
    <x v="0"/>
    <s v="United States"/>
    <s v="Charlotte"/>
    <s v="North Carolina"/>
    <n v="28205"/>
    <x v="0"/>
    <s v="OFF-AR-10003560"/>
    <x v="1"/>
    <s v="Art"/>
    <s v="Zebra Zazzle Fluorescent Highlighters"/>
    <x v="530"/>
    <n v="4"/>
    <n v="0.2"/>
    <n v="3.4047999999999981"/>
    <s v="Cassandra Brandow"/>
    <n v="1"/>
    <n v="0"/>
    <n v="0"/>
  </r>
  <r>
    <n v="7081"/>
    <x v="3513"/>
    <x v="476"/>
    <d v="2018-09-06T00:00:00"/>
    <s v="Standard Class"/>
    <x v="555"/>
    <x v="555"/>
    <x v="0"/>
    <s v="United States"/>
    <s v="Charlotte"/>
    <s v="North Carolina"/>
    <n v="28205"/>
    <x v="0"/>
    <s v="FUR-TA-10001768"/>
    <x v="0"/>
    <s v="Tables"/>
    <s v="Hon Racetrack Conference Tables"/>
    <x v="4787"/>
    <n v="3"/>
    <n v="0.4"/>
    <n v="-149.63070000000005"/>
    <s v="Cassandra Brandow"/>
    <n v="1"/>
    <n v="0"/>
    <n v="0"/>
  </r>
  <r>
    <n v="7082"/>
    <x v="3513"/>
    <x v="476"/>
    <d v="2018-09-06T00:00:00"/>
    <s v="Standard Class"/>
    <x v="555"/>
    <x v="555"/>
    <x v="0"/>
    <s v="United States"/>
    <s v="Charlotte"/>
    <s v="North Carolina"/>
    <n v="28205"/>
    <x v="0"/>
    <s v="TEC-AC-10002049"/>
    <x v="2"/>
    <s v="Accessories"/>
    <s v="Plantronics Savi W720 Multi-Device Wireless Headset System"/>
    <x v="4788"/>
    <n v="3"/>
    <n v="0.2"/>
    <n v="303.80400000000003"/>
    <s v="Cassandra Brandow"/>
    <n v="1"/>
    <n v="0"/>
    <n v="0"/>
  </r>
  <r>
    <n v="7083"/>
    <x v="3513"/>
    <x v="476"/>
    <d v="2018-09-06T00:00:00"/>
    <s v="Standard Class"/>
    <x v="555"/>
    <x v="555"/>
    <x v="0"/>
    <s v="United States"/>
    <s v="Charlotte"/>
    <s v="North Carolina"/>
    <n v="28205"/>
    <x v="0"/>
    <s v="OFF-BI-10003166"/>
    <x v="1"/>
    <s v="Binders"/>
    <s v="GBC Plasticlear Binding Covers"/>
    <x v="4789"/>
    <n v="5"/>
    <n v="0.7"/>
    <n v="-12.628"/>
    <s v="Cassandra Brandow"/>
    <n v="1"/>
    <n v="0"/>
    <n v="0"/>
  </r>
  <r>
    <n v="7084"/>
    <x v="3514"/>
    <x v="246"/>
    <d v="2019-07-25T00:00:00"/>
    <s v="Second Class"/>
    <x v="255"/>
    <x v="255"/>
    <x v="1"/>
    <s v="United States"/>
    <s v="Concord"/>
    <s v="California"/>
    <n v="94521"/>
    <x v="1"/>
    <s v="OFF-AR-10003469"/>
    <x v="1"/>
    <s v="Art"/>
    <s v="Nontoxic Chalk"/>
    <x v="2872"/>
    <n v="2"/>
    <n v="0"/>
    <n v="1.6896"/>
    <s v="Anna Andreadi"/>
    <s v=""/>
    <n v="1"/>
    <n v="0"/>
  </r>
  <r>
    <n v="7085"/>
    <x v="3514"/>
    <x v="246"/>
    <d v="2019-07-25T00:00:00"/>
    <s v="Second Class"/>
    <x v="255"/>
    <x v="255"/>
    <x v="1"/>
    <s v="United States"/>
    <s v="Concord"/>
    <s v="California"/>
    <n v="94521"/>
    <x v="1"/>
    <s v="TEC-PH-10002549"/>
    <x v="2"/>
    <s v="Phones"/>
    <s v="Polycom SoundPoint IP 450 VoIP phone"/>
    <x v="4790"/>
    <n v="9"/>
    <n v="0.2"/>
    <n v="121.96440000000001"/>
    <s v="Anna Andreadi"/>
    <s v=""/>
    <n v="1"/>
    <n v="0"/>
  </r>
  <r>
    <n v="7086"/>
    <x v="3515"/>
    <x v="145"/>
    <d v="2019-09-28T00:00:00"/>
    <s v="First Class"/>
    <x v="340"/>
    <x v="340"/>
    <x v="1"/>
    <s v="United States"/>
    <s v="Chester"/>
    <s v="Pennsylvania"/>
    <n v="19013"/>
    <x v="3"/>
    <s v="OFF-BI-10003476"/>
    <x v="1"/>
    <s v="Binders"/>
    <s v="Avery Metallic Poly Binders"/>
    <x v="4791"/>
    <n v="5"/>
    <n v="0.7"/>
    <n v="-6.3030000000000008"/>
    <s v="Chuck Magee"/>
    <s v=""/>
    <n v="1"/>
    <n v="0"/>
  </r>
  <r>
    <n v="7087"/>
    <x v="3515"/>
    <x v="145"/>
    <d v="2019-09-28T00:00:00"/>
    <s v="First Class"/>
    <x v="340"/>
    <x v="340"/>
    <x v="1"/>
    <s v="United States"/>
    <s v="Chester"/>
    <s v="Pennsylvania"/>
    <n v="19013"/>
    <x v="3"/>
    <s v="OFF-SU-10000157"/>
    <x v="1"/>
    <s v="Supplies"/>
    <s v="Compact Automatic Electric Letter Opener"/>
    <x v="4792"/>
    <n v="2"/>
    <n v="0.2"/>
    <n v="-42.951599999999999"/>
    <s v="Chuck Magee"/>
    <s v=""/>
    <n v="1"/>
    <n v="0"/>
  </r>
  <r>
    <n v="7088"/>
    <x v="3516"/>
    <x v="646"/>
    <d v="2019-08-06T00:00:00"/>
    <s v="Second Class"/>
    <x v="654"/>
    <x v="654"/>
    <x v="0"/>
    <s v="United States"/>
    <s v="Los Angeles"/>
    <s v="California"/>
    <n v="90004"/>
    <x v="1"/>
    <s v="OFF-ST-10003123"/>
    <x v="1"/>
    <s v="Storage"/>
    <s v="Fellowes Bases and Tops For Staxonsteel/High-Stak Systems"/>
    <x v="4191"/>
    <n v="3"/>
    <n v="0"/>
    <n v="23.968799999999998"/>
    <s v="Anna Andreadi"/>
    <s v=""/>
    <n v="1"/>
    <n v="0"/>
  </r>
  <r>
    <n v="7089"/>
    <x v="3517"/>
    <x v="969"/>
    <d v="2017-10-27T00:00:00"/>
    <s v="Second Class"/>
    <x v="226"/>
    <x v="226"/>
    <x v="0"/>
    <s v="United States"/>
    <s v="Sparks"/>
    <s v="Nevada"/>
    <n v="89431"/>
    <x v="1"/>
    <s v="OFF-AR-10001955"/>
    <x v="1"/>
    <s v="Art"/>
    <s v="Newell 319"/>
    <x v="1378"/>
    <n v="4"/>
    <n v="0"/>
    <n v="23.807999999999993"/>
    <s v="Anna Andreadi"/>
    <s v=""/>
    <n v="1"/>
    <n v="0"/>
  </r>
  <r>
    <n v="7090"/>
    <x v="3518"/>
    <x v="140"/>
    <d v="2019-06-19T00:00:00"/>
    <s v="Second Class"/>
    <x v="120"/>
    <x v="120"/>
    <x v="1"/>
    <s v="United States"/>
    <s v="Los Angeles"/>
    <s v="California"/>
    <n v="90032"/>
    <x v="1"/>
    <s v="TEC-PH-10001809"/>
    <x v="2"/>
    <s v="Phones"/>
    <s v="Panasonic KX T7736-B Digital phone"/>
    <x v="668"/>
    <n v="1"/>
    <n v="0.2"/>
    <n v="7.4974999999999987"/>
    <s v="Anna Andreadi"/>
    <s v=""/>
    <n v="1"/>
    <n v="0"/>
  </r>
  <r>
    <n v="7091"/>
    <x v="3519"/>
    <x v="1145"/>
    <d v="2017-01-13T00:00:00"/>
    <s v="Standard Class"/>
    <x v="530"/>
    <x v="530"/>
    <x v="0"/>
    <s v="United States"/>
    <s v="Henderson"/>
    <s v="Kentucky"/>
    <n v="42420"/>
    <x v="0"/>
    <s v="OFF-PA-10000474"/>
    <x v="1"/>
    <s v="Paper"/>
    <s v="Easy-staple paper"/>
    <x v="1938"/>
    <n v="3"/>
    <n v="0"/>
    <n v="49.970399999999991"/>
    <s v="Cassandra Brandow"/>
    <s v=""/>
    <n v="1"/>
    <n v="0"/>
  </r>
  <r>
    <n v="7092"/>
    <x v="3519"/>
    <x v="1145"/>
    <d v="2017-01-13T00:00:00"/>
    <s v="Standard Class"/>
    <x v="530"/>
    <x v="530"/>
    <x v="0"/>
    <s v="United States"/>
    <s v="Henderson"/>
    <s v="Kentucky"/>
    <n v="42420"/>
    <x v="0"/>
    <s v="OFF-AP-10001205"/>
    <x v="1"/>
    <s v="Appliances"/>
    <s v="Belkin 5 Outlet SurgeMaster Power Centers"/>
    <x v="4793"/>
    <n v="3"/>
    <n v="0"/>
    <n v="45.763200000000012"/>
    <s v="Cassandra Brandow"/>
    <s v=""/>
    <n v="1"/>
    <n v="0"/>
  </r>
  <r>
    <n v="7093"/>
    <x v="3519"/>
    <x v="1145"/>
    <d v="2017-01-13T00:00:00"/>
    <s v="Standard Class"/>
    <x v="530"/>
    <x v="530"/>
    <x v="0"/>
    <s v="United States"/>
    <s v="Henderson"/>
    <s v="Kentucky"/>
    <n v="42420"/>
    <x v="0"/>
    <s v="OFF-AR-10004691"/>
    <x v="1"/>
    <s v="Art"/>
    <s v="Boston 1730 StandUp Electric Pencil Sharpener"/>
    <x v="3931"/>
    <n v="2"/>
    <n v="0"/>
    <n v="11.117599999999999"/>
    <s v="Cassandra Brandow"/>
    <s v=""/>
    <n v="1"/>
    <n v="0"/>
  </r>
  <r>
    <n v="7094"/>
    <x v="3519"/>
    <x v="1145"/>
    <d v="2017-01-13T00:00:00"/>
    <s v="Standard Class"/>
    <x v="530"/>
    <x v="530"/>
    <x v="0"/>
    <s v="United States"/>
    <s v="Henderson"/>
    <s v="Kentucky"/>
    <n v="42420"/>
    <x v="0"/>
    <s v="OFF-PA-10004996"/>
    <x v="1"/>
    <s v="Paper"/>
    <s v="Speediset Carbonless Redi-Letter 7&quot; x 8 1/2&quot;"/>
    <x v="3786"/>
    <n v="5"/>
    <n v="0"/>
    <n v="24.2285"/>
    <s v="Cassandra Brandow"/>
    <s v=""/>
    <n v="1"/>
    <n v="0"/>
  </r>
  <r>
    <n v="7095"/>
    <x v="3520"/>
    <x v="97"/>
    <d v="2017-02-13T00:00:00"/>
    <s v="Second Class"/>
    <x v="535"/>
    <x v="535"/>
    <x v="0"/>
    <s v="United States"/>
    <s v="Decatur"/>
    <s v="Illinois"/>
    <n v="62521"/>
    <x v="2"/>
    <s v="TEC-AC-10001908"/>
    <x v="2"/>
    <s v="Accessories"/>
    <s v="Logitech Wireless Headset h800"/>
    <x v="4620"/>
    <n v="6"/>
    <n v="0.2"/>
    <n v="89.990999999999985"/>
    <s v="Kelly Williams"/>
    <s v=""/>
    <n v="1"/>
    <n v="0"/>
  </r>
  <r>
    <n v="7096"/>
    <x v="3521"/>
    <x v="1146"/>
    <d v="2018-08-20T00:00:00"/>
    <s v="First Class"/>
    <x v="261"/>
    <x v="261"/>
    <x v="0"/>
    <s v="United States"/>
    <s v="New York City"/>
    <s v="New York"/>
    <n v="10009"/>
    <x v="3"/>
    <s v="OFF-BI-10000666"/>
    <x v="1"/>
    <s v="Binders"/>
    <s v="Surelock Post Binders"/>
    <x v="4794"/>
    <n v="6"/>
    <n v="0.2"/>
    <n v="55.007999999999996"/>
    <s v="Chuck Magee"/>
    <s v=""/>
    <n v="1"/>
    <n v="0"/>
  </r>
  <r>
    <n v="7097"/>
    <x v="3521"/>
    <x v="1146"/>
    <d v="2018-08-20T00:00:00"/>
    <s v="First Class"/>
    <x v="261"/>
    <x v="261"/>
    <x v="0"/>
    <s v="United States"/>
    <s v="New York City"/>
    <s v="New York"/>
    <n v="10009"/>
    <x v="3"/>
    <s v="OFF-BI-10004318"/>
    <x v="1"/>
    <s v="Binders"/>
    <s v="Ibico EB-19 Dual Function Manual Binding System"/>
    <x v="4795"/>
    <n v="2"/>
    <n v="0.2"/>
    <n v="89.954799999999992"/>
    <s v="Chuck Magee"/>
    <s v=""/>
    <n v="1"/>
    <n v="0"/>
  </r>
  <r>
    <n v="7098"/>
    <x v="3521"/>
    <x v="1146"/>
    <d v="2018-08-20T00:00:00"/>
    <s v="First Class"/>
    <x v="261"/>
    <x v="261"/>
    <x v="0"/>
    <s v="United States"/>
    <s v="New York City"/>
    <s v="New York"/>
    <n v="10009"/>
    <x v="3"/>
    <s v="OFF-BI-10003429"/>
    <x v="1"/>
    <s v="Binders"/>
    <s v="Cardinal HOLDit! Binder Insert Strips,Extra Strips"/>
    <x v="1046"/>
    <n v="5"/>
    <n v="0.2"/>
    <n v="9.1785000000000014"/>
    <s v="Chuck Magee"/>
    <s v=""/>
    <n v="1"/>
    <n v="0"/>
  </r>
  <r>
    <n v="7099"/>
    <x v="3522"/>
    <x v="44"/>
    <d v="2019-11-10T00:00:00"/>
    <s v="Standard Class"/>
    <x v="263"/>
    <x v="263"/>
    <x v="0"/>
    <s v="United States"/>
    <s v="New York City"/>
    <s v="New York"/>
    <n v="10011"/>
    <x v="3"/>
    <s v="OFF-PA-10003302"/>
    <x v="1"/>
    <s v="Paper"/>
    <s v="Xerox 1906"/>
    <x v="4796"/>
    <n v="9"/>
    <n v="0"/>
    <n v="149.91119999999998"/>
    <s v="Chuck Magee"/>
    <s v=""/>
    <n v="1"/>
    <n v="0"/>
  </r>
  <r>
    <n v="7100"/>
    <x v="3523"/>
    <x v="207"/>
    <d v="2017-12-30T00:00:00"/>
    <s v="Second Class"/>
    <x v="650"/>
    <x v="650"/>
    <x v="0"/>
    <s v="United States"/>
    <s v="New York City"/>
    <s v="New York"/>
    <n v="10009"/>
    <x v="3"/>
    <s v="OFF-PA-10003302"/>
    <x v="1"/>
    <s v="Paper"/>
    <s v="Xerox 1906"/>
    <x v="3543"/>
    <n v="6"/>
    <n v="0"/>
    <n v="99.940799999999982"/>
    <s v="Chuck Magee"/>
    <s v=""/>
    <n v="1"/>
    <n v="0"/>
  </r>
  <r>
    <n v="7101"/>
    <x v="3524"/>
    <x v="533"/>
    <d v="2016-11-28T00:00:00"/>
    <s v="Standard Class"/>
    <x v="325"/>
    <x v="325"/>
    <x v="0"/>
    <s v="United States"/>
    <s v="Scottsdale"/>
    <s v="Arizona"/>
    <n v="85254"/>
    <x v="1"/>
    <s v="OFF-EN-10002621"/>
    <x v="1"/>
    <s v="Envelopes"/>
    <s v="Staple envelope"/>
    <x v="3032"/>
    <n v="3"/>
    <n v="0.2"/>
    <n v="8.8019999999999978"/>
    <s v="Anna Andreadi"/>
    <s v=""/>
    <n v="1"/>
    <n v="0"/>
  </r>
  <r>
    <n v="7102"/>
    <x v="3525"/>
    <x v="1147"/>
    <d v="2018-08-05T00:00:00"/>
    <s v="Second Class"/>
    <x v="737"/>
    <x v="737"/>
    <x v="1"/>
    <s v="United States"/>
    <s v="Amarillo"/>
    <s v="Texas"/>
    <n v="79109"/>
    <x v="2"/>
    <s v="OFF-PA-10000249"/>
    <x v="1"/>
    <s v="Paper"/>
    <s v="Easy-staple paper"/>
    <x v="3073"/>
    <n v="2"/>
    <n v="0.2"/>
    <n v="6.6311999999999989"/>
    <s v="Kelly Williams"/>
    <s v=""/>
    <n v="1"/>
    <n v="0"/>
  </r>
  <r>
    <n v="7103"/>
    <x v="3526"/>
    <x v="158"/>
    <d v="2016-09-24T00:00:00"/>
    <s v="First Class"/>
    <x v="405"/>
    <x v="405"/>
    <x v="0"/>
    <s v="United States"/>
    <s v="Philadelphia"/>
    <s v="Pennsylvania"/>
    <n v="19140"/>
    <x v="3"/>
    <s v="OFF-BI-10000050"/>
    <x v="1"/>
    <s v="Binders"/>
    <s v="Angle-D Binders with Locking Rings, Label Holders"/>
    <x v="4797"/>
    <n v="3"/>
    <n v="0.7"/>
    <n v="-5.036999999999999"/>
    <s v="Chuck Magee"/>
    <s v=""/>
    <n v="1"/>
    <n v="0"/>
  </r>
  <r>
    <n v="7104"/>
    <x v="3527"/>
    <x v="507"/>
    <d v="2019-09-08T00:00:00"/>
    <s v="Standard Class"/>
    <x v="412"/>
    <x v="412"/>
    <x v="0"/>
    <s v="United States"/>
    <s v="Santa Ana"/>
    <s v="California"/>
    <n v="92704"/>
    <x v="1"/>
    <s v="OFF-ST-10003805"/>
    <x v="1"/>
    <s v="Storage"/>
    <s v="24 Capacity Maxi Data Binder Racks, Pearl"/>
    <x v="4798"/>
    <n v="2"/>
    <n v="0"/>
    <n v="105.27499999999998"/>
    <s v="Anna Andreadi"/>
    <s v=""/>
    <n v="1"/>
    <n v="0"/>
  </r>
  <r>
    <n v="7105"/>
    <x v="3528"/>
    <x v="249"/>
    <d v="2019-06-21T00:00:00"/>
    <s v="Second Class"/>
    <x v="542"/>
    <x v="542"/>
    <x v="1"/>
    <s v="United States"/>
    <s v="Newark"/>
    <s v="Ohio"/>
    <n v="43055"/>
    <x v="3"/>
    <s v="FUR-CH-10000785"/>
    <x v="0"/>
    <s v="Chairs"/>
    <s v="Global Ergonomic Managers Chair"/>
    <x v="4799"/>
    <n v="6"/>
    <n v="0.3"/>
    <n v="-43.435200000000009"/>
    <s v="Chuck Magee"/>
    <s v=""/>
    <n v="1"/>
    <n v="0"/>
  </r>
  <r>
    <n v="7106"/>
    <x v="3528"/>
    <x v="249"/>
    <d v="2019-06-21T00:00:00"/>
    <s v="Second Class"/>
    <x v="542"/>
    <x v="542"/>
    <x v="1"/>
    <s v="United States"/>
    <s v="Newark"/>
    <s v="Ohio"/>
    <n v="43055"/>
    <x v="3"/>
    <s v="FUR-FU-10004909"/>
    <x v="0"/>
    <s v="Furnishings"/>
    <s v="Contemporary Wood/Metal Frame"/>
    <x v="4800"/>
    <n v="3"/>
    <n v="0.2"/>
    <n v="7.2719999999999949"/>
    <s v="Chuck Magee"/>
    <s v=""/>
    <n v="1"/>
    <n v="0"/>
  </r>
  <r>
    <n v="7107"/>
    <x v="3528"/>
    <x v="249"/>
    <d v="2019-06-21T00:00:00"/>
    <s v="Second Class"/>
    <x v="542"/>
    <x v="542"/>
    <x v="1"/>
    <s v="United States"/>
    <s v="Newark"/>
    <s v="Ohio"/>
    <n v="43055"/>
    <x v="3"/>
    <s v="TEC-AC-10001553"/>
    <x v="2"/>
    <s v="Accessories"/>
    <s v="Memorex 25GB 6X Branded Blu-Ray Recordable Disc, 15/Pack"/>
    <x v="4801"/>
    <n v="9"/>
    <n v="0.2"/>
    <n v="1.5291000000000032"/>
    <s v="Chuck Magee"/>
    <s v=""/>
    <n v="1"/>
    <n v="0"/>
  </r>
  <r>
    <n v="7108"/>
    <x v="3529"/>
    <x v="475"/>
    <d v="2018-04-26T00:00:00"/>
    <s v="Standard Class"/>
    <x v="27"/>
    <x v="27"/>
    <x v="0"/>
    <s v="United States"/>
    <s v="New York City"/>
    <s v="New York"/>
    <n v="10035"/>
    <x v="3"/>
    <s v="TEC-PH-10004774"/>
    <x v="2"/>
    <s v="Phones"/>
    <s v="Gear Head AU3700S Headset"/>
    <x v="2275"/>
    <n v="2"/>
    <n v="0"/>
    <n v="0.77939999999999898"/>
    <s v="Chuck Magee"/>
    <s v=""/>
    <n v="1"/>
    <n v="0"/>
  </r>
  <r>
    <n v="7109"/>
    <x v="3529"/>
    <x v="475"/>
    <d v="2018-04-26T00:00:00"/>
    <s v="Standard Class"/>
    <x v="27"/>
    <x v="27"/>
    <x v="0"/>
    <s v="United States"/>
    <s v="New York City"/>
    <s v="New York"/>
    <n v="10035"/>
    <x v="3"/>
    <s v="OFF-AR-10004582"/>
    <x v="1"/>
    <s v="Art"/>
    <s v="BIC Brite Liner Grip Highlighters"/>
    <x v="175"/>
    <n v="2"/>
    <n v="0"/>
    <n v="1.4759999999999998"/>
    <s v="Chuck Magee"/>
    <s v=""/>
    <n v="1"/>
    <n v="0"/>
  </r>
  <r>
    <n v="7110"/>
    <x v="3529"/>
    <x v="475"/>
    <d v="2018-04-26T00:00:00"/>
    <s v="Standard Class"/>
    <x v="27"/>
    <x v="27"/>
    <x v="0"/>
    <s v="United States"/>
    <s v="New York City"/>
    <s v="New York"/>
    <n v="10035"/>
    <x v="3"/>
    <s v="OFF-ST-10000991"/>
    <x v="1"/>
    <s v="Storage"/>
    <s v="Space Solutions HD Industrial Steel Shelving."/>
    <x v="4802"/>
    <n v="4"/>
    <n v="0"/>
    <n v="13.796400000000006"/>
    <s v="Chuck Magee"/>
    <s v=""/>
    <n v="1"/>
    <n v="0"/>
  </r>
  <r>
    <n v="7111"/>
    <x v="3529"/>
    <x v="475"/>
    <d v="2018-04-26T00:00:00"/>
    <s v="Standard Class"/>
    <x v="27"/>
    <x v="27"/>
    <x v="0"/>
    <s v="United States"/>
    <s v="New York City"/>
    <s v="New York"/>
    <n v="10035"/>
    <x v="3"/>
    <s v="OFF-SU-10002522"/>
    <x v="1"/>
    <s v="Supplies"/>
    <s v="Acme Kleen Earth Office Shears"/>
    <x v="3433"/>
    <n v="2"/>
    <n v="0"/>
    <n v="2.2503999999999991"/>
    <s v="Chuck Magee"/>
    <s v=""/>
    <n v="1"/>
    <n v="0"/>
  </r>
  <r>
    <n v="7112"/>
    <x v="3529"/>
    <x v="475"/>
    <d v="2018-04-26T00:00:00"/>
    <s v="Standard Class"/>
    <x v="27"/>
    <x v="27"/>
    <x v="0"/>
    <s v="United States"/>
    <s v="New York City"/>
    <s v="New York"/>
    <n v="10035"/>
    <x v="3"/>
    <s v="OFF-AR-10004022"/>
    <x v="1"/>
    <s v="Art"/>
    <s v="Panasonic KP-380BK Classic Electric Pencil Sharpener"/>
    <x v="1002"/>
    <n v="2"/>
    <n v="0"/>
    <n v="17.989999999999995"/>
    <s v="Chuck Magee"/>
    <s v=""/>
    <n v="1"/>
    <n v="0"/>
  </r>
  <r>
    <n v="7113"/>
    <x v="3529"/>
    <x v="475"/>
    <d v="2018-04-26T00:00:00"/>
    <s v="Standard Class"/>
    <x v="27"/>
    <x v="27"/>
    <x v="0"/>
    <s v="United States"/>
    <s v="New York City"/>
    <s v="New York"/>
    <n v="10035"/>
    <x v="3"/>
    <s v="OFF-SU-10001218"/>
    <x v="1"/>
    <s v="Supplies"/>
    <s v="Fiskars Softgrip Scissors"/>
    <x v="2803"/>
    <n v="5"/>
    <n v="0"/>
    <n v="15.372000000000003"/>
    <s v="Chuck Magee"/>
    <s v=""/>
    <n v="1"/>
    <n v="0"/>
  </r>
  <r>
    <n v="7114"/>
    <x v="3529"/>
    <x v="475"/>
    <d v="2018-04-26T00:00:00"/>
    <s v="Standard Class"/>
    <x v="27"/>
    <x v="27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x v="4803"/>
    <n v="2"/>
    <n v="0.2"/>
    <n v="3.2479999999999998"/>
    <s v="Chuck Magee"/>
    <s v=""/>
    <n v="1"/>
    <n v="0"/>
  </r>
  <r>
    <n v="7115"/>
    <x v="3530"/>
    <x v="465"/>
    <d v="2018-05-06T00:00:00"/>
    <s v="First Class"/>
    <x v="352"/>
    <x v="352"/>
    <x v="1"/>
    <s v="United States"/>
    <s v="Henderson"/>
    <s v="Nevada"/>
    <n v="89015"/>
    <x v="1"/>
    <s v="FUR-TA-10003392"/>
    <x v="0"/>
    <s v="Tables"/>
    <s v="Global Adaptabilities Conference Tables"/>
    <x v="4804"/>
    <n v="6"/>
    <n v="0"/>
    <n v="320.31720000000001"/>
    <s v="Anna Andreadi"/>
    <s v=""/>
    <n v="1"/>
    <n v="0"/>
  </r>
  <r>
    <n v="7116"/>
    <x v="3530"/>
    <x v="465"/>
    <d v="2018-05-06T00:00:00"/>
    <s v="First Class"/>
    <x v="352"/>
    <x v="352"/>
    <x v="1"/>
    <s v="United States"/>
    <s v="Henderson"/>
    <s v="Nevada"/>
    <n v="89015"/>
    <x v="1"/>
    <s v="OFF-BI-10001890"/>
    <x v="1"/>
    <s v="Binders"/>
    <s v="Avery Poly Binder Pockets"/>
    <x v="4805"/>
    <n v="2"/>
    <n v="0.2"/>
    <n v="2.0047999999999995"/>
    <s v="Anna Andreadi"/>
    <s v=""/>
    <n v="1"/>
    <n v="0"/>
  </r>
  <r>
    <n v="7117"/>
    <x v="3531"/>
    <x v="638"/>
    <d v="2016-10-23T00:00:00"/>
    <s v="Second Class"/>
    <x v="490"/>
    <x v="490"/>
    <x v="0"/>
    <s v="United States"/>
    <s v="Seattle"/>
    <s v="Washington"/>
    <n v="98103"/>
    <x v="1"/>
    <s v="OFF-PA-10000167"/>
    <x v="1"/>
    <s v="Paper"/>
    <s v="Xerox 1925"/>
    <x v="1168"/>
    <n v="2"/>
    <n v="0"/>
    <n v="27.881999999999998"/>
    <s v="Anna Andreadi"/>
    <s v=""/>
    <n v="1"/>
    <n v="0"/>
  </r>
  <r>
    <n v="7118"/>
    <x v="3531"/>
    <x v="638"/>
    <d v="2016-10-23T00:00:00"/>
    <s v="Second Class"/>
    <x v="490"/>
    <x v="490"/>
    <x v="0"/>
    <s v="United States"/>
    <s v="Seattle"/>
    <s v="Washington"/>
    <n v="98103"/>
    <x v="1"/>
    <s v="OFF-BI-10003784"/>
    <x v="1"/>
    <s v="Binders"/>
    <s v="Computer Printout Index Tabs"/>
    <x v="2956"/>
    <n v="1"/>
    <n v="0.2"/>
    <n v="0.47039999999999987"/>
    <s v="Anna Andreadi"/>
    <s v=""/>
    <n v="1"/>
    <n v="0"/>
  </r>
  <r>
    <n v="7119"/>
    <x v="3532"/>
    <x v="778"/>
    <d v="2019-02-17T00:00:00"/>
    <s v="Standard Class"/>
    <x v="687"/>
    <x v="687"/>
    <x v="1"/>
    <s v="United States"/>
    <s v="New York City"/>
    <s v="New York"/>
    <n v="10009"/>
    <x v="3"/>
    <s v="OFF-PA-10001184"/>
    <x v="1"/>
    <s v="Paper"/>
    <s v="Xerox 1903"/>
    <x v="1465"/>
    <n v="3"/>
    <n v="0"/>
    <n v="8.7906000000000013"/>
    <s v="Chuck Magee"/>
    <s v=""/>
    <n v="1"/>
    <n v="0"/>
  </r>
  <r>
    <n v="7120"/>
    <x v="3533"/>
    <x v="701"/>
    <d v="2019-11-24T00:00:00"/>
    <s v="Standard Class"/>
    <x v="55"/>
    <x v="55"/>
    <x v="1"/>
    <s v="United States"/>
    <s v="Seattle"/>
    <s v="Washington"/>
    <n v="98103"/>
    <x v="1"/>
    <s v="OFF-BI-10002103"/>
    <x v="1"/>
    <s v="Binders"/>
    <s v="Cardinal Slant-D Ring Binder, Heavy Gauge Vinyl"/>
    <x v="1162"/>
    <n v="2"/>
    <n v="0.2"/>
    <n v="4.5187999999999997"/>
    <s v="Anna Andreadi"/>
    <n v="1"/>
    <n v="0"/>
    <n v="0"/>
  </r>
  <r>
    <n v="7121"/>
    <x v="3534"/>
    <x v="407"/>
    <d v="2016-01-26T00:00:00"/>
    <s v="Standard Class"/>
    <x v="152"/>
    <x v="152"/>
    <x v="1"/>
    <s v="United States"/>
    <s v="Smyrna"/>
    <s v="Tennessee"/>
    <n v="37167"/>
    <x v="0"/>
    <s v="OFF-BI-10003091"/>
    <x v="1"/>
    <s v="Binders"/>
    <s v="GBC DocuBind TL200 Manual Binding Machine"/>
    <x v="4806"/>
    <n v="1"/>
    <n v="0.7"/>
    <n v="-51.515399999999985"/>
    <s v="Cassandra Brandow"/>
    <s v=""/>
    <n v="1"/>
    <n v="0"/>
  </r>
  <r>
    <n v="7122"/>
    <x v="3535"/>
    <x v="96"/>
    <d v="2019-12-08T00:00:00"/>
    <s v="Standard Class"/>
    <x v="2"/>
    <x v="2"/>
    <x v="0"/>
    <s v="United States"/>
    <s v="Seattle"/>
    <s v="Washington"/>
    <n v="98105"/>
    <x v="1"/>
    <s v="OFF-PA-10001593"/>
    <x v="1"/>
    <s v="Paper"/>
    <s v="Xerox 1947"/>
    <x v="1085"/>
    <n v="7"/>
    <n v="0"/>
    <n v="18.837"/>
    <s v="Anna Andreadi"/>
    <s v=""/>
    <n v="1"/>
    <n v="0"/>
  </r>
  <r>
    <n v="7123"/>
    <x v="3535"/>
    <x v="96"/>
    <d v="2019-12-08T00:00:00"/>
    <s v="Standard Class"/>
    <x v="2"/>
    <x v="2"/>
    <x v="0"/>
    <s v="United States"/>
    <s v="Seattle"/>
    <s v="Washington"/>
    <n v="98105"/>
    <x v="1"/>
    <s v="FUR-BO-10002598"/>
    <x v="0"/>
    <s v="Bookcases"/>
    <s v="Hon Metal Bookcases, Putty"/>
    <x v="1741"/>
    <n v="2"/>
    <n v="0"/>
    <n v="41.168399999999991"/>
    <s v="Anna Andreadi"/>
    <s v=""/>
    <n v="1"/>
    <n v="0"/>
  </r>
  <r>
    <n v="7124"/>
    <x v="3536"/>
    <x v="101"/>
    <d v="2017-08-16T00:00:00"/>
    <s v="Standard Class"/>
    <x v="751"/>
    <x v="751"/>
    <x v="1"/>
    <s v="United States"/>
    <s v="New York City"/>
    <s v="New York"/>
    <n v="10035"/>
    <x v="3"/>
    <s v="FUR-FU-10000320"/>
    <x v="0"/>
    <s v="Furnishings"/>
    <s v="OIC Stacking Trays"/>
    <x v="4807"/>
    <n v="3"/>
    <n v="0"/>
    <n v="4.4088000000000012"/>
    <s v="Chuck Magee"/>
    <s v=""/>
    <n v="1"/>
    <n v="0"/>
  </r>
  <r>
    <n v="7125"/>
    <x v="3536"/>
    <x v="101"/>
    <d v="2017-08-16T00:00:00"/>
    <s v="Standard Class"/>
    <x v="751"/>
    <x v="751"/>
    <x v="1"/>
    <s v="United States"/>
    <s v="New York City"/>
    <s v="New York"/>
    <n v="10035"/>
    <x v="3"/>
    <s v="OFF-PA-10001815"/>
    <x v="1"/>
    <s v="Paper"/>
    <s v="Xerox 1885"/>
    <x v="3803"/>
    <n v="3"/>
    <n v="0"/>
    <n v="69.177599999999984"/>
    <s v="Chuck Magee"/>
    <s v=""/>
    <n v="1"/>
    <n v="0"/>
  </r>
  <r>
    <n v="7126"/>
    <x v="3537"/>
    <x v="720"/>
    <d v="2018-09-29T00:00:00"/>
    <s v="Second Class"/>
    <x v="506"/>
    <x v="506"/>
    <x v="0"/>
    <s v="United States"/>
    <s v="Atlanta"/>
    <s v="Georgia"/>
    <n v="30318"/>
    <x v="0"/>
    <s v="OFF-PA-10003971"/>
    <x v="1"/>
    <s v="Paper"/>
    <s v="Xerox 1965"/>
    <x v="1465"/>
    <n v="3"/>
    <n v="0"/>
    <n v="8.7906000000000013"/>
    <s v="Cassandra Brandow"/>
    <s v=""/>
    <n v="1"/>
    <n v="0"/>
  </r>
  <r>
    <n v="7127"/>
    <x v="3537"/>
    <x v="720"/>
    <d v="2018-09-29T00:00:00"/>
    <s v="Second Class"/>
    <x v="506"/>
    <x v="506"/>
    <x v="0"/>
    <s v="United States"/>
    <s v="Atlanta"/>
    <s v="Georgia"/>
    <n v="30318"/>
    <x v="0"/>
    <s v="OFF-AR-10004685"/>
    <x v="1"/>
    <s v="Art"/>
    <s v="Binney &amp; Smith Crayola Metallic Colored Pencils, 8-Color Set"/>
    <x v="4808"/>
    <n v="3"/>
    <n v="0"/>
    <n v="4.5836999999999994"/>
    <s v="Cassandra Brandow"/>
    <s v=""/>
    <n v="1"/>
    <n v="0"/>
  </r>
  <r>
    <n v="7128"/>
    <x v="3538"/>
    <x v="696"/>
    <d v="2018-11-20T00:00:00"/>
    <s v="Standard Class"/>
    <x v="594"/>
    <x v="594"/>
    <x v="0"/>
    <s v="United States"/>
    <s v="Newark"/>
    <s v="Delaware"/>
    <n v="19711"/>
    <x v="3"/>
    <s v="OFF-PA-10001609"/>
    <x v="1"/>
    <s v="Paper"/>
    <s v="Tops Wirebound Message Log Books"/>
    <x v="4809"/>
    <n v="5"/>
    <n v="0"/>
    <n v="7.5669999999999993"/>
    <s v="Chuck Magee"/>
    <s v=""/>
    <n v="1"/>
    <n v="0"/>
  </r>
  <r>
    <n v="7129"/>
    <x v="3538"/>
    <x v="696"/>
    <d v="2018-11-20T00:00:00"/>
    <s v="Standard Class"/>
    <x v="594"/>
    <x v="594"/>
    <x v="0"/>
    <s v="United States"/>
    <s v="Newark"/>
    <s v="Delaware"/>
    <n v="19711"/>
    <x v="3"/>
    <s v="FUR-FU-10000550"/>
    <x v="0"/>
    <s v="Furnishings"/>
    <s v="Stacking Trays by OIC"/>
    <x v="548"/>
    <n v="4"/>
    <n v="0"/>
    <n v="6.573599999999999"/>
    <s v="Chuck Magee"/>
    <s v=""/>
    <n v="1"/>
    <n v="0"/>
  </r>
  <r>
    <n v="7130"/>
    <x v="3539"/>
    <x v="947"/>
    <d v="2018-04-22T00:00:00"/>
    <s v="Standard Class"/>
    <x v="7"/>
    <x v="7"/>
    <x v="0"/>
    <s v="United States"/>
    <s v="Nashville"/>
    <s v="Tennessee"/>
    <n v="37211"/>
    <x v="0"/>
    <s v="TEC-AC-10004209"/>
    <x v="2"/>
    <s v="Accessories"/>
    <s v="Memorex Froggy Flash Drive 4 GB"/>
    <x v="2083"/>
    <n v="4"/>
    <n v="0.2"/>
    <n v="8.3524000000000012"/>
    <s v="Cassandra Brandow"/>
    <s v=""/>
    <n v="1"/>
    <n v="0"/>
  </r>
  <r>
    <n v="7131"/>
    <x v="3539"/>
    <x v="947"/>
    <d v="2018-04-22T00:00:00"/>
    <s v="Standard Class"/>
    <x v="7"/>
    <x v="7"/>
    <x v="0"/>
    <s v="United States"/>
    <s v="Nashville"/>
    <s v="Tennessee"/>
    <n v="37211"/>
    <x v="0"/>
    <s v="OFF-PA-10003022"/>
    <x v="1"/>
    <s v="Paper"/>
    <s v="Standard Line “While You Were Out” Hardbound Telephone Message Book"/>
    <x v="4810"/>
    <n v="7"/>
    <n v="0.2"/>
    <n v="40.003599999999999"/>
    <s v="Cassandra Brandow"/>
    <s v=""/>
    <n v="1"/>
    <n v="0"/>
  </r>
  <r>
    <n v="7132"/>
    <x v="3540"/>
    <x v="200"/>
    <d v="2019-12-01T00:00:00"/>
    <s v="Standard Class"/>
    <x v="499"/>
    <x v="499"/>
    <x v="2"/>
    <s v="United States"/>
    <s v="Richmond"/>
    <s v="Indiana"/>
    <n v="47374"/>
    <x v="2"/>
    <s v="FUR-TA-10001039"/>
    <x v="0"/>
    <s v="Tables"/>
    <s v="KI Adjustable-Height Table"/>
    <x v="4811"/>
    <n v="3"/>
    <n v="0"/>
    <n v="67.064400000000006"/>
    <s v="Kelly Williams"/>
    <s v=""/>
    <n v="1"/>
    <n v="0"/>
  </r>
  <r>
    <n v="7133"/>
    <x v="3540"/>
    <x v="200"/>
    <d v="2019-12-01T00:00:00"/>
    <s v="Standard Class"/>
    <x v="499"/>
    <x v="499"/>
    <x v="2"/>
    <s v="United States"/>
    <s v="Richmond"/>
    <s v="Indiana"/>
    <n v="47374"/>
    <x v="2"/>
    <s v="TEC-PH-10002624"/>
    <x v="2"/>
    <s v="Phones"/>
    <s v="Samsung Galaxy S4 Mini"/>
    <x v="2135"/>
    <n v="4"/>
    <n v="0"/>
    <n v="545.18839999999977"/>
    <s v="Kelly Williams"/>
    <s v=""/>
    <n v="1"/>
    <n v="0"/>
  </r>
  <r>
    <n v="7134"/>
    <x v="3540"/>
    <x v="200"/>
    <d v="2019-12-01T00:00:00"/>
    <s v="Standard Class"/>
    <x v="499"/>
    <x v="499"/>
    <x v="2"/>
    <s v="United States"/>
    <s v="Richmond"/>
    <s v="Indiana"/>
    <n v="47374"/>
    <x v="2"/>
    <s v="FUR-FU-10001473"/>
    <x v="0"/>
    <s v="Furnishings"/>
    <s v="DAX Wood Document Frame"/>
    <x v="1302"/>
    <n v="2"/>
    <n v="0"/>
    <n v="9.8856000000000002"/>
    <s v="Kelly Williams"/>
    <s v=""/>
    <n v="1"/>
    <n v="0"/>
  </r>
  <r>
    <n v="7135"/>
    <x v="3540"/>
    <x v="200"/>
    <d v="2019-12-01T00:00:00"/>
    <s v="Standard Class"/>
    <x v="499"/>
    <x v="499"/>
    <x v="2"/>
    <s v="United States"/>
    <s v="Richmond"/>
    <s v="Indiana"/>
    <n v="47374"/>
    <x v="2"/>
    <s v="TEC-PH-10001819"/>
    <x v="2"/>
    <s v="Phones"/>
    <s v="Innergie mMini Combo Duo USB Travel Charging Kit"/>
    <x v="2273"/>
    <n v="2"/>
    <n v="0"/>
    <n v="43.190399999999997"/>
    <s v="Kelly Williams"/>
    <s v=""/>
    <n v="1"/>
    <n v="0"/>
  </r>
  <r>
    <n v="7136"/>
    <x v="3540"/>
    <x v="200"/>
    <d v="2019-12-01T00:00:00"/>
    <s v="Standard Class"/>
    <x v="499"/>
    <x v="499"/>
    <x v="2"/>
    <s v="United States"/>
    <s v="Richmond"/>
    <s v="Indiana"/>
    <n v="47374"/>
    <x v="2"/>
    <s v="FUR-CH-10004287"/>
    <x v="0"/>
    <s v="Chairs"/>
    <s v="SAFCO Arco Folding Chair"/>
    <x v="4812"/>
    <n v="3"/>
    <n v="0"/>
    <n v="240.29399999999995"/>
    <s v="Kelly Williams"/>
    <s v=""/>
    <n v="1"/>
    <n v="0"/>
  </r>
  <r>
    <n v="7137"/>
    <x v="3541"/>
    <x v="312"/>
    <d v="2017-11-27T00:00:00"/>
    <s v="Standard Class"/>
    <x v="286"/>
    <x v="286"/>
    <x v="0"/>
    <s v="United States"/>
    <s v="Miami"/>
    <s v="Florida"/>
    <n v="33180"/>
    <x v="0"/>
    <s v="OFF-BI-10004728"/>
    <x v="1"/>
    <s v="Binders"/>
    <s v="Wilson Jones Turn Tabs Binder Tool for Ring Binders"/>
    <x v="2200"/>
    <n v="5"/>
    <n v="0.7"/>
    <n v="-5.7840000000000007"/>
    <s v="Cassandra Brandow"/>
    <s v=""/>
    <n v="1"/>
    <n v="0"/>
  </r>
  <r>
    <n v="7138"/>
    <x v="3541"/>
    <x v="312"/>
    <d v="2017-11-27T00:00:00"/>
    <s v="Standard Class"/>
    <x v="286"/>
    <x v="286"/>
    <x v="0"/>
    <s v="United States"/>
    <s v="Miami"/>
    <s v="Florida"/>
    <n v="33180"/>
    <x v="0"/>
    <s v="OFF-ST-10000918"/>
    <x v="1"/>
    <s v="Storage"/>
    <s v="Crate-A-Files"/>
    <x v="4813"/>
    <n v="2"/>
    <n v="0.2"/>
    <n v="1.3079999999999989"/>
    <s v="Cassandra Brandow"/>
    <s v=""/>
    <n v="1"/>
    <n v="0"/>
  </r>
  <r>
    <n v="7139"/>
    <x v="3541"/>
    <x v="312"/>
    <d v="2017-11-27T00:00:00"/>
    <s v="Standard Class"/>
    <x v="286"/>
    <x v="286"/>
    <x v="0"/>
    <s v="United States"/>
    <s v="Miami"/>
    <s v="Florida"/>
    <n v="33180"/>
    <x v="0"/>
    <s v="OFF-BI-10004593"/>
    <x v="1"/>
    <s v="Binders"/>
    <s v="Ibico Laser Imprintable Binding System Covers"/>
    <x v="4814"/>
    <n v="4"/>
    <n v="0.7"/>
    <n v="-50.304000000000002"/>
    <s v="Cassandra Brandow"/>
    <s v=""/>
    <n v="1"/>
    <n v="0"/>
  </r>
  <r>
    <n v="7140"/>
    <x v="3541"/>
    <x v="312"/>
    <d v="2017-11-27T00:00:00"/>
    <s v="Standard Class"/>
    <x v="286"/>
    <x v="286"/>
    <x v="0"/>
    <s v="United States"/>
    <s v="Miami"/>
    <s v="Florida"/>
    <n v="33180"/>
    <x v="0"/>
    <s v="FUR-BO-10001337"/>
    <x v="0"/>
    <s v="Bookcases"/>
    <s v="O'Sullivan Living Dimensions 2-Shelf Bookcases"/>
    <x v="4815"/>
    <n v="3"/>
    <n v="0.2"/>
    <n v="-36.294000000000011"/>
    <s v="Cassandra Brandow"/>
    <s v=""/>
    <n v="1"/>
    <n v="0"/>
  </r>
  <r>
    <n v="7141"/>
    <x v="3542"/>
    <x v="210"/>
    <d v="2019-09-07T00:00:00"/>
    <s v="Same Day"/>
    <x v="228"/>
    <x v="228"/>
    <x v="0"/>
    <s v="United States"/>
    <s v="Saint Charles"/>
    <s v="Missouri"/>
    <n v="63301"/>
    <x v="2"/>
    <s v="TEC-AC-10002473"/>
    <x v="2"/>
    <s v="Accessories"/>
    <s v="Maxell 4.7GB DVD-R"/>
    <x v="4816"/>
    <n v="4"/>
    <n v="0"/>
    <n v="46.543199999999999"/>
    <s v="Kelly Williams"/>
    <s v=""/>
    <n v="1"/>
    <n v="0"/>
  </r>
  <r>
    <n v="7142"/>
    <x v="3542"/>
    <x v="210"/>
    <d v="2019-09-07T00:00:00"/>
    <s v="Same Day"/>
    <x v="228"/>
    <x v="228"/>
    <x v="0"/>
    <s v="United States"/>
    <s v="Saint Charles"/>
    <s v="Missouri"/>
    <n v="63301"/>
    <x v="2"/>
    <s v="FUR-FU-10003623"/>
    <x v="0"/>
    <s v="Furnishings"/>
    <s v="DataProducts Ampli Magnifier Task Lamp, Black,"/>
    <x v="4817"/>
    <n v="5"/>
    <n v="0"/>
    <n v="37.883999999999993"/>
    <s v="Kelly Williams"/>
    <s v=""/>
    <n v="1"/>
    <n v="0"/>
  </r>
  <r>
    <n v="7143"/>
    <x v="3543"/>
    <x v="156"/>
    <d v="2016-11-29T00:00:00"/>
    <s v="Standard Class"/>
    <x v="6"/>
    <x v="6"/>
    <x v="2"/>
    <s v="United States"/>
    <s v="Virginia Beach"/>
    <s v="Virginia"/>
    <n v="23464"/>
    <x v="0"/>
    <s v="FUR-FU-10002045"/>
    <x v="0"/>
    <s v="Furnishings"/>
    <s v="Executive Impressions 14&quot;"/>
    <x v="4818"/>
    <n v="5"/>
    <n v="0"/>
    <n v="48.906000000000006"/>
    <s v="Cassandra Brandow"/>
    <s v=""/>
    <n v="1"/>
    <n v="0"/>
  </r>
  <r>
    <n v="7144"/>
    <x v="3544"/>
    <x v="825"/>
    <d v="2019-03-16T00:00:00"/>
    <s v="Standard Class"/>
    <x v="762"/>
    <x v="762"/>
    <x v="2"/>
    <s v="United States"/>
    <s v="Philadelphia"/>
    <s v="Pennsylvania"/>
    <n v="19140"/>
    <x v="3"/>
    <s v="TEC-PH-10002555"/>
    <x v="2"/>
    <s v="Phones"/>
    <s v="Nortel Meridian M5316 Digital phone"/>
    <x v="4819"/>
    <n v="5"/>
    <n v="0.4"/>
    <n v="-181.26499999999999"/>
    <s v="Chuck Magee"/>
    <s v=""/>
    <n v="1"/>
    <n v="0"/>
  </r>
  <r>
    <n v="7145"/>
    <x v="3544"/>
    <x v="825"/>
    <d v="2019-03-16T00:00:00"/>
    <s v="Standard Class"/>
    <x v="762"/>
    <x v="762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x v="4241"/>
    <n v="1"/>
    <n v="0.7"/>
    <n v="-8.6057999999999986"/>
    <s v="Chuck Magee"/>
    <s v=""/>
    <n v="1"/>
    <n v="0"/>
  </r>
  <r>
    <n v="7146"/>
    <x v="3544"/>
    <x v="825"/>
    <d v="2019-03-16T00:00:00"/>
    <s v="Standard Class"/>
    <x v="762"/>
    <x v="762"/>
    <x v="2"/>
    <s v="United States"/>
    <s v="Philadelphia"/>
    <s v="Pennsylvania"/>
    <n v="19140"/>
    <x v="3"/>
    <s v="FUR-TA-10004086"/>
    <x v="0"/>
    <s v="Tables"/>
    <s v="KI Adjustable-Height Table"/>
    <x v="1259"/>
    <n v="3"/>
    <n v="0.4"/>
    <n v="-46.429200000000023"/>
    <s v="Chuck Magee"/>
    <s v=""/>
    <n v="1"/>
    <n v="0"/>
  </r>
  <r>
    <n v="7147"/>
    <x v="3544"/>
    <x v="825"/>
    <d v="2019-03-16T00:00:00"/>
    <s v="Standard Class"/>
    <x v="762"/>
    <x v="762"/>
    <x v="2"/>
    <s v="United States"/>
    <s v="Philadelphia"/>
    <s v="Pennsylvania"/>
    <n v="19140"/>
    <x v="3"/>
    <s v="OFF-ST-10004946"/>
    <x v="1"/>
    <s v="Storage"/>
    <s v="Desktop 3-Pocket Hot File"/>
    <x v="4820"/>
    <n v="1"/>
    <n v="0.2"/>
    <n v="3.2460000000000022"/>
    <s v="Chuck Magee"/>
    <s v=""/>
    <n v="1"/>
    <n v="0"/>
  </r>
  <r>
    <n v="7148"/>
    <x v="3545"/>
    <x v="1"/>
    <d v="2018-06-17T00:00:00"/>
    <s v="Standard Class"/>
    <x v="558"/>
    <x v="558"/>
    <x v="0"/>
    <s v="United States"/>
    <s v="Long Beach"/>
    <s v="New York"/>
    <n v="11561"/>
    <x v="3"/>
    <s v="OFF-PA-10000241"/>
    <x v="1"/>
    <s v="Paper"/>
    <s v="IBM Multi-Purpose Copy Paper, 8 1/2 x 11&quot;, Case"/>
    <x v="1663"/>
    <n v="3"/>
    <n v="0"/>
    <n v="41.822999999999993"/>
    <s v="Chuck Magee"/>
    <s v=""/>
    <n v="1"/>
    <n v="0"/>
  </r>
  <r>
    <n v="7149"/>
    <x v="3545"/>
    <x v="1"/>
    <d v="2018-06-17T00:00:00"/>
    <s v="Standard Class"/>
    <x v="558"/>
    <x v="558"/>
    <x v="0"/>
    <s v="United States"/>
    <s v="Long Beach"/>
    <s v="New York"/>
    <n v="11561"/>
    <x v="3"/>
    <s v="OFF-AP-10004036"/>
    <x v="1"/>
    <s v="Appliances"/>
    <s v="Bionaire 99.97% HEPA Air Cleaner"/>
    <x v="4821"/>
    <n v="3"/>
    <n v="0"/>
    <n v="18.396000000000001"/>
    <s v="Chuck Magee"/>
    <s v=""/>
    <n v="1"/>
    <n v="0"/>
  </r>
  <r>
    <n v="7150"/>
    <x v="3546"/>
    <x v="153"/>
    <d v="2017-06-30T00:00:00"/>
    <s v="Standard Class"/>
    <x v="104"/>
    <x v="104"/>
    <x v="0"/>
    <s v="United States"/>
    <s v="Houston"/>
    <s v="Texas"/>
    <n v="77070"/>
    <x v="2"/>
    <s v="TEC-PH-10001578"/>
    <x v="2"/>
    <s v="Phones"/>
    <s v="Polycom SoundStation2 EX Conference phone"/>
    <x v="4822"/>
    <n v="3"/>
    <n v="0.2"/>
    <n v="109.33649999999994"/>
    <s v="Kelly Williams"/>
    <s v=""/>
    <n v="1"/>
    <n v="0"/>
  </r>
  <r>
    <n v="7151"/>
    <x v="3547"/>
    <x v="66"/>
    <d v="2019-12-26T00:00:00"/>
    <s v="Standard Class"/>
    <x v="676"/>
    <x v="676"/>
    <x v="2"/>
    <s v="United States"/>
    <s v="Tuscaloosa"/>
    <s v="Alabama"/>
    <n v="35401"/>
    <x v="0"/>
    <s v="FUR-CH-10002647"/>
    <x v="0"/>
    <s v="Chairs"/>
    <s v="Situations Contoured Folding Chairs, 4/Set"/>
    <x v="1741"/>
    <n v="2"/>
    <n v="0"/>
    <n v="35.490000000000009"/>
    <s v="Cassandra Brandow"/>
    <s v=""/>
    <n v="1"/>
    <n v="0"/>
  </r>
  <r>
    <n v="7152"/>
    <x v="3548"/>
    <x v="66"/>
    <d v="2019-12-25T00:00:00"/>
    <s v="Second Class"/>
    <x v="743"/>
    <x v="743"/>
    <x v="0"/>
    <s v="United States"/>
    <s v="Mesa"/>
    <s v="Arizona"/>
    <n v="85204"/>
    <x v="1"/>
    <s v="FUR-TA-10003008"/>
    <x v="0"/>
    <s v="Tables"/>
    <s v="Lesro Round Back Collection Coffee Table, End Table"/>
    <x v="4823"/>
    <n v="2"/>
    <n v="0.5"/>
    <n v="-135.08699999999999"/>
    <s v="Anna Andreadi"/>
    <s v=""/>
    <n v="1"/>
    <n v="0"/>
  </r>
  <r>
    <n v="7153"/>
    <x v="3549"/>
    <x v="1148"/>
    <d v="2016-10-15T00:00:00"/>
    <s v="Standard Class"/>
    <x v="162"/>
    <x v="162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x v="1666"/>
    <n v="2"/>
    <n v="0.2"/>
    <n v="31.068799999999996"/>
    <s v="Cassandra Brandow"/>
    <s v=""/>
    <n v="1"/>
    <n v="0"/>
  </r>
  <r>
    <n v="7154"/>
    <x v="3550"/>
    <x v="895"/>
    <d v="2017-12-15T00:00:00"/>
    <s v="Standard Class"/>
    <x v="493"/>
    <x v="493"/>
    <x v="0"/>
    <s v="United States"/>
    <s v="Chicago"/>
    <s v="Illinois"/>
    <n v="60610"/>
    <x v="2"/>
    <s v="OFF-AP-10004980"/>
    <x v="1"/>
    <s v="Appliances"/>
    <s v="3M Replacement Filter for Office Air Cleaner for 20' x 33' Room"/>
    <x v="4824"/>
    <n v="7"/>
    <n v="0.8"/>
    <n v="-108.8304"/>
    <s v="Kelly Williams"/>
    <s v=""/>
    <n v="1"/>
    <n v="0"/>
  </r>
  <r>
    <n v="7155"/>
    <x v="3551"/>
    <x v="707"/>
    <d v="2017-12-27T00:00:00"/>
    <s v="Second Class"/>
    <x v="23"/>
    <x v="23"/>
    <x v="0"/>
    <s v="United States"/>
    <s v="Columbus"/>
    <s v="Georgia"/>
    <n v="31907"/>
    <x v="0"/>
    <s v="FUR-FU-10000747"/>
    <x v="0"/>
    <s v="Furnishings"/>
    <s v="Tenex B1-RE Series Chair Mats for Low Pile Carpets"/>
    <x v="4825"/>
    <n v="6"/>
    <n v="0"/>
    <n v="46.899599999999964"/>
    <s v="Cassandra Brandow"/>
    <n v="1"/>
    <n v="0"/>
    <n v="0"/>
  </r>
  <r>
    <n v="7156"/>
    <x v="3551"/>
    <x v="707"/>
    <d v="2017-12-27T00:00:00"/>
    <s v="Second Class"/>
    <x v="23"/>
    <x v="23"/>
    <x v="0"/>
    <s v="United States"/>
    <s v="Columbus"/>
    <s v="Georgia"/>
    <n v="31907"/>
    <x v="0"/>
    <s v="OFF-BI-10004492"/>
    <x v="1"/>
    <s v="Binders"/>
    <s v="Tuf-Vin Binders"/>
    <x v="4826"/>
    <n v="5"/>
    <n v="0"/>
    <n v="74.212999999999994"/>
    <s v="Cassandra Brandow"/>
    <n v="1"/>
    <n v="0"/>
    <n v="0"/>
  </r>
  <r>
    <n v="7157"/>
    <x v="3552"/>
    <x v="568"/>
    <d v="2019-05-04T00:00:00"/>
    <s v="Standard Class"/>
    <x v="409"/>
    <x v="409"/>
    <x v="0"/>
    <s v="United States"/>
    <s v="Orange"/>
    <s v="New Jersey"/>
    <n v="7050"/>
    <x v="3"/>
    <s v="OFF-LA-10004055"/>
    <x v="1"/>
    <s v="Labels"/>
    <s v="Color-Coded Legal Exhibit Labels"/>
    <x v="3358"/>
    <n v="1"/>
    <n v="0"/>
    <n v="2.4058999999999999"/>
    <s v="Chuck Magee"/>
    <s v=""/>
    <n v="1"/>
    <n v="0"/>
  </r>
  <r>
    <n v="7158"/>
    <x v="3553"/>
    <x v="463"/>
    <d v="2018-03-31T00:00:00"/>
    <s v="Second Class"/>
    <x v="417"/>
    <x v="417"/>
    <x v="0"/>
    <s v="United States"/>
    <s v="Los Angeles"/>
    <s v="California"/>
    <n v="90032"/>
    <x v="1"/>
    <s v="OFF-ST-10002485"/>
    <x v="1"/>
    <s v="Storage"/>
    <s v="Rogers Deluxe File Chest"/>
    <x v="1190"/>
    <n v="4"/>
    <n v="0"/>
    <n v="0.87919999999999732"/>
    <s v="Anna Andreadi"/>
    <s v=""/>
    <n v="1"/>
    <n v="0"/>
  </r>
  <r>
    <n v="7159"/>
    <x v="3553"/>
    <x v="463"/>
    <d v="2018-03-31T00:00:00"/>
    <s v="Second Class"/>
    <x v="417"/>
    <x v="417"/>
    <x v="0"/>
    <s v="United States"/>
    <s v="Los Angeles"/>
    <s v="California"/>
    <n v="90032"/>
    <x v="1"/>
    <s v="OFF-PA-10001243"/>
    <x v="1"/>
    <s v="Paper"/>
    <s v="Xerox 1983"/>
    <x v="156"/>
    <n v="1"/>
    <n v="0"/>
    <n v="2.9302000000000001"/>
    <s v="Anna Andreadi"/>
    <s v=""/>
    <n v="1"/>
    <n v="0"/>
  </r>
  <r>
    <n v="7160"/>
    <x v="3554"/>
    <x v="1149"/>
    <d v="2017-05-18T00:00:00"/>
    <s v="Second Class"/>
    <x v="408"/>
    <x v="408"/>
    <x v="2"/>
    <s v="United States"/>
    <s v="Chicago"/>
    <s v="Illinois"/>
    <n v="60623"/>
    <x v="2"/>
    <s v="TEC-PH-10004447"/>
    <x v="2"/>
    <s v="Phones"/>
    <s v="Toshiba IPT2010-SD IP Telephone"/>
    <x v="2705"/>
    <n v="2"/>
    <n v="0.2"/>
    <n v="16.678799999999995"/>
    <s v="Kelly Williams"/>
    <s v=""/>
    <n v="1"/>
    <n v="0"/>
  </r>
  <r>
    <n v="7161"/>
    <x v="3554"/>
    <x v="1149"/>
    <d v="2017-05-18T00:00:00"/>
    <s v="Second Class"/>
    <x v="408"/>
    <x v="408"/>
    <x v="2"/>
    <s v="United States"/>
    <s v="Chicago"/>
    <s v="Illinois"/>
    <n v="60623"/>
    <x v="2"/>
    <s v="OFF-FA-10002280"/>
    <x v="1"/>
    <s v="Fasteners"/>
    <s v="Advantus Plastic Paper Clips"/>
    <x v="4698"/>
    <n v="4"/>
    <n v="0.2"/>
    <n v="5.6"/>
    <s v="Kelly Williams"/>
    <s v=""/>
    <n v="1"/>
    <n v="0"/>
  </r>
  <r>
    <n v="7162"/>
    <x v="3555"/>
    <x v="1129"/>
    <d v="2016-07-09T00:00:00"/>
    <s v="Standard Class"/>
    <x v="474"/>
    <x v="474"/>
    <x v="0"/>
    <s v="United States"/>
    <s v="Richmond"/>
    <s v="Virginia"/>
    <n v="23223"/>
    <x v="0"/>
    <s v="OFF-PA-10004734"/>
    <x v="1"/>
    <s v="Paper"/>
    <s v="Southworth Structures Collection"/>
    <x v="1388"/>
    <n v="3"/>
    <n v="0"/>
    <n v="10.92"/>
    <s v="Cassandra Brandow"/>
    <s v=""/>
    <n v="1"/>
    <n v="0"/>
  </r>
  <r>
    <n v="7163"/>
    <x v="3555"/>
    <x v="1129"/>
    <d v="2016-07-09T00:00:00"/>
    <s v="Standard Class"/>
    <x v="474"/>
    <x v="474"/>
    <x v="0"/>
    <s v="United States"/>
    <s v="Richmond"/>
    <s v="Virginia"/>
    <n v="23223"/>
    <x v="0"/>
    <s v="OFF-BI-10000145"/>
    <x v="1"/>
    <s v="Binders"/>
    <s v="Zipper Ring Binder Pockets"/>
    <x v="4827"/>
    <n v="5"/>
    <n v="0"/>
    <n v="7.6440000000000001"/>
    <s v="Cassandra Brandow"/>
    <s v=""/>
    <n v="1"/>
    <n v="0"/>
  </r>
  <r>
    <n v="7164"/>
    <x v="3556"/>
    <x v="1150"/>
    <d v="2016-04-24T00:00:00"/>
    <s v="Second Class"/>
    <x v="692"/>
    <x v="692"/>
    <x v="1"/>
    <s v="United States"/>
    <s v="Troy"/>
    <s v="New York"/>
    <n v="12180"/>
    <x v="3"/>
    <s v="OFF-EN-10004773"/>
    <x v="1"/>
    <s v="Envelopes"/>
    <s v="Staple envelope"/>
    <x v="4828"/>
    <n v="8"/>
    <n v="0"/>
    <n v="121.44159999999999"/>
    <s v="Chuck Magee"/>
    <s v=""/>
    <n v="1"/>
    <n v="0"/>
  </r>
  <r>
    <n v="7165"/>
    <x v="3556"/>
    <x v="1150"/>
    <d v="2016-04-24T00:00:00"/>
    <s v="Second Class"/>
    <x v="692"/>
    <x v="692"/>
    <x v="1"/>
    <s v="United States"/>
    <s v="Troy"/>
    <s v="New York"/>
    <n v="12180"/>
    <x v="3"/>
    <s v="OFF-BI-10004970"/>
    <x v="1"/>
    <s v="Binders"/>
    <s v="ACCOHIDE 3-Ring Binder, Blue, 1&quot;"/>
    <x v="4541"/>
    <n v="3"/>
    <n v="0.2"/>
    <n v="3.3452999999999995"/>
    <s v="Chuck Magee"/>
    <s v=""/>
    <n v="1"/>
    <n v="0"/>
  </r>
  <r>
    <n v="7166"/>
    <x v="3557"/>
    <x v="251"/>
    <d v="2018-09-22T00:00:00"/>
    <s v="First Class"/>
    <x v="242"/>
    <x v="242"/>
    <x v="0"/>
    <s v="United States"/>
    <s v="Providence"/>
    <s v="Rhode Island"/>
    <n v="2908"/>
    <x v="3"/>
    <s v="OFF-ST-10000604"/>
    <x v="1"/>
    <s v="Storage"/>
    <s v="Home/Office Personal File Carts"/>
    <x v="2876"/>
    <n v="2"/>
    <n v="0"/>
    <n v="17.379999999999995"/>
    <s v="Chuck Magee"/>
    <s v=""/>
    <n v="1"/>
    <n v="0"/>
  </r>
  <r>
    <n v="7167"/>
    <x v="3558"/>
    <x v="192"/>
    <d v="2016-07-24T00:00:00"/>
    <s v="Second Class"/>
    <x v="268"/>
    <x v="268"/>
    <x v="0"/>
    <s v="United States"/>
    <s v="San Francisco"/>
    <s v="California"/>
    <n v="94122"/>
    <x v="1"/>
    <s v="OFF-AR-10003190"/>
    <x v="1"/>
    <s v="Art"/>
    <s v="Newell 32"/>
    <x v="132"/>
    <n v="4"/>
    <n v="0"/>
    <n v="3.2256"/>
    <s v="Anna Andreadi"/>
    <s v=""/>
    <n v="1"/>
    <n v="0"/>
  </r>
  <r>
    <n v="7168"/>
    <x v="3558"/>
    <x v="192"/>
    <d v="2016-07-24T00:00:00"/>
    <s v="Second Class"/>
    <x v="268"/>
    <x v="268"/>
    <x v="0"/>
    <s v="United States"/>
    <s v="San Francisco"/>
    <s v="California"/>
    <n v="94122"/>
    <x v="1"/>
    <s v="FUR-CH-10000155"/>
    <x v="0"/>
    <s v="Chairs"/>
    <s v="Global Comet Stacking Armless Chair"/>
    <x v="4829"/>
    <n v="3"/>
    <n v="0.2"/>
    <n v="71.77200000000002"/>
    <s v="Anna Andreadi"/>
    <s v=""/>
    <n v="1"/>
    <n v="0"/>
  </r>
  <r>
    <n v="7169"/>
    <x v="3558"/>
    <x v="192"/>
    <d v="2016-07-24T00:00:00"/>
    <s v="Second Class"/>
    <x v="268"/>
    <x v="268"/>
    <x v="0"/>
    <s v="United States"/>
    <s v="San Francisco"/>
    <s v="California"/>
    <n v="94122"/>
    <x v="1"/>
    <s v="OFF-ST-10003058"/>
    <x v="1"/>
    <s v="Storage"/>
    <s v="Eldon Mobile Mega Data Cart  Mega Stackable  Add-On Trays"/>
    <x v="4830"/>
    <n v="10"/>
    <n v="0"/>
    <n v="68.584999999999994"/>
    <s v="Anna Andreadi"/>
    <s v=""/>
    <n v="1"/>
    <n v="0"/>
  </r>
  <r>
    <n v="7170"/>
    <x v="3558"/>
    <x v="192"/>
    <d v="2016-07-24T00:00:00"/>
    <s v="Second Class"/>
    <x v="268"/>
    <x v="268"/>
    <x v="0"/>
    <s v="United States"/>
    <s v="San Francisco"/>
    <s v="California"/>
    <n v="94122"/>
    <x v="1"/>
    <s v="FUR-TA-10004767"/>
    <x v="0"/>
    <s v="Tables"/>
    <s v="Safco Drafting Table"/>
    <x v="3011"/>
    <n v="3"/>
    <n v="0.2"/>
    <n v="19.164599999999979"/>
    <s v="Anna Andreadi"/>
    <s v=""/>
    <n v="1"/>
    <n v="0"/>
  </r>
  <r>
    <n v="7171"/>
    <x v="3559"/>
    <x v="1048"/>
    <d v="2019-10-14T00:00:00"/>
    <s v="Standard Class"/>
    <x v="306"/>
    <x v="306"/>
    <x v="0"/>
    <s v="United States"/>
    <s v="New York City"/>
    <s v="New York"/>
    <n v="10009"/>
    <x v="3"/>
    <s v="FUR-CH-10002372"/>
    <x v="0"/>
    <s v="Chairs"/>
    <s v="Office Star - Ergonomically Designed Knee Chair"/>
    <x v="3489"/>
    <n v="2"/>
    <n v="0.1"/>
    <n v="3.2392000000000074"/>
    <s v="Chuck Magee"/>
    <s v=""/>
    <n v="1"/>
    <n v="0"/>
  </r>
  <r>
    <n v="7172"/>
    <x v="3560"/>
    <x v="1016"/>
    <d v="2019-04-27T00:00:00"/>
    <s v="Second Class"/>
    <x v="611"/>
    <x v="611"/>
    <x v="0"/>
    <s v="United States"/>
    <s v="San Francisco"/>
    <s v="California"/>
    <n v="94109"/>
    <x v="1"/>
    <s v="TEC-AC-10000158"/>
    <x v="2"/>
    <s v="Accessories"/>
    <s v="Sony 64GB Class 10 Micro SDHC R40 Memory Card"/>
    <x v="3313"/>
    <n v="3"/>
    <n v="0"/>
    <n v="22.6737"/>
    <s v="Anna Andreadi"/>
    <s v=""/>
    <n v="1"/>
    <n v="0"/>
  </r>
  <r>
    <n v="7173"/>
    <x v="3561"/>
    <x v="606"/>
    <d v="2019-03-30T00:00:00"/>
    <s v="Standard Class"/>
    <x v="96"/>
    <x v="96"/>
    <x v="1"/>
    <s v="United States"/>
    <s v="Houston"/>
    <s v="Texas"/>
    <n v="77070"/>
    <x v="2"/>
    <s v="TEC-AC-10000158"/>
    <x v="2"/>
    <s v="Accessories"/>
    <s v="Sony 64GB Class 10 Micro SDHC R40 Memory Card"/>
    <x v="740"/>
    <n v="5"/>
    <n v="0.2"/>
    <n v="1.7995000000000019"/>
    <s v="Kelly Williams"/>
    <s v=""/>
    <n v="1"/>
    <n v="0"/>
  </r>
  <r>
    <n v="7174"/>
    <x v="3561"/>
    <x v="606"/>
    <d v="2019-03-30T00:00:00"/>
    <s v="Standard Class"/>
    <x v="96"/>
    <x v="96"/>
    <x v="1"/>
    <s v="United States"/>
    <s v="Houston"/>
    <s v="Texas"/>
    <n v="77070"/>
    <x v="2"/>
    <s v="TEC-CO-10002313"/>
    <x v="2"/>
    <s v="Copiers"/>
    <s v="Canon PC1080F Personal Copier"/>
    <x v="4697"/>
    <n v="5"/>
    <n v="0.2"/>
    <n v="569.99050000000011"/>
    <s v="Kelly Williams"/>
    <s v=""/>
    <n v="1"/>
    <n v="0"/>
  </r>
  <r>
    <n v="7175"/>
    <x v="3561"/>
    <x v="606"/>
    <d v="2019-03-30T00:00:00"/>
    <s v="Standard Class"/>
    <x v="96"/>
    <x v="96"/>
    <x v="1"/>
    <s v="United States"/>
    <s v="Houston"/>
    <s v="Texas"/>
    <n v="77070"/>
    <x v="2"/>
    <s v="OFF-PA-10002581"/>
    <x v="1"/>
    <s v="Paper"/>
    <s v="Xerox 1951"/>
    <x v="1355"/>
    <n v="3"/>
    <n v="0.2"/>
    <n v="23.234999999999992"/>
    <s v="Kelly Williams"/>
    <s v=""/>
    <n v="1"/>
    <n v="0"/>
  </r>
  <r>
    <n v="7176"/>
    <x v="3561"/>
    <x v="606"/>
    <d v="2019-03-30T00:00:00"/>
    <s v="Standard Class"/>
    <x v="96"/>
    <x v="96"/>
    <x v="1"/>
    <s v="United States"/>
    <s v="Houston"/>
    <s v="Texas"/>
    <n v="77070"/>
    <x v="2"/>
    <s v="OFF-AP-10001205"/>
    <x v="1"/>
    <s v="Appliances"/>
    <s v="Belkin 5 Outlet SurgeMaster Power Centers"/>
    <x v="4831"/>
    <n v="8"/>
    <n v="0.8"/>
    <n v="-226.63679999999999"/>
    <s v="Kelly Williams"/>
    <s v=""/>
    <n v="1"/>
    <n v="0"/>
  </r>
  <r>
    <n v="7177"/>
    <x v="3561"/>
    <x v="606"/>
    <d v="2019-03-30T00:00:00"/>
    <s v="Standard Class"/>
    <x v="96"/>
    <x v="96"/>
    <x v="1"/>
    <s v="United States"/>
    <s v="Houston"/>
    <s v="Texas"/>
    <n v="77070"/>
    <x v="2"/>
    <s v="OFF-ST-10000344"/>
    <x v="1"/>
    <s v="Storage"/>
    <s v="Neat Ideas Personal Hanging Folder Files, Black"/>
    <x v="4832"/>
    <n v="3"/>
    <n v="0.2"/>
    <n v="2.4173999999999989"/>
    <s v="Kelly Williams"/>
    <s v=""/>
    <n v="1"/>
    <n v="0"/>
  </r>
  <r>
    <n v="7178"/>
    <x v="3562"/>
    <x v="464"/>
    <d v="2019-05-10T00:00:00"/>
    <s v="Standard Class"/>
    <x v="501"/>
    <x v="501"/>
    <x v="1"/>
    <s v="United States"/>
    <s v="Philadelphia"/>
    <s v="Pennsylvania"/>
    <n v="19140"/>
    <x v="3"/>
    <s v="OFF-BI-10002897"/>
    <x v="1"/>
    <s v="Binders"/>
    <s v="Black Avery Memo-Size 3-Ring Binder, 5 1/2&quot; x 8 1/2&quot;"/>
    <x v="4833"/>
    <n v="2"/>
    <n v="0.7"/>
    <n v="-1.5413999999999999"/>
    <s v="Chuck Magee"/>
    <s v=""/>
    <n v="1"/>
    <n v="0"/>
  </r>
  <r>
    <n v="7179"/>
    <x v="3562"/>
    <x v="464"/>
    <d v="2019-05-10T00:00:00"/>
    <s v="Standard Class"/>
    <x v="501"/>
    <x v="501"/>
    <x v="1"/>
    <s v="United States"/>
    <s v="Philadelphia"/>
    <s v="Pennsylvania"/>
    <n v="19140"/>
    <x v="3"/>
    <s v="OFF-BI-10003694"/>
    <x v="1"/>
    <s v="Binders"/>
    <s v="Avery 3 1/2&quot; Diskette Storage Pages, 10/Pack"/>
    <x v="4834"/>
    <n v="3"/>
    <n v="0.7"/>
    <n v="-7.5167999999999964"/>
    <s v="Chuck Magee"/>
    <s v=""/>
    <n v="1"/>
    <n v="0"/>
  </r>
  <r>
    <n v="7180"/>
    <x v="3563"/>
    <x v="696"/>
    <d v="2018-11-18T00:00:00"/>
    <s v="Standard Class"/>
    <x v="53"/>
    <x v="53"/>
    <x v="0"/>
    <s v="United States"/>
    <s v="Baltimore"/>
    <s v="Maryland"/>
    <n v="21215"/>
    <x v="3"/>
    <s v="TEC-PH-10001644"/>
    <x v="2"/>
    <s v="Phones"/>
    <s v="BlueLounge Milo Smartphone Stand, White/Metallic"/>
    <x v="1324"/>
    <n v="3"/>
    <n v="0"/>
    <n v="25.191600000000005"/>
    <s v="Chuck Magee"/>
    <s v=""/>
    <n v="1"/>
    <n v="0"/>
  </r>
  <r>
    <n v="7181"/>
    <x v="3564"/>
    <x v="1037"/>
    <d v="2016-01-07T00:00:00"/>
    <s v="First Class"/>
    <x v="705"/>
    <x v="705"/>
    <x v="1"/>
    <s v="United States"/>
    <s v="Athens"/>
    <s v="Georgia"/>
    <n v="30605"/>
    <x v="0"/>
    <s v="OFF-AR-10002399"/>
    <x v="1"/>
    <s v="Art"/>
    <s v="Dixon Prang Watercolor Pencils, 10-Color Set with Brush"/>
    <x v="4835"/>
    <n v="3"/>
    <n v="0"/>
    <n v="5.2397999999999998"/>
    <s v="Cassandra Brandow"/>
    <s v=""/>
    <n v="1"/>
    <n v="0"/>
  </r>
  <r>
    <n v="7182"/>
    <x v="3565"/>
    <x v="797"/>
    <d v="2018-12-30T00:00:00"/>
    <s v="Second Class"/>
    <x v="596"/>
    <x v="596"/>
    <x v="0"/>
    <s v="United States"/>
    <s v="Lancaster"/>
    <s v="Ohio"/>
    <n v="43130"/>
    <x v="3"/>
    <s v="TEC-AC-10003063"/>
    <x v="2"/>
    <s v="Accessories"/>
    <s v="Micro Innovations USB RF Wireless Keyboard with Mouse"/>
    <x v="4836"/>
    <n v="2"/>
    <n v="0.2"/>
    <n v="0.5"/>
    <s v="Chuck Magee"/>
    <s v=""/>
    <n v="1"/>
    <n v="0"/>
  </r>
  <r>
    <n v="7183"/>
    <x v="3566"/>
    <x v="504"/>
    <d v="2019-05-04T00:00:00"/>
    <s v="Standard Class"/>
    <x v="125"/>
    <x v="125"/>
    <x v="2"/>
    <s v="United States"/>
    <s v="Los Angeles"/>
    <s v="California"/>
    <n v="90032"/>
    <x v="1"/>
    <s v="OFF-BI-10002071"/>
    <x v="1"/>
    <s v="Binders"/>
    <s v="Fellowes Black Plastic Comb Bindings"/>
    <x v="4837"/>
    <n v="5"/>
    <n v="0.2"/>
    <n v="7.5529999999999982"/>
    <s v="Anna Andreadi"/>
    <n v="1"/>
    <n v="0"/>
    <n v="0"/>
  </r>
  <r>
    <n v="7184"/>
    <x v="3567"/>
    <x v="81"/>
    <d v="2019-04-23T00:00:00"/>
    <s v="First Class"/>
    <x v="49"/>
    <x v="49"/>
    <x v="0"/>
    <s v="United States"/>
    <s v="Baltimore"/>
    <s v="Maryland"/>
    <n v="21215"/>
    <x v="3"/>
    <s v="FUR-CH-10004218"/>
    <x v="0"/>
    <s v="Chairs"/>
    <s v="Global Fabric Manager's Chair, Dark Gray"/>
    <x v="4838"/>
    <n v="9"/>
    <n v="0"/>
    <n v="227.20500000000004"/>
    <s v="Chuck Magee"/>
    <s v=""/>
    <n v="1"/>
    <n v="0"/>
  </r>
  <r>
    <n v="7185"/>
    <x v="3568"/>
    <x v="629"/>
    <d v="2019-08-24T00:00:00"/>
    <s v="Standard Class"/>
    <x v="525"/>
    <x v="525"/>
    <x v="2"/>
    <s v="United States"/>
    <s v="Houston"/>
    <s v="Texas"/>
    <n v="77095"/>
    <x v="2"/>
    <s v="OFF-SU-10000432"/>
    <x v="1"/>
    <s v="Supplies"/>
    <s v="Acco Side-Punched Conventional Columnar Pads"/>
    <x v="4839"/>
    <n v="2"/>
    <n v="0.2"/>
    <n v="-1.0410000000000006"/>
    <s v="Kelly Williams"/>
    <s v=""/>
    <n v="1"/>
    <n v="0"/>
  </r>
  <r>
    <n v="7186"/>
    <x v="3568"/>
    <x v="629"/>
    <d v="2019-08-24T00:00:00"/>
    <s v="Standard Class"/>
    <x v="525"/>
    <x v="525"/>
    <x v="2"/>
    <s v="United States"/>
    <s v="Houston"/>
    <s v="Texas"/>
    <n v="77095"/>
    <x v="2"/>
    <s v="OFF-AR-10003183"/>
    <x v="1"/>
    <s v="Art"/>
    <s v="Avery Fluorescent Highlighter Four-Color Set"/>
    <x v="2245"/>
    <n v="3"/>
    <n v="0.2"/>
    <n v="1.0019999999999993"/>
    <s v="Kelly Williams"/>
    <s v=""/>
    <n v="1"/>
    <n v="0"/>
  </r>
  <r>
    <n v="7187"/>
    <x v="3568"/>
    <x v="629"/>
    <d v="2019-08-24T00:00:00"/>
    <s v="Standard Class"/>
    <x v="525"/>
    <x v="525"/>
    <x v="2"/>
    <s v="United States"/>
    <s v="Houston"/>
    <s v="Texas"/>
    <n v="77095"/>
    <x v="2"/>
    <s v="FUR-CH-10002017"/>
    <x v="0"/>
    <s v="Chairs"/>
    <s v="SAFCO Optional Arm Kit for Workspace Cribbage Stacking Chair"/>
    <x v="4840"/>
    <n v="4"/>
    <n v="0.3"/>
    <n v="-2.1312000000000033"/>
    <s v="Kelly Williams"/>
    <s v=""/>
    <n v="1"/>
    <n v="0"/>
  </r>
  <r>
    <n v="7188"/>
    <x v="3568"/>
    <x v="629"/>
    <d v="2019-08-24T00:00:00"/>
    <s v="Standard Class"/>
    <x v="525"/>
    <x v="525"/>
    <x v="2"/>
    <s v="United States"/>
    <s v="Houston"/>
    <s v="Texas"/>
    <n v="77095"/>
    <x v="2"/>
    <s v="FUR-FU-10003247"/>
    <x v="0"/>
    <s v="Furnishings"/>
    <s v="36X48 HARDFLOOR CHAIRMAT"/>
    <x v="1331"/>
    <n v="2"/>
    <n v="0.6"/>
    <n v="-22.238800000000001"/>
    <s v="Kelly Williams"/>
    <s v=""/>
    <n v="1"/>
    <n v="0"/>
  </r>
  <r>
    <n v="7189"/>
    <x v="3568"/>
    <x v="629"/>
    <d v="2019-08-24T00:00:00"/>
    <s v="Standard Class"/>
    <x v="525"/>
    <x v="525"/>
    <x v="2"/>
    <s v="United States"/>
    <s v="Houston"/>
    <s v="Texas"/>
    <n v="77095"/>
    <x v="2"/>
    <s v="OFF-AP-10001563"/>
    <x v="1"/>
    <s v="Appliances"/>
    <s v="Belkin Premiere Surge Master II 8-outlet surge protector"/>
    <x v="4841"/>
    <n v="4"/>
    <n v="0.8"/>
    <n v="-99.103200000000044"/>
    <s v="Kelly Williams"/>
    <s v=""/>
    <n v="1"/>
    <n v="0"/>
  </r>
  <r>
    <n v="7190"/>
    <x v="3569"/>
    <x v="396"/>
    <d v="2018-11-15T00:00:00"/>
    <s v="First Class"/>
    <x v="108"/>
    <x v="108"/>
    <x v="2"/>
    <s v="United States"/>
    <s v="San Diego"/>
    <s v="California"/>
    <n v="92024"/>
    <x v="1"/>
    <s v="TEC-PH-10004908"/>
    <x v="2"/>
    <s v="Phones"/>
    <s v="Panasonic KX TS3282W Corded phone"/>
    <x v="4842"/>
    <n v="3"/>
    <n v="0.2"/>
    <n v="25.496999999999986"/>
    <s v="Anna Andreadi"/>
    <s v=""/>
    <n v="1"/>
    <n v="0"/>
  </r>
  <r>
    <n v="7191"/>
    <x v="3569"/>
    <x v="396"/>
    <d v="2018-11-15T00:00:00"/>
    <s v="First Class"/>
    <x v="108"/>
    <x v="108"/>
    <x v="2"/>
    <s v="United States"/>
    <s v="San Diego"/>
    <s v="California"/>
    <n v="92024"/>
    <x v="1"/>
    <s v="FUR-TA-10003392"/>
    <x v="0"/>
    <s v="Tables"/>
    <s v="Global Adaptabilities Conference Tables"/>
    <x v="3008"/>
    <n v="3"/>
    <n v="0.2"/>
    <n v="-8.4294000000000153"/>
    <s v="Anna Andreadi"/>
    <s v=""/>
    <n v="1"/>
    <n v="0"/>
  </r>
  <r>
    <n v="7192"/>
    <x v="3570"/>
    <x v="393"/>
    <d v="2018-10-06T00:00:00"/>
    <s v="Second Class"/>
    <x v="523"/>
    <x v="523"/>
    <x v="0"/>
    <s v="United States"/>
    <s v="Hialeah"/>
    <s v="Florida"/>
    <n v="33012"/>
    <x v="0"/>
    <s v="OFF-BI-10004140"/>
    <x v="1"/>
    <s v="Binders"/>
    <s v="Avery Non-Stick Binders"/>
    <x v="4843"/>
    <n v="4"/>
    <n v="0.7"/>
    <n v="-4.49"/>
    <s v="Cassandra Brandow"/>
    <s v=""/>
    <n v="1"/>
    <n v="0"/>
  </r>
  <r>
    <n v="7193"/>
    <x v="3570"/>
    <x v="393"/>
    <d v="2018-10-06T00:00:00"/>
    <s v="Second Class"/>
    <x v="523"/>
    <x v="523"/>
    <x v="0"/>
    <s v="United States"/>
    <s v="Hialeah"/>
    <s v="Florida"/>
    <n v="33012"/>
    <x v="0"/>
    <s v="OFF-AR-10003631"/>
    <x v="1"/>
    <s v="Art"/>
    <s v="Staples in misc. colors"/>
    <x v="4844"/>
    <n v="8"/>
    <n v="0.2"/>
    <n v="5.0335999999999999"/>
    <s v="Cassandra Brandow"/>
    <s v=""/>
    <n v="1"/>
    <n v="0"/>
  </r>
  <r>
    <n v="7194"/>
    <x v="3571"/>
    <x v="1151"/>
    <d v="2018-02-14T00:00:00"/>
    <s v="First Class"/>
    <x v="365"/>
    <x v="365"/>
    <x v="0"/>
    <s v="United States"/>
    <s v="Atlanta"/>
    <s v="Georgia"/>
    <n v="30318"/>
    <x v="0"/>
    <s v="OFF-ST-10003716"/>
    <x v="1"/>
    <s v="Storage"/>
    <s v="Tennsco Double-Tier Lockers"/>
    <x v="4845"/>
    <n v="6"/>
    <n v="0"/>
    <n v="175.51560000000001"/>
    <s v="Cassandra Brandow"/>
    <s v=""/>
    <n v="1"/>
    <n v="0"/>
  </r>
  <r>
    <n v="7195"/>
    <x v="3571"/>
    <x v="1151"/>
    <d v="2018-02-14T00:00:00"/>
    <s v="First Class"/>
    <x v="365"/>
    <x v="365"/>
    <x v="0"/>
    <s v="United States"/>
    <s v="Atlanta"/>
    <s v="Georgia"/>
    <n v="30318"/>
    <x v="0"/>
    <s v="OFF-BI-10003274"/>
    <x v="1"/>
    <s v="Binders"/>
    <s v="Avery Durable Slant Ring Binders, No Labels"/>
    <x v="204"/>
    <n v="4"/>
    <n v="0"/>
    <n v="7.4824000000000002"/>
    <s v="Cassandra Brandow"/>
    <s v=""/>
    <n v="1"/>
    <n v="0"/>
  </r>
  <r>
    <n v="7196"/>
    <x v="3572"/>
    <x v="373"/>
    <d v="2018-11-17T00:00:00"/>
    <s v="Standard Class"/>
    <x v="178"/>
    <x v="178"/>
    <x v="2"/>
    <s v="United States"/>
    <s v="Seattle"/>
    <s v="Washington"/>
    <n v="98103"/>
    <x v="1"/>
    <s v="FUR-FU-10004848"/>
    <x v="0"/>
    <s v="Furnishings"/>
    <s v="DAX Solid Wood Frames"/>
    <x v="4846"/>
    <n v="2"/>
    <n v="0"/>
    <n v="7.2297999999999991"/>
    <s v="Anna Andreadi"/>
    <s v=""/>
    <n v="1"/>
    <n v="0"/>
  </r>
  <r>
    <n v="7197"/>
    <x v="3573"/>
    <x v="759"/>
    <d v="2016-04-30T00:00:00"/>
    <s v="Standard Class"/>
    <x v="762"/>
    <x v="762"/>
    <x v="2"/>
    <s v="United States"/>
    <s v="Los Angeles"/>
    <s v="California"/>
    <n v="90036"/>
    <x v="1"/>
    <s v="OFF-AR-10003504"/>
    <x v="1"/>
    <s v="Art"/>
    <s v="Newell 347"/>
    <x v="1591"/>
    <n v="5"/>
    <n v="0"/>
    <n v="6.2059999999999977"/>
    <s v="Anna Andreadi"/>
    <n v="1"/>
    <n v="0"/>
    <n v="0"/>
  </r>
  <r>
    <n v="7198"/>
    <x v="3573"/>
    <x v="759"/>
    <d v="2016-04-30T00:00:00"/>
    <s v="Standard Class"/>
    <x v="762"/>
    <x v="762"/>
    <x v="2"/>
    <s v="United States"/>
    <s v="Los Angeles"/>
    <s v="California"/>
    <n v="90036"/>
    <x v="1"/>
    <s v="OFF-LA-10000305"/>
    <x v="1"/>
    <s v="Labels"/>
    <s v="Avery 495"/>
    <x v="2380"/>
    <n v="2"/>
    <n v="0"/>
    <n v="5.7959999999999994"/>
    <s v="Anna Andreadi"/>
    <n v="1"/>
    <n v="0"/>
    <n v="0"/>
  </r>
  <r>
    <n v="7199"/>
    <x v="3574"/>
    <x v="1067"/>
    <d v="2017-08-15T00:00:00"/>
    <s v="Standard Class"/>
    <x v="178"/>
    <x v="178"/>
    <x v="2"/>
    <s v="United States"/>
    <s v="New York City"/>
    <s v="New York"/>
    <n v="10035"/>
    <x v="3"/>
    <s v="OFF-AR-10001427"/>
    <x v="1"/>
    <s v="Art"/>
    <s v="Newell 330"/>
    <x v="493"/>
    <n v="2"/>
    <n v="0"/>
    <n v="3.1096000000000004"/>
    <s v="Chuck Magee"/>
    <s v=""/>
    <n v="1"/>
    <n v="0"/>
  </r>
  <r>
    <n v="7200"/>
    <x v="3574"/>
    <x v="1067"/>
    <d v="2017-08-15T00:00:00"/>
    <s v="Standard Class"/>
    <x v="178"/>
    <x v="178"/>
    <x v="2"/>
    <s v="United States"/>
    <s v="New York City"/>
    <s v="New York"/>
    <n v="10035"/>
    <x v="3"/>
    <s v="TEC-PH-10004614"/>
    <x v="2"/>
    <s v="Phones"/>
    <s v="AT&amp;T 841000 Phone"/>
    <x v="4847"/>
    <n v="2"/>
    <n v="0"/>
    <n v="34.5"/>
    <s v="Chuck Magee"/>
    <s v=""/>
    <n v="1"/>
    <n v="0"/>
  </r>
  <r>
    <n v="7201"/>
    <x v="3575"/>
    <x v="581"/>
    <d v="2018-12-03T00:00:00"/>
    <s v="Standard Class"/>
    <x v="520"/>
    <x v="520"/>
    <x v="0"/>
    <s v="United States"/>
    <s v="Fort Lauderdale"/>
    <s v="Florida"/>
    <n v="33311"/>
    <x v="0"/>
    <s v="TEC-PH-10001944"/>
    <x v="2"/>
    <s v="Phones"/>
    <s v="Wi-Ex zBoost YX540 Cellular Phone Signal Booster"/>
    <x v="4848"/>
    <n v="1"/>
    <n v="0.2"/>
    <n v="14.594999999999985"/>
    <s v="Cassandra Brandow"/>
    <s v=""/>
    <n v="1"/>
    <n v="0"/>
  </r>
  <r>
    <n v="7202"/>
    <x v="3575"/>
    <x v="581"/>
    <d v="2018-12-03T00:00:00"/>
    <s v="Standard Class"/>
    <x v="520"/>
    <x v="520"/>
    <x v="0"/>
    <s v="United States"/>
    <s v="Fort Lauderdale"/>
    <s v="Florida"/>
    <n v="33311"/>
    <x v="0"/>
    <s v="FUR-TA-10001039"/>
    <x v="0"/>
    <s v="Tables"/>
    <s v="KI Adjustable-Height Table"/>
    <x v="4849"/>
    <n v="7"/>
    <n v="0.45"/>
    <n v="-114.35339999999997"/>
    <s v="Cassandra Brandow"/>
    <s v=""/>
    <n v="1"/>
    <n v="0"/>
  </r>
  <r>
    <n v="7203"/>
    <x v="3576"/>
    <x v="99"/>
    <d v="2018-10-28T00:00:00"/>
    <s v="Same Day"/>
    <x v="146"/>
    <x v="146"/>
    <x v="1"/>
    <s v="United States"/>
    <s v="Rochester"/>
    <s v="New York"/>
    <n v="14609"/>
    <x v="3"/>
    <s v="FUR-FU-10003806"/>
    <x v="0"/>
    <s v="Furnishings"/>
    <s v="Tenex Chairmat w/ Average Lip, 45&quot; x 53&quot;"/>
    <x v="4850"/>
    <n v="5"/>
    <n v="0"/>
    <n v="75.679999999999978"/>
    <s v="Chuck Magee"/>
    <s v=""/>
    <n v="1"/>
    <n v="0"/>
  </r>
  <r>
    <n v="7204"/>
    <x v="3577"/>
    <x v="282"/>
    <d v="2017-01-02T00:00:00"/>
    <s v="Standard Class"/>
    <x v="450"/>
    <x v="450"/>
    <x v="2"/>
    <s v="United States"/>
    <s v="Saint Charles"/>
    <s v="Illinois"/>
    <n v="60174"/>
    <x v="2"/>
    <s v="FUR-FU-10002111"/>
    <x v="0"/>
    <s v="Furnishings"/>
    <s v="Master Caster Door Stop, Large Brown"/>
    <x v="4851"/>
    <n v="3"/>
    <n v="0.6"/>
    <n v="-4.804800000000002"/>
    <s v="Kelly Williams"/>
    <s v=""/>
    <n v="1"/>
    <n v="0"/>
  </r>
  <r>
    <n v="7205"/>
    <x v="3578"/>
    <x v="229"/>
    <d v="2017-09-17T00:00:00"/>
    <s v="Standard Class"/>
    <x v="491"/>
    <x v="491"/>
    <x v="0"/>
    <s v="United States"/>
    <s v="New York City"/>
    <s v="New York"/>
    <n v="10024"/>
    <x v="3"/>
    <s v="OFF-AR-10000817"/>
    <x v="1"/>
    <s v="Art"/>
    <s v="Manco Dry-Lighter Erasable Highlighter"/>
    <x v="2398"/>
    <n v="2"/>
    <n v="0"/>
    <n v="2.0671999999999997"/>
    <s v="Chuck Magee"/>
    <s v=""/>
    <n v="1"/>
    <n v="0"/>
  </r>
  <r>
    <n v="7206"/>
    <x v="3579"/>
    <x v="280"/>
    <d v="2019-10-06T00:00:00"/>
    <s v="Standard Class"/>
    <x v="441"/>
    <x v="441"/>
    <x v="0"/>
    <s v="United States"/>
    <s v="San Francisco"/>
    <s v="California"/>
    <n v="94109"/>
    <x v="1"/>
    <s v="FUR-FU-10001424"/>
    <x v="0"/>
    <s v="Furnishings"/>
    <s v="Dax Clear Box Frame"/>
    <x v="45"/>
    <n v="2"/>
    <n v="0"/>
    <n v="5.936399999999999"/>
    <s v="Anna Andreadi"/>
    <n v="1"/>
    <n v="0"/>
    <n v="0"/>
  </r>
  <r>
    <n v="7207"/>
    <x v="3579"/>
    <x v="280"/>
    <d v="2019-10-06T00:00:00"/>
    <s v="Standard Class"/>
    <x v="441"/>
    <x v="441"/>
    <x v="0"/>
    <s v="United States"/>
    <s v="San Francisco"/>
    <s v="California"/>
    <n v="94109"/>
    <x v="1"/>
    <s v="TEC-MA-10002930"/>
    <x v="2"/>
    <s v="Machines"/>
    <s v="Ricoh - Ink Collector Unit for GX3000 Series Printers"/>
    <x v="4852"/>
    <n v="11"/>
    <n v="0.2"/>
    <n v="32.301500000000019"/>
    <s v="Anna Andreadi"/>
    <n v="1"/>
    <n v="0"/>
    <n v="0"/>
  </r>
  <r>
    <n v="7208"/>
    <x v="3580"/>
    <x v="108"/>
    <d v="2018-09-13T00:00:00"/>
    <s v="First Class"/>
    <x v="18"/>
    <x v="18"/>
    <x v="1"/>
    <s v="United States"/>
    <s v="Phoenix"/>
    <s v="Arizona"/>
    <n v="85023"/>
    <x v="1"/>
    <s v="OFF-AR-10003759"/>
    <x v="1"/>
    <s v="Art"/>
    <s v="Crayola Anti Dust Chalk, 12/Pack"/>
    <x v="2154"/>
    <n v="2"/>
    <n v="0.2"/>
    <n v="0.90999999999999981"/>
    <s v="Anna Andreadi"/>
    <s v=""/>
    <n v="1"/>
    <n v="0"/>
  </r>
  <r>
    <n v="7209"/>
    <x v="3580"/>
    <x v="108"/>
    <d v="2018-09-13T00:00:00"/>
    <s v="First Class"/>
    <x v="18"/>
    <x v="18"/>
    <x v="1"/>
    <s v="United States"/>
    <s v="Phoenix"/>
    <s v="Arizona"/>
    <n v="85023"/>
    <x v="1"/>
    <s v="OFF-PA-10001837"/>
    <x v="1"/>
    <s v="Paper"/>
    <s v="Xerox 1976"/>
    <x v="561"/>
    <n v="4"/>
    <n v="0.2"/>
    <n v="7.2576000000000001"/>
    <s v="Anna Andreadi"/>
    <s v=""/>
    <n v="1"/>
    <n v="0"/>
  </r>
  <r>
    <n v="7210"/>
    <x v="3580"/>
    <x v="108"/>
    <d v="2018-09-13T00:00:00"/>
    <s v="First Class"/>
    <x v="18"/>
    <x v="18"/>
    <x v="1"/>
    <s v="United States"/>
    <s v="Phoenix"/>
    <s v="Arizona"/>
    <n v="85023"/>
    <x v="1"/>
    <s v="OFF-PA-10001667"/>
    <x v="1"/>
    <s v="Paper"/>
    <s v="Great White Multi-Use Recycled Paper (20Lb. and 84 Bright)"/>
    <x v="383"/>
    <n v="2"/>
    <n v="0.2"/>
    <n v="2.9899999999999993"/>
    <s v="Anna Andreadi"/>
    <s v=""/>
    <n v="1"/>
    <n v="0"/>
  </r>
  <r>
    <n v="7211"/>
    <x v="3581"/>
    <x v="799"/>
    <d v="2018-06-06T00:00:00"/>
    <s v="Standard Class"/>
    <x v="553"/>
    <x v="553"/>
    <x v="1"/>
    <s v="United States"/>
    <s v="Seattle"/>
    <s v="Washington"/>
    <n v="98115"/>
    <x v="1"/>
    <s v="OFF-PA-10000246"/>
    <x v="1"/>
    <s v="Paper"/>
    <s v="Riverleaf Stik-Withit Designer Note Cubes"/>
    <x v="4740"/>
    <n v="3"/>
    <n v="0"/>
    <n v="13.8828"/>
    <s v="Anna Andreadi"/>
    <n v="1"/>
    <n v="0"/>
    <n v="0"/>
  </r>
  <r>
    <n v="7212"/>
    <x v="3581"/>
    <x v="799"/>
    <d v="2018-06-06T00:00:00"/>
    <s v="Standard Class"/>
    <x v="553"/>
    <x v="553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x v="4853"/>
    <n v="12"/>
    <n v="0.2"/>
    <n v="18.7224"/>
    <s v="Anna Andreadi"/>
    <n v="1"/>
    <n v="0"/>
    <n v="0"/>
  </r>
  <r>
    <n v="7213"/>
    <x v="3581"/>
    <x v="799"/>
    <d v="2018-06-06T00:00:00"/>
    <s v="Standard Class"/>
    <x v="553"/>
    <x v="553"/>
    <x v="1"/>
    <s v="United States"/>
    <s v="Seattle"/>
    <s v="Washington"/>
    <n v="98115"/>
    <x v="1"/>
    <s v="OFF-BI-10000138"/>
    <x v="1"/>
    <s v="Binders"/>
    <s v="Acco Translucent Poly Ring Binders"/>
    <x v="3938"/>
    <n v="3"/>
    <n v="0.2"/>
    <n v="3.9312000000000005"/>
    <s v="Anna Andreadi"/>
    <n v="1"/>
    <n v="0"/>
    <n v="0"/>
  </r>
  <r>
    <n v="7214"/>
    <x v="3582"/>
    <x v="453"/>
    <d v="2019-10-19T00:00:00"/>
    <s v="Standard Class"/>
    <x v="507"/>
    <x v="507"/>
    <x v="0"/>
    <s v="United States"/>
    <s v="Camarillo"/>
    <s v="California"/>
    <n v="93010"/>
    <x v="1"/>
    <s v="OFF-LA-10002034"/>
    <x v="1"/>
    <s v="Labels"/>
    <s v="Avery 478"/>
    <x v="1674"/>
    <n v="3"/>
    <n v="0"/>
    <n v="7.2176999999999998"/>
    <s v="Anna Andreadi"/>
    <n v="1"/>
    <n v="0"/>
    <n v="0"/>
  </r>
  <r>
    <n v="7215"/>
    <x v="3583"/>
    <x v="874"/>
    <d v="2017-09-30T00:00:00"/>
    <s v="Second Class"/>
    <x v="304"/>
    <x v="304"/>
    <x v="1"/>
    <s v="United States"/>
    <s v="Detroit"/>
    <s v="Michigan"/>
    <n v="48205"/>
    <x v="2"/>
    <s v="OFF-AR-10000127"/>
    <x v="1"/>
    <s v="Art"/>
    <s v="Newell 321"/>
    <x v="1235"/>
    <n v="5"/>
    <n v="0"/>
    <n v="4.7559999999999985"/>
    <s v="Kelly Williams"/>
    <s v=""/>
    <n v="1"/>
    <n v="0"/>
  </r>
  <r>
    <n v="7216"/>
    <x v="3583"/>
    <x v="874"/>
    <d v="2017-09-30T00:00:00"/>
    <s v="Second Class"/>
    <x v="304"/>
    <x v="304"/>
    <x v="1"/>
    <s v="United States"/>
    <s v="Detroit"/>
    <s v="Michigan"/>
    <n v="48205"/>
    <x v="2"/>
    <s v="OFF-PA-10003172"/>
    <x v="1"/>
    <s v="Paper"/>
    <s v="Xerox 1996"/>
    <x v="243"/>
    <n v="4"/>
    <n v="0"/>
    <n v="12.441600000000001"/>
    <s v="Kelly Williams"/>
    <s v=""/>
    <n v="1"/>
    <n v="0"/>
  </r>
  <r>
    <n v="7217"/>
    <x v="3584"/>
    <x v="910"/>
    <d v="2017-05-06T00:00:00"/>
    <s v="First Class"/>
    <x v="48"/>
    <x v="48"/>
    <x v="0"/>
    <s v="United States"/>
    <s v="San Francisco"/>
    <s v="California"/>
    <n v="94109"/>
    <x v="1"/>
    <s v="OFF-AR-10001246"/>
    <x v="1"/>
    <s v="Art"/>
    <s v="Newell 317"/>
    <x v="138"/>
    <n v="3"/>
    <n v="0"/>
    <n v="2.5577999999999994"/>
    <s v="Anna Andreadi"/>
    <n v="1"/>
    <n v="0"/>
    <n v="0"/>
  </r>
  <r>
    <n v="7218"/>
    <x v="3584"/>
    <x v="910"/>
    <d v="2017-05-06T00:00:00"/>
    <s v="First Class"/>
    <x v="48"/>
    <x v="48"/>
    <x v="0"/>
    <s v="United States"/>
    <s v="San Francisco"/>
    <s v="California"/>
    <n v="94109"/>
    <x v="1"/>
    <s v="OFF-BI-10002026"/>
    <x v="1"/>
    <s v="Binders"/>
    <s v="Ibico Recycled Linen-Style Covers"/>
    <x v="4854"/>
    <n v="2"/>
    <n v="0.2"/>
    <n v="21.873599999999996"/>
    <s v="Anna Andreadi"/>
    <n v="1"/>
    <n v="0"/>
    <n v="0"/>
  </r>
  <r>
    <n v="7219"/>
    <x v="3584"/>
    <x v="910"/>
    <d v="2017-05-06T00:00:00"/>
    <s v="First Class"/>
    <x v="48"/>
    <x v="48"/>
    <x v="0"/>
    <s v="United States"/>
    <s v="San Francisco"/>
    <s v="California"/>
    <n v="94109"/>
    <x v="1"/>
    <s v="TEC-AC-10000844"/>
    <x v="2"/>
    <s v="Accessories"/>
    <s v="Logitech Gaming G510s - Keyboard"/>
    <x v="2121"/>
    <n v="4"/>
    <n v="0"/>
    <n v="122.38559999999998"/>
    <s v="Anna Andreadi"/>
    <n v="1"/>
    <n v="0"/>
    <n v="0"/>
  </r>
  <r>
    <n v="7220"/>
    <x v="3584"/>
    <x v="910"/>
    <d v="2017-05-06T00:00:00"/>
    <s v="First Class"/>
    <x v="48"/>
    <x v="48"/>
    <x v="0"/>
    <s v="United States"/>
    <s v="San Francisco"/>
    <s v="California"/>
    <n v="94109"/>
    <x v="1"/>
    <s v="OFF-BI-10001575"/>
    <x v="1"/>
    <s v="Binders"/>
    <s v="GBC Linen Binding Covers"/>
    <x v="2000"/>
    <n v="2"/>
    <n v="0.2"/>
    <n v="17.348799999999997"/>
    <s v="Anna Andreadi"/>
    <n v="1"/>
    <n v="0"/>
    <n v="0"/>
  </r>
  <r>
    <n v="7221"/>
    <x v="3585"/>
    <x v="1152"/>
    <d v="2019-01-13T00:00:00"/>
    <s v="Standard Class"/>
    <x v="443"/>
    <x v="443"/>
    <x v="0"/>
    <s v="United States"/>
    <s v="Philadelphia"/>
    <s v="Pennsylvania"/>
    <n v="19140"/>
    <x v="3"/>
    <s v="OFF-BI-10004632"/>
    <x v="1"/>
    <s v="Binders"/>
    <s v="Ibico Hi-Tech Manual Binding System"/>
    <x v="4855"/>
    <n v="3"/>
    <n v="0.7"/>
    <n v="-228.74250000000006"/>
    <s v="Chuck Magee"/>
    <s v=""/>
    <n v="1"/>
    <n v="0"/>
  </r>
  <r>
    <n v="7222"/>
    <x v="3586"/>
    <x v="678"/>
    <d v="2019-01-31T00:00:00"/>
    <s v="Standard Class"/>
    <x v="592"/>
    <x v="592"/>
    <x v="0"/>
    <s v="United States"/>
    <s v="New York City"/>
    <s v="New York"/>
    <n v="10035"/>
    <x v="3"/>
    <s v="TEC-PH-10000193"/>
    <x v="2"/>
    <s v="Phones"/>
    <s v="Jensen SMPS-640 - speaker phone"/>
    <x v="4856"/>
    <n v="3"/>
    <n v="0"/>
    <n v="35.864399999999996"/>
    <s v="Chuck Magee"/>
    <s v=""/>
    <n v="1"/>
    <n v="0"/>
  </r>
  <r>
    <n v="7223"/>
    <x v="3587"/>
    <x v="264"/>
    <d v="2019-09-06T00:00:00"/>
    <s v="Standard Class"/>
    <x v="498"/>
    <x v="498"/>
    <x v="0"/>
    <s v="United States"/>
    <s v="Chicago"/>
    <s v="Illinois"/>
    <n v="60623"/>
    <x v="2"/>
    <s v="TEC-AC-10003441"/>
    <x v="2"/>
    <s v="Accessories"/>
    <s v="Kingston Digital DataTraveler 32GB USB 2.0"/>
    <x v="1390"/>
    <n v="3"/>
    <n v="0.2"/>
    <n v="-7.1190000000000015"/>
    <s v="Kelly Williams"/>
    <s v=""/>
    <n v="1"/>
    <n v="0"/>
  </r>
  <r>
    <n v="7224"/>
    <x v="3588"/>
    <x v="216"/>
    <d v="2018-07-18T00:00:00"/>
    <s v="Standard Class"/>
    <x v="181"/>
    <x v="181"/>
    <x v="0"/>
    <s v="United States"/>
    <s v="San Francisco"/>
    <s v="California"/>
    <n v="94122"/>
    <x v="1"/>
    <s v="TEC-PH-10004093"/>
    <x v="2"/>
    <s v="Phones"/>
    <s v="Panasonic Kx-TS550"/>
    <x v="4360"/>
    <n v="3"/>
    <n v="0.2"/>
    <n v="12.417299999999997"/>
    <s v="Anna Andreadi"/>
    <s v=""/>
    <n v="1"/>
    <n v="0"/>
  </r>
  <r>
    <n v="7225"/>
    <x v="3588"/>
    <x v="216"/>
    <d v="2018-07-18T00:00:00"/>
    <s v="Standard Class"/>
    <x v="181"/>
    <x v="181"/>
    <x v="0"/>
    <s v="United States"/>
    <s v="San Francisco"/>
    <s v="California"/>
    <n v="94122"/>
    <x v="1"/>
    <s v="OFF-AP-10002998"/>
    <x v="1"/>
    <s v="Appliances"/>
    <s v="Holmes 99% HEPA Air Purifier"/>
    <x v="4857"/>
    <n v="7"/>
    <n v="0"/>
    <n v="50.03459999999999"/>
    <s v="Anna Andreadi"/>
    <s v=""/>
    <n v="1"/>
    <n v="0"/>
  </r>
  <r>
    <n v="7226"/>
    <x v="3588"/>
    <x v="216"/>
    <d v="2018-07-18T00:00:00"/>
    <s v="Standard Class"/>
    <x v="181"/>
    <x v="181"/>
    <x v="0"/>
    <s v="United States"/>
    <s v="San Francisco"/>
    <s v="California"/>
    <n v="94122"/>
    <x v="1"/>
    <s v="FUR-FU-10000073"/>
    <x v="0"/>
    <s v="Furnishings"/>
    <s v="Deflect-O Glasstique Clear Desk Accessories"/>
    <x v="4858"/>
    <n v="4"/>
    <n v="0"/>
    <n v="10.163999999999998"/>
    <s v="Anna Andreadi"/>
    <s v=""/>
    <n v="1"/>
    <n v="0"/>
  </r>
  <r>
    <n v="7227"/>
    <x v="3589"/>
    <x v="642"/>
    <d v="2019-02-28T00:00:00"/>
    <s v="Standard Class"/>
    <x v="20"/>
    <x v="20"/>
    <x v="1"/>
    <s v="United States"/>
    <s v="Philadelphia"/>
    <s v="Pennsylvania"/>
    <n v="19134"/>
    <x v="3"/>
    <s v="OFF-PA-10001125"/>
    <x v="1"/>
    <s v="Paper"/>
    <s v="Xerox 1988"/>
    <x v="3971"/>
    <n v="5"/>
    <n v="0.2"/>
    <n v="38.724999999999994"/>
    <s v="Chuck Magee"/>
    <s v=""/>
    <n v="1"/>
    <n v="0"/>
  </r>
  <r>
    <n v="7228"/>
    <x v="3589"/>
    <x v="642"/>
    <d v="2019-02-28T00:00:00"/>
    <s v="Standard Class"/>
    <x v="20"/>
    <x v="20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x v="4859"/>
    <n v="5"/>
    <n v="0.2"/>
    <n v="214.4674999999998"/>
    <s v="Chuck Magee"/>
    <s v=""/>
    <n v="1"/>
    <n v="0"/>
  </r>
  <r>
    <n v="7229"/>
    <x v="3590"/>
    <x v="836"/>
    <d v="2016-07-22T00:00:00"/>
    <s v="First Class"/>
    <x v="742"/>
    <x v="742"/>
    <x v="0"/>
    <s v="United States"/>
    <s v="San Francisco"/>
    <s v="California"/>
    <n v="94122"/>
    <x v="1"/>
    <s v="OFF-BI-10002498"/>
    <x v="1"/>
    <s v="Binders"/>
    <s v="Clear Mylar Reinforcing Strips"/>
    <x v="4860"/>
    <n v="6"/>
    <n v="0.2"/>
    <n v="30.277799999999992"/>
    <s v="Anna Andreadi"/>
    <s v=""/>
    <n v="1"/>
    <n v="0"/>
  </r>
  <r>
    <n v="7230"/>
    <x v="3590"/>
    <x v="836"/>
    <d v="2016-07-22T00:00:00"/>
    <s v="First Class"/>
    <x v="742"/>
    <x v="742"/>
    <x v="0"/>
    <s v="United States"/>
    <s v="San Francisco"/>
    <s v="California"/>
    <n v="94122"/>
    <x v="1"/>
    <s v="OFF-PA-10004569"/>
    <x v="1"/>
    <s v="Paper"/>
    <s v="Wirebound Message Books, Two 4 1/4&quot; x 5&quot; Forms per Page"/>
    <x v="4861"/>
    <n v="3"/>
    <n v="0"/>
    <n v="10.7301"/>
    <s v="Anna Andreadi"/>
    <s v=""/>
    <n v="1"/>
    <n v="0"/>
  </r>
  <r>
    <n v="7231"/>
    <x v="3591"/>
    <x v="677"/>
    <d v="2019-03-15T00:00:00"/>
    <s v="First Class"/>
    <x v="618"/>
    <x v="618"/>
    <x v="0"/>
    <s v="United States"/>
    <s v="Fairfield"/>
    <s v="Connecticut"/>
    <n v="6824"/>
    <x v="3"/>
    <s v="OFF-BI-10002353"/>
    <x v="1"/>
    <s v="Binders"/>
    <s v="GBC VeloBind Cover Sets"/>
    <x v="4862"/>
    <n v="2"/>
    <n v="0"/>
    <n v="15.44"/>
    <s v="Chuck Magee"/>
    <s v=""/>
    <n v="1"/>
    <n v="0"/>
  </r>
  <r>
    <n v="7232"/>
    <x v="3591"/>
    <x v="677"/>
    <d v="2019-03-15T00:00:00"/>
    <s v="First Class"/>
    <x v="618"/>
    <x v="618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x v="4369"/>
    <n v="2"/>
    <n v="0"/>
    <n v="120.94159999999999"/>
    <s v="Chuck Magee"/>
    <s v=""/>
    <n v="1"/>
    <n v="0"/>
  </r>
  <r>
    <n v="7233"/>
    <x v="3591"/>
    <x v="677"/>
    <d v="2019-03-15T00:00:00"/>
    <s v="First Class"/>
    <x v="618"/>
    <x v="618"/>
    <x v="0"/>
    <s v="United States"/>
    <s v="Fairfield"/>
    <s v="Connecticut"/>
    <n v="6824"/>
    <x v="3"/>
    <s v="OFF-PA-10003673"/>
    <x v="1"/>
    <s v="Paper"/>
    <s v="Strathmore Photo Mount Cards"/>
    <x v="3320"/>
    <n v="4"/>
    <n v="0"/>
    <n v="12.475199999999999"/>
    <s v="Chuck Magee"/>
    <s v=""/>
    <n v="1"/>
    <n v="0"/>
  </r>
  <r>
    <n v="7234"/>
    <x v="3592"/>
    <x v="387"/>
    <d v="2018-03-12T00:00:00"/>
    <s v="Standard Class"/>
    <x v="673"/>
    <x v="673"/>
    <x v="0"/>
    <s v="United States"/>
    <s v="New York City"/>
    <s v="New York"/>
    <n v="10011"/>
    <x v="3"/>
    <s v="FUR-FU-10003347"/>
    <x v="0"/>
    <s v="Furnishings"/>
    <s v="Coloredge Poster Frame"/>
    <x v="4863"/>
    <n v="8"/>
    <n v="0"/>
    <n v="44.304000000000002"/>
    <s v="Chuck Magee"/>
    <s v=""/>
    <n v="1"/>
    <n v="0"/>
  </r>
  <r>
    <n v="7235"/>
    <x v="3592"/>
    <x v="387"/>
    <d v="2018-03-12T00:00:00"/>
    <s v="Standard Class"/>
    <x v="673"/>
    <x v="673"/>
    <x v="0"/>
    <s v="United States"/>
    <s v="New York City"/>
    <s v="New York"/>
    <n v="10011"/>
    <x v="3"/>
    <s v="OFF-PA-10001934"/>
    <x v="1"/>
    <s v="Paper"/>
    <s v="Xerox 1993"/>
    <x v="91"/>
    <n v="2"/>
    <n v="0"/>
    <n v="6.3504000000000005"/>
    <s v="Chuck Magee"/>
    <s v=""/>
    <n v="1"/>
    <n v="0"/>
  </r>
  <r>
    <n v="7236"/>
    <x v="3592"/>
    <x v="387"/>
    <d v="2018-03-12T00:00:00"/>
    <s v="Standard Class"/>
    <x v="673"/>
    <x v="673"/>
    <x v="0"/>
    <s v="United States"/>
    <s v="New York City"/>
    <s v="New York"/>
    <n v="10011"/>
    <x v="3"/>
    <s v="OFF-BI-10000632"/>
    <x v="1"/>
    <s v="Binders"/>
    <s v="Satellite Sectional Post Binders"/>
    <x v="1971"/>
    <n v="2"/>
    <n v="0.2"/>
    <n v="22.573199999999996"/>
    <s v="Chuck Magee"/>
    <s v=""/>
    <n v="1"/>
    <n v="0"/>
  </r>
  <r>
    <n v="7237"/>
    <x v="3593"/>
    <x v="1035"/>
    <d v="2016-12-10T00:00:00"/>
    <s v="First Class"/>
    <x v="224"/>
    <x v="224"/>
    <x v="0"/>
    <s v="United States"/>
    <s v="Los Angeles"/>
    <s v="California"/>
    <n v="90049"/>
    <x v="1"/>
    <s v="OFF-AR-10003190"/>
    <x v="1"/>
    <s v="Art"/>
    <s v="Newell 32"/>
    <x v="880"/>
    <n v="3"/>
    <n v="0"/>
    <n v="2.4192"/>
    <s v="Anna Andreadi"/>
    <s v=""/>
    <n v="1"/>
    <n v="0"/>
  </r>
  <r>
    <n v="7238"/>
    <x v="3594"/>
    <x v="212"/>
    <d v="2018-07-10T00:00:00"/>
    <s v="Same Day"/>
    <x v="105"/>
    <x v="105"/>
    <x v="1"/>
    <s v="United States"/>
    <s v="Philadelphia"/>
    <s v="Pennsylvania"/>
    <n v="19143"/>
    <x v="3"/>
    <s v="TEC-MA-10000904"/>
    <x v="2"/>
    <s v="Machines"/>
    <s v="Brother MFC-9340CDW LED All-In-One Printer, Copier Scanner"/>
    <x v="4864"/>
    <n v="3"/>
    <n v="0.7"/>
    <n v="-319.19159999999999"/>
    <s v="Chuck Magee"/>
    <s v=""/>
    <n v="1"/>
    <n v="0"/>
  </r>
  <r>
    <n v="7239"/>
    <x v="3595"/>
    <x v="435"/>
    <d v="2018-12-30T00:00:00"/>
    <s v="Standard Class"/>
    <x v="253"/>
    <x v="253"/>
    <x v="0"/>
    <s v="United States"/>
    <s v="San Jose"/>
    <s v="California"/>
    <n v="95123"/>
    <x v="1"/>
    <s v="FUR-FU-10000771"/>
    <x v="0"/>
    <s v="Furnishings"/>
    <s v="Eldon 200 Class Desk Accessories, Smoke"/>
    <x v="3384"/>
    <n v="7"/>
    <n v="0"/>
    <n v="18.463200000000004"/>
    <s v="Anna Andreadi"/>
    <s v=""/>
    <n v="1"/>
    <n v="0"/>
  </r>
  <r>
    <n v="7240"/>
    <x v="3595"/>
    <x v="435"/>
    <d v="2018-12-30T00:00:00"/>
    <s v="Standard Class"/>
    <x v="253"/>
    <x v="253"/>
    <x v="0"/>
    <s v="United States"/>
    <s v="San Jose"/>
    <s v="California"/>
    <n v="95123"/>
    <x v="1"/>
    <s v="OFF-EN-10001990"/>
    <x v="1"/>
    <s v="Envelopes"/>
    <s v="Staple envelope"/>
    <x v="1500"/>
    <n v="7"/>
    <n v="0"/>
    <n v="18.687199999999997"/>
    <s v="Anna Andreadi"/>
    <s v=""/>
    <n v="1"/>
    <n v="0"/>
  </r>
  <r>
    <n v="7241"/>
    <x v="3596"/>
    <x v="756"/>
    <d v="2019-04-25T00:00:00"/>
    <s v="Second Class"/>
    <x v="282"/>
    <x v="282"/>
    <x v="0"/>
    <s v="United States"/>
    <s v="Pasadena"/>
    <s v="California"/>
    <n v="91104"/>
    <x v="1"/>
    <s v="FUR-FU-10002445"/>
    <x v="0"/>
    <s v="Furnishings"/>
    <s v="DAX Two-Tone Rosewood/Black Document Frame, Desktop, 5 x 7"/>
    <x v="3766"/>
    <n v="7"/>
    <n v="0"/>
    <n v="26.544000000000004"/>
    <s v="Anna Andreadi"/>
    <n v="1"/>
    <n v="0"/>
    <n v="0"/>
  </r>
  <r>
    <n v="7242"/>
    <x v="3596"/>
    <x v="756"/>
    <d v="2019-04-25T00:00:00"/>
    <s v="Second Class"/>
    <x v="282"/>
    <x v="282"/>
    <x v="0"/>
    <s v="United States"/>
    <s v="Pasadena"/>
    <s v="California"/>
    <n v="91104"/>
    <x v="1"/>
    <s v="OFF-BI-10003638"/>
    <x v="1"/>
    <s v="Binders"/>
    <s v="GBC Durable Plastic Covers"/>
    <x v="4865"/>
    <n v="6"/>
    <n v="0.2"/>
    <n v="30.185999999999996"/>
    <s v="Anna Andreadi"/>
    <n v="1"/>
    <n v="0"/>
    <n v="0"/>
  </r>
  <r>
    <n v="7243"/>
    <x v="3596"/>
    <x v="756"/>
    <d v="2019-04-25T00:00:00"/>
    <s v="Second Class"/>
    <x v="282"/>
    <x v="282"/>
    <x v="0"/>
    <s v="United States"/>
    <s v="Pasadena"/>
    <s v="California"/>
    <n v="91104"/>
    <x v="1"/>
    <s v="FUR-FU-10004864"/>
    <x v="0"/>
    <s v="Furnishings"/>
    <s v="Eldon 500 Class Desk Accessories"/>
    <x v="4866"/>
    <n v="2"/>
    <n v="0"/>
    <n v="7.9662000000000006"/>
    <s v="Anna Andreadi"/>
    <n v="1"/>
    <n v="0"/>
    <n v="0"/>
  </r>
  <r>
    <n v="7244"/>
    <x v="3597"/>
    <x v="629"/>
    <d v="2019-08-22T00:00:00"/>
    <s v="Second Class"/>
    <x v="599"/>
    <x v="599"/>
    <x v="0"/>
    <s v="United States"/>
    <s v="Philadelphia"/>
    <s v="Pennsylvania"/>
    <n v="19134"/>
    <x v="3"/>
    <s v="FUR-CH-10002024"/>
    <x v="0"/>
    <s v="Chairs"/>
    <s v="HON 5400 Series Task Chairs for Big and Tall"/>
    <x v="4867"/>
    <n v="9"/>
    <n v="0.3"/>
    <n v="-630.88200000000006"/>
    <s v="Chuck Magee"/>
    <s v=""/>
    <n v="1"/>
    <n v="0"/>
  </r>
  <r>
    <n v="7245"/>
    <x v="3598"/>
    <x v="1053"/>
    <d v="2019-05-25T00:00:00"/>
    <s v="First Class"/>
    <x v="210"/>
    <x v="210"/>
    <x v="0"/>
    <s v="United States"/>
    <s v="Los Angeles"/>
    <s v="California"/>
    <n v="90049"/>
    <x v="1"/>
    <s v="OFF-AR-10002445"/>
    <x v="1"/>
    <s v="Art"/>
    <s v="SANFORD Major Accent Highlighters"/>
    <x v="4868"/>
    <n v="7"/>
    <n v="0"/>
    <n v="18.832800000000002"/>
    <s v="Anna Andreadi"/>
    <n v="1"/>
    <n v="0"/>
    <n v="0"/>
  </r>
  <r>
    <n v="7246"/>
    <x v="3599"/>
    <x v="839"/>
    <d v="2019-02-13T00:00:00"/>
    <s v="Standard Class"/>
    <x v="641"/>
    <x v="641"/>
    <x v="0"/>
    <s v="United States"/>
    <s v="Los Angeles"/>
    <s v="California"/>
    <n v="90032"/>
    <x v="1"/>
    <s v="OFF-ST-10001370"/>
    <x v="1"/>
    <s v="Storage"/>
    <s v="Sensible Storage WireTech Storage Systems"/>
    <x v="1383"/>
    <n v="5"/>
    <n v="0"/>
    <n v="17.744999999999962"/>
    <s v="Anna Andreadi"/>
    <s v=""/>
    <n v="1"/>
    <n v="0"/>
  </r>
  <r>
    <n v="7247"/>
    <x v="3600"/>
    <x v="223"/>
    <d v="2016-03-08T00:00:00"/>
    <s v="Standard Class"/>
    <x v="329"/>
    <x v="329"/>
    <x v="1"/>
    <s v="United States"/>
    <s v="Columbus"/>
    <s v="Ohio"/>
    <n v="43229"/>
    <x v="3"/>
    <s v="OFF-LA-10000305"/>
    <x v="1"/>
    <s v="Labels"/>
    <s v="Avery 495"/>
    <x v="1150"/>
    <n v="3"/>
    <n v="0.2"/>
    <n v="4.9139999999999988"/>
    <s v="Chuck Magee"/>
    <s v=""/>
    <n v="1"/>
    <n v="0"/>
  </r>
  <r>
    <n v="7248"/>
    <x v="3600"/>
    <x v="223"/>
    <d v="2016-03-08T00:00:00"/>
    <s v="Standard Class"/>
    <x v="329"/>
    <x v="329"/>
    <x v="1"/>
    <s v="United States"/>
    <s v="Columbus"/>
    <s v="Ohio"/>
    <n v="43229"/>
    <x v="3"/>
    <s v="FUR-BO-10001972"/>
    <x v="0"/>
    <s v="Bookcases"/>
    <s v="O'Sullivan 4-Shelf Bookcase in Odessa Pine"/>
    <x v="4869"/>
    <n v="5"/>
    <n v="0.5"/>
    <n v="-199.61700000000002"/>
    <s v="Chuck Magee"/>
    <s v=""/>
    <n v="1"/>
    <n v="0"/>
  </r>
  <r>
    <n v="7249"/>
    <x v="3600"/>
    <x v="223"/>
    <d v="2016-03-08T00:00:00"/>
    <s v="Standard Class"/>
    <x v="329"/>
    <x v="329"/>
    <x v="1"/>
    <s v="United States"/>
    <s v="Columbus"/>
    <s v="Ohio"/>
    <n v="43229"/>
    <x v="3"/>
    <s v="OFF-ST-10002486"/>
    <x v="1"/>
    <s v="Storage"/>
    <s v="Eldon Shelf Savers Cubes and Bins"/>
    <x v="4870"/>
    <n v="8"/>
    <n v="0.2"/>
    <n v="-10.051200000000003"/>
    <s v="Chuck Magee"/>
    <s v=""/>
    <n v="1"/>
    <n v="0"/>
  </r>
  <r>
    <n v="7250"/>
    <x v="3601"/>
    <x v="593"/>
    <d v="2017-06-09T00:00:00"/>
    <s v="Second Class"/>
    <x v="669"/>
    <x v="669"/>
    <x v="0"/>
    <s v="United States"/>
    <s v="Los Angeles"/>
    <s v="California"/>
    <n v="90008"/>
    <x v="1"/>
    <s v="TEC-AC-10001874"/>
    <x v="2"/>
    <s v="Accessories"/>
    <s v="Logitech Wireless Anywhere Mouse MX for PC and Mac"/>
    <x v="1006"/>
    <n v="2"/>
    <n v="0"/>
    <n v="35.994"/>
    <s v="Anna Andreadi"/>
    <s v=""/>
    <n v="1"/>
    <n v="0"/>
  </r>
  <r>
    <n v="7251"/>
    <x v="3601"/>
    <x v="593"/>
    <d v="2017-06-09T00:00:00"/>
    <s v="Second Class"/>
    <x v="669"/>
    <x v="669"/>
    <x v="0"/>
    <s v="United States"/>
    <s v="Los Angeles"/>
    <s v="California"/>
    <n v="90008"/>
    <x v="1"/>
    <s v="TEC-AC-10003870"/>
    <x v="2"/>
    <s v="Accessories"/>
    <s v="Logitech Z-906 Speaker sys - home theater - 5.1-CH"/>
    <x v="4871"/>
    <n v="3"/>
    <n v="0"/>
    <n v="395.98800000000006"/>
    <s v="Anna Andreadi"/>
    <s v=""/>
    <n v="1"/>
    <n v="0"/>
  </r>
  <r>
    <n v="7252"/>
    <x v="3602"/>
    <x v="278"/>
    <d v="2018-09-02T00:00:00"/>
    <s v="Standard Class"/>
    <x v="605"/>
    <x v="605"/>
    <x v="1"/>
    <s v="United States"/>
    <s v="Hollywood"/>
    <s v="Florida"/>
    <n v="33021"/>
    <x v="0"/>
    <s v="OFF-LA-10002473"/>
    <x v="1"/>
    <s v="Labels"/>
    <s v="Avery 484"/>
    <x v="2145"/>
    <n v="4"/>
    <n v="0.2"/>
    <n v="3.3408000000000002"/>
    <s v="Cassandra Brandow"/>
    <s v=""/>
    <n v="1"/>
    <n v="0"/>
  </r>
  <r>
    <n v="7253"/>
    <x v="3603"/>
    <x v="126"/>
    <d v="2018-09-18T00:00:00"/>
    <s v="Standard Class"/>
    <x v="281"/>
    <x v="281"/>
    <x v="1"/>
    <s v="United States"/>
    <s v="Roseville"/>
    <s v="Michigan"/>
    <n v="48066"/>
    <x v="2"/>
    <s v="OFF-PA-10003790"/>
    <x v="1"/>
    <s v="Paper"/>
    <s v="Xerox 1991"/>
    <x v="4243"/>
    <n v="3"/>
    <n v="0"/>
    <n v="31.519199999999998"/>
    <s v="Kelly Williams"/>
    <s v=""/>
    <n v="1"/>
    <n v="0"/>
  </r>
  <r>
    <n v="7254"/>
    <x v="3604"/>
    <x v="198"/>
    <d v="2018-06-04T00:00:00"/>
    <s v="Standard Class"/>
    <x v="670"/>
    <x v="670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x v="4872"/>
    <n v="3"/>
    <n v="0"/>
    <n v="109.42199999999997"/>
    <s v="Kelly Williams"/>
    <s v=""/>
    <n v="1"/>
    <n v="0"/>
  </r>
  <r>
    <n v="7255"/>
    <x v="3604"/>
    <x v="198"/>
    <d v="2018-06-04T00:00:00"/>
    <s v="Standard Class"/>
    <x v="670"/>
    <x v="670"/>
    <x v="2"/>
    <s v="United States"/>
    <s v="Superior"/>
    <s v="Wisconsin"/>
    <n v="54880"/>
    <x v="2"/>
    <s v="FUR-FU-10001037"/>
    <x v="0"/>
    <s v="Furnishings"/>
    <s v="DAX Charcoal/Nickel-Tone Document Frame, 5 x 7"/>
    <x v="4625"/>
    <n v="5"/>
    <n v="0"/>
    <n v="21.33"/>
    <s v="Kelly Williams"/>
    <s v=""/>
    <n v="1"/>
    <n v="0"/>
  </r>
  <r>
    <n v="7256"/>
    <x v="3604"/>
    <x v="198"/>
    <d v="2018-06-04T00:00:00"/>
    <s v="Standard Class"/>
    <x v="670"/>
    <x v="670"/>
    <x v="2"/>
    <s v="United States"/>
    <s v="Superior"/>
    <s v="Wisconsin"/>
    <n v="54880"/>
    <x v="2"/>
    <s v="OFF-ST-10000876"/>
    <x v="1"/>
    <s v="Storage"/>
    <s v="Eldon Simplefile Box Office"/>
    <x v="4873"/>
    <n v="4"/>
    <n v="0"/>
    <n v="13.9328"/>
    <s v="Kelly Williams"/>
    <s v=""/>
    <n v="1"/>
    <n v="0"/>
  </r>
  <r>
    <n v="7257"/>
    <x v="3604"/>
    <x v="198"/>
    <d v="2018-06-04T00:00:00"/>
    <s v="Standard Class"/>
    <x v="670"/>
    <x v="670"/>
    <x v="2"/>
    <s v="United States"/>
    <s v="Superior"/>
    <s v="Wisconsin"/>
    <n v="54880"/>
    <x v="2"/>
    <s v="OFF-AR-10003732"/>
    <x v="1"/>
    <s v="Art"/>
    <s v="Newell 333"/>
    <x v="348"/>
    <n v="2"/>
    <n v="0"/>
    <n v="1.4455999999999998"/>
    <s v="Kelly Williams"/>
    <s v=""/>
    <n v="1"/>
    <n v="0"/>
  </r>
  <r>
    <n v="7258"/>
    <x v="3604"/>
    <x v="198"/>
    <d v="2018-06-04T00:00:00"/>
    <s v="Standard Class"/>
    <x v="670"/>
    <x v="670"/>
    <x v="2"/>
    <s v="United States"/>
    <s v="Superior"/>
    <s v="Wisconsin"/>
    <n v="54880"/>
    <x v="2"/>
    <s v="OFF-PA-10000994"/>
    <x v="1"/>
    <s v="Paper"/>
    <s v="Xerox 1915"/>
    <x v="2713"/>
    <n v="6"/>
    <n v="0"/>
    <n v="301.96799999999996"/>
    <s v="Kelly Williams"/>
    <s v=""/>
    <n v="1"/>
    <n v="0"/>
  </r>
  <r>
    <n v="7259"/>
    <x v="3604"/>
    <x v="198"/>
    <d v="2018-06-04T00:00:00"/>
    <s v="Standard Class"/>
    <x v="670"/>
    <x v="670"/>
    <x v="2"/>
    <s v="United States"/>
    <s v="Superior"/>
    <s v="Wisconsin"/>
    <n v="54880"/>
    <x v="2"/>
    <s v="OFF-AR-10000940"/>
    <x v="1"/>
    <s v="Art"/>
    <s v="Newell 343"/>
    <x v="456"/>
    <n v="5"/>
    <n v="0"/>
    <n v="3.9690000000000003"/>
    <s v="Kelly Williams"/>
    <s v=""/>
    <n v="1"/>
    <n v="0"/>
  </r>
  <r>
    <n v="7260"/>
    <x v="3604"/>
    <x v="198"/>
    <d v="2018-06-04T00:00:00"/>
    <s v="Standard Class"/>
    <x v="670"/>
    <x v="670"/>
    <x v="2"/>
    <s v="United States"/>
    <s v="Superior"/>
    <s v="Wisconsin"/>
    <n v="54880"/>
    <x v="2"/>
    <s v="OFF-PA-10004888"/>
    <x v="1"/>
    <s v="Paper"/>
    <s v="Xerox 217"/>
    <x v="1568"/>
    <n v="7"/>
    <n v="0"/>
    <n v="21.772800000000004"/>
    <s v="Kelly Williams"/>
    <s v=""/>
    <n v="1"/>
    <n v="0"/>
  </r>
  <r>
    <n v="7261"/>
    <x v="3604"/>
    <x v="198"/>
    <d v="2018-06-04T00:00:00"/>
    <s v="Standard Class"/>
    <x v="670"/>
    <x v="670"/>
    <x v="2"/>
    <s v="United States"/>
    <s v="Superior"/>
    <s v="Wisconsin"/>
    <n v="54880"/>
    <x v="2"/>
    <s v="TEC-PH-10000441"/>
    <x v="2"/>
    <s v="Phones"/>
    <s v="VTech DS6151"/>
    <x v="4874"/>
    <n v="1"/>
    <n v="0"/>
    <n v="35.277200000000008"/>
    <s v="Kelly Williams"/>
    <s v=""/>
    <n v="1"/>
    <n v="0"/>
  </r>
  <r>
    <n v="7262"/>
    <x v="3605"/>
    <x v="193"/>
    <d v="2019-06-13T00:00:00"/>
    <s v="Second Class"/>
    <x v="433"/>
    <x v="433"/>
    <x v="1"/>
    <s v="United States"/>
    <s v="Thousand Oaks"/>
    <s v="California"/>
    <n v="91360"/>
    <x v="1"/>
    <s v="OFF-AR-10001231"/>
    <x v="1"/>
    <s v="Art"/>
    <s v="Sanford EarthWrite Recycled Pencils, Medium Soft, #2"/>
    <x v="4875"/>
    <n v="7"/>
    <n v="0"/>
    <n v="4.1160000000000005"/>
    <s v="Anna Andreadi"/>
    <s v=""/>
    <n v="1"/>
    <n v="0"/>
  </r>
  <r>
    <n v="7263"/>
    <x v="3606"/>
    <x v="760"/>
    <d v="2019-10-28T00:00:00"/>
    <s v="Standard Class"/>
    <x v="504"/>
    <x v="504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x v="404"/>
    <n v="5"/>
    <n v="0.4"/>
    <n v="-6.5399999999999991"/>
    <s v="Chuck Magee"/>
    <s v=""/>
    <n v="1"/>
    <n v="0"/>
  </r>
  <r>
    <n v="7264"/>
    <x v="3606"/>
    <x v="760"/>
    <d v="2019-10-28T00:00:00"/>
    <s v="Standard Class"/>
    <x v="504"/>
    <x v="504"/>
    <x v="1"/>
    <s v="United States"/>
    <s v="Philadelphia"/>
    <s v="Pennsylvania"/>
    <n v="19134"/>
    <x v="3"/>
    <s v="OFF-EN-10003068"/>
    <x v="1"/>
    <s v="Envelopes"/>
    <s v="#6 3/4 Gummed Flap White Envelopes"/>
    <x v="2511"/>
    <n v="4"/>
    <n v="0.2"/>
    <n v="11.087999999999997"/>
    <s v="Chuck Magee"/>
    <s v=""/>
    <n v="1"/>
    <n v="0"/>
  </r>
  <r>
    <n v="7265"/>
    <x v="3607"/>
    <x v="487"/>
    <d v="2019-06-17T00:00:00"/>
    <s v="Standard Class"/>
    <x v="38"/>
    <x v="38"/>
    <x v="0"/>
    <s v="United States"/>
    <s v="Springfield"/>
    <s v="Virginia"/>
    <n v="22153"/>
    <x v="0"/>
    <s v="OFF-AR-10004260"/>
    <x v="1"/>
    <s v="Art"/>
    <s v="Boston 1799 Powerhouse Electric Pencil Sharpener"/>
    <x v="2570"/>
    <n v="7"/>
    <n v="0"/>
    <n v="50.9208"/>
    <s v="Cassandra Brandow"/>
    <s v=""/>
    <n v="1"/>
    <n v="0"/>
  </r>
  <r>
    <n v="7266"/>
    <x v="3608"/>
    <x v="533"/>
    <d v="2016-11-26T00:00:00"/>
    <s v="Second Class"/>
    <x v="460"/>
    <x v="460"/>
    <x v="1"/>
    <s v="United States"/>
    <s v="Houston"/>
    <s v="Texas"/>
    <n v="77095"/>
    <x v="2"/>
    <s v="FUR-CH-10001973"/>
    <x v="0"/>
    <s v="Chairs"/>
    <s v="Office Star Flex Back Scooter Chair with White Frame"/>
    <x v="1177"/>
    <n v="2"/>
    <n v="0.3"/>
    <n v="-35.513599999999997"/>
    <s v="Kelly Williams"/>
    <s v=""/>
    <n v="1"/>
    <n v="0"/>
  </r>
  <r>
    <n v="7267"/>
    <x v="3609"/>
    <x v="1153"/>
    <d v="2019-08-16T00:00:00"/>
    <s v="Same Day"/>
    <x v="695"/>
    <x v="695"/>
    <x v="0"/>
    <s v="United States"/>
    <s v="Columbia"/>
    <s v="Tennessee"/>
    <n v="38401"/>
    <x v="0"/>
    <s v="OFF-BI-10002824"/>
    <x v="1"/>
    <s v="Binders"/>
    <s v="Recycled Easel Ring Binders"/>
    <x v="4876"/>
    <n v="3"/>
    <n v="0.7"/>
    <n v="-11.190000000000001"/>
    <s v="Cassandra Brandow"/>
    <s v=""/>
    <n v="1"/>
    <n v="0"/>
  </r>
  <r>
    <n v="7268"/>
    <x v="3609"/>
    <x v="1153"/>
    <d v="2019-08-16T00:00:00"/>
    <s v="Same Day"/>
    <x v="695"/>
    <x v="695"/>
    <x v="0"/>
    <s v="United States"/>
    <s v="Columbia"/>
    <s v="Tennessee"/>
    <n v="38401"/>
    <x v="0"/>
    <s v="OFF-ST-10004950"/>
    <x v="1"/>
    <s v="Storage"/>
    <s v="Acco Perma 3000 Stacking Storage Drawers"/>
    <x v="1743"/>
    <n v="4"/>
    <n v="0.2"/>
    <n v="-0.83920000000000172"/>
    <s v="Cassandra Brandow"/>
    <s v=""/>
    <n v="1"/>
    <n v="0"/>
  </r>
  <r>
    <n v="7269"/>
    <x v="3610"/>
    <x v="1154"/>
    <d v="2018-01-20T00:00:00"/>
    <s v="Standard Class"/>
    <x v="165"/>
    <x v="165"/>
    <x v="0"/>
    <s v="United States"/>
    <s v="Concord"/>
    <s v="North Carolina"/>
    <n v="28027"/>
    <x v="0"/>
    <s v="OFF-PA-10004039"/>
    <x v="1"/>
    <s v="Paper"/>
    <s v="Xerox 1882"/>
    <x v="2879"/>
    <n v="2"/>
    <n v="0.2"/>
    <n v="32.468400000000003"/>
    <s v="Cassandra Brandow"/>
    <n v="1"/>
    <n v="0"/>
    <n v="0"/>
  </r>
  <r>
    <n v="7270"/>
    <x v="3610"/>
    <x v="1154"/>
    <d v="2018-01-20T00:00:00"/>
    <s v="Standard Class"/>
    <x v="165"/>
    <x v="165"/>
    <x v="0"/>
    <s v="United States"/>
    <s v="Concord"/>
    <s v="North Carolina"/>
    <n v="28027"/>
    <x v="0"/>
    <s v="FUR-FU-10003374"/>
    <x v="0"/>
    <s v="Furnishings"/>
    <s v="Electrix Fluorescent Magnifier Lamps &amp; Weighted Base"/>
    <x v="4877"/>
    <n v="8"/>
    <n v="0.2"/>
    <n v="31.577600000000018"/>
    <s v="Cassandra Brandow"/>
    <n v="1"/>
    <n v="0"/>
    <n v="0"/>
  </r>
  <r>
    <n v="7271"/>
    <x v="3611"/>
    <x v="1142"/>
    <d v="2018-09-22T00:00:00"/>
    <s v="Standard Class"/>
    <x v="470"/>
    <x v="470"/>
    <x v="1"/>
    <s v="United States"/>
    <s v="San Jose"/>
    <s v="California"/>
    <n v="95123"/>
    <x v="1"/>
    <s v="FUR-BO-10001918"/>
    <x v="0"/>
    <s v="Bookcases"/>
    <s v="Sauder Forest Hills Library with Doors, Woodland Oak Finish"/>
    <x v="4878"/>
    <n v="2"/>
    <n v="0.15"/>
    <n v="-12.878400000000013"/>
    <s v="Anna Andreadi"/>
    <s v=""/>
    <n v="1"/>
    <n v="0"/>
  </r>
  <r>
    <n v="7272"/>
    <x v="3611"/>
    <x v="1142"/>
    <d v="2018-09-22T00:00:00"/>
    <s v="Standard Class"/>
    <x v="470"/>
    <x v="470"/>
    <x v="1"/>
    <s v="United States"/>
    <s v="San Jose"/>
    <s v="California"/>
    <n v="95123"/>
    <x v="1"/>
    <s v="OFF-AP-10002287"/>
    <x v="1"/>
    <s v="Appliances"/>
    <s v="Eureka Sanitaire  Multi-Pro Heavy-Duty Upright, Disposable Bags"/>
    <x v="2053"/>
    <n v="4"/>
    <n v="0"/>
    <n v="4.5448000000000004"/>
    <s v="Anna Andreadi"/>
    <s v=""/>
    <n v="1"/>
    <n v="0"/>
  </r>
  <r>
    <n v="7273"/>
    <x v="3612"/>
    <x v="1155"/>
    <d v="2018-10-14T00:00:00"/>
    <s v="Standard Class"/>
    <x v="424"/>
    <x v="424"/>
    <x v="1"/>
    <s v="United States"/>
    <s v="Greensboro"/>
    <s v="North Carolina"/>
    <n v="27405"/>
    <x v="0"/>
    <s v="OFF-SU-10004498"/>
    <x v="1"/>
    <s v="Supplies"/>
    <s v="Martin-Yale Premier Letter Opener"/>
    <x v="4879"/>
    <n v="2"/>
    <n v="0.2"/>
    <n v="-4.3792000000000009"/>
    <s v="Cassandra Brandow"/>
    <s v=""/>
    <n v="1"/>
    <n v="0"/>
  </r>
  <r>
    <n v="7274"/>
    <x v="3612"/>
    <x v="1155"/>
    <d v="2018-10-14T00:00:00"/>
    <s v="Standard Class"/>
    <x v="424"/>
    <x v="424"/>
    <x v="1"/>
    <s v="United States"/>
    <s v="Greensboro"/>
    <s v="North Carolina"/>
    <n v="27405"/>
    <x v="0"/>
    <s v="OFF-BI-10002557"/>
    <x v="1"/>
    <s v="Binders"/>
    <s v="Presstex Flexible Ring Binders"/>
    <x v="4880"/>
    <n v="3"/>
    <n v="0.7"/>
    <n v="-2.7300000000000004"/>
    <s v="Cassandra Brandow"/>
    <s v=""/>
    <n v="1"/>
    <n v="0"/>
  </r>
  <r>
    <n v="7275"/>
    <x v="3613"/>
    <x v="50"/>
    <d v="2017-11-17T00:00:00"/>
    <s v="Standard Class"/>
    <x v="585"/>
    <x v="585"/>
    <x v="2"/>
    <s v="United States"/>
    <s v="Helena"/>
    <s v="Montana"/>
    <n v="59601"/>
    <x v="1"/>
    <s v="TEC-PH-10004908"/>
    <x v="2"/>
    <s v="Phones"/>
    <s v="Panasonic KX TS3282W Corded phone"/>
    <x v="107"/>
    <n v="5"/>
    <n v="0.2"/>
    <n v="42.494999999999948"/>
    <s v="Anna Andreadi"/>
    <s v=""/>
    <n v="1"/>
    <n v="0"/>
  </r>
  <r>
    <n v="7276"/>
    <x v="3613"/>
    <x v="50"/>
    <d v="2017-11-17T00:00:00"/>
    <s v="Standard Class"/>
    <x v="585"/>
    <x v="585"/>
    <x v="2"/>
    <s v="United States"/>
    <s v="Helena"/>
    <s v="Montana"/>
    <n v="59601"/>
    <x v="1"/>
    <s v="FUR-FU-10000794"/>
    <x v="0"/>
    <s v="Furnishings"/>
    <s v="Eldon Stackable Tray, Side-Load, Legal, Smoke"/>
    <x v="4881"/>
    <n v="7"/>
    <n v="0"/>
    <n v="21.7532"/>
    <s v="Anna Andreadi"/>
    <s v=""/>
    <n v="1"/>
    <n v="0"/>
  </r>
  <r>
    <n v="7277"/>
    <x v="3614"/>
    <x v="981"/>
    <d v="2016-11-06T00:00:00"/>
    <s v="Standard Class"/>
    <x v="451"/>
    <x v="451"/>
    <x v="2"/>
    <s v="United States"/>
    <s v="Fort Lauderdale"/>
    <s v="Florida"/>
    <n v="33311"/>
    <x v="0"/>
    <s v="TEC-AC-10004171"/>
    <x v="2"/>
    <s v="Accessories"/>
    <s v="Razer Kraken 7.1 Surround Sound Over Ear USB Gaming Headset"/>
    <x v="4882"/>
    <n v="10"/>
    <n v="0.2"/>
    <n v="239.976"/>
    <s v="Cassandra Brandow"/>
    <s v=""/>
    <n v="1"/>
    <n v="0"/>
  </r>
  <r>
    <n v="7278"/>
    <x v="3615"/>
    <x v="1080"/>
    <d v="2018-07-21T00:00:00"/>
    <s v="First Class"/>
    <x v="426"/>
    <x v="426"/>
    <x v="2"/>
    <s v="United States"/>
    <s v="San Francisco"/>
    <s v="California"/>
    <n v="94110"/>
    <x v="1"/>
    <s v="TEC-PH-10002070"/>
    <x v="2"/>
    <s v="Phones"/>
    <s v="Griffin GC36547 PowerJolt SE Lightning Charger"/>
    <x v="4883"/>
    <n v="2"/>
    <n v="0.2"/>
    <n v="4.4979999999999958"/>
    <s v="Anna Andreadi"/>
    <s v=""/>
    <n v="1"/>
    <n v="0"/>
  </r>
  <r>
    <n v="7279"/>
    <x v="3615"/>
    <x v="1080"/>
    <d v="2018-07-21T00:00:00"/>
    <s v="First Class"/>
    <x v="426"/>
    <x v="426"/>
    <x v="2"/>
    <s v="United States"/>
    <s v="San Francisco"/>
    <s v="California"/>
    <n v="94110"/>
    <x v="1"/>
    <s v="TEC-AC-10003095"/>
    <x v="2"/>
    <s v="Accessories"/>
    <s v="Logitech G35 7.1-Channel Surround Sound Headset"/>
    <x v="1948"/>
    <n v="3"/>
    <n v="0"/>
    <n v="132.58980000000003"/>
    <s v="Anna Andreadi"/>
    <s v=""/>
    <n v="1"/>
    <n v="0"/>
  </r>
  <r>
    <n v="7280"/>
    <x v="3616"/>
    <x v="675"/>
    <d v="2018-05-14T00:00:00"/>
    <s v="Same Day"/>
    <x v="260"/>
    <x v="260"/>
    <x v="1"/>
    <s v="United States"/>
    <s v="Yuma"/>
    <s v="Arizona"/>
    <n v="85364"/>
    <x v="1"/>
    <s v="TEC-AC-10003832"/>
    <x v="2"/>
    <s v="Accessories"/>
    <s v="Imation 16GB Mini TravelDrive USB 2.0 Flash Drive"/>
    <x v="4884"/>
    <n v="7"/>
    <n v="0.2"/>
    <n v="48.701099999999997"/>
    <s v="Anna Andreadi"/>
    <s v=""/>
    <n v="1"/>
    <n v="0"/>
  </r>
  <r>
    <n v="7281"/>
    <x v="3617"/>
    <x v="780"/>
    <d v="2017-02-27T00:00:00"/>
    <s v="Standard Class"/>
    <x v="617"/>
    <x v="617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x v="4885"/>
    <n v="2"/>
    <n v="0"/>
    <n v="1270.99"/>
    <s v="Chuck Magee"/>
    <s v=""/>
    <n v="1"/>
    <n v="0"/>
  </r>
  <r>
    <n v="7282"/>
    <x v="3618"/>
    <x v="524"/>
    <d v="2019-10-21T00:00:00"/>
    <s v="Standard Class"/>
    <x v="689"/>
    <x v="689"/>
    <x v="2"/>
    <s v="United States"/>
    <s v="Yuma"/>
    <s v="Arizona"/>
    <n v="85364"/>
    <x v="1"/>
    <s v="TEC-MA-10001148"/>
    <x v="2"/>
    <s v="Machines"/>
    <s v="Swingline SM12-08 MicroCut Jam Free Shredder"/>
    <x v="4886"/>
    <n v="5"/>
    <n v="0.7"/>
    <n v="-479.98799999999994"/>
    <s v="Anna Andreadi"/>
    <s v=""/>
    <n v="1"/>
    <n v="0"/>
  </r>
  <r>
    <n v="7283"/>
    <x v="3619"/>
    <x v="738"/>
    <d v="2019-06-29T00:00:00"/>
    <s v="Standard Class"/>
    <x v="300"/>
    <x v="300"/>
    <x v="0"/>
    <s v="United States"/>
    <s v="Chicago"/>
    <s v="Illinois"/>
    <n v="60653"/>
    <x v="2"/>
    <s v="OFF-BI-10002432"/>
    <x v="1"/>
    <s v="Binders"/>
    <s v="Wilson Jones Standard D-Ring Binders"/>
    <x v="4887"/>
    <n v="3"/>
    <n v="0.8"/>
    <n v="-5.0094000000000012"/>
    <s v="Kelly Williams"/>
    <s v=""/>
    <n v="1"/>
    <n v="0"/>
  </r>
  <r>
    <n v="7284"/>
    <x v="3620"/>
    <x v="428"/>
    <d v="2019-09-13T00:00:00"/>
    <s v="Standard Class"/>
    <x v="95"/>
    <x v="95"/>
    <x v="0"/>
    <s v="United States"/>
    <s v="Cleveland"/>
    <s v="Ohio"/>
    <n v="44105"/>
    <x v="3"/>
    <s v="OFF-AR-10001374"/>
    <x v="1"/>
    <s v="Art"/>
    <s v="BIC Brite Liner Highlighters, Chisel Tip"/>
    <x v="233"/>
    <n v="5"/>
    <n v="0.2"/>
    <n v="3.8879999999999972"/>
    <s v="Chuck Magee"/>
    <s v=""/>
    <n v="1"/>
    <n v="0"/>
  </r>
  <r>
    <n v="7285"/>
    <x v="3620"/>
    <x v="428"/>
    <d v="2019-09-13T00:00:00"/>
    <s v="Standard Class"/>
    <x v="95"/>
    <x v="95"/>
    <x v="0"/>
    <s v="United States"/>
    <s v="Cleveland"/>
    <s v="Ohio"/>
    <n v="44105"/>
    <x v="3"/>
    <s v="FUR-FU-10000723"/>
    <x v="0"/>
    <s v="Furnishings"/>
    <s v="Deflect-o EconoMat Studded, No Bevel Mat for Low Pile Carpeting"/>
    <x v="520"/>
    <n v="2"/>
    <n v="0.2"/>
    <n v="-9.0903999999999989"/>
    <s v="Chuck Magee"/>
    <s v=""/>
    <n v="1"/>
    <n v="0"/>
  </r>
  <r>
    <n v="7286"/>
    <x v="3621"/>
    <x v="336"/>
    <d v="2019-10-19T00:00:00"/>
    <s v="Standard Class"/>
    <x v="318"/>
    <x v="318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x v="4888"/>
    <n v="4"/>
    <n v="0"/>
    <n v="15.298799999999996"/>
    <s v="Anna Andreadi"/>
    <s v=""/>
    <n v="1"/>
    <n v="0"/>
  </r>
  <r>
    <n v="7287"/>
    <x v="3622"/>
    <x v="23"/>
    <d v="2018-06-25T00:00:00"/>
    <s v="Standard Class"/>
    <x v="740"/>
    <x v="740"/>
    <x v="1"/>
    <s v="United States"/>
    <s v="Oklahoma City"/>
    <s v="Oklahoma"/>
    <n v="73120"/>
    <x v="2"/>
    <s v="TEC-AC-10004877"/>
    <x v="2"/>
    <s v="Accessories"/>
    <s v="Imation 30456 USB Flash Drive 8GB"/>
    <x v="4889"/>
    <n v="1"/>
    <n v="0"/>
    <n v="0.5519999999999996"/>
    <s v="Kelly Williams"/>
    <s v=""/>
    <n v="1"/>
    <n v="0"/>
  </r>
  <r>
    <n v="7288"/>
    <x v="3622"/>
    <x v="23"/>
    <d v="2018-06-25T00:00:00"/>
    <s v="Standard Class"/>
    <x v="740"/>
    <x v="740"/>
    <x v="1"/>
    <s v="United States"/>
    <s v="Oklahoma City"/>
    <s v="Oklahoma"/>
    <n v="73120"/>
    <x v="2"/>
    <s v="FUR-FU-10004270"/>
    <x v="0"/>
    <s v="Furnishings"/>
    <s v="Executive Impressions 13&quot; Clairmont Wall Clock"/>
    <x v="2206"/>
    <n v="3"/>
    <n v="0"/>
    <n v="23.652900000000002"/>
    <s v="Kelly Williams"/>
    <s v=""/>
    <n v="1"/>
    <n v="0"/>
  </r>
  <r>
    <n v="7289"/>
    <x v="3623"/>
    <x v="814"/>
    <d v="2016-09-07T00:00:00"/>
    <s v="Standard Class"/>
    <x v="132"/>
    <x v="132"/>
    <x v="1"/>
    <s v="United States"/>
    <s v="Houston"/>
    <s v="Texas"/>
    <n v="77095"/>
    <x v="2"/>
    <s v="TEC-MA-10002210"/>
    <x v="2"/>
    <s v="Machines"/>
    <s v="Epson TM-T88V Direct Thermal Printer - Monochrome - Desktop"/>
    <x v="4890"/>
    <n v="3"/>
    <n v="0.4"/>
    <n v="-121.27049999999997"/>
    <s v="Kelly Williams"/>
    <s v=""/>
    <n v="1"/>
    <n v="0"/>
  </r>
  <r>
    <n v="7290"/>
    <x v="3624"/>
    <x v="806"/>
    <d v="2018-01-31T00:00:00"/>
    <s v="First Class"/>
    <x v="56"/>
    <x v="56"/>
    <x v="0"/>
    <s v="United States"/>
    <s v="San Francisco"/>
    <s v="California"/>
    <n v="94122"/>
    <x v="1"/>
    <s v="OFF-ST-10000675"/>
    <x v="1"/>
    <s v="Storage"/>
    <s v="File Shuttle II and Handi-File, Black"/>
    <x v="2412"/>
    <n v="9"/>
    <n v="0"/>
    <n v="76.252499999999998"/>
    <s v="Anna Andreadi"/>
    <s v=""/>
    <n v="1"/>
    <n v="0"/>
  </r>
  <r>
    <n v="7291"/>
    <x v="3624"/>
    <x v="806"/>
    <d v="2018-01-31T00:00:00"/>
    <s v="First Class"/>
    <x v="56"/>
    <x v="56"/>
    <x v="0"/>
    <s v="United States"/>
    <s v="San Francisco"/>
    <s v="California"/>
    <n v="94122"/>
    <x v="1"/>
    <s v="OFF-BI-10004781"/>
    <x v="1"/>
    <s v="Binders"/>
    <s v="GBC Wire Binding Strips"/>
    <x v="4891"/>
    <n v="2"/>
    <n v="0.2"/>
    <n v="17.7744"/>
    <s v="Anna Andreadi"/>
    <s v=""/>
    <n v="1"/>
    <n v="0"/>
  </r>
  <r>
    <n v="7292"/>
    <x v="3624"/>
    <x v="806"/>
    <d v="2018-01-31T00:00:00"/>
    <s v="First Class"/>
    <x v="56"/>
    <x v="56"/>
    <x v="0"/>
    <s v="United States"/>
    <s v="San Francisco"/>
    <s v="California"/>
    <n v="94122"/>
    <x v="1"/>
    <s v="OFF-LA-10004689"/>
    <x v="1"/>
    <s v="Labels"/>
    <s v="Avery 512"/>
    <x v="4892"/>
    <n v="9"/>
    <n v="0"/>
    <n v="12.2247"/>
    <s v="Anna Andreadi"/>
    <s v=""/>
    <n v="1"/>
    <n v="0"/>
  </r>
  <r>
    <n v="7293"/>
    <x v="3625"/>
    <x v="769"/>
    <d v="2019-12-09T00:00:00"/>
    <s v="Standard Class"/>
    <x v="235"/>
    <x v="235"/>
    <x v="0"/>
    <s v="United States"/>
    <s v="Nashville"/>
    <s v="Tennessee"/>
    <n v="37211"/>
    <x v="0"/>
    <s v="TEC-MA-10001856"/>
    <x v="2"/>
    <s v="Machines"/>
    <s v="Okidata C610n Printer"/>
    <x v="4893"/>
    <n v="2"/>
    <n v="0.5"/>
    <n v="-272.58000000000015"/>
    <s v="Cassandra Brandow"/>
    <s v=""/>
    <n v="1"/>
    <n v="0"/>
  </r>
  <r>
    <n v="7294"/>
    <x v="3626"/>
    <x v="1156"/>
    <d v="2018-01-29T00:00:00"/>
    <s v="Standard Class"/>
    <x v="558"/>
    <x v="558"/>
    <x v="0"/>
    <s v="United States"/>
    <s v="Los Angeles"/>
    <s v="California"/>
    <n v="90036"/>
    <x v="1"/>
    <s v="FUR-FU-10000719"/>
    <x v="0"/>
    <s v="Furnishings"/>
    <s v="DAX Cubicle Frames, 8-1/2 x 11"/>
    <x v="4894"/>
    <n v="7"/>
    <n v="0"/>
    <n v="21.596400000000003"/>
    <s v="Anna Andreadi"/>
    <s v=""/>
    <n v="1"/>
    <n v="0"/>
  </r>
  <r>
    <n v="7295"/>
    <x v="3627"/>
    <x v="989"/>
    <d v="2017-05-31T00:00:00"/>
    <s v="Standard Class"/>
    <x v="76"/>
    <x v="76"/>
    <x v="0"/>
    <s v="United States"/>
    <s v="Bellevue"/>
    <s v="Washington"/>
    <n v="98006"/>
    <x v="1"/>
    <s v="FUR-FU-10003849"/>
    <x v="0"/>
    <s v="Furnishings"/>
    <s v="DAX Metal Frame, Desktop, Stepped-Edge"/>
    <x v="4895"/>
    <n v="1"/>
    <n v="0"/>
    <n v="7.8935999999999993"/>
    <s v="Anna Andreadi"/>
    <s v=""/>
    <n v="1"/>
    <n v="0"/>
  </r>
  <r>
    <n v="7296"/>
    <x v="3628"/>
    <x v="417"/>
    <d v="2016-05-05T00:00:00"/>
    <s v="First Class"/>
    <x v="396"/>
    <x v="396"/>
    <x v="0"/>
    <s v="United States"/>
    <s v="Houston"/>
    <s v="Texas"/>
    <n v="77036"/>
    <x v="2"/>
    <s v="OFF-AR-10001725"/>
    <x v="1"/>
    <s v="Art"/>
    <s v="Boston Home &amp; Office Model 2000 Electric Pencil Sharpeners"/>
    <x v="4896"/>
    <n v="2"/>
    <n v="0.2"/>
    <n v="2.8380000000000027"/>
    <s v="Kelly Williams"/>
    <s v=""/>
    <n v="1"/>
    <n v="0"/>
  </r>
  <r>
    <n v="7297"/>
    <x v="3628"/>
    <x v="417"/>
    <d v="2016-05-05T00:00:00"/>
    <s v="First Class"/>
    <x v="396"/>
    <x v="396"/>
    <x v="0"/>
    <s v="United States"/>
    <s v="Houston"/>
    <s v="Texas"/>
    <n v="77036"/>
    <x v="2"/>
    <s v="OFF-FA-10000840"/>
    <x v="1"/>
    <s v="Fasteners"/>
    <s v="OIC Thumb-Tacks"/>
    <x v="3064"/>
    <n v="6"/>
    <n v="0.2"/>
    <n v="1.8467999999999996"/>
    <s v="Kelly Williams"/>
    <s v=""/>
    <n v="1"/>
    <n v="0"/>
  </r>
  <r>
    <n v="7298"/>
    <x v="3629"/>
    <x v="1157"/>
    <d v="2017-02-14T00:00:00"/>
    <s v="Second Class"/>
    <x v="240"/>
    <x v="240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x v="4897"/>
    <n v="5"/>
    <n v="0.2"/>
    <n v="7.7240000000000002"/>
    <s v="Chuck Magee"/>
    <s v=""/>
    <n v="1"/>
    <n v="0"/>
  </r>
  <r>
    <n v="7299"/>
    <x v="3630"/>
    <x v="728"/>
    <d v="2016-11-21T00:00:00"/>
    <s v="First Class"/>
    <x v="300"/>
    <x v="300"/>
    <x v="0"/>
    <s v="United States"/>
    <s v="Des Plaines"/>
    <s v="Illinois"/>
    <n v="60016"/>
    <x v="2"/>
    <s v="FUR-TA-10002533"/>
    <x v="0"/>
    <s v="Tables"/>
    <s v="BPI Conference Tables"/>
    <x v="4898"/>
    <n v="4"/>
    <n v="0.5"/>
    <n v="-175.26000000000005"/>
    <s v="Kelly Williams"/>
    <s v=""/>
    <n v="1"/>
    <n v="0"/>
  </r>
  <r>
    <n v="7300"/>
    <x v="3630"/>
    <x v="728"/>
    <d v="2016-11-21T00:00:00"/>
    <s v="First Class"/>
    <x v="300"/>
    <x v="300"/>
    <x v="0"/>
    <s v="United States"/>
    <s v="Des Plaines"/>
    <s v="Illinois"/>
    <n v="60016"/>
    <x v="2"/>
    <s v="FUR-FU-10001546"/>
    <x v="0"/>
    <s v="Furnishings"/>
    <s v="Dana Swing-Arm Lamps"/>
    <x v="1086"/>
    <n v="2"/>
    <n v="0.6"/>
    <n v="-7.4759999999999991"/>
    <s v="Kelly Williams"/>
    <s v=""/>
    <n v="1"/>
    <n v="0"/>
  </r>
  <r>
    <n v="7301"/>
    <x v="3630"/>
    <x v="728"/>
    <d v="2016-11-21T00:00:00"/>
    <s v="First Class"/>
    <x v="300"/>
    <x v="300"/>
    <x v="0"/>
    <s v="United States"/>
    <s v="Des Plaines"/>
    <s v="Illinois"/>
    <n v="60016"/>
    <x v="2"/>
    <s v="FUR-BO-10003546"/>
    <x v="0"/>
    <s v="Bookcases"/>
    <s v="Hon 4-Shelf Metal Bookcases"/>
    <x v="4899"/>
    <n v="6"/>
    <n v="0.3"/>
    <n v="-30.293999999999983"/>
    <s v="Kelly Williams"/>
    <s v=""/>
    <n v="1"/>
    <n v="0"/>
  </r>
  <r>
    <n v="7302"/>
    <x v="3630"/>
    <x v="728"/>
    <d v="2016-11-21T00:00:00"/>
    <s v="First Class"/>
    <x v="300"/>
    <x v="300"/>
    <x v="0"/>
    <s v="United States"/>
    <s v="Des Plaines"/>
    <s v="Illinois"/>
    <n v="60016"/>
    <x v="2"/>
    <s v="OFF-BI-10004728"/>
    <x v="1"/>
    <s v="Binders"/>
    <s v="Wilson Jones Turn Tabs Binder Tool for Ring Binders"/>
    <x v="4900"/>
    <n v="3"/>
    <n v="0.8"/>
    <n v="-4.9164000000000012"/>
    <s v="Kelly Williams"/>
    <s v=""/>
    <n v="1"/>
    <n v="0"/>
  </r>
  <r>
    <n v="7303"/>
    <x v="3630"/>
    <x v="728"/>
    <d v="2016-11-21T00:00:00"/>
    <s v="First Class"/>
    <x v="300"/>
    <x v="300"/>
    <x v="0"/>
    <s v="United States"/>
    <s v="Des Plaines"/>
    <s v="Illinois"/>
    <n v="60016"/>
    <x v="2"/>
    <s v="OFF-ST-10000025"/>
    <x v="1"/>
    <s v="Storage"/>
    <s v="Fellowes Stor/Drawer Steel Plus Storage Drawers"/>
    <x v="4901"/>
    <n v="5"/>
    <n v="0.2"/>
    <n v="-66.801000000000045"/>
    <s v="Kelly Williams"/>
    <s v=""/>
    <n v="1"/>
    <n v="0"/>
  </r>
  <r>
    <n v="7304"/>
    <x v="3631"/>
    <x v="507"/>
    <d v="2019-09-08T00:00:00"/>
    <s v="Standard Class"/>
    <x v="770"/>
    <x v="770"/>
    <x v="0"/>
    <s v="United States"/>
    <s v="Boynton Beach"/>
    <s v="Florida"/>
    <n v="33437"/>
    <x v="0"/>
    <s v="FUR-CH-10003817"/>
    <x v="0"/>
    <s v="Chairs"/>
    <s v="Global Value Steno Chair, Gray"/>
    <x v="2425"/>
    <n v="2"/>
    <n v="0.2"/>
    <n v="6.0740000000000016"/>
    <s v="Cassandra Brandow"/>
    <s v=""/>
    <n v="1"/>
    <n v="0"/>
  </r>
  <r>
    <n v="7305"/>
    <x v="3631"/>
    <x v="507"/>
    <d v="2019-09-08T00:00:00"/>
    <s v="Standard Class"/>
    <x v="770"/>
    <x v="770"/>
    <x v="0"/>
    <s v="United States"/>
    <s v="Boynton Beach"/>
    <s v="Florida"/>
    <n v="33437"/>
    <x v="0"/>
    <s v="OFF-PA-10000289"/>
    <x v="1"/>
    <s v="Paper"/>
    <s v="Xerox 213"/>
    <x v="563"/>
    <n v="2"/>
    <n v="0.2"/>
    <n v="3.6288"/>
    <s v="Cassandra Brandow"/>
    <s v=""/>
    <n v="1"/>
    <n v="0"/>
  </r>
  <r>
    <n v="7306"/>
    <x v="3632"/>
    <x v="1158"/>
    <d v="2016-04-02T00:00:00"/>
    <s v="Standard Class"/>
    <x v="207"/>
    <x v="207"/>
    <x v="0"/>
    <s v="United States"/>
    <s v="Plano"/>
    <s v="Texas"/>
    <n v="75023"/>
    <x v="2"/>
    <s v="FUR-TA-10001889"/>
    <x v="0"/>
    <s v="Tables"/>
    <s v="Bush Advantage Collection Racetrack Conference Table"/>
    <x v="4902"/>
    <n v="3"/>
    <n v="0.3"/>
    <n v="-152.71559999999999"/>
    <s v="Kelly Williams"/>
    <s v=""/>
    <n v="1"/>
    <n v="0"/>
  </r>
  <r>
    <n v="7307"/>
    <x v="3633"/>
    <x v="732"/>
    <d v="2018-11-07T00:00:00"/>
    <s v="Second Class"/>
    <x v="109"/>
    <x v="109"/>
    <x v="0"/>
    <s v="United States"/>
    <s v="San Jose"/>
    <s v="California"/>
    <n v="95123"/>
    <x v="1"/>
    <s v="TEC-AC-10002305"/>
    <x v="2"/>
    <s v="Accessories"/>
    <s v="KeyTronic E03601U1 - Keyboard - Beige"/>
    <x v="2775"/>
    <n v="4"/>
    <n v="0"/>
    <n v="12.959999999999994"/>
    <s v="Anna Andreadi"/>
    <s v=""/>
    <n v="1"/>
    <n v="0"/>
  </r>
  <r>
    <n v="7308"/>
    <x v="3633"/>
    <x v="732"/>
    <d v="2018-11-07T00:00:00"/>
    <s v="Second Class"/>
    <x v="109"/>
    <x v="109"/>
    <x v="0"/>
    <s v="United States"/>
    <s v="San Jose"/>
    <s v="California"/>
    <n v="95123"/>
    <x v="1"/>
    <s v="FUR-CH-10004875"/>
    <x v="0"/>
    <s v="Chairs"/>
    <s v="Harbour Creations 67200 Series Stacking Chairs"/>
    <x v="2417"/>
    <n v="2"/>
    <n v="0.2"/>
    <n v="9.9651999999999994"/>
    <s v="Anna Andreadi"/>
    <s v=""/>
    <n v="1"/>
    <n v="0"/>
  </r>
  <r>
    <n v="7309"/>
    <x v="3633"/>
    <x v="732"/>
    <d v="2018-11-07T00:00:00"/>
    <s v="Second Class"/>
    <x v="109"/>
    <x v="109"/>
    <x v="0"/>
    <s v="United States"/>
    <s v="San Jose"/>
    <s v="California"/>
    <n v="95123"/>
    <x v="1"/>
    <s v="OFF-EN-10001434"/>
    <x v="1"/>
    <s v="Envelopes"/>
    <s v="Strathmore #10 Envelopes, Ultimate White"/>
    <x v="3820"/>
    <n v="3"/>
    <n v="0"/>
    <n v="77.483699999999999"/>
    <s v="Anna Andreadi"/>
    <s v=""/>
    <n v="1"/>
    <n v="0"/>
  </r>
  <r>
    <n v="7310"/>
    <x v="3634"/>
    <x v="193"/>
    <d v="2019-06-14T00:00:00"/>
    <s v="Second Class"/>
    <x v="152"/>
    <x v="152"/>
    <x v="1"/>
    <s v="United States"/>
    <s v="New York City"/>
    <s v="New York"/>
    <n v="10024"/>
    <x v="3"/>
    <s v="OFF-FA-10004395"/>
    <x v="1"/>
    <s v="Fasteners"/>
    <s v="Plymouth Boxed Rubber Bands by Plymouth"/>
    <x v="4903"/>
    <n v="3"/>
    <n v="0"/>
    <n v="0.70650000000000013"/>
    <s v="Chuck Magee"/>
    <s v=""/>
    <n v="1"/>
    <n v="0"/>
  </r>
  <r>
    <n v="7311"/>
    <x v="3635"/>
    <x v="544"/>
    <d v="2017-08-14T00:00:00"/>
    <s v="Standard Class"/>
    <x v="217"/>
    <x v="217"/>
    <x v="0"/>
    <s v="United States"/>
    <s v="Detroit"/>
    <s v="Michigan"/>
    <n v="48227"/>
    <x v="2"/>
    <s v="OFF-BI-10004632"/>
    <x v="1"/>
    <s v="Binders"/>
    <s v="GBC Binding covers"/>
    <x v="4904"/>
    <n v="5"/>
    <n v="0"/>
    <n v="29.137499999999996"/>
    <s v="Kelly Williams"/>
    <s v=""/>
    <n v="1"/>
    <n v="0"/>
  </r>
  <r>
    <n v="7312"/>
    <x v="3636"/>
    <x v="330"/>
    <d v="2017-10-13T00:00:00"/>
    <s v="Standard Class"/>
    <x v="623"/>
    <x v="623"/>
    <x v="0"/>
    <s v="United States"/>
    <s v="Miami"/>
    <s v="Florida"/>
    <n v="33178"/>
    <x v="0"/>
    <s v="OFF-BI-10000145"/>
    <x v="1"/>
    <s v="Binders"/>
    <s v="Zipper Ring Binder Pockets"/>
    <x v="1077"/>
    <n v="2"/>
    <n v="0.7"/>
    <n v="-1.3103999999999996"/>
    <s v="Cassandra Brandow"/>
    <s v=""/>
    <n v="1"/>
    <n v="0"/>
  </r>
  <r>
    <n v="7313"/>
    <x v="3636"/>
    <x v="330"/>
    <d v="2017-10-13T00:00:00"/>
    <s v="Standard Class"/>
    <x v="623"/>
    <x v="623"/>
    <x v="0"/>
    <s v="United States"/>
    <s v="Miami"/>
    <s v="Florida"/>
    <n v="33178"/>
    <x v="0"/>
    <s v="OFF-BI-10002498"/>
    <x v="1"/>
    <s v="Binders"/>
    <s v="Clear Mylar Reinforcing Strips"/>
    <x v="4905"/>
    <n v="2"/>
    <n v="0.7"/>
    <n v="-8.5974000000000004"/>
    <s v="Cassandra Brandow"/>
    <s v=""/>
    <n v="1"/>
    <n v="0"/>
  </r>
  <r>
    <n v="7314"/>
    <x v="3636"/>
    <x v="330"/>
    <d v="2017-10-13T00:00:00"/>
    <s v="Standard Class"/>
    <x v="623"/>
    <x v="623"/>
    <x v="0"/>
    <s v="United States"/>
    <s v="Miami"/>
    <s v="Florida"/>
    <n v="33178"/>
    <x v="0"/>
    <s v="OFF-AR-10001761"/>
    <x v="1"/>
    <s v="Art"/>
    <s v="Avery Hi-Liter Smear-Safe Highlighters"/>
    <x v="1886"/>
    <n v="8"/>
    <n v="0.2"/>
    <n v="7.4751999999999992"/>
    <s v="Cassandra Brandow"/>
    <s v=""/>
    <n v="1"/>
    <n v="0"/>
  </r>
  <r>
    <n v="7315"/>
    <x v="3637"/>
    <x v="316"/>
    <d v="2018-06-02T00:00:00"/>
    <s v="Standard Class"/>
    <x v="184"/>
    <x v="184"/>
    <x v="2"/>
    <s v="United States"/>
    <s v="Park Ridge"/>
    <s v="Illinois"/>
    <n v="60068"/>
    <x v="2"/>
    <s v="TEC-PH-10001817"/>
    <x v="2"/>
    <s v="Phones"/>
    <s v="Wilson Electronics DB Pro Signal Booster"/>
    <x v="4906"/>
    <n v="1"/>
    <n v="0.2"/>
    <n v="25.060000000000016"/>
    <s v="Kelly Williams"/>
    <s v=""/>
    <n v="1"/>
    <n v="0"/>
  </r>
  <r>
    <n v="7316"/>
    <x v="3638"/>
    <x v="943"/>
    <d v="2019-05-16T00:00:00"/>
    <s v="Second Class"/>
    <x v="233"/>
    <x v="233"/>
    <x v="0"/>
    <s v="United States"/>
    <s v="New York City"/>
    <s v="New York"/>
    <n v="10024"/>
    <x v="3"/>
    <s v="OFF-AR-10004456"/>
    <x v="1"/>
    <s v="Art"/>
    <s v="Panasonic KP-4ABK Battery-Operated Pencil Sharpener"/>
    <x v="2911"/>
    <n v="3"/>
    <n v="0"/>
    <n v="12.736799999999999"/>
    <s v="Chuck Magee"/>
    <s v=""/>
    <n v="1"/>
    <n v="0"/>
  </r>
  <r>
    <n v="7317"/>
    <x v="3639"/>
    <x v="1159"/>
    <d v="2018-10-20T00:00:00"/>
    <s v="Standard Class"/>
    <x v="240"/>
    <x v="240"/>
    <x v="1"/>
    <s v="United States"/>
    <s v="New York City"/>
    <s v="New York"/>
    <n v="10011"/>
    <x v="3"/>
    <s v="FUR-TA-10001539"/>
    <x v="0"/>
    <s v="Tables"/>
    <s v="Chromcraft Rectangular Conference Tables"/>
    <x v="4907"/>
    <n v="1"/>
    <n v="0.4"/>
    <n v="-37.915200000000027"/>
    <s v="Chuck Magee"/>
    <s v=""/>
    <n v="1"/>
    <n v="0"/>
  </r>
  <r>
    <n v="7318"/>
    <x v="3640"/>
    <x v="701"/>
    <d v="2019-11-21T00:00:00"/>
    <s v="Standard Class"/>
    <x v="542"/>
    <x v="542"/>
    <x v="1"/>
    <s v="United States"/>
    <s v="Hillsboro"/>
    <s v="Oregon"/>
    <n v="97123"/>
    <x v="1"/>
    <s v="OFF-PA-10003205"/>
    <x v="1"/>
    <s v="Paper"/>
    <s v="Wirebound Message Forms, Four 2 3/4 x 5 Forms per Page, Pink Paper"/>
    <x v="4908"/>
    <n v="3"/>
    <n v="0.2"/>
    <n v="6.6177000000000001"/>
    <s v="Anna Andreadi"/>
    <s v=""/>
    <n v="1"/>
    <n v="0"/>
  </r>
  <r>
    <n v="7319"/>
    <x v="3640"/>
    <x v="701"/>
    <d v="2019-11-21T00:00:00"/>
    <s v="Standard Class"/>
    <x v="542"/>
    <x v="542"/>
    <x v="1"/>
    <s v="United States"/>
    <s v="Hillsboro"/>
    <s v="Oregon"/>
    <n v="97123"/>
    <x v="1"/>
    <s v="OFF-BI-10002813"/>
    <x v="1"/>
    <s v="Binders"/>
    <s v="Avery Reinforcements for Hole-Punch Pages"/>
    <x v="4909"/>
    <n v="7"/>
    <n v="0.7"/>
    <n v="-3.4649999999999999"/>
    <s v="Anna Andreadi"/>
    <s v=""/>
    <n v="1"/>
    <n v="0"/>
  </r>
  <r>
    <n v="7320"/>
    <x v="3641"/>
    <x v="200"/>
    <d v="2019-11-29T00:00:00"/>
    <s v="Second Class"/>
    <x v="438"/>
    <x v="438"/>
    <x v="0"/>
    <s v="United States"/>
    <s v="New York City"/>
    <s v="New York"/>
    <n v="10009"/>
    <x v="3"/>
    <s v="TEC-PH-10002310"/>
    <x v="2"/>
    <s v="Phones"/>
    <s v="Plantronics Calisto P620-M USB Wireless Speakerphone System"/>
    <x v="508"/>
    <n v="5"/>
    <n v="0"/>
    <n v="264.58650000000006"/>
    <s v="Chuck Magee"/>
    <s v=""/>
    <n v="1"/>
    <n v="0"/>
  </r>
  <r>
    <n v="7321"/>
    <x v="3641"/>
    <x v="200"/>
    <d v="2019-11-29T00:00:00"/>
    <s v="Second Class"/>
    <x v="438"/>
    <x v="438"/>
    <x v="0"/>
    <s v="United States"/>
    <s v="New York City"/>
    <s v="New York"/>
    <n v="10009"/>
    <x v="3"/>
    <s v="FUR-FU-10003623"/>
    <x v="0"/>
    <s v="Furnishings"/>
    <s v="DataProducts Ampli Magnifier Task Lamp, Black,"/>
    <x v="4817"/>
    <n v="5"/>
    <n v="0"/>
    <n v="37.883999999999993"/>
    <s v="Chuck Magee"/>
    <s v=""/>
    <n v="1"/>
    <n v="0"/>
  </r>
  <r>
    <n v="7322"/>
    <x v="3642"/>
    <x v="213"/>
    <d v="2019-09-07T00:00:00"/>
    <s v="Standard Class"/>
    <x v="501"/>
    <x v="501"/>
    <x v="1"/>
    <s v="United States"/>
    <s v="Chicago"/>
    <s v="Illinois"/>
    <n v="60623"/>
    <x v="2"/>
    <s v="OFF-PA-10003424"/>
    <x v="1"/>
    <s v="Paper"/>
    <s v="&quot;While you Were Out&quot; Message Book, One Form per Page"/>
    <x v="2965"/>
    <n v="3"/>
    <n v="0.2"/>
    <n v="3.3389999999999995"/>
    <s v="Kelly Williams"/>
    <s v=""/>
    <n v="1"/>
    <n v="0"/>
  </r>
  <r>
    <n v="7323"/>
    <x v="3642"/>
    <x v="213"/>
    <d v="2019-09-07T00:00:00"/>
    <s v="Standard Class"/>
    <x v="501"/>
    <x v="501"/>
    <x v="1"/>
    <s v="United States"/>
    <s v="Chicago"/>
    <s v="Illinois"/>
    <n v="60623"/>
    <x v="2"/>
    <s v="TEC-AC-10004353"/>
    <x v="2"/>
    <s v="Accessories"/>
    <s v="Hypercom P1300 Pinpad"/>
    <x v="4649"/>
    <n v="2"/>
    <n v="0.2"/>
    <n v="21.42"/>
    <s v="Kelly Williams"/>
    <s v=""/>
    <n v="1"/>
    <n v="0"/>
  </r>
  <r>
    <n v="7324"/>
    <x v="3643"/>
    <x v="256"/>
    <d v="2019-12-08T00:00:00"/>
    <s v="First Class"/>
    <x v="229"/>
    <x v="229"/>
    <x v="0"/>
    <s v="United States"/>
    <s v="New York City"/>
    <s v="New York"/>
    <n v="10024"/>
    <x v="3"/>
    <s v="FUR-FU-10001934"/>
    <x v="0"/>
    <s v="Furnishings"/>
    <s v="Magnifier Swing Arm Lamp"/>
    <x v="108"/>
    <n v="2"/>
    <n v="0"/>
    <n v="10.909600000000001"/>
    <s v="Chuck Magee"/>
    <s v=""/>
    <n v="1"/>
    <n v="0"/>
  </r>
  <r>
    <n v="7325"/>
    <x v="3643"/>
    <x v="256"/>
    <d v="2019-12-08T00:00:00"/>
    <s v="First Class"/>
    <x v="229"/>
    <x v="229"/>
    <x v="0"/>
    <s v="United States"/>
    <s v="New York City"/>
    <s v="New York"/>
    <n v="10024"/>
    <x v="3"/>
    <s v="OFF-LA-10003766"/>
    <x v="1"/>
    <s v="Labels"/>
    <s v="Self-Adhesive Removable Labels"/>
    <x v="1242"/>
    <n v="3"/>
    <n v="0"/>
    <n v="4.5359999999999996"/>
    <s v="Chuck Magee"/>
    <s v=""/>
    <n v="1"/>
    <n v="0"/>
  </r>
  <r>
    <n v="7326"/>
    <x v="3644"/>
    <x v="468"/>
    <d v="2019-11-17T00:00:00"/>
    <s v="Standard Class"/>
    <x v="266"/>
    <x v="266"/>
    <x v="0"/>
    <s v="United States"/>
    <s v="Pasco"/>
    <s v="Washington"/>
    <n v="99301"/>
    <x v="1"/>
    <s v="OFF-AP-10004540"/>
    <x v="1"/>
    <s v="Appliances"/>
    <s v="Eureka The Boss Lite 10-Amp Upright Vacuum, Blue"/>
    <x v="4910"/>
    <n v="5"/>
    <n v="0"/>
    <n v="112.224"/>
    <s v="Anna Andreadi"/>
    <s v=""/>
    <n v="1"/>
    <n v="0"/>
  </r>
  <r>
    <n v="7327"/>
    <x v="3644"/>
    <x v="468"/>
    <d v="2019-11-17T00:00:00"/>
    <s v="Standard Class"/>
    <x v="266"/>
    <x v="266"/>
    <x v="0"/>
    <s v="United States"/>
    <s v="Pasco"/>
    <s v="Washington"/>
    <n v="99301"/>
    <x v="1"/>
    <s v="OFF-BI-10001543"/>
    <x v="1"/>
    <s v="Binders"/>
    <s v="GBC VeloBinder Manual Binding System"/>
    <x v="4911"/>
    <n v="1"/>
    <n v="0.2"/>
    <n v="10.077200000000001"/>
    <s v="Anna Andreadi"/>
    <s v=""/>
    <n v="1"/>
    <n v="0"/>
  </r>
  <r>
    <n v="7328"/>
    <x v="3645"/>
    <x v="772"/>
    <d v="2016-03-24T00:00:00"/>
    <s v="Standard Class"/>
    <x v="337"/>
    <x v="337"/>
    <x v="2"/>
    <s v="United States"/>
    <s v="Burbank"/>
    <s v="California"/>
    <n v="91505"/>
    <x v="1"/>
    <s v="FUR-FU-10004597"/>
    <x v="0"/>
    <s v="Furnishings"/>
    <s v="Eldon Cleatmat Chair Mats for Medium Pile Carpets"/>
    <x v="4912"/>
    <n v="2"/>
    <n v="0"/>
    <n v="14.430000000000007"/>
    <s v="Anna Andreadi"/>
    <s v=""/>
    <n v="1"/>
    <n v="0"/>
  </r>
  <r>
    <n v="7329"/>
    <x v="3645"/>
    <x v="772"/>
    <d v="2016-03-24T00:00:00"/>
    <s v="Standard Class"/>
    <x v="337"/>
    <x v="337"/>
    <x v="2"/>
    <s v="United States"/>
    <s v="Burbank"/>
    <s v="California"/>
    <n v="91505"/>
    <x v="1"/>
    <s v="TEC-MA-10001148"/>
    <x v="2"/>
    <s v="Machines"/>
    <s v="Swingline SM12-08 MicroCut Jam Free Shredder"/>
    <x v="4913"/>
    <n v="4"/>
    <n v="0.2"/>
    <n v="415.98959999999994"/>
    <s v="Anna Andreadi"/>
    <s v=""/>
    <n v="1"/>
    <n v="0"/>
  </r>
  <r>
    <n v="7330"/>
    <x v="3645"/>
    <x v="772"/>
    <d v="2016-03-24T00:00:00"/>
    <s v="Standard Class"/>
    <x v="337"/>
    <x v="337"/>
    <x v="2"/>
    <s v="United States"/>
    <s v="Burbank"/>
    <s v="California"/>
    <n v="91505"/>
    <x v="1"/>
    <s v="OFF-ST-10000078"/>
    <x v="1"/>
    <s v="Storage"/>
    <s v="Tennsco 6- and 18-Compartment Lockers"/>
    <x v="4914"/>
    <n v="7"/>
    <n v="0"/>
    <n v="334.11419999999987"/>
    <s v="Anna Andreadi"/>
    <s v=""/>
    <n v="1"/>
    <n v="0"/>
  </r>
  <r>
    <n v="7331"/>
    <x v="3646"/>
    <x v="396"/>
    <d v="2018-11-13T00:00:00"/>
    <s v="First Class"/>
    <x v="70"/>
    <x v="70"/>
    <x v="1"/>
    <s v="United States"/>
    <s v="Chicago"/>
    <s v="Illinois"/>
    <n v="60623"/>
    <x v="2"/>
    <s v="FUR-FU-10001037"/>
    <x v="0"/>
    <s v="Furnishings"/>
    <s v="DAX Charcoal/Nickel-Tone Document Frame, 5 x 7"/>
    <x v="4915"/>
    <n v="6"/>
    <n v="0.6"/>
    <n v="-8.532"/>
    <s v="Kelly Williams"/>
    <s v=""/>
    <n v="1"/>
    <n v="0"/>
  </r>
  <r>
    <n v="7332"/>
    <x v="3647"/>
    <x v="40"/>
    <d v="2019-10-30T00:00:00"/>
    <s v="Standard Class"/>
    <x v="464"/>
    <x v="464"/>
    <x v="1"/>
    <s v="United States"/>
    <s v="Lancaster"/>
    <s v="Pennsylvania"/>
    <n v="17602"/>
    <x v="3"/>
    <s v="TEC-PH-10001433"/>
    <x v="2"/>
    <s v="Phones"/>
    <s v="Cisco Small Business SPA 502G VoIP phone"/>
    <x v="4916"/>
    <n v="1"/>
    <n v="0.4"/>
    <n v="-13.334099999999999"/>
    <s v="Chuck Magee"/>
    <s v=""/>
    <n v="1"/>
    <n v="0"/>
  </r>
  <r>
    <n v="7333"/>
    <x v="3647"/>
    <x v="40"/>
    <d v="2019-10-30T00:00:00"/>
    <s v="Standard Class"/>
    <x v="464"/>
    <x v="464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x v="4917"/>
    <n v="7"/>
    <n v="0.7"/>
    <n v="-65.150399999999991"/>
    <s v="Chuck Magee"/>
    <s v=""/>
    <n v="1"/>
    <n v="0"/>
  </r>
  <r>
    <n v="7334"/>
    <x v="3648"/>
    <x v="347"/>
    <d v="2017-04-17T00:00:00"/>
    <s v="Standard Class"/>
    <x v="701"/>
    <x v="701"/>
    <x v="0"/>
    <s v="United States"/>
    <s v="Tampa"/>
    <s v="Florida"/>
    <n v="33614"/>
    <x v="0"/>
    <s v="FUR-FU-10001290"/>
    <x v="0"/>
    <s v="Furnishings"/>
    <s v="Executive Impressions Supervisor Wall Clock"/>
    <x v="4918"/>
    <n v="2"/>
    <n v="0.2"/>
    <n v="10.103999999999996"/>
    <s v="Cassandra Brandow"/>
    <s v=""/>
    <n v="1"/>
    <n v="0"/>
  </r>
  <r>
    <n v="7335"/>
    <x v="3648"/>
    <x v="347"/>
    <d v="2017-04-17T00:00:00"/>
    <s v="Standard Class"/>
    <x v="701"/>
    <x v="701"/>
    <x v="0"/>
    <s v="United States"/>
    <s v="Tampa"/>
    <s v="Florida"/>
    <n v="33614"/>
    <x v="0"/>
    <s v="FUR-FU-10000087"/>
    <x v="0"/>
    <s v="Furnishings"/>
    <s v="Executive Impressions 14&quot; Two-Color Numerals Wall Clock"/>
    <x v="4919"/>
    <n v="3"/>
    <n v="0.2"/>
    <n v="14.313600000000005"/>
    <s v="Cassandra Brandow"/>
    <s v=""/>
    <n v="1"/>
    <n v="0"/>
  </r>
  <r>
    <n v="7336"/>
    <x v="3649"/>
    <x v="707"/>
    <d v="2017-12-30T00:00:00"/>
    <s v="Standard Class"/>
    <x v="600"/>
    <x v="600"/>
    <x v="0"/>
    <s v="United States"/>
    <s v="New York City"/>
    <s v="New York"/>
    <n v="10024"/>
    <x v="3"/>
    <s v="TEC-AC-10002049"/>
    <x v="2"/>
    <s v="Accessories"/>
    <s v="Plantronics Savi W720 Multi-Device Wireless Headset System"/>
    <x v="4036"/>
    <n v="2"/>
    <n v="0"/>
    <n v="371.31600000000003"/>
    <s v="Chuck Magee"/>
    <s v=""/>
    <n v="1"/>
    <n v="0"/>
  </r>
  <r>
    <n v="7337"/>
    <x v="3649"/>
    <x v="707"/>
    <d v="2017-12-30T00:00:00"/>
    <s v="Standard Class"/>
    <x v="600"/>
    <x v="600"/>
    <x v="0"/>
    <s v="United States"/>
    <s v="New York City"/>
    <s v="New York"/>
    <n v="10024"/>
    <x v="3"/>
    <s v="FUR-BO-10002613"/>
    <x v="0"/>
    <s v="Bookcases"/>
    <s v="Atlantic Metals Mobile 4-Shelf Bookcases, Custom Colors"/>
    <x v="4920"/>
    <n v="2"/>
    <n v="0.2"/>
    <n v="56.195999999999955"/>
    <s v="Chuck Magee"/>
    <s v=""/>
    <n v="1"/>
    <n v="0"/>
  </r>
  <r>
    <n v="7338"/>
    <x v="3650"/>
    <x v="296"/>
    <d v="2019-09-23T00:00:00"/>
    <s v="First Class"/>
    <x v="606"/>
    <x v="606"/>
    <x v="1"/>
    <s v="United States"/>
    <s v="Los Angeles"/>
    <s v="California"/>
    <n v="90045"/>
    <x v="1"/>
    <s v="OFF-ST-10004950"/>
    <x v="1"/>
    <s v="Storage"/>
    <s v="Tenex Personal Filing Tote With Secure Closure Lid, Black/Frost"/>
    <x v="4729"/>
    <n v="1"/>
    <n v="0"/>
    <n v="3.8774999999999995"/>
    <s v="Anna Andreadi"/>
    <s v=""/>
    <n v="1"/>
    <n v="0"/>
  </r>
  <r>
    <n v="7339"/>
    <x v="3651"/>
    <x v="414"/>
    <d v="2016-12-23T00:00:00"/>
    <s v="Second Class"/>
    <x v="416"/>
    <x v="416"/>
    <x v="1"/>
    <s v="United States"/>
    <s v="New York City"/>
    <s v="New York"/>
    <n v="10035"/>
    <x v="3"/>
    <s v="FUR-CH-10004875"/>
    <x v="0"/>
    <s v="Chairs"/>
    <s v="Harbour Creations 67200 Series Stacking Chairs"/>
    <x v="4921"/>
    <n v="3"/>
    <n v="0.1"/>
    <n v="36.3018"/>
    <s v="Chuck Magee"/>
    <s v=""/>
    <n v="1"/>
    <n v="0"/>
  </r>
  <r>
    <n v="7340"/>
    <x v="3652"/>
    <x v="1074"/>
    <d v="2017-07-21T00:00:00"/>
    <s v="First Class"/>
    <x v="346"/>
    <x v="346"/>
    <x v="1"/>
    <s v="United States"/>
    <s v="New York City"/>
    <s v="New York"/>
    <n v="10009"/>
    <x v="3"/>
    <s v="OFF-AR-10003190"/>
    <x v="1"/>
    <s v="Art"/>
    <s v="Newell 32"/>
    <x v="1784"/>
    <n v="2"/>
    <n v="0"/>
    <n v="1.6128"/>
    <s v="Chuck Magee"/>
    <s v=""/>
    <n v="1"/>
    <n v="0"/>
  </r>
  <r>
    <n v="7341"/>
    <x v="3653"/>
    <x v="711"/>
    <d v="2016-08-01T00:00:00"/>
    <s v="Standard Class"/>
    <x v="495"/>
    <x v="495"/>
    <x v="0"/>
    <s v="United States"/>
    <s v="Atlanta"/>
    <s v="Georgia"/>
    <n v="30318"/>
    <x v="0"/>
    <s v="FUR-CH-10000553"/>
    <x v="0"/>
    <s v="Chairs"/>
    <s v="Metal Folding Chairs, Beige, 4/Carton"/>
    <x v="4922"/>
    <n v="2"/>
    <n v="0"/>
    <n v="18.327599999999997"/>
    <s v="Cassandra Brandow"/>
    <s v=""/>
    <n v="1"/>
    <n v="0"/>
  </r>
  <r>
    <n v="7342"/>
    <x v="3653"/>
    <x v="711"/>
    <d v="2016-08-01T00:00:00"/>
    <s v="Standard Class"/>
    <x v="495"/>
    <x v="495"/>
    <x v="0"/>
    <s v="United States"/>
    <s v="Atlanta"/>
    <s v="Georgia"/>
    <n v="30318"/>
    <x v="0"/>
    <s v="OFF-LA-10002762"/>
    <x v="1"/>
    <s v="Labels"/>
    <s v="Avery 485"/>
    <x v="4923"/>
    <n v="13"/>
    <n v="0"/>
    <n v="76.558299999999988"/>
    <s v="Cassandra Brandow"/>
    <s v=""/>
    <n v="1"/>
    <n v="0"/>
  </r>
  <r>
    <n v="7343"/>
    <x v="3653"/>
    <x v="711"/>
    <d v="2016-08-01T00:00:00"/>
    <s v="Standard Class"/>
    <x v="495"/>
    <x v="495"/>
    <x v="0"/>
    <s v="United States"/>
    <s v="Atlanta"/>
    <s v="Georgia"/>
    <n v="30318"/>
    <x v="0"/>
    <s v="FUR-FU-10000719"/>
    <x v="0"/>
    <s v="Furnishings"/>
    <s v="DAX Cubicle Frames, 8-1/2 x 11"/>
    <x v="3567"/>
    <n v="3"/>
    <n v="0"/>
    <n v="9.2556000000000012"/>
    <s v="Cassandra Brandow"/>
    <s v=""/>
    <n v="1"/>
    <n v="0"/>
  </r>
  <r>
    <n v="7344"/>
    <x v="3654"/>
    <x v="58"/>
    <d v="2017-01-01T00:00:00"/>
    <s v="Standard Class"/>
    <x v="14"/>
    <x v="14"/>
    <x v="0"/>
    <s v="United States"/>
    <s v="New York City"/>
    <s v="New York"/>
    <n v="10009"/>
    <x v="3"/>
    <s v="OFF-ST-10000563"/>
    <x v="1"/>
    <s v="Storage"/>
    <s v="Fellowes Bankers Box Stor/Drawer Steel Plus"/>
    <x v="1643"/>
    <n v="6"/>
    <n v="0"/>
    <n v="19.188000000000002"/>
    <s v="Chuck Magee"/>
    <s v=""/>
    <n v="1"/>
    <n v="0"/>
  </r>
  <r>
    <n v="7345"/>
    <x v="3655"/>
    <x v="157"/>
    <d v="2019-12-17T00:00:00"/>
    <s v="Standard Class"/>
    <x v="1"/>
    <x v="1"/>
    <x v="1"/>
    <s v="United States"/>
    <s v="Jacksonville"/>
    <s v="Florida"/>
    <n v="32216"/>
    <x v="0"/>
    <s v="FUR-TA-10004289"/>
    <x v="0"/>
    <s v="Tables"/>
    <s v="BoxOffice By Design Rectangular and Half-Moon Meeting Room Tables"/>
    <x v="4924"/>
    <n v="6"/>
    <n v="0.45"/>
    <n v="-420"/>
    <s v="Cassandra Brandow"/>
    <s v=""/>
    <n v="1"/>
    <n v="0"/>
  </r>
  <r>
    <n v="7346"/>
    <x v="3655"/>
    <x v="157"/>
    <d v="2019-12-17T00:00:00"/>
    <s v="Standard Class"/>
    <x v="1"/>
    <x v="1"/>
    <x v="1"/>
    <s v="United States"/>
    <s v="Jacksonville"/>
    <s v="Florida"/>
    <n v="32216"/>
    <x v="0"/>
    <s v="TEC-PH-10003555"/>
    <x v="2"/>
    <s v="Phones"/>
    <s v="Motorola HK250 Universal Bluetooth Headset"/>
    <x v="4925"/>
    <n v="4"/>
    <n v="0.2"/>
    <n v="-16.552799999999994"/>
    <s v="Cassandra Brandow"/>
    <s v=""/>
    <n v="1"/>
    <n v="0"/>
  </r>
  <r>
    <n v="7347"/>
    <x v="3655"/>
    <x v="157"/>
    <d v="2019-12-17T00:00:00"/>
    <s v="Standard Class"/>
    <x v="1"/>
    <x v="1"/>
    <x v="1"/>
    <s v="United States"/>
    <s v="Jacksonville"/>
    <s v="Florida"/>
    <n v="32216"/>
    <x v="0"/>
    <s v="OFF-AR-10001958"/>
    <x v="1"/>
    <s v="Art"/>
    <s v="Stanley Bostitch Contemporary Electric Pencil Sharpeners"/>
    <x v="4926"/>
    <n v="1"/>
    <n v="0.2"/>
    <n v="1.3584000000000001"/>
    <s v="Cassandra Brandow"/>
    <s v=""/>
    <n v="1"/>
    <n v="0"/>
  </r>
  <r>
    <n v="7348"/>
    <x v="3655"/>
    <x v="157"/>
    <d v="2019-12-17T00:00:00"/>
    <s v="Standard Class"/>
    <x v="1"/>
    <x v="1"/>
    <x v="1"/>
    <s v="United States"/>
    <s v="Jacksonville"/>
    <s v="Florida"/>
    <n v="32216"/>
    <x v="0"/>
    <s v="FUR-CH-10000225"/>
    <x v="0"/>
    <s v="Chairs"/>
    <s v="Global Geo Office Task Chair, Gray"/>
    <x v="1466"/>
    <n v="1"/>
    <n v="0.2"/>
    <n v="-12.147000000000009"/>
    <s v="Cassandra Brandow"/>
    <s v=""/>
    <n v="1"/>
    <n v="0"/>
  </r>
  <r>
    <n v="7349"/>
    <x v="3656"/>
    <x v="223"/>
    <d v="2016-03-07T00:00:00"/>
    <s v="Standard Class"/>
    <x v="710"/>
    <x v="710"/>
    <x v="0"/>
    <s v="United States"/>
    <s v="Houston"/>
    <s v="Texas"/>
    <n v="77095"/>
    <x v="2"/>
    <s v="OFF-AP-10002534"/>
    <x v="1"/>
    <s v="Appliances"/>
    <s v="3.6 Cubic Foot Counter Height Office Refrigerator"/>
    <x v="4927"/>
    <n v="3"/>
    <n v="0.8"/>
    <n v="-459.60720000000003"/>
    <s v="Kelly Williams"/>
    <s v=""/>
    <n v="1"/>
    <n v="0"/>
  </r>
  <r>
    <n v="7350"/>
    <x v="3657"/>
    <x v="208"/>
    <d v="2019-10-27T00:00:00"/>
    <s v="Standard Class"/>
    <x v="80"/>
    <x v="80"/>
    <x v="1"/>
    <s v="United States"/>
    <s v="Milwaukee"/>
    <s v="Wisconsin"/>
    <n v="53209"/>
    <x v="2"/>
    <s v="OFF-BI-10000301"/>
    <x v="1"/>
    <s v="Binders"/>
    <s v="GBC Instant Report Kit"/>
    <x v="1120"/>
    <n v="6"/>
    <n v="0"/>
    <n v="19.41"/>
    <s v="Kelly Williams"/>
    <s v=""/>
    <n v="1"/>
    <n v="0"/>
  </r>
  <r>
    <n v="7351"/>
    <x v="3657"/>
    <x v="208"/>
    <d v="2019-10-27T00:00:00"/>
    <s v="Standard Class"/>
    <x v="80"/>
    <x v="80"/>
    <x v="1"/>
    <s v="United States"/>
    <s v="Milwaukee"/>
    <s v="Wisconsin"/>
    <n v="53209"/>
    <x v="2"/>
    <s v="OFF-BI-10003460"/>
    <x v="1"/>
    <s v="Binders"/>
    <s v="Acco 3-Hole Punch"/>
    <x v="4928"/>
    <n v="5"/>
    <n v="0"/>
    <n v="10.511999999999999"/>
    <s v="Kelly Williams"/>
    <s v=""/>
    <n v="1"/>
    <n v="0"/>
  </r>
  <r>
    <n v="7352"/>
    <x v="3658"/>
    <x v="468"/>
    <d v="2019-11-16T00:00:00"/>
    <s v="Standard Class"/>
    <x v="485"/>
    <x v="485"/>
    <x v="0"/>
    <s v="United States"/>
    <s v="Modesto"/>
    <s v="California"/>
    <n v="95351"/>
    <x v="1"/>
    <s v="TEC-AC-10001772"/>
    <x v="2"/>
    <s v="Accessories"/>
    <s v="Memorex Mini Travel Drive 16 GB USB 2.0 Flash Drive"/>
    <x v="1829"/>
    <n v="7"/>
    <n v="0"/>
    <n v="43.598100000000002"/>
    <s v="Anna Andreadi"/>
    <s v=""/>
    <n v="1"/>
    <n v="0"/>
  </r>
  <r>
    <n v="7353"/>
    <x v="3659"/>
    <x v="633"/>
    <d v="2019-03-18T00:00:00"/>
    <s v="Second Class"/>
    <x v="377"/>
    <x v="377"/>
    <x v="2"/>
    <s v="United States"/>
    <s v="Lakewood"/>
    <s v="Ohio"/>
    <n v="44107"/>
    <x v="3"/>
    <s v="TEC-PH-10003505"/>
    <x v="2"/>
    <s v="Phones"/>
    <s v="Geemarc AmpliPOWER60"/>
    <x v="4929"/>
    <n v="8"/>
    <n v="0.4"/>
    <n v="-81.664000000000044"/>
    <s v="Chuck Magee"/>
    <s v=""/>
    <n v="1"/>
    <n v="0"/>
  </r>
  <r>
    <n v="7354"/>
    <x v="3660"/>
    <x v="897"/>
    <d v="2018-09-29T00:00:00"/>
    <s v="Standard Class"/>
    <x v="372"/>
    <x v="372"/>
    <x v="2"/>
    <s v="United States"/>
    <s v="Philadelphia"/>
    <s v="Pennsylvania"/>
    <n v="19134"/>
    <x v="3"/>
    <s v="OFF-LA-10004484"/>
    <x v="1"/>
    <s v="Labels"/>
    <s v="Avery 476"/>
    <x v="1053"/>
    <n v="5"/>
    <n v="0.2"/>
    <n v="5.368999999999998"/>
    <s v="Chuck Magee"/>
    <s v=""/>
    <n v="1"/>
    <n v="0"/>
  </r>
  <r>
    <n v="7355"/>
    <x v="3661"/>
    <x v="695"/>
    <d v="2019-02-13T00:00:00"/>
    <s v="Standard Class"/>
    <x v="381"/>
    <x v="381"/>
    <x v="2"/>
    <s v="United States"/>
    <s v="San Francisco"/>
    <s v="California"/>
    <n v="94109"/>
    <x v="1"/>
    <s v="OFF-PA-10001593"/>
    <x v="1"/>
    <s v="Paper"/>
    <s v="Xerox 1947"/>
    <x v="2744"/>
    <n v="5"/>
    <n v="0"/>
    <n v="13.454999999999998"/>
    <s v="Anna Andreadi"/>
    <s v=""/>
    <n v="1"/>
    <n v="0"/>
  </r>
  <r>
    <n v="7356"/>
    <x v="3662"/>
    <x v="620"/>
    <d v="2018-01-02T00:00:00"/>
    <s v="Second Class"/>
    <x v="706"/>
    <x v="706"/>
    <x v="1"/>
    <s v="United States"/>
    <s v="Detroit"/>
    <s v="Michigan"/>
    <n v="48205"/>
    <x v="2"/>
    <s v="OFF-BI-10004139"/>
    <x v="1"/>
    <s v="Binders"/>
    <s v="Fellowes Presentation Covers for Comb Binding Machines"/>
    <x v="4930"/>
    <n v="8"/>
    <n v="0"/>
    <n v="52.379999999999995"/>
    <s v="Kelly Williams"/>
    <s v=""/>
    <n v="1"/>
    <n v="0"/>
  </r>
  <r>
    <n v="7357"/>
    <x v="3663"/>
    <x v="790"/>
    <d v="2018-10-14T00:00:00"/>
    <s v="Standard Class"/>
    <x v="595"/>
    <x v="595"/>
    <x v="2"/>
    <s v="United States"/>
    <s v="Phoenix"/>
    <s v="Arizona"/>
    <n v="85023"/>
    <x v="1"/>
    <s v="OFF-AR-10001315"/>
    <x v="1"/>
    <s v="Art"/>
    <s v="Newell 310"/>
    <x v="4931"/>
    <n v="1"/>
    <n v="0.2"/>
    <n v="0.15839999999999993"/>
    <s v="Anna Andreadi"/>
    <s v=""/>
    <n v="1"/>
    <n v="0"/>
  </r>
  <r>
    <n v="7358"/>
    <x v="3663"/>
    <x v="790"/>
    <d v="2018-10-14T00:00:00"/>
    <s v="Standard Class"/>
    <x v="595"/>
    <x v="595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x v="4932"/>
    <n v="2"/>
    <n v="0.2"/>
    <n v="0"/>
    <s v="Anna Andreadi"/>
    <s v=""/>
    <n v="1"/>
    <n v="0"/>
  </r>
  <r>
    <n v="7359"/>
    <x v="3664"/>
    <x v="125"/>
    <d v="2017-01-03T00:00:00"/>
    <s v="Second Class"/>
    <x v="753"/>
    <x v="753"/>
    <x v="1"/>
    <s v="United States"/>
    <s v="Philadelphia"/>
    <s v="Pennsylvania"/>
    <n v="19143"/>
    <x v="3"/>
    <s v="TEC-PH-10002170"/>
    <x v="2"/>
    <s v="Phones"/>
    <s v="ClearSounds CSC500 Amplified Spirit Phone Corded phone"/>
    <x v="4933"/>
    <n v="6"/>
    <n v="0.4"/>
    <n v="-50.392799999999994"/>
    <s v="Chuck Magee"/>
    <s v=""/>
    <n v="1"/>
    <n v="0"/>
  </r>
  <r>
    <n v="7360"/>
    <x v="3664"/>
    <x v="125"/>
    <d v="2017-01-03T00:00:00"/>
    <s v="Second Class"/>
    <x v="753"/>
    <x v="753"/>
    <x v="1"/>
    <s v="United States"/>
    <s v="Philadelphia"/>
    <s v="Pennsylvania"/>
    <n v="19143"/>
    <x v="3"/>
    <s v="FUR-TA-10004575"/>
    <x v="0"/>
    <s v="Tables"/>
    <s v="Hon 5100 Series Wood Tables"/>
    <x v="2979"/>
    <n v="3"/>
    <n v="0.4"/>
    <n v="-192.04680000000008"/>
    <s v="Chuck Magee"/>
    <s v=""/>
    <n v="1"/>
    <n v="0"/>
  </r>
  <r>
    <n v="7361"/>
    <x v="3665"/>
    <x v="408"/>
    <d v="2018-04-14T00:00:00"/>
    <s v="First Class"/>
    <x v="639"/>
    <x v="639"/>
    <x v="0"/>
    <s v="United States"/>
    <s v="Los Angeles"/>
    <s v="California"/>
    <n v="90036"/>
    <x v="1"/>
    <s v="OFF-PA-10000809"/>
    <x v="1"/>
    <s v="Paper"/>
    <s v="Xerox 206"/>
    <x v="541"/>
    <n v="3"/>
    <n v="0"/>
    <n v="9.3312000000000008"/>
    <s v="Anna Andreadi"/>
    <s v=""/>
    <n v="1"/>
    <n v="0"/>
  </r>
  <r>
    <n v="7362"/>
    <x v="3665"/>
    <x v="408"/>
    <d v="2018-04-14T00:00:00"/>
    <s v="First Class"/>
    <x v="639"/>
    <x v="639"/>
    <x v="0"/>
    <s v="United States"/>
    <s v="Los Angeles"/>
    <s v="California"/>
    <n v="90036"/>
    <x v="1"/>
    <s v="FUR-CH-10000225"/>
    <x v="0"/>
    <s v="Chairs"/>
    <s v="Global Geo Office Task Chair, Gray"/>
    <x v="4934"/>
    <n v="3"/>
    <n v="0.2"/>
    <n v="-36.441000000000031"/>
    <s v="Anna Andreadi"/>
    <s v=""/>
    <n v="1"/>
    <n v="0"/>
  </r>
  <r>
    <n v="7363"/>
    <x v="3665"/>
    <x v="408"/>
    <d v="2018-04-14T00:00:00"/>
    <s v="First Class"/>
    <x v="639"/>
    <x v="639"/>
    <x v="0"/>
    <s v="United States"/>
    <s v="Los Angeles"/>
    <s v="California"/>
    <n v="90036"/>
    <x v="1"/>
    <s v="OFF-BI-10003707"/>
    <x v="1"/>
    <s v="Binders"/>
    <s v="Aluminum Screw Posts"/>
    <x v="941"/>
    <n v="3"/>
    <n v="0.2"/>
    <n v="13.734"/>
    <s v="Anna Andreadi"/>
    <s v=""/>
    <n v="1"/>
    <n v="0"/>
  </r>
  <r>
    <n v="7364"/>
    <x v="3666"/>
    <x v="85"/>
    <d v="2018-12-04T00:00:00"/>
    <s v="Standard Class"/>
    <x v="103"/>
    <x v="103"/>
    <x v="1"/>
    <s v="United States"/>
    <s v="Philadelphia"/>
    <s v="Pennsylvania"/>
    <n v="19140"/>
    <x v="3"/>
    <s v="TEC-PH-10004539"/>
    <x v="2"/>
    <s v="Phones"/>
    <s v="Wireless Extenders zBoost YX545 SOHO Signal Booster"/>
    <x v="4935"/>
    <n v="3"/>
    <n v="0.4"/>
    <n v="-73.706100000000021"/>
    <s v="Chuck Magee"/>
    <s v=""/>
    <n v="1"/>
    <n v="0"/>
  </r>
  <r>
    <n v="7365"/>
    <x v="3666"/>
    <x v="85"/>
    <d v="2018-12-04T00:00:00"/>
    <s v="Standard Class"/>
    <x v="103"/>
    <x v="103"/>
    <x v="1"/>
    <s v="United States"/>
    <s v="Philadelphia"/>
    <s v="Pennsylvania"/>
    <n v="19140"/>
    <x v="3"/>
    <s v="OFF-FA-10004076"/>
    <x v="1"/>
    <s v="Fasteners"/>
    <s v="Translucent Push Pins by OIC"/>
    <x v="2538"/>
    <n v="8"/>
    <n v="0.2"/>
    <n v="2.6927999999999992"/>
    <s v="Chuck Magee"/>
    <s v=""/>
    <n v="1"/>
    <n v="0"/>
  </r>
  <r>
    <n v="7366"/>
    <x v="3666"/>
    <x v="85"/>
    <d v="2018-12-04T00:00:00"/>
    <s v="Standard Class"/>
    <x v="103"/>
    <x v="103"/>
    <x v="1"/>
    <s v="United States"/>
    <s v="Philadelphia"/>
    <s v="Pennsylvania"/>
    <n v="19140"/>
    <x v="3"/>
    <s v="OFF-BI-10003166"/>
    <x v="1"/>
    <s v="Binders"/>
    <s v="GBC Plasticlear Binding Covers"/>
    <x v="4936"/>
    <n v="2"/>
    <n v="0.7"/>
    <n v="-5.0511999999999997"/>
    <s v="Chuck Magee"/>
    <s v=""/>
    <n v="1"/>
    <n v="0"/>
  </r>
  <r>
    <n v="7367"/>
    <x v="3666"/>
    <x v="85"/>
    <d v="2018-12-04T00:00:00"/>
    <s v="Standard Class"/>
    <x v="103"/>
    <x v="103"/>
    <x v="1"/>
    <s v="United States"/>
    <s v="Philadelphia"/>
    <s v="Pennsylvania"/>
    <n v="19140"/>
    <x v="3"/>
    <s v="OFF-ST-10002301"/>
    <x v="1"/>
    <s v="Storage"/>
    <s v="Tennsco Commercial Shelving"/>
    <x v="2604"/>
    <n v="2"/>
    <n v="0.2"/>
    <n v="-7.7292000000000041"/>
    <s v="Chuck Magee"/>
    <s v=""/>
    <n v="1"/>
    <n v="0"/>
  </r>
  <r>
    <n v="7368"/>
    <x v="3666"/>
    <x v="85"/>
    <d v="2018-12-04T00:00:00"/>
    <s v="Standard Class"/>
    <x v="103"/>
    <x v="103"/>
    <x v="1"/>
    <s v="United States"/>
    <s v="Philadelphia"/>
    <s v="Pennsylvania"/>
    <n v="19140"/>
    <x v="3"/>
    <s v="FUR-CH-10002647"/>
    <x v="0"/>
    <s v="Chairs"/>
    <s v="Situations Contoured Folding Chairs, 4/Set"/>
    <x v="2548"/>
    <n v="7"/>
    <n v="0.3"/>
    <n v="-24.842999999999961"/>
    <s v="Chuck Magee"/>
    <s v=""/>
    <n v="1"/>
    <n v="0"/>
  </r>
  <r>
    <n v="7369"/>
    <x v="3667"/>
    <x v="4"/>
    <d v="2019-04-17T00:00:00"/>
    <s v="First Class"/>
    <x v="162"/>
    <x v="162"/>
    <x v="1"/>
    <s v="United States"/>
    <s v="Miami"/>
    <s v="Florida"/>
    <n v="33180"/>
    <x v="0"/>
    <s v="OFF-BI-10004654"/>
    <x v="1"/>
    <s v="Binders"/>
    <s v="VariCap6 Expandable Binder"/>
    <x v="4937"/>
    <n v="3"/>
    <n v="0.7"/>
    <n v="-11.936999999999998"/>
    <s v="Cassandra Brandow"/>
    <s v=""/>
    <n v="1"/>
    <n v="0"/>
  </r>
  <r>
    <n v="7370"/>
    <x v="3668"/>
    <x v="1000"/>
    <d v="2017-03-11T00:00:00"/>
    <s v="Second Class"/>
    <x v="592"/>
    <x v="592"/>
    <x v="0"/>
    <s v="United States"/>
    <s v="Raleigh"/>
    <s v="North Carolina"/>
    <n v="27604"/>
    <x v="0"/>
    <s v="OFF-LA-10001175"/>
    <x v="1"/>
    <s v="Labels"/>
    <s v="Avery 514"/>
    <x v="877"/>
    <n v="2"/>
    <n v="0.2"/>
    <n v="1.6704000000000001"/>
    <s v="Cassandra Brandow"/>
    <s v=""/>
    <n v="1"/>
    <n v="0"/>
  </r>
  <r>
    <n v="7371"/>
    <x v="3669"/>
    <x v="919"/>
    <d v="2016-11-01T00:00:00"/>
    <s v="Standard Class"/>
    <x v="387"/>
    <x v="387"/>
    <x v="1"/>
    <s v="United States"/>
    <s v="Garden City"/>
    <s v="Kansas"/>
    <n v="67846"/>
    <x v="2"/>
    <s v="TEC-PH-10001336"/>
    <x v="2"/>
    <s v="Phones"/>
    <s v="Digium D40 VoIP phone"/>
    <x v="2052"/>
    <n v="2"/>
    <n v="0"/>
    <n v="74.8142"/>
    <s v="Kelly Williams"/>
    <s v=""/>
    <n v="1"/>
    <n v="0"/>
  </r>
  <r>
    <n v="7372"/>
    <x v="3670"/>
    <x v="363"/>
    <d v="2019-01-09T00:00:00"/>
    <s v="Second Class"/>
    <x v="440"/>
    <x v="440"/>
    <x v="0"/>
    <s v="United States"/>
    <s v="Long Beach"/>
    <s v="California"/>
    <n v="90805"/>
    <x v="1"/>
    <s v="OFF-ST-10000760"/>
    <x v="1"/>
    <s v="Storage"/>
    <s v="Eldon Fold 'N Roll Cart System"/>
    <x v="4938"/>
    <n v="11"/>
    <n v="0"/>
    <n v="44.596199999999996"/>
    <s v="Anna Andreadi"/>
    <s v=""/>
    <n v="1"/>
    <n v="0"/>
  </r>
  <r>
    <n v="7373"/>
    <x v="3670"/>
    <x v="363"/>
    <d v="2019-01-09T00:00:00"/>
    <s v="Second Class"/>
    <x v="440"/>
    <x v="440"/>
    <x v="0"/>
    <s v="United States"/>
    <s v="Long Beach"/>
    <s v="California"/>
    <n v="90805"/>
    <x v="1"/>
    <s v="OFF-ST-10002301"/>
    <x v="1"/>
    <s v="Storage"/>
    <s v="Tennsco Commercial Shelving"/>
    <x v="4939"/>
    <n v="3"/>
    <n v="0"/>
    <n v="0.61019999999999541"/>
    <s v="Anna Andreadi"/>
    <s v=""/>
    <n v="1"/>
    <n v="0"/>
  </r>
  <r>
    <n v="7374"/>
    <x v="3670"/>
    <x v="363"/>
    <d v="2019-01-09T00:00:00"/>
    <s v="Second Class"/>
    <x v="440"/>
    <x v="440"/>
    <x v="0"/>
    <s v="United States"/>
    <s v="Long Beach"/>
    <s v="California"/>
    <n v="90805"/>
    <x v="1"/>
    <s v="OFF-SU-10004884"/>
    <x v="1"/>
    <s v="Supplies"/>
    <s v="Acme Galleria Hot Forged Steel Scissors with Colored Handles"/>
    <x v="4940"/>
    <n v="7"/>
    <n v="0"/>
    <n v="31.931899999999988"/>
    <s v="Anna Andreadi"/>
    <s v=""/>
    <n v="1"/>
    <n v="0"/>
  </r>
  <r>
    <n v="7375"/>
    <x v="3670"/>
    <x v="363"/>
    <d v="2019-01-09T00:00:00"/>
    <s v="Second Class"/>
    <x v="440"/>
    <x v="440"/>
    <x v="0"/>
    <s v="United States"/>
    <s v="Long Beach"/>
    <s v="California"/>
    <n v="90805"/>
    <x v="1"/>
    <s v="OFF-FA-10003112"/>
    <x v="1"/>
    <s v="Fasteners"/>
    <s v="Staples"/>
    <x v="2837"/>
    <n v="1"/>
    <n v="0"/>
    <n v="3.5504999999999995"/>
    <s v="Anna Andreadi"/>
    <s v=""/>
    <n v="1"/>
    <n v="0"/>
  </r>
  <r>
    <n v="7376"/>
    <x v="3671"/>
    <x v="802"/>
    <d v="2019-08-20T00:00:00"/>
    <s v="Standard Class"/>
    <x v="149"/>
    <x v="149"/>
    <x v="1"/>
    <s v="United States"/>
    <s v="San Diego"/>
    <s v="California"/>
    <n v="92037"/>
    <x v="1"/>
    <s v="OFF-BI-10000069"/>
    <x v="1"/>
    <s v="Binders"/>
    <s v="GBC Prepunched Paper, 19-Hole, for Binding Systems, 24-lb"/>
    <x v="4941"/>
    <n v="3"/>
    <n v="0.2"/>
    <n v="11.707799999999995"/>
    <s v="Anna Andreadi"/>
    <s v=""/>
    <n v="1"/>
    <n v="0"/>
  </r>
  <r>
    <n v="7377"/>
    <x v="3672"/>
    <x v="808"/>
    <d v="2019-11-05T00:00:00"/>
    <s v="First Class"/>
    <x v="55"/>
    <x v="55"/>
    <x v="1"/>
    <s v="United States"/>
    <s v="Bloomington"/>
    <s v="Illinois"/>
    <n v="61701"/>
    <x v="2"/>
    <s v="OFF-AR-10001958"/>
    <x v="1"/>
    <s v="Art"/>
    <s v="Stanley Bostitch Contemporary Electric Pencil Sharpeners"/>
    <x v="4942"/>
    <n v="4"/>
    <n v="0.2"/>
    <n v="5.4336000000000002"/>
    <s v="Kelly Williams"/>
    <s v=""/>
    <n v="1"/>
    <n v="0"/>
  </r>
  <r>
    <n v="7378"/>
    <x v="3673"/>
    <x v="111"/>
    <d v="2016-09-23T00:00:00"/>
    <s v="Standard Class"/>
    <x v="305"/>
    <x v="305"/>
    <x v="1"/>
    <s v="United States"/>
    <s v="Seattle"/>
    <s v="Washington"/>
    <n v="98115"/>
    <x v="1"/>
    <s v="OFF-ST-10001321"/>
    <x v="1"/>
    <s v="Storage"/>
    <s v="Decoflex Hanging Personal Folder File, Blue"/>
    <x v="451"/>
    <n v="6"/>
    <n v="0"/>
    <n v="24.980400000000007"/>
    <s v="Anna Andreadi"/>
    <s v=""/>
    <n v="1"/>
    <n v="0"/>
  </r>
  <r>
    <n v="7379"/>
    <x v="3674"/>
    <x v="70"/>
    <d v="2017-05-31T00:00:00"/>
    <s v="Same Day"/>
    <x v="761"/>
    <x v="761"/>
    <x v="0"/>
    <s v="United States"/>
    <s v="Fayetteville"/>
    <s v="North Carolina"/>
    <n v="28314"/>
    <x v="0"/>
    <s v="OFF-AR-10003504"/>
    <x v="1"/>
    <s v="Art"/>
    <s v="Newell 347"/>
    <x v="1518"/>
    <n v="3"/>
    <n v="0.2"/>
    <n v="1.1555999999999984"/>
    <s v="Cassandra Brandow"/>
    <s v=""/>
    <n v="1"/>
    <n v="0"/>
  </r>
  <r>
    <n v="7380"/>
    <x v="3675"/>
    <x v="1160"/>
    <d v="2018-09-18T00:00:00"/>
    <s v="Standard Class"/>
    <x v="8"/>
    <x v="8"/>
    <x v="0"/>
    <s v="United States"/>
    <s v="Omaha"/>
    <s v="Nebraska"/>
    <n v="68104"/>
    <x v="2"/>
    <s v="OFF-ST-10000419"/>
    <x v="1"/>
    <s v="Storage"/>
    <s v="Rogers Jumbo File, Granite"/>
    <x v="1360"/>
    <n v="3"/>
    <n v="0"/>
    <n v="0.4073999999999991"/>
    <s v="Kelly Williams"/>
    <s v=""/>
    <n v="1"/>
    <n v="0"/>
  </r>
  <r>
    <n v="7381"/>
    <x v="3675"/>
    <x v="1160"/>
    <d v="2018-09-18T00:00:00"/>
    <s v="Standard Class"/>
    <x v="8"/>
    <x v="8"/>
    <x v="0"/>
    <s v="United States"/>
    <s v="Omaha"/>
    <s v="Nebraska"/>
    <n v="68104"/>
    <x v="2"/>
    <s v="OFF-LA-10004559"/>
    <x v="1"/>
    <s v="Labels"/>
    <s v="Avery 49"/>
    <x v="936"/>
    <n v="5"/>
    <n v="0"/>
    <n v="7.056"/>
    <s v="Kelly Williams"/>
    <s v=""/>
    <n v="1"/>
    <n v="0"/>
  </r>
  <r>
    <n v="7382"/>
    <x v="3675"/>
    <x v="1160"/>
    <d v="2018-09-18T00:00:00"/>
    <s v="Standard Class"/>
    <x v="8"/>
    <x v="8"/>
    <x v="0"/>
    <s v="United States"/>
    <s v="Omaha"/>
    <s v="Nebraska"/>
    <n v="68104"/>
    <x v="2"/>
    <s v="TEC-PH-10001644"/>
    <x v="2"/>
    <s v="Phones"/>
    <s v="BlueLounge Milo Smartphone Stand, White/Metallic"/>
    <x v="179"/>
    <n v="5"/>
    <n v="0"/>
    <n v="41.986000000000004"/>
    <s v="Kelly Williams"/>
    <s v=""/>
    <n v="1"/>
    <n v="0"/>
  </r>
  <r>
    <n v="7383"/>
    <x v="3675"/>
    <x v="1160"/>
    <d v="2018-09-18T00:00:00"/>
    <s v="Standard Class"/>
    <x v="8"/>
    <x v="8"/>
    <x v="0"/>
    <s v="United States"/>
    <s v="Omaha"/>
    <s v="Nebraska"/>
    <n v="68104"/>
    <x v="2"/>
    <s v="OFF-SU-10004782"/>
    <x v="1"/>
    <s v="Supplies"/>
    <s v="Elite 5&quot; Scissors"/>
    <x v="2952"/>
    <n v="2"/>
    <n v="0"/>
    <n v="5.0699999999999985"/>
    <s v="Kelly Williams"/>
    <s v=""/>
    <n v="1"/>
    <n v="0"/>
  </r>
  <r>
    <n v="7384"/>
    <x v="3675"/>
    <x v="1160"/>
    <d v="2018-09-18T00:00:00"/>
    <s v="Standard Class"/>
    <x v="8"/>
    <x v="8"/>
    <x v="0"/>
    <s v="United States"/>
    <s v="Omaha"/>
    <s v="Nebraska"/>
    <n v="68104"/>
    <x v="2"/>
    <s v="OFF-PA-10002250"/>
    <x v="1"/>
    <s v="Paper"/>
    <s v="Things To Do Today Pad"/>
    <x v="1215"/>
    <n v="3"/>
    <n v="0"/>
    <n v="8.4527999999999999"/>
    <s v="Kelly Williams"/>
    <s v=""/>
    <n v="1"/>
    <n v="0"/>
  </r>
  <r>
    <n v="7385"/>
    <x v="3675"/>
    <x v="1160"/>
    <d v="2018-09-18T00:00:00"/>
    <s v="Standard Class"/>
    <x v="8"/>
    <x v="8"/>
    <x v="0"/>
    <s v="United States"/>
    <s v="Omaha"/>
    <s v="Nebraska"/>
    <n v="68104"/>
    <x v="2"/>
    <s v="OFF-AP-10001394"/>
    <x v="1"/>
    <s v="Appliances"/>
    <s v="Harmony Air Purifier"/>
    <x v="4943"/>
    <n v="2"/>
    <n v="0"/>
    <n v="136.07999999999998"/>
    <s v="Kelly Williams"/>
    <s v=""/>
    <n v="1"/>
    <n v="0"/>
  </r>
  <r>
    <n v="7386"/>
    <x v="3675"/>
    <x v="1160"/>
    <d v="2018-09-18T00:00:00"/>
    <s v="Standard Class"/>
    <x v="8"/>
    <x v="8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x v="4634"/>
    <n v="3"/>
    <n v="0"/>
    <n v="8.6435999999999993"/>
    <s v="Kelly Williams"/>
    <s v=""/>
    <n v="1"/>
    <n v="0"/>
  </r>
  <r>
    <n v="7387"/>
    <x v="3675"/>
    <x v="1160"/>
    <d v="2018-09-18T00:00:00"/>
    <s v="Standard Class"/>
    <x v="8"/>
    <x v="8"/>
    <x v="0"/>
    <s v="United States"/>
    <s v="Omaha"/>
    <s v="Nebraska"/>
    <n v="68104"/>
    <x v="2"/>
    <s v="OFF-ST-10004340"/>
    <x v="1"/>
    <s v="Storage"/>
    <s v="Fellowes Mobile File Cart, Black"/>
    <x v="3106"/>
    <n v="6"/>
    <n v="0"/>
    <n v="100.73160000000001"/>
    <s v="Kelly Williams"/>
    <s v=""/>
    <n v="1"/>
    <n v="0"/>
  </r>
  <r>
    <n v="7388"/>
    <x v="3675"/>
    <x v="1160"/>
    <d v="2018-09-18T00:00:00"/>
    <s v="Standard Class"/>
    <x v="8"/>
    <x v="8"/>
    <x v="0"/>
    <s v="United States"/>
    <s v="Omaha"/>
    <s v="Nebraska"/>
    <n v="68104"/>
    <x v="2"/>
    <s v="FUR-FU-10003664"/>
    <x v="0"/>
    <s v="Furnishings"/>
    <s v="Electrix Architect's Clamp-On Swing Arm Lamp, Black"/>
    <x v="4944"/>
    <n v="14"/>
    <n v="0"/>
    <n v="387.56759999999986"/>
    <s v="Kelly Williams"/>
    <s v=""/>
    <n v="1"/>
    <n v="0"/>
  </r>
  <r>
    <n v="7389"/>
    <x v="3675"/>
    <x v="1160"/>
    <d v="2018-09-18T00:00:00"/>
    <s v="Standard Class"/>
    <x v="8"/>
    <x v="8"/>
    <x v="0"/>
    <s v="United States"/>
    <s v="Omaha"/>
    <s v="Nebraska"/>
    <n v="68104"/>
    <x v="2"/>
    <s v="TEC-PH-10004897"/>
    <x v="2"/>
    <s v="Phones"/>
    <s v="Mediabridge Sport Armband iPhone 5s"/>
    <x v="2065"/>
    <n v="3"/>
    <n v="0"/>
    <n v="0.29969999999999963"/>
    <s v="Kelly Williams"/>
    <s v=""/>
    <n v="1"/>
    <n v="0"/>
  </r>
  <r>
    <n v="7390"/>
    <x v="3676"/>
    <x v="1161"/>
    <d v="2019-12-03T00:00:00"/>
    <s v="Standard Class"/>
    <x v="74"/>
    <x v="74"/>
    <x v="0"/>
    <s v="United States"/>
    <s v="Chattanooga"/>
    <s v="Tennessee"/>
    <n v="37421"/>
    <x v="0"/>
    <s v="FUR-CH-10000454"/>
    <x v="0"/>
    <s v="Chairs"/>
    <s v="Hon Deluxe Fabric Upholstered Stacking Chairs, Rounded Back"/>
    <x v="4945"/>
    <n v="2"/>
    <n v="0.2"/>
    <n v="48.795999999999978"/>
    <s v="Cassandra Brandow"/>
    <s v=""/>
    <n v="1"/>
    <n v="0"/>
  </r>
  <r>
    <n v="7391"/>
    <x v="3676"/>
    <x v="1161"/>
    <d v="2019-12-03T00:00:00"/>
    <s v="Standard Class"/>
    <x v="74"/>
    <x v="74"/>
    <x v="0"/>
    <s v="United States"/>
    <s v="Chattanooga"/>
    <s v="Tennessee"/>
    <n v="37421"/>
    <x v="0"/>
    <s v="FUR-FU-10004017"/>
    <x v="0"/>
    <s v="Furnishings"/>
    <s v="Executive Impressions 13&quot; Chairman Wall Clock"/>
    <x v="4946"/>
    <n v="5"/>
    <n v="0.2"/>
    <n v="19.034999999999989"/>
    <s v="Cassandra Brandow"/>
    <s v=""/>
    <n v="1"/>
    <n v="0"/>
  </r>
  <r>
    <n v="7392"/>
    <x v="3677"/>
    <x v="769"/>
    <d v="2019-12-07T00:00:00"/>
    <s v="Second Class"/>
    <x v="398"/>
    <x v="398"/>
    <x v="0"/>
    <s v="United States"/>
    <s v="Fairfield"/>
    <s v="Ohio"/>
    <n v="45014"/>
    <x v="3"/>
    <s v="OFF-PA-10000241"/>
    <x v="1"/>
    <s v="Paper"/>
    <s v="IBM Multi-Purpose Copy Paper, 8 1/2 x 11&quot;, Case"/>
    <x v="1355"/>
    <n v="3"/>
    <n v="0.2"/>
    <n v="23.234999999999992"/>
    <s v="Chuck Magee"/>
    <s v=""/>
    <n v="1"/>
    <n v="0"/>
  </r>
  <r>
    <n v="7393"/>
    <x v="3678"/>
    <x v="743"/>
    <d v="2019-05-06T00:00:00"/>
    <s v="Standard Class"/>
    <x v="732"/>
    <x v="732"/>
    <x v="0"/>
    <s v="United States"/>
    <s v="Los Angeles"/>
    <s v="California"/>
    <n v="90049"/>
    <x v="1"/>
    <s v="OFF-PA-10003016"/>
    <x v="1"/>
    <s v="Paper"/>
    <s v="Adams &quot;While You Were Out&quot; Message Pads"/>
    <x v="2236"/>
    <n v="5"/>
    <n v="0"/>
    <n v="7.0649999999999995"/>
    <s v="Anna Andreadi"/>
    <s v=""/>
    <n v="1"/>
    <n v="0"/>
  </r>
  <r>
    <n v="7394"/>
    <x v="3678"/>
    <x v="743"/>
    <d v="2019-05-06T00:00:00"/>
    <s v="Standard Class"/>
    <x v="732"/>
    <x v="732"/>
    <x v="0"/>
    <s v="United States"/>
    <s v="Los Angeles"/>
    <s v="California"/>
    <n v="90049"/>
    <x v="1"/>
    <s v="OFF-AR-10001615"/>
    <x v="1"/>
    <s v="Art"/>
    <s v="Newell 34"/>
    <x v="426"/>
    <n v="3"/>
    <n v="0"/>
    <n v="15.475200000000001"/>
    <s v="Anna Andreadi"/>
    <s v=""/>
    <n v="1"/>
    <n v="0"/>
  </r>
  <r>
    <n v="7395"/>
    <x v="3678"/>
    <x v="743"/>
    <d v="2019-05-06T00:00:00"/>
    <s v="Standard Class"/>
    <x v="732"/>
    <x v="732"/>
    <x v="0"/>
    <s v="United States"/>
    <s v="Los Angeles"/>
    <s v="California"/>
    <n v="90049"/>
    <x v="1"/>
    <s v="OFF-PA-10002713"/>
    <x v="1"/>
    <s v="Paper"/>
    <s v="Adams Phone Message Book, 200 Message Capacity, 8 1/16” x 11”"/>
    <x v="343"/>
    <n v="5"/>
    <n v="0"/>
    <n v="15.823999999999998"/>
    <s v="Anna Andreadi"/>
    <s v=""/>
    <n v="1"/>
    <n v="0"/>
  </r>
  <r>
    <n v="7396"/>
    <x v="3679"/>
    <x v="591"/>
    <d v="2018-12-30T00:00:00"/>
    <s v="Standard Class"/>
    <x v="715"/>
    <x v="715"/>
    <x v="1"/>
    <s v="United States"/>
    <s v="New York City"/>
    <s v="New York"/>
    <n v="10024"/>
    <x v="3"/>
    <s v="FUR-TA-10002958"/>
    <x v="0"/>
    <s v="Tables"/>
    <s v="Bevis Oval Conference Table, Walnut"/>
    <x v="4203"/>
    <n v="2"/>
    <n v="0.4"/>
    <n v="-120.05080000000007"/>
    <s v="Chuck Magee"/>
    <s v=""/>
    <n v="1"/>
    <n v="0"/>
  </r>
  <r>
    <n v="7397"/>
    <x v="3679"/>
    <x v="591"/>
    <d v="2018-12-30T00:00:00"/>
    <s v="Standard Class"/>
    <x v="715"/>
    <x v="715"/>
    <x v="1"/>
    <s v="United States"/>
    <s v="New York City"/>
    <s v="New York"/>
    <n v="10024"/>
    <x v="3"/>
    <s v="FUR-CH-10003746"/>
    <x v="0"/>
    <s v="Chairs"/>
    <s v="Hon 4070 Series Pagoda Round Back Stacking Chairs"/>
    <x v="4947"/>
    <n v="3"/>
    <n v="0.1"/>
    <n v="173.32919999999999"/>
    <s v="Chuck Magee"/>
    <s v=""/>
    <n v="1"/>
    <n v="0"/>
  </r>
  <r>
    <n v="7398"/>
    <x v="3680"/>
    <x v="587"/>
    <d v="2016-09-30T00:00:00"/>
    <s v="Same Day"/>
    <x v="678"/>
    <x v="678"/>
    <x v="1"/>
    <s v="United States"/>
    <s v="Fairfield"/>
    <s v="Ohio"/>
    <n v="45014"/>
    <x v="3"/>
    <s v="OFF-AP-10003217"/>
    <x v="1"/>
    <s v="Appliances"/>
    <s v="Eureka Sanitaire  Commercial Upright"/>
    <x v="4948"/>
    <n v="6"/>
    <n v="0.2"/>
    <n v="59.655599999999993"/>
    <s v="Chuck Magee"/>
    <s v=""/>
    <n v="1"/>
    <n v="0"/>
  </r>
  <r>
    <n v="7399"/>
    <x v="3681"/>
    <x v="136"/>
    <d v="2016-07-15T00:00:00"/>
    <s v="Second Class"/>
    <x v="250"/>
    <x v="250"/>
    <x v="0"/>
    <s v="United States"/>
    <s v="Chicago"/>
    <s v="Illinois"/>
    <n v="60610"/>
    <x v="2"/>
    <s v="OFF-PA-10001526"/>
    <x v="1"/>
    <s v="Paper"/>
    <s v="Xerox 1949"/>
    <x v="4949"/>
    <n v="9"/>
    <n v="0.2"/>
    <n v="12.997800000000003"/>
    <s v="Kelly Williams"/>
    <s v=""/>
    <n v="1"/>
    <n v="0"/>
  </r>
  <r>
    <n v="7400"/>
    <x v="3681"/>
    <x v="136"/>
    <d v="2016-07-15T00:00:00"/>
    <s v="Second Class"/>
    <x v="250"/>
    <x v="250"/>
    <x v="0"/>
    <s v="United States"/>
    <s v="Chicago"/>
    <s v="Illinois"/>
    <n v="60610"/>
    <x v="2"/>
    <s v="TEC-AC-10002857"/>
    <x v="2"/>
    <s v="Accessories"/>
    <s v="Verbatim 25 GB 6x Blu-ray Single Layer Recordable Disc, 1/Pack"/>
    <x v="4950"/>
    <n v="4"/>
    <n v="0.2"/>
    <n v="3.2779999999999987"/>
    <s v="Kelly Williams"/>
    <s v=""/>
    <n v="1"/>
    <n v="0"/>
  </r>
  <r>
    <n v="7401"/>
    <x v="3682"/>
    <x v="162"/>
    <d v="2018-09-13T00:00:00"/>
    <s v="Standard Class"/>
    <x v="309"/>
    <x v="309"/>
    <x v="0"/>
    <s v="United States"/>
    <s v="Seattle"/>
    <s v="Washington"/>
    <n v="98103"/>
    <x v="1"/>
    <s v="FUR-FU-10003039"/>
    <x v="0"/>
    <s v="Furnishings"/>
    <s v="Howard Miller 11-1/2&quot; Diameter Grantwood Wall Clock"/>
    <x v="3579"/>
    <n v="1"/>
    <n v="0"/>
    <n v="14.664200000000001"/>
    <s v="Anna Andreadi"/>
    <s v=""/>
    <n v="1"/>
    <n v="0"/>
  </r>
  <r>
    <n v="7402"/>
    <x v="3682"/>
    <x v="162"/>
    <d v="2018-09-13T00:00:00"/>
    <s v="Standard Class"/>
    <x v="309"/>
    <x v="309"/>
    <x v="0"/>
    <s v="United States"/>
    <s v="Seattle"/>
    <s v="Washington"/>
    <n v="98103"/>
    <x v="1"/>
    <s v="OFF-PA-10002615"/>
    <x v="1"/>
    <s v="Paper"/>
    <s v="Ampad Gold Fibre Wirebound Steno Books, 6&quot; x 9&quot;, Gregg Ruled"/>
    <x v="4951"/>
    <n v="7"/>
    <n v="0"/>
    <n v="14.200199999999999"/>
    <s v="Anna Andreadi"/>
    <s v=""/>
    <n v="1"/>
    <n v="0"/>
  </r>
  <r>
    <n v="7403"/>
    <x v="3683"/>
    <x v="634"/>
    <d v="2019-08-10T00:00:00"/>
    <s v="Standard Class"/>
    <x v="129"/>
    <x v="129"/>
    <x v="0"/>
    <s v="United States"/>
    <s v="New York City"/>
    <s v="New York"/>
    <n v="10011"/>
    <x v="3"/>
    <s v="OFF-SU-10002573"/>
    <x v="1"/>
    <s v="Supplies"/>
    <s v="Acme 10&quot; Easy Grip Assistive Scissors"/>
    <x v="378"/>
    <n v="4"/>
    <n v="0"/>
    <n v="21.035999999999994"/>
    <s v="Chuck Magee"/>
    <s v=""/>
    <n v="1"/>
    <n v="0"/>
  </r>
  <r>
    <n v="7404"/>
    <x v="3684"/>
    <x v="263"/>
    <d v="2017-05-19T00:00:00"/>
    <s v="Standard Class"/>
    <x v="118"/>
    <x v="118"/>
    <x v="1"/>
    <s v="United States"/>
    <s v="Camarillo"/>
    <s v="California"/>
    <n v="93010"/>
    <x v="1"/>
    <s v="FUR-BO-10004015"/>
    <x v="0"/>
    <s v="Bookcases"/>
    <s v="Bush Andora Bookcase, Maple/Graphite Gray Finish"/>
    <x v="4952"/>
    <n v="5"/>
    <n v="0.15"/>
    <n v="41.996499999999941"/>
    <s v="Anna Andreadi"/>
    <s v=""/>
    <n v="1"/>
    <n v="0"/>
  </r>
  <r>
    <n v="7405"/>
    <x v="3684"/>
    <x v="263"/>
    <d v="2017-05-19T00:00:00"/>
    <s v="Standard Class"/>
    <x v="118"/>
    <x v="118"/>
    <x v="1"/>
    <s v="United States"/>
    <s v="Camarillo"/>
    <s v="California"/>
    <n v="93010"/>
    <x v="1"/>
    <s v="FUR-FU-10001979"/>
    <x v="0"/>
    <s v="Furnishings"/>
    <s v="Dana Halogen Swing-Arm Architect Lamp"/>
    <x v="4953"/>
    <n v="3"/>
    <n v="0"/>
    <n v="34.414800000000007"/>
    <s v="Anna Andreadi"/>
    <s v=""/>
    <n v="1"/>
    <n v="0"/>
  </r>
  <r>
    <n v="7406"/>
    <x v="3684"/>
    <x v="263"/>
    <d v="2017-05-19T00:00:00"/>
    <s v="Standard Class"/>
    <x v="118"/>
    <x v="118"/>
    <x v="1"/>
    <s v="United States"/>
    <s v="Camarillo"/>
    <s v="California"/>
    <n v="93010"/>
    <x v="1"/>
    <s v="FUR-CH-10003833"/>
    <x v="0"/>
    <s v="Chairs"/>
    <s v="Novimex Fabric Task Chair"/>
    <x v="1923"/>
    <n v="2"/>
    <n v="0.2"/>
    <n v="-6.0980000000000025"/>
    <s v="Anna Andreadi"/>
    <s v=""/>
    <n v="1"/>
    <n v="0"/>
  </r>
  <r>
    <n v="7407"/>
    <x v="3684"/>
    <x v="263"/>
    <d v="2017-05-19T00:00:00"/>
    <s v="Standard Class"/>
    <x v="118"/>
    <x v="118"/>
    <x v="1"/>
    <s v="United States"/>
    <s v="Camarillo"/>
    <s v="California"/>
    <n v="93010"/>
    <x v="1"/>
    <s v="FUR-CH-10004495"/>
    <x v="0"/>
    <s v="Chairs"/>
    <s v="Global Leather and Oak Executive Chair, Black"/>
    <x v="946"/>
    <n v="3"/>
    <n v="0.2"/>
    <n v="81.264599999999916"/>
    <s v="Anna Andreadi"/>
    <s v=""/>
    <n v="1"/>
    <n v="0"/>
  </r>
  <r>
    <n v="7408"/>
    <x v="3685"/>
    <x v="176"/>
    <d v="2019-01-21T00:00:00"/>
    <s v="First Class"/>
    <x v="586"/>
    <x v="586"/>
    <x v="0"/>
    <s v="United States"/>
    <s v="Chicago"/>
    <s v="Illinois"/>
    <n v="60653"/>
    <x v="2"/>
    <s v="OFF-LA-10001613"/>
    <x v="1"/>
    <s v="Labels"/>
    <s v="Avery File Folder Labels"/>
    <x v="132"/>
    <n v="5"/>
    <n v="0.2"/>
    <n v="4.1760000000000002"/>
    <s v="Kelly Williams"/>
    <s v=""/>
    <n v="1"/>
    <n v="0"/>
  </r>
  <r>
    <n v="7409"/>
    <x v="3686"/>
    <x v="198"/>
    <d v="2018-06-06T00:00:00"/>
    <s v="Standard Class"/>
    <x v="684"/>
    <x v="684"/>
    <x v="1"/>
    <s v="United States"/>
    <s v="Los Angeles"/>
    <s v="California"/>
    <n v="90032"/>
    <x v="1"/>
    <s v="FUR-FU-10003247"/>
    <x v="0"/>
    <s v="Furnishings"/>
    <s v="36X48 HARDFLOOR CHAIRMAT"/>
    <x v="4954"/>
    <n v="8"/>
    <n v="0"/>
    <n v="11.748799999999989"/>
    <s v="Anna Andreadi"/>
    <s v=""/>
    <n v="1"/>
    <n v="0"/>
  </r>
  <r>
    <n v="7410"/>
    <x v="3687"/>
    <x v="918"/>
    <d v="2016-04-12T00:00:00"/>
    <s v="Standard Class"/>
    <x v="365"/>
    <x v="365"/>
    <x v="0"/>
    <s v="United States"/>
    <s v="Toledo"/>
    <s v="Ohio"/>
    <n v="43615"/>
    <x v="3"/>
    <s v="FUR-TA-10004442"/>
    <x v="0"/>
    <s v="Tables"/>
    <s v="Riverside Furniture Stanwyck Manor Table Series"/>
    <x v="4955"/>
    <n v="1"/>
    <n v="0.4"/>
    <n v="-94.660500000000013"/>
    <s v="Chuck Magee"/>
    <s v=""/>
    <n v="1"/>
    <n v="0"/>
  </r>
  <r>
    <n v="7411"/>
    <x v="3688"/>
    <x v="149"/>
    <d v="2016-07-24T00:00:00"/>
    <s v="First Class"/>
    <x v="8"/>
    <x v="8"/>
    <x v="0"/>
    <s v="United States"/>
    <s v="New York City"/>
    <s v="New York"/>
    <n v="10011"/>
    <x v="3"/>
    <s v="TEC-AC-10001314"/>
    <x v="2"/>
    <s v="Accessories"/>
    <s v="Case Logic 2.4GHz Wireless Keyboard"/>
    <x v="2622"/>
    <n v="2"/>
    <n v="0"/>
    <n v="7.9983999999999895"/>
    <s v="Chuck Magee"/>
    <s v=""/>
    <n v="1"/>
    <n v="0"/>
  </r>
  <r>
    <n v="7412"/>
    <x v="3689"/>
    <x v="1109"/>
    <d v="2019-06-03T00:00:00"/>
    <s v="Standard Class"/>
    <x v="450"/>
    <x v="450"/>
    <x v="2"/>
    <s v="United States"/>
    <s v="Tigard"/>
    <s v="Oregon"/>
    <n v="97224"/>
    <x v="1"/>
    <s v="TEC-PH-10001619"/>
    <x v="2"/>
    <s v="Phones"/>
    <s v="LG G3"/>
    <x v="2403"/>
    <n v="1"/>
    <n v="0.2"/>
    <n v="17.639099999999985"/>
    <s v="Anna Andreadi"/>
    <s v=""/>
    <n v="1"/>
    <n v="0"/>
  </r>
  <r>
    <n v="7413"/>
    <x v="3689"/>
    <x v="1109"/>
    <d v="2019-06-03T00:00:00"/>
    <s v="Standard Class"/>
    <x v="450"/>
    <x v="450"/>
    <x v="2"/>
    <s v="United States"/>
    <s v="Tigard"/>
    <s v="Oregon"/>
    <n v="97224"/>
    <x v="1"/>
    <s v="TEC-AC-10002323"/>
    <x v="2"/>
    <s v="Accessories"/>
    <s v="SanDisk Ultra 32 GB MicroSDHC Class 10 Memory Card"/>
    <x v="1442"/>
    <n v="2"/>
    <n v="0.2"/>
    <n v="-3.0939999999999994"/>
    <s v="Anna Andreadi"/>
    <s v=""/>
    <n v="1"/>
    <n v="0"/>
  </r>
  <r>
    <n v="7414"/>
    <x v="3689"/>
    <x v="1109"/>
    <d v="2019-06-03T00:00:00"/>
    <s v="Standard Class"/>
    <x v="450"/>
    <x v="450"/>
    <x v="2"/>
    <s v="United States"/>
    <s v="Tigard"/>
    <s v="Oregon"/>
    <n v="97224"/>
    <x v="1"/>
    <s v="FUR-FU-10000820"/>
    <x v="0"/>
    <s v="Furnishings"/>
    <s v="Tensor Brushed Steel Torchiere Floor Lamp"/>
    <x v="4956"/>
    <n v="1"/>
    <n v="0.2"/>
    <n v="-0.33980000000000032"/>
    <s v="Anna Andreadi"/>
    <s v=""/>
    <n v="1"/>
    <n v="0"/>
  </r>
  <r>
    <n v="7415"/>
    <x v="3690"/>
    <x v="69"/>
    <d v="2018-03-15T00:00:00"/>
    <s v="Second Class"/>
    <x v="34"/>
    <x v="34"/>
    <x v="1"/>
    <s v="United States"/>
    <s v="Philadelphia"/>
    <s v="Pennsylvania"/>
    <n v="19134"/>
    <x v="3"/>
    <s v="FUR-CH-10004287"/>
    <x v="0"/>
    <s v="Chairs"/>
    <s v="SAFCO Arco Folding Chair"/>
    <x v="4957"/>
    <n v="2"/>
    <n v="0.3"/>
    <n v="-5.5240000000000293"/>
    <s v="Chuck Magee"/>
    <s v=""/>
    <n v="1"/>
    <n v="0"/>
  </r>
  <r>
    <n v="7416"/>
    <x v="3690"/>
    <x v="69"/>
    <d v="2018-03-15T00:00:00"/>
    <s v="Second Class"/>
    <x v="34"/>
    <x v="34"/>
    <x v="1"/>
    <s v="United States"/>
    <s v="Philadelphia"/>
    <s v="Pennsylvania"/>
    <n v="19134"/>
    <x v="3"/>
    <s v="TEC-AC-10000474"/>
    <x v="2"/>
    <s v="Accessories"/>
    <s v="Kensington Expert Mouse Optical USB Trackball for PC or Mac"/>
    <x v="4958"/>
    <n v="5"/>
    <n v="0.2"/>
    <n v="47.494999999999919"/>
    <s v="Chuck Magee"/>
    <s v=""/>
    <n v="1"/>
    <n v="0"/>
  </r>
  <r>
    <n v="7417"/>
    <x v="3690"/>
    <x v="69"/>
    <d v="2018-03-15T00:00:00"/>
    <s v="Second Class"/>
    <x v="34"/>
    <x v="34"/>
    <x v="1"/>
    <s v="United States"/>
    <s v="Philadelphia"/>
    <s v="Pennsylvania"/>
    <n v="19134"/>
    <x v="3"/>
    <s v="TEC-PH-10001494"/>
    <x v="2"/>
    <s v="Phones"/>
    <s v="Polycom CX600 IP Phone VoIP phone"/>
    <x v="4959"/>
    <n v="3"/>
    <n v="0.4"/>
    <n v="-116.98049999999998"/>
    <s v="Chuck Magee"/>
    <s v=""/>
    <n v="1"/>
    <n v="0"/>
  </r>
  <r>
    <n v="7418"/>
    <x v="3690"/>
    <x v="69"/>
    <d v="2018-03-15T00:00:00"/>
    <s v="Second Class"/>
    <x v="34"/>
    <x v="34"/>
    <x v="1"/>
    <s v="United States"/>
    <s v="Philadelphia"/>
    <s v="Pennsylvania"/>
    <n v="19134"/>
    <x v="3"/>
    <s v="OFF-PA-10004996"/>
    <x v="1"/>
    <s v="Paper"/>
    <s v="Speediset Carbonless Redi-Letter 7&quot; x 8 1/2&quot;"/>
    <x v="4960"/>
    <n v="5"/>
    <n v="0.2"/>
    <n v="13.918499999999998"/>
    <s v="Chuck Magee"/>
    <s v=""/>
    <n v="1"/>
    <n v="0"/>
  </r>
  <r>
    <n v="7419"/>
    <x v="3690"/>
    <x v="69"/>
    <d v="2018-03-15T00:00:00"/>
    <s v="Second Class"/>
    <x v="34"/>
    <x v="34"/>
    <x v="1"/>
    <s v="United States"/>
    <s v="Philadelphia"/>
    <s v="Pennsylvania"/>
    <n v="19134"/>
    <x v="3"/>
    <s v="OFF-BI-10004318"/>
    <x v="1"/>
    <s v="Binders"/>
    <s v="Ibico EB-19 Dual Function Manual Binding System"/>
    <x v="4961"/>
    <n v="1"/>
    <n v="0.7"/>
    <n v="-41.517600000000002"/>
    <s v="Chuck Magee"/>
    <s v=""/>
    <n v="1"/>
    <n v="0"/>
  </r>
  <r>
    <n v="7420"/>
    <x v="3690"/>
    <x v="69"/>
    <d v="2018-03-15T00:00:00"/>
    <s v="Second Class"/>
    <x v="34"/>
    <x v="34"/>
    <x v="1"/>
    <s v="United States"/>
    <s v="Philadelphia"/>
    <s v="Pennsylvania"/>
    <n v="19134"/>
    <x v="3"/>
    <s v="OFF-ST-10002574"/>
    <x v="1"/>
    <s v="Storage"/>
    <s v="SAFCO Commercial Wire Shelving, Black"/>
    <x v="1197"/>
    <n v="5"/>
    <n v="0.2"/>
    <n v="-138.13999999999999"/>
    <s v="Chuck Magee"/>
    <s v=""/>
    <n v="1"/>
    <n v="0"/>
  </r>
  <r>
    <n v="7421"/>
    <x v="3690"/>
    <x v="69"/>
    <d v="2018-03-15T00:00:00"/>
    <s v="Second Class"/>
    <x v="34"/>
    <x v="34"/>
    <x v="1"/>
    <s v="United States"/>
    <s v="Philadelphia"/>
    <s v="Pennsylvania"/>
    <n v="19134"/>
    <x v="3"/>
    <s v="OFF-BI-10002353"/>
    <x v="1"/>
    <s v="Binders"/>
    <s v="GBC VeloBind Cover Sets"/>
    <x v="4962"/>
    <n v="5"/>
    <n v="0.7"/>
    <n v="-15.439999999999998"/>
    <s v="Chuck Magee"/>
    <s v=""/>
    <n v="1"/>
    <n v="0"/>
  </r>
  <r>
    <n v="7422"/>
    <x v="3690"/>
    <x v="69"/>
    <d v="2018-03-15T00:00:00"/>
    <s v="Second Class"/>
    <x v="34"/>
    <x v="34"/>
    <x v="1"/>
    <s v="United States"/>
    <s v="Philadelphia"/>
    <s v="Pennsylvania"/>
    <n v="19134"/>
    <x v="3"/>
    <s v="OFF-ST-10003641"/>
    <x v="1"/>
    <s v="Storage"/>
    <s v="Space Solutions Industrial Galvanized Steel Shelving."/>
    <x v="4963"/>
    <n v="2"/>
    <n v="0.2"/>
    <n v="-28.367999999999984"/>
    <s v="Chuck Magee"/>
    <s v=""/>
    <n v="1"/>
    <n v="0"/>
  </r>
  <r>
    <n v="7423"/>
    <x v="3690"/>
    <x v="69"/>
    <d v="2018-03-15T00:00:00"/>
    <s v="Second Class"/>
    <x v="34"/>
    <x v="34"/>
    <x v="1"/>
    <s v="United States"/>
    <s v="Philadelphia"/>
    <s v="Pennsylvania"/>
    <n v="19134"/>
    <x v="3"/>
    <s v="TEC-MA-10001148"/>
    <x v="2"/>
    <s v="Machines"/>
    <s v="Okidata MB491 Multifunction Printer"/>
    <x v="4964"/>
    <n v="3"/>
    <n v="0.7"/>
    <n v="-643.70999999999981"/>
    <s v="Chuck Magee"/>
    <s v=""/>
    <n v="1"/>
    <n v="0"/>
  </r>
  <r>
    <n v="7424"/>
    <x v="3691"/>
    <x v="318"/>
    <d v="2019-04-14T00:00:00"/>
    <s v="Standard Class"/>
    <x v="94"/>
    <x v="94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x v="4965"/>
    <n v="4"/>
    <n v="0.2"/>
    <n v="21.949199999999969"/>
    <s v="Chuck Magee"/>
    <s v=""/>
    <n v="1"/>
    <n v="0"/>
  </r>
  <r>
    <n v="7425"/>
    <x v="3691"/>
    <x v="318"/>
    <d v="2019-04-14T00:00:00"/>
    <s v="Standard Class"/>
    <x v="94"/>
    <x v="94"/>
    <x v="0"/>
    <s v="United States"/>
    <s v="Philadelphia"/>
    <s v="Pennsylvania"/>
    <n v="19143"/>
    <x v="3"/>
    <s v="FUR-FU-10003878"/>
    <x v="0"/>
    <s v="Furnishings"/>
    <s v="Linden 10&quot; Round Wall Clock, Black"/>
    <x v="4966"/>
    <n v="3"/>
    <n v="0.2"/>
    <n v="6.4176000000000002"/>
    <s v="Chuck Magee"/>
    <s v=""/>
    <n v="1"/>
    <n v="0"/>
  </r>
  <r>
    <n v="7426"/>
    <x v="3692"/>
    <x v="674"/>
    <d v="2018-06-27T00:00:00"/>
    <s v="Second Class"/>
    <x v="95"/>
    <x v="95"/>
    <x v="0"/>
    <s v="United States"/>
    <s v="Houston"/>
    <s v="Texas"/>
    <n v="77070"/>
    <x v="2"/>
    <s v="FUR-CH-10001146"/>
    <x v="0"/>
    <s v="Chairs"/>
    <s v="Global Value Mid-Back Manager's Chair, Gray"/>
    <x v="4967"/>
    <n v="2"/>
    <n v="0.3"/>
    <n v="-6.0890000000000057"/>
    <s v="Kelly Williams"/>
    <s v=""/>
    <n v="1"/>
    <n v="0"/>
  </r>
  <r>
    <n v="7427"/>
    <x v="3692"/>
    <x v="674"/>
    <d v="2018-06-27T00:00:00"/>
    <s v="Second Class"/>
    <x v="95"/>
    <x v="95"/>
    <x v="0"/>
    <s v="United States"/>
    <s v="Houston"/>
    <s v="Texas"/>
    <n v="77070"/>
    <x v="2"/>
    <s v="FUR-FU-10003919"/>
    <x v="0"/>
    <s v="Furnishings"/>
    <s v="Eldon Executive Woodline II Cherry Finish Desk Accessories"/>
    <x v="4968"/>
    <n v="2"/>
    <n v="0.6"/>
    <n v="-26.169599999999996"/>
    <s v="Kelly Williams"/>
    <s v=""/>
    <n v="1"/>
    <n v="0"/>
  </r>
  <r>
    <n v="7428"/>
    <x v="3693"/>
    <x v="461"/>
    <d v="2016-03-21T00:00:00"/>
    <s v="Standard Class"/>
    <x v="775"/>
    <x v="775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x v="4969"/>
    <n v="3"/>
    <n v="0"/>
    <n v="5.3720999999999997"/>
    <s v="Cassandra Brandow"/>
    <n v="1"/>
    <n v="0"/>
    <n v="0"/>
  </r>
  <r>
    <n v="7429"/>
    <x v="3693"/>
    <x v="461"/>
    <d v="2016-03-21T00:00:00"/>
    <s v="Standard Class"/>
    <x v="775"/>
    <x v="775"/>
    <x v="1"/>
    <s v="United States"/>
    <s v="Jackson"/>
    <s v="Mississippi"/>
    <n v="39212"/>
    <x v="0"/>
    <s v="OFF-BI-10000309"/>
    <x v="1"/>
    <s v="Binders"/>
    <s v="GBC Twin Loop Wire Binding Elements, 9/16&quot; Spine, Black"/>
    <x v="2690"/>
    <n v="2"/>
    <n v="0"/>
    <n v="14.9156"/>
    <s v="Cassandra Brandow"/>
    <n v="1"/>
    <n v="0"/>
    <n v="0"/>
  </r>
  <r>
    <n v="7430"/>
    <x v="3693"/>
    <x v="461"/>
    <d v="2016-03-21T00:00:00"/>
    <s v="Standard Class"/>
    <x v="775"/>
    <x v="775"/>
    <x v="1"/>
    <s v="United States"/>
    <s v="Jackson"/>
    <s v="Mississippi"/>
    <n v="39212"/>
    <x v="0"/>
    <s v="OFF-PA-10003349"/>
    <x v="1"/>
    <s v="Paper"/>
    <s v="Xerox 1957"/>
    <x v="91"/>
    <n v="2"/>
    <n v="0"/>
    <n v="6.3504000000000005"/>
    <s v="Cassandra Brandow"/>
    <n v="1"/>
    <n v="0"/>
    <n v="0"/>
  </r>
  <r>
    <n v="7431"/>
    <x v="3693"/>
    <x v="461"/>
    <d v="2016-03-21T00:00:00"/>
    <s v="Standard Class"/>
    <x v="775"/>
    <x v="775"/>
    <x v="1"/>
    <s v="United States"/>
    <s v="Jackson"/>
    <s v="Mississippi"/>
    <n v="39212"/>
    <x v="0"/>
    <s v="OFF-PA-10003063"/>
    <x v="1"/>
    <s v="Paper"/>
    <s v="EcoTones Memo Sheets"/>
    <x v="4698"/>
    <n v="4"/>
    <n v="0"/>
    <n v="7.68"/>
    <s v="Cassandra Brandow"/>
    <n v="1"/>
    <n v="0"/>
    <n v="0"/>
  </r>
  <r>
    <n v="7432"/>
    <x v="3693"/>
    <x v="461"/>
    <d v="2016-03-21T00:00:00"/>
    <s v="Standard Class"/>
    <x v="775"/>
    <x v="775"/>
    <x v="1"/>
    <s v="United States"/>
    <s v="Jackson"/>
    <s v="Mississippi"/>
    <n v="39212"/>
    <x v="0"/>
    <s v="OFF-AP-10003971"/>
    <x v="1"/>
    <s v="Appliances"/>
    <s v="Belkin 6 Outlet Metallic Surge Strip"/>
    <x v="4779"/>
    <n v="3"/>
    <n v="0"/>
    <n v="8.4942000000000011"/>
    <s v="Cassandra Brandow"/>
    <n v="1"/>
    <n v="0"/>
    <n v="0"/>
  </r>
  <r>
    <n v="7433"/>
    <x v="3694"/>
    <x v="128"/>
    <d v="2016-08-13T00:00:00"/>
    <s v="Standard Class"/>
    <x v="742"/>
    <x v="742"/>
    <x v="0"/>
    <s v="United States"/>
    <s v="Phoenix"/>
    <s v="Arizona"/>
    <n v="85023"/>
    <x v="1"/>
    <s v="OFF-FA-10004838"/>
    <x v="1"/>
    <s v="Fasteners"/>
    <s v="Super Bands, 12/Pack"/>
    <x v="3870"/>
    <n v="3"/>
    <n v="0.2"/>
    <n v="-0.94859999999999989"/>
    <s v="Anna Andreadi"/>
    <s v=""/>
    <n v="1"/>
    <n v="0"/>
  </r>
  <r>
    <n v="7434"/>
    <x v="3694"/>
    <x v="128"/>
    <d v="2016-08-13T00:00:00"/>
    <s v="Standard Class"/>
    <x v="742"/>
    <x v="742"/>
    <x v="0"/>
    <s v="United States"/>
    <s v="Phoenix"/>
    <s v="Arizona"/>
    <n v="85023"/>
    <x v="1"/>
    <s v="OFF-BI-10001097"/>
    <x v="1"/>
    <s v="Binders"/>
    <s v="Avery Hole Reinforcements"/>
    <x v="4970"/>
    <n v="5"/>
    <n v="0.7"/>
    <n v="-6.5414999999999992"/>
    <s v="Anna Andreadi"/>
    <s v=""/>
    <n v="1"/>
    <n v="0"/>
  </r>
  <r>
    <n v="7435"/>
    <x v="3695"/>
    <x v="353"/>
    <d v="2017-07-31T00:00:00"/>
    <s v="Standard Class"/>
    <x v="162"/>
    <x v="162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x v="1083"/>
    <n v="3"/>
    <n v="0.2"/>
    <n v="3.0860999999999996"/>
    <s v="Anna Andreadi"/>
    <s v=""/>
    <n v="1"/>
    <n v="0"/>
  </r>
  <r>
    <n v="7436"/>
    <x v="3695"/>
    <x v="353"/>
    <d v="2017-07-31T00:00:00"/>
    <s v="Standard Class"/>
    <x v="162"/>
    <x v="162"/>
    <x v="1"/>
    <s v="United States"/>
    <s v="Oxnard"/>
    <s v="California"/>
    <n v="93030"/>
    <x v="1"/>
    <s v="OFF-BI-10003314"/>
    <x v="1"/>
    <s v="Binders"/>
    <s v="Tuff Stuff Recycled Round Ring Binders"/>
    <x v="4971"/>
    <n v="6"/>
    <n v="0.2"/>
    <n v="8.3867999999999991"/>
    <s v="Anna Andreadi"/>
    <s v=""/>
    <n v="1"/>
    <n v="0"/>
  </r>
  <r>
    <n v="7437"/>
    <x v="3695"/>
    <x v="353"/>
    <d v="2017-07-31T00:00:00"/>
    <s v="Standard Class"/>
    <x v="162"/>
    <x v="162"/>
    <x v="1"/>
    <s v="United States"/>
    <s v="Oxnard"/>
    <s v="California"/>
    <n v="93030"/>
    <x v="1"/>
    <s v="OFF-AR-10002067"/>
    <x v="1"/>
    <s v="Art"/>
    <s v="Newell 334"/>
    <x v="1618"/>
    <n v="5"/>
    <n v="0"/>
    <n v="25.792000000000002"/>
    <s v="Anna Andreadi"/>
    <s v=""/>
    <n v="1"/>
    <n v="0"/>
  </r>
  <r>
    <n v="7438"/>
    <x v="3696"/>
    <x v="1162"/>
    <d v="2016-02-19T00:00:00"/>
    <s v="Standard Class"/>
    <x v="292"/>
    <x v="292"/>
    <x v="1"/>
    <s v="United States"/>
    <s v="Seattle"/>
    <s v="Washington"/>
    <n v="98105"/>
    <x v="1"/>
    <s v="OFF-BI-10001031"/>
    <x v="1"/>
    <s v="Binders"/>
    <s v="Pressboard Data Binders by Wilson Jones"/>
    <x v="794"/>
    <n v="5"/>
    <n v="0.2"/>
    <n v="7.2089999999999996"/>
    <s v="Anna Andreadi"/>
    <s v=""/>
    <n v="1"/>
    <n v="0"/>
  </r>
  <r>
    <n v="7439"/>
    <x v="3697"/>
    <x v="539"/>
    <d v="2017-03-27T00:00:00"/>
    <s v="Second Class"/>
    <x v="434"/>
    <x v="434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x v="4972"/>
    <n v="5"/>
    <n v="0"/>
    <n v="13.132000000000001"/>
    <s v="Anna Andreadi"/>
    <s v=""/>
    <n v="1"/>
    <n v="0"/>
  </r>
  <r>
    <n v="7440"/>
    <x v="3698"/>
    <x v="264"/>
    <d v="2019-09-06T00:00:00"/>
    <s v="Standard Class"/>
    <x v="538"/>
    <x v="538"/>
    <x v="0"/>
    <s v="United States"/>
    <s v="Los Angeles"/>
    <s v="California"/>
    <n v="90049"/>
    <x v="1"/>
    <s v="OFF-BI-10000138"/>
    <x v="1"/>
    <s v="Binders"/>
    <s v="Acco Translucent Poly Ring Binders"/>
    <x v="694"/>
    <n v="5"/>
    <n v="0.2"/>
    <n v="6.5519999999999996"/>
    <s v="Anna Andreadi"/>
    <s v=""/>
    <n v="1"/>
    <n v="0"/>
  </r>
  <r>
    <n v="7441"/>
    <x v="3698"/>
    <x v="264"/>
    <d v="2019-09-06T00:00:00"/>
    <s v="Standard Class"/>
    <x v="538"/>
    <x v="538"/>
    <x v="0"/>
    <s v="United States"/>
    <s v="Los Angeles"/>
    <s v="California"/>
    <n v="90049"/>
    <x v="1"/>
    <s v="FUR-TA-10004607"/>
    <x v="0"/>
    <s v="Tables"/>
    <s v="Hon 2111 Invitation Series Straight Table"/>
    <x v="4973"/>
    <n v="2"/>
    <n v="0.2"/>
    <n v="-2.9566000000000088"/>
    <s v="Anna Andreadi"/>
    <s v=""/>
    <n v="1"/>
    <n v="0"/>
  </r>
  <r>
    <n v="7442"/>
    <x v="3699"/>
    <x v="547"/>
    <d v="2017-11-18T00:00:00"/>
    <s v="First Class"/>
    <x v="189"/>
    <x v="189"/>
    <x v="1"/>
    <s v="United States"/>
    <s v="San Diego"/>
    <s v="California"/>
    <n v="92105"/>
    <x v="1"/>
    <s v="OFF-LA-10003148"/>
    <x v="1"/>
    <s v="Labels"/>
    <s v="Avery 51"/>
    <x v="1381"/>
    <n v="3"/>
    <n v="0"/>
    <n v="8.6939999999999991"/>
    <s v="Anna Andreadi"/>
    <s v=""/>
    <n v="1"/>
    <n v="0"/>
  </r>
  <r>
    <n v="7443"/>
    <x v="3700"/>
    <x v="337"/>
    <d v="2016-12-11T00:00:00"/>
    <s v="First Class"/>
    <x v="778"/>
    <x v="778"/>
    <x v="1"/>
    <s v="United States"/>
    <s v="Brownsville"/>
    <s v="Texas"/>
    <n v="78521"/>
    <x v="2"/>
    <s v="OFF-PA-10001804"/>
    <x v="1"/>
    <s v="Paper"/>
    <s v="Xerox 195"/>
    <x v="1432"/>
    <n v="2"/>
    <n v="0.2"/>
    <n v="3.7407999999999997"/>
    <s v="Kelly Williams"/>
    <s v=""/>
    <n v="1"/>
    <n v="0"/>
  </r>
  <r>
    <n v="7444"/>
    <x v="3700"/>
    <x v="337"/>
    <d v="2016-12-11T00:00:00"/>
    <s v="First Class"/>
    <x v="778"/>
    <x v="778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x v="4974"/>
    <n v="3"/>
    <n v="0.2"/>
    <n v="20.745899999999985"/>
    <s v="Kelly Williams"/>
    <s v=""/>
    <n v="1"/>
    <n v="0"/>
  </r>
  <r>
    <n v="7445"/>
    <x v="3701"/>
    <x v="447"/>
    <d v="2019-02-07T00:00:00"/>
    <s v="Second Class"/>
    <x v="279"/>
    <x v="279"/>
    <x v="2"/>
    <s v="United States"/>
    <s v="Chicago"/>
    <s v="Illinois"/>
    <n v="60610"/>
    <x v="2"/>
    <s v="OFF-PA-10001166"/>
    <x v="1"/>
    <s v="Paper"/>
    <s v="Xerox 2"/>
    <x v="1182"/>
    <n v="1"/>
    <n v="0.2"/>
    <n v="1.8144"/>
    <s v="Kelly Williams"/>
    <s v=""/>
    <n v="1"/>
    <n v="0"/>
  </r>
  <r>
    <n v="7446"/>
    <x v="3701"/>
    <x v="447"/>
    <d v="2019-02-07T00:00:00"/>
    <s v="Second Class"/>
    <x v="279"/>
    <x v="279"/>
    <x v="2"/>
    <s v="United States"/>
    <s v="Chicago"/>
    <s v="Illinois"/>
    <n v="60610"/>
    <x v="2"/>
    <s v="OFF-PA-10001033"/>
    <x v="1"/>
    <s v="Paper"/>
    <s v="Xerox 1893"/>
    <x v="4975"/>
    <n v="2"/>
    <n v="0.2"/>
    <n v="23.7742"/>
    <s v="Kelly Williams"/>
    <s v=""/>
    <n v="1"/>
    <n v="0"/>
  </r>
  <r>
    <n v="7447"/>
    <x v="3701"/>
    <x v="447"/>
    <d v="2019-02-07T00:00:00"/>
    <s v="Second Class"/>
    <x v="279"/>
    <x v="279"/>
    <x v="2"/>
    <s v="United States"/>
    <s v="Chicago"/>
    <s v="Illinois"/>
    <n v="60610"/>
    <x v="2"/>
    <s v="FUR-FU-10004597"/>
    <x v="0"/>
    <s v="Furnishings"/>
    <s v="Eldon Cleatmat Chair Mats for Medium Pile Carpets"/>
    <x v="500"/>
    <n v="1"/>
    <n v="0.6"/>
    <n v="-26.084999999999994"/>
    <s v="Kelly Williams"/>
    <s v=""/>
    <n v="1"/>
    <n v="0"/>
  </r>
  <r>
    <n v="7448"/>
    <x v="3701"/>
    <x v="447"/>
    <d v="2019-02-07T00:00:00"/>
    <s v="Second Class"/>
    <x v="279"/>
    <x v="279"/>
    <x v="2"/>
    <s v="United States"/>
    <s v="Chicago"/>
    <s v="Illinois"/>
    <n v="60610"/>
    <x v="2"/>
    <s v="OFF-PA-10000418"/>
    <x v="1"/>
    <s v="Paper"/>
    <s v="Xerox 189"/>
    <x v="1257"/>
    <n v="5"/>
    <n v="0.2"/>
    <n v="146.79"/>
    <s v="Kelly Williams"/>
    <s v=""/>
    <n v="1"/>
    <n v="0"/>
  </r>
  <r>
    <n v="7449"/>
    <x v="3702"/>
    <x v="343"/>
    <d v="2019-11-14T00:00:00"/>
    <s v="First Class"/>
    <x v="659"/>
    <x v="659"/>
    <x v="0"/>
    <s v="United States"/>
    <s v="Knoxville"/>
    <s v="Tennessee"/>
    <n v="37918"/>
    <x v="0"/>
    <s v="FUR-FU-10004090"/>
    <x v="0"/>
    <s v="Furnishings"/>
    <s v="Executive Impressions 14&quot; Contract Wall Clock"/>
    <x v="4976"/>
    <n v="5"/>
    <n v="0.2"/>
    <n v="14.449499999999986"/>
    <s v="Cassandra Brandow"/>
    <s v=""/>
    <n v="1"/>
    <n v="0"/>
  </r>
  <r>
    <n v="7450"/>
    <x v="3703"/>
    <x v="697"/>
    <d v="2019-09-22T00:00:00"/>
    <s v="Second Class"/>
    <x v="319"/>
    <x v="319"/>
    <x v="2"/>
    <s v="United States"/>
    <s v="Houston"/>
    <s v="Texas"/>
    <n v="77036"/>
    <x v="2"/>
    <s v="OFF-AR-10000390"/>
    <x v="1"/>
    <s v="Art"/>
    <s v="Newell Chalk Holder"/>
    <x v="4541"/>
    <n v="3"/>
    <n v="0.2"/>
    <n v="3.2213999999999996"/>
    <s v="Kelly Williams"/>
    <s v=""/>
    <n v="1"/>
    <n v="0"/>
  </r>
  <r>
    <n v="7451"/>
    <x v="3703"/>
    <x v="697"/>
    <d v="2019-09-22T00:00:00"/>
    <s v="Second Class"/>
    <x v="319"/>
    <x v="319"/>
    <x v="2"/>
    <s v="United States"/>
    <s v="Houston"/>
    <s v="Texas"/>
    <n v="77036"/>
    <x v="2"/>
    <s v="FUR-CH-10003774"/>
    <x v="0"/>
    <s v="Chairs"/>
    <s v="Global Wood Trimmed Manager's Task Chair, Khaki"/>
    <x v="2608"/>
    <n v="5"/>
    <n v="0.3"/>
    <n v="-77.333000000000013"/>
    <s v="Kelly Williams"/>
    <s v=""/>
    <n v="1"/>
    <n v="0"/>
  </r>
  <r>
    <n v="7452"/>
    <x v="3703"/>
    <x v="697"/>
    <d v="2019-09-22T00:00:00"/>
    <s v="Second Class"/>
    <x v="319"/>
    <x v="319"/>
    <x v="2"/>
    <s v="United States"/>
    <s v="Houston"/>
    <s v="Texas"/>
    <n v="77036"/>
    <x v="2"/>
    <s v="OFF-BI-10002412"/>
    <x v="1"/>
    <s v="Binders"/>
    <s v="Wilson Jones “Snap” Scratch Pad Binder Tool for Ring Binders"/>
    <x v="4977"/>
    <n v="5"/>
    <n v="0.8"/>
    <n v="-10.15"/>
    <s v="Kelly Williams"/>
    <s v=""/>
    <n v="1"/>
    <n v="0"/>
  </r>
  <r>
    <n v="7453"/>
    <x v="3703"/>
    <x v="697"/>
    <d v="2019-09-22T00:00:00"/>
    <s v="Second Class"/>
    <x v="319"/>
    <x v="319"/>
    <x v="2"/>
    <s v="United States"/>
    <s v="Houston"/>
    <s v="Texas"/>
    <n v="77036"/>
    <x v="2"/>
    <s v="TEC-PH-10002415"/>
    <x v="2"/>
    <s v="Phones"/>
    <s v="Polycom VoiceStation 500 Conference phone"/>
    <x v="4978"/>
    <n v="6"/>
    <n v="0.2"/>
    <n v="88.48500000000007"/>
    <s v="Kelly Williams"/>
    <s v=""/>
    <n v="1"/>
    <n v="0"/>
  </r>
  <r>
    <n v="7454"/>
    <x v="3704"/>
    <x v="643"/>
    <d v="2019-07-01T00:00:00"/>
    <s v="Standard Class"/>
    <x v="248"/>
    <x v="248"/>
    <x v="0"/>
    <s v="United States"/>
    <s v="Bolingbrook"/>
    <s v="Illinois"/>
    <n v="60440"/>
    <x v="2"/>
    <s v="TEC-PH-10003505"/>
    <x v="2"/>
    <s v="Phones"/>
    <s v="Geemarc AmpliPOWER60"/>
    <x v="1490"/>
    <n v="2"/>
    <n v="0.2"/>
    <n v="16.703999999999986"/>
    <s v="Kelly Williams"/>
    <s v=""/>
    <n v="1"/>
    <n v="0"/>
  </r>
  <r>
    <n v="7455"/>
    <x v="3705"/>
    <x v="679"/>
    <d v="2018-08-04T00:00:00"/>
    <s v="Standard Class"/>
    <x v="347"/>
    <x v="347"/>
    <x v="0"/>
    <s v="United States"/>
    <s v="Chicago"/>
    <s v="Illinois"/>
    <n v="60623"/>
    <x v="2"/>
    <s v="OFF-LA-10003663"/>
    <x v="1"/>
    <s v="Labels"/>
    <s v="Avery 498"/>
    <x v="4766"/>
    <n v="4"/>
    <n v="0.2"/>
    <n v="3.1212"/>
    <s v="Kelly Williams"/>
    <s v=""/>
    <n v="1"/>
    <n v="0"/>
  </r>
  <r>
    <n v="7456"/>
    <x v="3705"/>
    <x v="679"/>
    <d v="2018-08-04T00:00:00"/>
    <s v="Standard Class"/>
    <x v="347"/>
    <x v="347"/>
    <x v="0"/>
    <s v="United States"/>
    <s v="Chicago"/>
    <s v="Illinois"/>
    <n v="60623"/>
    <x v="2"/>
    <s v="OFF-ST-10001780"/>
    <x v="1"/>
    <s v="Storage"/>
    <s v="Tennsco 16-Compartment Lockers with Coat Rack"/>
    <x v="2532"/>
    <n v="2"/>
    <n v="0.2"/>
    <n v="51.831200000000024"/>
    <s v="Kelly Williams"/>
    <s v=""/>
    <n v="1"/>
    <n v="0"/>
  </r>
  <r>
    <n v="7457"/>
    <x v="3706"/>
    <x v="392"/>
    <d v="2017-04-18T00:00:00"/>
    <s v="First Class"/>
    <x v="328"/>
    <x v="328"/>
    <x v="0"/>
    <s v="United States"/>
    <s v="Waynesboro"/>
    <s v="Virginia"/>
    <n v="22980"/>
    <x v="0"/>
    <s v="TEC-PH-10002033"/>
    <x v="2"/>
    <s v="Phones"/>
    <s v="Konftel 250 Conference phone - Charcoal black"/>
    <x v="4979"/>
    <n v="2"/>
    <n v="0"/>
    <n v="148.10640000000001"/>
    <s v="Cassandra Brandow"/>
    <s v=""/>
    <n v="1"/>
    <n v="0"/>
  </r>
  <r>
    <n v="7458"/>
    <x v="3706"/>
    <x v="392"/>
    <d v="2017-04-18T00:00:00"/>
    <s v="First Class"/>
    <x v="328"/>
    <x v="328"/>
    <x v="0"/>
    <s v="United States"/>
    <s v="Waynesboro"/>
    <s v="Virginia"/>
    <n v="22980"/>
    <x v="0"/>
    <s v="OFF-BI-10001036"/>
    <x v="1"/>
    <s v="Binders"/>
    <s v="Cardinal EasyOpen D-Ring Binders"/>
    <x v="4980"/>
    <n v="1"/>
    <n v="0"/>
    <n v="4.57"/>
    <s v="Cassandra Brandow"/>
    <s v=""/>
    <n v="1"/>
    <n v="0"/>
  </r>
  <r>
    <n v="7459"/>
    <x v="3706"/>
    <x v="392"/>
    <d v="2017-04-18T00:00:00"/>
    <s v="First Class"/>
    <x v="328"/>
    <x v="328"/>
    <x v="0"/>
    <s v="United States"/>
    <s v="Waynesboro"/>
    <s v="Virginia"/>
    <n v="22980"/>
    <x v="0"/>
    <s v="FUR-FU-10001468"/>
    <x v="0"/>
    <s v="Furnishings"/>
    <s v="Tenex Antistatic Computer Chair Mats"/>
    <x v="4981"/>
    <n v="7"/>
    <n v="0"/>
    <n v="119.68599999999989"/>
    <s v="Cassandra Brandow"/>
    <s v=""/>
    <n v="1"/>
    <n v="0"/>
  </r>
  <r>
    <n v="7460"/>
    <x v="3706"/>
    <x v="392"/>
    <d v="2017-04-18T00:00:00"/>
    <s v="First Class"/>
    <x v="328"/>
    <x v="328"/>
    <x v="0"/>
    <s v="United States"/>
    <s v="Waynesboro"/>
    <s v="Virginia"/>
    <n v="22980"/>
    <x v="0"/>
    <s v="FUR-BO-10001519"/>
    <x v="0"/>
    <s v="Bookcases"/>
    <s v="O'Sullivan 3-Shelf Heavy-Duty Bookcases"/>
    <x v="4982"/>
    <n v="9"/>
    <n v="0"/>
    <n v="125.58240000000001"/>
    <s v="Cassandra Brandow"/>
    <s v=""/>
    <n v="1"/>
    <n v="0"/>
  </r>
  <r>
    <n v="7461"/>
    <x v="3707"/>
    <x v="347"/>
    <d v="2017-04-14T00:00:00"/>
    <s v="Second Class"/>
    <x v="481"/>
    <x v="481"/>
    <x v="0"/>
    <s v="United States"/>
    <s v="Los Angeles"/>
    <s v="California"/>
    <n v="90004"/>
    <x v="1"/>
    <s v="TEC-CO-10001943"/>
    <x v="2"/>
    <s v="Copiers"/>
    <s v="Canon PC-428 Personal Copier"/>
    <x v="4983"/>
    <n v="4"/>
    <n v="0.2"/>
    <n v="215.98919999999998"/>
    <s v="Anna Andreadi"/>
    <n v="1"/>
    <n v="0"/>
    <n v="0"/>
  </r>
  <r>
    <n v="7462"/>
    <x v="3707"/>
    <x v="347"/>
    <d v="2017-04-14T00:00:00"/>
    <s v="Second Class"/>
    <x v="481"/>
    <x v="481"/>
    <x v="0"/>
    <s v="United States"/>
    <s v="Los Angeles"/>
    <s v="California"/>
    <n v="90004"/>
    <x v="1"/>
    <s v="OFF-PA-10003127"/>
    <x v="1"/>
    <s v="Paper"/>
    <s v="Easy-staple paper"/>
    <x v="4984"/>
    <n v="2"/>
    <n v="0"/>
    <n v="24.269599999999997"/>
    <s v="Anna Andreadi"/>
    <n v="1"/>
    <n v="0"/>
    <n v="0"/>
  </r>
  <r>
    <n v="7463"/>
    <x v="3708"/>
    <x v="914"/>
    <d v="2017-03-01T00:00:00"/>
    <s v="Second Class"/>
    <x v="73"/>
    <x v="73"/>
    <x v="0"/>
    <s v="United States"/>
    <s v="Seattle"/>
    <s v="Washington"/>
    <n v="98105"/>
    <x v="1"/>
    <s v="TEC-AC-10002076"/>
    <x v="2"/>
    <s v="Accessories"/>
    <s v="Microsoft Natural Keyboard Elite"/>
    <x v="4985"/>
    <n v="9"/>
    <n v="0"/>
    <n v="80.837999999999994"/>
    <s v="Anna Andreadi"/>
    <s v=""/>
    <n v="1"/>
    <n v="0"/>
  </r>
  <r>
    <n v="7464"/>
    <x v="3709"/>
    <x v="162"/>
    <d v="2018-09-15T00:00:00"/>
    <s v="Standard Class"/>
    <x v="431"/>
    <x v="431"/>
    <x v="0"/>
    <s v="United States"/>
    <s v="Visalia"/>
    <s v="California"/>
    <n v="93277"/>
    <x v="1"/>
    <s v="OFF-AR-10003338"/>
    <x v="1"/>
    <s v="Art"/>
    <s v="Eberhard Faber 3 1/2&quot; Golf Pencils"/>
    <x v="3659"/>
    <n v="2"/>
    <n v="0"/>
    <n v="3.7200000000000006"/>
    <s v="Anna Andreadi"/>
    <s v=""/>
    <n v="1"/>
    <n v="0"/>
  </r>
  <r>
    <n v="7465"/>
    <x v="3709"/>
    <x v="162"/>
    <d v="2018-09-15T00:00:00"/>
    <s v="Standard Class"/>
    <x v="431"/>
    <x v="431"/>
    <x v="0"/>
    <s v="United States"/>
    <s v="Visalia"/>
    <s v="California"/>
    <n v="93277"/>
    <x v="1"/>
    <s v="OFF-PA-10004610"/>
    <x v="1"/>
    <s v="Paper"/>
    <s v="Xerox 1900"/>
    <x v="1369"/>
    <n v="8"/>
    <n v="0"/>
    <n v="15.407999999999998"/>
    <s v="Anna Andreadi"/>
    <s v=""/>
    <n v="1"/>
    <n v="0"/>
  </r>
  <r>
    <n v="7466"/>
    <x v="3709"/>
    <x v="162"/>
    <d v="2018-09-15T00:00:00"/>
    <s v="Standard Class"/>
    <x v="431"/>
    <x v="431"/>
    <x v="0"/>
    <s v="United States"/>
    <s v="Visalia"/>
    <s v="California"/>
    <n v="93277"/>
    <x v="1"/>
    <s v="OFF-ST-10001272"/>
    <x v="1"/>
    <s v="Storage"/>
    <s v="Mini 13-1/2 Capacity Data Binder Rack, Pearl"/>
    <x v="2213"/>
    <n v="2"/>
    <n v="0"/>
    <n v="65.435000000000002"/>
    <s v="Anna Andreadi"/>
    <s v=""/>
    <n v="1"/>
    <n v="0"/>
  </r>
  <r>
    <n v="7467"/>
    <x v="3710"/>
    <x v="288"/>
    <d v="2018-05-23T00:00:00"/>
    <s v="Standard Class"/>
    <x v="706"/>
    <x v="706"/>
    <x v="1"/>
    <s v="United States"/>
    <s v="Los Angeles"/>
    <s v="California"/>
    <n v="90008"/>
    <x v="1"/>
    <s v="OFF-AP-10001366"/>
    <x v="1"/>
    <s v="Appliances"/>
    <s v="Staple holder"/>
    <x v="4986"/>
    <n v="8"/>
    <n v="0"/>
    <n v="23.716800000000006"/>
    <s v="Anna Andreadi"/>
    <n v="1"/>
    <n v="0"/>
    <n v="0"/>
  </r>
  <r>
    <n v="7468"/>
    <x v="3711"/>
    <x v="343"/>
    <d v="2019-11-15T00:00:00"/>
    <s v="Second Class"/>
    <x v="353"/>
    <x v="353"/>
    <x v="2"/>
    <s v="United States"/>
    <s v="Los Angeles"/>
    <s v="California"/>
    <n v="90045"/>
    <x v="1"/>
    <s v="FUR-FU-10001424"/>
    <x v="0"/>
    <s v="Furnishings"/>
    <s v="Dax Clear Box Frame"/>
    <x v="4987"/>
    <n v="4"/>
    <n v="0"/>
    <n v="11.872799999999998"/>
    <s v="Anna Andreadi"/>
    <s v=""/>
    <n v="1"/>
    <n v="0"/>
  </r>
  <r>
    <n v="7469"/>
    <x v="3712"/>
    <x v="1114"/>
    <d v="2016-09-20T00:00:00"/>
    <s v="Standard Class"/>
    <x v="397"/>
    <x v="397"/>
    <x v="0"/>
    <s v="United States"/>
    <s v="New York City"/>
    <s v="New York"/>
    <n v="10011"/>
    <x v="3"/>
    <s v="OFF-PA-10000349"/>
    <x v="1"/>
    <s v="Paper"/>
    <s v="Easy-staple paper"/>
    <x v="1830"/>
    <n v="3"/>
    <n v="0"/>
    <n v="7.0218000000000007"/>
    <s v="Chuck Magee"/>
    <s v=""/>
    <n v="1"/>
    <n v="0"/>
  </r>
  <r>
    <n v="7470"/>
    <x v="3712"/>
    <x v="1114"/>
    <d v="2016-09-20T00:00:00"/>
    <s v="Standard Class"/>
    <x v="397"/>
    <x v="397"/>
    <x v="0"/>
    <s v="United States"/>
    <s v="New York City"/>
    <s v="New York"/>
    <n v="10011"/>
    <x v="3"/>
    <s v="FUR-FU-10002456"/>
    <x v="0"/>
    <s v="Furnishings"/>
    <s v="Master Caster Door Stop, Large Neon Orange"/>
    <x v="58"/>
    <n v="2"/>
    <n v="0"/>
    <n v="6.2608000000000015"/>
    <s v="Chuck Magee"/>
    <s v=""/>
    <n v="1"/>
    <n v="0"/>
  </r>
  <r>
    <n v="7471"/>
    <x v="3713"/>
    <x v="426"/>
    <d v="2017-09-20T00:00:00"/>
    <s v="Standard Class"/>
    <x v="556"/>
    <x v="556"/>
    <x v="1"/>
    <s v="United States"/>
    <s v="Philadelphia"/>
    <s v="Pennsylvania"/>
    <n v="19143"/>
    <x v="3"/>
    <s v="OFF-BI-10002609"/>
    <x v="1"/>
    <s v="Binders"/>
    <s v="Avery Hidden Tab Dividers for Binding Systems"/>
    <x v="4988"/>
    <n v="4"/>
    <n v="0.7"/>
    <n v="-2.8608000000000002"/>
    <s v="Chuck Magee"/>
    <s v=""/>
    <n v="1"/>
    <n v="0"/>
  </r>
  <r>
    <n v="7472"/>
    <x v="3713"/>
    <x v="426"/>
    <d v="2017-09-20T00:00:00"/>
    <s v="Standard Class"/>
    <x v="556"/>
    <x v="556"/>
    <x v="1"/>
    <s v="United States"/>
    <s v="Philadelphia"/>
    <s v="Pennsylvania"/>
    <n v="19143"/>
    <x v="3"/>
    <s v="OFF-ST-10001522"/>
    <x v="1"/>
    <s v="Storage"/>
    <s v="Gould Plastics 18-Pocket Panel Bin, 34w x 5-1/4d x 20-1/2h"/>
    <x v="2772"/>
    <n v="2"/>
    <n v="0.2"/>
    <n v="-29.436800000000012"/>
    <s v="Chuck Magee"/>
    <s v=""/>
    <n v="1"/>
    <n v="0"/>
  </r>
  <r>
    <n v="7473"/>
    <x v="3714"/>
    <x v="949"/>
    <d v="2018-07-03T00:00:00"/>
    <s v="First Class"/>
    <x v="670"/>
    <x v="670"/>
    <x v="2"/>
    <s v="United States"/>
    <s v="Lehi"/>
    <s v="Utah"/>
    <n v="84043"/>
    <x v="1"/>
    <s v="TEC-CO-10000971"/>
    <x v="2"/>
    <s v="Copiers"/>
    <s v="Hewlett Packard 310 Color Digital Copier"/>
    <x v="4989"/>
    <n v="5"/>
    <n v="0"/>
    <n v="449.9849999999999"/>
    <s v="Anna Andreadi"/>
    <s v=""/>
    <n v="1"/>
    <n v="0"/>
  </r>
  <r>
    <n v="7474"/>
    <x v="3715"/>
    <x v="342"/>
    <d v="2018-04-15T00:00:00"/>
    <s v="Standard Class"/>
    <x v="425"/>
    <x v="425"/>
    <x v="1"/>
    <s v="United States"/>
    <s v="Chicago"/>
    <s v="Illinois"/>
    <n v="60653"/>
    <x v="2"/>
    <s v="OFF-AR-10000034"/>
    <x v="1"/>
    <s v="Art"/>
    <s v="BIC Brite Liner Grip Highlighters, Assorted, 5/Pack"/>
    <x v="4990"/>
    <n v="4"/>
    <n v="0.2"/>
    <n v="3.2223999999999995"/>
    <s v="Kelly Williams"/>
    <s v=""/>
    <n v="1"/>
    <n v="0"/>
  </r>
  <r>
    <n v="7475"/>
    <x v="3716"/>
    <x v="1037"/>
    <d v="2016-01-10T00:00:00"/>
    <s v="Standard Class"/>
    <x v="467"/>
    <x v="467"/>
    <x v="2"/>
    <s v="United States"/>
    <s v="Henderson"/>
    <s v="Kentucky"/>
    <n v="42420"/>
    <x v="0"/>
    <s v="FUR-CH-10004063"/>
    <x v="0"/>
    <s v="Chairs"/>
    <s v="Global Deluxe High-Back Manager's Chair"/>
    <x v="4991"/>
    <n v="9"/>
    <n v="0"/>
    <n v="746.40779999999972"/>
    <s v="Cassandra Brandow"/>
    <s v=""/>
    <n v="1"/>
    <n v="0"/>
  </r>
  <r>
    <n v="7476"/>
    <x v="3716"/>
    <x v="1037"/>
    <d v="2016-01-10T00:00:00"/>
    <s v="Standard Class"/>
    <x v="467"/>
    <x v="467"/>
    <x v="2"/>
    <s v="United States"/>
    <s v="Henderson"/>
    <s v="Kentucky"/>
    <n v="42420"/>
    <x v="0"/>
    <s v="OFF-BI-10004632"/>
    <x v="1"/>
    <s v="Binders"/>
    <s v="Ibico Hi-Tech Manual Binding System"/>
    <x v="4992"/>
    <n v="2"/>
    <n v="0"/>
    <n v="274.49099999999999"/>
    <s v="Cassandra Brandow"/>
    <s v=""/>
    <n v="1"/>
    <n v="0"/>
  </r>
  <r>
    <n v="7477"/>
    <x v="3716"/>
    <x v="1037"/>
    <d v="2016-01-10T00:00:00"/>
    <s v="Standard Class"/>
    <x v="467"/>
    <x v="467"/>
    <x v="2"/>
    <s v="United States"/>
    <s v="Henderson"/>
    <s v="Kentucky"/>
    <n v="42420"/>
    <x v="0"/>
    <s v="OFF-AR-10001662"/>
    <x v="1"/>
    <s v="Art"/>
    <s v="Rogers Handheld Barrel Pencil Sharpener"/>
    <x v="4993"/>
    <n v="2"/>
    <n v="0"/>
    <n v="1.4796000000000005"/>
    <s v="Cassandra Brandow"/>
    <s v=""/>
    <n v="1"/>
    <n v="0"/>
  </r>
  <r>
    <n v="7478"/>
    <x v="3716"/>
    <x v="1037"/>
    <d v="2016-01-10T00:00:00"/>
    <s v="Standard Class"/>
    <x v="467"/>
    <x v="467"/>
    <x v="2"/>
    <s v="United States"/>
    <s v="Henderson"/>
    <s v="Kentucky"/>
    <n v="42420"/>
    <x v="0"/>
    <s v="TEC-PH-10004977"/>
    <x v="2"/>
    <s v="Phones"/>
    <s v="GE 30524EE4"/>
    <x v="3743"/>
    <n v="2"/>
    <n v="0"/>
    <n v="113.67419999999998"/>
    <s v="Cassandra Brandow"/>
    <s v=""/>
    <n v="1"/>
    <n v="0"/>
  </r>
  <r>
    <n v="7479"/>
    <x v="3716"/>
    <x v="1037"/>
    <d v="2016-01-10T00:00:00"/>
    <s v="Standard Class"/>
    <x v="467"/>
    <x v="467"/>
    <x v="2"/>
    <s v="United States"/>
    <s v="Henderson"/>
    <s v="Kentucky"/>
    <n v="42420"/>
    <x v="0"/>
    <s v="TEC-PH-10004539"/>
    <x v="2"/>
    <s v="Phones"/>
    <s v="Wireless Extenders zBoost YX545 SOHO Signal Booster"/>
    <x v="4994"/>
    <n v="4"/>
    <n v="0"/>
    <n v="204.10919999999999"/>
    <s v="Cassandra Brandow"/>
    <s v=""/>
    <n v="1"/>
    <n v="0"/>
  </r>
  <r>
    <n v="7480"/>
    <x v="3716"/>
    <x v="1037"/>
    <d v="2016-01-10T00:00:00"/>
    <s v="Standard Class"/>
    <x v="467"/>
    <x v="467"/>
    <x v="2"/>
    <s v="United States"/>
    <s v="Henderson"/>
    <s v="Kentucky"/>
    <n v="42420"/>
    <x v="0"/>
    <s v="OFF-FA-10001883"/>
    <x v="1"/>
    <s v="Fasteners"/>
    <s v="Alliance Super-Size Bands, Assorted Sizes"/>
    <x v="4995"/>
    <n v="4"/>
    <n v="0"/>
    <n v="0.31119999999999948"/>
    <s v="Cassandra Brandow"/>
    <s v=""/>
    <n v="1"/>
    <n v="0"/>
  </r>
  <r>
    <n v="7481"/>
    <x v="3716"/>
    <x v="1037"/>
    <d v="2016-01-10T00:00:00"/>
    <s v="Standard Class"/>
    <x v="467"/>
    <x v="467"/>
    <x v="2"/>
    <s v="United States"/>
    <s v="Henderson"/>
    <s v="Kentucky"/>
    <n v="42420"/>
    <x v="0"/>
    <s v="OFF-PA-10000955"/>
    <x v="1"/>
    <s v="Paper"/>
    <s v="Southworth 25% Cotton Granite Paper &amp; Envelopes"/>
    <x v="4996"/>
    <n v="1"/>
    <n v="0"/>
    <n v="3.0084"/>
    <s v="Cassandra Brandow"/>
    <s v=""/>
    <n v="1"/>
    <n v="0"/>
  </r>
  <r>
    <n v="7482"/>
    <x v="3717"/>
    <x v="142"/>
    <d v="2018-09-03T00:00:00"/>
    <s v="Second Class"/>
    <x v="697"/>
    <x v="697"/>
    <x v="2"/>
    <s v="United States"/>
    <s v="Huntington Beach"/>
    <s v="California"/>
    <n v="92646"/>
    <x v="1"/>
    <s v="OFF-EN-10002500"/>
    <x v="1"/>
    <s v="Envelopes"/>
    <s v="Globe Weis Peel &amp; Seel First Class Envelopes"/>
    <x v="4835"/>
    <n v="1"/>
    <n v="0"/>
    <n v="5.7509999999999994"/>
    <s v="Anna Andreadi"/>
    <s v=""/>
    <n v="1"/>
    <n v="0"/>
  </r>
  <r>
    <n v="7483"/>
    <x v="3718"/>
    <x v="865"/>
    <d v="2016-09-30T00:00:00"/>
    <s v="Standard Class"/>
    <x v="655"/>
    <x v="655"/>
    <x v="2"/>
    <s v="United States"/>
    <s v="New York City"/>
    <s v="New York"/>
    <n v="10011"/>
    <x v="3"/>
    <s v="OFF-BI-10004654"/>
    <x v="1"/>
    <s v="Binders"/>
    <s v="Avery Binding System Hidden Tab Executive Style Index Sets"/>
    <x v="4997"/>
    <n v="4"/>
    <n v="0.2"/>
    <n v="6.9239999999999995"/>
    <s v="Chuck Magee"/>
    <s v=""/>
    <n v="1"/>
    <n v="0"/>
  </r>
  <r>
    <n v="7484"/>
    <x v="3719"/>
    <x v="534"/>
    <d v="2016-12-17T00:00:00"/>
    <s v="Second Class"/>
    <x v="182"/>
    <x v="182"/>
    <x v="1"/>
    <s v="United States"/>
    <s v="Philadelphia"/>
    <s v="Pennsylvania"/>
    <n v="19140"/>
    <x v="3"/>
    <s v="FUR-CH-10003774"/>
    <x v="0"/>
    <s v="Chairs"/>
    <s v="Global Wood Trimmed Manager's Task Chair, Khaki"/>
    <x v="4998"/>
    <n v="7"/>
    <n v="0.3"/>
    <n v="-108.26620000000001"/>
    <s v="Chuck Magee"/>
    <s v=""/>
    <n v="1"/>
    <n v="0"/>
  </r>
  <r>
    <n v="7485"/>
    <x v="3720"/>
    <x v="116"/>
    <d v="2020-01-02T00:00:00"/>
    <s v="Standard Class"/>
    <x v="37"/>
    <x v="37"/>
    <x v="2"/>
    <s v="United States"/>
    <s v="Fargo"/>
    <s v="North Dakota"/>
    <n v="58103"/>
    <x v="2"/>
    <s v="OFF-AR-10004707"/>
    <x v="1"/>
    <s v="Art"/>
    <s v="Staples in misc. colors"/>
    <x v="4724"/>
    <n v="1"/>
    <n v="0"/>
    <n v="0.86799999999999988"/>
    <s v="Kelly Williams"/>
    <s v=""/>
    <n v="1"/>
    <n v="0"/>
  </r>
  <r>
    <n v="7486"/>
    <x v="3720"/>
    <x v="116"/>
    <d v="2020-01-02T00:00:00"/>
    <s v="Standard Class"/>
    <x v="37"/>
    <x v="37"/>
    <x v="2"/>
    <s v="United States"/>
    <s v="Fargo"/>
    <s v="North Dakota"/>
    <n v="58103"/>
    <x v="2"/>
    <s v="OFF-BI-10004040"/>
    <x v="1"/>
    <s v="Binders"/>
    <s v="Wilson Jones Impact Binders"/>
    <x v="4213"/>
    <n v="5"/>
    <n v="0"/>
    <n v="12.690999999999999"/>
    <s v="Kelly Williams"/>
    <s v=""/>
    <n v="1"/>
    <n v="0"/>
  </r>
  <r>
    <n v="7487"/>
    <x v="3721"/>
    <x v="546"/>
    <d v="2017-12-24T00:00:00"/>
    <s v="Second Class"/>
    <x v="327"/>
    <x v="327"/>
    <x v="2"/>
    <s v="United States"/>
    <s v="Dover"/>
    <s v="New Hampshire"/>
    <n v="3820"/>
    <x v="3"/>
    <s v="OFF-PA-10001184"/>
    <x v="1"/>
    <s v="Paper"/>
    <s v="Xerox 1903"/>
    <x v="2744"/>
    <n v="5"/>
    <n v="0"/>
    <n v="14.651"/>
    <s v="Chuck Magee"/>
    <s v=""/>
    <n v="1"/>
    <n v="0"/>
  </r>
  <r>
    <n v="7488"/>
    <x v="3721"/>
    <x v="546"/>
    <d v="2017-12-24T00:00:00"/>
    <s v="Second Class"/>
    <x v="327"/>
    <x v="327"/>
    <x v="2"/>
    <s v="United States"/>
    <s v="Dover"/>
    <s v="New Hampshire"/>
    <n v="3820"/>
    <x v="3"/>
    <s v="TEC-AC-10004145"/>
    <x v="2"/>
    <s v="Accessories"/>
    <s v="Logitech diNovo Edge Keyboard"/>
    <x v="3633"/>
    <n v="9"/>
    <n v="0"/>
    <n v="517.47930000000008"/>
    <s v="Chuck Magee"/>
    <s v=""/>
    <n v="1"/>
    <n v="0"/>
  </r>
  <r>
    <n v="7489"/>
    <x v="3721"/>
    <x v="546"/>
    <d v="2017-12-24T00:00:00"/>
    <s v="Second Class"/>
    <x v="327"/>
    <x v="327"/>
    <x v="2"/>
    <s v="United States"/>
    <s v="Dover"/>
    <s v="New Hampshire"/>
    <n v="3820"/>
    <x v="3"/>
    <s v="FUR-TA-10003473"/>
    <x v="0"/>
    <s v="Tables"/>
    <s v="Bretford Rectangular Conference Table Tops"/>
    <x v="4999"/>
    <n v="4"/>
    <n v="0.3"/>
    <n v="-105.31639999999993"/>
    <s v="Chuck Magee"/>
    <s v=""/>
    <n v="1"/>
    <n v="0"/>
  </r>
  <r>
    <n v="7490"/>
    <x v="3722"/>
    <x v="60"/>
    <d v="2019-11-09T00:00:00"/>
    <s v="Standard Class"/>
    <x v="731"/>
    <x v="731"/>
    <x v="0"/>
    <s v="United States"/>
    <s v="San Diego"/>
    <s v="California"/>
    <n v="92105"/>
    <x v="1"/>
    <s v="OFF-PA-10003172"/>
    <x v="1"/>
    <s v="Paper"/>
    <s v="Xerox 1996"/>
    <x v="91"/>
    <n v="2"/>
    <n v="0"/>
    <n v="6.2208000000000006"/>
    <s v="Anna Andreadi"/>
    <n v="1"/>
    <n v="0"/>
    <n v="0"/>
  </r>
  <r>
    <n v="7491"/>
    <x v="3723"/>
    <x v="229"/>
    <d v="2017-09-16T00:00:00"/>
    <s v="Standard Class"/>
    <x v="135"/>
    <x v="135"/>
    <x v="1"/>
    <s v="United States"/>
    <s v="Los Angeles"/>
    <s v="California"/>
    <n v="90032"/>
    <x v="1"/>
    <s v="FUR-FU-10003799"/>
    <x v="0"/>
    <s v="Furnishings"/>
    <s v="Seth Thomas 13 1/2&quot; Wall Clock"/>
    <x v="5000"/>
    <n v="6"/>
    <n v="0"/>
    <n v="33.070799999999991"/>
    <s v="Anna Andreadi"/>
    <s v=""/>
    <n v="1"/>
    <n v="0"/>
  </r>
  <r>
    <n v="7492"/>
    <x v="3724"/>
    <x v="673"/>
    <d v="2019-11-16T00:00:00"/>
    <s v="Same Day"/>
    <x v="496"/>
    <x v="496"/>
    <x v="0"/>
    <s v="United States"/>
    <s v="Utica"/>
    <s v="New York"/>
    <n v="13501"/>
    <x v="3"/>
    <s v="TEC-PH-10002583"/>
    <x v="2"/>
    <s v="Phones"/>
    <s v="iOttie HLCRIO102 Car Mount"/>
    <x v="5001"/>
    <n v="6"/>
    <n v="0"/>
    <n v="5.9969999999999857"/>
    <s v="Chuck Magee"/>
    <s v=""/>
    <n v="1"/>
    <n v="0"/>
  </r>
  <r>
    <n v="7493"/>
    <x v="3725"/>
    <x v="220"/>
    <d v="2019-09-16T00:00:00"/>
    <s v="Standard Class"/>
    <x v="693"/>
    <x v="693"/>
    <x v="0"/>
    <s v="United States"/>
    <s v="Houston"/>
    <s v="Texas"/>
    <n v="77070"/>
    <x v="2"/>
    <s v="OFF-PA-10004239"/>
    <x v="1"/>
    <s v="Paper"/>
    <s v="Xerox 1953"/>
    <x v="1518"/>
    <n v="3"/>
    <n v="0.2"/>
    <n v="3.2099999999999982"/>
    <s v="Kelly Williams"/>
    <s v=""/>
    <n v="1"/>
    <n v="0"/>
  </r>
  <r>
    <n v="7494"/>
    <x v="3725"/>
    <x v="220"/>
    <d v="2019-09-16T00:00:00"/>
    <s v="Standard Class"/>
    <x v="693"/>
    <x v="693"/>
    <x v="0"/>
    <s v="United States"/>
    <s v="Houston"/>
    <s v="Texas"/>
    <n v="77070"/>
    <x v="2"/>
    <s v="FUR-TA-10002855"/>
    <x v="0"/>
    <s v="Tables"/>
    <s v="Bevis Round Conference Table Top &amp; Single Column Base"/>
    <x v="5002"/>
    <n v="5"/>
    <n v="0.3"/>
    <n v="-65.853000000000009"/>
    <s v="Kelly Williams"/>
    <s v=""/>
    <n v="1"/>
    <n v="0"/>
  </r>
  <r>
    <n v="7495"/>
    <x v="3725"/>
    <x v="220"/>
    <d v="2019-09-16T00:00:00"/>
    <s v="Standard Class"/>
    <x v="693"/>
    <x v="693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x v="5003"/>
    <n v="2"/>
    <n v="0.8"/>
    <n v="-4.2012"/>
    <s v="Kelly Williams"/>
    <s v=""/>
    <n v="1"/>
    <n v="0"/>
  </r>
  <r>
    <n v="7496"/>
    <x v="3726"/>
    <x v="1163"/>
    <d v="2019-07-18T00:00:00"/>
    <s v="Standard Class"/>
    <x v="646"/>
    <x v="646"/>
    <x v="0"/>
    <s v="United States"/>
    <s v="Westminster"/>
    <s v="California"/>
    <n v="92683"/>
    <x v="1"/>
    <s v="OFF-BI-10004022"/>
    <x v="1"/>
    <s v="Binders"/>
    <s v="Acco Suede Grain Vinyl Round Ring Binder"/>
    <x v="3079"/>
    <n v="2"/>
    <n v="0.2"/>
    <n v="1.4455999999999996"/>
    <s v="Anna Andreadi"/>
    <s v=""/>
    <n v="1"/>
    <n v="0"/>
  </r>
  <r>
    <n v="7497"/>
    <x v="3726"/>
    <x v="1163"/>
    <d v="2019-07-18T00:00:00"/>
    <s v="Standard Class"/>
    <x v="646"/>
    <x v="646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x v="3139"/>
    <n v="3"/>
    <n v="0"/>
    <n v="49.804199999999994"/>
    <s v="Anna Andreadi"/>
    <s v=""/>
    <n v="1"/>
    <n v="0"/>
  </r>
  <r>
    <n v="7498"/>
    <x v="3726"/>
    <x v="1163"/>
    <d v="2019-07-18T00:00:00"/>
    <s v="Standard Class"/>
    <x v="646"/>
    <x v="646"/>
    <x v="0"/>
    <s v="United States"/>
    <s v="Westminster"/>
    <s v="California"/>
    <n v="92683"/>
    <x v="1"/>
    <s v="OFF-FA-10000490"/>
    <x v="1"/>
    <s v="Fasteners"/>
    <s v="OIC Binder Clips, Mini, 1/4&quot; Capacity, Black"/>
    <x v="328"/>
    <n v="4"/>
    <n v="0"/>
    <n v="2.3311999999999999"/>
    <s v="Anna Andreadi"/>
    <s v=""/>
    <n v="1"/>
    <n v="0"/>
  </r>
  <r>
    <n v="7499"/>
    <x v="3726"/>
    <x v="1163"/>
    <d v="2019-07-18T00:00:00"/>
    <s v="Standard Class"/>
    <x v="646"/>
    <x v="646"/>
    <x v="0"/>
    <s v="United States"/>
    <s v="Westminster"/>
    <s v="California"/>
    <n v="92683"/>
    <x v="1"/>
    <s v="OFF-AR-10004042"/>
    <x v="1"/>
    <s v="Art"/>
    <s v="BOSTON Model 1800 Electric Pencil Sharpeners, Putty/Woodgrain"/>
    <x v="5004"/>
    <n v="4"/>
    <n v="0"/>
    <n v="20.856799999999993"/>
    <s v="Anna Andreadi"/>
    <s v=""/>
    <n v="1"/>
    <n v="0"/>
  </r>
  <r>
    <n v="7500"/>
    <x v="3726"/>
    <x v="1163"/>
    <d v="2019-07-18T00:00:00"/>
    <s v="Standard Class"/>
    <x v="646"/>
    <x v="646"/>
    <x v="0"/>
    <s v="United States"/>
    <s v="Westminster"/>
    <s v="California"/>
    <n v="92683"/>
    <x v="1"/>
    <s v="FUR-FU-10002960"/>
    <x v="0"/>
    <s v="Furnishings"/>
    <s v="Eldon 200 Class Desk Accessories, Burgundy"/>
    <x v="609"/>
    <n v="3"/>
    <n v="0"/>
    <n v="7.9128000000000007"/>
    <s v="Anna Andreadi"/>
    <s v=""/>
    <n v="1"/>
    <n v="0"/>
  </r>
  <r>
    <n v="7501"/>
    <x v="3726"/>
    <x v="1163"/>
    <d v="2019-07-18T00:00:00"/>
    <s v="Standard Class"/>
    <x v="646"/>
    <x v="646"/>
    <x v="0"/>
    <s v="United States"/>
    <s v="Westminster"/>
    <s v="California"/>
    <n v="92683"/>
    <x v="1"/>
    <s v="TEC-AC-10000991"/>
    <x v="2"/>
    <s v="Accessories"/>
    <s v="Sony Micro Vault Click 8 GB USB 2.0 Flash Drive"/>
    <x v="5005"/>
    <n v="3"/>
    <n v="0"/>
    <n v="19.735800000000005"/>
    <s v="Anna Andreadi"/>
    <s v=""/>
    <n v="1"/>
    <n v="0"/>
  </r>
  <r>
    <n v="7502"/>
    <x v="3726"/>
    <x v="1163"/>
    <d v="2019-07-18T00:00:00"/>
    <s v="Standard Class"/>
    <x v="646"/>
    <x v="646"/>
    <x v="0"/>
    <s v="United States"/>
    <s v="Westminster"/>
    <s v="California"/>
    <n v="92683"/>
    <x v="1"/>
    <s v="TEC-PH-10004977"/>
    <x v="2"/>
    <s v="Phones"/>
    <s v="GE 30524EE4"/>
    <x v="553"/>
    <n v="3"/>
    <n v="0.2"/>
    <n v="52.917299999999955"/>
    <s v="Anna Andreadi"/>
    <s v=""/>
    <n v="1"/>
    <n v="0"/>
  </r>
  <r>
    <n v="7503"/>
    <x v="3727"/>
    <x v="983"/>
    <d v="2019-03-30T00:00:00"/>
    <s v="Same Day"/>
    <x v="483"/>
    <x v="483"/>
    <x v="0"/>
    <s v="United States"/>
    <s v="Los Angeles"/>
    <s v="California"/>
    <n v="90036"/>
    <x v="1"/>
    <s v="OFF-AR-10000817"/>
    <x v="1"/>
    <s v="Art"/>
    <s v="Manco Dry-Lighter Erasable Highlighter"/>
    <x v="2398"/>
    <n v="2"/>
    <n v="0"/>
    <n v="2.0671999999999997"/>
    <s v="Anna Andreadi"/>
    <s v=""/>
    <n v="1"/>
    <n v="0"/>
  </r>
  <r>
    <n v="7504"/>
    <x v="3727"/>
    <x v="983"/>
    <d v="2019-03-30T00:00:00"/>
    <s v="Same Day"/>
    <x v="483"/>
    <x v="483"/>
    <x v="0"/>
    <s v="United States"/>
    <s v="Los Angeles"/>
    <s v="California"/>
    <n v="90036"/>
    <x v="1"/>
    <s v="TEC-PH-10002447"/>
    <x v="2"/>
    <s v="Phones"/>
    <s v="AT&amp;T CL83451 4-Handset Telephone"/>
    <x v="5006"/>
    <n v="1"/>
    <n v="0.2"/>
    <n v="18.539099999999991"/>
    <s v="Anna Andreadi"/>
    <s v=""/>
    <n v="1"/>
    <n v="0"/>
  </r>
  <r>
    <n v="7505"/>
    <x v="3728"/>
    <x v="1011"/>
    <d v="2018-02-04T00:00:00"/>
    <s v="Second Class"/>
    <x v="759"/>
    <x v="759"/>
    <x v="1"/>
    <s v="United States"/>
    <s v="Atlantic City"/>
    <s v="New Jersey"/>
    <n v="8401"/>
    <x v="3"/>
    <s v="OFF-EN-10003134"/>
    <x v="1"/>
    <s v="Envelopes"/>
    <s v="Staple envelope"/>
    <x v="371"/>
    <n v="2"/>
    <n v="0"/>
    <n v="11.68"/>
    <s v="Chuck Magee"/>
    <s v=""/>
    <n v="1"/>
    <n v="0"/>
  </r>
  <r>
    <n v="7506"/>
    <x v="3729"/>
    <x v="110"/>
    <d v="2019-06-13T00:00:00"/>
    <s v="Standard Class"/>
    <x v="572"/>
    <x v="572"/>
    <x v="0"/>
    <s v="United States"/>
    <s v="Skokie"/>
    <s v="Illinois"/>
    <n v="60076"/>
    <x v="2"/>
    <s v="OFF-BI-10000309"/>
    <x v="1"/>
    <s v="Binders"/>
    <s v="GBC Twin Loop Wire Binding Elements, 9/16&quot; Spine, Black"/>
    <x v="362"/>
    <n v="4"/>
    <n v="0.8"/>
    <n v="-18.872800000000009"/>
    <s v="Kelly Williams"/>
    <s v=""/>
    <n v="1"/>
    <n v="0"/>
  </r>
  <r>
    <n v="7507"/>
    <x v="3730"/>
    <x v="981"/>
    <d v="2016-11-06T00:00:00"/>
    <s v="Standard Class"/>
    <x v="129"/>
    <x v="129"/>
    <x v="0"/>
    <s v="United States"/>
    <s v="San Francisco"/>
    <s v="California"/>
    <n v="94122"/>
    <x v="1"/>
    <s v="TEC-PH-10001615"/>
    <x v="2"/>
    <s v="Phones"/>
    <s v="AT&amp;T CL82213"/>
    <x v="1956"/>
    <n v="2"/>
    <n v="0.2"/>
    <n v="5.2181999999999924"/>
    <s v="Anna Andreadi"/>
    <s v=""/>
    <n v="1"/>
    <n v="0"/>
  </r>
  <r>
    <n v="7508"/>
    <x v="3730"/>
    <x v="981"/>
    <d v="2016-11-06T00:00:00"/>
    <s v="Standard Class"/>
    <x v="129"/>
    <x v="129"/>
    <x v="0"/>
    <s v="United States"/>
    <s v="San Francisco"/>
    <s v="California"/>
    <n v="94122"/>
    <x v="1"/>
    <s v="OFF-ST-10003208"/>
    <x v="1"/>
    <s v="Storage"/>
    <s v="Adjustable Depth Letter/Legal Cart"/>
    <x v="979"/>
    <n v="2"/>
    <n v="0"/>
    <n v="105.24679999999995"/>
    <s v="Anna Andreadi"/>
    <s v=""/>
    <n v="1"/>
    <n v="0"/>
  </r>
  <r>
    <n v="7509"/>
    <x v="3731"/>
    <x v="1163"/>
    <d v="2019-07-18T00:00:00"/>
    <s v="Standard Class"/>
    <x v="252"/>
    <x v="252"/>
    <x v="0"/>
    <s v="United States"/>
    <s v="Columbus"/>
    <s v="Ohio"/>
    <n v="43229"/>
    <x v="3"/>
    <s v="OFF-PA-10000605"/>
    <x v="1"/>
    <s v="Paper"/>
    <s v="Xerox 1950"/>
    <x v="4766"/>
    <n v="2"/>
    <n v="0.2"/>
    <n v="3.3524000000000003"/>
    <s v="Chuck Magee"/>
    <s v=""/>
    <n v="1"/>
    <n v="0"/>
  </r>
  <r>
    <n v="7510"/>
    <x v="3731"/>
    <x v="1163"/>
    <d v="2019-07-18T00:00:00"/>
    <s v="Standard Class"/>
    <x v="252"/>
    <x v="252"/>
    <x v="0"/>
    <s v="United States"/>
    <s v="Columbus"/>
    <s v="Ohio"/>
    <n v="43229"/>
    <x v="3"/>
    <s v="TEC-PH-10000560"/>
    <x v="2"/>
    <s v="Phones"/>
    <s v="Samsung Galaxy S III - 16GB - pebble blue (T-Mobile)"/>
    <x v="5007"/>
    <n v="9"/>
    <n v="0.4"/>
    <n v="-377.98919999999998"/>
    <s v="Chuck Magee"/>
    <s v=""/>
    <n v="1"/>
    <n v="0"/>
  </r>
  <r>
    <n v="7511"/>
    <x v="3731"/>
    <x v="1163"/>
    <d v="2019-07-18T00:00:00"/>
    <s v="Standard Class"/>
    <x v="252"/>
    <x v="252"/>
    <x v="0"/>
    <s v="United States"/>
    <s v="Columbus"/>
    <s v="Ohio"/>
    <n v="43229"/>
    <x v="3"/>
    <s v="OFF-ST-10003455"/>
    <x v="1"/>
    <s v="Storage"/>
    <s v="Tenex File Box, Personal Filing Tote with Lid, Black"/>
    <x v="5008"/>
    <n v="5"/>
    <n v="0.2"/>
    <n v="4.6530000000000022"/>
    <s v="Chuck Magee"/>
    <s v=""/>
    <n v="1"/>
    <n v="0"/>
  </r>
  <r>
    <n v="7512"/>
    <x v="3731"/>
    <x v="1163"/>
    <d v="2019-07-18T00:00:00"/>
    <s v="Standard Class"/>
    <x v="252"/>
    <x v="252"/>
    <x v="0"/>
    <s v="United States"/>
    <s v="Columbus"/>
    <s v="Ohio"/>
    <n v="43229"/>
    <x v="3"/>
    <s v="FUR-FU-10002937"/>
    <x v="0"/>
    <s v="Furnishings"/>
    <s v="GE 48&quot; Fluorescent Tube, Cool White Energy Saver, 34 Watts, 30/Box"/>
    <x v="5009"/>
    <n v="5"/>
    <n v="0.2"/>
    <n v="148.845"/>
    <s v="Chuck Magee"/>
    <s v=""/>
    <n v="1"/>
    <n v="0"/>
  </r>
  <r>
    <n v="7513"/>
    <x v="3731"/>
    <x v="1163"/>
    <d v="2019-07-18T00:00:00"/>
    <s v="Standard Class"/>
    <x v="252"/>
    <x v="252"/>
    <x v="0"/>
    <s v="United States"/>
    <s v="Columbus"/>
    <s v="Ohio"/>
    <n v="43229"/>
    <x v="3"/>
    <s v="OFF-ST-10001837"/>
    <x v="1"/>
    <s v="Storage"/>
    <s v="SAFCO Mobile Desk Side File, Wire Frame"/>
    <x v="5010"/>
    <n v="7"/>
    <n v="0.2"/>
    <n v="17.959200000000003"/>
    <s v="Chuck Magee"/>
    <s v=""/>
    <n v="1"/>
    <n v="0"/>
  </r>
  <r>
    <n v="7514"/>
    <x v="3731"/>
    <x v="1163"/>
    <d v="2019-07-18T00:00:00"/>
    <s v="Standard Class"/>
    <x v="252"/>
    <x v="252"/>
    <x v="0"/>
    <s v="United States"/>
    <s v="Columbus"/>
    <s v="Ohio"/>
    <n v="43229"/>
    <x v="3"/>
    <s v="OFF-AR-10004757"/>
    <x v="1"/>
    <s v="Art"/>
    <s v="Crayola Colored Pencils"/>
    <x v="1332"/>
    <n v="5"/>
    <n v="0.2"/>
    <n v="2.1319999999999988"/>
    <s v="Chuck Magee"/>
    <s v=""/>
    <n v="1"/>
    <n v="0"/>
  </r>
  <r>
    <n v="7515"/>
    <x v="3732"/>
    <x v="34"/>
    <d v="2019-12-12T00:00:00"/>
    <s v="Second Class"/>
    <x v="252"/>
    <x v="252"/>
    <x v="0"/>
    <s v="United States"/>
    <s v="Richmond"/>
    <s v="Kentucky"/>
    <n v="40475"/>
    <x v="0"/>
    <s v="OFF-BI-10004236"/>
    <x v="1"/>
    <s v="Binders"/>
    <s v="XtraLife ClearVue Slant-D Ring Binder, White, 3&quot;"/>
    <x v="5011"/>
    <n v="2"/>
    <n v="0"/>
    <n v="13.505599999999999"/>
    <s v="Cassandra Brandow"/>
    <s v=""/>
    <n v="1"/>
    <n v="0"/>
  </r>
  <r>
    <n v="7516"/>
    <x v="3732"/>
    <x v="34"/>
    <d v="2019-12-12T00:00:00"/>
    <s v="Second Class"/>
    <x v="252"/>
    <x v="252"/>
    <x v="0"/>
    <s v="United States"/>
    <s v="Richmond"/>
    <s v="Kentucky"/>
    <n v="40475"/>
    <x v="0"/>
    <s v="OFF-AP-10000159"/>
    <x v="1"/>
    <s v="Appliances"/>
    <s v="Belkin F9M820V08 8 Outlet Surge"/>
    <x v="5012"/>
    <n v="5"/>
    <n v="0"/>
    <n v="62.32099999999997"/>
    <s v="Cassandra Brandow"/>
    <s v=""/>
    <n v="1"/>
    <n v="0"/>
  </r>
  <r>
    <n v="7517"/>
    <x v="3732"/>
    <x v="34"/>
    <d v="2019-12-12T00:00:00"/>
    <s v="Second Class"/>
    <x v="252"/>
    <x v="252"/>
    <x v="0"/>
    <s v="United States"/>
    <s v="Richmond"/>
    <s v="Kentucky"/>
    <n v="40475"/>
    <x v="0"/>
    <s v="OFF-BI-10003274"/>
    <x v="1"/>
    <s v="Binders"/>
    <s v="Avery Durable Slant Ring Binders, No Labels"/>
    <x v="204"/>
    <n v="4"/>
    <n v="0"/>
    <n v="7.4824000000000002"/>
    <s v="Cassandra Brandow"/>
    <s v=""/>
    <n v="1"/>
    <n v="0"/>
  </r>
  <r>
    <n v="7518"/>
    <x v="3732"/>
    <x v="34"/>
    <d v="2019-12-12T00:00:00"/>
    <s v="Second Class"/>
    <x v="252"/>
    <x v="252"/>
    <x v="0"/>
    <s v="United States"/>
    <s v="Richmond"/>
    <s v="Kentucky"/>
    <n v="40475"/>
    <x v="0"/>
    <s v="TEC-AC-10001013"/>
    <x v="2"/>
    <s v="Accessories"/>
    <s v="Logitech ClearChat Comfort/USB Headset H390"/>
    <x v="5013"/>
    <n v="5"/>
    <n v="0"/>
    <n v="48.328499999999991"/>
    <s v="Cassandra Brandow"/>
    <s v=""/>
    <n v="1"/>
    <n v="0"/>
  </r>
  <r>
    <n v="7519"/>
    <x v="3732"/>
    <x v="34"/>
    <d v="2019-12-12T00:00:00"/>
    <s v="Second Class"/>
    <x v="252"/>
    <x v="252"/>
    <x v="0"/>
    <s v="United States"/>
    <s v="Richmond"/>
    <s v="Kentucky"/>
    <n v="40475"/>
    <x v="0"/>
    <s v="OFF-ST-10004963"/>
    <x v="1"/>
    <s v="Storage"/>
    <s v="Eldon Gobal File Keepers"/>
    <x v="5014"/>
    <n v="1"/>
    <n v="0"/>
    <n v="0.60559999999999903"/>
    <s v="Cassandra Brandow"/>
    <s v=""/>
    <n v="1"/>
    <n v="0"/>
  </r>
  <r>
    <n v="7520"/>
    <x v="3732"/>
    <x v="34"/>
    <d v="2019-12-12T00:00:00"/>
    <s v="Second Class"/>
    <x v="252"/>
    <x v="252"/>
    <x v="0"/>
    <s v="United States"/>
    <s v="Richmond"/>
    <s v="Kentucky"/>
    <n v="40475"/>
    <x v="0"/>
    <s v="OFF-LA-10004409"/>
    <x v="1"/>
    <s v="Labels"/>
    <s v="Avery 492"/>
    <x v="1784"/>
    <n v="2"/>
    <n v="0"/>
    <n v="2.6495999999999995"/>
    <s v="Cassandra Brandow"/>
    <s v=""/>
    <n v="1"/>
    <n v="0"/>
  </r>
  <r>
    <n v="7521"/>
    <x v="3732"/>
    <x v="34"/>
    <d v="2019-12-12T00:00:00"/>
    <s v="Second Class"/>
    <x v="252"/>
    <x v="252"/>
    <x v="0"/>
    <s v="United States"/>
    <s v="Richmond"/>
    <s v="Kentucky"/>
    <n v="40475"/>
    <x v="0"/>
    <s v="TEC-CO-10001046"/>
    <x v="2"/>
    <s v="Copiers"/>
    <s v="Canon Imageclass D680 Copier / Fax"/>
    <x v="5015"/>
    <n v="2"/>
    <n v="0"/>
    <n v="629.99099999999999"/>
    <s v="Cassandra Brandow"/>
    <s v=""/>
    <n v="1"/>
    <n v="0"/>
  </r>
  <r>
    <n v="7522"/>
    <x v="3733"/>
    <x v="64"/>
    <d v="2018-09-11T00:00:00"/>
    <s v="Standard Class"/>
    <x v="198"/>
    <x v="198"/>
    <x v="0"/>
    <s v="United States"/>
    <s v="Lancaster"/>
    <s v="Ohio"/>
    <n v="43130"/>
    <x v="3"/>
    <s v="OFF-BI-10002824"/>
    <x v="1"/>
    <s v="Binders"/>
    <s v="Recycled Easel Ring Binders"/>
    <x v="5016"/>
    <n v="2"/>
    <n v="0.7"/>
    <n v="-7.4600000000000009"/>
    <s v="Chuck Magee"/>
    <s v=""/>
    <n v="1"/>
    <n v="0"/>
  </r>
  <r>
    <n v="7523"/>
    <x v="3733"/>
    <x v="64"/>
    <d v="2018-09-11T00:00:00"/>
    <s v="Standard Class"/>
    <x v="198"/>
    <x v="198"/>
    <x v="0"/>
    <s v="United States"/>
    <s v="Lancaster"/>
    <s v="Ohio"/>
    <n v="43130"/>
    <x v="3"/>
    <s v="OFF-BI-10001757"/>
    <x v="1"/>
    <s v="Binders"/>
    <s v="Pressboard Hanging Data Binders for Unburst Sheets"/>
    <x v="5017"/>
    <n v="6"/>
    <n v="0.7"/>
    <n v="-6.4944000000000024"/>
    <s v="Chuck Magee"/>
    <s v=""/>
    <n v="1"/>
    <n v="0"/>
  </r>
  <r>
    <n v="7524"/>
    <x v="3733"/>
    <x v="64"/>
    <d v="2018-09-11T00:00:00"/>
    <s v="Standard Class"/>
    <x v="198"/>
    <x v="198"/>
    <x v="0"/>
    <s v="United States"/>
    <s v="Lancaster"/>
    <s v="Ohio"/>
    <n v="43130"/>
    <x v="3"/>
    <s v="FUR-CH-10004477"/>
    <x v="0"/>
    <s v="Chairs"/>
    <s v="Global Push Button Manager's Chair, Indigo"/>
    <x v="4967"/>
    <n v="2"/>
    <n v="0.3"/>
    <n v="-1.217800000000004"/>
    <s v="Chuck Magee"/>
    <s v=""/>
    <n v="1"/>
    <n v="0"/>
  </r>
  <r>
    <n v="7525"/>
    <x v="3734"/>
    <x v="1076"/>
    <d v="2016-09-16T00:00:00"/>
    <s v="Standard Class"/>
    <x v="52"/>
    <x v="52"/>
    <x v="0"/>
    <s v="United States"/>
    <s v="Gresham"/>
    <s v="Oregon"/>
    <n v="97030"/>
    <x v="1"/>
    <s v="OFF-EN-10003072"/>
    <x v="1"/>
    <s v="Envelopes"/>
    <s v="Peel &amp; Seel Envelopes"/>
    <x v="5018"/>
    <n v="7"/>
    <n v="0.2"/>
    <n v="7.6047999999999991"/>
    <s v="Anna Andreadi"/>
    <s v=""/>
    <n v="1"/>
    <n v="0"/>
  </r>
  <r>
    <n v="7526"/>
    <x v="3734"/>
    <x v="1076"/>
    <d v="2016-09-16T00:00:00"/>
    <s v="Standard Class"/>
    <x v="52"/>
    <x v="52"/>
    <x v="0"/>
    <s v="United States"/>
    <s v="Gresham"/>
    <s v="Oregon"/>
    <n v="97030"/>
    <x v="1"/>
    <s v="FUR-CH-10003973"/>
    <x v="0"/>
    <s v="Chairs"/>
    <s v="GuestStacker Chair with Chrome Finish Legs"/>
    <x v="3336"/>
    <n v="5"/>
    <n v="0.2"/>
    <n v="148.70400000000006"/>
    <s v="Anna Andreadi"/>
    <s v=""/>
    <n v="1"/>
    <n v="0"/>
  </r>
  <r>
    <n v="7527"/>
    <x v="3735"/>
    <x v="986"/>
    <d v="2019-09-26T00:00:00"/>
    <s v="Same Day"/>
    <x v="19"/>
    <x v="19"/>
    <x v="1"/>
    <s v="United States"/>
    <s v="San Francisco"/>
    <s v="California"/>
    <n v="94109"/>
    <x v="1"/>
    <s v="OFF-EN-10001028"/>
    <x v="1"/>
    <s v="Envelopes"/>
    <s v="Staple envelope"/>
    <x v="3337"/>
    <n v="6"/>
    <n v="0"/>
    <n v="33.064799999999998"/>
    <s v="Anna Andreadi"/>
    <s v=""/>
    <n v="1"/>
    <n v="0"/>
  </r>
  <r>
    <n v="7528"/>
    <x v="3735"/>
    <x v="986"/>
    <d v="2019-09-26T00:00:00"/>
    <s v="Same Day"/>
    <x v="19"/>
    <x v="19"/>
    <x v="1"/>
    <s v="United States"/>
    <s v="San Francisco"/>
    <s v="California"/>
    <n v="94109"/>
    <x v="1"/>
    <s v="FUR-FU-10003829"/>
    <x v="0"/>
    <s v="Furnishings"/>
    <s v="Stackable Trays"/>
    <x v="357"/>
    <n v="3"/>
    <n v="0"/>
    <n v="2.9567999999999994"/>
    <s v="Anna Andreadi"/>
    <s v=""/>
    <n v="1"/>
    <n v="0"/>
  </r>
  <r>
    <n v="7529"/>
    <x v="3735"/>
    <x v="986"/>
    <d v="2019-09-26T00:00:00"/>
    <s v="Same Day"/>
    <x v="19"/>
    <x v="19"/>
    <x v="1"/>
    <s v="United States"/>
    <s v="San Francisco"/>
    <s v="California"/>
    <n v="94109"/>
    <x v="1"/>
    <s v="OFF-PA-10002245"/>
    <x v="1"/>
    <s v="Paper"/>
    <s v="Xerox 1895"/>
    <x v="1211"/>
    <n v="6"/>
    <n v="0"/>
    <n v="16.146000000000001"/>
    <s v="Anna Andreadi"/>
    <s v=""/>
    <n v="1"/>
    <n v="0"/>
  </r>
  <r>
    <n v="7530"/>
    <x v="3735"/>
    <x v="986"/>
    <d v="2019-09-26T00:00:00"/>
    <s v="Same Day"/>
    <x v="19"/>
    <x v="19"/>
    <x v="1"/>
    <s v="United States"/>
    <s v="San Francisco"/>
    <s v="California"/>
    <n v="94109"/>
    <x v="1"/>
    <s v="OFF-BI-10002215"/>
    <x v="1"/>
    <s v="Binders"/>
    <s v="Wilson Jones Hanging View Binder, White, 1&quot;"/>
    <x v="342"/>
    <n v="3"/>
    <n v="0.2"/>
    <n v="5.5379999999999985"/>
    <s v="Anna Andreadi"/>
    <s v=""/>
    <n v="1"/>
    <n v="0"/>
  </r>
  <r>
    <n v="7531"/>
    <x v="3735"/>
    <x v="986"/>
    <d v="2019-09-26T00:00:00"/>
    <s v="Same Day"/>
    <x v="19"/>
    <x v="19"/>
    <x v="1"/>
    <s v="United States"/>
    <s v="San Francisco"/>
    <s v="California"/>
    <n v="94109"/>
    <x v="1"/>
    <s v="OFF-BI-10003925"/>
    <x v="1"/>
    <s v="Binders"/>
    <s v="Fellowes PB300 Plastic Comb Binding Machine"/>
    <x v="2594"/>
    <n v="3"/>
    <n v="0.2"/>
    <n v="314.27190000000002"/>
    <s v="Anna Andreadi"/>
    <s v=""/>
    <n v="1"/>
    <n v="0"/>
  </r>
  <r>
    <n v="7532"/>
    <x v="3736"/>
    <x v="26"/>
    <d v="2018-06-19T00:00:00"/>
    <s v="First Class"/>
    <x v="62"/>
    <x v="62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x v="4602"/>
    <n v="3"/>
    <n v="0.2"/>
    <n v="-13.317600000000013"/>
    <s v="Anna Andreadi"/>
    <s v=""/>
    <n v="1"/>
    <n v="0"/>
  </r>
  <r>
    <n v="7533"/>
    <x v="3736"/>
    <x v="26"/>
    <d v="2018-06-19T00:00:00"/>
    <s v="First Class"/>
    <x v="62"/>
    <x v="62"/>
    <x v="0"/>
    <s v="United States"/>
    <s v="Longmont"/>
    <s v="Colorado"/>
    <n v="80501"/>
    <x v="1"/>
    <s v="FUR-CH-10004853"/>
    <x v="0"/>
    <s v="Chairs"/>
    <s v="Global Manager's Adjustable Task Chair, Storm"/>
    <x v="5019"/>
    <n v="4"/>
    <n v="0.2"/>
    <n v="54.352799999999945"/>
    <s v="Anna Andreadi"/>
    <s v=""/>
    <n v="1"/>
    <n v="0"/>
  </r>
  <r>
    <n v="7534"/>
    <x v="3737"/>
    <x v="906"/>
    <d v="2019-03-01T00:00:00"/>
    <s v="Standard Class"/>
    <x v="573"/>
    <x v="573"/>
    <x v="0"/>
    <s v="United States"/>
    <s v="Greenville"/>
    <s v="North Carolina"/>
    <n v="27834"/>
    <x v="0"/>
    <s v="FUR-CH-10002880"/>
    <x v="0"/>
    <s v="Chairs"/>
    <s v="Global High-Back Leather Tilter, Burgundy"/>
    <x v="3263"/>
    <n v="2"/>
    <n v="0.2"/>
    <n v="-22.138200000000012"/>
    <s v="Cassandra Brandow"/>
    <s v=""/>
    <n v="1"/>
    <n v="0"/>
  </r>
  <r>
    <n v="7535"/>
    <x v="3737"/>
    <x v="906"/>
    <d v="2019-03-01T00:00:00"/>
    <s v="Standard Class"/>
    <x v="573"/>
    <x v="573"/>
    <x v="0"/>
    <s v="United States"/>
    <s v="Greenville"/>
    <s v="North Carolina"/>
    <n v="27834"/>
    <x v="0"/>
    <s v="FUR-BO-10004709"/>
    <x v="0"/>
    <s v="Bookcases"/>
    <s v="Bush Westfield Collection Bookcases, Medium Cherry Finish"/>
    <x v="3107"/>
    <n v="5"/>
    <n v="0.2"/>
    <n v="5.7980000000000018"/>
    <s v="Cassandra Brandow"/>
    <s v=""/>
    <n v="1"/>
    <n v="0"/>
  </r>
  <r>
    <n v="7536"/>
    <x v="3738"/>
    <x v="185"/>
    <d v="2019-04-07T00:00:00"/>
    <s v="Standard Class"/>
    <x v="428"/>
    <x v="428"/>
    <x v="1"/>
    <s v="United States"/>
    <s v="Los Angeles"/>
    <s v="California"/>
    <n v="90004"/>
    <x v="1"/>
    <s v="OFF-SU-10004231"/>
    <x v="1"/>
    <s v="Supplies"/>
    <s v="Acme Tagit Stainless Steel Antibacterial Scissors"/>
    <x v="1286"/>
    <n v="3"/>
    <n v="0"/>
    <n v="8.0190000000000001"/>
    <s v="Anna Andreadi"/>
    <s v=""/>
    <n v="1"/>
    <n v="0"/>
  </r>
  <r>
    <n v="7537"/>
    <x v="3739"/>
    <x v="734"/>
    <d v="2019-12-08T00:00:00"/>
    <s v="Standard Class"/>
    <x v="597"/>
    <x v="597"/>
    <x v="0"/>
    <s v="United States"/>
    <s v="Houston"/>
    <s v="Texas"/>
    <n v="77041"/>
    <x v="2"/>
    <s v="FUR-FU-10000820"/>
    <x v="0"/>
    <s v="Furnishings"/>
    <s v="Tensor Brushed Steel Torchiere Floor Lamp"/>
    <x v="4956"/>
    <n v="2"/>
    <n v="0.6"/>
    <n v="-14.271599999999999"/>
    <s v="Kelly Williams"/>
    <s v=""/>
    <n v="1"/>
    <n v="0"/>
  </r>
  <r>
    <n v="7538"/>
    <x v="3740"/>
    <x v="317"/>
    <d v="2018-02-22T00:00:00"/>
    <s v="Second Class"/>
    <x v="218"/>
    <x v="218"/>
    <x v="0"/>
    <s v="United States"/>
    <s v="San Francisco"/>
    <s v="California"/>
    <n v="94109"/>
    <x v="1"/>
    <s v="OFF-PA-10001736"/>
    <x v="1"/>
    <s v="Paper"/>
    <s v="Xerox 1880"/>
    <x v="2745"/>
    <n v="2"/>
    <n v="0"/>
    <n v="33.313599999999994"/>
    <s v="Anna Andreadi"/>
    <s v=""/>
    <n v="1"/>
    <n v="0"/>
  </r>
  <r>
    <n v="7539"/>
    <x v="3741"/>
    <x v="574"/>
    <d v="2019-12-06T00:00:00"/>
    <s v="Standard Class"/>
    <x v="510"/>
    <x v="510"/>
    <x v="1"/>
    <s v="United States"/>
    <s v="Denver"/>
    <s v="Colorado"/>
    <n v="80219"/>
    <x v="1"/>
    <s v="OFF-ST-10003306"/>
    <x v="1"/>
    <s v="Storage"/>
    <s v="Letter Size Cart"/>
    <x v="5020"/>
    <n v="1"/>
    <n v="0.2"/>
    <n v="12.857399999999984"/>
    <s v="Anna Andreadi"/>
    <s v=""/>
    <n v="1"/>
    <n v="0"/>
  </r>
  <r>
    <n v="7540"/>
    <x v="3741"/>
    <x v="574"/>
    <d v="2019-12-06T00:00:00"/>
    <s v="Standard Class"/>
    <x v="510"/>
    <x v="510"/>
    <x v="1"/>
    <s v="United States"/>
    <s v="Denver"/>
    <s v="Colorado"/>
    <n v="80219"/>
    <x v="1"/>
    <s v="OFF-BI-10003707"/>
    <x v="1"/>
    <s v="Binders"/>
    <s v="Aluminum Screw Posts"/>
    <x v="941"/>
    <n v="8"/>
    <n v="0.7"/>
    <n v="-24.41599999999999"/>
    <s v="Anna Andreadi"/>
    <s v=""/>
    <n v="1"/>
    <n v="0"/>
  </r>
  <r>
    <n v="7541"/>
    <x v="3741"/>
    <x v="574"/>
    <d v="2019-12-06T00:00:00"/>
    <s v="Standard Class"/>
    <x v="510"/>
    <x v="510"/>
    <x v="1"/>
    <s v="United States"/>
    <s v="Denver"/>
    <s v="Colorado"/>
    <n v="80219"/>
    <x v="1"/>
    <s v="FUR-BO-10003546"/>
    <x v="0"/>
    <s v="Bookcases"/>
    <s v="Hon 4-Shelf Metal Bookcases"/>
    <x v="2516"/>
    <n v="8"/>
    <n v="0.7"/>
    <n v="-363.52799999999991"/>
    <s v="Anna Andreadi"/>
    <s v=""/>
    <n v="1"/>
    <n v="0"/>
  </r>
  <r>
    <n v="7542"/>
    <x v="3741"/>
    <x v="574"/>
    <d v="2019-12-06T00:00:00"/>
    <s v="Standard Class"/>
    <x v="510"/>
    <x v="510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x v="5021"/>
    <n v="2"/>
    <n v="0.2"/>
    <n v="4.9615999999999989"/>
    <s v="Anna Andreadi"/>
    <s v=""/>
    <n v="1"/>
    <n v="0"/>
  </r>
  <r>
    <n v="7543"/>
    <x v="3741"/>
    <x v="574"/>
    <d v="2019-12-06T00:00:00"/>
    <s v="Standard Class"/>
    <x v="510"/>
    <x v="510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x v="5022"/>
    <n v="6"/>
    <n v="0.2"/>
    <n v="0"/>
    <s v="Anna Andreadi"/>
    <s v=""/>
    <n v="1"/>
    <n v="0"/>
  </r>
  <r>
    <n v="7544"/>
    <x v="3741"/>
    <x v="574"/>
    <d v="2019-12-06T00:00:00"/>
    <s v="Standard Class"/>
    <x v="510"/>
    <x v="510"/>
    <x v="1"/>
    <s v="United States"/>
    <s v="Denver"/>
    <s v="Colorado"/>
    <n v="80219"/>
    <x v="1"/>
    <s v="TEC-PH-10004833"/>
    <x v="2"/>
    <s v="Phones"/>
    <s v="Macally Suction Cup Mount"/>
    <x v="5023"/>
    <n v="6"/>
    <n v="0.2"/>
    <n v="-14.34"/>
    <s v="Anna Andreadi"/>
    <s v=""/>
    <n v="1"/>
    <n v="0"/>
  </r>
  <r>
    <n v="7545"/>
    <x v="3741"/>
    <x v="574"/>
    <d v="2019-12-06T00:00:00"/>
    <s v="Standard Class"/>
    <x v="510"/>
    <x v="510"/>
    <x v="1"/>
    <s v="United States"/>
    <s v="Denver"/>
    <s v="Colorado"/>
    <n v="80219"/>
    <x v="1"/>
    <s v="FUR-CH-10002335"/>
    <x v="0"/>
    <s v="Chairs"/>
    <s v="Hon GuestStacker Chair"/>
    <x v="5024"/>
    <n v="5"/>
    <n v="0.2"/>
    <n v="68.001000000000033"/>
    <s v="Anna Andreadi"/>
    <s v=""/>
    <n v="1"/>
    <n v="0"/>
  </r>
  <r>
    <n v="7546"/>
    <x v="3742"/>
    <x v="982"/>
    <d v="2016-10-15T00:00:00"/>
    <s v="Standard Class"/>
    <x v="782"/>
    <x v="782"/>
    <x v="1"/>
    <s v="United States"/>
    <s v="Huntsville"/>
    <s v="Texas"/>
    <n v="77340"/>
    <x v="2"/>
    <s v="TEC-PH-10001128"/>
    <x v="2"/>
    <s v="Phones"/>
    <s v="Motorola Droid Maxx"/>
    <x v="5025"/>
    <n v="6"/>
    <n v="0.2"/>
    <n v="71.995200000000011"/>
    <s v="Kelly Williams"/>
    <s v=""/>
    <n v="1"/>
    <n v="1"/>
  </r>
  <r>
    <n v="7547"/>
    <x v="3742"/>
    <x v="982"/>
    <d v="2016-10-15T00:00:00"/>
    <s v="Standard Class"/>
    <x v="782"/>
    <x v="782"/>
    <x v="1"/>
    <s v="United States"/>
    <s v="Huntsville"/>
    <s v="Texas"/>
    <n v="77340"/>
    <x v="2"/>
    <s v="TEC-PH-10004667"/>
    <x v="2"/>
    <s v="Phones"/>
    <s v="Cisco 8x8 Inc. 6753i IP Business Phone System"/>
    <x v="5026"/>
    <n v="7"/>
    <n v="0.2"/>
    <n v="66.145099999999957"/>
    <s v="Kelly Williams"/>
    <s v=""/>
    <n v="1"/>
    <n v="0"/>
  </r>
  <r>
    <n v="7548"/>
    <x v="3742"/>
    <x v="982"/>
    <d v="2016-10-15T00:00:00"/>
    <s v="Standard Class"/>
    <x v="782"/>
    <x v="782"/>
    <x v="1"/>
    <s v="United States"/>
    <s v="Huntsville"/>
    <s v="Texas"/>
    <n v="77340"/>
    <x v="2"/>
    <s v="OFF-BI-10004817"/>
    <x v="1"/>
    <s v="Binders"/>
    <s v="GBC Personal VeloBind Strips"/>
    <x v="5027"/>
    <n v="5"/>
    <n v="0.8"/>
    <n v="-19.16800000000001"/>
    <s v="Kelly Williams"/>
    <s v=""/>
    <n v="1"/>
    <n v="0"/>
  </r>
  <r>
    <n v="7549"/>
    <x v="3742"/>
    <x v="982"/>
    <d v="2016-10-15T00:00:00"/>
    <s v="Standard Class"/>
    <x v="782"/>
    <x v="782"/>
    <x v="1"/>
    <s v="United States"/>
    <s v="Huntsville"/>
    <s v="Texas"/>
    <n v="77340"/>
    <x v="2"/>
    <s v="OFF-BI-10004140"/>
    <x v="1"/>
    <s v="Binders"/>
    <s v="Avery Non-Stick Binders"/>
    <x v="5028"/>
    <n v="1"/>
    <n v="0.8"/>
    <n v="-1.5715000000000008"/>
    <s v="Kelly Williams"/>
    <s v=""/>
    <n v="1"/>
    <n v="0"/>
  </r>
  <r>
    <n v="7550"/>
    <x v="3743"/>
    <x v="64"/>
    <d v="2018-09-07T00:00:00"/>
    <s v="First Class"/>
    <x v="605"/>
    <x v="605"/>
    <x v="1"/>
    <s v="United States"/>
    <s v="Houston"/>
    <s v="Texas"/>
    <n v="77036"/>
    <x v="2"/>
    <s v="FUR-FU-10004671"/>
    <x v="0"/>
    <s v="Furnishings"/>
    <s v="Executive Impressions 12&quot; Wall Clock"/>
    <x v="5029"/>
    <n v="3"/>
    <n v="0.6"/>
    <n v="-11.662199999999999"/>
    <s v="Kelly Williams"/>
    <s v=""/>
    <n v="1"/>
    <n v="0"/>
  </r>
  <r>
    <n v="7551"/>
    <x v="3744"/>
    <x v="1164"/>
    <d v="2016-11-25T00:00:00"/>
    <s v="Standard Class"/>
    <x v="542"/>
    <x v="542"/>
    <x v="1"/>
    <s v="United States"/>
    <s v="New York City"/>
    <s v="New York"/>
    <n v="10024"/>
    <x v="3"/>
    <s v="OFF-EN-10002592"/>
    <x v="1"/>
    <s v="Envelopes"/>
    <s v="Peel &amp; Seel Recycled Catalog Envelopes, Brown"/>
    <x v="5030"/>
    <n v="3"/>
    <n v="0"/>
    <n v="17.37"/>
    <s v="Chuck Magee"/>
    <s v=""/>
    <n v="1"/>
    <n v="0"/>
  </r>
  <r>
    <n v="7552"/>
    <x v="3744"/>
    <x v="1164"/>
    <d v="2016-11-25T00:00:00"/>
    <s v="Standard Class"/>
    <x v="542"/>
    <x v="542"/>
    <x v="1"/>
    <s v="United States"/>
    <s v="New York City"/>
    <s v="New York"/>
    <n v="10024"/>
    <x v="3"/>
    <s v="TEC-PH-10004447"/>
    <x v="2"/>
    <s v="Phones"/>
    <s v="Toshiba IPT2010-SD IP Telephone"/>
    <x v="5031"/>
    <n v="6"/>
    <n v="0"/>
    <n v="216.8244"/>
    <s v="Chuck Magee"/>
    <s v=""/>
    <n v="1"/>
    <n v="0"/>
  </r>
  <r>
    <n v="7553"/>
    <x v="3744"/>
    <x v="1164"/>
    <d v="2016-11-25T00:00:00"/>
    <s v="Standard Class"/>
    <x v="542"/>
    <x v="542"/>
    <x v="1"/>
    <s v="United States"/>
    <s v="New York City"/>
    <s v="New York"/>
    <n v="10024"/>
    <x v="3"/>
    <s v="OFF-BI-10003669"/>
    <x v="1"/>
    <s v="Binders"/>
    <s v="3M Organizer Strips"/>
    <x v="91"/>
    <n v="3"/>
    <n v="0.2"/>
    <n v="4.5359999999999996"/>
    <s v="Chuck Magee"/>
    <s v=""/>
    <n v="1"/>
    <n v="0"/>
  </r>
  <r>
    <n v="7554"/>
    <x v="3744"/>
    <x v="1164"/>
    <d v="2016-11-25T00:00:00"/>
    <s v="Standard Class"/>
    <x v="542"/>
    <x v="542"/>
    <x v="1"/>
    <s v="United States"/>
    <s v="New York City"/>
    <s v="New York"/>
    <n v="10024"/>
    <x v="3"/>
    <s v="OFF-PA-10000223"/>
    <x v="1"/>
    <s v="Paper"/>
    <s v="Xerox 2000"/>
    <x v="243"/>
    <n v="4"/>
    <n v="0"/>
    <n v="12.441600000000001"/>
    <s v="Chuck Magee"/>
    <s v=""/>
    <n v="1"/>
    <n v="0"/>
  </r>
  <r>
    <n v="7555"/>
    <x v="3745"/>
    <x v="1025"/>
    <d v="2016-05-14T00:00:00"/>
    <s v="Second Class"/>
    <x v="314"/>
    <x v="314"/>
    <x v="0"/>
    <s v="United States"/>
    <s v="Philadelphia"/>
    <s v="Pennsylvania"/>
    <n v="19134"/>
    <x v="3"/>
    <s v="FUR-BO-10004467"/>
    <x v="0"/>
    <s v="Bookcases"/>
    <s v="Bestar Classic Bookcase"/>
    <x v="5032"/>
    <n v="7"/>
    <n v="0.5"/>
    <n v="-216.97830000000002"/>
    <s v="Chuck Magee"/>
    <s v=""/>
    <n v="1"/>
    <n v="0"/>
  </r>
  <r>
    <n v="7556"/>
    <x v="3745"/>
    <x v="1025"/>
    <d v="2016-05-14T00:00:00"/>
    <s v="Second Class"/>
    <x v="314"/>
    <x v="314"/>
    <x v="0"/>
    <s v="United States"/>
    <s v="Philadelphia"/>
    <s v="Pennsylvania"/>
    <n v="19134"/>
    <x v="3"/>
    <s v="OFF-AR-10000716"/>
    <x v="1"/>
    <s v="Art"/>
    <s v="DIXON Ticonderoga Erasable Checking Pencils"/>
    <x v="4732"/>
    <n v="5"/>
    <n v="0.2"/>
    <n v="5.3010000000000002"/>
    <s v="Chuck Magee"/>
    <s v=""/>
    <n v="1"/>
    <n v="0"/>
  </r>
  <r>
    <n v="7557"/>
    <x v="3746"/>
    <x v="344"/>
    <d v="2019-12-02T00:00:00"/>
    <s v="Standard Class"/>
    <x v="335"/>
    <x v="335"/>
    <x v="1"/>
    <s v="United States"/>
    <s v="Columbus"/>
    <s v="Indiana"/>
    <n v="47201"/>
    <x v="2"/>
    <s v="OFF-PA-10003641"/>
    <x v="1"/>
    <s v="Paper"/>
    <s v="Xerox 1909"/>
    <x v="5033"/>
    <n v="6"/>
    <n v="0"/>
    <n v="72.808799999999991"/>
    <s v="Kelly Williams"/>
    <s v=""/>
    <n v="1"/>
    <n v="0"/>
  </r>
  <r>
    <n v="7558"/>
    <x v="3746"/>
    <x v="344"/>
    <d v="2019-12-02T00:00:00"/>
    <s v="Standard Class"/>
    <x v="335"/>
    <x v="335"/>
    <x v="1"/>
    <s v="United States"/>
    <s v="Columbus"/>
    <s v="Indiana"/>
    <n v="47201"/>
    <x v="2"/>
    <s v="OFF-BI-10004519"/>
    <x v="1"/>
    <s v="Binders"/>
    <s v="GBC DocuBind P100 Manual Binding Machine"/>
    <x v="5034"/>
    <n v="3"/>
    <n v="0"/>
    <n v="224.07299999999998"/>
    <s v="Kelly Williams"/>
    <s v=""/>
    <n v="1"/>
    <n v="0"/>
  </r>
  <r>
    <n v="7559"/>
    <x v="3747"/>
    <x v="301"/>
    <d v="2016-11-05T00:00:00"/>
    <s v="Standard Class"/>
    <x v="351"/>
    <x v="351"/>
    <x v="0"/>
    <s v="United States"/>
    <s v="Long Beach"/>
    <s v="New York"/>
    <n v="11561"/>
    <x v="3"/>
    <s v="OFF-AP-10002518"/>
    <x v="1"/>
    <s v="Appliances"/>
    <s v="Kensington 7 Outlet MasterPiece Power Center"/>
    <x v="5035"/>
    <n v="3"/>
    <n v="0"/>
    <n v="154.84259999999995"/>
    <s v="Chuck Magee"/>
    <s v=""/>
    <n v="1"/>
    <n v="0"/>
  </r>
  <r>
    <n v="7560"/>
    <x v="3747"/>
    <x v="301"/>
    <d v="2016-11-05T00:00:00"/>
    <s v="Standard Class"/>
    <x v="351"/>
    <x v="351"/>
    <x v="0"/>
    <s v="United States"/>
    <s v="Long Beach"/>
    <s v="New York"/>
    <n v="11561"/>
    <x v="3"/>
    <s v="OFF-PA-10000806"/>
    <x v="1"/>
    <s v="Paper"/>
    <s v="Xerox 1934"/>
    <x v="3856"/>
    <n v="3"/>
    <n v="0"/>
    <n v="82.290599999999998"/>
    <s v="Chuck Magee"/>
    <s v=""/>
    <n v="1"/>
    <n v="0"/>
  </r>
  <r>
    <n v="7561"/>
    <x v="3747"/>
    <x v="301"/>
    <d v="2016-11-05T00:00:00"/>
    <s v="Standard Class"/>
    <x v="351"/>
    <x v="351"/>
    <x v="0"/>
    <s v="United States"/>
    <s v="Long Beach"/>
    <s v="New York"/>
    <n v="11561"/>
    <x v="3"/>
    <s v="FUR-FU-10003142"/>
    <x v="0"/>
    <s v="Furnishings"/>
    <s v="Master Big Foot Doorstop, Beige"/>
    <x v="3381"/>
    <n v="6"/>
    <n v="0"/>
    <n v="9.8207999999999984"/>
    <s v="Chuck Magee"/>
    <s v=""/>
    <n v="1"/>
    <n v="0"/>
  </r>
  <r>
    <n v="7562"/>
    <x v="3748"/>
    <x v="945"/>
    <d v="2019-01-01T00:00:00"/>
    <s v="First Class"/>
    <x v="205"/>
    <x v="205"/>
    <x v="0"/>
    <s v="United States"/>
    <s v="Lancaster"/>
    <s v="Pennsylvania"/>
    <n v="17602"/>
    <x v="3"/>
    <s v="FUR-CH-10000454"/>
    <x v="0"/>
    <s v="Chairs"/>
    <s v="Hon Deluxe Fabric Upholstered Stacking Chairs, Rounded Back"/>
    <x v="5036"/>
    <n v="1"/>
    <n v="0.3"/>
    <n v="0"/>
    <s v="Chuck Magee"/>
    <s v=""/>
    <n v="1"/>
    <n v="0"/>
  </r>
  <r>
    <n v="7563"/>
    <x v="3749"/>
    <x v="323"/>
    <d v="2018-09-07T00:00:00"/>
    <s v="Standard Class"/>
    <x v="262"/>
    <x v="262"/>
    <x v="0"/>
    <s v="United States"/>
    <s v="Chicago"/>
    <s v="Illinois"/>
    <n v="60610"/>
    <x v="2"/>
    <s v="FUR-BO-10003894"/>
    <x v="0"/>
    <s v="Bookcases"/>
    <s v="Safco Value Mate Steel Bookcase, Baked Enamel Finish on Steel, Black"/>
    <x v="4765"/>
    <n v="4"/>
    <n v="0.3"/>
    <n v="0"/>
    <s v="Kelly Williams"/>
    <s v=""/>
    <n v="1"/>
    <n v="0"/>
  </r>
  <r>
    <n v="7564"/>
    <x v="3750"/>
    <x v="361"/>
    <d v="2019-10-07T00:00:00"/>
    <s v="First Class"/>
    <x v="176"/>
    <x v="176"/>
    <x v="2"/>
    <s v="United States"/>
    <s v="Denver"/>
    <s v="Colorado"/>
    <n v="80219"/>
    <x v="1"/>
    <s v="TEC-AC-10001714"/>
    <x v="2"/>
    <s v="Accessories"/>
    <s v="Logitech MX Performance Wireless Mouse"/>
    <x v="4384"/>
    <n v="2"/>
    <n v="0.2"/>
    <n v="13.562599999999998"/>
    <s v="Anna Andreadi"/>
    <s v=""/>
    <n v="1"/>
    <n v="0"/>
  </r>
  <r>
    <n v="7565"/>
    <x v="3751"/>
    <x v="806"/>
    <d v="2018-02-01T00:00:00"/>
    <s v="Second Class"/>
    <x v="621"/>
    <x v="621"/>
    <x v="0"/>
    <s v="United States"/>
    <s v="Seattle"/>
    <s v="Washington"/>
    <n v="98103"/>
    <x v="1"/>
    <s v="FUR-CH-10001190"/>
    <x v="0"/>
    <s v="Chairs"/>
    <s v="Global Deluxe High-Back Office Chair in Storm"/>
    <x v="5037"/>
    <n v="4"/>
    <n v="0.2"/>
    <n v="-59.835600000000042"/>
    <s v="Anna Andreadi"/>
    <s v=""/>
    <n v="1"/>
    <n v="0"/>
  </r>
  <r>
    <n v="7566"/>
    <x v="3751"/>
    <x v="806"/>
    <d v="2018-02-01T00:00:00"/>
    <s v="Second Class"/>
    <x v="621"/>
    <x v="621"/>
    <x v="0"/>
    <s v="United States"/>
    <s v="Seattle"/>
    <s v="Washington"/>
    <n v="98103"/>
    <x v="1"/>
    <s v="FUR-BO-10000468"/>
    <x v="0"/>
    <s v="Bookcases"/>
    <s v="O'Sullivan 2-Shelf Heavy-Duty Bookcases"/>
    <x v="5038"/>
    <n v="1"/>
    <n v="0"/>
    <n v="7.7728000000000037"/>
    <s v="Anna Andreadi"/>
    <s v=""/>
    <n v="1"/>
    <n v="0"/>
  </r>
  <r>
    <n v="7567"/>
    <x v="3752"/>
    <x v="81"/>
    <d v="2019-04-23T00:00:00"/>
    <s v="First Class"/>
    <x v="471"/>
    <x v="471"/>
    <x v="1"/>
    <s v="United States"/>
    <s v="Houston"/>
    <s v="Texas"/>
    <n v="77070"/>
    <x v="2"/>
    <s v="TEC-AC-10001998"/>
    <x v="2"/>
    <s v="Accessories"/>
    <s v="Logitech LS21 Speaker System - PC Multimedia - 2.1-CH - Wired"/>
    <x v="334"/>
    <n v="3"/>
    <n v="0.2"/>
    <n v="8.3957999999999942"/>
    <s v="Kelly Williams"/>
    <s v=""/>
    <n v="1"/>
    <n v="0"/>
  </r>
  <r>
    <n v="7568"/>
    <x v="3752"/>
    <x v="81"/>
    <d v="2019-04-23T00:00:00"/>
    <s v="First Class"/>
    <x v="471"/>
    <x v="471"/>
    <x v="1"/>
    <s v="United States"/>
    <s v="Houston"/>
    <s v="Texas"/>
    <n v="77070"/>
    <x v="2"/>
    <s v="OFF-PA-10001534"/>
    <x v="1"/>
    <s v="Paper"/>
    <s v="Xerox 230"/>
    <x v="561"/>
    <n v="4"/>
    <n v="0.2"/>
    <n v="7.2576000000000001"/>
    <s v="Kelly Williams"/>
    <s v=""/>
    <n v="1"/>
    <n v="0"/>
  </r>
  <r>
    <n v="7569"/>
    <x v="3753"/>
    <x v="29"/>
    <d v="2016-12-10T00:00:00"/>
    <s v="Standard Class"/>
    <x v="210"/>
    <x v="210"/>
    <x v="0"/>
    <s v="United States"/>
    <s v="Los Angeles"/>
    <s v="California"/>
    <n v="90045"/>
    <x v="1"/>
    <s v="OFF-AR-10003045"/>
    <x v="1"/>
    <s v="Art"/>
    <s v="Prang Colored Pencils"/>
    <x v="5039"/>
    <n v="9"/>
    <n v="0"/>
    <n v="11.907"/>
    <s v="Anna Andreadi"/>
    <s v=""/>
    <n v="1"/>
    <n v="0"/>
  </r>
  <r>
    <n v="7570"/>
    <x v="3753"/>
    <x v="29"/>
    <d v="2016-12-10T00:00:00"/>
    <s v="Standard Class"/>
    <x v="210"/>
    <x v="210"/>
    <x v="0"/>
    <s v="United States"/>
    <s v="Los Angeles"/>
    <s v="California"/>
    <n v="90045"/>
    <x v="1"/>
    <s v="OFF-PA-10001363"/>
    <x v="1"/>
    <s v="Paper"/>
    <s v="Xerox 1933"/>
    <x v="338"/>
    <n v="4"/>
    <n v="0"/>
    <n v="23.086399999999998"/>
    <s v="Anna Andreadi"/>
    <s v=""/>
    <n v="1"/>
    <n v="0"/>
  </r>
  <r>
    <n v="7571"/>
    <x v="3753"/>
    <x v="29"/>
    <d v="2016-12-10T00:00:00"/>
    <s v="Standard Class"/>
    <x v="210"/>
    <x v="210"/>
    <x v="0"/>
    <s v="United States"/>
    <s v="Los Angeles"/>
    <s v="California"/>
    <n v="90045"/>
    <x v="1"/>
    <s v="OFF-FA-10002280"/>
    <x v="1"/>
    <s v="Fasteners"/>
    <s v="Advantus Plastic Paper Clips"/>
    <x v="1720"/>
    <n v="3"/>
    <n v="0"/>
    <n v="7.1999999999999993"/>
    <s v="Anna Andreadi"/>
    <s v=""/>
    <n v="1"/>
    <n v="0"/>
  </r>
  <r>
    <n v="7572"/>
    <x v="3754"/>
    <x v="618"/>
    <d v="2016-10-26T00:00:00"/>
    <s v="Standard Class"/>
    <x v="395"/>
    <x v="395"/>
    <x v="1"/>
    <s v="United States"/>
    <s v="Newport News"/>
    <s v="Virginia"/>
    <n v="23602"/>
    <x v="0"/>
    <s v="OFF-ST-10003479"/>
    <x v="1"/>
    <s v="Storage"/>
    <s v="Eldon Base for stackable storage shelf, platinum"/>
    <x v="5040"/>
    <n v="5"/>
    <n v="0"/>
    <n v="9.7349999999999781"/>
    <s v="Cassandra Brandow"/>
    <s v=""/>
    <n v="1"/>
    <n v="0"/>
  </r>
  <r>
    <n v="7573"/>
    <x v="3754"/>
    <x v="618"/>
    <d v="2016-10-26T00:00:00"/>
    <s v="Standard Class"/>
    <x v="395"/>
    <x v="395"/>
    <x v="1"/>
    <s v="United States"/>
    <s v="Newport News"/>
    <s v="Virginia"/>
    <n v="23602"/>
    <x v="0"/>
    <s v="FUR-TA-10004607"/>
    <x v="0"/>
    <s v="Tables"/>
    <s v="Hon 2111 Invitation Series Straight Table"/>
    <x v="5041"/>
    <n v="4"/>
    <n v="0"/>
    <n v="112.35079999999999"/>
    <s v="Cassandra Brandow"/>
    <s v=""/>
    <n v="1"/>
    <n v="0"/>
  </r>
  <r>
    <n v="7574"/>
    <x v="3754"/>
    <x v="618"/>
    <d v="2016-10-26T00:00:00"/>
    <s v="Standard Class"/>
    <x v="395"/>
    <x v="395"/>
    <x v="1"/>
    <s v="United States"/>
    <s v="Newport News"/>
    <s v="Virginia"/>
    <n v="23602"/>
    <x v="0"/>
    <s v="OFF-AR-10001022"/>
    <x v="1"/>
    <s v="Art"/>
    <s v="SANFORD Liquid Accent Tank-Style Highlighters"/>
    <x v="5042"/>
    <n v="1"/>
    <n v="0"/>
    <n v="0.88039999999999985"/>
    <s v="Cassandra Brandow"/>
    <s v=""/>
    <n v="1"/>
    <n v="0"/>
  </r>
  <r>
    <n v="7575"/>
    <x v="3755"/>
    <x v="575"/>
    <d v="2017-12-12T00:00:00"/>
    <s v="Standard Class"/>
    <x v="453"/>
    <x v="453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x v="5043"/>
    <n v="2"/>
    <n v="0"/>
    <n v="4.4391999999999996"/>
    <s v="Anna Andreadi"/>
    <s v=""/>
    <n v="1"/>
    <n v="0"/>
  </r>
  <r>
    <n v="7576"/>
    <x v="3755"/>
    <x v="575"/>
    <d v="2017-12-12T00:00:00"/>
    <s v="Standard Class"/>
    <x v="453"/>
    <x v="453"/>
    <x v="1"/>
    <s v="United States"/>
    <s v="Los Angeles"/>
    <s v="California"/>
    <n v="90036"/>
    <x v="1"/>
    <s v="TEC-AC-10000865"/>
    <x v="2"/>
    <s v="Accessories"/>
    <s v="WD My Passport Ultra 500GB Portable External Hard Drive"/>
    <x v="5044"/>
    <n v="4"/>
    <n v="0"/>
    <n v="40.119999999999976"/>
    <s v="Anna Andreadi"/>
    <s v=""/>
    <n v="1"/>
    <n v="0"/>
  </r>
  <r>
    <n v="7577"/>
    <x v="3756"/>
    <x v="981"/>
    <d v="2016-11-07T00:00:00"/>
    <s v="Second Class"/>
    <x v="406"/>
    <x v="406"/>
    <x v="1"/>
    <s v="United States"/>
    <s v="Seattle"/>
    <s v="Washington"/>
    <n v="98115"/>
    <x v="1"/>
    <s v="TEC-AC-10000023"/>
    <x v="2"/>
    <s v="Accessories"/>
    <s v="Maxell 74 Minute CD-R Spindle, 50/Pack"/>
    <x v="5045"/>
    <n v="2"/>
    <n v="0"/>
    <n v="15.098399999999998"/>
    <s v="Anna Andreadi"/>
    <n v="1"/>
    <n v="0"/>
    <n v="0"/>
  </r>
  <r>
    <n v="7578"/>
    <x v="3756"/>
    <x v="981"/>
    <d v="2016-11-07T00:00:00"/>
    <s v="Second Class"/>
    <x v="406"/>
    <x v="406"/>
    <x v="1"/>
    <s v="United States"/>
    <s v="Seattle"/>
    <s v="Washington"/>
    <n v="98115"/>
    <x v="1"/>
    <s v="TEC-PH-10001750"/>
    <x v="2"/>
    <s v="Phones"/>
    <s v="Samsung Rugby III"/>
    <x v="5046"/>
    <n v="1"/>
    <n v="0.2"/>
    <n v="4.6193000000000026"/>
    <s v="Anna Andreadi"/>
    <n v="1"/>
    <n v="0"/>
    <n v="0"/>
  </r>
  <r>
    <n v="7579"/>
    <x v="3757"/>
    <x v="122"/>
    <d v="2018-12-21T00:00:00"/>
    <s v="First Class"/>
    <x v="43"/>
    <x v="43"/>
    <x v="2"/>
    <s v="United States"/>
    <s v="Omaha"/>
    <s v="Nebraska"/>
    <n v="68104"/>
    <x v="2"/>
    <s v="FUR-CH-10004997"/>
    <x v="0"/>
    <s v="Chairs"/>
    <s v="Hon Every-Day Series Multi-Task Chairs"/>
    <x v="3801"/>
    <n v="3"/>
    <n v="0"/>
    <n v="112.78800000000001"/>
    <s v="Kelly Williams"/>
    <s v=""/>
    <n v="1"/>
    <n v="0"/>
  </r>
  <r>
    <n v="7580"/>
    <x v="3758"/>
    <x v="521"/>
    <d v="2017-11-27T00:00:00"/>
    <s v="Second Class"/>
    <x v="247"/>
    <x v="247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x v="5047"/>
    <n v="8"/>
    <n v="0"/>
    <n v="735.03359999999998"/>
    <s v="Chuck Magee"/>
    <s v=""/>
    <n v="1"/>
    <n v="0"/>
  </r>
  <r>
    <n v="7581"/>
    <x v="3758"/>
    <x v="521"/>
    <d v="2017-11-27T00:00:00"/>
    <s v="Second Class"/>
    <x v="247"/>
    <x v="247"/>
    <x v="0"/>
    <s v="United States"/>
    <s v="Morristown"/>
    <s v="New Jersey"/>
    <n v="7960"/>
    <x v="3"/>
    <s v="OFF-AR-10004999"/>
    <x v="1"/>
    <s v="Art"/>
    <s v="Newell 315"/>
    <x v="1465"/>
    <n v="3"/>
    <n v="0"/>
    <n v="4.4850000000000003"/>
    <s v="Chuck Magee"/>
    <s v=""/>
    <n v="1"/>
    <n v="0"/>
  </r>
  <r>
    <n v="7582"/>
    <x v="3759"/>
    <x v="863"/>
    <d v="2017-08-16T00:00:00"/>
    <s v="First Class"/>
    <x v="719"/>
    <x v="719"/>
    <x v="0"/>
    <s v="United States"/>
    <s v="Philadelphia"/>
    <s v="Pennsylvania"/>
    <n v="19143"/>
    <x v="3"/>
    <s v="OFF-ST-10003816"/>
    <x v="1"/>
    <s v="Storage"/>
    <s v="Fellowes High-Stak Drawer Files"/>
    <x v="5048"/>
    <n v="3"/>
    <n v="0.2"/>
    <n v="15.857099999999974"/>
    <s v="Chuck Magee"/>
    <s v=""/>
    <n v="1"/>
    <n v="0"/>
  </r>
  <r>
    <n v="7583"/>
    <x v="3760"/>
    <x v="392"/>
    <d v="2017-04-21T00:00:00"/>
    <s v="Standard Class"/>
    <x v="664"/>
    <x v="664"/>
    <x v="1"/>
    <s v="United States"/>
    <s v="New York City"/>
    <s v="New York"/>
    <n v="10024"/>
    <x v="3"/>
    <s v="FUR-CH-10003968"/>
    <x v="0"/>
    <s v="Chairs"/>
    <s v="Novimex Turbo Task Chair"/>
    <x v="4093"/>
    <n v="2"/>
    <n v="0.1"/>
    <n v="2.8392000000000017"/>
    <s v="Chuck Magee"/>
    <s v=""/>
    <n v="1"/>
    <n v="0"/>
  </r>
  <r>
    <n v="7584"/>
    <x v="3761"/>
    <x v="90"/>
    <d v="2016-03-25T00:00:00"/>
    <s v="Standard Class"/>
    <x v="120"/>
    <x v="120"/>
    <x v="1"/>
    <s v="United States"/>
    <s v="Springfield"/>
    <s v="Virginia"/>
    <n v="22153"/>
    <x v="0"/>
    <s v="TEC-PH-10000730"/>
    <x v="2"/>
    <s v="Phones"/>
    <s v="Samsung Galaxy S4 Active"/>
    <x v="5049"/>
    <n v="7"/>
    <n v="0"/>
    <n v="909.98180000000025"/>
    <s v="Cassandra Brandow"/>
    <s v=""/>
    <n v="1"/>
    <n v="0"/>
  </r>
  <r>
    <n v="7585"/>
    <x v="3761"/>
    <x v="90"/>
    <d v="2016-03-25T00:00:00"/>
    <s v="Standard Class"/>
    <x v="120"/>
    <x v="120"/>
    <x v="1"/>
    <s v="United States"/>
    <s v="Springfield"/>
    <s v="Virginia"/>
    <n v="22153"/>
    <x v="0"/>
    <s v="OFF-LA-10004409"/>
    <x v="1"/>
    <s v="Labels"/>
    <s v="Avery 492"/>
    <x v="936"/>
    <n v="5"/>
    <n v="0"/>
    <n v="6.6239999999999988"/>
    <s v="Cassandra Brandow"/>
    <s v=""/>
    <n v="1"/>
    <n v="0"/>
  </r>
  <r>
    <n v="7586"/>
    <x v="3761"/>
    <x v="90"/>
    <d v="2016-03-25T00:00:00"/>
    <s v="Standard Class"/>
    <x v="120"/>
    <x v="120"/>
    <x v="1"/>
    <s v="United States"/>
    <s v="Springfield"/>
    <s v="Virginia"/>
    <n v="22153"/>
    <x v="0"/>
    <s v="OFF-PA-10000675"/>
    <x v="1"/>
    <s v="Paper"/>
    <s v="Xerox 1919"/>
    <x v="1247"/>
    <n v="3"/>
    <n v="0"/>
    <n v="60.255300000000005"/>
    <s v="Cassandra Brandow"/>
    <s v=""/>
    <n v="1"/>
    <n v="0"/>
  </r>
  <r>
    <n v="7587"/>
    <x v="3761"/>
    <x v="90"/>
    <d v="2016-03-25T00:00:00"/>
    <s v="Standard Class"/>
    <x v="120"/>
    <x v="120"/>
    <x v="1"/>
    <s v="United States"/>
    <s v="Springfield"/>
    <s v="Virginia"/>
    <n v="22153"/>
    <x v="0"/>
    <s v="OFF-AR-10001573"/>
    <x v="1"/>
    <s v="Art"/>
    <s v="American Pencil"/>
    <x v="400"/>
    <n v="4"/>
    <n v="0"/>
    <n v="2.702799999999999"/>
    <s v="Cassandra Brandow"/>
    <s v=""/>
    <n v="1"/>
    <n v="0"/>
  </r>
  <r>
    <n v="7588"/>
    <x v="3761"/>
    <x v="90"/>
    <d v="2016-03-25T00:00:00"/>
    <s v="Standard Class"/>
    <x v="120"/>
    <x v="120"/>
    <x v="1"/>
    <s v="United States"/>
    <s v="Springfield"/>
    <s v="Virginia"/>
    <n v="22153"/>
    <x v="0"/>
    <s v="OFF-BI-10001597"/>
    <x v="1"/>
    <s v="Binders"/>
    <s v="Wilson Jones Ledger-Size, Piano-Hinge Binder, 2&quot;, Blue"/>
    <x v="1546"/>
    <n v="3"/>
    <n v="0"/>
    <n v="59.011199999999988"/>
    <s v="Cassandra Brandow"/>
    <s v=""/>
    <n v="1"/>
    <n v="0"/>
  </r>
  <r>
    <n v="7589"/>
    <x v="3762"/>
    <x v="673"/>
    <d v="2019-11-22T00:00:00"/>
    <s v="Standard Class"/>
    <x v="469"/>
    <x v="469"/>
    <x v="0"/>
    <s v="United States"/>
    <s v="Roseville"/>
    <s v="California"/>
    <n v="95661"/>
    <x v="1"/>
    <s v="FUR-FU-10001196"/>
    <x v="0"/>
    <s v="Furnishings"/>
    <s v="DAX Cubicle Frames - 8x10"/>
    <x v="1761"/>
    <n v="3"/>
    <n v="0"/>
    <n v="5.1929999999999996"/>
    <s v="Anna Andreadi"/>
    <s v=""/>
    <n v="1"/>
    <n v="0"/>
  </r>
  <r>
    <n v="7590"/>
    <x v="3763"/>
    <x v="12"/>
    <d v="2017-09-29T00:00:00"/>
    <s v="Standard Class"/>
    <x v="729"/>
    <x v="729"/>
    <x v="0"/>
    <s v="United States"/>
    <s v="Rockford"/>
    <s v="Illinois"/>
    <n v="61107"/>
    <x v="2"/>
    <s v="OFF-AR-10004602"/>
    <x v="1"/>
    <s v="Art"/>
    <s v="Boston KS Multi-Size Manual Pencil Sharpener"/>
    <x v="2019"/>
    <n v="7"/>
    <n v="0.2"/>
    <n v="12.874400000000001"/>
    <s v="Kelly Williams"/>
    <s v=""/>
    <n v="1"/>
    <n v="0"/>
  </r>
  <r>
    <n v="7591"/>
    <x v="3764"/>
    <x v="64"/>
    <d v="2018-09-09T00:00:00"/>
    <s v="Standard Class"/>
    <x v="203"/>
    <x v="203"/>
    <x v="0"/>
    <s v="United States"/>
    <s v="Philadelphia"/>
    <s v="Pennsylvania"/>
    <n v="19134"/>
    <x v="3"/>
    <s v="FUR-FU-10000260"/>
    <x v="0"/>
    <s v="Furnishings"/>
    <s v="6&quot; Cubicle Wall Clock, Black"/>
    <x v="5050"/>
    <n v="9"/>
    <n v="0.2"/>
    <n v="11.649599999999996"/>
    <s v="Chuck Magee"/>
    <s v=""/>
    <n v="1"/>
    <n v="0"/>
  </r>
  <r>
    <n v="7592"/>
    <x v="3764"/>
    <x v="64"/>
    <d v="2018-09-09T00:00:00"/>
    <s v="Standard Class"/>
    <x v="203"/>
    <x v="203"/>
    <x v="0"/>
    <s v="United States"/>
    <s v="Philadelphia"/>
    <s v="Pennsylvania"/>
    <n v="19134"/>
    <x v="3"/>
    <s v="FUR-CH-10001146"/>
    <x v="0"/>
    <s v="Chairs"/>
    <s v="Global Task Chair, Black"/>
    <x v="5051"/>
    <n v="2"/>
    <n v="0.3"/>
    <n v="-19.338199999999993"/>
    <s v="Chuck Magee"/>
    <s v=""/>
    <n v="1"/>
    <n v="0"/>
  </r>
  <r>
    <n v="7593"/>
    <x v="3764"/>
    <x v="64"/>
    <d v="2018-09-09T00:00:00"/>
    <s v="Standard Class"/>
    <x v="203"/>
    <x v="203"/>
    <x v="0"/>
    <s v="United States"/>
    <s v="Philadelphia"/>
    <s v="Pennsylvania"/>
    <n v="19134"/>
    <x v="3"/>
    <s v="OFF-AR-10000896"/>
    <x v="1"/>
    <s v="Art"/>
    <s v="Newell 329"/>
    <x v="964"/>
    <n v="3"/>
    <n v="0.2"/>
    <n v="0.59039999999999937"/>
    <s v="Chuck Magee"/>
    <s v=""/>
    <n v="1"/>
    <n v="0"/>
  </r>
  <r>
    <n v="7594"/>
    <x v="3764"/>
    <x v="64"/>
    <d v="2018-09-09T00:00:00"/>
    <s v="Standard Class"/>
    <x v="203"/>
    <x v="203"/>
    <x v="0"/>
    <s v="United States"/>
    <s v="Philadelphia"/>
    <s v="Pennsylvania"/>
    <n v="19134"/>
    <x v="3"/>
    <s v="FUR-CH-10000309"/>
    <x v="0"/>
    <s v="Chairs"/>
    <s v="Global Comet Stacking Arm Chair"/>
    <x v="5052"/>
    <n v="3"/>
    <n v="0.3"/>
    <n v="-63.376499999999965"/>
    <s v="Chuck Magee"/>
    <s v=""/>
    <n v="1"/>
    <n v="0"/>
  </r>
  <r>
    <n v="7595"/>
    <x v="3765"/>
    <x v="693"/>
    <d v="2019-04-24T00:00:00"/>
    <s v="Standard Class"/>
    <x v="610"/>
    <x v="610"/>
    <x v="0"/>
    <s v="United States"/>
    <s v="Detroit"/>
    <s v="Michigan"/>
    <n v="48234"/>
    <x v="2"/>
    <s v="OFF-BI-10001989"/>
    <x v="1"/>
    <s v="Binders"/>
    <s v="Premium Transparent Presentation Covers by GBC"/>
    <x v="5053"/>
    <n v="7"/>
    <n v="0"/>
    <n v="70.492799999999988"/>
    <s v="Kelly Williams"/>
    <s v=""/>
    <n v="1"/>
    <n v="0"/>
  </r>
  <r>
    <n v="7596"/>
    <x v="3765"/>
    <x v="693"/>
    <d v="2019-04-24T00:00:00"/>
    <s v="Standard Class"/>
    <x v="610"/>
    <x v="610"/>
    <x v="0"/>
    <s v="United States"/>
    <s v="Detroit"/>
    <s v="Michigan"/>
    <n v="48234"/>
    <x v="2"/>
    <s v="OFF-BI-10001036"/>
    <x v="1"/>
    <s v="Binders"/>
    <s v="Cardinal EasyOpen D-Ring Binders"/>
    <x v="3830"/>
    <n v="4"/>
    <n v="0"/>
    <n v="18.28"/>
    <s v="Kelly Williams"/>
    <s v=""/>
    <n v="1"/>
    <n v="0"/>
  </r>
  <r>
    <n v="7597"/>
    <x v="3766"/>
    <x v="925"/>
    <d v="2017-06-19T00:00:00"/>
    <s v="Standard Class"/>
    <x v="136"/>
    <x v="136"/>
    <x v="1"/>
    <s v="United States"/>
    <s v="Los Angeles"/>
    <s v="California"/>
    <n v="90004"/>
    <x v="1"/>
    <s v="TEC-PH-10002103"/>
    <x v="2"/>
    <s v="Phones"/>
    <s v="Jabra SPEAK 410"/>
    <x v="5054"/>
    <n v="3"/>
    <n v="0.2"/>
    <n v="22.557600000000008"/>
    <s v="Anna Andreadi"/>
    <s v=""/>
    <n v="1"/>
    <n v="0"/>
  </r>
  <r>
    <n v="7598"/>
    <x v="3767"/>
    <x v="328"/>
    <d v="2016-09-22T00:00:00"/>
    <s v="Standard Class"/>
    <x v="350"/>
    <x v="350"/>
    <x v="0"/>
    <s v="United States"/>
    <s v="Springfield"/>
    <s v="Oregon"/>
    <n v="97477"/>
    <x v="1"/>
    <s v="OFF-AR-10001473"/>
    <x v="1"/>
    <s v="Art"/>
    <s v="Newell 313"/>
    <x v="797"/>
    <n v="2"/>
    <n v="0.2"/>
    <n v="0.45920000000000027"/>
    <s v="Anna Andreadi"/>
    <s v=""/>
    <n v="1"/>
    <n v="0"/>
  </r>
  <r>
    <n v="7599"/>
    <x v="3767"/>
    <x v="328"/>
    <d v="2016-09-22T00:00:00"/>
    <s v="Standard Class"/>
    <x v="350"/>
    <x v="350"/>
    <x v="0"/>
    <s v="United States"/>
    <s v="Springfield"/>
    <s v="Oregon"/>
    <n v="97477"/>
    <x v="1"/>
    <s v="OFF-AR-10000411"/>
    <x v="1"/>
    <s v="Art"/>
    <s v="Boston 16701 Slimline Battery Pencil Sharpener"/>
    <x v="5055"/>
    <n v="3"/>
    <n v="0.2"/>
    <n v="4.7819999999999947"/>
    <s v="Anna Andreadi"/>
    <s v=""/>
    <n v="1"/>
    <n v="0"/>
  </r>
  <r>
    <n v="7600"/>
    <x v="3767"/>
    <x v="328"/>
    <d v="2016-09-22T00:00:00"/>
    <s v="Standard Class"/>
    <x v="350"/>
    <x v="350"/>
    <x v="0"/>
    <s v="United States"/>
    <s v="Springfield"/>
    <s v="Oregon"/>
    <n v="97477"/>
    <x v="1"/>
    <s v="OFF-PA-10000246"/>
    <x v="1"/>
    <s v="Paper"/>
    <s v="Riverleaf Stik-Withit Designer Note Cubes"/>
    <x v="5056"/>
    <n v="5"/>
    <n v="0.2"/>
    <n v="13.078000000000001"/>
    <s v="Anna Andreadi"/>
    <s v=""/>
    <n v="1"/>
    <n v="0"/>
  </r>
  <r>
    <n v="7601"/>
    <x v="3767"/>
    <x v="328"/>
    <d v="2016-09-22T00:00:00"/>
    <s v="Standard Class"/>
    <x v="350"/>
    <x v="350"/>
    <x v="0"/>
    <s v="United States"/>
    <s v="Springfield"/>
    <s v="Oregon"/>
    <n v="97477"/>
    <x v="1"/>
    <s v="TEC-MA-10004086"/>
    <x v="2"/>
    <s v="Machines"/>
    <s v="Plantronics Single Ear Headset"/>
    <x v="5057"/>
    <n v="5"/>
    <n v="0.7"/>
    <n v="-21.944999999999993"/>
    <s v="Anna Andreadi"/>
    <s v=""/>
    <n v="1"/>
    <n v="0"/>
  </r>
  <r>
    <n v="7602"/>
    <x v="3767"/>
    <x v="328"/>
    <d v="2016-09-22T00:00:00"/>
    <s v="Standard Class"/>
    <x v="350"/>
    <x v="350"/>
    <x v="0"/>
    <s v="United States"/>
    <s v="Springfield"/>
    <s v="Oregon"/>
    <n v="97477"/>
    <x v="1"/>
    <s v="OFF-PA-10003039"/>
    <x v="1"/>
    <s v="Paper"/>
    <s v="Xerox 1960"/>
    <x v="5058"/>
    <n v="6"/>
    <n v="0.2"/>
    <n v="46.469999999999985"/>
    <s v="Anna Andreadi"/>
    <s v=""/>
    <n v="1"/>
    <n v="0"/>
  </r>
  <r>
    <n v="7603"/>
    <x v="3767"/>
    <x v="328"/>
    <d v="2016-09-22T00:00:00"/>
    <s v="Standard Class"/>
    <x v="350"/>
    <x v="350"/>
    <x v="0"/>
    <s v="United States"/>
    <s v="Springfield"/>
    <s v="Oregon"/>
    <n v="97477"/>
    <x v="1"/>
    <s v="TEC-AC-10004633"/>
    <x v="2"/>
    <s v="Accessories"/>
    <s v="Verbatim 25 GB 6x Blu-ray Single Layer Recordable Disc, 3/Pack"/>
    <x v="2336"/>
    <n v="10"/>
    <n v="0.2"/>
    <n v="16.776000000000007"/>
    <s v="Anna Andreadi"/>
    <s v=""/>
    <n v="1"/>
    <n v="0"/>
  </r>
  <r>
    <n v="7604"/>
    <x v="3768"/>
    <x v="630"/>
    <d v="2018-07-12T00:00:00"/>
    <s v="Standard Class"/>
    <x v="764"/>
    <x v="764"/>
    <x v="1"/>
    <s v="United States"/>
    <s v="Providence"/>
    <s v="Rhode Island"/>
    <n v="2908"/>
    <x v="3"/>
    <s v="OFF-PA-10000289"/>
    <x v="1"/>
    <s v="Paper"/>
    <s v="Xerox 213"/>
    <x v="91"/>
    <n v="2"/>
    <n v="0"/>
    <n v="6.2208000000000006"/>
    <s v="Chuck Magee"/>
    <s v=""/>
    <n v="1"/>
    <n v="0"/>
  </r>
  <r>
    <n v="7605"/>
    <x v="3769"/>
    <x v="1022"/>
    <d v="2018-05-31T00:00:00"/>
    <s v="Standard Class"/>
    <x v="574"/>
    <x v="574"/>
    <x v="0"/>
    <s v="United States"/>
    <s v="Chicago"/>
    <s v="Illinois"/>
    <n v="60623"/>
    <x v="2"/>
    <s v="FUR-FU-10003247"/>
    <x v="0"/>
    <s v="Furnishings"/>
    <s v="36X48 HARDFLOOR CHAIRMAT"/>
    <x v="5059"/>
    <n v="3"/>
    <n v="0.6"/>
    <n v="-33.358199999999997"/>
    <s v="Kelly Williams"/>
    <s v=""/>
    <n v="1"/>
    <n v="0"/>
  </r>
  <r>
    <n v="7606"/>
    <x v="3769"/>
    <x v="1022"/>
    <d v="2018-05-31T00:00:00"/>
    <s v="Standard Class"/>
    <x v="574"/>
    <x v="574"/>
    <x v="0"/>
    <s v="United States"/>
    <s v="Chicago"/>
    <s v="Illinois"/>
    <n v="60623"/>
    <x v="2"/>
    <s v="FUR-FU-10002191"/>
    <x v="0"/>
    <s v="Furnishings"/>
    <s v="G.E. Halogen Desk Lamp Bulbs"/>
    <x v="215"/>
    <n v="2"/>
    <n v="0.6"/>
    <n v="-1.6751999999999994"/>
    <s v="Kelly Williams"/>
    <s v=""/>
    <n v="1"/>
    <n v="0"/>
  </r>
  <r>
    <n v="7607"/>
    <x v="3769"/>
    <x v="1022"/>
    <d v="2018-05-31T00:00:00"/>
    <s v="Standard Class"/>
    <x v="574"/>
    <x v="574"/>
    <x v="0"/>
    <s v="United States"/>
    <s v="Chicago"/>
    <s v="Illinois"/>
    <n v="60623"/>
    <x v="2"/>
    <s v="OFF-ST-10001496"/>
    <x v="1"/>
    <s v="Storage"/>
    <s v="Standard Rollaway File with Lock"/>
    <x v="5060"/>
    <n v="9"/>
    <n v="0.2"/>
    <n v="97.302599999999984"/>
    <s v="Kelly Williams"/>
    <s v=""/>
    <n v="1"/>
    <n v="0"/>
  </r>
  <r>
    <n v="7608"/>
    <x v="3770"/>
    <x v="165"/>
    <d v="2019-12-27T00:00:00"/>
    <s v="First Class"/>
    <x v="515"/>
    <x v="515"/>
    <x v="0"/>
    <s v="United States"/>
    <s v="Dallas"/>
    <s v="Texas"/>
    <n v="75220"/>
    <x v="2"/>
    <s v="OFF-ST-10000585"/>
    <x v="1"/>
    <s v="Storage"/>
    <s v="Economy Rollaway Files"/>
    <x v="2108"/>
    <n v="2"/>
    <n v="0.2"/>
    <n v="19.823999999999998"/>
    <s v="Kelly Williams"/>
    <s v=""/>
    <n v="1"/>
    <n v="0"/>
  </r>
  <r>
    <n v="7609"/>
    <x v="3771"/>
    <x v="898"/>
    <d v="2019-05-07T00:00:00"/>
    <s v="Standard Class"/>
    <x v="177"/>
    <x v="177"/>
    <x v="0"/>
    <s v="United States"/>
    <s v="San Francisco"/>
    <s v="California"/>
    <n v="94122"/>
    <x v="1"/>
    <s v="OFF-PA-10001166"/>
    <x v="1"/>
    <s v="Paper"/>
    <s v="Xerox 2"/>
    <x v="243"/>
    <n v="4"/>
    <n v="0"/>
    <n v="12.441600000000001"/>
    <s v="Anna Andreadi"/>
    <s v=""/>
    <n v="1"/>
    <n v="0"/>
  </r>
  <r>
    <n v="7610"/>
    <x v="3771"/>
    <x v="898"/>
    <d v="2019-05-07T00:00:00"/>
    <s v="Standard Class"/>
    <x v="177"/>
    <x v="177"/>
    <x v="0"/>
    <s v="United States"/>
    <s v="San Francisco"/>
    <s v="California"/>
    <n v="94122"/>
    <x v="1"/>
    <s v="OFF-AR-10003651"/>
    <x v="1"/>
    <s v="Art"/>
    <s v="Newell 350"/>
    <x v="1011"/>
    <n v="7"/>
    <n v="0"/>
    <n v="6.6583999999999968"/>
    <s v="Anna Andreadi"/>
    <s v=""/>
    <n v="1"/>
    <n v="0"/>
  </r>
  <r>
    <n v="7611"/>
    <x v="3772"/>
    <x v="1165"/>
    <d v="2016-02-24T00:00:00"/>
    <s v="First Class"/>
    <x v="193"/>
    <x v="193"/>
    <x v="0"/>
    <s v="United States"/>
    <s v="Moreno Valley"/>
    <s v="California"/>
    <n v="92553"/>
    <x v="1"/>
    <s v="OFF-PA-10001800"/>
    <x v="1"/>
    <s v="Paper"/>
    <s v="Xerox 220"/>
    <x v="541"/>
    <n v="3"/>
    <n v="0"/>
    <n v="9.3312000000000008"/>
    <s v="Anna Andreadi"/>
    <s v=""/>
    <n v="1"/>
    <n v="0"/>
  </r>
  <r>
    <n v="7612"/>
    <x v="3773"/>
    <x v="285"/>
    <d v="2017-02-11T00:00:00"/>
    <s v="First Class"/>
    <x v="3"/>
    <x v="3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x v="5061"/>
    <n v="2"/>
    <n v="0"/>
    <n v="4.2929999999999993"/>
    <s v="Kelly Williams"/>
    <s v=""/>
    <n v="1"/>
    <n v="0"/>
  </r>
  <r>
    <n v="7613"/>
    <x v="3773"/>
    <x v="285"/>
    <d v="2017-02-11T00:00:00"/>
    <s v="First Class"/>
    <x v="3"/>
    <x v="3"/>
    <x v="0"/>
    <s v="United States"/>
    <s v="Garden City"/>
    <s v="Kansas"/>
    <n v="67846"/>
    <x v="2"/>
    <s v="OFF-FA-10000134"/>
    <x v="1"/>
    <s v="Fasteners"/>
    <s v="Advantus Push Pins, Aluminum Head"/>
    <x v="5062"/>
    <n v="1"/>
    <n v="0"/>
    <n v="1.8010999999999999"/>
    <s v="Kelly Williams"/>
    <s v=""/>
    <n v="1"/>
    <n v="0"/>
  </r>
  <r>
    <n v="7614"/>
    <x v="3773"/>
    <x v="285"/>
    <d v="2017-02-11T00:00:00"/>
    <s v="First Class"/>
    <x v="3"/>
    <x v="3"/>
    <x v="0"/>
    <s v="United States"/>
    <s v="Garden City"/>
    <s v="Kansas"/>
    <n v="67846"/>
    <x v="2"/>
    <s v="OFF-AR-10001149"/>
    <x v="1"/>
    <s v="Art"/>
    <s v="Sanford Colorific Colored Pencils, 12/Box"/>
    <x v="1784"/>
    <n v="2"/>
    <n v="0"/>
    <n v="1.7279999999999998"/>
    <s v="Kelly Williams"/>
    <s v=""/>
    <n v="1"/>
    <n v="0"/>
  </r>
  <r>
    <n v="7615"/>
    <x v="3774"/>
    <x v="252"/>
    <d v="2017-08-28T00:00:00"/>
    <s v="Second Class"/>
    <x v="618"/>
    <x v="618"/>
    <x v="0"/>
    <s v="United States"/>
    <s v="New York City"/>
    <s v="New York"/>
    <n v="10035"/>
    <x v="3"/>
    <s v="FUR-FU-10000010"/>
    <x v="0"/>
    <s v="Furnishings"/>
    <s v="DAX Value U-Channel Document Frames, Easel Back"/>
    <x v="4126"/>
    <n v="3"/>
    <n v="0"/>
    <n v="4.6220999999999997"/>
    <s v="Chuck Magee"/>
    <s v=""/>
    <n v="1"/>
    <n v="0"/>
  </r>
  <r>
    <n v="7616"/>
    <x v="3775"/>
    <x v="953"/>
    <d v="2016-12-04T00:00:00"/>
    <s v="Standard Class"/>
    <x v="575"/>
    <x v="575"/>
    <x v="1"/>
    <s v="United States"/>
    <s v="Orlando"/>
    <s v="Florida"/>
    <n v="32839"/>
    <x v="0"/>
    <s v="OFF-BI-10000201"/>
    <x v="1"/>
    <s v="Binders"/>
    <s v="Avery Triangle Shaped Sheet Lifters, Black, 2/Pack"/>
    <x v="5063"/>
    <n v="9"/>
    <n v="0.7"/>
    <n v="-4.427999999999999"/>
    <s v="Cassandra Brandow"/>
    <s v=""/>
    <n v="1"/>
    <n v="0"/>
  </r>
  <r>
    <n v="7617"/>
    <x v="3776"/>
    <x v="107"/>
    <d v="2018-12-16T00:00:00"/>
    <s v="Standard Class"/>
    <x v="632"/>
    <x v="632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x v="1909"/>
    <n v="2"/>
    <n v="0"/>
    <n v="8.7137999999999991"/>
    <s v="Chuck Magee"/>
    <s v=""/>
    <n v="1"/>
    <n v="0"/>
  </r>
  <r>
    <n v="7618"/>
    <x v="3776"/>
    <x v="107"/>
    <d v="2018-12-16T00:00:00"/>
    <s v="Standard Class"/>
    <x v="632"/>
    <x v="632"/>
    <x v="0"/>
    <s v="United States"/>
    <s v="Watertown"/>
    <s v="New York"/>
    <n v="13601"/>
    <x v="3"/>
    <s v="OFF-BI-10003656"/>
    <x v="1"/>
    <s v="Binders"/>
    <s v="Fellowes PB200 Plastic Comb Binding Machine"/>
    <x v="5064"/>
    <n v="5"/>
    <n v="0.2"/>
    <n v="220.98699999999997"/>
    <s v="Chuck Magee"/>
    <s v=""/>
    <n v="1"/>
    <n v="0"/>
  </r>
  <r>
    <n v="7619"/>
    <x v="3777"/>
    <x v="855"/>
    <d v="2019-10-29T00:00:00"/>
    <s v="First Class"/>
    <x v="487"/>
    <x v="487"/>
    <x v="1"/>
    <s v="United States"/>
    <s v="Los Angeles"/>
    <s v="California"/>
    <n v="90032"/>
    <x v="1"/>
    <s v="FUR-TA-10001539"/>
    <x v="0"/>
    <s v="Tables"/>
    <s v="Chromcraft Rectangular Conference Tables"/>
    <x v="5065"/>
    <n v="1"/>
    <n v="0.2"/>
    <n v="9.4787999999999784"/>
    <s v="Anna Andreadi"/>
    <s v=""/>
    <n v="1"/>
    <n v="0"/>
  </r>
  <r>
    <n v="7620"/>
    <x v="3777"/>
    <x v="855"/>
    <d v="2019-10-29T00:00:00"/>
    <s v="First Class"/>
    <x v="487"/>
    <x v="487"/>
    <x v="1"/>
    <s v="United States"/>
    <s v="Los Angeles"/>
    <s v="California"/>
    <n v="90032"/>
    <x v="1"/>
    <s v="TEC-PH-10004100"/>
    <x v="2"/>
    <s v="Phones"/>
    <s v="Griffin GC17055 Auxiliary Audio Cable"/>
    <x v="1002"/>
    <n v="5"/>
    <n v="0.2"/>
    <n v="7.1960000000000015"/>
    <s v="Anna Andreadi"/>
    <s v=""/>
    <n v="1"/>
    <n v="0"/>
  </r>
  <r>
    <n v="7621"/>
    <x v="3778"/>
    <x v="641"/>
    <d v="2016-11-29T00:00:00"/>
    <s v="Standard Class"/>
    <x v="579"/>
    <x v="579"/>
    <x v="0"/>
    <s v="United States"/>
    <s v="Los Angeles"/>
    <s v="California"/>
    <n v="90004"/>
    <x v="1"/>
    <s v="TEC-PH-10001580"/>
    <x v="2"/>
    <s v="Phones"/>
    <s v="Logitech Mobile Speakerphone P710e - speaker phone"/>
    <x v="5066"/>
    <n v="5"/>
    <n v="0.2"/>
    <n v="47.242999999999967"/>
    <s v="Anna Andreadi"/>
    <s v=""/>
    <n v="1"/>
    <n v="0"/>
  </r>
  <r>
    <n v="7622"/>
    <x v="3778"/>
    <x v="641"/>
    <d v="2016-11-29T00:00:00"/>
    <s v="Standard Class"/>
    <x v="579"/>
    <x v="579"/>
    <x v="0"/>
    <s v="United States"/>
    <s v="Los Angeles"/>
    <s v="California"/>
    <n v="90004"/>
    <x v="1"/>
    <s v="FUR-CH-10002335"/>
    <x v="0"/>
    <s v="Chairs"/>
    <s v="Hon GuestStacker Chair"/>
    <x v="5067"/>
    <n v="4"/>
    <n v="0.2"/>
    <n v="54.400800000000004"/>
    <s v="Anna Andreadi"/>
    <s v=""/>
    <n v="1"/>
    <n v="0"/>
  </r>
  <r>
    <n v="7623"/>
    <x v="3778"/>
    <x v="641"/>
    <d v="2016-11-29T00:00:00"/>
    <s v="Standard Class"/>
    <x v="579"/>
    <x v="579"/>
    <x v="0"/>
    <s v="United States"/>
    <s v="Los Angeles"/>
    <s v="California"/>
    <n v="90004"/>
    <x v="1"/>
    <s v="OFF-AR-10004707"/>
    <x v="1"/>
    <s v="Art"/>
    <s v="Staples in misc. colors"/>
    <x v="5068"/>
    <n v="3"/>
    <n v="0"/>
    <n v="2.6039999999999996"/>
    <s v="Anna Andreadi"/>
    <s v=""/>
    <n v="1"/>
    <n v="0"/>
  </r>
  <r>
    <n v="7624"/>
    <x v="3779"/>
    <x v="686"/>
    <d v="2016-07-20T00:00:00"/>
    <s v="Standard Class"/>
    <x v="776"/>
    <x v="776"/>
    <x v="2"/>
    <s v="United States"/>
    <s v="Newark"/>
    <s v="Delaware"/>
    <n v="19711"/>
    <x v="3"/>
    <s v="OFF-AP-10000576"/>
    <x v="1"/>
    <s v="Appliances"/>
    <s v="Belkin 7 Outlet SurgeMaster II"/>
    <x v="5069"/>
    <n v="1"/>
    <n v="0"/>
    <n v="11.054400000000001"/>
    <s v="Chuck Magee"/>
    <s v=""/>
    <n v="1"/>
    <n v="0"/>
  </r>
  <r>
    <n v="7625"/>
    <x v="3780"/>
    <x v="293"/>
    <d v="2017-05-27T00:00:00"/>
    <s v="Second Class"/>
    <x v="134"/>
    <x v="134"/>
    <x v="2"/>
    <s v="United States"/>
    <s v="Detroit"/>
    <s v="Michigan"/>
    <n v="48234"/>
    <x v="2"/>
    <s v="OFF-AP-10001394"/>
    <x v="1"/>
    <s v="Appliances"/>
    <s v="Harmony Air Purifier"/>
    <x v="5070"/>
    <n v="5"/>
    <n v="0.1"/>
    <n v="245.69999999999993"/>
    <s v="Kelly Williams"/>
    <s v=""/>
    <n v="1"/>
    <n v="0"/>
  </r>
  <r>
    <n v="7626"/>
    <x v="3780"/>
    <x v="293"/>
    <d v="2017-05-27T00:00:00"/>
    <s v="Second Class"/>
    <x v="134"/>
    <x v="134"/>
    <x v="2"/>
    <s v="United States"/>
    <s v="Detroit"/>
    <s v="Michigan"/>
    <n v="48234"/>
    <x v="2"/>
    <s v="FUR-FU-10003724"/>
    <x v="0"/>
    <s v="Furnishings"/>
    <s v="Westinghouse Clip-On Gooseneck Lamps"/>
    <x v="5071"/>
    <n v="9"/>
    <n v="0"/>
    <n v="19.585799999999999"/>
    <s v="Kelly Williams"/>
    <s v=""/>
    <n v="1"/>
    <n v="0"/>
  </r>
  <r>
    <n v="7627"/>
    <x v="3781"/>
    <x v="82"/>
    <d v="2017-11-23T00:00:00"/>
    <s v="Second Class"/>
    <x v="313"/>
    <x v="313"/>
    <x v="1"/>
    <s v="United States"/>
    <s v="Phoenix"/>
    <s v="Arizona"/>
    <n v="85023"/>
    <x v="1"/>
    <s v="OFF-AP-10002867"/>
    <x v="1"/>
    <s v="Appliances"/>
    <s v="Fellowes Command Center 5-outlet power strip"/>
    <x v="5072"/>
    <n v="6"/>
    <n v="0.2"/>
    <n v="28.492799999999988"/>
    <s v="Anna Andreadi"/>
    <s v=""/>
    <n v="1"/>
    <n v="0"/>
  </r>
  <r>
    <n v="7628"/>
    <x v="3781"/>
    <x v="82"/>
    <d v="2017-11-23T00:00:00"/>
    <s v="Second Class"/>
    <x v="313"/>
    <x v="313"/>
    <x v="1"/>
    <s v="United States"/>
    <s v="Phoenix"/>
    <s v="Arizona"/>
    <n v="85023"/>
    <x v="1"/>
    <s v="TEC-AC-10002718"/>
    <x v="2"/>
    <s v="Accessories"/>
    <s v="Belkin Standard 104 key USB Keyboard"/>
    <x v="5073"/>
    <n v="2"/>
    <n v="0.2"/>
    <n v="-1.4590000000000014"/>
    <s v="Anna Andreadi"/>
    <s v=""/>
    <n v="1"/>
    <n v="0"/>
  </r>
  <r>
    <n v="7629"/>
    <x v="3781"/>
    <x v="82"/>
    <d v="2017-11-23T00:00:00"/>
    <s v="Second Class"/>
    <x v="313"/>
    <x v="313"/>
    <x v="1"/>
    <s v="United States"/>
    <s v="Phoenix"/>
    <s v="Arizona"/>
    <n v="85023"/>
    <x v="1"/>
    <s v="OFF-LA-10003121"/>
    <x v="1"/>
    <s v="Labels"/>
    <s v="Avery 506"/>
    <x v="1053"/>
    <n v="5"/>
    <n v="0.2"/>
    <n v="5.368999999999998"/>
    <s v="Anna Andreadi"/>
    <s v=""/>
    <n v="1"/>
    <n v="0"/>
  </r>
  <r>
    <n v="7630"/>
    <x v="3782"/>
    <x v="809"/>
    <d v="2016-04-01T00:00:00"/>
    <s v="First Class"/>
    <x v="88"/>
    <x v="88"/>
    <x v="2"/>
    <s v="United States"/>
    <s v="Brownsville"/>
    <s v="Texas"/>
    <n v="78521"/>
    <x v="2"/>
    <s v="OFF-EN-10002230"/>
    <x v="1"/>
    <s v="Envelopes"/>
    <s v="Airmail Envelopes"/>
    <x v="5074"/>
    <n v="5"/>
    <n v="0.2"/>
    <n v="113.30549999999999"/>
    <s v="Kelly Williams"/>
    <s v=""/>
    <n v="1"/>
    <n v="0"/>
  </r>
  <r>
    <n v="7631"/>
    <x v="3782"/>
    <x v="809"/>
    <d v="2016-04-01T00:00:00"/>
    <s v="First Class"/>
    <x v="88"/>
    <x v="88"/>
    <x v="2"/>
    <s v="United States"/>
    <s v="Brownsville"/>
    <s v="Texas"/>
    <n v="78521"/>
    <x v="2"/>
    <s v="TEC-PH-10001819"/>
    <x v="2"/>
    <s v="Phones"/>
    <s v="Innergie mMini Combo Duo USB Travel Charging Kit"/>
    <x v="5075"/>
    <n v="7"/>
    <n v="0.2"/>
    <n v="88.180399999999977"/>
    <s v="Kelly Williams"/>
    <s v=""/>
    <n v="1"/>
    <n v="0"/>
  </r>
  <r>
    <n v="7632"/>
    <x v="3782"/>
    <x v="809"/>
    <d v="2016-04-01T00:00:00"/>
    <s v="First Class"/>
    <x v="88"/>
    <x v="88"/>
    <x v="2"/>
    <s v="United States"/>
    <s v="Brownsville"/>
    <s v="Texas"/>
    <n v="78521"/>
    <x v="2"/>
    <s v="FUR-CH-10002304"/>
    <x v="0"/>
    <s v="Chairs"/>
    <s v="Global Stack Chair without Arms, Black"/>
    <x v="5076"/>
    <n v="7"/>
    <n v="0.3"/>
    <n v="-9.0929999999999964"/>
    <s v="Kelly Williams"/>
    <s v=""/>
    <n v="1"/>
    <n v="0"/>
  </r>
  <r>
    <n v="7633"/>
    <x v="3783"/>
    <x v="614"/>
    <d v="2020-01-01T00:00:00"/>
    <s v="Second Class"/>
    <x v="347"/>
    <x v="347"/>
    <x v="0"/>
    <s v="United States"/>
    <s v="Louisville"/>
    <s v="Kentucky"/>
    <n v="40214"/>
    <x v="0"/>
    <s v="FUR-CH-10002602"/>
    <x v="0"/>
    <s v="Chairs"/>
    <s v="DMI Arturo Collection Mission-style Design Wood Chair"/>
    <x v="5077"/>
    <n v="8"/>
    <n v="0"/>
    <n v="314.03840000000002"/>
    <s v="Cassandra Brandow"/>
    <s v=""/>
    <n v="1"/>
    <n v="0"/>
  </r>
  <r>
    <n v="7634"/>
    <x v="3783"/>
    <x v="614"/>
    <d v="2020-01-01T00:00:00"/>
    <s v="Second Class"/>
    <x v="347"/>
    <x v="347"/>
    <x v="0"/>
    <s v="United States"/>
    <s v="Louisville"/>
    <s v="Kentucky"/>
    <n v="40214"/>
    <x v="0"/>
    <s v="OFF-BI-10002414"/>
    <x v="1"/>
    <s v="Binders"/>
    <s v="GBC ProClick Spines for 32-Hole Punch"/>
    <x v="5078"/>
    <n v="1"/>
    <n v="0"/>
    <n v="5.8890999999999991"/>
    <s v="Cassandra Brandow"/>
    <s v=""/>
    <n v="1"/>
    <n v="0"/>
  </r>
  <r>
    <n v="7635"/>
    <x v="3783"/>
    <x v="614"/>
    <d v="2020-01-01T00:00:00"/>
    <s v="Second Class"/>
    <x v="347"/>
    <x v="347"/>
    <x v="0"/>
    <s v="United States"/>
    <s v="Louisville"/>
    <s v="Kentucky"/>
    <n v="40214"/>
    <x v="0"/>
    <s v="OFF-AR-10003696"/>
    <x v="1"/>
    <s v="Art"/>
    <s v="Panasonic KP-350BK Electric Pencil Sharpener with Auto Stop"/>
    <x v="1835"/>
    <n v="1"/>
    <n v="0"/>
    <n v="10.028199999999998"/>
    <s v="Cassandra Brandow"/>
    <s v=""/>
    <n v="1"/>
    <n v="0"/>
  </r>
  <r>
    <n v="7636"/>
    <x v="3783"/>
    <x v="614"/>
    <d v="2020-01-01T00:00:00"/>
    <s v="Second Class"/>
    <x v="347"/>
    <x v="347"/>
    <x v="0"/>
    <s v="United States"/>
    <s v="Louisville"/>
    <s v="Kentucky"/>
    <n v="40214"/>
    <x v="0"/>
    <s v="FUR-CH-10004495"/>
    <x v="0"/>
    <s v="Chairs"/>
    <s v="Global Leather and Oak Executive Chair, Black"/>
    <x v="5079"/>
    <n v="1"/>
    <n v="0"/>
    <n v="87.28419999999997"/>
    <s v="Cassandra Brandow"/>
    <s v=""/>
    <n v="1"/>
    <n v="0"/>
  </r>
  <r>
    <n v="7637"/>
    <x v="3783"/>
    <x v="614"/>
    <d v="2020-01-01T00:00:00"/>
    <s v="Second Class"/>
    <x v="347"/>
    <x v="347"/>
    <x v="0"/>
    <s v="United States"/>
    <s v="Louisville"/>
    <s v="Kentucky"/>
    <n v="40214"/>
    <x v="0"/>
    <s v="FUR-CH-10001270"/>
    <x v="0"/>
    <s v="Chairs"/>
    <s v="Harbour Creations Steel Folding Chair"/>
    <x v="5080"/>
    <n v="3"/>
    <n v="0"/>
    <n v="77.624999999999972"/>
    <s v="Cassandra Brandow"/>
    <s v=""/>
    <n v="1"/>
    <n v="0"/>
  </r>
  <r>
    <n v="7638"/>
    <x v="3784"/>
    <x v="580"/>
    <d v="2019-03-08T00:00:00"/>
    <s v="Standard Class"/>
    <x v="587"/>
    <x v="587"/>
    <x v="1"/>
    <s v="United States"/>
    <s v="Newark"/>
    <s v="Delaware"/>
    <n v="19711"/>
    <x v="3"/>
    <s v="OFF-AR-10001615"/>
    <x v="1"/>
    <s v="Art"/>
    <s v="Newell 34"/>
    <x v="426"/>
    <n v="3"/>
    <n v="0"/>
    <n v="15.475200000000001"/>
    <s v="Chuck Magee"/>
    <s v=""/>
    <n v="1"/>
    <n v="0"/>
  </r>
  <r>
    <n v="7639"/>
    <x v="3784"/>
    <x v="580"/>
    <d v="2019-03-08T00:00:00"/>
    <s v="Standard Class"/>
    <x v="587"/>
    <x v="587"/>
    <x v="1"/>
    <s v="United States"/>
    <s v="Newark"/>
    <s v="Delaware"/>
    <n v="19711"/>
    <x v="3"/>
    <s v="OFF-EN-10003286"/>
    <x v="1"/>
    <s v="Envelopes"/>
    <s v="Staple envelope"/>
    <x v="4097"/>
    <n v="7"/>
    <n v="0"/>
    <n v="27.241199999999996"/>
    <s v="Chuck Magee"/>
    <s v=""/>
    <n v="1"/>
    <n v="0"/>
  </r>
  <r>
    <n v="7640"/>
    <x v="3784"/>
    <x v="580"/>
    <d v="2019-03-08T00:00:00"/>
    <s v="Standard Class"/>
    <x v="587"/>
    <x v="587"/>
    <x v="1"/>
    <s v="United States"/>
    <s v="Newark"/>
    <s v="Delaware"/>
    <n v="19711"/>
    <x v="3"/>
    <s v="FUR-BO-10003660"/>
    <x v="0"/>
    <s v="Bookcases"/>
    <s v="Bush Cubix Collection Bookcases, Fully Assembled"/>
    <x v="5081"/>
    <n v="2"/>
    <n v="0"/>
    <n v="101.6508"/>
    <s v="Chuck Magee"/>
    <s v=""/>
    <n v="1"/>
    <n v="0"/>
  </r>
  <r>
    <n v="7641"/>
    <x v="3784"/>
    <x v="580"/>
    <d v="2019-03-08T00:00:00"/>
    <s v="Standard Class"/>
    <x v="587"/>
    <x v="587"/>
    <x v="1"/>
    <s v="United States"/>
    <s v="Newark"/>
    <s v="Delaware"/>
    <n v="19711"/>
    <x v="3"/>
    <s v="OFF-PA-10002764"/>
    <x v="1"/>
    <s v="Paper"/>
    <s v="Easy-staple paper"/>
    <x v="5082"/>
    <n v="6"/>
    <n v="0"/>
    <n v="33.339599999999997"/>
    <s v="Chuck Magee"/>
    <s v=""/>
    <n v="1"/>
    <n v="0"/>
  </r>
  <r>
    <n v="7642"/>
    <x v="3785"/>
    <x v="1099"/>
    <d v="2018-10-07T00:00:00"/>
    <s v="First Class"/>
    <x v="697"/>
    <x v="697"/>
    <x v="2"/>
    <s v="United States"/>
    <s v="Pueblo"/>
    <s v="Colorado"/>
    <n v="81001"/>
    <x v="1"/>
    <s v="TEC-MA-10001695"/>
    <x v="2"/>
    <s v="Machines"/>
    <s v="Zebra GK420t Direct Thermal/Thermal Transfer Printer"/>
    <x v="5083"/>
    <n v="6"/>
    <n v="0.7"/>
    <n v="-938.28"/>
    <s v="Anna Andreadi"/>
    <n v="1"/>
    <n v="0"/>
    <n v="0"/>
  </r>
  <r>
    <n v="7643"/>
    <x v="3785"/>
    <x v="1099"/>
    <d v="2018-10-07T00:00:00"/>
    <s v="First Class"/>
    <x v="697"/>
    <x v="697"/>
    <x v="2"/>
    <s v="United States"/>
    <s v="Pueblo"/>
    <s v="Colorado"/>
    <n v="81001"/>
    <x v="1"/>
    <s v="OFF-BI-10002824"/>
    <x v="1"/>
    <s v="Binders"/>
    <s v="Recycled Easel Ring Binders"/>
    <x v="5084"/>
    <n v="4"/>
    <n v="0.7"/>
    <n v="-14.920000000000002"/>
    <s v="Anna Andreadi"/>
    <n v="1"/>
    <n v="0"/>
    <n v="0"/>
  </r>
  <r>
    <n v="7644"/>
    <x v="3785"/>
    <x v="1099"/>
    <d v="2018-10-07T00:00:00"/>
    <s v="First Class"/>
    <x v="697"/>
    <x v="697"/>
    <x v="2"/>
    <s v="United States"/>
    <s v="Pueblo"/>
    <s v="Colorado"/>
    <n v="81001"/>
    <x v="1"/>
    <s v="OFF-BI-10002571"/>
    <x v="1"/>
    <s v="Binders"/>
    <s v="Avery Framed View Binder, EZD Ring (Locking), Navy, 1 1/2&quot;"/>
    <x v="5085"/>
    <n v="4"/>
    <n v="0.7"/>
    <n v="-9.1815999999999995"/>
    <s v="Anna Andreadi"/>
    <n v="1"/>
    <n v="0"/>
    <n v="0"/>
  </r>
  <r>
    <n v="7645"/>
    <x v="3785"/>
    <x v="1099"/>
    <d v="2018-10-07T00:00:00"/>
    <s v="First Class"/>
    <x v="697"/>
    <x v="697"/>
    <x v="2"/>
    <s v="United States"/>
    <s v="Pueblo"/>
    <s v="Colorado"/>
    <n v="81001"/>
    <x v="1"/>
    <s v="TEC-AC-10001553"/>
    <x v="2"/>
    <s v="Accessories"/>
    <s v="Memorex 25GB 6X Branded Blu-Ray Recordable Disc, 15/Pack"/>
    <x v="4584"/>
    <n v="5"/>
    <n v="0.2"/>
    <n v="0.84950000000000259"/>
    <s v="Anna Andreadi"/>
    <n v="1"/>
    <n v="0"/>
    <n v="0"/>
  </r>
  <r>
    <n v="7646"/>
    <x v="3786"/>
    <x v="57"/>
    <d v="2017-04-11T00:00:00"/>
    <s v="Standard Class"/>
    <x v="662"/>
    <x v="662"/>
    <x v="1"/>
    <s v="United States"/>
    <s v="Los Angeles"/>
    <s v="California"/>
    <n v="90036"/>
    <x v="1"/>
    <s v="FUR-CH-10003973"/>
    <x v="0"/>
    <s v="Chairs"/>
    <s v="GuestStacker Chair with Chrome Finish Legs"/>
    <x v="1069"/>
    <n v="3"/>
    <n v="0.2"/>
    <n v="89.222400000000022"/>
    <s v="Anna Andreadi"/>
    <s v=""/>
    <n v="1"/>
    <n v="0"/>
  </r>
  <r>
    <n v="7647"/>
    <x v="3787"/>
    <x v="340"/>
    <d v="2016-09-13T00:00:00"/>
    <s v="Standard Class"/>
    <x v="351"/>
    <x v="351"/>
    <x v="0"/>
    <s v="United States"/>
    <s v="Greenville"/>
    <s v="North Carolina"/>
    <n v="27834"/>
    <x v="0"/>
    <s v="TEC-MA-10002073"/>
    <x v="2"/>
    <s v="Machines"/>
    <s v="3D Systems Cube Printer, 2nd Generation, White"/>
    <x v="5086"/>
    <n v="2"/>
    <n v="0.5"/>
    <n v="-571.99559999999997"/>
    <s v="Cassandra Brandow"/>
    <s v=""/>
    <n v="1"/>
    <n v="0"/>
  </r>
  <r>
    <n v="7648"/>
    <x v="3788"/>
    <x v="543"/>
    <d v="2018-03-16T00:00:00"/>
    <s v="First Class"/>
    <x v="712"/>
    <x v="712"/>
    <x v="1"/>
    <s v="United States"/>
    <s v="San Francisco"/>
    <s v="California"/>
    <n v="94110"/>
    <x v="1"/>
    <s v="OFF-BI-10003529"/>
    <x v="1"/>
    <s v="Binders"/>
    <s v="Avery Round Ring Poly Binders"/>
    <x v="5087"/>
    <n v="2"/>
    <n v="0.2"/>
    <n v="1.6472"/>
    <s v="Anna Andreadi"/>
    <s v=""/>
    <n v="1"/>
    <n v="0"/>
  </r>
  <r>
    <n v="7649"/>
    <x v="3788"/>
    <x v="543"/>
    <d v="2018-03-16T00:00:00"/>
    <s v="First Class"/>
    <x v="712"/>
    <x v="712"/>
    <x v="1"/>
    <s v="United States"/>
    <s v="San Francisco"/>
    <s v="California"/>
    <n v="94110"/>
    <x v="1"/>
    <s v="FUR-CH-10000309"/>
    <x v="0"/>
    <s v="Chairs"/>
    <s v="Global Comet Stacking Arm Chair"/>
    <x v="5088"/>
    <n v="4"/>
    <n v="0.2"/>
    <n v="84.501999999999953"/>
    <s v="Anna Andreadi"/>
    <s v=""/>
    <n v="1"/>
    <n v="0"/>
  </r>
  <r>
    <n v="7650"/>
    <x v="3789"/>
    <x v="17"/>
    <d v="2017-12-31T00:00:00"/>
    <s v="Standard Class"/>
    <x v="106"/>
    <x v="106"/>
    <x v="1"/>
    <s v="United States"/>
    <s v="Marion"/>
    <s v="Ohio"/>
    <n v="43302"/>
    <x v="3"/>
    <s v="FUR-TA-10004154"/>
    <x v="0"/>
    <s v="Tables"/>
    <s v="Riverside Furniture Oval Coffee Table, Oval End Table, End Table with Drawer"/>
    <x v="5089"/>
    <n v="9"/>
    <n v="0.4"/>
    <n v="-464.69700000000012"/>
    <s v="Chuck Magee"/>
    <s v=""/>
    <n v="1"/>
    <n v="0"/>
  </r>
  <r>
    <n v="7651"/>
    <x v="3789"/>
    <x v="17"/>
    <d v="2017-12-31T00:00:00"/>
    <s v="Standard Class"/>
    <x v="106"/>
    <x v="106"/>
    <x v="1"/>
    <s v="United States"/>
    <s v="Marion"/>
    <s v="Ohio"/>
    <n v="43302"/>
    <x v="3"/>
    <s v="OFF-EN-10003286"/>
    <x v="1"/>
    <s v="Envelopes"/>
    <s v="Staple envelope"/>
    <x v="5090"/>
    <n v="3"/>
    <n v="0.2"/>
    <n v="6.7067999999999977"/>
    <s v="Chuck Magee"/>
    <s v=""/>
    <n v="1"/>
    <n v="0"/>
  </r>
  <r>
    <n v="7652"/>
    <x v="3790"/>
    <x v="783"/>
    <d v="2019-08-08T00:00:00"/>
    <s v="First Class"/>
    <x v="237"/>
    <x v="237"/>
    <x v="0"/>
    <s v="United States"/>
    <s v="Dallas"/>
    <s v="Texas"/>
    <n v="75081"/>
    <x v="2"/>
    <s v="TEC-AC-10001552"/>
    <x v="2"/>
    <s v="Accessories"/>
    <s v="Logitech K350 2.4Ghz Wireless Keyboard"/>
    <x v="5091"/>
    <n v="3"/>
    <n v="0.2"/>
    <n v="-13.437900000000006"/>
    <s v="Kelly Williams"/>
    <s v=""/>
    <n v="1"/>
    <n v="0"/>
  </r>
  <r>
    <n v="7653"/>
    <x v="3790"/>
    <x v="783"/>
    <d v="2019-08-08T00:00:00"/>
    <s v="First Class"/>
    <x v="237"/>
    <x v="237"/>
    <x v="0"/>
    <s v="United States"/>
    <s v="Dallas"/>
    <s v="Texas"/>
    <n v="75081"/>
    <x v="2"/>
    <s v="OFF-ST-10002790"/>
    <x v="1"/>
    <s v="Storage"/>
    <s v="Safco Industrial Shelving"/>
    <x v="5092"/>
    <n v="2"/>
    <n v="0.2"/>
    <n v="-25.108999999999988"/>
    <s v="Kelly Williams"/>
    <s v=""/>
    <n v="1"/>
    <n v="0"/>
  </r>
  <r>
    <n v="7654"/>
    <x v="3791"/>
    <x v="204"/>
    <d v="2017-03-27T00:00:00"/>
    <s v="Standard Class"/>
    <x v="783"/>
    <x v="783"/>
    <x v="1"/>
    <s v="United States"/>
    <s v="Huntsville"/>
    <s v="Alabama"/>
    <n v="35810"/>
    <x v="0"/>
    <s v="OFF-AR-10003217"/>
    <x v="1"/>
    <s v="Art"/>
    <s v="Newell 316"/>
    <x v="638"/>
    <n v="4"/>
    <n v="0"/>
    <n v="5.4768000000000008"/>
    <s v="Cassandra Brandow"/>
    <s v=""/>
    <n v="1"/>
    <n v="1"/>
  </r>
  <r>
    <n v="7655"/>
    <x v="3792"/>
    <x v="672"/>
    <d v="2017-12-02T00:00:00"/>
    <s v="Second Class"/>
    <x v="622"/>
    <x v="622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x v="4165"/>
    <n v="4"/>
    <n v="0"/>
    <n v="29.145599999999995"/>
    <s v="Anna Andreadi"/>
    <s v=""/>
    <n v="1"/>
    <n v="0"/>
  </r>
  <r>
    <n v="7656"/>
    <x v="3792"/>
    <x v="672"/>
    <d v="2017-12-02T00:00:00"/>
    <s v="Second Class"/>
    <x v="622"/>
    <x v="622"/>
    <x v="0"/>
    <s v="United States"/>
    <s v="Las Vegas"/>
    <s v="Nevada"/>
    <n v="89115"/>
    <x v="1"/>
    <s v="OFF-PA-10003848"/>
    <x v="1"/>
    <s v="Paper"/>
    <s v="Xerox 1997"/>
    <x v="243"/>
    <n v="4"/>
    <n v="0"/>
    <n v="12.441600000000001"/>
    <s v="Anna Andreadi"/>
    <s v=""/>
    <n v="1"/>
    <n v="0"/>
  </r>
  <r>
    <n v="7657"/>
    <x v="3793"/>
    <x v="1166"/>
    <d v="2016-04-15T00:00:00"/>
    <s v="Same Day"/>
    <x v="28"/>
    <x v="28"/>
    <x v="2"/>
    <s v="United States"/>
    <s v="Los Angeles"/>
    <s v="California"/>
    <n v="90049"/>
    <x v="1"/>
    <s v="OFF-AP-10000240"/>
    <x v="1"/>
    <s v="Appliances"/>
    <s v="Belkin F9G930V10-GRY 9 Outlet Surge"/>
    <x v="1483"/>
    <n v="2"/>
    <n v="0"/>
    <n v="31.018399999999986"/>
    <s v="Anna Andreadi"/>
    <s v=""/>
    <n v="1"/>
    <n v="0"/>
  </r>
  <r>
    <n v="7658"/>
    <x v="3793"/>
    <x v="1166"/>
    <d v="2016-04-15T00:00:00"/>
    <s v="Same Day"/>
    <x v="28"/>
    <x v="28"/>
    <x v="2"/>
    <s v="United States"/>
    <s v="Los Angeles"/>
    <s v="California"/>
    <n v="90049"/>
    <x v="1"/>
    <s v="FUR-FU-10004091"/>
    <x v="0"/>
    <s v="Furnishings"/>
    <s v="Howard Miller 13&quot; Diameter Goldtone Round Wall Clock"/>
    <x v="5093"/>
    <n v="4"/>
    <n v="0"/>
    <n v="76.9816"/>
    <s v="Anna Andreadi"/>
    <s v=""/>
    <n v="1"/>
    <n v="0"/>
  </r>
  <r>
    <n v="7659"/>
    <x v="3794"/>
    <x v="245"/>
    <d v="2019-08-02T00:00:00"/>
    <s v="First Class"/>
    <x v="679"/>
    <x v="679"/>
    <x v="2"/>
    <s v="United States"/>
    <s v="Lakewood"/>
    <s v="Ohio"/>
    <n v="44107"/>
    <x v="3"/>
    <s v="OFF-BI-10001071"/>
    <x v="1"/>
    <s v="Binders"/>
    <s v="GBC ProClick Punch Binding System"/>
    <x v="1996"/>
    <n v="4"/>
    <n v="0.7"/>
    <n v="-53.743199999999973"/>
    <s v="Chuck Magee"/>
    <s v=""/>
    <n v="1"/>
    <n v="0"/>
  </r>
  <r>
    <n v="7660"/>
    <x v="3795"/>
    <x v="702"/>
    <d v="2019-06-05T00:00:00"/>
    <s v="Standard Class"/>
    <x v="51"/>
    <x v="51"/>
    <x v="1"/>
    <s v="United States"/>
    <s v="Fremont"/>
    <s v="Nebraska"/>
    <n v="68025"/>
    <x v="2"/>
    <s v="OFF-BI-10003676"/>
    <x v="1"/>
    <s v="Binders"/>
    <s v="GBC Standard Recycled Report Covers, Clear Plastic Sheets"/>
    <x v="5094"/>
    <n v="5"/>
    <n v="0"/>
    <n v="25.871999999999996"/>
    <s v="Kelly Williams"/>
    <s v=""/>
    <n v="1"/>
    <n v="0"/>
  </r>
  <r>
    <n v="7661"/>
    <x v="3796"/>
    <x v="1167"/>
    <d v="2016-01-12T00:00:00"/>
    <s v="Standard Class"/>
    <x v="745"/>
    <x v="745"/>
    <x v="0"/>
    <s v="United States"/>
    <s v="Huntsville"/>
    <s v="Texas"/>
    <n v="77340"/>
    <x v="2"/>
    <s v="FUR-FU-10004864"/>
    <x v="0"/>
    <s v="Furnishings"/>
    <s v="Howard Miller 14-1/2&quot; Diameter Chrome Round Wall Clock"/>
    <x v="5095"/>
    <n v="3"/>
    <n v="0.6"/>
    <n v="-53.709599999999988"/>
    <s v="Kelly Williams"/>
    <s v=""/>
    <n v="1"/>
    <n v="0"/>
  </r>
  <r>
    <n v="7662"/>
    <x v="3796"/>
    <x v="1167"/>
    <d v="2016-01-12T00:00:00"/>
    <s v="Standard Class"/>
    <x v="745"/>
    <x v="745"/>
    <x v="0"/>
    <s v="United States"/>
    <s v="Huntsville"/>
    <s v="Texas"/>
    <n v="77340"/>
    <x v="2"/>
    <s v="OFF-BI-10003708"/>
    <x v="1"/>
    <s v="Binders"/>
    <s v="Acco Four Pocket Poly Ring Binder with Label Holder, Smoke, 1&quot;"/>
    <x v="5096"/>
    <n v="7"/>
    <n v="0.8"/>
    <n v="-18.252500000000005"/>
    <s v="Kelly Williams"/>
    <s v=""/>
    <n v="1"/>
    <n v="0"/>
  </r>
  <r>
    <n v="7663"/>
    <x v="3797"/>
    <x v="365"/>
    <d v="2019-10-01T00:00:00"/>
    <s v="First Class"/>
    <x v="623"/>
    <x v="623"/>
    <x v="0"/>
    <s v="United States"/>
    <s v="Los Angeles"/>
    <s v="California"/>
    <n v="90036"/>
    <x v="1"/>
    <s v="OFF-AR-10002067"/>
    <x v="1"/>
    <s v="Art"/>
    <s v="Newell 334"/>
    <x v="1618"/>
    <n v="5"/>
    <n v="0"/>
    <n v="25.792000000000002"/>
    <s v="Anna Andreadi"/>
    <s v=""/>
    <n v="1"/>
    <n v="0"/>
  </r>
  <r>
    <n v="7664"/>
    <x v="3798"/>
    <x v="1168"/>
    <d v="2019-09-19T00:00:00"/>
    <s v="Standard Class"/>
    <x v="611"/>
    <x v="611"/>
    <x v="0"/>
    <s v="United States"/>
    <s v="Asheville"/>
    <s v="North Carolina"/>
    <n v="28806"/>
    <x v="0"/>
    <s v="OFF-AR-10003158"/>
    <x v="1"/>
    <s v="Art"/>
    <s v="Fluorescent Highlighters by Dixon"/>
    <x v="482"/>
    <n v="5"/>
    <n v="0.2"/>
    <n v="2.7859999999999978"/>
    <s v="Cassandra Brandow"/>
    <s v=""/>
    <n v="1"/>
    <n v="0"/>
  </r>
  <r>
    <n v="7665"/>
    <x v="3799"/>
    <x v="68"/>
    <d v="2016-10-26T00:00:00"/>
    <s v="Standard Class"/>
    <x v="630"/>
    <x v="630"/>
    <x v="1"/>
    <s v="United States"/>
    <s v="Bossier City"/>
    <s v="Louisiana"/>
    <n v="71111"/>
    <x v="0"/>
    <s v="FUR-FU-10000193"/>
    <x v="0"/>
    <s v="Furnishings"/>
    <s v="Tenex Chairmats For Use with Hard Floors"/>
    <x v="681"/>
    <n v="4"/>
    <n v="0"/>
    <n v="10.393599999999992"/>
    <s v="Cassandra Brandow"/>
    <s v=""/>
    <n v="1"/>
    <n v="0"/>
  </r>
  <r>
    <n v="7666"/>
    <x v="3800"/>
    <x v="964"/>
    <d v="2018-10-08T00:00:00"/>
    <s v="Standard Class"/>
    <x v="660"/>
    <x v="660"/>
    <x v="2"/>
    <s v="United States"/>
    <s v="Providence"/>
    <s v="Rhode Island"/>
    <n v="2908"/>
    <x v="3"/>
    <s v="OFF-BI-10000977"/>
    <x v="1"/>
    <s v="Binders"/>
    <s v="Ibico Plastic Spiral Binding Combs"/>
    <x v="3361"/>
    <n v="1"/>
    <n v="0"/>
    <n v="13.983999999999998"/>
    <s v="Chuck Magee"/>
    <s v=""/>
    <n v="1"/>
    <n v="0"/>
  </r>
  <r>
    <n v="7667"/>
    <x v="3800"/>
    <x v="964"/>
    <d v="2018-10-08T00:00:00"/>
    <s v="Standard Class"/>
    <x v="660"/>
    <x v="660"/>
    <x v="2"/>
    <s v="United States"/>
    <s v="Providence"/>
    <s v="Rhode Island"/>
    <n v="2908"/>
    <x v="3"/>
    <s v="TEC-CO-10001449"/>
    <x v="2"/>
    <s v="Copiers"/>
    <s v="Hewlett Packard LaserJet 3310 Copier"/>
    <x v="5097"/>
    <n v="9"/>
    <n v="0"/>
    <n v="2591.9567999999999"/>
    <s v="Chuck Magee"/>
    <s v=""/>
    <n v="1"/>
    <n v="0"/>
  </r>
  <r>
    <n v="7668"/>
    <x v="3800"/>
    <x v="964"/>
    <d v="2018-10-08T00:00:00"/>
    <s v="Standard Class"/>
    <x v="660"/>
    <x v="660"/>
    <x v="2"/>
    <s v="United States"/>
    <s v="Providence"/>
    <s v="Rhode Island"/>
    <n v="2908"/>
    <x v="3"/>
    <s v="OFF-ST-10000136"/>
    <x v="1"/>
    <s v="Storage"/>
    <s v="Letter Size File"/>
    <x v="5098"/>
    <n v="3"/>
    <n v="0"/>
    <n v="34.538999999999994"/>
    <s v="Chuck Magee"/>
    <s v=""/>
    <n v="1"/>
    <n v="0"/>
  </r>
  <r>
    <n v="7669"/>
    <x v="3801"/>
    <x v="154"/>
    <d v="2017-11-29T00:00:00"/>
    <s v="Second Class"/>
    <x v="15"/>
    <x v="15"/>
    <x v="2"/>
    <s v="United States"/>
    <s v="Everett"/>
    <s v="Massachusetts"/>
    <n v="2149"/>
    <x v="3"/>
    <s v="OFF-PA-10000743"/>
    <x v="1"/>
    <s v="Paper"/>
    <s v="Xerox 1977"/>
    <x v="1598"/>
    <n v="6"/>
    <n v="0"/>
    <n v="19.238399999999999"/>
    <s v="Chuck Magee"/>
    <s v=""/>
    <n v="1"/>
    <n v="0"/>
  </r>
  <r>
    <n v="7670"/>
    <x v="3801"/>
    <x v="154"/>
    <d v="2017-11-29T00:00:00"/>
    <s v="Second Class"/>
    <x v="15"/>
    <x v="15"/>
    <x v="2"/>
    <s v="United States"/>
    <s v="Everett"/>
    <s v="Massachusetts"/>
    <n v="2149"/>
    <x v="3"/>
    <s v="OFF-PA-10001019"/>
    <x v="1"/>
    <s v="Paper"/>
    <s v="Xerox 1884"/>
    <x v="731"/>
    <n v="3"/>
    <n v="0"/>
    <n v="28.171799999999998"/>
    <s v="Chuck Magee"/>
    <s v=""/>
    <n v="1"/>
    <n v="0"/>
  </r>
  <r>
    <n v="7671"/>
    <x v="3801"/>
    <x v="154"/>
    <d v="2017-11-29T00:00:00"/>
    <s v="Second Class"/>
    <x v="15"/>
    <x v="15"/>
    <x v="2"/>
    <s v="United States"/>
    <s v="Everett"/>
    <s v="Massachusetts"/>
    <n v="2149"/>
    <x v="3"/>
    <s v="TEC-AC-10003095"/>
    <x v="2"/>
    <s v="Accessories"/>
    <s v="Logitech G35 7.1-Channel Surround Sound Headset"/>
    <x v="5099"/>
    <n v="2"/>
    <n v="0"/>
    <n v="88.393200000000007"/>
    <s v="Chuck Magee"/>
    <s v=""/>
    <n v="1"/>
    <n v="0"/>
  </r>
  <r>
    <n v="7672"/>
    <x v="3801"/>
    <x v="154"/>
    <d v="2017-11-29T00:00:00"/>
    <s v="Second Class"/>
    <x v="15"/>
    <x v="15"/>
    <x v="2"/>
    <s v="United States"/>
    <s v="Everett"/>
    <s v="Massachusetts"/>
    <n v="2149"/>
    <x v="3"/>
    <s v="FUR-BO-10002916"/>
    <x v="0"/>
    <s v="Bookcases"/>
    <s v="Rush Hierlooms Collection 1&quot; Thick Stackable Bookcases"/>
    <x v="5100"/>
    <n v="1"/>
    <n v="0"/>
    <n v="32.486199999999997"/>
    <s v="Chuck Magee"/>
    <s v=""/>
    <n v="1"/>
    <n v="0"/>
  </r>
  <r>
    <n v="7673"/>
    <x v="3801"/>
    <x v="154"/>
    <d v="2017-11-29T00:00:00"/>
    <s v="Second Class"/>
    <x v="15"/>
    <x v="15"/>
    <x v="2"/>
    <s v="United States"/>
    <s v="Everett"/>
    <s v="Massachusetts"/>
    <n v="2149"/>
    <x v="3"/>
    <s v="FUR-FU-10002506"/>
    <x v="0"/>
    <s v="Furnishings"/>
    <s v="Tensor &quot;Hersey Kiss&quot; Styled Floor Lamp"/>
    <x v="2799"/>
    <n v="3"/>
    <n v="0"/>
    <n v="4.6763999999999992"/>
    <s v="Chuck Magee"/>
    <s v=""/>
    <n v="1"/>
    <n v="0"/>
  </r>
  <r>
    <n v="7674"/>
    <x v="3801"/>
    <x v="154"/>
    <d v="2017-11-29T00:00:00"/>
    <s v="Second Class"/>
    <x v="15"/>
    <x v="15"/>
    <x v="2"/>
    <s v="United States"/>
    <s v="Everett"/>
    <s v="Massachusetts"/>
    <n v="2149"/>
    <x v="3"/>
    <s v="OFF-PA-10003823"/>
    <x v="1"/>
    <s v="Paper"/>
    <s v="Xerox 197"/>
    <x v="901"/>
    <n v="5"/>
    <n v="0"/>
    <n v="69.704999999999998"/>
    <s v="Chuck Magee"/>
    <s v=""/>
    <n v="1"/>
    <n v="0"/>
  </r>
  <r>
    <n v="7675"/>
    <x v="3801"/>
    <x v="154"/>
    <d v="2017-11-29T00:00:00"/>
    <s v="Second Class"/>
    <x v="15"/>
    <x v="15"/>
    <x v="2"/>
    <s v="United States"/>
    <s v="Everett"/>
    <s v="Massachusetts"/>
    <n v="2149"/>
    <x v="3"/>
    <s v="FUR-TA-10004619"/>
    <x v="0"/>
    <s v="Tables"/>
    <s v="Hon Non-Folding Utility Tables"/>
    <x v="5101"/>
    <n v="4"/>
    <n v="0.3"/>
    <n v="0"/>
    <s v="Chuck Magee"/>
    <s v=""/>
    <n v="1"/>
    <n v="0"/>
  </r>
  <r>
    <n v="7676"/>
    <x v="3802"/>
    <x v="636"/>
    <d v="2019-05-09T00:00:00"/>
    <s v="Second Class"/>
    <x v="772"/>
    <x v="772"/>
    <x v="0"/>
    <s v="United States"/>
    <s v="Rancho Cucamonga"/>
    <s v="California"/>
    <n v="91730"/>
    <x v="1"/>
    <s v="OFF-AP-10001271"/>
    <x v="1"/>
    <s v="Appliances"/>
    <s v="Eureka The Boss Cordless Rechargeable Stick Vac"/>
    <x v="513"/>
    <n v="3"/>
    <n v="0"/>
    <n v="41.293800000000005"/>
    <s v="Anna Andreadi"/>
    <s v=""/>
    <n v="1"/>
    <n v="0"/>
  </r>
  <r>
    <n v="7677"/>
    <x v="3803"/>
    <x v="1169"/>
    <d v="2016-10-08T00:00:00"/>
    <s v="Same Day"/>
    <x v="161"/>
    <x v="161"/>
    <x v="0"/>
    <s v="United States"/>
    <s v="Charlotte"/>
    <s v="North Carolina"/>
    <n v="28205"/>
    <x v="0"/>
    <s v="TEC-AC-10002331"/>
    <x v="2"/>
    <s v="Accessories"/>
    <s v="Maxell 74 Minute CDR, 10/Pack"/>
    <x v="3032"/>
    <n v="3"/>
    <n v="0.2"/>
    <n v="4.9877999999999982"/>
    <s v="Cassandra Brandow"/>
    <s v=""/>
    <n v="1"/>
    <n v="0"/>
  </r>
  <r>
    <n v="7678"/>
    <x v="3804"/>
    <x v="520"/>
    <d v="2017-01-07T00:00:00"/>
    <s v="Standard Class"/>
    <x v="454"/>
    <x v="454"/>
    <x v="2"/>
    <s v="United States"/>
    <s v="Providence"/>
    <s v="Rhode Island"/>
    <n v="2908"/>
    <x v="3"/>
    <s v="OFF-PA-10003228"/>
    <x v="1"/>
    <s v="Paper"/>
    <s v="Xerox 1917"/>
    <x v="3589"/>
    <n v="4"/>
    <n v="0"/>
    <n v="91.950799999999987"/>
    <s v="Chuck Magee"/>
    <s v=""/>
    <n v="1"/>
    <n v="0"/>
  </r>
  <r>
    <n v="7679"/>
    <x v="3804"/>
    <x v="520"/>
    <d v="2017-01-07T00:00:00"/>
    <s v="Standard Class"/>
    <x v="454"/>
    <x v="454"/>
    <x v="2"/>
    <s v="United States"/>
    <s v="Providence"/>
    <s v="Rhode Island"/>
    <n v="2908"/>
    <x v="3"/>
    <s v="OFF-PA-10002586"/>
    <x v="1"/>
    <s v="Paper"/>
    <s v="Xerox 1970"/>
    <x v="1830"/>
    <n v="3"/>
    <n v="0"/>
    <n v="7.0218000000000007"/>
    <s v="Chuck Magee"/>
    <s v=""/>
    <n v="1"/>
    <n v="0"/>
  </r>
  <r>
    <n v="7680"/>
    <x v="3804"/>
    <x v="520"/>
    <d v="2017-01-07T00:00:00"/>
    <s v="Standard Class"/>
    <x v="454"/>
    <x v="454"/>
    <x v="2"/>
    <s v="United States"/>
    <s v="Providence"/>
    <s v="Rhode Island"/>
    <n v="2908"/>
    <x v="3"/>
    <s v="TEC-AC-10002049"/>
    <x v="2"/>
    <s v="Accessories"/>
    <s v="Plantronics Savi W720 Multi-Device Wireless Headset System"/>
    <x v="2832"/>
    <n v="4"/>
    <n v="0"/>
    <n v="742.63200000000006"/>
    <s v="Chuck Magee"/>
    <s v=""/>
    <n v="1"/>
    <n v="0"/>
  </r>
  <r>
    <n v="7681"/>
    <x v="3804"/>
    <x v="520"/>
    <d v="2017-01-07T00:00:00"/>
    <s v="Standard Class"/>
    <x v="454"/>
    <x v="454"/>
    <x v="2"/>
    <s v="United States"/>
    <s v="Providence"/>
    <s v="Rhode Island"/>
    <n v="2908"/>
    <x v="3"/>
    <s v="FUR-BO-10000362"/>
    <x v="0"/>
    <s v="Bookcases"/>
    <s v="Sauder Inglewood Library Bookcases"/>
    <x v="2661"/>
    <n v="2"/>
    <n v="0"/>
    <n v="78.650800000000004"/>
    <s v="Chuck Magee"/>
    <s v=""/>
    <n v="1"/>
    <n v="0"/>
  </r>
  <r>
    <n v="7682"/>
    <x v="3804"/>
    <x v="520"/>
    <d v="2017-01-07T00:00:00"/>
    <s v="Standard Class"/>
    <x v="454"/>
    <x v="454"/>
    <x v="2"/>
    <s v="United States"/>
    <s v="Providence"/>
    <s v="Rhode Island"/>
    <n v="2908"/>
    <x v="3"/>
    <s v="FUR-CH-10004218"/>
    <x v="0"/>
    <s v="Chairs"/>
    <s v="Global Fabric Manager's Chair, Dark Gray"/>
    <x v="5102"/>
    <n v="6"/>
    <n v="0"/>
    <n v="151.47000000000003"/>
    <s v="Chuck Magee"/>
    <s v=""/>
    <n v="1"/>
    <n v="0"/>
  </r>
  <r>
    <n v="7683"/>
    <x v="3805"/>
    <x v="152"/>
    <d v="2017-05-01T00:00:00"/>
    <s v="First Class"/>
    <x v="174"/>
    <x v="174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x v="5103"/>
    <n v="1"/>
    <n v="0.1"/>
    <n v="41.495999999999967"/>
    <s v="Kelly Williams"/>
    <s v=""/>
    <n v="1"/>
    <n v="0"/>
  </r>
  <r>
    <n v="7684"/>
    <x v="3805"/>
    <x v="152"/>
    <d v="2017-05-01T00:00:00"/>
    <s v="First Class"/>
    <x v="174"/>
    <x v="174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x v="5104"/>
    <n v="3"/>
    <n v="0"/>
    <n v="1906.4850000000001"/>
    <s v="Kelly Williams"/>
    <s v=""/>
    <n v="1"/>
    <n v="0"/>
  </r>
  <r>
    <n v="7685"/>
    <x v="3806"/>
    <x v="966"/>
    <d v="2017-02-21T00:00:00"/>
    <s v="Standard Class"/>
    <x v="74"/>
    <x v="74"/>
    <x v="0"/>
    <s v="United States"/>
    <s v="Rochester"/>
    <s v="New York"/>
    <n v="14609"/>
    <x v="3"/>
    <s v="OFF-BI-10002897"/>
    <x v="1"/>
    <s v="Binders"/>
    <s v="Black Avery Memo-Size 3-Ring Binder, 5 1/2&quot; x 8 1/2&quot;"/>
    <x v="5105"/>
    <n v="9"/>
    <n v="0.2"/>
    <n v="9.5786999999999995"/>
    <s v="Chuck Magee"/>
    <s v=""/>
    <n v="1"/>
    <n v="0"/>
  </r>
  <r>
    <n v="7686"/>
    <x v="3806"/>
    <x v="966"/>
    <d v="2017-02-21T00:00:00"/>
    <s v="Standard Class"/>
    <x v="74"/>
    <x v="74"/>
    <x v="0"/>
    <s v="United States"/>
    <s v="Rochester"/>
    <s v="New York"/>
    <n v="14609"/>
    <x v="3"/>
    <s v="TEC-PH-10002584"/>
    <x v="2"/>
    <s v="Phones"/>
    <s v="Samsung Galaxy S4"/>
    <x v="5106"/>
    <n v="1"/>
    <n v="0"/>
    <n v="187.79699999999997"/>
    <s v="Chuck Magee"/>
    <s v=""/>
    <n v="1"/>
    <n v="0"/>
  </r>
  <r>
    <n v="7687"/>
    <x v="3807"/>
    <x v="881"/>
    <d v="2018-11-29T00:00:00"/>
    <s v="Standard Class"/>
    <x v="179"/>
    <x v="179"/>
    <x v="1"/>
    <s v="United States"/>
    <s v="Jackson"/>
    <s v="Michigan"/>
    <n v="49201"/>
    <x v="2"/>
    <s v="FUR-TA-10001095"/>
    <x v="0"/>
    <s v="Tables"/>
    <s v="Chromcraft Round Conference Tables"/>
    <x v="5107"/>
    <n v="9"/>
    <n v="0"/>
    <n v="329.40809999999999"/>
    <s v="Kelly Williams"/>
    <s v=""/>
    <n v="1"/>
    <n v="0"/>
  </r>
  <r>
    <n v="7688"/>
    <x v="3807"/>
    <x v="881"/>
    <d v="2018-11-29T00:00:00"/>
    <s v="Standard Class"/>
    <x v="179"/>
    <x v="179"/>
    <x v="1"/>
    <s v="United States"/>
    <s v="Jackson"/>
    <s v="Michigan"/>
    <n v="49201"/>
    <x v="2"/>
    <s v="OFF-BI-10004002"/>
    <x v="1"/>
    <s v="Binders"/>
    <s v="Wilson Jones International Size A4 Ring Binders"/>
    <x v="5108"/>
    <n v="1"/>
    <n v="0"/>
    <n v="8.3040000000000003"/>
    <s v="Kelly Williams"/>
    <s v=""/>
    <n v="1"/>
    <n v="0"/>
  </r>
  <r>
    <n v="7689"/>
    <x v="3807"/>
    <x v="881"/>
    <d v="2018-11-29T00:00:00"/>
    <s v="Standard Class"/>
    <x v="179"/>
    <x v="179"/>
    <x v="1"/>
    <s v="United States"/>
    <s v="Jackson"/>
    <s v="Michigan"/>
    <n v="49201"/>
    <x v="2"/>
    <s v="TEC-AC-10004518"/>
    <x v="2"/>
    <s v="Accessories"/>
    <s v="Memorex Mini Travel Drive 32 GB USB 2.0 Flash Drive"/>
    <x v="5109"/>
    <n v="8"/>
    <n v="0"/>
    <n v="62.400000000000006"/>
    <s v="Kelly Williams"/>
    <s v=""/>
    <n v="1"/>
    <n v="0"/>
  </r>
  <r>
    <n v="7690"/>
    <x v="3808"/>
    <x v="663"/>
    <d v="2019-07-17T00:00:00"/>
    <s v="First Class"/>
    <x v="602"/>
    <x v="602"/>
    <x v="1"/>
    <s v="United States"/>
    <s v="Suffolk"/>
    <s v="Virginia"/>
    <n v="23434"/>
    <x v="0"/>
    <s v="OFF-AP-10002191"/>
    <x v="1"/>
    <s v="Appliances"/>
    <s v="Belkin 8 Outlet SurgeMaster II Gold Surge Protector"/>
    <x v="3998"/>
    <n v="3"/>
    <n v="0"/>
    <n v="50.383200000000009"/>
    <s v="Cassandra Brandow"/>
    <s v=""/>
    <n v="1"/>
    <n v="0"/>
  </r>
  <r>
    <n v="7691"/>
    <x v="3808"/>
    <x v="663"/>
    <d v="2019-07-17T00:00:00"/>
    <s v="First Class"/>
    <x v="602"/>
    <x v="602"/>
    <x v="1"/>
    <s v="United States"/>
    <s v="Suffolk"/>
    <s v="Virginia"/>
    <n v="23434"/>
    <x v="0"/>
    <s v="FUR-TA-10004575"/>
    <x v="0"/>
    <s v="Tables"/>
    <s v="Hon 5100 Series Wood Tables"/>
    <x v="1310"/>
    <n v="3"/>
    <n v="0"/>
    <n v="157.12919999999997"/>
    <s v="Cassandra Brandow"/>
    <s v=""/>
    <n v="1"/>
    <n v="0"/>
  </r>
  <r>
    <n v="7692"/>
    <x v="3808"/>
    <x v="663"/>
    <d v="2019-07-17T00:00:00"/>
    <s v="First Class"/>
    <x v="602"/>
    <x v="602"/>
    <x v="1"/>
    <s v="United States"/>
    <s v="Suffolk"/>
    <s v="Virginia"/>
    <n v="23434"/>
    <x v="0"/>
    <s v="OFF-PA-10003177"/>
    <x v="1"/>
    <s v="Paper"/>
    <s v="Xerox 1999"/>
    <x v="91"/>
    <n v="2"/>
    <n v="0"/>
    <n v="6.2208000000000006"/>
    <s v="Cassandra Brandow"/>
    <s v=""/>
    <n v="1"/>
    <n v="0"/>
  </r>
  <r>
    <n v="7693"/>
    <x v="3809"/>
    <x v="282"/>
    <d v="2017-01-03T00:00:00"/>
    <s v="Standard Class"/>
    <x v="482"/>
    <x v="482"/>
    <x v="0"/>
    <s v="United States"/>
    <s v="Brentwood"/>
    <s v="California"/>
    <n v="94513"/>
    <x v="1"/>
    <s v="OFF-LA-10003923"/>
    <x v="1"/>
    <s v="Labels"/>
    <s v="Alphabetical Labels for Top Tab Filing"/>
    <x v="333"/>
    <n v="6"/>
    <n v="0"/>
    <n v="44.400000000000006"/>
    <s v="Anna Andreadi"/>
    <s v=""/>
    <n v="1"/>
    <n v="0"/>
  </r>
  <r>
    <n v="7694"/>
    <x v="3809"/>
    <x v="282"/>
    <d v="2017-01-03T00:00:00"/>
    <s v="Standard Class"/>
    <x v="482"/>
    <x v="482"/>
    <x v="0"/>
    <s v="United States"/>
    <s v="Brentwood"/>
    <s v="California"/>
    <n v="94513"/>
    <x v="1"/>
    <s v="TEC-PH-10001051"/>
    <x v="2"/>
    <s v="Phones"/>
    <s v="HTC One"/>
    <x v="1895"/>
    <n v="4"/>
    <n v="0.2"/>
    <n v="35.996399999999952"/>
    <s v="Anna Andreadi"/>
    <s v=""/>
    <n v="1"/>
    <n v="0"/>
  </r>
  <r>
    <n v="7695"/>
    <x v="3810"/>
    <x v="554"/>
    <d v="2018-03-22T00:00:00"/>
    <s v="Same Day"/>
    <x v="507"/>
    <x v="507"/>
    <x v="0"/>
    <s v="United States"/>
    <s v="Seattle"/>
    <s v="Washington"/>
    <n v="98103"/>
    <x v="1"/>
    <s v="FUR-CH-10004754"/>
    <x v="0"/>
    <s v="Chairs"/>
    <s v="Global Stack Chair with Arms, Black"/>
    <x v="5110"/>
    <n v="7"/>
    <n v="0.2"/>
    <n v="14.690199999999997"/>
    <s v="Anna Andreadi"/>
    <n v="1"/>
    <n v="0"/>
    <n v="0"/>
  </r>
  <r>
    <n v="7696"/>
    <x v="3811"/>
    <x v="1170"/>
    <d v="2019-07-05T00:00:00"/>
    <s v="First Class"/>
    <x v="571"/>
    <x v="571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x v="2919"/>
    <n v="5"/>
    <n v="0.2"/>
    <n v="59.435499999999998"/>
    <s v="Kelly Williams"/>
    <s v=""/>
    <n v="1"/>
    <n v="0"/>
  </r>
  <r>
    <n v="7697"/>
    <x v="3811"/>
    <x v="1170"/>
    <d v="2019-07-05T00:00:00"/>
    <s v="First Class"/>
    <x v="571"/>
    <x v="571"/>
    <x v="2"/>
    <s v="United States"/>
    <s v="Houston"/>
    <s v="Texas"/>
    <n v="77036"/>
    <x v="2"/>
    <s v="OFF-BI-10001787"/>
    <x v="1"/>
    <s v="Binders"/>
    <s v="Wilson Jones Four-Pocket Poly Binders"/>
    <x v="5111"/>
    <n v="4"/>
    <n v="0.8"/>
    <n v="-8.1096000000000004"/>
    <s v="Kelly Williams"/>
    <s v=""/>
    <n v="1"/>
    <n v="0"/>
  </r>
  <r>
    <n v="7698"/>
    <x v="3812"/>
    <x v="817"/>
    <d v="2019-12-18T00:00:00"/>
    <s v="Standard Class"/>
    <x v="408"/>
    <x v="408"/>
    <x v="2"/>
    <s v="United States"/>
    <s v="Lawrence"/>
    <s v="Massachusetts"/>
    <n v="1841"/>
    <x v="3"/>
    <s v="TEC-CO-10002313"/>
    <x v="2"/>
    <s v="Copiers"/>
    <s v="Canon PC1080F Personal Copier"/>
    <x v="5112"/>
    <n v="2"/>
    <n v="0"/>
    <n v="467.99220000000003"/>
    <s v="Chuck Magee"/>
    <s v=""/>
    <n v="1"/>
    <n v="0"/>
  </r>
  <r>
    <n v="7699"/>
    <x v="3812"/>
    <x v="817"/>
    <d v="2019-12-18T00:00:00"/>
    <s v="Standard Class"/>
    <x v="408"/>
    <x v="408"/>
    <x v="2"/>
    <s v="United States"/>
    <s v="Lawrence"/>
    <s v="Massachusetts"/>
    <n v="1841"/>
    <x v="3"/>
    <s v="OFF-ST-10002790"/>
    <x v="1"/>
    <s v="Storage"/>
    <s v="Safco Industrial Shelving"/>
    <x v="5113"/>
    <n v="1"/>
    <n v="0"/>
    <n v="2.2155000000000058"/>
    <s v="Chuck Magee"/>
    <s v=""/>
    <n v="1"/>
    <n v="0"/>
  </r>
  <r>
    <n v="7700"/>
    <x v="3812"/>
    <x v="817"/>
    <d v="2019-12-18T00:00:00"/>
    <s v="Standard Class"/>
    <x v="408"/>
    <x v="408"/>
    <x v="2"/>
    <s v="United States"/>
    <s v="Lawrence"/>
    <s v="Massachusetts"/>
    <n v="1841"/>
    <x v="3"/>
    <s v="OFF-SU-10001664"/>
    <x v="1"/>
    <s v="Supplies"/>
    <s v="Acme Office Executive Series Stainless Steel Trimmers"/>
    <x v="3567"/>
    <n v="3"/>
    <n v="0"/>
    <n v="6.6846000000000005"/>
    <s v="Chuck Magee"/>
    <s v=""/>
    <n v="1"/>
    <n v="0"/>
  </r>
  <r>
    <n v="7701"/>
    <x v="3812"/>
    <x v="817"/>
    <d v="2019-12-18T00:00:00"/>
    <s v="Standard Class"/>
    <x v="408"/>
    <x v="408"/>
    <x v="2"/>
    <s v="United States"/>
    <s v="Lawrence"/>
    <s v="Massachusetts"/>
    <n v="1841"/>
    <x v="3"/>
    <s v="OFF-FA-10001332"/>
    <x v="1"/>
    <s v="Fasteners"/>
    <s v="Acco Banker's Clasps, 5 3/4&quot;-Long"/>
    <x v="1315"/>
    <n v="6"/>
    <n v="0"/>
    <n v="8.121599999999999"/>
    <s v="Chuck Magee"/>
    <s v=""/>
    <n v="1"/>
    <n v="0"/>
  </r>
  <r>
    <n v="7702"/>
    <x v="3812"/>
    <x v="817"/>
    <d v="2019-12-18T00:00:00"/>
    <s v="Standard Class"/>
    <x v="408"/>
    <x v="408"/>
    <x v="2"/>
    <s v="United States"/>
    <s v="Lawrence"/>
    <s v="Massachusetts"/>
    <n v="1841"/>
    <x v="3"/>
    <s v="FUR-TA-10003473"/>
    <x v="0"/>
    <s v="Tables"/>
    <s v="Bretford Rectangular Conference Table Tops"/>
    <x v="5114"/>
    <n v="2"/>
    <n v="0.3"/>
    <n v="-52.658199999999965"/>
    <s v="Chuck Magee"/>
    <s v=""/>
    <n v="1"/>
    <n v="0"/>
  </r>
  <r>
    <n v="7703"/>
    <x v="3813"/>
    <x v="370"/>
    <d v="2018-09-02T00:00:00"/>
    <s v="Standard Class"/>
    <x v="4"/>
    <x v="4"/>
    <x v="0"/>
    <s v="United States"/>
    <s v="Detroit"/>
    <s v="Michigan"/>
    <n v="48234"/>
    <x v="2"/>
    <s v="OFF-PA-10000605"/>
    <x v="1"/>
    <s v="Paper"/>
    <s v="Xerox 1950"/>
    <x v="1057"/>
    <n v="2"/>
    <n v="0"/>
    <n v="5.6644000000000005"/>
    <s v="Kelly Williams"/>
    <s v=""/>
    <n v="1"/>
    <n v="0"/>
  </r>
  <r>
    <n v="7704"/>
    <x v="3813"/>
    <x v="370"/>
    <d v="2018-09-02T00:00:00"/>
    <s v="Standard Class"/>
    <x v="4"/>
    <x v="4"/>
    <x v="0"/>
    <s v="United States"/>
    <s v="Detroit"/>
    <s v="Michigan"/>
    <n v="48234"/>
    <x v="2"/>
    <s v="TEC-PH-10002170"/>
    <x v="2"/>
    <s v="Phones"/>
    <s v="ClearSounds CSC500 Amplified Spirit Phone Corded phone"/>
    <x v="2779"/>
    <n v="3"/>
    <n v="0"/>
    <n v="58.791600000000003"/>
    <s v="Kelly Williams"/>
    <s v=""/>
    <n v="1"/>
    <n v="0"/>
  </r>
  <r>
    <n v="7705"/>
    <x v="3813"/>
    <x v="370"/>
    <d v="2018-09-02T00:00:00"/>
    <s v="Standard Class"/>
    <x v="4"/>
    <x v="4"/>
    <x v="0"/>
    <s v="United States"/>
    <s v="Detroit"/>
    <s v="Michigan"/>
    <n v="48234"/>
    <x v="2"/>
    <s v="FUR-TA-10004147"/>
    <x v="0"/>
    <s v="Tables"/>
    <s v="Hon 4060 Series Tables"/>
    <x v="990"/>
    <n v="4"/>
    <n v="0"/>
    <n v="98.524799999999971"/>
    <s v="Kelly Williams"/>
    <s v=""/>
    <n v="1"/>
    <n v="0"/>
  </r>
  <r>
    <n v="7706"/>
    <x v="3813"/>
    <x v="370"/>
    <d v="2018-09-02T00:00:00"/>
    <s v="Standard Class"/>
    <x v="4"/>
    <x v="4"/>
    <x v="0"/>
    <s v="United States"/>
    <s v="Detroit"/>
    <s v="Michigan"/>
    <n v="48234"/>
    <x v="2"/>
    <s v="TEC-AC-10003911"/>
    <x v="2"/>
    <s v="Accessories"/>
    <s v="NETGEAR AC1750 Dual Band Gigabit Smart WiFi Router"/>
    <x v="651"/>
    <n v="3"/>
    <n v="0"/>
    <n v="163.18979999999999"/>
    <s v="Kelly Williams"/>
    <s v=""/>
    <n v="1"/>
    <n v="0"/>
  </r>
  <r>
    <n v="7707"/>
    <x v="3813"/>
    <x v="370"/>
    <d v="2018-09-02T00:00:00"/>
    <s v="Standard Class"/>
    <x v="4"/>
    <x v="4"/>
    <x v="0"/>
    <s v="United States"/>
    <s v="Detroit"/>
    <s v="Michigan"/>
    <n v="48234"/>
    <x v="2"/>
    <s v="OFF-AR-10002578"/>
    <x v="1"/>
    <s v="Art"/>
    <s v="Newell 335"/>
    <x v="880"/>
    <n v="3"/>
    <n v="0"/>
    <n v="2.5055999999999998"/>
    <s v="Kelly Williams"/>
    <s v=""/>
    <n v="1"/>
    <n v="0"/>
  </r>
  <r>
    <n v="7708"/>
    <x v="3814"/>
    <x v="453"/>
    <d v="2019-10-19T00:00:00"/>
    <s v="Standard Class"/>
    <x v="458"/>
    <x v="458"/>
    <x v="1"/>
    <s v="United States"/>
    <s v="Orem"/>
    <s v="Utah"/>
    <n v="84057"/>
    <x v="1"/>
    <s v="OFF-AR-10001761"/>
    <x v="1"/>
    <s v="Art"/>
    <s v="Avery Hi-Liter Smear-Safe Highlighters"/>
    <x v="2643"/>
    <n v="2"/>
    <n v="0"/>
    <n v="4.2047999999999996"/>
    <s v="Anna Andreadi"/>
    <s v=""/>
    <n v="1"/>
    <n v="0"/>
  </r>
  <r>
    <n v="7709"/>
    <x v="3815"/>
    <x v="1089"/>
    <d v="2016-10-29T00:00:00"/>
    <s v="Standard Class"/>
    <x v="699"/>
    <x v="699"/>
    <x v="0"/>
    <s v="United States"/>
    <s v="Philadelphia"/>
    <s v="Pennsylvania"/>
    <n v="19120"/>
    <x v="3"/>
    <s v="TEC-AC-10001553"/>
    <x v="2"/>
    <s v="Accessories"/>
    <s v="Memorex 25GB 6X Branded Blu-Ray Recordable Disc, 15/Pack"/>
    <x v="2868"/>
    <n v="3"/>
    <n v="0.2"/>
    <n v="0.50970000000000049"/>
    <s v="Chuck Magee"/>
    <s v=""/>
    <n v="1"/>
    <n v="0"/>
  </r>
  <r>
    <n v="7710"/>
    <x v="3815"/>
    <x v="1089"/>
    <d v="2016-10-29T00:00:00"/>
    <s v="Standard Class"/>
    <x v="699"/>
    <x v="699"/>
    <x v="0"/>
    <s v="United States"/>
    <s v="Philadelphia"/>
    <s v="Pennsylvania"/>
    <n v="19120"/>
    <x v="3"/>
    <s v="OFF-BI-10000309"/>
    <x v="1"/>
    <s v="Binders"/>
    <s v="GBC Twin Loop Wire Binding Elements, 9/16&quot; Spine, Black"/>
    <x v="5115"/>
    <n v="3"/>
    <n v="0.7"/>
    <n v="-9.5885999999999996"/>
    <s v="Chuck Magee"/>
    <s v=""/>
    <n v="1"/>
    <n v="0"/>
  </r>
  <r>
    <n v="7711"/>
    <x v="3816"/>
    <x v="788"/>
    <d v="2017-04-07T00:00:00"/>
    <s v="Standard Class"/>
    <x v="139"/>
    <x v="139"/>
    <x v="0"/>
    <s v="United States"/>
    <s v="Mesa"/>
    <s v="Arizona"/>
    <n v="85204"/>
    <x v="1"/>
    <s v="TEC-PH-10003095"/>
    <x v="2"/>
    <s v="Phones"/>
    <s v="Samsung HM1900 Bluetooth Headset"/>
    <x v="4412"/>
    <n v="5"/>
    <n v="0.2"/>
    <n v="32.924999999999997"/>
    <s v="Anna Andreadi"/>
    <s v=""/>
    <n v="1"/>
    <n v="0"/>
  </r>
  <r>
    <n v="7712"/>
    <x v="3817"/>
    <x v="960"/>
    <d v="2019-10-30T00:00:00"/>
    <s v="Second Class"/>
    <x v="49"/>
    <x v="49"/>
    <x v="0"/>
    <s v="United States"/>
    <s v="Fayetteville"/>
    <s v="North Carolina"/>
    <n v="28314"/>
    <x v="0"/>
    <s v="FUR-FU-10001876"/>
    <x v="0"/>
    <s v="Furnishings"/>
    <s v="Computer Room Manger, 14&quot;"/>
    <x v="2540"/>
    <n v="3"/>
    <n v="0.2"/>
    <n v="15.590399999999995"/>
    <s v="Cassandra Brandow"/>
    <s v=""/>
    <n v="1"/>
    <n v="0"/>
  </r>
  <r>
    <n v="7713"/>
    <x v="3817"/>
    <x v="960"/>
    <d v="2019-10-30T00:00:00"/>
    <s v="Second Class"/>
    <x v="49"/>
    <x v="49"/>
    <x v="0"/>
    <s v="United States"/>
    <s v="Fayetteville"/>
    <s v="North Carolina"/>
    <n v="28314"/>
    <x v="0"/>
    <s v="OFF-ST-10001522"/>
    <x v="1"/>
    <s v="Storage"/>
    <s v="Gould Plastics 18-Pocket Panel Bin, 34w x 5-1/4d x 20-1/2h"/>
    <x v="2772"/>
    <n v="2"/>
    <n v="0.2"/>
    <n v="-29.436800000000012"/>
    <s v="Cassandra Brandow"/>
    <s v=""/>
    <n v="1"/>
    <n v="0"/>
  </r>
  <r>
    <n v="7714"/>
    <x v="3817"/>
    <x v="960"/>
    <d v="2019-10-30T00:00:00"/>
    <s v="Second Class"/>
    <x v="49"/>
    <x v="49"/>
    <x v="0"/>
    <s v="United States"/>
    <s v="Fayetteville"/>
    <s v="North Carolina"/>
    <n v="28314"/>
    <x v="0"/>
    <s v="OFF-PA-10000300"/>
    <x v="1"/>
    <s v="Paper"/>
    <s v="Xerox 1936"/>
    <x v="1107"/>
    <n v="3"/>
    <n v="0.2"/>
    <n v="16.183799999999998"/>
    <s v="Cassandra Brandow"/>
    <s v=""/>
    <n v="1"/>
    <n v="0"/>
  </r>
  <r>
    <n v="7715"/>
    <x v="3818"/>
    <x v="29"/>
    <d v="2016-12-07T00:00:00"/>
    <s v="First Class"/>
    <x v="102"/>
    <x v="102"/>
    <x v="0"/>
    <s v="United States"/>
    <s v="Los Angeles"/>
    <s v="California"/>
    <n v="90032"/>
    <x v="1"/>
    <s v="OFF-AP-10001469"/>
    <x v="1"/>
    <s v="Appliances"/>
    <s v="Fellowes 8 Outlet Superior Workstation Surge Protector"/>
    <x v="5116"/>
    <n v="6"/>
    <n v="0"/>
    <n v="72.575399999999973"/>
    <s v="Anna Andreadi"/>
    <s v=""/>
    <n v="1"/>
    <n v="0"/>
  </r>
  <r>
    <n v="7716"/>
    <x v="3819"/>
    <x v="132"/>
    <d v="2019-11-08T00:00:00"/>
    <s v="Standard Class"/>
    <x v="287"/>
    <x v="287"/>
    <x v="0"/>
    <s v="United States"/>
    <s v="Philadelphia"/>
    <s v="Pennsylvania"/>
    <n v="19140"/>
    <x v="3"/>
    <s v="TEC-AC-10001553"/>
    <x v="2"/>
    <s v="Accessories"/>
    <s v="Memorex 25GB 6X Branded Blu-Ray Recordable Disc, 15/Pack"/>
    <x v="2868"/>
    <n v="3"/>
    <n v="0.2"/>
    <n v="0.50970000000000049"/>
    <s v="Chuck Magee"/>
    <s v=""/>
    <n v="1"/>
    <n v="0"/>
  </r>
  <r>
    <n v="7717"/>
    <x v="3820"/>
    <x v="1171"/>
    <d v="2017-01-12T00:00:00"/>
    <s v="Standard Class"/>
    <x v="407"/>
    <x v="407"/>
    <x v="1"/>
    <s v="United States"/>
    <s v="Colorado Springs"/>
    <s v="Colorado"/>
    <n v="80906"/>
    <x v="1"/>
    <s v="OFF-PA-10004041"/>
    <x v="1"/>
    <s v="Paper"/>
    <s v="It's Hot Message Books with Stickers, 2 3/4&quot; x 5&quot;"/>
    <x v="5117"/>
    <n v="5"/>
    <n v="0.2"/>
    <n v="9.2499999999999964"/>
    <s v="Anna Andreadi"/>
    <n v="1"/>
    <n v="0"/>
    <n v="0"/>
  </r>
  <r>
    <n v="7718"/>
    <x v="3820"/>
    <x v="1171"/>
    <d v="2017-01-12T00:00:00"/>
    <s v="Standard Class"/>
    <x v="407"/>
    <x v="407"/>
    <x v="1"/>
    <s v="United States"/>
    <s v="Colorado Springs"/>
    <s v="Colorado"/>
    <n v="80906"/>
    <x v="1"/>
    <s v="OFF-BI-10002764"/>
    <x v="1"/>
    <s v="Binders"/>
    <s v="Recycled Pressboard Report Cover with Reinforced Top Hinge"/>
    <x v="5118"/>
    <n v="2"/>
    <n v="0.7"/>
    <n v="-1.3565999999999994"/>
    <s v="Anna Andreadi"/>
    <n v="1"/>
    <n v="0"/>
    <n v="0"/>
  </r>
  <r>
    <n v="7719"/>
    <x v="3821"/>
    <x v="428"/>
    <d v="2019-09-14T00:00:00"/>
    <s v="Standard Class"/>
    <x v="204"/>
    <x v="204"/>
    <x v="1"/>
    <s v="United States"/>
    <s v="Los Angeles"/>
    <s v="California"/>
    <n v="90032"/>
    <x v="1"/>
    <s v="TEC-AC-10001114"/>
    <x v="2"/>
    <s v="Accessories"/>
    <s v="Microsoft Wireless Mobile Mouse 4000"/>
    <x v="5119"/>
    <n v="4"/>
    <n v="0"/>
    <n v="51.18719999999999"/>
    <s v="Anna Andreadi"/>
    <s v=""/>
    <n v="1"/>
    <n v="0"/>
  </r>
  <r>
    <n v="7720"/>
    <x v="3822"/>
    <x v="956"/>
    <d v="2017-01-10T00:00:00"/>
    <s v="Standard Class"/>
    <x v="410"/>
    <x v="410"/>
    <x v="1"/>
    <s v="United States"/>
    <s v="New York City"/>
    <s v="New York"/>
    <n v="10009"/>
    <x v="3"/>
    <s v="OFF-AR-10001615"/>
    <x v="1"/>
    <s v="Art"/>
    <s v="Newell 34"/>
    <x v="426"/>
    <n v="3"/>
    <n v="0"/>
    <n v="15.475200000000001"/>
    <s v="Chuck Magee"/>
    <s v=""/>
    <n v="1"/>
    <n v="0"/>
  </r>
  <r>
    <n v="7721"/>
    <x v="3822"/>
    <x v="956"/>
    <d v="2017-01-10T00:00:00"/>
    <s v="Standard Class"/>
    <x v="410"/>
    <x v="410"/>
    <x v="1"/>
    <s v="United States"/>
    <s v="New York City"/>
    <s v="New York"/>
    <n v="10009"/>
    <x v="3"/>
    <s v="OFF-EN-10000461"/>
    <x v="1"/>
    <s v="Envelopes"/>
    <s v="#10- 4 1/8&quot; x 9 1/2&quot; Recycled Envelopes"/>
    <x v="2053"/>
    <n v="2"/>
    <n v="0"/>
    <n v="8.2156000000000002"/>
    <s v="Chuck Magee"/>
    <s v=""/>
    <n v="1"/>
    <n v="0"/>
  </r>
  <r>
    <n v="7722"/>
    <x v="3822"/>
    <x v="956"/>
    <d v="2017-01-10T00:00:00"/>
    <s v="Standard Class"/>
    <x v="410"/>
    <x v="410"/>
    <x v="1"/>
    <s v="United States"/>
    <s v="New York City"/>
    <s v="New York"/>
    <n v="10009"/>
    <x v="3"/>
    <s v="OFF-BI-10004506"/>
    <x v="1"/>
    <s v="Binders"/>
    <s v="Wilson Jones data.warehouse D-Ring Binders with DublLock"/>
    <x v="5120"/>
    <n v="2"/>
    <n v="0.2"/>
    <n v="4.6088000000000005"/>
    <s v="Chuck Magee"/>
    <s v=""/>
    <n v="1"/>
    <n v="0"/>
  </r>
  <r>
    <n v="7723"/>
    <x v="3823"/>
    <x v="513"/>
    <d v="2019-04-20T00:00:00"/>
    <s v="Standard Class"/>
    <x v="270"/>
    <x v="270"/>
    <x v="2"/>
    <s v="United States"/>
    <s v="San Francisco"/>
    <s v="California"/>
    <n v="94109"/>
    <x v="1"/>
    <s v="OFF-AP-10000027"/>
    <x v="1"/>
    <s v="Appliances"/>
    <s v="Hoover Commercial SteamVac"/>
    <x v="1360"/>
    <n v="3"/>
    <n v="0"/>
    <n v="12.222"/>
    <s v="Anna Andreadi"/>
    <s v=""/>
    <n v="1"/>
    <n v="0"/>
  </r>
  <r>
    <n v="7724"/>
    <x v="3824"/>
    <x v="229"/>
    <d v="2017-09-14T00:00:00"/>
    <s v="Standard Class"/>
    <x v="753"/>
    <x v="753"/>
    <x v="1"/>
    <s v="United States"/>
    <s v="Austin"/>
    <s v="Texas"/>
    <n v="78745"/>
    <x v="2"/>
    <s v="FUR-CH-10003981"/>
    <x v="0"/>
    <s v="Chairs"/>
    <s v="Global Commerce Series Low-Back Swivel/Tilt Chairs"/>
    <x v="5121"/>
    <n v="1"/>
    <n v="0.3"/>
    <n v="-2.5698000000000292"/>
    <s v="Kelly Williams"/>
    <s v=""/>
    <n v="1"/>
    <n v="0"/>
  </r>
  <r>
    <n v="7725"/>
    <x v="3825"/>
    <x v="477"/>
    <d v="2018-09-29T00:00:00"/>
    <s v="Standard Class"/>
    <x v="700"/>
    <x v="700"/>
    <x v="0"/>
    <s v="United States"/>
    <s v="Cleveland"/>
    <s v="Ohio"/>
    <n v="44105"/>
    <x v="3"/>
    <s v="OFF-AP-10003849"/>
    <x v="1"/>
    <s v="Appliances"/>
    <s v="Hoover Shoulder Vac Commercial Portable Vacuum"/>
    <x v="5122"/>
    <n v="1"/>
    <n v="0.2"/>
    <n v="17.890999999999977"/>
    <s v="Chuck Magee"/>
    <s v=""/>
    <n v="1"/>
    <n v="0"/>
  </r>
  <r>
    <n v="7726"/>
    <x v="3825"/>
    <x v="477"/>
    <d v="2018-09-29T00:00:00"/>
    <s v="Standard Class"/>
    <x v="700"/>
    <x v="700"/>
    <x v="0"/>
    <s v="United States"/>
    <s v="Cleveland"/>
    <s v="Ohio"/>
    <n v="44105"/>
    <x v="3"/>
    <s v="OFF-ST-10004963"/>
    <x v="1"/>
    <s v="Storage"/>
    <s v="Eldon Gobal File Keepers"/>
    <x v="5123"/>
    <n v="2"/>
    <n v="0.2"/>
    <n v="-4.8448000000000029"/>
    <s v="Chuck Magee"/>
    <s v=""/>
    <n v="1"/>
    <n v="0"/>
  </r>
  <r>
    <n v="7727"/>
    <x v="3825"/>
    <x v="477"/>
    <d v="2018-09-29T00:00:00"/>
    <s v="Standard Class"/>
    <x v="700"/>
    <x v="700"/>
    <x v="0"/>
    <s v="United States"/>
    <s v="Cleveland"/>
    <s v="Ohio"/>
    <n v="44105"/>
    <x v="3"/>
    <s v="OFF-ST-10002574"/>
    <x v="1"/>
    <s v="Storage"/>
    <s v="SAFCO Commercial Wire Shelving, Black"/>
    <x v="4102"/>
    <n v="3"/>
    <n v="0.2"/>
    <n v="-82.884"/>
    <s v="Chuck Magee"/>
    <s v=""/>
    <n v="1"/>
    <n v="0"/>
  </r>
  <r>
    <n v="7728"/>
    <x v="3826"/>
    <x v="199"/>
    <d v="2017-03-20T00:00:00"/>
    <s v="Second Class"/>
    <x v="82"/>
    <x v="82"/>
    <x v="2"/>
    <s v="United States"/>
    <s v="New York City"/>
    <s v="New York"/>
    <n v="10009"/>
    <x v="3"/>
    <s v="OFF-AR-10001761"/>
    <x v="1"/>
    <s v="Art"/>
    <s v="Avery Hi-Liter Smear-Safe Highlighters"/>
    <x v="255"/>
    <n v="3"/>
    <n v="0"/>
    <n v="6.3071999999999999"/>
    <s v="Chuck Magee"/>
    <s v=""/>
    <n v="1"/>
    <n v="0"/>
  </r>
  <r>
    <n v="7729"/>
    <x v="3827"/>
    <x v="491"/>
    <d v="2018-12-02T00:00:00"/>
    <s v="Standard Class"/>
    <x v="654"/>
    <x v="654"/>
    <x v="0"/>
    <s v="United States"/>
    <s v="El Paso"/>
    <s v="Texas"/>
    <n v="79907"/>
    <x v="2"/>
    <s v="OFF-AR-10000716"/>
    <x v="1"/>
    <s v="Art"/>
    <s v="DIXON Ticonderoga Erasable Checking Pencils"/>
    <x v="329"/>
    <n v="4"/>
    <n v="0.2"/>
    <n v="4.2408000000000001"/>
    <s v="Kelly Williams"/>
    <s v=""/>
    <n v="1"/>
    <n v="0"/>
  </r>
  <r>
    <n v="7730"/>
    <x v="3828"/>
    <x v="182"/>
    <d v="2018-10-01T00:00:00"/>
    <s v="Standard Class"/>
    <x v="184"/>
    <x v="184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x v="2404"/>
    <n v="3"/>
    <n v="0.2"/>
    <n v="-75.59580000000004"/>
    <s v="Cassandra Brandow"/>
    <s v=""/>
    <n v="1"/>
    <n v="0"/>
  </r>
  <r>
    <n v="7731"/>
    <x v="3829"/>
    <x v="487"/>
    <d v="2019-06-19T00:00:00"/>
    <s v="Standard Class"/>
    <x v="69"/>
    <x v="69"/>
    <x v="2"/>
    <s v="United States"/>
    <s v="Seattle"/>
    <s v="Washington"/>
    <n v="98103"/>
    <x v="1"/>
    <s v="FUR-CH-10003774"/>
    <x v="0"/>
    <s v="Chairs"/>
    <s v="Global Wood Trimmed Manager's Task Chair, Khaki"/>
    <x v="5124"/>
    <n v="4"/>
    <n v="0.2"/>
    <n v="-25.474400000000017"/>
    <s v="Anna Andreadi"/>
    <s v=""/>
    <n v="1"/>
    <n v="0"/>
  </r>
  <r>
    <n v="7732"/>
    <x v="3830"/>
    <x v="65"/>
    <d v="2019-09-21T00:00:00"/>
    <s v="First Class"/>
    <x v="50"/>
    <x v="50"/>
    <x v="2"/>
    <s v="United States"/>
    <s v="Dallas"/>
    <s v="Texas"/>
    <n v="75220"/>
    <x v="2"/>
    <s v="OFF-EN-10000927"/>
    <x v="1"/>
    <s v="Envelopes"/>
    <s v="Jet-Pak Recycled Peel 'N' Seal Padded Mailers"/>
    <x v="5125"/>
    <n v="4"/>
    <n v="0.2"/>
    <n v="35.889999999999986"/>
    <s v="Kelly Williams"/>
    <s v=""/>
    <n v="1"/>
    <n v="0"/>
  </r>
  <r>
    <n v="7733"/>
    <x v="3831"/>
    <x v="455"/>
    <d v="2019-06-08T00:00:00"/>
    <s v="Standard Class"/>
    <x v="479"/>
    <x v="479"/>
    <x v="0"/>
    <s v="United States"/>
    <s v="Houston"/>
    <s v="Texas"/>
    <n v="77070"/>
    <x v="2"/>
    <s v="OFF-PA-10000743"/>
    <x v="1"/>
    <s v="Paper"/>
    <s v="Xerox 1977"/>
    <x v="1432"/>
    <n v="2"/>
    <n v="0.2"/>
    <n v="3.7407999999999997"/>
    <s v="Kelly Williams"/>
    <s v=""/>
    <n v="1"/>
    <n v="0"/>
  </r>
  <r>
    <n v="7734"/>
    <x v="3832"/>
    <x v="666"/>
    <d v="2018-05-19T00:00:00"/>
    <s v="Second Class"/>
    <x v="438"/>
    <x v="438"/>
    <x v="0"/>
    <s v="United States"/>
    <s v="Springfield"/>
    <s v="Ohio"/>
    <n v="45503"/>
    <x v="3"/>
    <s v="OFF-PA-10000697"/>
    <x v="1"/>
    <s v="Paper"/>
    <s v="TOPS Voice Message Log Book, Flash Format"/>
    <x v="302"/>
    <n v="4"/>
    <n v="0.2"/>
    <n v="5.5215999999999994"/>
    <s v="Chuck Magee"/>
    <s v=""/>
    <n v="1"/>
    <n v="0"/>
  </r>
  <r>
    <n v="7735"/>
    <x v="3833"/>
    <x v="175"/>
    <d v="2019-09-20T00:00:00"/>
    <s v="Standard Class"/>
    <x v="421"/>
    <x v="421"/>
    <x v="0"/>
    <s v="United States"/>
    <s v="Seattle"/>
    <s v="Washington"/>
    <n v="98103"/>
    <x v="1"/>
    <s v="OFF-AR-10004441"/>
    <x v="1"/>
    <s v="Art"/>
    <s v="BIC Brite Liner Highlighters"/>
    <x v="2162"/>
    <n v="3"/>
    <n v="0"/>
    <n v="5.2164000000000001"/>
    <s v="Anna Andreadi"/>
    <s v=""/>
    <n v="1"/>
    <n v="0"/>
  </r>
  <r>
    <n v="7736"/>
    <x v="3834"/>
    <x v="250"/>
    <d v="2018-08-26T00:00:00"/>
    <s v="Standard Class"/>
    <x v="375"/>
    <x v="375"/>
    <x v="1"/>
    <s v="United States"/>
    <s v="Seattle"/>
    <s v="Washington"/>
    <n v="98105"/>
    <x v="1"/>
    <s v="OFF-PA-10001870"/>
    <x v="1"/>
    <s v="Paper"/>
    <s v="Xerox 202"/>
    <x v="541"/>
    <n v="3"/>
    <n v="0"/>
    <n v="9.3312000000000008"/>
    <s v="Anna Andreadi"/>
    <s v=""/>
    <n v="1"/>
    <n v="0"/>
  </r>
  <r>
    <n v="7737"/>
    <x v="3835"/>
    <x v="992"/>
    <d v="2016-06-06T00:00:00"/>
    <s v="Standard Class"/>
    <x v="506"/>
    <x v="506"/>
    <x v="0"/>
    <s v="United States"/>
    <s v="New York City"/>
    <s v="New York"/>
    <n v="10024"/>
    <x v="3"/>
    <s v="OFF-BI-10003684"/>
    <x v="1"/>
    <s v="Binders"/>
    <s v="Wilson Jones Legal Size Ring Binders"/>
    <x v="467"/>
    <n v="4"/>
    <n v="0.2"/>
    <n v="26.387999999999998"/>
    <s v="Chuck Magee"/>
    <s v=""/>
    <n v="1"/>
    <n v="0"/>
  </r>
  <r>
    <n v="7738"/>
    <x v="3836"/>
    <x v="404"/>
    <d v="2019-12-20T00:00:00"/>
    <s v="First Class"/>
    <x v="743"/>
    <x v="743"/>
    <x v="0"/>
    <s v="United States"/>
    <s v="Charlotte"/>
    <s v="North Carolina"/>
    <n v="28205"/>
    <x v="0"/>
    <s v="OFF-AR-10001315"/>
    <x v="1"/>
    <s v="Art"/>
    <s v="Newell 310"/>
    <x v="2538"/>
    <n v="9"/>
    <n v="0.2"/>
    <n v="1.4255999999999993"/>
    <s v="Cassandra Brandow"/>
    <s v=""/>
    <n v="1"/>
    <n v="0"/>
  </r>
  <r>
    <n v="7739"/>
    <x v="3837"/>
    <x v="245"/>
    <d v="2019-08-06T00:00:00"/>
    <s v="Standard Class"/>
    <x v="282"/>
    <x v="282"/>
    <x v="0"/>
    <s v="United States"/>
    <s v="Baltimore"/>
    <s v="Maryland"/>
    <n v="21215"/>
    <x v="3"/>
    <s v="TEC-PH-10003589"/>
    <x v="2"/>
    <s v="Phones"/>
    <s v="invisibleSHIELD by ZAGG Smudge-Free Screen Protector"/>
    <x v="5126"/>
    <n v="5"/>
    <n v="0"/>
    <n v="43.175999999999995"/>
    <s v="Chuck Magee"/>
    <s v=""/>
    <n v="1"/>
    <n v="0"/>
  </r>
  <r>
    <n v="7740"/>
    <x v="3838"/>
    <x v="871"/>
    <d v="2016-11-26T00:00:00"/>
    <s v="Standard Class"/>
    <x v="649"/>
    <x v="649"/>
    <x v="2"/>
    <s v="United States"/>
    <s v="San Francisco"/>
    <s v="California"/>
    <n v="94110"/>
    <x v="1"/>
    <s v="OFF-PA-10001609"/>
    <x v="1"/>
    <s v="Paper"/>
    <s v="Tops Wirebound Message Log Books"/>
    <x v="1545"/>
    <n v="2"/>
    <n v="0"/>
    <n v="3.0267999999999997"/>
    <s v="Anna Andreadi"/>
    <s v=""/>
    <n v="1"/>
    <n v="0"/>
  </r>
  <r>
    <n v="7741"/>
    <x v="3838"/>
    <x v="871"/>
    <d v="2016-11-26T00:00:00"/>
    <s v="Standard Class"/>
    <x v="649"/>
    <x v="649"/>
    <x v="2"/>
    <s v="United States"/>
    <s v="San Francisco"/>
    <s v="California"/>
    <n v="94110"/>
    <x v="1"/>
    <s v="TEC-AC-10000474"/>
    <x v="2"/>
    <s v="Accessories"/>
    <s v="Kensington Expert Mouse Optical USB Trackball for PC or Mac"/>
    <x v="5127"/>
    <n v="1"/>
    <n v="0"/>
    <n v="28.496999999999986"/>
    <s v="Anna Andreadi"/>
    <s v=""/>
    <n v="1"/>
    <n v="0"/>
  </r>
  <r>
    <n v="7742"/>
    <x v="3839"/>
    <x v="496"/>
    <d v="2017-09-26T00:00:00"/>
    <s v="Second Class"/>
    <x v="619"/>
    <x v="619"/>
    <x v="0"/>
    <s v="United States"/>
    <s v="Tucson"/>
    <s v="Arizona"/>
    <n v="85705"/>
    <x v="1"/>
    <s v="TEC-PH-10003095"/>
    <x v="2"/>
    <s v="Phones"/>
    <s v="Samsung HM1900 Bluetooth Headset"/>
    <x v="430"/>
    <n v="2"/>
    <n v="0.2"/>
    <n v="13.17"/>
    <s v="Anna Andreadi"/>
    <s v=""/>
    <n v="1"/>
    <n v="0"/>
  </r>
  <r>
    <n v="7743"/>
    <x v="3840"/>
    <x v="648"/>
    <d v="2019-08-27T00:00:00"/>
    <s v="Standard Class"/>
    <x v="409"/>
    <x v="409"/>
    <x v="0"/>
    <s v="United States"/>
    <s v="Los Angeles"/>
    <s v="California"/>
    <n v="90036"/>
    <x v="1"/>
    <s v="OFF-PA-10001639"/>
    <x v="1"/>
    <s v="Paper"/>
    <s v="Xerox 203"/>
    <x v="243"/>
    <n v="4"/>
    <n v="0"/>
    <n v="12.441600000000001"/>
    <s v="Anna Andreadi"/>
    <s v=""/>
    <n v="1"/>
    <n v="0"/>
  </r>
  <r>
    <n v="7744"/>
    <x v="3841"/>
    <x v="26"/>
    <d v="2018-06-22T00:00:00"/>
    <s v="Standard Class"/>
    <x v="291"/>
    <x v="291"/>
    <x v="1"/>
    <s v="United States"/>
    <s v="Waterbury"/>
    <s v="Connecticut"/>
    <n v="6708"/>
    <x v="3"/>
    <s v="OFF-BI-10002003"/>
    <x v="1"/>
    <s v="Binders"/>
    <s v="Ibico Presentation Index for Binding Systems"/>
    <x v="4623"/>
    <n v="2"/>
    <n v="0"/>
    <n v="3.7412000000000001"/>
    <s v="Chuck Magee"/>
    <s v=""/>
    <n v="1"/>
    <n v="0"/>
  </r>
  <r>
    <n v="7745"/>
    <x v="3841"/>
    <x v="26"/>
    <d v="2018-06-22T00:00:00"/>
    <s v="Standard Class"/>
    <x v="291"/>
    <x v="291"/>
    <x v="1"/>
    <s v="United States"/>
    <s v="Waterbury"/>
    <s v="Connecticut"/>
    <n v="6708"/>
    <x v="3"/>
    <s v="TEC-PH-10004539"/>
    <x v="2"/>
    <s v="Phones"/>
    <s v="Wireless Extenders zBoost YX545 SOHO Signal Booster"/>
    <x v="5128"/>
    <n v="3"/>
    <n v="0"/>
    <n v="153.08189999999999"/>
    <s v="Chuck Magee"/>
    <s v=""/>
    <n v="1"/>
    <n v="0"/>
  </r>
  <r>
    <n v="7746"/>
    <x v="3841"/>
    <x v="26"/>
    <d v="2018-06-22T00:00:00"/>
    <s v="Standard Class"/>
    <x v="291"/>
    <x v="291"/>
    <x v="1"/>
    <s v="United States"/>
    <s v="Waterbury"/>
    <s v="Connecticut"/>
    <n v="6708"/>
    <x v="3"/>
    <s v="OFF-AR-10003829"/>
    <x v="1"/>
    <s v="Art"/>
    <s v="Newell 35"/>
    <x v="296"/>
    <n v="3"/>
    <n v="0"/>
    <n v="2.8535999999999988"/>
    <s v="Chuck Magee"/>
    <s v=""/>
    <n v="1"/>
    <n v="0"/>
  </r>
  <r>
    <n v="7747"/>
    <x v="3842"/>
    <x v="546"/>
    <d v="2017-12-23T00:00:00"/>
    <s v="Standard Class"/>
    <x v="735"/>
    <x v="735"/>
    <x v="2"/>
    <s v="United States"/>
    <s v="Chicago"/>
    <s v="Illinois"/>
    <n v="60610"/>
    <x v="2"/>
    <s v="TEC-AC-10004761"/>
    <x v="2"/>
    <s v="Accessories"/>
    <s v="Maxell 4.7GB DVD+RW 3/Pack"/>
    <x v="2116"/>
    <n v="2"/>
    <n v="0.2"/>
    <n v="4.7789999999999999"/>
    <s v="Kelly Williams"/>
    <s v=""/>
    <n v="1"/>
    <n v="0"/>
  </r>
  <r>
    <n v="7748"/>
    <x v="3843"/>
    <x v="70"/>
    <d v="2017-06-02T00:00:00"/>
    <s v="Second Class"/>
    <x v="194"/>
    <x v="194"/>
    <x v="2"/>
    <s v="United States"/>
    <s v="Long Beach"/>
    <s v="New York"/>
    <n v="11561"/>
    <x v="3"/>
    <s v="OFF-FA-10003472"/>
    <x v="1"/>
    <s v="Fasteners"/>
    <s v="Bagged Rubber Bands"/>
    <x v="262"/>
    <n v="6"/>
    <n v="0"/>
    <n v="0.3024"/>
    <s v="Chuck Magee"/>
    <s v=""/>
    <n v="1"/>
    <n v="0"/>
  </r>
  <r>
    <n v="7749"/>
    <x v="3844"/>
    <x v="652"/>
    <d v="2017-06-24T00:00:00"/>
    <s v="Standard Class"/>
    <x v="168"/>
    <x v="168"/>
    <x v="0"/>
    <s v="United States"/>
    <s v="Arlington"/>
    <s v="Virginia"/>
    <n v="22204"/>
    <x v="0"/>
    <s v="FUR-FU-10003464"/>
    <x v="0"/>
    <s v="Furnishings"/>
    <s v="Seth Thomas 8 1/2&quot; Cubicle Clock"/>
    <x v="4053"/>
    <n v="3"/>
    <n v="0"/>
    <n v="19.468799999999998"/>
    <s v="Cassandra Brandow"/>
    <s v=""/>
    <n v="1"/>
    <n v="0"/>
  </r>
  <r>
    <n v="7750"/>
    <x v="3844"/>
    <x v="652"/>
    <d v="2017-06-24T00:00:00"/>
    <s v="Standard Class"/>
    <x v="168"/>
    <x v="168"/>
    <x v="0"/>
    <s v="United States"/>
    <s v="Arlington"/>
    <s v="Virginia"/>
    <n v="22204"/>
    <x v="0"/>
    <s v="OFF-ST-10003716"/>
    <x v="1"/>
    <s v="Storage"/>
    <s v="Tennsco Double-Tier Lockers"/>
    <x v="5129"/>
    <n v="2"/>
    <n v="0"/>
    <n v="58.505200000000002"/>
    <s v="Cassandra Brandow"/>
    <s v=""/>
    <n v="1"/>
    <n v="0"/>
  </r>
  <r>
    <n v="7751"/>
    <x v="3844"/>
    <x v="652"/>
    <d v="2017-06-24T00:00:00"/>
    <s v="Standard Class"/>
    <x v="168"/>
    <x v="168"/>
    <x v="0"/>
    <s v="United States"/>
    <s v="Arlington"/>
    <s v="Virginia"/>
    <n v="22204"/>
    <x v="0"/>
    <s v="OFF-BI-10004002"/>
    <x v="1"/>
    <s v="Binders"/>
    <s v="Wilson Jones International Size A4 Ring Binders"/>
    <x v="5130"/>
    <n v="2"/>
    <n v="0"/>
    <n v="16.608000000000001"/>
    <s v="Cassandra Brandow"/>
    <s v=""/>
    <n v="1"/>
    <n v="0"/>
  </r>
  <r>
    <n v="7752"/>
    <x v="3844"/>
    <x v="652"/>
    <d v="2017-06-24T00:00:00"/>
    <s v="Standard Class"/>
    <x v="168"/>
    <x v="168"/>
    <x v="0"/>
    <s v="United States"/>
    <s v="Arlington"/>
    <s v="Virginia"/>
    <n v="22204"/>
    <x v="0"/>
    <s v="TEC-PH-10002496"/>
    <x v="2"/>
    <s v="Phones"/>
    <s v="Cisco SPA301"/>
    <x v="5131"/>
    <n v="3"/>
    <n v="0"/>
    <n v="140.39099999999999"/>
    <s v="Cassandra Brandow"/>
    <s v=""/>
    <n v="1"/>
    <n v="0"/>
  </r>
  <r>
    <n v="7753"/>
    <x v="3844"/>
    <x v="652"/>
    <d v="2017-06-24T00:00:00"/>
    <s v="Standard Class"/>
    <x v="168"/>
    <x v="168"/>
    <x v="0"/>
    <s v="United States"/>
    <s v="Arlington"/>
    <s v="Virginia"/>
    <n v="22204"/>
    <x v="0"/>
    <s v="OFF-BI-10004826"/>
    <x v="1"/>
    <s v="Binders"/>
    <s v="JM Magazine Binder"/>
    <x v="5132"/>
    <n v="2"/>
    <n v="0"/>
    <n v="15.849600000000002"/>
    <s v="Cassandra Brandow"/>
    <s v=""/>
    <n v="1"/>
    <n v="0"/>
  </r>
  <r>
    <n v="7754"/>
    <x v="3845"/>
    <x v="672"/>
    <d v="2017-12-03T00:00:00"/>
    <s v="First Class"/>
    <x v="448"/>
    <x v="448"/>
    <x v="1"/>
    <s v="United States"/>
    <s v="Jacksonville"/>
    <s v="North Carolina"/>
    <n v="28540"/>
    <x v="0"/>
    <s v="FUR-FU-10001546"/>
    <x v="0"/>
    <s v="Furnishings"/>
    <s v="Dana Swing-Arm Lamps"/>
    <x v="1232"/>
    <n v="2"/>
    <n v="0.2"/>
    <n v="1.0679999999999996"/>
    <s v="Cassandra Brandow"/>
    <s v=""/>
    <n v="1"/>
    <n v="0"/>
  </r>
  <r>
    <n v="7755"/>
    <x v="3846"/>
    <x v="379"/>
    <d v="2017-12-23T00:00:00"/>
    <s v="Second Class"/>
    <x v="340"/>
    <x v="340"/>
    <x v="1"/>
    <s v="United States"/>
    <s v="Columbus"/>
    <s v="Ohio"/>
    <n v="43229"/>
    <x v="3"/>
    <s v="OFF-AR-10001919"/>
    <x v="1"/>
    <s v="Art"/>
    <s v="OIC #2 Pencils, Medium Soft"/>
    <x v="5133"/>
    <n v="2"/>
    <n v="0.2"/>
    <n v="0.33839999999999981"/>
    <s v="Chuck Magee"/>
    <s v=""/>
    <n v="1"/>
    <n v="0"/>
  </r>
  <r>
    <n v="7756"/>
    <x v="3847"/>
    <x v="701"/>
    <d v="2019-11-21T00:00:00"/>
    <s v="Standard Class"/>
    <x v="242"/>
    <x v="242"/>
    <x v="0"/>
    <s v="United States"/>
    <s v="Charlotte"/>
    <s v="North Carolina"/>
    <n v="28205"/>
    <x v="0"/>
    <s v="OFF-PA-10002558"/>
    <x v="1"/>
    <s v="Paper"/>
    <s v="Xerox 1938"/>
    <x v="5134"/>
    <n v="7"/>
    <n v="0.2"/>
    <n v="93.883999999999986"/>
    <s v="Cassandra Brandow"/>
    <s v=""/>
    <n v="1"/>
    <n v="0"/>
  </r>
  <r>
    <n v="7757"/>
    <x v="3847"/>
    <x v="701"/>
    <d v="2019-11-21T00:00:00"/>
    <s v="Standard Class"/>
    <x v="242"/>
    <x v="242"/>
    <x v="0"/>
    <s v="United States"/>
    <s v="Charlotte"/>
    <s v="North Carolina"/>
    <n v="28205"/>
    <x v="0"/>
    <s v="TEC-AC-10003174"/>
    <x v="2"/>
    <s v="Accessories"/>
    <s v="Plantronics S12 Corded Telephone Headset System"/>
    <x v="5135"/>
    <n v="5"/>
    <n v="0.2"/>
    <n v="107.78999999999996"/>
    <s v="Cassandra Brandow"/>
    <s v=""/>
    <n v="1"/>
    <n v="0"/>
  </r>
  <r>
    <n v="7758"/>
    <x v="3848"/>
    <x v="38"/>
    <d v="2019-11-16T00:00:00"/>
    <s v="Second Class"/>
    <x v="407"/>
    <x v="407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x v="3582"/>
    <n v="4"/>
    <n v="0"/>
    <n v="12.208000000000002"/>
    <s v="Chuck Magee"/>
    <s v=""/>
    <n v="1"/>
    <n v="0"/>
  </r>
  <r>
    <n v="7759"/>
    <x v="3848"/>
    <x v="38"/>
    <d v="2019-11-16T00:00:00"/>
    <s v="Second Class"/>
    <x v="407"/>
    <x v="407"/>
    <x v="1"/>
    <s v="United States"/>
    <s v="Buffalo"/>
    <s v="New York"/>
    <n v="14215"/>
    <x v="3"/>
    <s v="FUR-FU-10004845"/>
    <x v="0"/>
    <s v="Furnishings"/>
    <s v="Deflect-o EconoMat Nonstudded, No Bevel Mat"/>
    <x v="5136"/>
    <n v="3"/>
    <n v="0"/>
    <n v="30.989999999999995"/>
    <s v="Chuck Magee"/>
    <s v=""/>
    <n v="1"/>
    <n v="0"/>
  </r>
  <r>
    <n v="7760"/>
    <x v="3849"/>
    <x v="1057"/>
    <d v="2018-10-28T00:00:00"/>
    <s v="Standard Class"/>
    <x v="687"/>
    <x v="687"/>
    <x v="1"/>
    <s v="United States"/>
    <s v="Houston"/>
    <s v="Texas"/>
    <n v="77041"/>
    <x v="2"/>
    <s v="OFF-PA-10003072"/>
    <x v="1"/>
    <s v="Paper"/>
    <s v="Eureka Recycled Copy Paper 8 1/2&quot; x 11&quot;, Ream"/>
    <x v="12"/>
    <n v="3"/>
    <n v="0.2"/>
    <n v="5.4432"/>
    <s v="Kelly Williams"/>
    <s v=""/>
    <n v="1"/>
    <n v="0"/>
  </r>
  <r>
    <n v="7761"/>
    <x v="3850"/>
    <x v="776"/>
    <d v="2016-12-11T00:00:00"/>
    <s v="Standard Class"/>
    <x v="767"/>
    <x v="767"/>
    <x v="0"/>
    <s v="United States"/>
    <s v="Memphis"/>
    <s v="Tennessee"/>
    <n v="38109"/>
    <x v="0"/>
    <s v="OFF-PA-10003641"/>
    <x v="1"/>
    <s v="Paper"/>
    <s v="Xerox 1909"/>
    <x v="5137"/>
    <n v="2"/>
    <n v="0.2"/>
    <n v="13.717599999999997"/>
    <s v="Cassandra Brandow"/>
    <s v=""/>
    <n v="1"/>
    <n v="0"/>
  </r>
  <r>
    <n v="7762"/>
    <x v="3851"/>
    <x v="734"/>
    <d v="2019-12-06T00:00:00"/>
    <s v="First Class"/>
    <x v="142"/>
    <x v="142"/>
    <x v="0"/>
    <s v="United States"/>
    <s v="Plano"/>
    <s v="Texas"/>
    <n v="75023"/>
    <x v="2"/>
    <s v="OFF-PA-10003729"/>
    <x v="1"/>
    <s v="Paper"/>
    <s v="Xerox 1998"/>
    <x v="563"/>
    <n v="2"/>
    <n v="0.2"/>
    <n v="3.6288"/>
    <s v="Kelly Williams"/>
    <s v=""/>
    <n v="1"/>
    <n v="0"/>
  </r>
  <r>
    <n v="7763"/>
    <x v="3852"/>
    <x v="986"/>
    <d v="2019-09-28T00:00:00"/>
    <s v="First Class"/>
    <x v="359"/>
    <x v="359"/>
    <x v="2"/>
    <s v="United States"/>
    <s v="Salem"/>
    <s v="Oregon"/>
    <n v="97301"/>
    <x v="1"/>
    <s v="OFF-AR-10003251"/>
    <x v="1"/>
    <s v="Art"/>
    <s v="Prang Drawing Pencil Set"/>
    <x v="5138"/>
    <n v="1"/>
    <n v="0.2"/>
    <n v="0.55599999999999994"/>
    <s v="Anna Andreadi"/>
    <n v="1"/>
    <n v="0"/>
    <n v="0"/>
  </r>
  <r>
    <n v="7764"/>
    <x v="3853"/>
    <x v="302"/>
    <d v="2017-02-07T00:00:00"/>
    <s v="Standard Class"/>
    <x v="383"/>
    <x v="383"/>
    <x v="0"/>
    <s v="United States"/>
    <s v="Columbus"/>
    <s v="Georgia"/>
    <n v="31907"/>
    <x v="0"/>
    <s v="OFF-EN-10003286"/>
    <x v="1"/>
    <s v="Envelopes"/>
    <s v="Staple envelope"/>
    <x v="5139"/>
    <n v="9"/>
    <n v="0"/>
    <n v="35.024399999999993"/>
    <s v="Cassandra Brandow"/>
    <s v=""/>
    <n v="1"/>
    <n v="0"/>
  </r>
  <r>
    <n v="7765"/>
    <x v="3854"/>
    <x v="801"/>
    <d v="2019-08-12T00:00:00"/>
    <s v="Same Day"/>
    <x v="179"/>
    <x v="179"/>
    <x v="1"/>
    <s v="United States"/>
    <s v="Columbia"/>
    <s v="Maryland"/>
    <n v="21044"/>
    <x v="3"/>
    <s v="OFF-AR-10004078"/>
    <x v="1"/>
    <s v="Art"/>
    <s v="Newell 312"/>
    <x v="255"/>
    <n v="3"/>
    <n v="0"/>
    <n v="5.2559999999999993"/>
    <s v="Chuck Magee"/>
    <s v=""/>
    <n v="1"/>
    <n v="0"/>
  </r>
  <r>
    <n v="7766"/>
    <x v="3854"/>
    <x v="801"/>
    <d v="2019-08-12T00:00:00"/>
    <s v="Same Day"/>
    <x v="179"/>
    <x v="179"/>
    <x v="1"/>
    <s v="United States"/>
    <s v="Columbia"/>
    <s v="Maryland"/>
    <n v="21044"/>
    <x v="3"/>
    <s v="FUR-CH-10002331"/>
    <x v="0"/>
    <s v="Chairs"/>
    <s v="Hon 4700 Series Mobuis Mid-Back Task Chairs with Adjustable Arms"/>
    <x v="5140"/>
    <n v="5"/>
    <n v="0"/>
    <n v="373.77899999999983"/>
    <s v="Chuck Magee"/>
    <s v=""/>
    <n v="1"/>
    <n v="0"/>
  </r>
  <r>
    <n v="7767"/>
    <x v="3854"/>
    <x v="801"/>
    <d v="2019-08-12T00:00:00"/>
    <s v="Same Day"/>
    <x v="179"/>
    <x v="179"/>
    <x v="1"/>
    <s v="United States"/>
    <s v="Columbia"/>
    <s v="Maryland"/>
    <n v="21044"/>
    <x v="3"/>
    <s v="OFF-AR-10001953"/>
    <x v="1"/>
    <s v="Art"/>
    <s v="Boston 1645 Deluxe Heavier-Duty Electric Pencil Sharpener"/>
    <x v="5141"/>
    <n v="5"/>
    <n v="0"/>
    <n v="59.373000000000005"/>
    <s v="Chuck Magee"/>
    <s v=""/>
    <n v="1"/>
    <n v="0"/>
  </r>
  <r>
    <n v="7768"/>
    <x v="3855"/>
    <x v="252"/>
    <d v="2017-08-26T00:00:00"/>
    <s v="First Class"/>
    <x v="157"/>
    <x v="157"/>
    <x v="0"/>
    <s v="United States"/>
    <s v="Portland"/>
    <s v="Oregon"/>
    <n v="97206"/>
    <x v="1"/>
    <s v="OFF-AR-10002053"/>
    <x v="1"/>
    <s v="Art"/>
    <s v="Premium Writing Pencils, Soft, #2 by Central Association for the Blind"/>
    <x v="489"/>
    <n v="3"/>
    <n v="0.2"/>
    <n v="0.71520000000000028"/>
    <s v="Anna Andreadi"/>
    <s v=""/>
    <n v="1"/>
    <n v="0"/>
  </r>
  <r>
    <n v="7769"/>
    <x v="3856"/>
    <x v="105"/>
    <d v="2019-11-17T00:00:00"/>
    <s v="Standard Class"/>
    <x v="445"/>
    <x v="445"/>
    <x v="0"/>
    <s v="United States"/>
    <s v="Tallahassee"/>
    <s v="Florida"/>
    <n v="32303"/>
    <x v="0"/>
    <s v="OFF-PA-10003651"/>
    <x v="1"/>
    <s v="Paper"/>
    <s v="Xerox 1968"/>
    <x v="3059"/>
    <n v="5"/>
    <n v="0.2"/>
    <n v="9.3520000000000003"/>
    <s v="Cassandra Brandow"/>
    <s v=""/>
    <n v="1"/>
    <n v="0"/>
  </r>
  <r>
    <n v="7770"/>
    <x v="3857"/>
    <x v="1147"/>
    <d v="2018-08-01T00:00:00"/>
    <s v="Same Day"/>
    <x v="131"/>
    <x v="131"/>
    <x v="1"/>
    <s v="United States"/>
    <s v="Riverside"/>
    <s v="California"/>
    <n v="92503"/>
    <x v="1"/>
    <s v="TEC-PH-10002885"/>
    <x v="2"/>
    <s v="Phones"/>
    <s v="Apple iPhone 5"/>
    <x v="5142"/>
    <n v="2"/>
    <n v="0.2"/>
    <n v="90.976200000000063"/>
    <s v="Anna Andreadi"/>
    <s v=""/>
    <n v="1"/>
    <n v="0"/>
  </r>
  <r>
    <n v="7771"/>
    <x v="3857"/>
    <x v="1147"/>
    <d v="2018-08-01T00:00:00"/>
    <s v="Same Day"/>
    <x v="131"/>
    <x v="131"/>
    <x v="1"/>
    <s v="United States"/>
    <s v="Riverside"/>
    <s v="California"/>
    <n v="92503"/>
    <x v="1"/>
    <s v="OFF-AP-10002892"/>
    <x v="1"/>
    <s v="Appliances"/>
    <s v="Belkin F5C206VTEL 6 Outlet Surge"/>
    <x v="5143"/>
    <n v="2"/>
    <n v="0"/>
    <n v="13.787999999999997"/>
    <s v="Anna Andreadi"/>
    <s v=""/>
    <n v="1"/>
    <n v="0"/>
  </r>
  <r>
    <n v="7772"/>
    <x v="3858"/>
    <x v="881"/>
    <d v="2018-12-02T00:00:00"/>
    <s v="Standard Class"/>
    <x v="473"/>
    <x v="473"/>
    <x v="0"/>
    <s v="United States"/>
    <s v="Lancaster"/>
    <s v="Ohio"/>
    <n v="43130"/>
    <x v="3"/>
    <s v="OFF-BI-10000545"/>
    <x v="1"/>
    <s v="Binders"/>
    <s v="GBC Ibimaster 500 Manual ProClick Binding System"/>
    <x v="5144"/>
    <n v="2"/>
    <n v="0.7"/>
    <n v="-304.39200000000005"/>
    <s v="Chuck Magee"/>
    <s v=""/>
    <n v="1"/>
    <n v="0"/>
  </r>
  <r>
    <n v="7773"/>
    <x v="3858"/>
    <x v="881"/>
    <d v="2018-12-02T00:00:00"/>
    <s v="Standard Class"/>
    <x v="473"/>
    <x v="473"/>
    <x v="0"/>
    <s v="United States"/>
    <s v="Lancaster"/>
    <s v="Ohio"/>
    <n v="43130"/>
    <x v="3"/>
    <s v="TEC-MA-10000418"/>
    <x v="2"/>
    <s v="Machines"/>
    <s v="Cubify CubeX 3D Printer Double Head Print"/>
    <x v="5145"/>
    <n v="5"/>
    <n v="0.7"/>
    <n v="-6599.978000000001"/>
    <s v="Chuck Magee"/>
    <s v=""/>
    <n v="1"/>
    <n v="0"/>
  </r>
  <r>
    <n v="7774"/>
    <x v="3858"/>
    <x v="881"/>
    <d v="2018-12-02T00:00:00"/>
    <s v="Standard Class"/>
    <x v="473"/>
    <x v="473"/>
    <x v="0"/>
    <s v="United States"/>
    <s v="Lancaster"/>
    <s v="Ohio"/>
    <n v="43130"/>
    <x v="3"/>
    <s v="TEC-AC-10000926"/>
    <x v="2"/>
    <s v="Accessories"/>
    <s v="NETGEAR RangeMax WNR1000 Wireless Router"/>
    <x v="5146"/>
    <n v="3"/>
    <n v="0.2"/>
    <n v="11.995199999999997"/>
    <s v="Chuck Magee"/>
    <s v=""/>
    <n v="1"/>
    <n v="0"/>
  </r>
  <r>
    <n v="7775"/>
    <x v="3859"/>
    <x v="1172"/>
    <d v="2018-04-15T00:00:00"/>
    <s v="First Class"/>
    <x v="727"/>
    <x v="727"/>
    <x v="0"/>
    <s v="United States"/>
    <s v="San Francisco"/>
    <s v="California"/>
    <n v="94109"/>
    <x v="1"/>
    <s v="OFF-EN-10001509"/>
    <x v="1"/>
    <s v="Envelopes"/>
    <s v="Poly String Tie Envelopes"/>
    <x v="5147"/>
    <n v="3"/>
    <n v="0"/>
    <n v="2.8763999999999994"/>
    <s v="Anna Andreadi"/>
    <s v=""/>
    <n v="1"/>
    <n v="0"/>
  </r>
  <r>
    <n v="7776"/>
    <x v="3860"/>
    <x v="422"/>
    <d v="2016-12-31T00:00:00"/>
    <s v="Standard Class"/>
    <x v="522"/>
    <x v="522"/>
    <x v="2"/>
    <s v="United States"/>
    <s v="Moreno Valley"/>
    <s v="California"/>
    <n v="92553"/>
    <x v="1"/>
    <s v="OFF-AP-10001366"/>
    <x v="1"/>
    <s v="Appliances"/>
    <s v="Staple holder"/>
    <x v="5148"/>
    <n v="1"/>
    <n v="0"/>
    <n v="2.9646000000000008"/>
    <s v="Anna Andreadi"/>
    <s v=""/>
    <n v="1"/>
    <n v="0"/>
  </r>
  <r>
    <n v="7777"/>
    <x v="3860"/>
    <x v="422"/>
    <d v="2016-12-31T00:00:00"/>
    <s v="Standard Class"/>
    <x v="522"/>
    <x v="522"/>
    <x v="2"/>
    <s v="United States"/>
    <s v="Moreno Valley"/>
    <s v="California"/>
    <n v="92553"/>
    <x v="1"/>
    <s v="OFF-FA-10003485"/>
    <x v="1"/>
    <s v="Fasteners"/>
    <s v="Staples"/>
    <x v="2007"/>
    <n v="3"/>
    <n v="0"/>
    <n v="3.6156000000000001"/>
    <s v="Anna Andreadi"/>
    <s v=""/>
    <n v="1"/>
    <n v="0"/>
  </r>
  <r>
    <n v="7778"/>
    <x v="3860"/>
    <x v="422"/>
    <d v="2016-12-31T00:00:00"/>
    <s v="Standard Class"/>
    <x v="522"/>
    <x v="522"/>
    <x v="2"/>
    <s v="United States"/>
    <s v="Moreno Valley"/>
    <s v="California"/>
    <n v="92553"/>
    <x v="1"/>
    <s v="OFF-ST-10004507"/>
    <x v="1"/>
    <s v="Storage"/>
    <s v="Advantus Rolling Storage Box"/>
    <x v="492"/>
    <n v="3"/>
    <n v="0"/>
    <n v="13.891499999999999"/>
    <s v="Anna Andreadi"/>
    <s v=""/>
    <n v="1"/>
    <n v="0"/>
  </r>
  <r>
    <n v="7779"/>
    <x v="3860"/>
    <x v="422"/>
    <d v="2016-12-31T00:00:00"/>
    <s v="Standard Class"/>
    <x v="522"/>
    <x v="522"/>
    <x v="2"/>
    <s v="United States"/>
    <s v="Moreno Valley"/>
    <s v="California"/>
    <n v="92553"/>
    <x v="1"/>
    <s v="OFF-BI-10002353"/>
    <x v="1"/>
    <s v="Binders"/>
    <s v="GBC VeloBind Cover Sets"/>
    <x v="5149"/>
    <n v="3"/>
    <n v="0.2"/>
    <n v="13.896000000000001"/>
    <s v="Anna Andreadi"/>
    <s v=""/>
    <n v="1"/>
    <n v="0"/>
  </r>
  <r>
    <n v="7780"/>
    <x v="3861"/>
    <x v="724"/>
    <d v="2018-04-22T00:00:00"/>
    <s v="Standard Class"/>
    <x v="167"/>
    <x v="167"/>
    <x v="0"/>
    <s v="United States"/>
    <s v="Chesapeake"/>
    <s v="Virginia"/>
    <n v="23320"/>
    <x v="0"/>
    <s v="OFF-AP-10001271"/>
    <x v="1"/>
    <s v="Appliances"/>
    <s v="Eureka The Boss Cordless Rechargeable Stick Vac"/>
    <x v="2631"/>
    <n v="4"/>
    <n v="0"/>
    <n v="55.058400000000006"/>
    <s v="Cassandra Brandow"/>
    <s v=""/>
    <n v="1"/>
    <n v="0"/>
  </r>
  <r>
    <n v="7781"/>
    <x v="3861"/>
    <x v="724"/>
    <d v="2018-04-22T00:00:00"/>
    <s v="Standard Class"/>
    <x v="167"/>
    <x v="167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x v="5150"/>
    <n v="4"/>
    <n v="0"/>
    <n v="7.9812000000000012"/>
    <s v="Cassandra Brandow"/>
    <s v=""/>
    <n v="1"/>
    <n v="0"/>
  </r>
  <r>
    <n v="7782"/>
    <x v="3862"/>
    <x v="936"/>
    <d v="2017-03-12T00:00:00"/>
    <s v="Standard Class"/>
    <x v="383"/>
    <x v="383"/>
    <x v="0"/>
    <s v="United States"/>
    <s v="Chicago"/>
    <s v="Illinois"/>
    <n v="60623"/>
    <x v="2"/>
    <s v="OFF-BI-10002706"/>
    <x v="1"/>
    <s v="Binders"/>
    <s v="Avery Premier Heavy-Duty Binder with Round Locking Rings"/>
    <x v="841"/>
    <n v="3"/>
    <n v="0.8"/>
    <n v="-14.5656"/>
    <s v="Kelly Williams"/>
    <s v=""/>
    <n v="1"/>
    <n v="0"/>
  </r>
  <r>
    <n v="7783"/>
    <x v="3863"/>
    <x v="254"/>
    <d v="2018-11-06T00:00:00"/>
    <s v="Second Class"/>
    <x v="45"/>
    <x v="45"/>
    <x v="1"/>
    <s v="United States"/>
    <s v="Charlotte"/>
    <s v="North Carolina"/>
    <n v="28205"/>
    <x v="0"/>
    <s v="OFF-ST-10003442"/>
    <x v="1"/>
    <s v="Storage"/>
    <s v="Eldon Portable Mobile Manager"/>
    <x v="3496"/>
    <n v="2"/>
    <n v="0.2"/>
    <n v="3.9591999999999992"/>
    <s v="Cassandra Brandow"/>
    <s v=""/>
    <n v="1"/>
    <n v="0"/>
  </r>
  <r>
    <n v="7784"/>
    <x v="3863"/>
    <x v="254"/>
    <d v="2018-11-06T00:00:00"/>
    <s v="Second Class"/>
    <x v="45"/>
    <x v="45"/>
    <x v="1"/>
    <s v="United States"/>
    <s v="Charlotte"/>
    <s v="North Carolina"/>
    <n v="28205"/>
    <x v="0"/>
    <s v="FUR-TA-10002533"/>
    <x v="0"/>
    <s v="Tables"/>
    <s v="BPI Conference Tables"/>
    <x v="5151"/>
    <n v="10"/>
    <n v="0.4"/>
    <n v="-292.10000000000014"/>
    <s v="Cassandra Brandow"/>
    <s v=""/>
    <n v="1"/>
    <n v="0"/>
  </r>
  <r>
    <n v="7785"/>
    <x v="3863"/>
    <x v="254"/>
    <d v="2018-11-06T00:00:00"/>
    <s v="Second Class"/>
    <x v="45"/>
    <x v="45"/>
    <x v="1"/>
    <s v="United States"/>
    <s v="Charlotte"/>
    <s v="North Carolina"/>
    <n v="28205"/>
    <x v="0"/>
    <s v="OFF-SU-10003505"/>
    <x v="1"/>
    <s v="Supplies"/>
    <s v="Premier Electric Letter Opener"/>
    <x v="442"/>
    <n v="2"/>
    <n v="0.2"/>
    <n v="-34.758000000000017"/>
    <s v="Cassandra Brandow"/>
    <s v=""/>
    <n v="1"/>
    <n v="0"/>
  </r>
  <r>
    <n v="7786"/>
    <x v="3864"/>
    <x v="503"/>
    <d v="2016-12-06T00:00:00"/>
    <s v="Standard Class"/>
    <x v="171"/>
    <x v="171"/>
    <x v="0"/>
    <s v="United States"/>
    <s v="New York City"/>
    <s v="New York"/>
    <n v="10009"/>
    <x v="3"/>
    <s v="OFF-LA-10002762"/>
    <x v="1"/>
    <s v="Labels"/>
    <s v="Avery 485"/>
    <x v="2989"/>
    <n v="2"/>
    <n v="0"/>
    <n v="11.778199999999998"/>
    <s v="Chuck Magee"/>
    <s v=""/>
    <n v="1"/>
    <n v="0"/>
  </r>
  <r>
    <n v="7787"/>
    <x v="3865"/>
    <x v="624"/>
    <d v="2018-05-20T00:00:00"/>
    <s v="First Class"/>
    <x v="560"/>
    <x v="560"/>
    <x v="0"/>
    <s v="United States"/>
    <s v="Chicago"/>
    <s v="Illinois"/>
    <n v="60653"/>
    <x v="2"/>
    <s v="OFF-BI-10000279"/>
    <x v="1"/>
    <s v="Binders"/>
    <s v="Acco Recycled 2&quot; Capacity Laser Printer Hanging Data Binders"/>
    <x v="5152"/>
    <n v="1"/>
    <n v="0.8"/>
    <n v="-4.7685000000000013"/>
    <s v="Kelly Williams"/>
    <s v=""/>
    <n v="1"/>
    <n v="0"/>
  </r>
  <r>
    <n v="7788"/>
    <x v="3865"/>
    <x v="624"/>
    <d v="2018-05-20T00:00:00"/>
    <s v="First Class"/>
    <x v="560"/>
    <x v="560"/>
    <x v="0"/>
    <s v="United States"/>
    <s v="Chicago"/>
    <s v="Illinois"/>
    <n v="60653"/>
    <x v="2"/>
    <s v="OFF-FA-10000936"/>
    <x v="1"/>
    <s v="Fasteners"/>
    <s v="Acco Hot Clips Clips to Go"/>
    <x v="5153"/>
    <n v="3"/>
    <n v="0.2"/>
    <n v="2.4674999999999994"/>
    <s v="Kelly Williams"/>
    <s v=""/>
    <n v="1"/>
    <n v="0"/>
  </r>
  <r>
    <n v="7789"/>
    <x v="3865"/>
    <x v="624"/>
    <d v="2018-05-20T00:00:00"/>
    <s v="First Class"/>
    <x v="560"/>
    <x v="560"/>
    <x v="0"/>
    <s v="United States"/>
    <s v="Chicago"/>
    <s v="Illinois"/>
    <n v="60653"/>
    <x v="2"/>
    <s v="FUR-FU-10004973"/>
    <x v="0"/>
    <s v="Furnishings"/>
    <s v="Flat Face Poster Frame"/>
    <x v="1832"/>
    <n v="3"/>
    <n v="0.6"/>
    <n v="-10.173599999999997"/>
    <s v="Kelly Williams"/>
    <s v=""/>
    <n v="1"/>
    <n v="0"/>
  </r>
  <r>
    <n v="7790"/>
    <x v="3865"/>
    <x v="624"/>
    <d v="2018-05-20T00:00:00"/>
    <s v="First Class"/>
    <x v="560"/>
    <x v="560"/>
    <x v="0"/>
    <s v="United States"/>
    <s v="Chicago"/>
    <s v="Illinois"/>
    <n v="60653"/>
    <x v="2"/>
    <s v="OFF-PA-10000791"/>
    <x v="1"/>
    <s v="Paper"/>
    <s v="Wirebound Message Books, Four 2 3/4 x 5 Forms per Page, 200 Sets per Book"/>
    <x v="5154"/>
    <n v="8"/>
    <n v="0.2"/>
    <n v="9.5399999999999974"/>
    <s v="Kelly Williams"/>
    <s v=""/>
    <n v="1"/>
    <n v="0"/>
  </r>
  <r>
    <n v="7791"/>
    <x v="3866"/>
    <x v="20"/>
    <d v="2019-09-19T00:00:00"/>
    <s v="Same Day"/>
    <x v="435"/>
    <x v="435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x v="5155"/>
    <n v="3"/>
    <n v="0.7"/>
    <n v="-3.3893999999999984"/>
    <s v="Chuck Magee"/>
    <s v=""/>
    <n v="1"/>
    <n v="0"/>
  </r>
  <r>
    <n v="7792"/>
    <x v="3867"/>
    <x v="1054"/>
    <d v="2018-12-24T00:00:00"/>
    <s v="Standard Class"/>
    <x v="771"/>
    <x v="771"/>
    <x v="1"/>
    <s v="United States"/>
    <s v="Chicago"/>
    <s v="Illinois"/>
    <n v="60623"/>
    <x v="2"/>
    <s v="OFF-BI-10002012"/>
    <x v="1"/>
    <s v="Binders"/>
    <s v="Wilson Jones Easy Flow II Sheet Lifters"/>
    <x v="5156"/>
    <n v="5"/>
    <n v="0.8"/>
    <n v="-2.8800000000000008"/>
    <s v="Kelly Williams"/>
    <s v=""/>
    <n v="1"/>
    <n v="0"/>
  </r>
  <r>
    <n v="7793"/>
    <x v="3868"/>
    <x v="386"/>
    <d v="2019-10-15T00:00:00"/>
    <s v="First Class"/>
    <x v="133"/>
    <x v="133"/>
    <x v="1"/>
    <s v="United States"/>
    <s v="Dallas"/>
    <s v="Texas"/>
    <n v="75217"/>
    <x v="2"/>
    <s v="TEC-AC-10001383"/>
    <x v="2"/>
    <s v="Accessories"/>
    <s v="Logitech Wireless Touch Keyboard K400"/>
    <x v="3936"/>
    <n v="2"/>
    <n v="0.2"/>
    <n v="-1.4994000000000067"/>
    <s v="Kelly Williams"/>
    <s v=""/>
    <n v="1"/>
    <n v="0"/>
  </r>
  <r>
    <n v="7794"/>
    <x v="3869"/>
    <x v="295"/>
    <d v="2017-12-15T00:00:00"/>
    <s v="Second Class"/>
    <x v="63"/>
    <x v="63"/>
    <x v="1"/>
    <s v="United States"/>
    <s v="Las Vegas"/>
    <s v="Nevada"/>
    <n v="89115"/>
    <x v="1"/>
    <s v="OFF-PA-10002036"/>
    <x v="1"/>
    <s v="Paper"/>
    <s v="Xerox 1930"/>
    <x v="56"/>
    <n v="5"/>
    <n v="0"/>
    <n v="15.876000000000001"/>
    <s v="Anna Andreadi"/>
    <s v=""/>
    <n v="1"/>
    <n v="0"/>
  </r>
  <r>
    <n v="7795"/>
    <x v="3869"/>
    <x v="295"/>
    <d v="2017-12-15T00:00:00"/>
    <s v="Second Class"/>
    <x v="63"/>
    <x v="63"/>
    <x v="1"/>
    <s v="United States"/>
    <s v="Las Vegas"/>
    <s v="Nevada"/>
    <n v="89115"/>
    <x v="1"/>
    <s v="OFF-PA-10002377"/>
    <x v="1"/>
    <s v="Paper"/>
    <s v="Xerox 1916"/>
    <x v="3118"/>
    <n v="2"/>
    <n v="0"/>
    <n v="48.94"/>
    <s v="Anna Andreadi"/>
    <s v=""/>
    <n v="1"/>
    <n v="0"/>
  </r>
  <r>
    <n v="7796"/>
    <x v="3870"/>
    <x v="984"/>
    <d v="2017-07-18T00:00:00"/>
    <s v="Standard Class"/>
    <x v="248"/>
    <x v="248"/>
    <x v="0"/>
    <s v="United States"/>
    <s v="Amarillo"/>
    <s v="Texas"/>
    <n v="79109"/>
    <x v="2"/>
    <s v="TEC-PH-10000526"/>
    <x v="2"/>
    <s v="Phones"/>
    <s v="Vtech CS6719"/>
    <x v="5157"/>
    <n v="4"/>
    <n v="0.2"/>
    <n v="30.716800000000006"/>
    <s v="Kelly Williams"/>
    <s v=""/>
    <n v="1"/>
    <n v="0"/>
  </r>
  <r>
    <n v="7797"/>
    <x v="3871"/>
    <x v="653"/>
    <d v="2017-10-06T00:00:00"/>
    <s v="Standard Class"/>
    <x v="172"/>
    <x v="172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x v="5158"/>
    <n v="5"/>
    <n v="0"/>
    <n v="13.181000000000001"/>
    <s v="Chuck Magee"/>
    <s v=""/>
    <n v="1"/>
    <n v="0"/>
  </r>
  <r>
    <n v="7798"/>
    <x v="3872"/>
    <x v="668"/>
    <d v="2019-03-27T00:00:00"/>
    <s v="First Class"/>
    <x v="403"/>
    <x v="403"/>
    <x v="1"/>
    <s v="United States"/>
    <s v="New York City"/>
    <s v="New York"/>
    <n v="10035"/>
    <x v="3"/>
    <s v="OFF-EN-10004483"/>
    <x v="1"/>
    <s v="Envelopes"/>
    <s v="#10 White Business Envelopes,4 1/8 x 9 1/2"/>
    <x v="5159"/>
    <n v="3"/>
    <n v="0"/>
    <n v="22.094699999999996"/>
    <s v="Chuck Magee"/>
    <s v=""/>
    <n v="1"/>
    <n v="0"/>
  </r>
  <r>
    <n v="7799"/>
    <x v="3872"/>
    <x v="668"/>
    <d v="2019-03-27T00:00:00"/>
    <s v="First Class"/>
    <x v="403"/>
    <x v="403"/>
    <x v="1"/>
    <s v="United States"/>
    <s v="New York City"/>
    <s v="New York"/>
    <n v="10035"/>
    <x v="3"/>
    <s v="TEC-PH-10002624"/>
    <x v="2"/>
    <s v="Phones"/>
    <s v="Samsung Galaxy S4 Mini"/>
    <x v="5160"/>
    <n v="1"/>
    <n v="0"/>
    <n v="136.29709999999994"/>
    <s v="Chuck Magee"/>
    <s v=""/>
    <n v="1"/>
    <n v="0"/>
  </r>
  <r>
    <n v="7800"/>
    <x v="3872"/>
    <x v="668"/>
    <d v="2019-03-27T00:00:00"/>
    <s v="First Class"/>
    <x v="403"/>
    <x v="403"/>
    <x v="1"/>
    <s v="United States"/>
    <s v="New York City"/>
    <s v="New York"/>
    <n v="10035"/>
    <x v="3"/>
    <s v="FUR-CH-10003396"/>
    <x v="0"/>
    <s v="Chairs"/>
    <s v="Global Deluxe Steno Chair"/>
    <x v="418"/>
    <n v="3"/>
    <n v="0.1"/>
    <n v="2.3093999999999895"/>
    <s v="Chuck Magee"/>
    <s v=""/>
    <n v="1"/>
    <n v="0"/>
  </r>
  <r>
    <n v="7801"/>
    <x v="3873"/>
    <x v="702"/>
    <d v="2019-06-06T00:00:00"/>
    <s v="Standard Class"/>
    <x v="768"/>
    <x v="768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x v="5161"/>
    <n v="3"/>
    <n v="0.2"/>
    <n v="-77.126699999999971"/>
    <s v="Chuck Magee"/>
    <s v=""/>
    <n v="1"/>
    <n v="0"/>
  </r>
  <r>
    <n v="7802"/>
    <x v="3874"/>
    <x v="977"/>
    <d v="2016-03-29T00:00:00"/>
    <s v="Second Class"/>
    <x v="384"/>
    <x v="384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x v="586"/>
    <n v="2"/>
    <n v="0"/>
    <n v="14.572799999999997"/>
    <s v="Anna Andreadi"/>
    <s v=""/>
    <n v="1"/>
    <n v="0"/>
  </r>
  <r>
    <n v="7803"/>
    <x v="3875"/>
    <x v="357"/>
    <d v="2017-09-26T00:00:00"/>
    <s v="Standard Class"/>
    <x v="319"/>
    <x v="319"/>
    <x v="2"/>
    <s v="United States"/>
    <s v="Franklin"/>
    <s v="Tennessee"/>
    <n v="37064"/>
    <x v="0"/>
    <s v="OFF-LA-10003714"/>
    <x v="1"/>
    <s v="Labels"/>
    <s v="Avery 510"/>
    <x v="5162"/>
    <n v="4"/>
    <n v="0.2"/>
    <n v="4.1999999999999993"/>
    <s v="Cassandra Brandow"/>
    <s v=""/>
    <n v="1"/>
    <n v="0"/>
  </r>
  <r>
    <n v="7804"/>
    <x v="3875"/>
    <x v="357"/>
    <d v="2017-09-26T00:00:00"/>
    <s v="Standard Class"/>
    <x v="319"/>
    <x v="319"/>
    <x v="2"/>
    <s v="United States"/>
    <s v="Franklin"/>
    <s v="Tennessee"/>
    <n v="37064"/>
    <x v="0"/>
    <s v="OFF-ST-10003716"/>
    <x v="1"/>
    <s v="Storage"/>
    <s v="Tennsco Double-Tier Lockers"/>
    <x v="2966"/>
    <n v="4"/>
    <n v="0.2"/>
    <n v="-63.005600000000015"/>
    <s v="Cassandra Brandow"/>
    <s v=""/>
    <n v="1"/>
    <n v="0"/>
  </r>
  <r>
    <n v="7805"/>
    <x v="3875"/>
    <x v="357"/>
    <d v="2017-09-26T00:00:00"/>
    <s v="Standard Class"/>
    <x v="319"/>
    <x v="319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x v="5163"/>
    <n v="1"/>
    <n v="0.2"/>
    <n v="-4.7670000000000021"/>
    <s v="Cassandra Brandow"/>
    <s v=""/>
    <n v="1"/>
    <n v="0"/>
  </r>
  <r>
    <n v="7806"/>
    <x v="3875"/>
    <x v="357"/>
    <d v="2017-09-26T00:00:00"/>
    <s v="Standard Class"/>
    <x v="319"/>
    <x v="319"/>
    <x v="2"/>
    <s v="United States"/>
    <s v="Franklin"/>
    <s v="Tennessee"/>
    <n v="37064"/>
    <x v="0"/>
    <s v="OFF-AR-10001315"/>
    <x v="1"/>
    <s v="Art"/>
    <s v="Newell 310"/>
    <x v="1881"/>
    <n v="2"/>
    <n v="0.2"/>
    <n v="0.31679999999999986"/>
    <s v="Cassandra Brandow"/>
    <s v=""/>
    <n v="1"/>
    <n v="0"/>
  </r>
  <r>
    <n v="7807"/>
    <x v="3875"/>
    <x v="357"/>
    <d v="2017-09-26T00:00:00"/>
    <s v="Standard Class"/>
    <x v="319"/>
    <x v="319"/>
    <x v="2"/>
    <s v="United States"/>
    <s v="Franklin"/>
    <s v="Tennessee"/>
    <n v="37064"/>
    <x v="0"/>
    <s v="OFF-BI-10000042"/>
    <x v="1"/>
    <s v="Binders"/>
    <s v="Pressboard Data Binder, Crimson, 12&quot; X 8 1/2&quot;"/>
    <x v="2234"/>
    <n v="2"/>
    <n v="0.7"/>
    <n v="-2.5631999999999993"/>
    <s v="Cassandra Brandow"/>
    <s v=""/>
    <n v="1"/>
    <n v="0"/>
  </r>
  <r>
    <n v="7808"/>
    <x v="3876"/>
    <x v="1134"/>
    <d v="2018-01-13T00:00:00"/>
    <s v="Standard Class"/>
    <x v="745"/>
    <x v="745"/>
    <x v="0"/>
    <s v="United States"/>
    <s v="Raleigh"/>
    <s v="North Carolina"/>
    <n v="27604"/>
    <x v="0"/>
    <s v="OFF-BI-10004236"/>
    <x v="1"/>
    <s v="Binders"/>
    <s v="XtraLife ClearVue Slant-D Ring Binder, White, 3&quot;"/>
    <x v="5164"/>
    <n v="7"/>
    <n v="0.7"/>
    <n v="-24.662400000000005"/>
    <s v="Cassandra Brandow"/>
    <s v=""/>
    <n v="1"/>
    <n v="0"/>
  </r>
  <r>
    <n v="7809"/>
    <x v="3876"/>
    <x v="1134"/>
    <d v="2018-01-13T00:00:00"/>
    <s v="Standard Class"/>
    <x v="745"/>
    <x v="745"/>
    <x v="0"/>
    <s v="United States"/>
    <s v="Raleigh"/>
    <s v="North Carolina"/>
    <n v="27604"/>
    <x v="0"/>
    <s v="OFF-AR-10001955"/>
    <x v="1"/>
    <s v="Art"/>
    <s v="Newell 319"/>
    <x v="1662"/>
    <n v="3"/>
    <n v="0.2"/>
    <n v="5.9519999999999946"/>
    <s v="Cassandra Brandow"/>
    <s v=""/>
    <n v="1"/>
    <n v="0"/>
  </r>
  <r>
    <n v="7810"/>
    <x v="3876"/>
    <x v="1134"/>
    <d v="2018-01-13T00:00:00"/>
    <s v="Standard Class"/>
    <x v="745"/>
    <x v="745"/>
    <x v="0"/>
    <s v="United States"/>
    <s v="Raleigh"/>
    <s v="North Carolina"/>
    <n v="27604"/>
    <x v="0"/>
    <s v="TEC-PH-10004080"/>
    <x v="2"/>
    <s v="Phones"/>
    <s v="Avaya 5410 Digital phone"/>
    <x v="3034"/>
    <n v="2"/>
    <n v="0.2"/>
    <n v="10.878399999999999"/>
    <s v="Cassandra Brandow"/>
    <s v=""/>
    <n v="1"/>
    <n v="0"/>
  </r>
  <r>
    <n v="7811"/>
    <x v="3877"/>
    <x v="1173"/>
    <d v="2018-02-15T00:00:00"/>
    <s v="First Class"/>
    <x v="54"/>
    <x v="54"/>
    <x v="0"/>
    <s v="United States"/>
    <s v="Clinton"/>
    <s v="Maryland"/>
    <n v="20735"/>
    <x v="3"/>
    <s v="OFF-PA-10000791"/>
    <x v="1"/>
    <s v="Paper"/>
    <s v="Wirebound Message Books, Four 2 3/4 x 5 Forms per Page, 200 Sets per Book"/>
    <x v="5165"/>
    <n v="1"/>
    <n v="0"/>
    <n v="2.1464999999999996"/>
    <s v="Chuck Magee"/>
    <s v=""/>
    <n v="1"/>
    <n v="0"/>
  </r>
  <r>
    <n v="7812"/>
    <x v="3877"/>
    <x v="1173"/>
    <d v="2018-02-15T00:00:00"/>
    <s v="First Class"/>
    <x v="54"/>
    <x v="54"/>
    <x v="0"/>
    <s v="United States"/>
    <s v="Clinton"/>
    <s v="Maryland"/>
    <n v="20735"/>
    <x v="3"/>
    <s v="OFF-AR-10001770"/>
    <x v="1"/>
    <s v="Art"/>
    <s v="Economy #2 Pencils"/>
    <x v="3373"/>
    <n v="3"/>
    <n v="0"/>
    <n v="2.0747999999999998"/>
    <s v="Chuck Magee"/>
    <s v=""/>
    <n v="1"/>
    <n v="0"/>
  </r>
  <r>
    <n v="7813"/>
    <x v="3877"/>
    <x v="1173"/>
    <d v="2018-02-15T00:00:00"/>
    <s v="First Class"/>
    <x v="54"/>
    <x v="54"/>
    <x v="0"/>
    <s v="United States"/>
    <s v="Clinton"/>
    <s v="Maryland"/>
    <n v="20735"/>
    <x v="3"/>
    <s v="FUR-TA-10002356"/>
    <x v="0"/>
    <s v="Tables"/>
    <s v="Bevis Boat-Shaped Conference Table"/>
    <x v="5166"/>
    <n v="3"/>
    <n v="0.3"/>
    <n v="-47.179800000000029"/>
    <s v="Chuck Magee"/>
    <s v=""/>
    <n v="1"/>
    <n v="0"/>
  </r>
  <r>
    <n v="7814"/>
    <x v="3877"/>
    <x v="1173"/>
    <d v="2018-02-15T00:00:00"/>
    <s v="First Class"/>
    <x v="54"/>
    <x v="54"/>
    <x v="0"/>
    <s v="United States"/>
    <s v="Clinton"/>
    <s v="Maryland"/>
    <n v="20735"/>
    <x v="3"/>
    <s v="FUR-FU-10003274"/>
    <x v="0"/>
    <s v="Furnishings"/>
    <s v="Regeneration Desk Collection"/>
    <x v="232"/>
    <n v="6"/>
    <n v="0"/>
    <n v="4.6464000000000008"/>
    <s v="Chuck Magee"/>
    <s v=""/>
    <n v="1"/>
    <n v="0"/>
  </r>
  <r>
    <n v="7815"/>
    <x v="3878"/>
    <x v="110"/>
    <d v="2019-06-10T00:00:00"/>
    <s v="First Class"/>
    <x v="67"/>
    <x v="67"/>
    <x v="2"/>
    <s v="United States"/>
    <s v="Los Angeles"/>
    <s v="California"/>
    <n v="90049"/>
    <x v="1"/>
    <s v="FUR-BO-10004834"/>
    <x v="0"/>
    <s v="Bookcases"/>
    <s v="Riverside Palais Royal Lawyers Bookcase, Royale Cherry Finish"/>
    <x v="5167"/>
    <n v="2"/>
    <n v="0.15"/>
    <n v="140.95680000000004"/>
    <s v="Anna Andreadi"/>
    <s v=""/>
    <n v="1"/>
    <n v="0"/>
  </r>
  <r>
    <n v="7816"/>
    <x v="3878"/>
    <x v="110"/>
    <d v="2019-06-10T00:00:00"/>
    <s v="First Class"/>
    <x v="67"/>
    <x v="67"/>
    <x v="2"/>
    <s v="United States"/>
    <s v="Los Angeles"/>
    <s v="California"/>
    <n v="90049"/>
    <x v="1"/>
    <s v="TEC-PH-10000307"/>
    <x v="2"/>
    <s v="Phones"/>
    <s v="Shocksock Galaxy S4 Armband"/>
    <x v="255"/>
    <n v="2"/>
    <n v="0.2"/>
    <n v="-3.5040000000000022"/>
    <s v="Anna Andreadi"/>
    <s v=""/>
    <n v="1"/>
    <n v="0"/>
  </r>
  <r>
    <n v="7817"/>
    <x v="3879"/>
    <x v="147"/>
    <d v="2018-10-26T00:00:00"/>
    <s v="Second Class"/>
    <x v="503"/>
    <x v="503"/>
    <x v="2"/>
    <s v="United States"/>
    <s v="North Las Vegas"/>
    <s v="Nevada"/>
    <n v="89031"/>
    <x v="1"/>
    <s v="OFF-AR-10002240"/>
    <x v="1"/>
    <s v="Art"/>
    <s v="Panasonic KP-150 Electric Pencil Sharpener"/>
    <x v="5168"/>
    <n v="3"/>
    <n v="0"/>
    <n v="29.437200000000001"/>
    <s v="Anna Andreadi"/>
    <s v=""/>
    <n v="1"/>
    <n v="0"/>
  </r>
  <r>
    <n v="7818"/>
    <x v="3879"/>
    <x v="147"/>
    <d v="2018-10-26T00:00:00"/>
    <s v="Second Class"/>
    <x v="503"/>
    <x v="503"/>
    <x v="2"/>
    <s v="United States"/>
    <s v="North Las Vegas"/>
    <s v="Nevada"/>
    <n v="89031"/>
    <x v="1"/>
    <s v="OFF-PA-10001801"/>
    <x v="1"/>
    <s v="Paper"/>
    <s v="Xerox 193"/>
    <x v="1211"/>
    <n v="6"/>
    <n v="0"/>
    <n v="17.581200000000003"/>
    <s v="Anna Andreadi"/>
    <s v=""/>
    <n v="1"/>
    <n v="0"/>
  </r>
  <r>
    <n v="7819"/>
    <x v="3879"/>
    <x v="147"/>
    <d v="2018-10-26T00:00:00"/>
    <s v="Second Class"/>
    <x v="503"/>
    <x v="503"/>
    <x v="2"/>
    <s v="United States"/>
    <s v="North Las Vegas"/>
    <s v="Nevada"/>
    <n v="89031"/>
    <x v="1"/>
    <s v="OFF-BI-10001120"/>
    <x v="1"/>
    <s v="Binders"/>
    <s v="Ibico EPK-21 Electric Binding System"/>
    <x v="5169"/>
    <n v="3"/>
    <n v="0.2"/>
    <n v="1644.2912999999999"/>
    <s v="Anna Andreadi"/>
    <s v=""/>
    <n v="1"/>
    <n v="0"/>
  </r>
  <r>
    <n v="7820"/>
    <x v="3880"/>
    <x v="795"/>
    <d v="2019-01-30T00:00:00"/>
    <s v="Standard Class"/>
    <x v="170"/>
    <x v="170"/>
    <x v="0"/>
    <s v="United States"/>
    <s v="San Francisco"/>
    <s v="California"/>
    <n v="94109"/>
    <x v="1"/>
    <s v="OFF-FA-10000611"/>
    <x v="1"/>
    <s v="Fasteners"/>
    <s v="Binder Clips by OIC"/>
    <x v="5170"/>
    <n v="8"/>
    <n v="0"/>
    <n v="5.6831999999999994"/>
    <s v="Anna Andreadi"/>
    <s v=""/>
    <n v="1"/>
    <n v="0"/>
  </r>
  <r>
    <n v="7821"/>
    <x v="3881"/>
    <x v="166"/>
    <d v="2019-12-10T00:00:00"/>
    <s v="Second Class"/>
    <x v="194"/>
    <x v="194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x v="5171"/>
    <n v="6"/>
    <n v="0"/>
    <n v="160.03979999999999"/>
    <s v="Chuck Magee"/>
    <s v=""/>
    <n v="1"/>
    <n v="0"/>
  </r>
  <r>
    <n v="7822"/>
    <x v="3882"/>
    <x v="147"/>
    <d v="2018-10-24T00:00:00"/>
    <s v="Second Class"/>
    <x v="543"/>
    <x v="543"/>
    <x v="0"/>
    <s v="United States"/>
    <s v="Jackson"/>
    <s v="Tennessee"/>
    <n v="38301"/>
    <x v="0"/>
    <s v="OFF-ST-10004950"/>
    <x v="1"/>
    <s v="Storage"/>
    <s v="Tenex Personal Filing Tote With Secure Closure Lid, Black/Frost"/>
    <x v="2699"/>
    <n v="9"/>
    <n v="0.2"/>
    <n v="6.9794999999999909"/>
    <s v="Cassandra Brandow"/>
    <s v=""/>
    <n v="1"/>
    <n v="0"/>
  </r>
  <r>
    <n v="7823"/>
    <x v="3883"/>
    <x v="86"/>
    <d v="2016-09-01T00:00:00"/>
    <s v="Standard Class"/>
    <x v="452"/>
    <x v="452"/>
    <x v="2"/>
    <s v="United States"/>
    <s v="Newark"/>
    <s v="Delaware"/>
    <n v="19711"/>
    <x v="3"/>
    <s v="OFF-AR-10003770"/>
    <x v="1"/>
    <s v="Art"/>
    <s v="Newell 340"/>
    <x v="880"/>
    <n v="3"/>
    <n v="0"/>
    <n v="2.5055999999999998"/>
    <s v="Chuck Magee"/>
    <s v=""/>
    <n v="1"/>
    <n v="0"/>
  </r>
  <r>
    <n v="7824"/>
    <x v="3883"/>
    <x v="86"/>
    <d v="2016-09-01T00:00:00"/>
    <s v="Standard Class"/>
    <x v="452"/>
    <x v="452"/>
    <x v="2"/>
    <s v="United States"/>
    <s v="Newark"/>
    <s v="Delaware"/>
    <n v="19711"/>
    <x v="3"/>
    <s v="TEC-AC-10002800"/>
    <x v="2"/>
    <s v="Accessories"/>
    <s v="Plantronics Audio 478 Stereo USB Headset"/>
    <x v="145"/>
    <n v="3"/>
    <n v="0"/>
    <n v="52.489499999999992"/>
    <s v="Chuck Magee"/>
    <s v=""/>
    <n v="1"/>
    <n v="0"/>
  </r>
  <r>
    <n v="7825"/>
    <x v="3884"/>
    <x v="1174"/>
    <d v="2016-05-23T00:00:00"/>
    <s v="Standard Class"/>
    <x v="463"/>
    <x v="463"/>
    <x v="1"/>
    <s v="United States"/>
    <s v="Los Angeles"/>
    <s v="California"/>
    <n v="90036"/>
    <x v="1"/>
    <s v="FUR-CH-10002439"/>
    <x v="0"/>
    <s v="Chairs"/>
    <s v="Iceberg Nesting Folding Chair, 19w x 6d x 43h"/>
    <x v="3127"/>
    <n v="5"/>
    <n v="0.2"/>
    <n v="17.466000000000008"/>
    <s v="Anna Andreadi"/>
    <s v=""/>
    <n v="1"/>
    <n v="0"/>
  </r>
  <r>
    <n v="7826"/>
    <x v="3885"/>
    <x v="302"/>
    <d v="2017-02-07T00:00:00"/>
    <s v="Standard Class"/>
    <x v="463"/>
    <x v="463"/>
    <x v="1"/>
    <s v="United States"/>
    <s v="Rome"/>
    <s v="New York"/>
    <n v="13440"/>
    <x v="3"/>
    <s v="FUR-CH-10004218"/>
    <x v="0"/>
    <s v="Chairs"/>
    <s v="Global Fabric Manager's Chair, Dark Gray"/>
    <x v="5172"/>
    <n v="1"/>
    <n v="0.1"/>
    <n v="15.147000000000004"/>
    <s v="Chuck Magee"/>
    <s v=""/>
    <n v="1"/>
    <n v="0"/>
  </r>
  <r>
    <n v="7827"/>
    <x v="3886"/>
    <x v="1108"/>
    <d v="2019-11-05T00:00:00"/>
    <s v="Standard Class"/>
    <x v="388"/>
    <x v="388"/>
    <x v="1"/>
    <s v="United States"/>
    <s v="Chicago"/>
    <s v="Illinois"/>
    <n v="60610"/>
    <x v="2"/>
    <s v="TEC-PH-10004042"/>
    <x v="2"/>
    <s v="Phones"/>
    <s v="ClearOne Communications CHAT 70 OC Speaker Phone"/>
    <x v="5173"/>
    <n v="4"/>
    <n v="0.2"/>
    <n v="38.157600000000002"/>
    <s v="Kelly Williams"/>
    <s v=""/>
    <n v="1"/>
    <n v="0"/>
  </r>
  <r>
    <n v="7828"/>
    <x v="3886"/>
    <x v="1108"/>
    <d v="2019-11-05T00:00:00"/>
    <s v="Standard Class"/>
    <x v="388"/>
    <x v="388"/>
    <x v="1"/>
    <s v="United States"/>
    <s v="Chicago"/>
    <s v="Illinois"/>
    <n v="60610"/>
    <x v="2"/>
    <s v="OFF-EN-10001137"/>
    <x v="1"/>
    <s v="Envelopes"/>
    <s v="#10 Gummed Flap White Envelopes, 100/Box"/>
    <x v="4541"/>
    <n v="3"/>
    <n v="0.2"/>
    <n v="3.2213999999999996"/>
    <s v="Kelly Williams"/>
    <s v=""/>
    <n v="1"/>
    <n v="0"/>
  </r>
  <r>
    <n v="7829"/>
    <x v="3887"/>
    <x v="33"/>
    <d v="2017-05-01T00:00:00"/>
    <s v="Standard Class"/>
    <x v="308"/>
    <x v="308"/>
    <x v="1"/>
    <s v="United States"/>
    <s v="San Diego"/>
    <s v="California"/>
    <n v="92105"/>
    <x v="1"/>
    <s v="FUR-CH-10002017"/>
    <x v="0"/>
    <s v="Chairs"/>
    <s v="SAFCO Optional Arm Kit for Workspace Cribbage Stacking Chair"/>
    <x v="2869"/>
    <n v="3"/>
    <n v="0.2"/>
    <n v="6.3935999999999957"/>
    <s v="Anna Andreadi"/>
    <s v=""/>
    <n v="1"/>
    <n v="0"/>
  </r>
  <r>
    <n v="7830"/>
    <x v="3887"/>
    <x v="33"/>
    <d v="2017-05-01T00:00:00"/>
    <s v="Standard Class"/>
    <x v="308"/>
    <x v="308"/>
    <x v="1"/>
    <s v="United States"/>
    <s v="San Diego"/>
    <s v="California"/>
    <n v="92105"/>
    <x v="1"/>
    <s v="OFF-AR-10000588"/>
    <x v="1"/>
    <s v="Art"/>
    <s v="Newell 345"/>
    <x v="426"/>
    <n v="3"/>
    <n v="0"/>
    <n v="15.475200000000001"/>
    <s v="Anna Andreadi"/>
    <s v=""/>
    <n v="1"/>
    <n v="0"/>
  </r>
  <r>
    <n v="7831"/>
    <x v="3887"/>
    <x v="33"/>
    <d v="2017-05-01T00:00:00"/>
    <s v="Standard Class"/>
    <x v="308"/>
    <x v="308"/>
    <x v="1"/>
    <s v="United States"/>
    <s v="San Diego"/>
    <s v="California"/>
    <n v="92105"/>
    <x v="1"/>
    <s v="TEC-PH-10003174"/>
    <x v="2"/>
    <s v="Phones"/>
    <s v="RCA ViSYS 25825 Wireless digital phone"/>
    <x v="3057"/>
    <n v="3"/>
    <n v="0.2"/>
    <n v="38.996999999999986"/>
    <s v="Anna Andreadi"/>
    <s v=""/>
    <n v="1"/>
    <n v="0"/>
  </r>
  <r>
    <n v="7832"/>
    <x v="3887"/>
    <x v="33"/>
    <d v="2017-05-01T00:00:00"/>
    <s v="Standard Class"/>
    <x v="308"/>
    <x v="308"/>
    <x v="1"/>
    <s v="United States"/>
    <s v="San Diego"/>
    <s v="California"/>
    <n v="92105"/>
    <x v="1"/>
    <s v="OFF-BI-10001524"/>
    <x v="1"/>
    <s v="Binders"/>
    <s v="GBC Premium Transparent Covers with Diagonal Lined Pattern"/>
    <x v="4503"/>
    <n v="3"/>
    <n v="0.2"/>
    <n v="17.623199999999997"/>
    <s v="Anna Andreadi"/>
    <s v=""/>
    <n v="1"/>
    <n v="0"/>
  </r>
  <r>
    <n v="7833"/>
    <x v="3888"/>
    <x v="195"/>
    <d v="2018-05-13T00:00:00"/>
    <s v="Standard Class"/>
    <x v="469"/>
    <x v="469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x v="4501"/>
    <n v="2"/>
    <n v="0.2"/>
    <n v="1.9136000000000006"/>
    <s v="Kelly Williams"/>
    <s v=""/>
    <n v="1"/>
    <n v="0"/>
  </r>
  <r>
    <n v="7834"/>
    <x v="3889"/>
    <x v="1175"/>
    <d v="2017-01-28T00:00:00"/>
    <s v="Standard Class"/>
    <x v="736"/>
    <x v="736"/>
    <x v="2"/>
    <s v="United States"/>
    <s v="West Palm Beach"/>
    <s v="Florida"/>
    <n v="33407"/>
    <x v="0"/>
    <s v="OFF-AR-10004757"/>
    <x v="1"/>
    <s v="Art"/>
    <s v="Crayola Colored Pencils"/>
    <x v="1332"/>
    <n v="5"/>
    <n v="0.2"/>
    <n v="2.1319999999999988"/>
    <s v="Cassandra Brandow"/>
    <s v=""/>
    <n v="1"/>
    <n v="0"/>
  </r>
  <r>
    <n v="7835"/>
    <x v="3890"/>
    <x v="657"/>
    <d v="2017-04-17T00:00:00"/>
    <s v="Second Class"/>
    <x v="686"/>
    <x v="686"/>
    <x v="0"/>
    <s v="United States"/>
    <s v="Los Angeles"/>
    <s v="California"/>
    <n v="90045"/>
    <x v="1"/>
    <s v="FUR-TA-10002530"/>
    <x v="0"/>
    <s v="Tables"/>
    <s v="Iceberg OfficeWorks 42&quot; Round Tables"/>
    <x v="475"/>
    <n v="2"/>
    <n v="0.2"/>
    <n v="-15.098000000000013"/>
    <s v="Anna Andreadi"/>
    <s v=""/>
    <n v="1"/>
    <n v="0"/>
  </r>
  <r>
    <n v="7836"/>
    <x v="3890"/>
    <x v="657"/>
    <d v="2017-04-17T00:00:00"/>
    <s v="Second Class"/>
    <x v="686"/>
    <x v="686"/>
    <x v="0"/>
    <s v="United States"/>
    <s v="Los Angeles"/>
    <s v="California"/>
    <n v="90045"/>
    <x v="1"/>
    <s v="TEC-PH-10001494"/>
    <x v="2"/>
    <s v="Phones"/>
    <s v="Polycom CX600 IP Phone VoIP phone"/>
    <x v="5174"/>
    <n v="2"/>
    <n v="0.2"/>
    <n v="41.993000000000009"/>
    <s v="Anna Andreadi"/>
    <s v=""/>
    <n v="1"/>
    <n v="0"/>
  </r>
  <r>
    <n v="7837"/>
    <x v="3891"/>
    <x v="12"/>
    <d v="2017-09-30T00:00:00"/>
    <s v="Standard Class"/>
    <x v="64"/>
    <x v="64"/>
    <x v="1"/>
    <s v="United States"/>
    <s v="Seattle"/>
    <s v="Washington"/>
    <n v="98103"/>
    <x v="1"/>
    <s v="FUR-CH-10004289"/>
    <x v="0"/>
    <s v="Chairs"/>
    <s v="Global Super Steno Chair"/>
    <x v="396"/>
    <n v="4"/>
    <n v="0.2"/>
    <n v="-11.51760000000003"/>
    <s v="Anna Andreadi"/>
    <s v=""/>
    <n v="1"/>
    <n v="0"/>
  </r>
  <r>
    <n v="7838"/>
    <x v="3891"/>
    <x v="12"/>
    <d v="2017-09-30T00:00:00"/>
    <s v="Standard Class"/>
    <x v="64"/>
    <x v="64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x v="2380"/>
    <n v="2"/>
    <n v="0"/>
    <n v="5.7959999999999994"/>
    <s v="Anna Andreadi"/>
    <s v=""/>
    <n v="1"/>
    <n v="0"/>
  </r>
  <r>
    <n v="7839"/>
    <x v="3891"/>
    <x v="12"/>
    <d v="2017-09-30T00:00:00"/>
    <s v="Standard Class"/>
    <x v="64"/>
    <x v="64"/>
    <x v="1"/>
    <s v="United States"/>
    <s v="Seattle"/>
    <s v="Washington"/>
    <n v="98103"/>
    <x v="1"/>
    <s v="TEC-AC-10002567"/>
    <x v="2"/>
    <s v="Accessories"/>
    <s v="Logitech G602 Wireless Gaming Mouse"/>
    <x v="460"/>
    <n v="2"/>
    <n v="0"/>
    <n v="57.592799999999997"/>
    <s v="Anna Andreadi"/>
    <s v=""/>
    <n v="1"/>
    <n v="0"/>
  </r>
  <r>
    <n v="7840"/>
    <x v="3892"/>
    <x v="1176"/>
    <d v="2016-04-02T00:00:00"/>
    <s v="Standard Class"/>
    <x v="610"/>
    <x v="610"/>
    <x v="0"/>
    <s v="United States"/>
    <s v="Des Moines"/>
    <s v="Iowa"/>
    <n v="50315"/>
    <x v="2"/>
    <s v="OFF-EN-10001509"/>
    <x v="1"/>
    <s v="Envelopes"/>
    <s v="Poly String Tie Envelopes"/>
    <x v="5147"/>
    <n v="3"/>
    <n v="0"/>
    <n v="2.8763999999999994"/>
    <s v="Kelly Williams"/>
    <s v=""/>
    <n v="1"/>
    <n v="0"/>
  </r>
  <r>
    <n v="7841"/>
    <x v="3892"/>
    <x v="1176"/>
    <d v="2016-04-02T00:00:00"/>
    <s v="Standard Class"/>
    <x v="610"/>
    <x v="610"/>
    <x v="0"/>
    <s v="United States"/>
    <s v="Des Moines"/>
    <s v="Iowa"/>
    <n v="50315"/>
    <x v="2"/>
    <s v="FUR-TA-10003954"/>
    <x v="0"/>
    <s v="Tables"/>
    <s v="Hon 94000 Series Round Tables"/>
    <x v="5175"/>
    <n v="4"/>
    <n v="0"/>
    <n v="106.62480000000005"/>
    <s v="Kelly Williams"/>
    <s v=""/>
    <n v="1"/>
    <n v="0"/>
  </r>
  <r>
    <n v="7842"/>
    <x v="3893"/>
    <x v="19"/>
    <d v="2018-07-22T00:00:00"/>
    <s v="Standard Class"/>
    <x v="247"/>
    <x v="247"/>
    <x v="0"/>
    <s v="United States"/>
    <s v="New York City"/>
    <s v="New York"/>
    <n v="10024"/>
    <x v="3"/>
    <s v="OFF-AP-10002892"/>
    <x v="1"/>
    <s v="Appliances"/>
    <s v="Belkin F5C206VTEL 6 Outlet Surge"/>
    <x v="5143"/>
    <n v="2"/>
    <n v="0"/>
    <n v="13.787999999999997"/>
    <s v="Chuck Magee"/>
    <s v=""/>
    <n v="1"/>
    <n v="0"/>
  </r>
  <r>
    <n v="7843"/>
    <x v="3894"/>
    <x v="987"/>
    <d v="2016-04-23T00:00:00"/>
    <s v="Second Class"/>
    <x v="369"/>
    <x v="369"/>
    <x v="0"/>
    <s v="United States"/>
    <s v="Arlington"/>
    <s v="Virginia"/>
    <n v="22204"/>
    <x v="0"/>
    <s v="OFF-BI-10003638"/>
    <x v="1"/>
    <s v="Binders"/>
    <s v="GBC Durable Plastic Covers"/>
    <x v="706"/>
    <n v="3"/>
    <n v="0"/>
    <n v="26.702999999999999"/>
    <s v="Cassandra Brandow"/>
    <s v=""/>
    <n v="1"/>
    <n v="0"/>
  </r>
  <r>
    <n v="7844"/>
    <x v="3894"/>
    <x v="987"/>
    <d v="2016-04-23T00:00:00"/>
    <s v="Second Class"/>
    <x v="369"/>
    <x v="369"/>
    <x v="0"/>
    <s v="United States"/>
    <s v="Arlington"/>
    <s v="Virginia"/>
    <n v="22204"/>
    <x v="0"/>
    <s v="OFF-PA-10001569"/>
    <x v="1"/>
    <s v="Paper"/>
    <s v="Xerox 232"/>
    <x v="4362"/>
    <n v="11"/>
    <n v="0"/>
    <n v="34.214400000000005"/>
    <s v="Cassandra Brandow"/>
    <s v=""/>
    <n v="1"/>
    <n v="0"/>
  </r>
  <r>
    <n v="7845"/>
    <x v="3895"/>
    <x v="246"/>
    <d v="2019-07-25T00:00:00"/>
    <s v="Standard Class"/>
    <x v="421"/>
    <x v="421"/>
    <x v="0"/>
    <s v="United States"/>
    <s v="Pharr"/>
    <s v="Texas"/>
    <n v="78577"/>
    <x v="2"/>
    <s v="FUR-TA-10001676"/>
    <x v="0"/>
    <s v="Tables"/>
    <s v="Hon 61000 Series Interactive Training Tables"/>
    <x v="5176"/>
    <n v="4"/>
    <n v="0.3"/>
    <n v="-21.3264"/>
    <s v="Kelly Williams"/>
    <n v="1"/>
    <n v="0"/>
    <n v="0"/>
  </r>
  <r>
    <n v="7846"/>
    <x v="3896"/>
    <x v="874"/>
    <d v="2017-10-02T00:00:00"/>
    <s v="Standard Class"/>
    <x v="523"/>
    <x v="523"/>
    <x v="0"/>
    <s v="United States"/>
    <s v="Arlington"/>
    <s v="Virginia"/>
    <n v="22204"/>
    <x v="0"/>
    <s v="OFF-PA-10001125"/>
    <x v="1"/>
    <s v="Paper"/>
    <s v="Xerox 1988"/>
    <x v="901"/>
    <n v="5"/>
    <n v="0"/>
    <n v="69.704999999999998"/>
    <s v="Cassandra Brandow"/>
    <s v=""/>
    <n v="1"/>
    <n v="0"/>
  </r>
  <r>
    <n v="7847"/>
    <x v="3896"/>
    <x v="874"/>
    <d v="2017-10-02T00:00:00"/>
    <s v="Standard Class"/>
    <x v="523"/>
    <x v="523"/>
    <x v="0"/>
    <s v="United States"/>
    <s v="Arlington"/>
    <s v="Virginia"/>
    <n v="22204"/>
    <x v="0"/>
    <s v="TEC-PH-10002496"/>
    <x v="2"/>
    <s v="Phones"/>
    <s v="Cisco SPA301"/>
    <x v="5177"/>
    <n v="12"/>
    <n v="0"/>
    <n v="561.56399999999996"/>
    <s v="Cassandra Brandow"/>
    <s v=""/>
    <n v="1"/>
    <n v="0"/>
  </r>
  <r>
    <n v="7848"/>
    <x v="3897"/>
    <x v="535"/>
    <d v="2018-03-02T00:00:00"/>
    <s v="Standard Class"/>
    <x v="386"/>
    <x v="386"/>
    <x v="0"/>
    <s v="United States"/>
    <s v="Houston"/>
    <s v="Texas"/>
    <n v="77070"/>
    <x v="2"/>
    <s v="FUR-FU-10004053"/>
    <x v="0"/>
    <s v="Furnishings"/>
    <s v="DAX Two-Tone Silver Metal Document Frame"/>
    <x v="2738"/>
    <n v="2"/>
    <n v="0.6"/>
    <n v="-6.8815999999999953"/>
    <s v="Kelly Williams"/>
    <s v=""/>
    <n v="1"/>
    <n v="0"/>
  </r>
  <r>
    <n v="7849"/>
    <x v="3898"/>
    <x v="440"/>
    <d v="2018-05-06T00:00:00"/>
    <s v="Standard Class"/>
    <x v="548"/>
    <x v="548"/>
    <x v="0"/>
    <s v="United States"/>
    <s v="Irving"/>
    <s v="Texas"/>
    <n v="75061"/>
    <x v="2"/>
    <s v="OFF-ST-10000321"/>
    <x v="1"/>
    <s v="Storage"/>
    <s v="Akro Stacking Bins"/>
    <x v="2247"/>
    <n v="3"/>
    <n v="0.2"/>
    <n v="-3.787200000000003"/>
    <s v="Kelly Williams"/>
    <s v=""/>
    <n v="1"/>
    <n v="0"/>
  </r>
  <r>
    <n v="7850"/>
    <x v="3898"/>
    <x v="440"/>
    <d v="2018-05-06T00:00:00"/>
    <s v="Standard Class"/>
    <x v="548"/>
    <x v="548"/>
    <x v="0"/>
    <s v="United States"/>
    <s v="Irving"/>
    <s v="Texas"/>
    <n v="75061"/>
    <x v="2"/>
    <s v="OFF-ST-10002957"/>
    <x v="1"/>
    <s v="Storage"/>
    <s v="Sterilite Show Offs Storage Containers"/>
    <x v="2538"/>
    <n v="3"/>
    <n v="0.2"/>
    <n v="-3.1680000000000001"/>
    <s v="Kelly Williams"/>
    <s v=""/>
    <n v="1"/>
    <n v="0"/>
  </r>
  <r>
    <n v="7851"/>
    <x v="3898"/>
    <x v="440"/>
    <d v="2018-05-06T00:00:00"/>
    <s v="Standard Class"/>
    <x v="548"/>
    <x v="548"/>
    <x v="0"/>
    <s v="United States"/>
    <s v="Irving"/>
    <s v="Texas"/>
    <n v="75061"/>
    <x v="2"/>
    <s v="OFF-LA-10000973"/>
    <x v="1"/>
    <s v="Labels"/>
    <s v="Avery 502"/>
    <x v="1325"/>
    <n v="2"/>
    <n v="0.2"/>
    <n v="1.764"/>
    <s v="Kelly Williams"/>
    <s v=""/>
    <n v="1"/>
    <n v="0"/>
  </r>
  <r>
    <n v="7852"/>
    <x v="3899"/>
    <x v="337"/>
    <d v="2016-12-15T00:00:00"/>
    <s v="Standard Class"/>
    <x v="131"/>
    <x v="131"/>
    <x v="1"/>
    <s v="United States"/>
    <s v="Chicago"/>
    <s v="Illinois"/>
    <n v="60653"/>
    <x v="2"/>
    <s v="OFF-PA-10000143"/>
    <x v="1"/>
    <s v="Paper"/>
    <s v="Astroparche Fine Business Paper"/>
    <x v="582"/>
    <n v="2"/>
    <n v="0.2"/>
    <n v="2.9568000000000003"/>
    <s v="Kelly Williams"/>
    <s v=""/>
    <n v="1"/>
    <n v="0"/>
  </r>
  <r>
    <n v="7853"/>
    <x v="3899"/>
    <x v="337"/>
    <d v="2016-12-15T00:00:00"/>
    <s v="Standard Class"/>
    <x v="131"/>
    <x v="131"/>
    <x v="1"/>
    <s v="United States"/>
    <s v="Chicago"/>
    <s v="Illinois"/>
    <n v="60653"/>
    <x v="2"/>
    <s v="OFF-AP-10003287"/>
    <x v="1"/>
    <s v="Appliances"/>
    <s v="Tripp Lite TLP810NET Broadband Surge for Modem/Fax"/>
    <x v="5178"/>
    <n v="2"/>
    <n v="0.8"/>
    <n v="-53.008800000000008"/>
    <s v="Kelly Williams"/>
    <s v=""/>
    <n v="1"/>
    <n v="0"/>
  </r>
  <r>
    <n v="7854"/>
    <x v="3900"/>
    <x v="707"/>
    <d v="2017-12-29T00:00:00"/>
    <s v="Standard Class"/>
    <x v="598"/>
    <x v="598"/>
    <x v="2"/>
    <s v="United States"/>
    <s v="Los Angeles"/>
    <s v="California"/>
    <n v="90049"/>
    <x v="1"/>
    <s v="OFF-PA-10001526"/>
    <x v="1"/>
    <s v="Paper"/>
    <s v="Xerox 1949"/>
    <x v="745"/>
    <n v="2"/>
    <n v="0"/>
    <n v="4.8804000000000007"/>
    <s v="Anna Andreadi"/>
    <s v=""/>
    <n v="1"/>
    <n v="0"/>
  </r>
  <r>
    <n v="7855"/>
    <x v="3901"/>
    <x v="226"/>
    <d v="2019-12-12T00:00:00"/>
    <s v="Standard Class"/>
    <x v="3"/>
    <x v="3"/>
    <x v="0"/>
    <s v="United States"/>
    <s v="Hattiesburg"/>
    <s v="Mississippi"/>
    <n v="39401"/>
    <x v="0"/>
    <s v="OFF-AP-10004540"/>
    <x v="1"/>
    <s v="Appliances"/>
    <s v="Eureka The Boss Lite 10-Amp Upright Vacuum, Blue"/>
    <x v="5179"/>
    <n v="4"/>
    <n v="0"/>
    <n v="89.779200000000003"/>
    <s v="Cassandra Brandow"/>
    <s v=""/>
    <n v="1"/>
    <n v="0"/>
  </r>
  <r>
    <n v="7856"/>
    <x v="3901"/>
    <x v="226"/>
    <d v="2019-12-12T00:00:00"/>
    <s v="Standard Class"/>
    <x v="3"/>
    <x v="3"/>
    <x v="0"/>
    <s v="United States"/>
    <s v="Hattiesburg"/>
    <s v="Mississippi"/>
    <n v="39401"/>
    <x v="0"/>
    <s v="TEC-AC-10001266"/>
    <x v="2"/>
    <s v="Accessories"/>
    <s v="Memorex Micro Travel Drive 8 GB"/>
    <x v="5180"/>
    <n v="4"/>
    <n v="0"/>
    <n v="23.4"/>
    <s v="Cassandra Brandow"/>
    <s v=""/>
    <n v="1"/>
    <n v="0"/>
  </r>
  <r>
    <n v="7857"/>
    <x v="3902"/>
    <x v="992"/>
    <d v="2016-06-01T00:00:00"/>
    <s v="First Class"/>
    <x v="429"/>
    <x v="429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x v="2212"/>
    <n v="2"/>
    <n v="0.2"/>
    <n v="8.9543999999999997"/>
    <s v="Chuck Magee"/>
    <s v=""/>
    <n v="1"/>
    <n v="0"/>
  </r>
  <r>
    <n v="7858"/>
    <x v="3902"/>
    <x v="992"/>
    <d v="2016-06-01T00:00:00"/>
    <s v="First Class"/>
    <x v="429"/>
    <x v="429"/>
    <x v="1"/>
    <s v="United States"/>
    <s v="New York City"/>
    <s v="New York"/>
    <n v="10024"/>
    <x v="3"/>
    <s v="TEC-PH-10003505"/>
    <x v="2"/>
    <s v="Phones"/>
    <s v="Geemarc AmpliPOWER60"/>
    <x v="5181"/>
    <n v="5"/>
    <n v="0"/>
    <n v="134.55999999999995"/>
    <s v="Chuck Magee"/>
    <s v=""/>
    <n v="1"/>
    <n v="0"/>
  </r>
  <r>
    <n v="7859"/>
    <x v="3902"/>
    <x v="992"/>
    <d v="2016-06-01T00:00:00"/>
    <s v="First Class"/>
    <x v="429"/>
    <x v="429"/>
    <x v="1"/>
    <s v="United States"/>
    <s v="New York City"/>
    <s v="New York"/>
    <n v="10024"/>
    <x v="3"/>
    <s v="OFF-AP-10001005"/>
    <x v="1"/>
    <s v="Appliances"/>
    <s v="Honeywell Quietcare HEPA Air Cleaner"/>
    <x v="5182"/>
    <n v="3"/>
    <n v="0"/>
    <n v="77.863499999999988"/>
    <s v="Chuck Magee"/>
    <s v=""/>
    <n v="1"/>
    <n v="0"/>
  </r>
  <r>
    <n v="7860"/>
    <x v="3902"/>
    <x v="992"/>
    <d v="2016-06-01T00:00:00"/>
    <s v="First Class"/>
    <x v="429"/>
    <x v="429"/>
    <x v="1"/>
    <s v="United States"/>
    <s v="New York City"/>
    <s v="New York"/>
    <n v="10024"/>
    <x v="3"/>
    <s v="OFF-PA-10001712"/>
    <x v="1"/>
    <s v="Paper"/>
    <s v="Xerox 1948"/>
    <x v="792"/>
    <n v="4"/>
    <n v="0"/>
    <n v="17.981999999999999"/>
    <s v="Chuck Magee"/>
    <s v=""/>
    <n v="1"/>
    <n v="0"/>
  </r>
  <r>
    <n v="7861"/>
    <x v="3903"/>
    <x v="580"/>
    <d v="2019-03-06T00:00:00"/>
    <s v="Standard Class"/>
    <x v="350"/>
    <x v="350"/>
    <x v="0"/>
    <s v="United States"/>
    <s v="Cuyahoga Falls"/>
    <s v="Ohio"/>
    <n v="44221"/>
    <x v="3"/>
    <s v="OFF-BI-10002353"/>
    <x v="1"/>
    <s v="Binders"/>
    <s v="GBC VeloBind Cover Sets"/>
    <x v="5183"/>
    <n v="4"/>
    <n v="0.7"/>
    <n v="-12.352"/>
    <s v="Chuck Magee"/>
    <s v=""/>
    <n v="1"/>
    <n v="0"/>
  </r>
  <r>
    <n v="7862"/>
    <x v="3904"/>
    <x v="88"/>
    <d v="2017-10-17T00:00:00"/>
    <s v="Standard Class"/>
    <x v="567"/>
    <x v="567"/>
    <x v="0"/>
    <s v="United States"/>
    <s v="Seattle"/>
    <s v="Washington"/>
    <n v="98103"/>
    <x v="1"/>
    <s v="TEC-AC-10003038"/>
    <x v="2"/>
    <s v="Accessories"/>
    <s v="Kingston Digital DataTraveler 16GB USB 2.0"/>
    <x v="1511"/>
    <n v="2"/>
    <n v="0"/>
    <n v="3.400999999999998"/>
    <s v="Anna Andreadi"/>
    <s v=""/>
    <n v="1"/>
    <n v="0"/>
  </r>
  <r>
    <n v="7863"/>
    <x v="3904"/>
    <x v="88"/>
    <d v="2017-10-17T00:00:00"/>
    <s v="Standard Class"/>
    <x v="567"/>
    <x v="567"/>
    <x v="0"/>
    <s v="United States"/>
    <s v="Seattle"/>
    <s v="Washington"/>
    <n v="98103"/>
    <x v="1"/>
    <s v="OFF-ST-10000934"/>
    <x v="1"/>
    <s v="Storage"/>
    <s v="Contico 72&quot;H Heavy-Duty Storage System"/>
    <x v="3411"/>
    <n v="2"/>
    <n v="0"/>
    <n v="0"/>
    <s v="Anna Andreadi"/>
    <s v=""/>
    <n v="1"/>
    <n v="0"/>
  </r>
  <r>
    <n v="7864"/>
    <x v="3905"/>
    <x v="1177"/>
    <d v="2017-07-19T00:00:00"/>
    <s v="Second Class"/>
    <x v="592"/>
    <x v="592"/>
    <x v="0"/>
    <s v="United States"/>
    <s v="Mesa"/>
    <s v="Arizona"/>
    <n v="85204"/>
    <x v="1"/>
    <s v="OFF-ST-10002743"/>
    <x v="1"/>
    <s v="Storage"/>
    <s v="SAFCO Boltless Steel Shelving"/>
    <x v="697"/>
    <n v="3"/>
    <n v="0.2"/>
    <n v="-64.774800000000013"/>
    <s v="Anna Andreadi"/>
    <s v=""/>
    <n v="1"/>
    <n v="0"/>
  </r>
  <r>
    <n v="7865"/>
    <x v="3905"/>
    <x v="1177"/>
    <d v="2017-07-19T00:00:00"/>
    <s v="Second Class"/>
    <x v="592"/>
    <x v="592"/>
    <x v="0"/>
    <s v="United States"/>
    <s v="Mesa"/>
    <s v="Arizona"/>
    <n v="85204"/>
    <x v="1"/>
    <s v="OFF-PA-10001846"/>
    <x v="1"/>
    <s v="Paper"/>
    <s v="Xerox 1899"/>
    <x v="282"/>
    <n v="4"/>
    <n v="0.2"/>
    <n v="6.7048000000000005"/>
    <s v="Anna Andreadi"/>
    <s v=""/>
    <n v="1"/>
    <n v="0"/>
  </r>
  <r>
    <n v="7866"/>
    <x v="3905"/>
    <x v="1177"/>
    <d v="2017-07-19T00:00:00"/>
    <s v="Second Class"/>
    <x v="592"/>
    <x v="592"/>
    <x v="0"/>
    <s v="United States"/>
    <s v="Mesa"/>
    <s v="Arizona"/>
    <n v="85204"/>
    <x v="1"/>
    <s v="FUR-CH-10004287"/>
    <x v="0"/>
    <s v="Chairs"/>
    <s v="SAFCO Arco Folding Chair"/>
    <x v="5184"/>
    <n v="2"/>
    <n v="0.2"/>
    <n v="49.715999999999966"/>
    <s v="Anna Andreadi"/>
    <s v=""/>
    <n v="1"/>
    <n v="0"/>
  </r>
  <r>
    <n v="7867"/>
    <x v="3905"/>
    <x v="1177"/>
    <d v="2017-07-19T00:00:00"/>
    <s v="Second Class"/>
    <x v="592"/>
    <x v="592"/>
    <x v="0"/>
    <s v="United States"/>
    <s v="Mesa"/>
    <s v="Arizona"/>
    <n v="85204"/>
    <x v="1"/>
    <s v="FUR-BO-10001608"/>
    <x v="0"/>
    <s v="Bookcases"/>
    <s v="Hon Metal Bookcases, Black"/>
    <x v="5185"/>
    <n v="6"/>
    <n v="0.7"/>
    <n v="-191.64599999999996"/>
    <s v="Anna Andreadi"/>
    <s v=""/>
    <n v="1"/>
    <n v="0"/>
  </r>
  <r>
    <n v="7868"/>
    <x v="3906"/>
    <x v="84"/>
    <d v="2016-11-24T00:00:00"/>
    <s v="Second Class"/>
    <x v="748"/>
    <x v="748"/>
    <x v="2"/>
    <s v="United States"/>
    <s v="Salt Lake City"/>
    <s v="Utah"/>
    <n v="84106"/>
    <x v="1"/>
    <s v="OFF-PA-10000357"/>
    <x v="1"/>
    <s v="Paper"/>
    <s v="Xerox 1888"/>
    <x v="1696"/>
    <n v="3"/>
    <n v="0"/>
    <n v="79.891199999999998"/>
    <s v="Anna Andreadi"/>
    <s v=""/>
    <n v="1"/>
    <n v="0"/>
  </r>
  <r>
    <n v="7869"/>
    <x v="3907"/>
    <x v="1022"/>
    <d v="2018-06-02T00:00:00"/>
    <s v="Standard Class"/>
    <x v="201"/>
    <x v="201"/>
    <x v="0"/>
    <s v="United States"/>
    <s v="Los Angeles"/>
    <s v="California"/>
    <n v="90045"/>
    <x v="1"/>
    <s v="OFF-PA-10000575"/>
    <x v="1"/>
    <s v="Paper"/>
    <s v="Wirebound Message Books, Four 2 3/4 x 5 White Forms per Page"/>
    <x v="5186"/>
    <n v="2"/>
    <n v="0"/>
    <n v="6.1547999999999998"/>
    <s v="Anna Andreadi"/>
    <s v=""/>
    <n v="1"/>
    <n v="0"/>
  </r>
  <r>
    <n v="7870"/>
    <x v="3908"/>
    <x v="445"/>
    <d v="2019-07-09T00:00:00"/>
    <s v="Standard Class"/>
    <x v="657"/>
    <x v="657"/>
    <x v="0"/>
    <s v="United States"/>
    <s v="Jacksonville"/>
    <s v="North Carolina"/>
    <n v="28540"/>
    <x v="0"/>
    <s v="TEC-AC-10002167"/>
    <x v="2"/>
    <s v="Accessories"/>
    <s v="Imation 8gb Micro Traveldrive Usb 2.0 Flash Drive"/>
    <x v="734"/>
    <n v="2"/>
    <n v="0.2"/>
    <n v="-2.6999999999999993"/>
    <s v="Cassandra Brandow"/>
    <s v=""/>
    <n v="1"/>
    <n v="0"/>
  </r>
  <r>
    <n v="7871"/>
    <x v="3909"/>
    <x v="145"/>
    <d v="2019-09-29T00:00:00"/>
    <s v="Standard Class"/>
    <x v="662"/>
    <x v="662"/>
    <x v="1"/>
    <s v="United States"/>
    <s v="Lakewood"/>
    <s v="Ohio"/>
    <n v="44107"/>
    <x v="3"/>
    <s v="OFF-EN-10004459"/>
    <x v="1"/>
    <s v="Envelopes"/>
    <s v="Security-Tint Envelopes"/>
    <x v="671"/>
    <n v="4"/>
    <n v="0.2"/>
    <n v="8.8623999999999992"/>
    <s v="Chuck Magee"/>
    <s v=""/>
    <n v="1"/>
    <n v="0"/>
  </r>
  <r>
    <n v="7872"/>
    <x v="3910"/>
    <x v="339"/>
    <d v="2018-10-07T00:00:00"/>
    <s v="Standard Class"/>
    <x v="626"/>
    <x v="626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x v="51"/>
    <n v="2"/>
    <n v="0"/>
    <n v="2.9567999999999999"/>
    <s v="Anna Andreadi"/>
    <s v=""/>
    <n v="1"/>
    <n v="0"/>
  </r>
  <r>
    <n v="7873"/>
    <x v="3910"/>
    <x v="339"/>
    <d v="2018-10-07T00:00:00"/>
    <s v="Standard Class"/>
    <x v="626"/>
    <x v="626"/>
    <x v="2"/>
    <s v="United States"/>
    <s v="Lake Forest"/>
    <s v="California"/>
    <n v="92630"/>
    <x v="1"/>
    <s v="FUR-CH-10004063"/>
    <x v="0"/>
    <s v="Chairs"/>
    <s v="Global Deluxe High-Back Manager's Chair"/>
    <x v="4390"/>
    <n v="4"/>
    <n v="0.2"/>
    <n v="102.95279999999988"/>
    <s v="Anna Andreadi"/>
    <s v=""/>
    <n v="1"/>
    <n v="0"/>
  </r>
  <r>
    <n v="7874"/>
    <x v="3910"/>
    <x v="339"/>
    <d v="2018-10-07T00:00:00"/>
    <s v="Standard Class"/>
    <x v="626"/>
    <x v="626"/>
    <x v="2"/>
    <s v="United States"/>
    <s v="Lake Forest"/>
    <s v="California"/>
    <n v="92630"/>
    <x v="1"/>
    <s v="OFF-PA-10004610"/>
    <x v="1"/>
    <s v="Paper"/>
    <s v="Xerox 1900"/>
    <x v="18"/>
    <n v="2"/>
    <n v="0"/>
    <n v="3.8519999999999994"/>
    <s v="Anna Andreadi"/>
    <s v=""/>
    <n v="1"/>
    <n v="0"/>
  </r>
  <r>
    <n v="7875"/>
    <x v="3910"/>
    <x v="339"/>
    <d v="2018-10-07T00:00:00"/>
    <s v="Standard Class"/>
    <x v="626"/>
    <x v="626"/>
    <x v="2"/>
    <s v="United States"/>
    <s v="Lake Forest"/>
    <s v="California"/>
    <n v="92630"/>
    <x v="1"/>
    <s v="OFF-PA-10001878"/>
    <x v="1"/>
    <s v="Paper"/>
    <s v="Xerox 1891"/>
    <x v="619"/>
    <n v="2"/>
    <n v="0"/>
    <n v="45.975399999999993"/>
    <s v="Anna Andreadi"/>
    <s v=""/>
    <n v="1"/>
    <n v="0"/>
  </r>
  <r>
    <n v="7876"/>
    <x v="3911"/>
    <x v="428"/>
    <d v="2019-09-15T00:00:00"/>
    <s v="Standard Class"/>
    <x v="460"/>
    <x v="460"/>
    <x v="1"/>
    <s v="United States"/>
    <s v="Portland"/>
    <s v="Oregon"/>
    <n v="97206"/>
    <x v="1"/>
    <s v="OFF-PA-10002036"/>
    <x v="1"/>
    <s v="Paper"/>
    <s v="Xerox 1930"/>
    <x v="277"/>
    <n v="6"/>
    <n v="0.2"/>
    <n v="11.2752"/>
    <s v="Anna Andreadi"/>
    <s v=""/>
    <n v="1"/>
    <n v="0"/>
  </r>
  <r>
    <n v="7877"/>
    <x v="3911"/>
    <x v="428"/>
    <d v="2019-09-15T00:00:00"/>
    <s v="Standard Class"/>
    <x v="460"/>
    <x v="460"/>
    <x v="1"/>
    <s v="United States"/>
    <s v="Portland"/>
    <s v="Oregon"/>
    <n v="97206"/>
    <x v="1"/>
    <s v="OFF-AP-10003278"/>
    <x v="1"/>
    <s v="Appliances"/>
    <s v="Belkin 7-Outlet SurgeMaster Home Series"/>
    <x v="5187"/>
    <n v="1"/>
    <n v="0.2"/>
    <n v="0.8382000000000005"/>
    <s v="Anna Andreadi"/>
    <s v=""/>
    <n v="1"/>
    <n v="0"/>
  </r>
  <r>
    <n v="7878"/>
    <x v="3912"/>
    <x v="899"/>
    <d v="2017-03-18T00:00:00"/>
    <s v="Standard Class"/>
    <x v="432"/>
    <x v="432"/>
    <x v="0"/>
    <s v="United States"/>
    <s v="Charlotte"/>
    <s v="North Carolina"/>
    <n v="28205"/>
    <x v="0"/>
    <s v="OFF-LA-10001641"/>
    <x v="1"/>
    <s v="Labels"/>
    <s v="Avery 518"/>
    <x v="1325"/>
    <n v="2"/>
    <n v="0.2"/>
    <n v="1.764"/>
    <s v="Cassandra Brandow"/>
    <s v=""/>
    <n v="1"/>
    <n v="0"/>
  </r>
  <r>
    <n v="7879"/>
    <x v="3913"/>
    <x v="896"/>
    <d v="2018-12-04T00:00:00"/>
    <s v="Second Class"/>
    <x v="660"/>
    <x v="660"/>
    <x v="2"/>
    <s v="United States"/>
    <s v="Aurora"/>
    <s v="Illinois"/>
    <n v="60505"/>
    <x v="2"/>
    <s v="FUR-FU-10003806"/>
    <x v="0"/>
    <s v="Furnishings"/>
    <s v="Tenex Chairmat w/ Average Lip, 45&quot; x 53&quot;"/>
    <x v="5188"/>
    <n v="4"/>
    <n v="0.6"/>
    <n v="-302.72000000000003"/>
    <s v="Kelly Williams"/>
    <s v=""/>
    <n v="1"/>
    <n v="0"/>
  </r>
  <r>
    <n v="7880"/>
    <x v="3914"/>
    <x v="403"/>
    <d v="2018-06-21T00:00:00"/>
    <s v="Standard Class"/>
    <x v="40"/>
    <x v="40"/>
    <x v="1"/>
    <s v="United States"/>
    <s v="Philadelphia"/>
    <s v="Pennsylvania"/>
    <n v="19140"/>
    <x v="3"/>
    <s v="FUR-TA-10003392"/>
    <x v="0"/>
    <s v="Tables"/>
    <s v="Global Adaptabilities Conference Tables"/>
    <x v="5189"/>
    <n v="2"/>
    <n v="0.4"/>
    <n v="-118.01160000000002"/>
    <s v="Chuck Magee"/>
    <s v=""/>
    <n v="1"/>
    <n v="0"/>
  </r>
  <r>
    <n v="7881"/>
    <x v="3915"/>
    <x v="734"/>
    <d v="2019-12-06T00:00:00"/>
    <s v="Second Class"/>
    <x v="48"/>
    <x v="48"/>
    <x v="0"/>
    <s v="United States"/>
    <s v="Thornton"/>
    <s v="Colorado"/>
    <n v="80229"/>
    <x v="1"/>
    <s v="OFF-AR-10003856"/>
    <x v="1"/>
    <s v="Art"/>
    <s v="Newell 344"/>
    <x v="3963"/>
    <n v="6"/>
    <n v="0.2"/>
    <n v="1.0007999999999999"/>
    <s v="Anna Andreadi"/>
    <s v=""/>
    <n v="1"/>
    <n v="0"/>
  </r>
  <r>
    <n v="7882"/>
    <x v="3915"/>
    <x v="734"/>
    <d v="2019-12-06T00:00:00"/>
    <s v="Second Class"/>
    <x v="48"/>
    <x v="48"/>
    <x v="0"/>
    <s v="United States"/>
    <s v="Thornton"/>
    <s v="Colorado"/>
    <n v="80229"/>
    <x v="1"/>
    <s v="TEC-AC-10002006"/>
    <x v="2"/>
    <s v="Accessories"/>
    <s v="Memorex Micro Travel Drive 16 GB"/>
    <x v="3499"/>
    <n v="6"/>
    <n v="0.2"/>
    <n v="10.553399999999993"/>
    <s v="Anna Andreadi"/>
    <s v=""/>
    <n v="1"/>
    <n v="0"/>
  </r>
  <r>
    <n v="7883"/>
    <x v="3915"/>
    <x v="734"/>
    <d v="2019-12-06T00:00:00"/>
    <s v="Second Class"/>
    <x v="48"/>
    <x v="48"/>
    <x v="0"/>
    <s v="United States"/>
    <s v="Thornton"/>
    <s v="Colorado"/>
    <n v="80229"/>
    <x v="1"/>
    <s v="TEC-AC-10002006"/>
    <x v="2"/>
    <s v="Accessories"/>
    <s v="Memorex Micro Travel Drive 16 GB"/>
    <x v="1141"/>
    <n v="8"/>
    <n v="0.2"/>
    <n v="14.07119999999999"/>
    <s v="Anna Andreadi"/>
    <s v=""/>
    <n v="1"/>
    <n v="0"/>
  </r>
  <r>
    <n v="7884"/>
    <x v="3915"/>
    <x v="734"/>
    <d v="2019-12-06T00:00:00"/>
    <s v="Second Class"/>
    <x v="48"/>
    <x v="48"/>
    <x v="0"/>
    <s v="United States"/>
    <s v="Thornton"/>
    <s v="Colorado"/>
    <n v="80229"/>
    <x v="1"/>
    <s v="OFF-PA-10002246"/>
    <x v="1"/>
    <s v="Paper"/>
    <s v="Wirebound Four 2-3/4 x 5 Forms per Page, 400 Sets per Book"/>
    <x v="5190"/>
    <n v="2"/>
    <n v="0.2"/>
    <n v="3.7409999999999997"/>
    <s v="Anna Andreadi"/>
    <s v=""/>
    <n v="1"/>
    <n v="0"/>
  </r>
  <r>
    <n v="7885"/>
    <x v="3915"/>
    <x v="734"/>
    <d v="2019-12-06T00:00:00"/>
    <s v="Second Class"/>
    <x v="48"/>
    <x v="48"/>
    <x v="0"/>
    <s v="United States"/>
    <s v="Thornton"/>
    <s v="Colorado"/>
    <n v="80229"/>
    <x v="1"/>
    <s v="OFF-SU-10004782"/>
    <x v="1"/>
    <s v="Supplies"/>
    <s v="Elite 5&quot; Scissors"/>
    <x v="5191"/>
    <n v="7"/>
    <n v="0.2"/>
    <n v="5.9149999999999938"/>
    <s v="Anna Andreadi"/>
    <s v=""/>
    <n v="1"/>
    <n v="0"/>
  </r>
  <r>
    <n v="7886"/>
    <x v="3915"/>
    <x v="734"/>
    <d v="2019-12-06T00:00:00"/>
    <s v="Second Class"/>
    <x v="48"/>
    <x v="48"/>
    <x v="0"/>
    <s v="United States"/>
    <s v="Thornton"/>
    <s v="Colorado"/>
    <n v="80229"/>
    <x v="1"/>
    <s v="FUR-FU-10004351"/>
    <x v="0"/>
    <s v="Furnishings"/>
    <s v="Staple-based wall hangings"/>
    <x v="5192"/>
    <n v="3"/>
    <n v="0.2"/>
    <n v="7.0128000000000013"/>
    <s v="Anna Andreadi"/>
    <s v=""/>
    <n v="1"/>
    <n v="0"/>
  </r>
  <r>
    <n v="7887"/>
    <x v="3915"/>
    <x v="734"/>
    <d v="2019-12-06T00:00:00"/>
    <s v="Second Class"/>
    <x v="48"/>
    <x v="48"/>
    <x v="0"/>
    <s v="United States"/>
    <s v="Thornton"/>
    <s v="Colorado"/>
    <n v="80229"/>
    <x v="1"/>
    <s v="FUR-FU-10004270"/>
    <x v="0"/>
    <s v="Furnishings"/>
    <s v="Eldon Image Series Desk Accessories, Burgundy"/>
    <x v="2474"/>
    <n v="5"/>
    <n v="0.2"/>
    <n v="3.3439999999999994"/>
    <s v="Anna Andreadi"/>
    <s v=""/>
    <n v="1"/>
    <n v="0"/>
  </r>
  <r>
    <n v="7888"/>
    <x v="3915"/>
    <x v="734"/>
    <d v="2019-12-06T00:00:00"/>
    <s v="Second Class"/>
    <x v="48"/>
    <x v="48"/>
    <x v="0"/>
    <s v="United States"/>
    <s v="Thornton"/>
    <s v="Colorado"/>
    <n v="80229"/>
    <x v="1"/>
    <s v="FUR-FU-10004053"/>
    <x v="0"/>
    <s v="Furnishings"/>
    <s v="DAX Two-Tone Silver Metal Document Frame"/>
    <x v="2738"/>
    <n v="1"/>
    <n v="0.2"/>
    <n v="4.6552000000000007"/>
    <s v="Anna Andreadi"/>
    <s v=""/>
    <n v="1"/>
    <n v="0"/>
  </r>
  <r>
    <n v="7889"/>
    <x v="3916"/>
    <x v="765"/>
    <d v="2018-08-22T00:00:00"/>
    <s v="Standard Class"/>
    <x v="187"/>
    <x v="187"/>
    <x v="0"/>
    <s v="United States"/>
    <s v="Davis"/>
    <s v="California"/>
    <n v="95616"/>
    <x v="1"/>
    <s v="OFF-PA-10000019"/>
    <x v="1"/>
    <s v="Paper"/>
    <s v="Xerox 1931"/>
    <x v="56"/>
    <n v="5"/>
    <n v="0"/>
    <n v="15.552000000000001"/>
    <s v="Anna Andreadi"/>
    <s v=""/>
    <n v="1"/>
    <n v="0"/>
  </r>
  <r>
    <n v="7890"/>
    <x v="3917"/>
    <x v="591"/>
    <d v="2018-12-29T00:00:00"/>
    <s v="Standard Class"/>
    <x v="772"/>
    <x v="772"/>
    <x v="0"/>
    <s v="United States"/>
    <s v="Fayetteville"/>
    <s v="Arkansas"/>
    <n v="72701"/>
    <x v="0"/>
    <s v="OFF-AR-10003811"/>
    <x v="1"/>
    <s v="Art"/>
    <s v="Newell 327"/>
    <x v="5193"/>
    <n v="9"/>
    <n v="0"/>
    <n v="5.3703000000000003"/>
    <s v="Cassandra Brandow"/>
    <s v=""/>
    <n v="1"/>
    <n v="0"/>
  </r>
  <r>
    <n v="7891"/>
    <x v="3917"/>
    <x v="591"/>
    <d v="2018-12-29T00:00:00"/>
    <s v="Standard Class"/>
    <x v="772"/>
    <x v="772"/>
    <x v="0"/>
    <s v="United States"/>
    <s v="Fayetteville"/>
    <s v="Arkansas"/>
    <n v="72701"/>
    <x v="0"/>
    <s v="TEC-AC-10001838"/>
    <x v="2"/>
    <s v="Accessories"/>
    <s v="Razer Tiamat Over Ear 7.1 Surround Sound PC Gaming Headset"/>
    <x v="5194"/>
    <n v="2"/>
    <n v="0"/>
    <n v="171.99140000000003"/>
    <s v="Cassandra Brandow"/>
    <s v=""/>
    <n v="1"/>
    <n v="0"/>
  </r>
  <r>
    <n v="7892"/>
    <x v="3917"/>
    <x v="591"/>
    <d v="2018-12-29T00:00:00"/>
    <s v="Standard Class"/>
    <x v="772"/>
    <x v="772"/>
    <x v="0"/>
    <s v="United States"/>
    <s v="Fayetteville"/>
    <s v="Arkansas"/>
    <n v="72701"/>
    <x v="0"/>
    <s v="FUR-FU-10003553"/>
    <x v="0"/>
    <s v="Furnishings"/>
    <s v="Howard Miller 13-1/2&quot; Diameter Rosebrook Wall Clock"/>
    <x v="5195"/>
    <n v="5"/>
    <n v="0"/>
    <n v="137.54000000000002"/>
    <s v="Cassandra Brandow"/>
    <s v=""/>
    <n v="1"/>
    <n v="0"/>
  </r>
  <r>
    <n v="7893"/>
    <x v="3917"/>
    <x v="591"/>
    <d v="2018-12-29T00:00:00"/>
    <s v="Standard Class"/>
    <x v="772"/>
    <x v="772"/>
    <x v="0"/>
    <s v="United States"/>
    <s v="Fayetteville"/>
    <s v="Arkansas"/>
    <n v="72701"/>
    <x v="0"/>
    <s v="OFF-PA-10003302"/>
    <x v="1"/>
    <s v="Paper"/>
    <s v="Xerox 1906"/>
    <x v="1938"/>
    <n v="3"/>
    <n v="0"/>
    <n v="49.970399999999991"/>
    <s v="Cassandra Brandow"/>
    <s v=""/>
    <n v="1"/>
    <n v="0"/>
  </r>
  <r>
    <n v="7894"/>
    <x v="3918"/>
    <x v="283"/>
    <d v="2019-07-30T00:00:00"/>
    <s v="Standard Class"/>
    <x v="134"/>
    <x v="134"/>
    <x v="2"/>
    <s v="United States"/>
    <s v="New York City"/>
    <s v="New York"/>
    <n v="10011"/>
    <x v="3"/>
    <s v="OFF-BI-10002412"/>
    <x v="1"/>
    <s v="Binders"/>
    <s v="Wilson Jones “Snap” Scratch Pad Binder Tool for Ring Binders"/>
    <x v="4107"/>
    <n v="3"/>
    <n v="0.2"/>
    <n v="4.3500000000000005"/>
    <s v="Chuck Magee"/>
    <s v=""/>
    <n v="1"/>
    <n v="0"/>
  </r>
  <r>
    <n v="7895"/>
    <x v="3919"/>
    <x v="548"/>
    <d v="2019-06-25T00:00:00"/>
    <s v="Standard Class"/>
    <x v="258"/>
    <x v="258"/>
    <x v="2"/>
    <s v="United States"/>
    <s v="Wheeling"/>
    <s v="West Virginia"/>
    <n v="26003"/>
    <x v="3"/>
    <s v="OFF-BI-10002852"/>
    <x v="1"/>
    <s v="Binders"/>
    <s v="Ibico Standard Transparent Covers"/>
    <x v="5196"/>
    <n v="5"/>
    <n v="0"/>
    <n v="40.376000000000005"/>
    <s v="Chuck Magee"/>
    <s v=""/>
    <n v="1"/>
    <n v="0"/>
  </r>
  <r>
    <n v="7896"/>
    <x v="3919"/>
    <x v="548"/>
    <d v="2019-06-25T00:00:00"/>
    <s v="Standard Class"/>
    <x v="258"/>
    <x v="258"/>
    <x v="2"/>
    <s v="United States"/>
    <s v="Wheeling"/>
    <s v="West Virginia"/>
    <n v="26003"/>
    <x v="3"/>
    <s v="OFF-BI-10000145"/>
    <x v="1"/>
    <s v="Binders"/>
    <s v="Zipper Ring Binder Pockets"/>
    <x v="875"/>
    <n v="2"/>
    <n v="0"/>
    <n v="3.0575999999999999"/>
    <s v="Chuck Magee"/>
    <s v=""/>
    <n v="1"/>
    <n v="0"/>
  </r>
  <r>
    <n v="7897"/>
    <x v="3919"/>
    <x v="548"/>
    <d v="2019-06-25T00:00:00"/>
    <s v="Standard Class"/>
    <x v="258"/>
    <x v="258"/>
    <x v="2"/>
    <s v="United States"/>
    <s v="Wheeling"/>
    <s v="West Virginia"/>
    <n v="26003"/>
    <x v="3"/>
    <s v="OFF-PA-10001970"/>
    <x v="1"/>
    <s v="Paper"/>
    <s v="Xerox 1908"/>
    <x v="990"/>
    <n v="8"/>
    <n v="0"/>
    <n v="219.44159999999999"/>
    <s v="Chuck Magee"/>
    <s v=""/>
    <n v="1"/>
    <n v="0"/>
  </r>
  <r>
    <n v="7898"/>
    <x v="3920"/>
    <x v="802"/>
    <d v="2019-08-18T00:00:00"/>
    <s v="Standard Class"/>
    <x v="419"/>
    <x v="419"/>
    <x v="0"/>
    <s v="United States"/>
    <s v="Memphis"/>
    <s v="Tennessee"/>
    <n v="38109"/>
    <x v="0"/>
    <s v="OFF-AP-10001563"/>
    <x v="1"/>
    <s v="Appliances"/>
    <s v="Belkin Premiere Surge Master II 8-outlet surge protector"/>
    <x v="5197"/>
    <n v="7"/>
    <n v="0.2"/>
    <n v="30.605399999999946"/>
    <s v="Cassandra Brandow"/>
    <s v=""/>
    <n v="1"/>
    <n v="0"/>
  </r>
  <r>
    <n v="7899"/>
    <x v="3920"/>
    <x v="802"/>
    <d v="2019-08-18T00:00:00"/>
    <s v="Standard Class"/>
    <x v="419"/>
    <x v="419"/>
    <x v="0"/>
    <s v="United States"/>
    <s v="Memphis"/>
    <s v="Tennessee"/>
    <n v="38109"/>
    <x v="0"/>
    <s v="OFF-BI-10001359"/>
    <x v="1"/>
    <s v="Binders"/>
    <s v="GBC DocuBind TL300 Electric Binding System"/>
    <x v="5198"/>
    <n v="6"/>
    <n v="0.7"/>
    <n v="-1237.8461999999995"/>
    <s v="Cassandra Brandow"/>
    <s v=""/>
    <n v="1"/>
    <n v="0"/>
  </r>
  <r>
    <n v="7900"/>
    <x v="3920"/>
    <x v="802"/>
    <d v="2019-08-18T00:00:00"/>
    <s v="Standard Class"/>
    <x v="419"/>
    <x v="419"/>
    <x v="0"/>
    <s v="United States"/>
    <s v="Memphis"/>
    <s v="Tennessee"/>
    <n v="38109"/>
    <x v="0"/>
    <s v="OFF-FA-10003495"/>
    <x v="1"/>
    <s v="Fasteners"/>
    <s v="Staples"/>
    <x v="2426"/>
    <n v="5"/>
    <n v="0.2"/>
    <n v="9.1199999999999974"/>
    <s v="Cassandra Brandow"/>
    <s v=""/>
    <n v="1"/>
    <n v="0"/>
  </r>
  <r>
    <n v="7901"/>
    <x v="3920"/>
    <x v="802"/>
    <d v="2019-08-18T00:00:00"/>
    <s v="Standard Class"/>
    <x v="419"/>
    <x v="419"/>
    <x v="0"/>
    <s v="United States"/>
    <s v="Memphis"/>
    <s v="Tennessee"/>
    <n v="38109"/>
    <x v="0"/>
    <s v="TEC-AC-10003709"/>
    <x v="2"/>
    <s v="Accessories"/>
    <s v="Maxell 4.7GB DVD-R 5/Pack"/>
    <x v="5199"/>
    <n v="2"/>
    <n v="0.2"/>
    <n v="0.47520000000000018"/>
    <s v="Cassandra Brandow"/>
    <s v=""/>
    <n v="1"/>
    <n v="0"/>
  </r>
  <r>
    <n v="7902"/>
    <x v="3920"/>
    <x v="802"/>
    <d v="2019-08-18T00:00:00"/>
    <s v="Standard Class"/>
    <x v="419"/>
    <x v="419"/>
    <x v="0"/>
    <s v="United States"/>
    <s v="Memphis"/>
    <s v="Tennessee"/>
    <n v="38109"/>
    <x v="0"/>
    <s v="FUR-FU-10003268"/>
    <x v="0"/>
    <s v="Furnishings"/>
    <s v="Eldon Radial Chair Mat for Low to Medium Pile Carpets"/>
    <x v="236"/>
    <n v="1"/>
    <n v="0.2"/>
    <n v="0"/>
    <s v="Cassandra Brandow"/>
    <s v=""/>
    <n v="1"/>
    <n v="0"/>
  </r>
  <r>
    <n v="7903"/>
    <x v="3920"/>
    <x v="802"/>
    <d v="2019-08-18T00:00:00"/>
    <s v="Standard Class"/>
    <x v="419"/>
    <x v="419"/>
    <x v="0"/>
    <s v="United States"/>
    <s v="Memphis"/>
    <s v="Tennessee"/>
    <n v="38109"/>
    <x v="0"/>
    <s v="OFF-EN-10003845"/>
    <x v="1"/>
    <s v="Envelopes"/>
    <s v="Colored Envelopes"/>
    <x v="1816"/>
    <n v="5"/>
    <n v="0.2"/>
    <n v="4.7969999999999988"/>
    <s v="Cassandra Brandow"/>
    <s v=""/>
    <n v="1"/>
    <n v="0"/>
  </r>
  <r>
    <n v="7904"/>
    <x v="3920"/>
    <x v="802"/>
    <d v="2019-08-18T00:00:00"/>
    <s v="Standard Class"/>
    <x v="419"/>
    <x v="419"/>
    <x v="0"/>
    <s v="United States"/>
    <s v="Memphis"/>
    <s v="Tennessee"/>
    <n v="38109"/>
    <x v="0"/>
    <s v="FUR-CH-10002073"/>
    <x v="0"/>
    <s v="Chairs"/>
    <s v="Hon Olson Stacker Chairs"/>
    <x v="5200"/>
    <n v="2"/>
    <n v="0.2"/>
    <n v="47.660399999999967"/>
    <s v="Cassandra Brandow"/>
    <s v=""/>
    <n v="1"/>
    <n v="0"/>
  </r>
  <r>
    <n v="7905"/>
    <x v="3921"/>
    <x v="209"/>
    <d v="2017-11-13T00:00:00"/>
    <s v="Standard Class"/>
    <x v="770"/>
    <x v="770"/>
    <x v="0"/>
    <s v="United States"/>
    <s v="Houston"/>
    <s v="Texas"/>
    <n v="77036"/>
    <x v="2"/>
    <s v="OFF-PA-10001357"/>
    <x v="1"/>
    <s v="Paper"/>
    <s v="Xerox 1886"/>
    <x v="5201"/>
    <n v="2"/>
    <n v="0.2"/>
    <n v="26.823999999999995"/>
    <s v="Kelly Williams"/>
    <s v=""/>
    <n v="1"/>
    <n v="0"/>
  </r>
  <r>
    <n v="7906"/>
    <x v="3922"/>
    <x v="52"/>
    <d v="2017-10-22T00:00:00"/>
    <s v="Standard Class"/>
    <x v="60"/>
    <x v="60"/>
    <x v="2"/>
    <s v="United States"/>
    <s v="Dallas"/>
    <s v="Texas"/>
    <n v="75217"/>
    <x v="2"/>
    <s v="OFF-EN-10001415"/>
    <x v="1"/>
    <s v="Envelopes"/>
    <s v="Staple envelope"/>
    <x v="3870"/>
    <n v="1"/>
    <n v="0.2"/>
    <n v="1.6739999999999999"/>
    <s v="Kelly Williams"/>
    <s v=""/>
    <n v="1"/>
    <n v="0"/>
  </r>
  <r>
    <n v="7907"/>
    <x v="3922"/>
    <x v="52"/>
    <d v="2017-10-22T00:00:00"/>
    <s v="Standard Class"/>
    <x v="60"/>
    <x v="60"/>
    <x v="2"/>
    <s v="United States"/>
    <s v="Dallas"/>
    <s v="Texas"/>
    <n v="75217"/>
    <x v="2"/>
    <s v="OFF-BI-10002813"/>
    <x v="1"/>
    <s v="Binders"/>
    <s v="Avery Reinforcements for Hole-Punch Pages"/>
    <x v="5202"/>
    <n v="10"/>
    <n v="0.8"/>
    <n v="-6.93"/>
    <s v="Kelly Williams"/>
    <s v=""/>
    <n v="1"/>
    <n v="0"/>
  </r>
  <r>
    <n v="7908"/>
    <x v="3923"/>
    <x v="679"/>
    <d v="2018-08-02T00:00:00"/>
    <s v="First Class"/>
    <x v="338"/>
    <x v="338"/>
    <x v="1"/>
    <s v="United States"/>
    <s v="San Francisco"/>
    <s v="California"/>
    <n v="94122"/>
    <x v="1"/>
    <s v="OFF-AP-10003849"/>
    <x v="1"/>
    <s v="Appliances"/>
    <s v="Hoover Shoulder Vac Commercial Portable Vacuum"/>
    <x v="4169"/>
    <n v="2"/>
    <n v="0"/>
    <n v="178.90999999999997"/>
    <s v="Anna Andreadi"/>
    <s v=""/>
    <n v="1"/>
    <n v="0"/>
  </r>
  <r>
    <n v="7909"/>
    <x v="3924"/>
    <x v="275"/>
    <d v="2018-12-07T00:00:00"/>
    <s v="Standard Class"/>
    <x v="742"/>
    <x v="742"/>
    <x v="0"/>
    <s v="United States"/>
    <s v="Morgan Hill"/>
    <s v="California"/>
    <n v="95037"/>
    <x v="1"/>
    <s v="FUR-TA-10004147"/>
    <x v="0"/>
    <s v="Tables"/>
    <s v="Hon 4060 Series Tables"/>
    <x v="5203"/>
    <n v="3"/>
    <n v="0.2"/>
    <n v="6.717599999999976"/>
    <s v="Anna Andreadi"/>
    <s v=""/>
    <n v="1"/>
    <n v="0"/>
  </r>
  <r>
    <n v="7910"/>
    <x v="3924"/>
    <x v="275"/>
    <d v="2018-12-07T00:00:00"/>
    <s v="Standard Class"/>
    <x v="742"/>
    <x v="742"/>
    <x v="0"/>
    <s v="United States"/>
    <s v="Morgan Hill"/>
    <s v="California"/>
    <n v="95037"/>
    <x v="1"/>
    <s v="OFF-AR-10001662"/>
    <x v="1"/>
    <s v="Art"/>
    <s v="Rogers Handheld Barrel Pencil Sharpener"/>
    <x v="5204"/>
    <n v="8"/>
    <n v="0"/>
    <n v="5.9184000000000019"/>
    <s v="Anna Andreadi"/>
    <s v=""/>
    <n v="1"/>
    <n v="0"/>
  </r>
  <r>
    <n v="7911"/>
    <x v="3924"/>
    <x v="275"/>
    <d v="2018-12-07T00:00:00"/>
    <s v="Standard Class"/>
    <x v="742"/>
    <x v="742"/>
    <x v="0"/>
    <s v="United States"/>
    <s v="Morgan Hill"/>
    <s v="California"/>
    <n v="95037"/>
    <x v="1"/>
    <s v="OFF-ST-10001558"/>
    <x v="1"/>
    <s v="Storage"/>
    <s v="Acco Perma 4000 Stacking Storage Drawers"/>
    <x v="5205"/>
    <n v="3"/>
    <n v="0"/>
    <n v="7.3079999999999998"/>
    <s v="Anna Andreadi"/>
    <s v=""/>
    <n v="1"/>
    <n v="0"/>
  </r>
  <r>
    <n v="7912"/>
    <x v="3924"/>
    <x v="275"/>
    <d v="2018-12-07T00:00:00"/>
    <s v="Standard Class"/>
    <x v="742"/>
    <x v="742"/>
    <x v="0"/>
    <s v="United States"/>
    <s v="Morgan Hill"/>
    <s v="California"/>
    <n v="95037"/>
    <x v="1"/>
    <s v="FUR-BO-10001337"/>
    <x v="0"/>
    <s v="Bookcases"/>
    <s v="O'Sullivan Living Dimensions 2-Shelf Bookcases"/>
    <x v="4308"/>
    <n v="2"/>
    <n v="0.15"/>
    <n v="-12.097999999999999"/>
    <s v="Anna Andreadi"/>
    <s v=""/>
    <n v="1"/>
    <n v="0"/>
  </r>
  <r>
    <n v="7913"/>
    <x v="3925"/>
    <x v="236"/>
    <d v="2018-04-30T00:00:00"/>
    <s v="Second Class"/>
    <x v="262"/>
    <x v="262"/>
    <x v="0"/>
    <s v="United States"/>
    <s v="Saint Charles"/>
    <s v="Illinois"/>
    <n v="60174"/>
    <x v="2"/>
    <s v="FUR-FU-10001602"/>
    <x v="0"/>
    <s v="Furnishings"/>
    <s v="Eldon Delta Triangular Chair Mat, 52&quot; x 58&quot;, Clear"/>
    <x v="5206"/>
    <n v="2"/>
    <n v="0.6"/>
    <n v="-31.861200000000004"/>
    <s v="Kelly Williams"/>
    <s v=""/>
    <n v="1"/>
    <n v="0"/>
  </r>
  <r>
    <n v="7914"/>
    <x v="3926"/>
    <x v="326"/>
    <d v="2019-08-27T00:00:00"/>
    <s v="First Class"/>
    <x v="555"/>
    <x v="555"/>
    <x v="0"/>
    <s v="United States"/>
    <s v="Cleveland"/>
    <s v="Ohio"/>
    <n v="44105"/>
    <x v="3"/>
    <s v="OFF-ST-10003996"/>
    <x v="1"/>
    <s v="Storage"/>
    <s v="Letter/Legal File Tote with Clear Snap-On Lid, Black Granite"/>
    <x v="5207"/>
    <n v="2"/>
    <n v="0.2"/>
    <n v="1.9271999999999991"/>
    <s v="Chuck Magee"/>
    <s v=""/>
    <n v="1"/>
    <n v="0"/>
  </r>
  <r>
    <n v="7915"/>
    <x v="3927"/>
    <x v="46"/>
    <d v="2019-06-21T00:00:00"/>
    <s v="Standard Class"/>
    <x v="256"/>
    <x v="256"/>
    <x v="2"/>
    <s v="United States"/>
    <s v="New York City"/>
    <s v="New York"/>
    <n v="10024"/>
    <x v="3"/>
    <s v="TEC-MA-10003673"/>
    <x v="2"/>
    <s v="Machines"/>
    <s v="Hewlett-Packard Desktjet 6988DT Refurbished Printer"/>
    <x v="5208"/>
    <n v="5"/>
    <n v="0"/>
    <n v="1668.2049999999999"/>
    <s v="Chuck Magee"/>
    <s v=""/>
    <n v="1"/>
    <n v="0"/>
  </r>
  <r>
    <n v="7916"/>
    <x v="3927"/>
    <x v="46"/>
    <d v="2019-06-21T00:00:00"/>
    <s v="Standard Class"/>
    <x v="256"/>
    <x v="256"/>
    <x v="2"/>
    <s v="United States"/>
    <s v="New York City"/>
    <s v="New York"/>
    <n v="10024"/>
    <x v="3"/>
    <s v="TEC-AC-10004992"/>
    <x v="2"/>
    <s v="Accessories"/>
    <s v="Kingston Digital DataTraveler 64GB USB 2.0"/>
    <x v="3933"/>
    <n v="3"/>
    <n v="0"/>
    <n v="8.1071999999999917"/>
    <s v="Chuck Magee"/>
    <s v=""/>
    <n v="1"/>
    <n v="0"/>
  </r>
  <r>
    <n v="7917"/>
    <x v="3928"/>
    <x v="312"/>
    <d v="2017-11-24T00:00:00"/>
    <s v="Standard Class"/>
    <x v="285"/>
    <x v="285"/>
    <x v="2"/>
    <s v="United States"/>
    <s v="Philadelphia"/>
    <s v="Pennsylvania"/>
    <n v="19140"/>
    <x v="3"/>
    <s v="FUR-CH-10002880"/>
    <x v="0"/>
    <s v="Chairs"/>
    <s v="Global High-Back Leather Tilter, Burgundy"/>
    <x v="5209"/>
    <n v="4"/>
    <n v="0.3"/>
    <n v="-93.472400000000022"/>
    <s v="Chuck Magee"/>
    <s v=""/>
    <n v="1"/>
    <n v="0"/>
  </r>
  <r>
    <n v="7918"/>
    <x v="3929"/>
    <x v="507"/>
    <d v="2019-09-08T00:00:00"/>
    <s v="Second Class"/>
    <x v="451"/>
    <x v="451"/>
    <x v="2"/>
    <s v="United States"/>
    <s v="Garland"/>
    <s v="Texas"/>
    <n v="75043"/>
    <x v="2"/>
    <s v="OFF-AR-10000380"/>
    <x v="1"/>
    <s v="Art"/>
    <s v="Hunt PowerHouse Electric Pencil Sharpener, Blue"/>
    <x v="5210"/>
    <n v="1"/>
    <n v="0.2"/>
    <n v="3.7979999999999947"/>
    <s v="Kelly Williams"/>
    <s v=""/>
    <n v="1"/>
    <n v="0"/>
  </r>
  <r>
    <n v="7919"/>
    <x v="3930"/>
    <x v="433"/>
    <d v="2017-07-08T00:00:00"/>
    <s v="Second Class"/>
    <x v="655"/>
    <x v="655"/>
    <x v="2"/>
    <s v="United States"/>
    <s v="San Diego"/>
    <s v="California"/>
    <n v="92024"/>
    <x v="1"/>
    <s v="OFF-BI-10002706"/>
    <x v="1"/>
    <s v="Binders"/>
    <s v="Avery Premier Heavy-Duty Binder with Round Locking Rings"/>
    <x v="2543"/>
    <n v="2"/>
    <n v="0.2"/>
    <n v="7.4255999999999993"/>
    <s v="Anna Andreadi"/>
    <s v=""/>
    <n v="1"/>
    <n v="0"/>
  </r>
  <r>
    <n v="7920"/>
    <x v="3931"/>
    <x v="175"/>
    <d v="2019-09-21T00:00:00"/>
    <s v="Standard Class"/>
    <x v="656"/>
    <x v="656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x v="5211"/>
    <n v="2"/>
    <n v="0"/>
    <n v="10.813600000000001"/>
    <s v="Chuck Magee"/>
    <s v=""/>
    <n v="1"/>
    <n v="0"/>
  </r>
  <r>
    <n v="7921"/>
    <x v="3931"/>
    <x v="175"/>
    <d v="2019-09-21T00:00:00"/>
    <s v="Standard Class"/>
    <x v="656"/>
    <x v="656"/>
    <x v="2"/>
    <s v="United States"/>
    <s v="Waterbury"/>
    <s v="Connecticut"/>
    <n v="6708"/>
    <x v="3"/>
    <s v="TEC-AC-10001090"/>
    <x v="2"/>
    <s v="Accessories"/>
    <s v="Micro Innovations Wireless Classic Keyboard with Mouse"/>
    <x v="2830"/>
    <n v="2"/>
    <n v="0"/>
    <n v="10.796399999999998"/>
    <s v="Chuck Magee"/>
    <s v=""/>
    <n v="1"/>
    <n v="0"/>
  </r>
  <r>
    <n v="7922"/>
    <x v="3932"/>
    <x v="677"/>
    <d v="2019-03-17T00:00:00"/>
    <s v="Standard Class"/>
    <x v="677"/>
    <x v="677"/>
    <x v="0"/>
    <s v="United States"/>
    <s v="Columbia"/>
    <s v="Maryland"/>
    <n v="21044"/>
    <x v="3"/>
    <s v="OFF-BI-10002026"/>
    <x v="1"/>
    <s v="Binders"/>
    <s v="Avery Arch Ring Binders"/>
    <x v="5212"/>
    <n v="3"/>
    <n v="0"/>
    <n v="81.920999999999992"/>
    <s v="Chuck Magee"/>
    <s v=""/>
    <n v="1"/>
    <n v="0"/>
  </r>
  <r>
    <n v="7923"/>
    <x v="3933"/>
    <x v="241"/>
    <d v="2019-09-29T00:00:00"/>
    <s v="Standard Class"/>
    <x v="452"/>
    <x v="452"/>
    <x v="2"/>
    <s v="United States"/>
    <s v="Hollywood"/>
    <s v="Florida"/>
    <n v="33021"/>
    <x v="0"/>
    <s v="TEC-PH-10000526"/>
    <x v="2"/>
    <s v="Phones"/>
    <s v="Vtech CS6719"/>
    <x v="3293"/>
    <n v="5"/>
    <n v="0.2"/>
    <n v="38.396000000000015"/>
    <s v="Cassandra Brandow"/>
    <s v=""/>
    <n v="1"/>
    <n v="0"/>
  </r>
  <r>
    <n v="7924"/>
    <x v="3933"/>
    <x v="241"/>
    <d v="2019-09-29T00:00:00"/>
    <s v="Standard Class"/>
    <x v="452"/>
    <x v="452"/>
    <x v="2"/>
    <s v="United States"/>
    <s v="Hollywood"/>
    <s v="Florida"/>
    <n v="33021"/>
    <x v="0"/>
    <s v="OFF-BI-10004002"/>
    <x v="1"/>
    <s v="Binders"/>
    <s v="Wilson Jones International Size A4 Ring Binders"/>
    <x v="4937"/>
    <n v="3"/>
    <n v="0.7"/>
    <n v="-11.417999999999999"/>
    <s v="Cassandra Brandow"/>
    <s v=""/>
    <n v="1"/>
    <n v="0"/>
  </r>
  <r>
    <n v="7925"/>
    <x v="3934"/>
    <x v="572"/>
    <d v="2018-08-16T00:00:00"/>
    <s v="First Class"/>
    <x v="167"/>
    <x v="167"/>
    <x v="0"/>
    <s v="United States"/>
    <s v="Springfield"/>
    <s v="Virginia"/>
    <n v="22153"/>
    <x v="0"/>
    <s v="OFF-BI-10002309"/>
    <x v="1"/>
    <s v="Binders"/>
    <s v="Avery Heavy-Duty EZD  Binder With Locking Rings"/>
    <x v="4732"/>
    <n v="4"/>
    <n v="0"/>
    <n v="10.7136"/>
    <s v="Cassandra Brandow"/>
    <s v=""/>
    <n v="1"/>
    <n v="0"/>
  </r>
  <r>
    <n v="7926"/>
    <x v="3934"/>
    <x v="572"/>
    <d v="2018-08-16T00:00:00"/>
    <s v="First Class"/>
    <x v="167"/>
    <x v="167"/>
    <x v="0"/>
    <s v="United States"/>
    <s v="Springfield"/>
    <s v="Virginia"/>
    <n v="22153"/>
    <x v="0"/>
    <s v="OFF-LA-10003923"/>
    <x v="1"/>
    <s v="Labels"/>
    <s v="Alphabetical Labels for Top Tab Filing"/>
    <x v="825"/>
    <n v="7"/>
    <n v="0"/>
    <n v="51.800000000000004"/>
    <s v="Cassandra Brandow"/>
    <s v=""/>
    <n v="1"/>
    <n v="0"/>
  </r>
  <r>
    <n v="7927"/>
    <x v="3935"/>
    <x v="225"/>
    <d v="2019-11-24T00:00:00"/>
    <s v="Second Class"/>
    <x v="542"/>
    <x v="542"/>
    <x v="1"/>
    <s v="United States"/>
    <s v="New York City"/>
    <s v="New York"/>
    <n v="10035"/>
    <x v="3"/>
    <s v="TEC-AC-10003433"/>
    <x v="2"/>
    <s v="Accessories"/>
    <s v="Maxell 4.7GB DVD+R 5/Pack"/>
    <x v="2629"/>
    <n v="3"/>
    <n v="0"/>
    <n v="1.3365"/>
    <s v="Chuck Magee"/>
    <s v=""/>
    <n v="1"/>
    <n v="0"/>
  </r>
  <r>
    <n v="7928"/>
    <x v="3935"/>
    <x v="225"/>
    <d v="2019-11-24T00:00:00"/>
    <s v="Second Class"/>
    <x v="542"/>
    <x v="542"/>
    <x v="1"/>
    <s v="United States"/>
    <s v="New York City"/>
    <s v="New York"/>
    <n v="10035"/>
    <x v="3"/>
    <s v="TEC-PH-10001363"/>
    <x v="2"/>
    <s v="Phones"/>
    <s v="Apple iPhone 5S"/>
    <x v="5213"/>
    <n v="1"/>
    <n v="0"/>
    <n v="170.99699999999996"/>
    <s v="Chuck Magee"/>
    <s v=""/>
    <n v="1"/>
    <n v="0"/>
  </r>
  <r>
    <n v="7929"/>
    <x v="3935"/>
    <x v="225"/>
    <d v="2019-11-24T00:00:00"/>
    <s v="Second Class"/>
    <x v="542"/>
    <x v="542"/>
    <x v="1"/>
    <s v="United States"/>
    <s v="New York City"/>
    <s v="New York"/>
    <n v="10035"/>
    <x v="3"/>
    <s v="FUR-FU-10000820"/>
    <x v="0"/>
    <s v="Furnishings"/>
    <s v="Tensor Brushed Steel Torchiere Floor Lamp"/>
    <x v="4344"/>
    <n v="3"/>
    <n v="0"/>
    <n v="9.1745999999999981"/>
    <s v="Chuck Magee"/>
    <s v=""/>
    <n v="1"/>
    <n v="0"/>
  </r>
  <r>
    <n v="7930"/>
    <x v="3936"/>
    <x v="800"/>
    <d v="2019-07-27T00:00:00"/>
    <s v="First Class"/>
    <x v="773"/>
    <x v="773"/>
    <x v="2"/>
    <s v="United States"/>
    <s v="Dallas"/>
    <s v="Texas"/>
    <n v="75217"/>
    <x v="2"/>
    <s v="FUR-TA-10004767"/>
    <x v="0"/>
    <s v="Tables"/>
    <s v="Safco Drafting Table"/>
    <x v="5214"/>
    <n v="6"/>
    <n v="0.3"/>
    <n v="-4.2588000000000363"/>
    <s v="Kelly Williams"/>
    <s v=""/>
    <n v="1"/>
    <n v="0"/>
  </r>
  <r>
    <n v="7931"/>
    <x v="3937"/>
    <x v="869"/>
    <d v="2018-03-27T00:00:00"/>
    <s v="Second Class"/>
    <x v="460"/>
    <x v="460"/>
    <x v="1"/>
    <s v="United States"/>
    <s v="New York City"/>
    <s v="New York"/>
    <n v="10024"/>
    <x v="3"/>
    <s v="OFF-AR-10001955"/>
    <x v="1"/>
    <s v="Art"/>
    <s v="Newell 319"/>
    <x v="426"/>
    <n v="3"/>
    <n v="0"/>
    <n v="17.855999999999995"/>
    <s v="Chuck Magee"/>
    <s v=""/>
    <n v="1"/>
    <n v="0"/>
  </r>
  <r>
    <n v="7932"/>
    <x v="3938"/>
    <x v="692"/>
    <d v="2018-07-20T00:00:00"/>
    <s v="Standard Class"/>
    <x v="466"/>
    <x v="466"/>
    <x v="1"/>
    <s v="United States"/>
    <s v="Portland"/>
    <s v="Oregon"/>
    <n v="97206"/>
    <x v="1"/>
    <s v="FUR-CH-10004886"/>
    <x v="0"/>
    <s v="Chairs"/>
    <s v="Bevis Steel Folding Chairs"/>
    <x v="2186"/>
    <n v="3"/>
    <n v="0.2"/>
    <n v="23.027999999999992"/>
    <s v="Anna Andreadi"/>
    <s v=""/>
    <n v="1"/>
    <n v="0"/>
  </r>
  <r>
    <n v="7933"/>
    <x v="3938"/>
    <x v="692"/>
    <d v="2018-07-20T00:00:00"/>
    <s v="Standard Class"/>
    <x v="466"/>
    <x v="466"/>
    <x v="1"/>
    <s v="United States"/>
    <s v="Portland"/>
    <s v="Oregon"/>
    <n v="97206"/>
    <x v="1"/>
    <s v="OFF-PA-10003641"/>
    <x v="1"/>
    <s v="Paper"/>
    <s v="Xerox 1909"/>
    <x v="151"/>
    <n v="5"/>
    <n v="0.2"/>
    <n v="34.293999999999997"/>
    <s v="Anna Andreadi"/>
    <s v=""/>
    <n v="1"/>
    <n v="0"/>
  </r>
  <r>
    <n v="7934"/>
    <x v="3939"/>
    <x v="629"/>
    <d v="2019-08-24T00:00:00"/>
    <s v="Standard Class"/>
    <x v="459"/>
    <x v="459"/>
    <x v="1"/>
    <s v="United States"/>
    <s v="Brentwood"/>
    <s v="California"/>
    <n v="94513"/>
    <x v="1"/>
    <s v="OFF-EN-10003134"/>
    <x v="1"/>
    <s v="Envelopes"/>
    <s v="Staple envelope"/>
    <x v="371"/>
    <n v="2"/>
    <n v="0"/>
    <n v="11.68"/>
    <s v="Anna Andreadi"/>
    <n v="1"/>
    <n v="0"/>
    <n v="0"/>
  </r>
  <r>
    <n v="7935"/>
    <x v="3939"/>
    <x v="629"/>
    <d v="2019-08-24T00:00:00"/>
    <s v="Standard Class"/>
    <x v="459"/>
    <x v="459"/>
    <x v="1"/>
    <s v="United States"/>
    <s v="Brentwood"/>
    <s v="California"/>
    <n v="94513"/>
    <x v="1"/>
    <s v="TEC-PH-10002564"/>
    <x v="2"/>
    <s v="Phones"/>
    <s v="OtterBox Defender Series Case - Samsung Galaxy S4"/>
    <x v="981"/>
    <n v="3"/>
    <n v="0.2"/>
    <n v="8.9969999999999892"/>
    <s v="Anna Andreadi"/>
    <n v="1"/>
    <n v="0"/>
    <n v="0"/>
  </r>
  <r>
    <n v="7936"/>
    <x v="3939"/>
    <x v="629"/>
    <d v="2019-08-24T00:00:00"/>
    <s v="Standard Class"/>
    <x v="459"/>
    <x v="459"/>
    <x v="1"/>
    <s v="United States"/>
    <s v="Brentwood"/>
    <s v="California"/>
    <n v="94513"/>
    <x v="1"/>
    <s v="OFF-PA-10003893"/>
    <x v="1"/>
    <s v="Paper"/>
    <s v="Xerox 1962"/>
    <x v="18"/>
    <n v="2"/>
    <n v="0"/>
    <n v="3.8519999999999994"/>
    <s v="Anna Andreadi"/>
    <n v="1"/>
    <n v="0"/>
    <n v="0"/>
  </r>
  <r>
    <n v="7937"/>
    <x v="3939"/>
    <x v="629"/>
    <d v="2019-08-24T00:00:00"/>
    <s v="Standard Class"/>
    <x v="459"/>
    <x v="459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x v="4107"/>
    <n v="3"/>
    <n v="0.2"/>
    <n v="4.8720000000000008"/>
    <s v="Anna Andreadi"/>
    <n v="1"/>
    <n v="0"/>
    <n v="0"/>
  </r>
  <r>
    <n v="7938"/>
    <x v="3939"/>
    <x v="629"/>
    <d v="2019-08-24T00:00:00"/>
    <s v="Standard Class"/>
    <x v="459"/>
    <x v="459"/>
    <x v="1"/>
    <s v="United States"/>
    <s v="Brentwood"/>
    <s v="California"/>
    <n v="94513"/>
    <x v="1"/>
    <s v="OFF-AP-10001058"/>
    <x v="1"/>
    <s v="Appliances"/>
    <s v="Sanyo 2.5 Cubic Foot Mid-Size Office Refrigerators"/>
    <x v="5215"/>
    <n v="9"/>
    <n v="0"/>
    <n v="654.7553999999999"/>
    <s v="Anna Andreadi"/>
    <n v="1"/>
    <n v="0"/>
    <n v="0"/>
  </r>
  <r>
    <n v="7939"/>
    <x v="3939"/>
    <x v="629"/>
    <d v="2019-08-24T00:00:00"/>
    <s v="Standard Class"/>
    <x v="459"/>
    <x v="459"/>
    <x v="1"/>
    <s v="United States"/>
    <s v="Brentwood"/>
    <s v="California"/>
    <n v="94513"/>
    <x v="1"/>
    <s v="OFF-ST-10001496"/>
    <x v="1"/>
    <s v="Storage"/>
    <s v="Standard Rollaway File with Lock"/>
    <x v="863"/>
    <n v="3"/>
    <n v="0"/>
    <n v="140.54820000000001"/>
    <s v="Anna Andreadi"/>
    <n v="1"/>
    <n v="0"/>
    <n v="0"/>
  </r>
  <r>
    <n v="7940"/>
    <x v="3939"/>
    <x v="629"/>
    <d v="2019-08-24T00:00:00"/>
    <s v="Standard Class"/>
    <x v="459"/>
    <x v="459"/>
    <x v="1"/>
    <s v="United States"/>
    <s v="Brentwood"/>
    <s v="California"/>
    <n v="94513"/>
    <x v="1"/>
    <s v="OFF-BI-10004230"/>
    <x v="1"/>
    <s v="Binders"/>
    <s v="GBC Recycled Grain Textured Covers"/>
    <x v="5216"/>
    <n v="8"/>
    <n v="0.2"/>
    <n v="77.369599999999991"/>
    <s v="Anna Andreadi"/>
    <n v="1"/>
    <n v="0"/>
    <n v="0"/>
  </r>
  <r>
    <n v="7941"/>
    <x v="3940"/>
    <x v="882"/>
    <d v="2018-12-17T00:00:00"/>
    <s v="First Class"/>
    <x v="103"/>
    <x v="103"/>
    <x v="1"/>
    <s v="United States"/>
    <s v="San Diego"/>
    <s v="California"/>
    <n v="92037"/>
    <x v="1"/>
    <s v="FUR-CH-10001146"/>
    <x v="0"/>
    <s v="Chairs"/>
    <s v="Global Task Chair, Black"/>
    <x v="125"/>
    <n v="2"/>
    <n v="0.2"/>
    <n v="-9.1601999999999961"/>
    <s v="Anna Andreadi"/>
    <s v=""/>
    <n v="1"/>
    <n v="0"/>
  </r>
  <r>
    <n v="7942"/>
    <x v="3940"/>
    <x v="882"/>
    <d v="2018-12-17T00:00:00"/>
    <s v="First Class"/>
    <x v="103"/>
    <x v="103"/>
    <x v="1"/>
    <s v="United States"/>
    <s v="San Diego"/>
    <s v="California"/>
    <n v="92037"/>
    <x v="1"/>
    <s v="OFF-ST-10001590"/>
    <x v="1"/>
    <s v="Storage"/>
    <s v="Tenex Personal Project File with Scoop Front Design, Black"/>
    <x v="5217"/>
    <n v="10"/>
    <n v="0"/>
    <n v="35.047999999999995"/>
    <s v="Anna Andreadi"/>
    <s v=""/>
    <n v="1"/>
    <n v="0"/>
  </r>
  <r>
    <n v="7943"/>
    <x v="3941"/>
    <x v="53"/>
    <d v="2020-01-01T00:00:00"/>
    <s v="Standard Class"/>
    <x v="315"/>
    <x v="315"/>
    <x v="0"/>
    <s v="United States"/>
    <s v="Dallas"/>
    <s v="Texas"/>
    <n v="75081"/>
    <x v="2"/>
    <s v="OFF-BI-10003684"/>
    <x v="1"/>
    <s v="Binders"/>
    <s v="Wilson Jones Legal Size Ring Binders"/>
    <x v="5218"/>
    <n v="9"/>
    <n v="0.8"/>
    <n v="-59.372999999999976"/>
    <s v="Kelly Williams"/>
    <n v="1"/>
    <n v="0"/>
    <n v="0"/>
  </r>
  <r>
    <n v="7944"/>
    <x v="3941"/>
    <x v="53"/>
    <d v="2020-01-01T00:00:00"/>
    <s v="Standard Class"/>
    <x v="315"/>
    <x v="315"/>
    <x v="0"/>
    <s v="United States"/>
    <s v="Dallas"/>
    <s v="Texas"/>
    <n v="75081"/>
    <x v="2"/>
    <s v="OFF-SU-10000946"/>
    <x v="1"/>
    <s v="Supplies"/>
    <s v="Staple remover"/>
    <x v="5219"/>
    <n v="7"/>
    <n v="0.2"/>
    <n v="5.0273999999999965"/>
    <s v="Kelly Williams"/>
    <n v="1"/>
    <n v="0"/>
    <n v="0"/>
  </r>
  <r>
    <n v="7945"/>
    <x v="3941"/>
    <x v="53"/>
    <d v="2020-01-01T00:00:00"/>
    <s v="Standard Class"/>
    <x v="315"/>
    <x v="315"/>
    <x v="0"/>
    <s v="United States"/>
    <s v="Dallas"/>
    <s v="Texas"/>
    <n v="75081"/>
    <x v="2"/>
    <s v="OFF-AR-10001615"/>
    <x v="1"/>
    <s v="Art"/>
    <s v="Newell 34"/>
    <x v="4142"/>
    <n v="2"/>
    <n v="0.2"/>
    <n v="2.3808000000000007"/>
    <s v="Kelly Williams"/>
    <n v="1"/>
    <n v="0"/>
    <n v="0"/>
  </r>
  <r>
    <n v="7946"/>
    <x v="3941"/>
    <x v="53"/>
    <d v="2020-01-01T00:00:00"/>
    <s v="Standard Class"/>
    <x v="315"/>
    <x v="315"/>
    <x v="0"/>
    <s v="United States"/>
    <s v="Dallas"/>
    <s v="Texas"/>
    <n v="75081"/>
    <x v="2"/>
    <s v="OFF-BI-10001597"/>
    <x v="1"/>
    <s v="Binders"/>
    <s v="Wilson Jones Ledger-Size, Piano-Hinge Binder, 2&quot;, Blue"/>
    <x v="5220"/>
    <n v="5"/>
    <n v="0.8"/>
    <n v="-65.567999999999998"/>
    <s v="Kelly Williams"/>
    <n v="1"/>
    <n v="0"/>
    <n v="0"/>
  </r>
  <r>
    <n v="7947"/>
    <x v="3941"/>
    <x v="53"/>
    <d v="2020-01-01T00:00:00"/>
    <s v="Standard Class"/>
    <x v="315"/>
    <x v="315"/>
    <x v="0"/>
    <s v="United States"/>
    <s v="Dallas"/>
    <s v="Texas"/>
    <n v="75081"/>
    <x v="2"/>
    <s v="OFF-BI-10001116"/>
    <x v="1"/>
    <s v="Binders"/>
    <s v="Wilson Jones 1&quot; Hanging DublLock Ring Binders"/>
    <x v="2567"/>
    <n v="3"/>
    <n v="0.8"/>
    <n v="-5.0687999999999995"/>
    <s v="Kelly Williams"/>
    <n v="1"/>
    <n v="0"/>
    <n v="0"/>
  </r>
  <r>
    <n v="7948"/>
    <x v="3942"/>
    <x v="72"/>
    <d v="2016-03-05T00:00:00"/>
    <s v="Standard Class"/>
    <x v="618"/>
    <x v="618"/>
    <x v="0"/>
    <s v="United States"/>
    <s v="El Paso"/>
    <s v="Texas"/>
    <n v="79907"/>
    <x v="2"/>
    <s v="OFF-FA-10004395"/>
    <x v="1"/>
    <s v="Fasteners"/>
    <s v="Plymouth Boxed Rubber Bands by Plymouth"/>
    <x v="609"/>
    <n v="5"/>
    <n v="0.2"/>
    <n v="-3.5324999999999998"/>
    <s v="Kelly Williams"/>
    <s v=""/>
    <n v="1"/>
    <n v="0"/>
  </r>
  <r>
    <n v="7949"/>
    <x v="3942"/>
    <x v="72"/>
    <d v="2016-03-05T00:00:00"/>
    <s v="Standard Class"/>
    <x v="618"/>
    <x v="618"/>
    <x v="0"/>
    <s v="United States"/>
    <s v="El Paso"/>
    <s v="Texas"/>
    <n v="79907"/>
    <x v="2"/>
    <s v="FUR-CH-10001270"/>
    <x v="0"/>
    <s v="Chairs"/>
    <s v="Harbour Creations Steel Folding Chair"/>
    <x v="5221"/>
    <n v="6"/>
    <n v="0.3"/>
    <n v="0"/>
    <s v="Kelly Williams"/>
    <s v=""/>
    <n v="1"/>
    <n v="0"/>
  </r>
  <r>
    <n v="7950"/>
    <x v="3942"/>
    <x v="72"/>
    <d v="2016-03-05T00:00:00"/>
    <s v="Standard Class"/>
    <x v="618"/>
    <x v="618"/>
    <x v="0"/>
    <s v="United States"/>
    <s v="El Paso"/>
    <s v="Texas"/>
    <n v="79907"/>
    <x v="2"/>
    <s v="FUR-FU-10001095"/>
    <x v="0"/>
    <s v="Furnishings"/>
    <s v="DAX Black Cherry Wood-Tone Poster Frame"/>
    <x v="3100"/>
    <n v="6"/>
    <n v="0.6"/>
    <n v="-34.953600000000002"/>
    <s v="Kelly Williams"/>
    <s v=""/>
    <n v="1"/>
    <n v="0"/>
  </r>
  <r>
    <n v="7951"/>
    <x v="3942"/>
    <x v="72"/>
    <d v="2016-03-05T00:00:00"/>
    <s v="Standard Class"/>
    <x v="618"/>
    <x v="618"/>
    <x v="0"/>
    <s v="United States"/>
    <s v="El Paso"/>
    <s v="Texas"/>
    <n v="79907"/>
    <x v="2"/>
    <s v="OFF-ST-10001469"/>
    <x v="1"/>
    <s v="Storage"/>
    <s v="Fellowes Bankers Box Recycled Super Stor/Drawer"/>
    <x v="5222"/>
    <n v="3"/>
    <n v="0.2"/>
    <n v="-22.671600000000005"/>
    <s v="Kelly Williams"/>
    <s v=""/>
    <n v="1"/>
    <n v="0"/>
  </r>
  <r>
    <n v="7952"/>
    <x v="3943"/>
    <x v="902"/>
    <d v="2017-11-24T00:00:00"/>
    <s v="Standard Class"/>
    <x v="44"/>
    <x v="44"/>
    <x v="0"/>
    <s v="United States"/>
    <s v="New York City"/>
    <s v="New York"/>
    <n v="10035"/>
    <x v="3"/>
    <s v="OFF-BI-10003196"/>
    <x v="1"/>
    <s v="Binders"/>
    <s v="Accohide Poly Flexible Ring Binders"/>
    <x v="4452"/>
    <n v="2"/>
    <n v="0.2"/>
    <n v="2.2439999999999998"/>
    <s v="Chuck Magee"/>
    <s v=""/>
    <n v="1"/>
    <n v="0"/>
  </r>
  <r>
    <n v="7953"/>
    <x v="3943"/>
    <x v="902"/>
    <d v="2017-11-24T00:00:00"/>
    <s v="Standard Class"/>
    <x v="44"/>
    <x v="44"/>
    <x v="0"/>
    <s v="United States"/>
    <s v="New York City"/>
    <s v="New York"/>
    <n v="10035"/>
    <x v="3"/>
    <s v="TEC-PH-10002200"/>
    <x v="2"/>
    <s v="Phones"/>
    <s v="Aastra 6757i CT Wireless VoIP phone"/>
    <x v="5223"/>
    <n v="4"/>
    <n v="0"/>
    <n v="249.91039999999998"/>
    <s v="Chuck Magee"/>
    <s v=""/>
    <n v="1"/>
    <n v="0"/>
  </r>
  <r>
    <n v="7954"/>
    <x v="3944"/>
    <x v="470"/>
    <d v="2016-04-06T00:00:00"/>
    <s v="Standard Class"/>
    <x v="542"/>
    <x v="542"/>
    <x v="1"/>
    <s v="United States"/>
    <s v="Revere"/>
    <s v="Massachusetts"/>
    <n v="2151"/>
    <x v="3"/>
    <s v="OFF-ST-10000636"/>
    <x v="1"/>
    <s v="Storage"/>
    <s v="Rogers Profile Extra Capacity Storage Tub"/>
    <x v="5224"/>
    <n v="4"/>
    <n v="0"/>
    <n v="2.6783999999999963"/>
    <s v="Chuck Magee"/>
    <s v=""/>
    <n v="1"/>
    <n v="0"/>
  </r>
  <r>
    <n v="7955"/>
    <x v="3944"/>
    <x v="470"/>
    <d v="2016-04-06T00:00:00"/>
    <s v="Standard Class"/>
    <x v="542"/>
    <x v="542"/>
    <x v="1"/>
    <s v="United States"/>
    <s v="Revere"/>
    <s v="Massachusetts"/>
    <n v="2151"/>
    <x v="3"/>
    <s v="OFF-BI-10000145"/>
    <x v="1"/>
    <s v="Binders"/>
    <s v="Zipper Ring Binder Pockets"/>
    <x v="875"/>
    <n v="2"/>
    <n v="0"/>
    <n v="3.0575999999999999"/>
    <s v="Chuck Magee"/>
    <s v=""/>
    <n v="1"/>
    <n v="0"/>
  </r>
  <r>
    <n v="7956"/>
    <x v="3945"/>
    <x v="361"/>
    <d v="2019-10-10T00:00:00"/>
    <s v="Standard Class"/>
    <x v="55"/>
    <x v="55"/>
    <x v="1"/>
    <s v="United States"/>
    <s v="Chico"/>
    <s v="California"/>
    <n v="95928"/>
    <x v="1"/>
    <s v="FUR-CH-10001190"/>
    <x v="0"/>
    <s v="Chairs"/>
    <s v="Global Deluxe High-Back Office Chair in Storm"/>
    <x v="5037"/>
    <n v="4"/>
    <n v="0.2"/>
    <n v="-59.835600000000042"/>
    <s v="Anna Andreadi"/>
    <n v="1"/>
    <n v="0"/>
    <n v="0"/>
  </r>
  <r>
    <n v="7957"/>
    <x v="3945"/>
    <x v="361"/>
    <d v="2019-10-10T00:00:00"/>
    <s v="Standard Class"/>
    <x v="55"/>
    <x v="55"/>
    <x v="1"/>
    <s v="United States"/>
    <s v="Chico"/>
    <s v="California"/>
    <n v="95928"/>
    <x v="1"/>
    <s v="OFF-FA-10002780"/>
    <x v="1"/>
    <s v="Fasteners"/>
    <s v="Staples"/>
    <x v="81"/>
    <n v="5"/>
    <n v="0"/>
    <n v="6.8539999999999992"/>
    <s v="Anna Andreadi"/>
    <n v="1"/>
    <n v="0"/>
    <n v="0"/>
  </r>
  <r>
    <n v="7958"/>
    <x v="3945"/>
    <x v="361"/>
    <d v="2019-10-10T00:00:00"/>
    <s v="Standard Class"/>
    <x v="55"/>
    <x v="55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x v="2394"/>
    <n v="4"/>
    <n v="0"/>
    <n v="4.1080000000000005"/>
    <s v="Anna Andreadi"/>
    <n v="1"/>
    <n v="0"/>
    <n v="0"/>
  </r>
  <r>
    <n v="7959"/>
    <x v="3945"/>
    <x v="361"/>
    <d v="2019-10-10T00:00:00"/>
    <s v="Standard Class"/>
    <x v="55"/>
    <x v="55"/>
    <x v="1"/>
    <s v="United States"/>
    <s v="Chico"/>
    <s v="California"/>
    <n v="95928"/>
    <x v="1"/>
    <s v="FUR-FU-10004666"/>
    <x v="0"/>
    <s v="Furnishings"/>
    <s v="DAX Clear Channel Poster Frame"/>
    <x v="5225"/>
    <n v="5"/>
    <n v="0"/>
    <n v="26.973000000000003"/>
    <s v="Anna Andreadi"/>
    <n v="1"/>
    <n v="0"/>
    <n v="0"/>
  </r>
  <r>
    <n v="7960"/>
    <x v="3945"/>
    <x v="361"/>
    <d v="2019-10-10T00:00:00"/>
    <s v="Standard Class"/>
    <x v="55"/>
    <x v="55"/>
    <x v="1"/>
    <s v="United States"/>
    <s v="Chico"/>
    <s v="California"/>
    <n v="95928"/>
    <x v="1"/>
    <s v="FUR-TA-10004086"/>
    <x v="0"/>
    <s v="Tables"/>
    <s v="KI Adjustable-Height Table"/>
    <x v="5226"/>
    <n v="3"/>
    <n v="0.2"/>
    <n v="5.1587999999999852"/>
    <s v="Anna Andreadi"/>
    <n v="1"/>
    <n v="0"/>
    <n v="0"/>
  </r>
  <r>
    <n v="7961"/>
    <x v="3945"/>
    <x v="361"/>
    <d v="2019-10-10T00:00:00"/>
    <s v="Standard Class"/>
    <x v="55"/>
    <x v="55"/>
    <x v="1"/>
    <s v="United States"/>
    <s v="Chico"/>
    <s v="California"/>
    <n v="95928"/>
    <x v="1"/>
    <s v="TEC-PH-10000702"/>
    <x v="2"/>
    <s v="Phones"/>
    <s v="Square Credit Card Reader, 4 1/2&quot; x 4 1/2&quot; x 1&quot;, White"/>
    <x v="465"/>
    <n v="1"/>
    <n v="0.2"/>
    <n v="2.6972999999999994"/>
    <s v="Anna Andreadi"/>
    <n v="1"/>
    <n v="0"/>
    <n v="0"/>
  </r>
  <r>
    <n v="7962"/>
    <x v="3946"/>
    <x v="551"/>
    <d v="2019-11-23T00:00:00"/>
    <s v="Second Class"/>
    <x v="40"/>
    <x v="40"/>
    <x v="1"/>
    <s v="United States"/>
    <s v="Miramar"/>
    <s v="Florida"/>
    <n v="33023"/>
    <x v="0"/>
    <s v="OFF-ST-10002301"/>
    <x v="1"/>
    <s v="Storage"/>
    <s v="Tennsco Commercial Shelving"/>
    <x v="5227"/>
    <n v="5"/>
    <n v="0.2"/>
    <n v="-19.323000000000011"/>
    <s v="Cassandra Brandow"/>
    <s v=""/>
    <n v="1"/>
    <n v="0"/>
  </r>
  <r>
    <n v="7963"/>
    <x v="3946"/>
    <x v="551"/>
    <d v="2019-11-23T00:00:00"/>
    <s v="Second Class"/>
    <x v="40"/>
    <x v="40"/>
    <x v="1"/>
    <s v="United States"/>
    <s v="Miramar"/>
    <s v="Florida"/>
    <n v="33023"/>
    <x v="0"/>
    <s v="OFF-BI-10001636"/>
    <x v="1"/>
    <s v="Binders"/>
    <s v="Ibico Plastic and Wire Spiral Binding Combs"/>
    <x v="5228"/>
    <n v="8"/>
    <n v="0.7"/>
    <n v="-16.185600000000001"/>
    <s v="Cassandra Brandow"/>
    <s v=""/>
    <n v="1"/>
    <n v="0"/>
  </r>
  <r>
    <n v="7964"/>
    <x v="3946"/>
    <x v="551"/>
    <d v="2019-11-23T00:00:00"/>
    <s v="Second Class"/>
    <x v="40"/>
    <x v="40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x v="5229"/>
    <n v="4"/>
    <n v="0.2"/>
    <n v="48.631999999999948"/>
    <s v="Cassandra Brandow"/>
    <s v=""/>
    <n v="1"/>
    <n v="0"/>
  </r>
  <r>
    <n v="7965"/>
    <x v="3946"/>
    <x v="551"/>
    <d v="2019-11-23T00:00:00"/>
    <s v="Second Class"/>
    <x v="40"/>
    <x v="40"/>
    <x v="1"/>
    <s v="United States"/>
    <s v="Miramar"/>
    <s v="Florida"/>
    <n v="33023"/>
    <x v="0"/>
    <s v="OFF-PA-10004609"/>
    <x v="1"/>
    <s v="Paper"/>
    <s v="Xerox 221"/>
    <x v="561"/>
    <n v="4"/>
    <n v="0.2"/>
    <n v="7.2576000000000001"/>
    <s v="Cassandra Brandow"/>
    <s v=""/>
    <n v="1"/>
    <n v="0"/>
  </r>
  <r>
    <n v="7966"/>
    <x v="3946"/>
    <x v="551"/>
    <d v="2019-11-23T00:00:00"/>
    <s v="Second Class"/>
    <x v="40"/>
    <x v="40"/>
    <x v="1"/>
    <s v="United States"/>
    <s v="Miramar"/>
    <s v="Florida"/>
    <n v="33023"/>
    <x v="0"/>
    <s v="OFF-PA-10003309"/>
    <x v="1"/>
    <s v="Paper"/>
    <s v="Xerox 211"/>
    <x v="759"/>
    <n v="8"/>
    <n v="0.2"/>
    <n v="14.5152"/>
    <s v="Cassandra Brandow"/>
    <s v=""/>
    <n v="1"/>
    <n v="0"/>
  </r>
  <r>
    <n v="7967"/>
    <x v="3947"/>
    <x v="391"/>
    <d v="2017-03-30T00:00:00"/>
    <s v="Standard Class"/>
    <x v="162"/>
    <x v="162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x v="1735"/>
    <n v="4"/>
    <n v="0"/>
    <n v="16.68"/>
    <s v="Anna Andreadi"/>
    <s v=""/>
    <n v="1"/>
    <n v="0"/>
  </r>
  <r>
    <n v="7968"/>
    <x v="3948"/>
    <x v="1155"/>
    <d v="2018-10-12T00:00:00"/>
    <s v="First Class"/>
    <x v="566"/>
    <x v="566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x v="5172"/>
    <n v="3"/>
    <n v="0.7"/>
    <n v="-190.85220000000004"/>
    <s v="Anna Andreadi"/>
    <s v=""/>
    <n v="1"/>
    <n v="0"/>
  </r>
  <r>
    <n v="7969"/>
    <x v="3948"/>
    <x v="1155"/>
    <d v="2018-10-12T00:00:00"/>
    <s v="First Class"/>
    <x v="566"/>
    <x v="566"/>
    <x v="1"/>
    <s v="United States"/>
    <s v="Denver"/>
    <s v="Colorado"/>
    <n v="80219"/>
    <x v="1"/>
    <s v="TEC-PH-10002583"/>
    <x v="2"/>
    <s v="Phones"/>
    <s v="iOttie HLCRIO102 Car Mount"/>
    <x v="314"/>
    <n v="1"/>
    <n v="0.2"/>
    <n v="-2.9985000000000022"/>
    <s v="Anna Andreadi"/>
    <s v=""/>
    <n v="1"/>
    <n v="0"/>
  </r>
  <r>
    <n v="7970"/>
    <x v="3948"/>
    <x v="1155"/>
    <d v="2018-10-12T00:00:00"/>
    <s v="First Class"/>
    <x v="566"/>
    <x v="566"/>
    <x v="1"/>
    <s v="United States"/>
    <s v="Denver"/>
    <s v="Colorado"/>
    <n v="80219"/>
    <x v="1"/>
    <s v="FUR-CH-10004853"/>
    <x v="0"/>
    <s v="Chairs"/>
    <s v="Global Manager's Adjustable Task Chair, Storm"/>
    <x v="3200"/>
    <n v="1"/>
    <n v="0.2"/>
    <n v="13.588199999999986"/>
    <s v="Anna Andreadi"/>
    <s v=""/>
    <n v="1"/>
    <n v="0"/>
  </r>
  <r>
    <n v="7971"/>
    <x v="3949"/>
    <x v="748"/>
    <d v="2017-08-20T00:00:00"/>
    <s v="Standard Class"/>
    <x v="133"/>
    <x v="133"/>
    <x v="1"/>
    <s v="United States"/>
    <s v="Philadelphia"/>
    <s v="Pennsylvania"/>
    <n v="19134"/>
    <x v="3"/>
    <s v="TEC-PH-10003580"/>
    <x v="2"/>
    <s v="Phones"/>
    <s v="Cisco IP Phone 7961G-GE VoIP phone"/>
    <x v="5230"/>
    <n v="4"/>
    <n v="0.4"/>
    <n v="-112.62159999999994"/>
    <s v="Chuck Magee"/>
    <s v=""/>
    <n v="1"/>
    <n v="0"/>
  </r>
  <r>
    <n v="7972"/>
    <x v="3949"/>
    <x v="748"/>
    <d v="2017-08-20T00:00:00"/>
    <s v="Standard Class"/>
    <x v="133"/>
    <x v="133"/>
    <x v="1"/>
    <s v="United States"/>
    <s v="Philadelphia"/>
    <s v="Pennsylvania"/>
    <n v="19134"/>
    <x v="3"/>
    <s v="TEC-AC-10004227"/>
    <x v="2"/>
    <s v="Accessories"/>
    <s v="SanDisk Ultra 16 GB MicroSDHC Class 10 Memory Card"/>
    <x v="5231"/>
    <n v="3"/>
    <n v="0.2"/>
    <n v="-5.4558000000000035"/>
    <s v="Chuck Magee"/>
    <s v=""/>
    <n v="1"/>
    <n v="0"/>
  </r>
  <r>
    <n v="7973"/>
    <x v="3949"/>
    <x v="748"/>
    <d v="2017-08-20T00:00:00"/>
    <s v="Standard Class"/>
    <x v="133"/>
    <x v="133"/>
    <x v="1"/>
    <s v="United States"/>
    <s v="Philadelphia"/>
    <s v="Pennsylvania"/>
    <n v="19134"/>
    <x v="3"/>
    <s v="OFF-PA-10002787"/>
    <x v="1"/>
    <s v="Paper"/>
    <s v="Xerox 227"/>
    <x v="563"/>
    <n v="2"/>
    <n v="0.2"/>
    <n v="3.6288"/>
    <s v="Chuck Magee"/>
    <s v=""/>
    <n v="1"/>
    <n v="0"/>
  </r>
  <r>
    <n v="7974"/>
    <x v="3949"/>
    <x v="748"/>
    <d v="2017-08-20T00:00:00"/>
    <s v="Standard Class"/>
    <x v="133"/>
    <x v="133"/>
    <x v="1"/>
    <s v="United States"/>
    <s v="Philadelphia"/>
    <s v="Pennsylvania"/>
    <n v="19134"/>
    <x v="3"/>
    <s v="OFF-BI-10003981"/>
    <x v="1"/>
    <s v="Binders"/>
    <s v="Avery Durable Plastic 1&quot; Binders"/>
    <x v="5232"/>
    <n v="2"/>
    <n v="0.7"/>
    <n v="-1.9067999999999996"/>
    <s v="Chuck Magee"/>
    <s v=""/>
    <n v="1"/>
    <n v="0"/>
  </r>
  <r>
    <n v="7975"/>
    <x v="3949"/>
    <x v="748"/>
    <d v="2017-08-20T00:00:00"/>
    <s v="Standard Class"/>
    <x v="133"/>
    <x v="133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x v="1825"/>
    <n v="3"/>
    <n v="0.2"/>
    <n v="0"/>
    <s v="Chuck Magee"/>
    <s v=""/>
    <n v="1"/>
    <n v="0"/>
  </r>
  <r>
    <n v="7976"/>
    <x v="3949"/>
    <x v="748"/>
    <d v="2017-08-20T00:00:00"/>
    <s v="Standard Class"/>
    <x v="133"/>
    <x v="133"/>
    <x v="1"/>
    <s v="United States"/>
    <s v="Philadelphia"/>
    <s v="Pennsylvania"/>
    <n v="19134"/>
    <x v="3"/>
    <s v="OFF-BI-10003727"/>
    <x v="1"/>
    <s v="Binders"/>
    <s v="Avery Durable Slant Ring Binders With Label Holder"/>
    <x v="5233"/>
    <n v="3"/>
    <n v="0.7"/>
    <n v="-2.758799999999999"/>
    <s v="Chuck Magee"/>
    <s v=""/>
    <n v="1"/>
    <n v="0"/>
  </r>
  <r>
    <n v="7977"/>
    <x v="3949"/>
    <x v="748"/>
    <d v="2017-08-20T00:00:00"/>
    <s v="Standard Class"/>
    <x v="133"/>
    <x v="133"/>
    <x v="1"/>
    <s v="United States"/>
    <s v="Philadelphia"/>
    <s v="Pennsylvania"/>
    <n v="19134"/>
    <x v="3"/>
    <s v="OFF-PA-10000130"/>
    <x v="1"/>
    <s v="Paper"/>
    <s v="Xerox 199"/>
    <x v="1518"/>
    <n v="3"/>
    <n v="0.2"/>
    <n v="3.2099999999999982"/>
    <s v="Chuck Magee"/>
    <s v=""/>
    <n v="1"/>
    <n v="0"/>
  </r>
  <r>
    <n v="7978"/>
    <x v="3950"/>
    <x v="1178"/>
    <d v="2016-06-05T00:00:00"/>
    <s v="Standard Class"/>
    <x v="600"/>
    <x v="600"/>
    <x v="0"/>
    <s v="United States"/>
    <s v="Jackson"/>
    <s v="Mississippi"/>
    <n v="39212"/>
    <x v="0"/>
    <s v="TEC-PH-10002680"/>
    <x v="2"/>
    <s v="Phones"/>
    <s v="Samsung Galaxy Note 3"/>
    <x v="5234"/>
    <n v="3"/>
    <n v="0"/>
    <n v="197.99099999999996"/>
    <s v="Cassandra Brandow"/>
    <s v=""/>
    <n v="1"/>
    <n v="0"/>
  </r>
  <r>
    <n v="7979"/>
    <x v="3950"/>
    <x v="1178"/>
    <d v="2016-06-05T00:00:00"/>
    <s v="Standard Class"/>
    <x v="600"/>
    <x v="600"/>
    <x v="0"/>
    <s v="United States"/>
    <s v="Jackson"/>
    <s v="Mississippi"/>
    <n v="39212"/>
    <x v="0"/>
    <s v="TEC-PH-10002538"/>
    <x v="2"/>
    <s v="Phones"/>
    <s v="Grandstream GXP1160 VoIP phone"/>
    <x v="4332"/>
    <n v="3"/>
    <n v="0"/>
    <n v="32.981699999999989"/>
    <s v="Cassandra Brandow"/>
    <s v=""/>
    <n v="1"/>
    <n v="0"/>
  </r>
  <r>
    <n v="7980"/>
    <x v="3951"/>
    <x v="375"/>
    <d v="2017-08-31T00:00:00"/>
    <s v="Standard Class"/>
    <x v="385"/>
    <x v="385"/>
    <x v="2"/>
    <s v="United States"/>
    <s v="Los Angeles"/>
    <s v="California"/>
    <n v="90045"/>
    <x v="1"/>
    <s v="OFF-BI-10001249"/>
    <x v="1"/>
    <s v="Binders"/>
    <s v="Avery Heavy-Duty EZD View Binder with Locking Rings"/>
    <x v="5235"/>
    <n v="1"/>
    <n v="0.2"/>
    <n v="1.6587999999999996"/>
    <s v="Anna Andreadi"/>
    <s v=""/>
    <n v="1"/>
    <n v="0"/>
  </r>
  <r>
    <n v="7981"/>
    <x v="3952"/>
    <x v="1179"/>
    <d v="2016-01-07T00:00:00"/>
    <s v="Standard Class"/>
    <x v="24"/>
    <x v="24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x v="2861"/>
    <n v="2"/>
    <n v="0.2"/>
    <n v="5.5511999999999979"/>
    <s v="Kelly Williams"/>
    <s v=""/>
    <n v="1"/>
    <n v="0"/>
  </r>
  <r>
    <n v="7982"/>
    <x v="3953"/>
    <x v="1076"/>
    <d v="2016-09-13T00:00:00"/>
    <s v="First Class"/>
    <x v="11"/>
    <x v="11"/>
    <x v="0"/>
    <s v="United States"/>
    <s v="Clifton"/>
    <s v="New Jersey"/>
    <n v="7011"/>
    <x v="3"/>
    <s v="OFF-AP-10004532"/>
    <x v="1"/>
    <s v="Appliances"/>
    <s v="Kensington 6 Outlet Guardian Standard Surge Protector"/>
    <x v="1067"/>
    <n v="4"/>
    <n v="0"/>
    <n v="22.118400000000001"/>
    <s v="Chuck Magee"/>
    <s v=""/>
    <n v="1"/>
    <n v="0"/>
  </r>
  <r>
    <n v="7983"/>
    <x v="3953"/>
    <x v="1076"/>
    <d v="2016-09-13T00:00:00"/>
    <s v="First Class"/>
    <x v="11"/>
    <x v="11"/>
    <x v="0"/>
    <s v="United States"/>
    <s v="Clifton"/>
    <s v="New Jersey"/>
    <n v="7011"/>
    <x v="3"/>
    <s v="FUR-FU-10001986"/>
    <x v="0"/>
    <s v="Furnishings"/>
    <s v="Dana Fluorescent Magnifying Lamp, White, 36&quot;"/>
    <x v="2574"/>
    <n v="5"/>
    <n v="0"/>
    <n v="76.469999999999985"/>
    <s v="Chuck Magee"/>
    <s v=""/>
    <n v="1"/>
    <n v="0"/>
  </r>
  <r>
    <n v="7984"/>
    <x v="3954"/>
    <x v="203"/>
    <d v="2019-01-25T00:00:00"/>
    <s v="Second Class"/>
    <x v="553"/>
    <x v="553"/>
    <x v="1"/>
    <s v="United States"/>
    <s v="Chicago"/>
    <s v="Illinois"/>
    <n v="60623"/>
    <x v="2"/>
    <s v="OFF-FA-10002975"/>
    <x v="1"/>
    <s v="Fasteners"/>
    <s v="Staples"/>
    <x v="1150"/>
    <n v="5"/>
    <n v="0.2"/>
    <n v="4.9139999999999988"/>
    <s v="Kelly Williams"/>
    <s v=""/>
    <n v="1"/>
    <n v="0"/>
  </r>
  <r>
    <n v="7985"/>
    <x v="3954"/>
    <x v="203"/>
    <d v="2019-01-25T00:00:00"/>
    <s v="Second Class"/>
    <x v="553"/>
    <x v="553"/>
    <x v="1"/>
    <s v="United States"/>
    <s v="Chicago"/>
    <s v="Illinois"/>
    <n v="60623"/>
    <x v="2"/>
    <s v="OFF-AR-10003481"/>
    <x v="1"/>
    <s v="Art"/>
    <s v="Newell 348"/>
    <x v="964"/>
    <n v="3"/>
    <n v="0.2"/>
    <n v="0.88559999999999883"/>
    <s v="Kelly Williams"/>
    <s v=""/>
    <n v="1"/>
    <n v="0"/>
  </r>
  <r>
    <n v="7986"/>
    <x v="3955"/>
    <x v="438"/>
    <d v="2018-04-24T00:00:00"/>
    <s v="First Class"/>
    <x v="35"/>
    <x v="35"/>
    <x v="0"/>
    <s v="United States"/>
    <s v="Seattle"/>
    <s v="Washington"/>
    <n v="98115"/>
    <x v="1"/>
    <s v="OFF-BI-10004967"/>
    <x v="1"/>
    <s v="Binders"/>
    <s v="Round Ring Binders"/>
    <x v="1366"/>
    <n v="5"/>
    <n v="0.2"/>
    <n v="2.8079999999999998"/>
    <s v="Anna Andreadi"/>
    <s v=""/>
    <n v="1"/>
    <n v="0"/>
  </r>
  <r>
    <n v="7987"/>
    <x v="3956"/>
    <x v="1180"/>
    <d v="2018-07-23T00:00:00"/>
    <s v="Second Class"/>
    <x v="307"/>
    <x v="307"/>
    <x v="0"/>
    <s v="United States"/>
    <s v="Long Beach"/>
    <s v="New York"/>
    <n v="11561"/>
    <x v="3"/>
    <s v="TEC-PH-10003589"/>
    <x v="2"/>
    <s v="Phones"/>
    <s v="invisibleSHIELD by ZAGG Smudge-Free Screen Protector"/>
    <x v="5126"/>
    <n v="5"/>
    <n v="0"/>
    <n v="43.175999999999995"/>
    <s v="Chuck Magee"/>
    <s v=""/>
    <n v="1"/>
    <n v="0"/>
  </r>
  <r>
    <n v="7988"/>
    <x v="3957"/>
    <x v="828"/>
    <d v="2018-08-29T00:00:00"/>
    <s v="Standard Class"/>
    <x v="15"/>
    <x v="15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x v="5236"/>
    <n v="4"/>
    <n v="0"/>
    <n v="11.591999999999999"/>
    <s v="Kelly Williams"/>
    <s v=""/>
    <n v="1"/>
    <n v="0"/>
  </r>
  <r>
    <n v="7989"/>
    <x v="3957"/>
    <x v="828"/>
    <d v="2018-08-29T00:00:00"/>
    <s v="Standard Class"/>
    <x v="15"/>
    <x v="15"/>
    <x v="2"/>
    <s v="United States"/>
    <s v="Sheboygan"/>
    <s v="Wisconsin"/>
    <n v="53081"/>
    <x v="2"/>
    <s v="OFF-LA-10003537"/>
    <x v="1"/>
    <s v="Labels"/>
    <s v="Avery 515"/>
    <x v="3185"/>
    <n v="3"/>
    <n v="0"/>
    <n v="17.667299999999997"/>
    <s v="Kelly Williams"/>
    <s v=""/>
    <n v="1"/>
    <n v="0"/>
  </r>
  <r>
    <n v="7990"/>
    <x v="3957"/>
    <x v="828"/>
    <d v="2018-08-29T00:00:00"/>
    <s v="Standard Class"/>
    <x v="15"/>
    <x v="15"/>
    <x v="2"/>
    <s v="United States"/>
    <s v="Sheboygan"/>
    <s v="Wisconsin"/>
    <n v="53081"/>
    <x v="2"/>
    <s v="OFF-ST-10002406"/>
    <x v="1"/>
    <s v="Storage"/>
    <s v="Pizazz Global Quick File"/>
    <x v="2748"/>
    <n v="1"/>
    <n v="0"/>
    <n v="4.1916000000000011"/>
    <s v="Kelly Williams"/>
    <s v=""/>
    <n v="1"/>
    <n v="0"/>
  </r>
  <r>
    <n v="7991"/>
    <x v="3957"/>
    <x v="828"/>
    <d v="2018-08-29T00:00:00"/>
    <s v="Standard Class"/>
    <x v="15"/>
    <x v="15"/>
    <x v="2"/>
    <s v="United States"/>
    <s v="Sheboygan"/>
    <s v="Wisconsin"/>
    <n v="53081"/>
    <x v="2"/>
    <s v="TEC-AC-10003433"/>
    <x v="2"/>
    <s v="Accessories"/>
    <s v="Maxell 4.7GB DVD+R 5/Pack"/>
    <x v="5237"/>
    <n v="2"/>
    <n v="0"/>
    <n v="0.89100000000000001"/>
    <s v="Kelly Williams"/>
    <s v=""/>
    <n v="1"/>
    <n v="0"/>
  </r>
  <r>
    <n v="7992"/>
    <x v="3958"/>
    <x v="403"/>
    <d v="2018-06-17T00:00:00"/>
    <s v="First Class"/>
    <x v="718"/>
    <x v="718"/>
    <x v="0"/>
    <s v="United States"/>
    <s v="Boca Raton"/>
    <s v="Florida"/>
    <n v="33433"/>
    <x v="0"/>
    <s v="OFF-BI-10002082"/>
    <x v="1"/>
    <s v="Binders"/>
    <s v="GBC Twin Loop Wire Binding Elements"/>
    <x v="5238"/>
    <n v="4"/>
    <n v="0.7"/>
    <n v="-26.623999999999995"/>
    <s v="Cassandra Brandow"/>
    <s v=""/>
    <n v="1"/>
    <n v="0"/>
  </r>
  <r>
    <n v="7993"/>
    <x v="3958"/>
    <x v="403"/>
    <d v="2018-06-17T00:00:00"/>
    <s v="First Class"/>
    <x v="718"/>
    <x v="718"/>
    <x v="0"/>
    <s v="United States"/>
    <s v="Boca Raton"/>
    <s v="Florida"/>
    <n v="33433"/>
    <x v="0"/>
    <s v="TEC-AC-10000521"/>
    <x v="2"/>
    <s v="Accessories"/>
    <s v="Verbatim Slim CD and DVD Storage Cases, 50/Pack"/>
    <x v="4997"/>
    <n v="2"/>
    <n v="0.2"/>
    <n v="2.3079999999999998"/>
    <s v="Cassandra Brandow"/>
    <s v=""/>
    <n v="1"/>
    <n v="0"/>
  </r>
  <r>
    <n v="7994"/>
    <x v="3959"/>
    <x v="312"/>
    <d v="2017-11-23T00:00:00"/>
    <s v="Second Class"/>
    <x v="514"/>
    <x v="514"/>
    <x v="0"/>
    <s v="United States"/>
    <s v="Aurora"/>
    <s v="Colorado"/>
    <n v="80013"/>
    <x v="1"/>
    <s v="OFF-BI-10001982"/>
    <x v="1"/>
    <s v="Binders"/>
    <s v="Wilson Jones Custom Binder Spines &amp; Labels"/>
    <x v="322"/>
    <n v="3"/>
    <n v="0.7"/>
    <n v="-3.4271999999999991"/>
    <s v="Anna Andreadi"/>
    <s v=""/>
    <n v="1"/>
    <n v="0"/>
  </r>
  <r>
    <n v="7995"/>
    <x v="3959"/>
    <x v="312"/>
    <d v="2017-11-23T00:00:00"/>
    <s v="Second Class"/>
    <x v="514"/>
    <x v="514"/>
    <x v="0"/>
    <s v="United States"/>
    <s v="Aurora"/>
    <s v="Colorado"/>
    <n v="80013"/>
    <x v="1"/>
    <s v="FUR-BO-10002268"/>
    <x v="0"/>
    <s v="Bookcases"/>
    <s v="Sauder Barrister Bookcases"/>
    <x v="3489"/>
    <n v="6"/>
    <n v="0.7"/>
    <n v="-247.79879999999997"/>
    <s v="Anna Andreadi"/>
    <s v=""/>
    <n v="1"/>
    <n v="0"/>
  </r>
  <r>
    <n v="7996"/>
    <x v="3959"/>
    <x v="312"/>
    <d v="2017-11-23T00:00:00"/>
    <s v="Second Class"/>
    <x v="514"/>
    <x v="514"/>
    <x v="0"/>
    <s v="United States"/>
    <s v="Aurora"/>
    <s v="Colorado"/>
    <n v="80013"/>
    <x v="1"/>
    <s v="OFF-BI-10001758"/>
    <x v="1"/>
    <s v="Binders"/>
    <s v="Wilson Jones 14 Line Acrylic Coated Pressboard Data Binders"/>
    <x v="5239"/>
    <n v="6"/>
    <n v="0.7"/>
    <n v="-7.3691999999999993"/>
    <s v="Anna Andreadi"/>
    <s v=""/>
    <n v="1"/>
    <n v="0"/>
  </r>
  <r>
    <n v="7997"/>
    <x v="3960"/>
    <x v="132"/>
    <d v="2019-11-05T00:00:00"/>
    <s v="First Class"/>
    <x v="615"/>
    <x v="615"/>
    <x v="2"/>
    <s v="United States"/>
    <s v="San Diego"/>
    <s v="California"/>
    <n v="92037"/>
    <x v="1"/>
    <s v="TEC-AC-10004469"/>
    <x v="2"/>
    <s v="Accessories"/>
    <s v="Microsoft Sculpt Comfort Mouse"/>
    <x v="5240"/>
    <n v="5"/>
    <n v="0"/>
    <n v="87.890000000000015"/>
    <s v="Anna Andreadi"/>
    <s v=""/>
    <n v="1"/>
    <n v="0"/>
  </r>
  <r>
    <n v="7998"/>
    <x v="3960"/>
    <x v="132"/>
    <d v="2019-11-05T00:00:00"/>
    <s v="First Class"/>
    <x v="615"/>
    <x v="615"/>
    <x v="2"/>
    <s v="United States"/>
    <s v="San Diego"/>
    <s v="California"/>
    <n v="92037"/>
    <x v="1"/>
    <s v="FUR-TA-10001095"/>
    <x v="0"/>
    <s v="Tables"/>
    <s v="Chromcraft Round Conference Tables"/>
    <x v="5241"/>
    <n v="12"/>
    <n v="0.2"/>
    <n v="20.914800000000014"/>
    <s v="Anna Andreadi"/>
    <s v=""/>
    <n v="1"/>
    <n v="0"/>
  </r>
  <r>
    <n v="7999"/>
    <x v="3961"/>
    <x v="417"/>
    <d v="2016-05-07T00:00:00"/>
    <s v="First Class"/>
    <x v="740"/>
    <x v="740"/>
    <x v="1"/>
    <s v="United States"/>
    <s v="Seattle"/>
    <s v="Washington"/>
    <n v="98105"/>
    <x v="1"/>
    <s v="FUR-FU-10001852"/>
    <x v="0"/>
    <s v="Furnishings"/>
    <s v="Eldon Regeneration Recycled Desk Accessories, Smoke"/>
    <x v="5242"/>
    <n v="7"/>
    <n v="0"/>
    <n v="3.8975999999999997"/>
    <s v="Anna Andreadi"/>
    <s v=""/>
    <n v="1"/>
    <n v="0"/>
  </r>
  <r>
    <n v="8000"/>
    <x v="3961"/>
    <x v="417"/>
    <d v="2016-05-07T00:00:00"/>
    <s v="First Class"/>
    <x v="740"/>
    <x v="740"/>
    <x v="1"/>
    <s v="United States"/>
    <s v="Seattle"/>
    <s v="Washington"/>
    <n v="98105"/>
    <x v="1"/>
    <s v="OFF-AP-10000696"/>
    <x v="1"/>
    <s v="Appliances"/>
    <s v="Holmes Odor Grabber"/>
    <x v="5243"/>
    <n v="4"/>
    <n v="0"/>
    <n v="19.034399999999998"/>
    <s v="Anna Andreadi"/>
    <s v=""/>
    <n v="1"/>
    <n v="0"/>
  </r>
  <r>
    <n v="8001"/>
    <x v="3962"/>
    <x v="627"/>
    <d v="2017-11-12T00:00:00"/>
    <s v="Standard Class"/>
    <x v="361"/>
    <x v="361"/>
    <x v="0"/>
    <s v="United States"/>
    <s v="Dubuque"/>
    <s v="Iowa"/>
    <n v="52001"/>
    <x v="2"/>
    <s v="TEC-PH-10003885"/>
    <x v="2"/>
    <s v="Phones"/>
    <s v="Cisco SPA508G"/>
    <x v="2392"/>
    <n v="4"/>
    <n v="0"/>
    <n v="76.548399999999987"/>
    <s v="Kelly Williams"/>
    <s v=""/>
    <n v="1"/>
    <n v="0"/>
  </r>
  <r>
    <n v="8002"/>
    <x v="3963"/>
    <x v="295"/>
    <d v="2017-12-15T00:00:00"/>
    <s v="First Class"/>
    <x v="30"/>
    <x v="30"/>
    <x v="0"/>
    <s v="United States"/>
    <s v="Los Angeles"/>
    <s v="California"/>
    <n v="90032"/>
    <x v="1"/>
    <s v="TEC-AC-10002926"/>
    <x v="2"/>
    <s v="Accessories"/>
    <s v="Logitech Wireless Marathon Mouse M705"/>
    <x v="5244"/>
    <n v="6"/>
    <n v="0"/>
    <n v="128.97420000000002"/>
    <s v="Anna Andreadi"/>
    <s v=""/>
    <n v="1"/>
    <n v="0"/>
  </r>
  <r>
    <n v="8003"/>
    <x v="3963"/>
    <x v="295"/>
    <d v="2017-12-15T00:00:00"/>
    <s v="First Class"/>
    <x v="30"/>
    <x v="30"/>
    <x v="0"/>
    <s v="United States"/>
    <s v="Los Angeles"/>
    <s v="California"/>
    <n v="90032"/>
    <x v="1"/>
    <s v="OFF-SU-10001225"/>
    <x v="1"/>
    <s v="Supplies"/>
    <s v="Staple remover"/>
    <x v="4751"/>
    <n v="7"/>
    <n v="0"/>
    <n v="0.51519999999999921"/>
    <s v="Anna Andreadi"/>
    <s v=""/>
    <n v="1"/>
    <n v="0"/>
  </r>
  <r>
    <n v="8004"/>
    <x v="3964"/>
    <x v="588"/>
    <d v="2016-12-03T00:00:00"/>
    <s v="First Class"/>
    <x v="731"/>
    <x v="731"/>
    <x v="0"/>
    <s v="United States"/>
    <s v="Lowell"/>
    <s v="Massachusetts"/>
    <n v="1852"/>
    <x v="3"/>
    <s v="TEC-PH-10004434"/>
    <x v="2"/>
    <s v="Phones"/>
    <s v="Cisco IP Phone 7961G VoIP phone - Dark gray"/>
    <x v="5245"/>
    <n v="2"/>
    <n v="0"/>
    <n v="78.850999999999971"/>
    <s v="Chuck Magee"/>
    <s v=""/>
    <n v="1"/>
    <n v="0"/>
  </r>
  <r>
    <n v="8005"/>
    <x v="3964"/>
    <x v="588"/>
    <d v="2016-12-03T00:00:00"/>
    <s v="First Class"/>
    <x v="731"/>
    <x v="731"/>
    <x v="0"/>
    <s v="United States"/>
    <s v="Lowell"/>
    <s v="Massachusetts"/>
    <n v="1852"/>
    <x v="3"/>
    <s v="FUR-FU-10003878"/>
    <x v="0"/>
    <s v="Furnishings"/>
    <s v="Linden 10&quot; Round Wall Clock, Black"/>
    <x v="5246"/>
    <n v="3"/>
    <n v="0"/>
    <n v="15.585599999999999"/>
    <s v="Chuck Magee"/>
    <s v=""/>
    <n v="1"/>
    <n v="0"/>
  </r>
  <r>
    <n v="8006"/>
    <x v="3964"/>
    <x v="588"/>
    <d v="2016-12-03T00:00:00"/>
    <s v="First Class"/>
    <x v="731"/>
    <x v="731"/>
    <x v="0"/>
    <s v="United States"/>
    <s v="Lowell"/>
    <s v="Massachusetts"/>
    <n v="1852"/>
    <x v="3"/>
    <s v="FUR-FU-10002268"/>
    <x v="0"/>
    <s v="Furnishings"/>
    <s v="Ultra Door Push Plate"/>
    <x v="765"/>
    <n v="2"/>
    <n v="0"/>
    <n v="3.2405999999999997"/>
    <s v="Chuck Magee"/>
    <s v=""/>
    <n v="1"/>
    <n v="0"/>
  </r>
  <r>
    <n v="8007"/>
    <x v="3965"/>
    <x v="877"/>
    <d v="2018-10-11T00:00:00"/>
    <s v="Standard Class"/>
    <x v="498"/>
    <x v="498"/>
    <x v="0"/>
    <s v="United States"/>
    <s v="Marysville"/>
    <s v="Washington"/>
    <n v="98270"/>
    <x v="1"/>
    <s v="OFF-FA-10001883"/>
    <x v="1"/>
    <s v="Fasteners"/>
    <s v="Alliance Super-Size Bands, Assorted Sizes"/>
    <x v="5247"/>
    <n v="12"/>
    <n v="0"/>
    <n v="0.93359999999999843"/>
    <s v="Anna Andreadi"/>
    <s v=""/>
    <n v="1"/>
    <n v="0"/>
  </r>
  <r>
    <n v="8008"/>
    <x v="3966"/>
    <x v="972"/>
    <d v="2017-11-24T00:00:00"/>
    <s v="Standard Class"/>
    <x v="731"/>
    <x v="731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x v="5248"/>
    <n v="4"/>
    <n v="0"/>
    <n v="5.4124000000000478"/>
    <s v="Kelly Williams"/>
    <s v=""/>
    <n v="1"/>
    <n v="0"/>
  </r>
  <r>
    <n v="8009"/>
    <x v="3966"/>
    <x v="972"/>
    <d v="2017-11-24T00:00:00"/>
    <s v="Standard Class"/>
    <x v="731"/>
    <x v="731"/>
    <x v="0"/>
    <s v="United States"/>
    <s v="Oklahoma City"/>
    <s v="Oklahoma"/>
    <n v="73120"/>
    <x v="2"/>
    <s v="OFF-PA-10000474"/>
    <x v="1"/>
    <s v="Paper"/>
    <s v="Easy-staple paper"/>
    <x v="1938"/>
    <n v="3"/>
    <n v="0"/>
    <n v="49.970399999999991"/>
    <s v="Kelly Williams"/>
    <s v=""/>
    <n v="1"/>
    <n v="0"/>
  </r>
  <r>
    <n v="8010"/>
    <x v="3966"/>
    <x v="972"/>
    <d v="2017-11-24T00:00:00"/>
    <s v="Standard Class"/>
    <x v="731"/>
    <x v="731"/>
    <x v="0"/>
    <s v="United States"/>
    <s v="Oklahoma City"/>
    <s v="Oklahoma"/>
    <n v="73120"/>
    <x v="2"/>
    <s v="FUR-CH-10002073"/>
    <x v="0"/>
    <s v="Chairs"/>
    <s v="Hon Olson Stacker Chairs"/>
    <x v="5249"/>
    <n v="5"/>
    <n v="0"/>
    <n v="383.93099999999993"/>
    <s v="Kelly Williams"/>
    <s v=""/>
    <n v="1"/>
    <n v="0"/>
  </r>
  <r>
    <n v="8011"/>
    <x v="3967"/>
    <x v="461"/>
    <d v="2016-03-20T00:00:00"/>
    <s v="Second Class"/>
    <x v="425"/>
    <x v="425"/>
    <x v="1"/>
    <s v="United States"/>
    <s v="Philadelphia"/>
    <s v="Pennsylvania"/>
    <n v="19134"/>
    <x v="3"/>
    <s v="OFF-PA-10003641"/>
    <x v="1"/>
    <s v="Paper"/>
    <s v="Xerox 1909"/>
    <x v="5250"/>
    <n v="6"/>
    <n v="0.2"/>
    <n v="41.152799999999992"/>
    <s v="Chuck Magee"/>
    <s v=""/>
    <n v="1"/>
    <n v="0"/>
  </r>
  <r>
    <n v="8012"/>
    <x v="3968"/>
    <x v="782"/>
    <d v="2017-06-23T00:00:00"/>
    <s v="First Class"/>
    <x v="594"/>
    <x v="594"/>
    <x v="0"/>
    <s v="United States"/>
    <s v="Aurora"/>
    <s v="Colorado"/>
    <n v="80013"/>
    <x v="1"/>
    <s v="TEC-PH-10002070"/>
    <x v="2"/>
    <s v="Phones"/>
    <s v="Griffin GC36547 PowerJolt SE Lightning Charger"/>
    <x v="5251"/>
    <n v="7"/>
    <n v="0.2"/>
    <n v="15.742999999999984"/>
    <s v="Anna Andreadi"/>
    <s v=""/>
    <n v="1"/>
    <n v="0"/>
  </r>
  <r>
    <n v="8013"/>
    <x v="3969"/>
    <x v="1126"/>
    <d v="2019-05-25T00:00:00"/>
    <s v="Same Day"/>
    <x v="577"/>
    <x v="577"/>
    <x v="0"/>
    <s v="United States"/>
    <s v="New York City"/>
    <s v="New York"/>
    <n v="10009"/>
    <x v="3"/>
    <s v="OFF-BI-10004519"/>
    <x v="1"/>
    <s v="Binders"/>
    <s v="GBC DocuBind P100 Manual Binding Machine"/>
    <x v="5252"/>
    <n v="5"/>
    <n v="0.2"/>
    <n v="207.47499999999994"/>
    <s v="Chuck Magee"/>
    <s v=""/>
    <n v="1"/>
    <n v="0"/>
  </r>
  <r>
    <n v="8014"/>
    <x v="3969"/>
    <x v="1126"/>
    <d v="2019-05-25T00:00:00"/>
    <s v="Same Day"/>
    <x v="577"/>
    <x v="577"/>
    <x v="0"/>
    <s v="United States"/>
    <s v="New York City"/>
    <s v="New York"/>
    <n v="10009"/>
    <x v="3"/>
    <s v="TEC-AC-10002167"/>
    <x v="2"/>
    <s v="Accessories"/>
    <s v="Imation 8gb Micro Traveldrive Usb 2.0 Flash Drive"/>
    <x v="5253"/>
    <n v="8"/>
    <n v="0"/>
    <n v="13.200000000000003"/>
    <s v="Chuck Magee"/>
    <s v=""/>
    <n v="1"/>
    <n v="0"/>
  </r>
  <r>
    <n v="8015"/>
    <x v="3969"/>
    <x v="1126"/>
    <d v="2019-05-25T00:00:00"/>
    <s v="Same Day"/>
    <x v="577"/>
    <x v="577"/>
    <x v="0"/>
    <s v="United States"/>
    <s v="New York City"/>
    <s v="New York"/>
    <n v="10009"/>
    <x v="3"/>
    <s v="OFF-FA-10000936"/>
    <x v="1"/>
    <s v="Fasteners"/>
    <s v="Acco Hot Clips Clips to Go"/>
    <x v="5254"/>
    <n v="1"/>
    <n v="0"/>
    <n v="1.4804999999999999"/>
    <s v="Chuck Magee"/>
    <s v=""/>
    <n v="1"/>
    <n v="0"/>
  </r>
  <r>
    <n v="8016"/>
    <x v="3969"/>
    <x v="1126"/>
    <d v="2019-05-25T00:00:00"/>
    <s v="Same Day"/>
    <x v="577"/>
    <x v="577"/>
    <x v="0"/>
    <s v="United States"/>
    <s v="New York City"/>
    <s v="New York"/>
    <n v="10009"/>
    <x v="3"/>
    <s v="FUR-FU-10000732"/>
    <x v="0"/>
    <s v="Furnishings"/>
    <s v="Eldon 200 Class Desk Accessories"/>
    <x v="609"/>
    <n v="3"/>
    <n v="0"/>
    <n v="6.0287999999999995"/>
    <s v="Chuck Magee"/>
    <s v=""/>
    <n v="1"/>
    <n v="0"/>
  </r>
  <r>
    <n v="8017"/>
    <x v="3970"/>
    <x v="340"/>
    <d v="2016-09-11T00:00:00"/>
    <s v="First Class"/>
    <x v="376"/>
    <x v="376"/>
    <x v="2"/>
    <s v="United States"/>
    <s v="Lancaster"/>
    <s v="Ohio"/>
    <n v="43130"/>
    <x v="3"/>
    <s v="FUR-FU-10002501"/>
    <x v="0"/>
    <s v="Furnishings"/>
    <s v="Nu-Dell Executive Frame"/>
    <x v="5255"/>
    <n v="6"/>
    <n v="0.2"/>
    <n v="12.892799999999998"/>
    <s v="Chuck Magee"/>
    <s v=""/>
    <n v="1"/>
    <n v="0"/>
  </r>
  <r>
    <n v="8018"/>
    <x v="3970"/>
    <x v="340"/>
    <d v="2016-09-11T00:00:00"/>
    <s v="First Class"/>
    <x v="376"/>
    <x v="376"/>
    <x v="2"/>
    <s v="United States"/>
    <s v="Lancaster"/>
    <s v="Ohio"/>
    <n v="43130"/>
    <x v="3"/>
    <s v="OFF-AR-10000634"/>
    <x v="1"/>
    <s v="Art"/>
    <s v="Newell 320"/>
    <x v="2791"/>
    <n v="9"/>
    <n v="0.2"/>
    <n v="2.6964000000000006"/>
    <s v="Chuck Magee"/>
    <s v=""/>
    <n v="1"/>
    <n v="0"/>
  </r>
  <r>
    <n v="8019"/>
    <x v="3971"/>
    <x v="161"/>
    <d v="2019-10-19T00:00:00"/>
    <s v="Second Class"/>
    <x v="292"/>
    <x v="292"/>
    <x v="1"/>
    <s v="United States"/>
    <s v="Modesto"/>
    <s v="California"/>
    <n v="95351"/>
    <x v="1"/>
    <s v="TEC-PH-10001700"/>
    <x v="2"/>
    <s v="Phones"/>
    <s v="Panasonic KX-TG6844B Expandable Digital Cordless Telephone"/>
    <x v="5046"/>
    <n v="1"/>
    <n v="0.2"/>
    <n v="4.6193000000000026"/>
    <s v="Anna Andreadi"/>
    <s v=""/>
    <n v="1"/>
    <n v="0"/>
  </r>
  <r>
    <n v="8020"/>
    <x v="3972"/>
    <x v="808"/>
    <d v="2019-11-05T00:00:00"/>
    <s v="First Class"/>
    <x v="73"/>
    <x v="73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x v="4585"/>
    <n v="10"/>
    <n v="0"/>
    <n v="20.975000000000001"/>
    <s v="Kelly Williams"/>
    <s v=""/>
    <n v="1"/>
    <n v="0"/>
  </r>
  <r>
    <n v="8021"/>
    <x v="3972"/>
    <x v="808"/>
    <d v="2019-11-05T00:00:00"/>
    <s v="First Class"/>
    <x v="73"/>
    <x v="73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x v="2722"/>
    <n v="2"/>
    <n v="0"/>
    <n v="5.7623999999999995"/>
    <s v="Kelly Williams"/>
    <s v=""/>
    <n v="1"/>
    <n v="0"/>
  </r>
  <r>
    <n v="8022"/>
    <x v="3973"/>
    <x v="609"/>
    <d v="2016-07-25T00:00:00"/>
    <s v="Standard Class"/>
    <x v="447"/>
    <x v="447"/>
    <x v="1"/>
    <s v="United States"/>
    <s v="Dallas"/>
    <s v="Texas"/>
    <n v="75217"/>
    <x v="2"/>
    <s v="OFF-AP-10000124"/>
    <x v="1"/>
    <s v="Appliances"/>
    <s v="Acco 6 Outlet Guardian Basic Surge Suppressor"/>
    <x v="5256"/>
    <n v="3"/>
    <n v="0.8"/>
    <n v="-12.979200000000002"/>
    <s v="Kelly Williams"/>
    <s v=""/>
    <n v="1"/>
    <n v="0"/>
  </r>
  <r>
    <n v="8023"/>
    <x v="3973"/>
    <x v="609"/>
    <d v="2016-07-25T00:00:00"/>
    <s v="Standard Class"/>
    <x v="447"/>
    <x v="447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x v="1190"/>
    <n v="5"/>
    <n v="0.2"/>
    <n v="29.673000000000005"/>
    <s v="Kelly Williams"/>
    <s v=""/>
    <n v="1"/>
    <n v="0"/>
  </r>
  <r>
    <n v="8024"/>
    <x v="3973"/>
    <x v="609"/>
    <d v="2016-07-25T00:00:00"/>
    <s v="Standard Class"/>
    <x v="447"/>
    <x v="447"/>
    <x v="1"/>
    <s v="United States"/>
    <s v="Dallas"/>
    <s v="Texas"/>
    <n v="75217"/>
    <x v="2"/>
    <s v="FUR-CH-10004997"/>
    <x v="0"/>
    <s v="Chairs"/>
    <s v="Hon Every-Day Series Multi-Task Chairs"/>
    <x v="2854"/>
    <n v="5"/>
    <n v="0.3"/>
    <n v="-93.989999999999952"/>
    <s v="Kelly Williams"/>
    <s v=""/>
    <n v="1"/>
    <n v="0"/>
  </r>
  <r>
    <n v="8025"/>
    <x v="3973"/>
    <x v="609"/>
    <d v="2016-07-25T00:00:00"/>
    <s v="Standard Class"/>
    <x v="447"/>
    <x v="447"/>
    <x v="1"/>
    <s v="United States"/>
    <s v="Dallas"/>
    <s v="Texas"/>
    <n v="75217"/>
    <x v="2"/>
    <s v="OFF-BI-10000494"/>
    <x v="1"/>
    <s v="Binders"/>
    <s v="Acco Economy Flexible Poly Round Ring Binder"/>
    <x v="5257"/>
    <n v="1"/>
    <n v="0.8"/>
    <n v="-1.8270000000000004"/>
    <s v="Kelly Williams"/>
    <s v=""/>
    <n v="1"/>
    <n v="0"/>
  </r>
  <r>
    <n v="8026"/>
    <x v="3974"/>
    <x v="861"/>
    <d v="2017-09-15T00:00:00"/>
    <s v="Second Class"/>
    <x v="760"/>
    <x v="760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x v="5258"/>
    <n v="2"/>
    <n v="0"/>
    <n v="50.563199999999995"/>
    <s v="Chuck Magee"/>
    <s v=""/>
    <n v="1"/>
    <n v="0"/>
  </r>
  <r>
    <n v="8027"/>
    <x v="3974"/>
    <x v="861"/>
    <d v="2017-09-15T00:00:00"/>
    <s v="Second Class"/>
    <x v="760"/>
    <x v="760"/>
    <x v="1"/>
    <s v="United States"/>
    <s v="New York City"/>
    <s v="New York"/>
    <n v="10035"/>
    <x v="3"/>
    <s v="OFF-ST-10003641"/>
    <x v="1"/>
    <s v="Storage"/>
    <s v="Space Solutions Industrial Galvanized Steel Shelving."/>
    <x v="5259"/>
    <n v="1"/>
    <n v="0"/>
    <n v="1.5760000000000076"/>
    <s v="Chuck Magee"/>
    <s v=""/>
    <n v="1"/>
    <n v="0"/>
  </r>
  <r>
    <n v="8028"/>
    <x v="3974"/>
    <x v="861"/>
    <d v="2017-09-15T00:00:00"/>
    <s v="Second Class"/>
    <x v="760"/>
    <x v="760"/>
    <x v="1"/>
    <s v="United States"/>
    <s v="New York City"/>
    <s v="New York"/>
    <n v="10035"/>
    <x v="3"/>
    <s v="TEC-AC-10001998"/>
    <x v="2"/>
    <s v="Accessories"/>
    <s v="Logitech LS21 Speaker System - PC Multimedia - 2.1-CH - Wired"/>
    <x v="86"/>
    <n v="1"/>
    <n v="0"/>
    <n v="6.796599999999998"/>
    <s v="Chuck Magee"/>
    <s v=""/>
    <n v="1"/>
    <n v="0"/>
  </r>
  <r>
    <n v="8029"/>
    <x v="3974"/>
    <x v="861"/>
    <d v="2017-09-15T00:00:00"/>
    <s v="Second Class"/>
    <x v="760"/>
    <x v="760"/>
    <x v="1"/>
    <s v="United States"/>
    <s v="New York City"/>
    <s v="New York"/>
    <n v="10035"/>
    <x v="3"/>
    <s v="OFF-ST-10001932"/>
    <x v="1"/>
    <s v="Storage"/>
    <s v="Fellowes Staxonsteel Drawer Files"/>
    <x v="4321"/>
    <n v="4"/>
    <n v="0"/>
    <n v="108.17520000000002"/>
    <s v="Chuck Magee"/>
    <s v=""/>
    <n v="1"/>
    <n v="0"/>
  </r>
  <r>
    <n v="8030"/>
    <x v="3975"/>
    <x v="147"/>
    <d v="2018-10-25T00:00:00"/>
    <s v="Standard Class"/>
    <x v="535"/>
    <x v="535"/>
    <x v="0"/>
    <s v="United States"/>
    <s v="San Antonio"/>
    <s v="Texas"/>
    <n v="78207"/>
    <x v="2"/>
    <s v="TEC-AC-10002323"/>
    <x v="2"/>
    <s v="Accessories"/>
    <s v="SanDisk Ultra 32 GB MicroSDHC Class 10 Memory Card"/>
    <x v="5260"/>
    <n v="6"/>
    <n v="0.2"/>
    <n v="-9.2819999999999965"/>
    <s v="Kelly Williams"/>
    <s v=""/>
    <n v="1"/>
    <n v="0"/>
  </r>
  <r>
    <n v="8031"/>
    <x v="3976"/>
    <x v="676"/>
    <d v="2018-01-11T00:00:00"/>
    <s v="Standard Class"/>
    <x v="392"/>
    <x v="392"/>
    <x v="0"/>
    <s v="United States"/>
    <s v="Amarillo"/>
    <s v="Texas"/>
    <n v="79109"/>
    <x v="2"/>
    <s v="FUR-FU-10004270"/>
    <x v="0"/>
    <s v="Furnishings"/>
    <s v="Executive Impressions 13&quot; Clairmont Wall Clock"/>
    <x v="5261"/>
    <n v="3"/>
    <n v="0.6"/>
    <n v="-10.961100000000002"/>
    <s v="Kelly Williams"/>
    <s v=""/>
    <n v="1"/>
    <n v="0"/>
  </r>
  <r>
    <n v="8032"/>
    <x v="3976"/>
    <x v="676"/>
    <d v="2018-01-11T00:00:00"/>
    <s v="Standard Class"/>
    <x v="392"/>
    <x v="392"/>
    <x v="0"/>
    <s v="United States"/>
    <s v="Amarillo"/>
    <s v="Texas"/>
    <n v="79109"/>
    <x v="2"/>
    <s v="OFF-PA-10004621"/>
    <x v="1"/>
    <s v="Paper"/>
    <s v="Xerox 212"/>
    <x v="233"/>
    <n v="5"/>
    <n v="0.2"/>
    <n v="9.0719999999999992"/>
    <s v="Kelly Williams"/>
    <s v=""/>
    <n v="1"/>
    <n v="0"/>
  </r>
  <r>
    <n v="8033"/>
    <x v="3977"/>
    <x v="608"/>
    <d v="2017-06-28T00:00:00"/>
    <s v="First Class"/>
    <x v="597"/>
    <x v="597"/>
    <x v="0"/>
    <s v="United States"/>
    <s v="Houston"/>
    <s v="Texas"/>
    <n v="77041"/>
    <x v="2"/>
    <s v="OFF-PA-10001019"/>
    <x v="1"/>
    <s v="Paper"/>
    <s v="Xerox 1884"/>
    <x v="1107"/>
    <n v="3"/>
    <n v="0.2"/>
    <n v="16.183799999999998"/>
    <s v="Kelly Williams"/>
    <s v=""/>
    <n v="1"/>
    <n v="0"/>
  </r>
  <r>
    <n v="8034"/>
    <x v="3977"/>
    <x v="608"/>
    <d v="2017-06-28T00:00:00"/>
    <s v="First Class"/>
    <x v="597"/>
    <x v="597"/>
    <x v="0"/>
    <s v="United States"/>
    <s v="Houston"/>
    <s v="Texas"/>
    <n v="77041"/>
    <x v="2"/>
    <s v="OFF-BI-10000201"/>
    <x v="1"/>
    <s v="Binders"/>
    <s v="Avery Triangle Shaped Sheet Lifters, Black, 2/Pack"/>
    <x v="5262"/>
    <n v="2"/>
    <n v="0.8"/>
    <n v="-1.476"/>
    <s v="Kelly Williams"/>
    <s v=""/>
    <n v="1"/>
    <n v="0"/>
  </r>
  <r>
    <n v="8035"/>
    <x v="3977"/>
    <x v="608"/>
    <d v="2017-06-28T00:00:00"/>
    <s v="First Class"/>
    <x v="597"/>
    <x v="597"/>
    <x v="0"/>
    <s v="United States"/>
    <s v="Houston"/>
    <s v="Texas"/>
    <n v="77041"/>
    <x v="2"/>
    <s v="FUR-FU-10004587"/>
    <x v="0"/>
    <s v="Furnishings"/>
    <s v="GE General Use Halogen Bulbs, 100 Watts, 1 Bulb per Pack"/>
    <x v="5263"/>
    <n v="9"/>
    <n v="0.6"/>
    <n v="-20.730599999999995"/>
    <s v="Kelly Williams"/>
    <s v=""/>
    <n v="1"/>
    <n v="0"/>
  </r>
  <r>
    <n v="8036"/>
    <x v="3977"/>
    <x v="608"/>
    <d v="2017-06-28T00:00:00"/>
    <s v="First Class"/>
    <x v="597"/>
    <x v="597"/>
    <x v="0"/>
    <s v="United States"/>
    <s v="Houston"/>
    <s v="Texas"/>
    <n v="77041"/>
    <x v="2"/>
    <s v="OFF-LA-10001613"/>
    <x v="1"/>
    <s v="Labels"/>
    <s v="Avery File Folder Labels"/>
    <x v="877"/>
    <n v="2"/>
    <n v="0.2"/>
    <n v="1.6704000000000001"/>
    <s v="Kelly Williams"/>
    <s v=""/>
    <n v="1"/>
    <n v="0"/>
  </r>
  <r>
    <n v="8037"/>
    <x v="3978"/>
    <x v="1181"/>
    <d v="2017-09-22T00:00:00"/>
    <s v="First Class"/>
    <x v="8"/>
    <x v="8"/>
    <x v="0"/>
    <s v="United States"/>
    <s v="Lawrence"/>
    <s v="Massachusetts"/>
    <n v="1841"/>
    <x v="3"/>
    <s v="OFF-BI-10001308"/>
    <x v="1"/>
    <s v="Binders"/>
    <s v="GBC Standard Plastic Binding Systems' Combs"/>
    <x v="1023"/>
    <n v="6"/>
    <n v="0"/>
    <n v="16.955999999999996"/>
    <s v="Chuck Magee"/>
    <s v=""/>
    <n v="1"/>
    <n v="0"/>
  </r>
  <r>
    <n v="8038"/>
    <x v="3979"/>
    <x v="815"/>
    <d v="2019-07-14T00:00:00"/>
    <s v="Standard Class"/>
    <x v="667"/>
    <x v="667"/>
    <x v="1"/>
    <s v="United States"/>
    <s v="Columbus"/>
    <s v="Georgia"/>
    <n v="31907"/>
    <x v="0"/>
    <s v="OFF-AP-10003278"/>
    <x v="1"/>
    <s v="Appliances"/>
    <s v="Belkin 7-Outlet SurgeMaster Home Series"/>
    <x v="5264"/>
    <n v="3"/>
    <n v="0"/>
    <n v="10.896600000000003"/>
    <s v="Cassandra Brandow"/>
    <s v=""/>
    <n v="1"/>
    <n v="0"/>
  </r>
  <r>
    <n v="8039"/>
    <x v="3980"/>
    <x v="160"/>
    <d v="2019-07-02T00:00:00"/>
    <s v="Second Class"/>
    <x v="547"/>
    <x v="547"/>
    <x v="0"/>
    <s v="United States"/>
    <s v="Los Angeles"/>
    <s v="California"/>
    <n v="90032"/>
    <x v="1"/>
    <s v="FUR-BO-10003966"/>
    <x v="0"/>
    <s v="Bookcases"/>
    <s v="Sauder Facets Collection Library, Sky Alder Finish"/>
    <x v="2683"/>
    <n v="3"/>
    <n v="0.15"/>
    <n v="5.1293999999999755"/>
    <s v="Anna Andreadi"/>
    <s v=""/>
    <n v="1"/>
    <n v="0"/>
  </r>
  <r>
    <n v="8040"/>
    <x v="3981"/>
    <x v="170"/>
    <d v="2019-08-25T00:00:00"/>
    <s v="Second Class"/>
    <x v="698"/>
    <x v="698"/>
    <x v="1"/>
    <s v="United States"/>
    <s v="Seattle"/>
    <s v="Washington"/>
    <n v="98115"/>
    <x v="1"/>
    <s v="FUR-CH-10004698"/>
    <x v="0"/>
    <s v="Chairs"/>
    <s v="Padded Folding Chairs, Black, 4/Carton"/>
    <x v="340"/>
    <n v="6"/>
    <n v="0.2"/>
    <n v="38.870400000000018"/>
    <s v="Anna Andreadi"/>
    <s v=""/>
    <n v="1"/>
    <n v="0"/>
  </r>
  <r>
    <n v="8041"/>
    <x v="3981"/>
    <x v="170"/>
    <d v="2019-08-25T00:00:00"/>
    <s v="Second Class"/>
    <x v="698"/>
    <x v="698"/>
    <x v="1"/>
    <s v="United States"/>
    <s v="Seattle"/>
    <s v="Washington"/>
    <n v="98115"/>
    <x v="1"/>
    <s v="OFF-ST-10000025"/>
    <x v="1"/>
    <s v="Storage"/>
    <s v="Fellowes Stor/Drawer Steel Plus Storage Drawers"/>
    <x v="720"/>
    <n v="6"/>
    <n v="0"/>
    <n v="34.354799999999955"/>
    <s v="Anna Andreadi"/>
    <s v=""/>
    <n v="1"/>
    <n v="0"/>
  </r>
  <r>
    <n v="8042"/>
    <x v="3981"/>
    <x v="170"/>
    <d v="2019-08-25T00:00:00"/>
    <s v="Second Class"/>
    <x v="698"/>
    <x v="698"/>
    <x v="1"/>
    <s v="United States"/>
    <s v="Seattle"/>
    <s v="Washington"/>
    <n v="98115"/>
    <x v="1"/>
    <s v="TEC-AC-10000682"/>
    <x v="2"/>
    <s v="Accessories"/>
    <s v="Kensington K72356US Mouse-in-a-Box USB Desktop Mouse"/>
    <x v="5265"/>
    <n v="2"/>
    <n v="0"/>
    <n v="11.613"/>
    <s v="Anna Andreadi"/>
    <s v=""/>
    <n v="1"/>
    <n v="0"/>
  </r>
  <r>
    <n v="8043"/>
    <x v="3982"/>
    <x v="825"/>
    <d v="2019-03-15T00:00:00"/>
    <s v="Standard Class"/>
    <x v="391"/>
    <x v="391"/>
    <x v="2"/>
    <s v="United States"/>
    <s v="Cambridge"/>
    <s v="Massachusetts"/>
    <n v="2138"/>
    <x v="3"/>
    <s v="TEC-AC-10001772"/>
    <x v="2"/>
    <s v="Accessories"/>
    <s v="Memorex Mini Travel Drive 16 GB USB 2.0 Flash Drive"/>
    <x v="433"/>
    <n v="4"/>
    <n v="0"/>
    <n v="24.913200000000003"/>
    <s v="Chuck Magee"/>
    <s v=""/>
    <n v="1"/>
    <n v="0"/>
  </r>
  <r>
    <n v="8044"/>
    <x v="3982"/>
    <x v="825"/>
    <d v="2019-03-15T00:00:00"/>
    <s v="Standard Class"/>
    <x v="391"/>
    <x v="391"/>
    <x v="2"/>
    <s v="United States"/>
    <s v="Cambridge"/>
    <s v="Massachusetts"/>
    <n v="2138"/>
    <x v="3"/>
    <s v="FUR-FU-10001379"/>
    <x v="0"/>
    <s v="Furnishings"/>
    <s v="Executive Impressions 16-1/2&quot; Circular Wall Clock"/>
    <x v="4111"/>
    <n v="1"/>
    <n v="0"/>
    <n v="11.756800000000002"/>
    <s v="Chuck Magee"/>
    <s v=""/>
    <n v="1"/>
    <n v="0"/>
  </r>
  <r>
    <n v="8045"/>
    <x v="3983"/>
    <x v="175"/>
    <d v="2019-09-17T00:00:00"/>
    <s v="Second Class"/>
    <x v="770"/>
    <x v="770"/>
    <x v="0"/>
    <s v="United States"/>
    <s v="Salt Lake City"/>
    <s v="Utah"/>
    <n v="84106"/>
    <x v="1"/>
    <s v="OFF-BI-10002794"/>
    <x v="1"/>
    <s v="Binders"/>
    <s v="Avery Trapezoid Ring Binder, 3&quot; Capacity, Black, 1040 sheets"/>
    <x v="5266"/>
    <n v="9"/>
    <n v="0.2"/>
    <n v="106.95779999999998"/>
    <s v="Anna Andreadi"/>
    <n v="1"/>
    <n v="0"/>
    <n v="0"/>
  </r>
  <r>
    <n v="8046"/>
    <x v="3984"/>
    <x v="873"/>
    <d v="2018-09-24T00:00:00"/>
    <s v="Standard Class"/>
    <x v="456"/>
    <x v="456"/>
    <x v="0"/>
    <s v="United States"/>
    <s v="New York City"/>
    <s v="New York"/>
    <n v="10035"/>
    <x v="3"/>
    <s v="OFF-AP-10001005"/>
    <x v="1"/>
    <s v="Appliances"/>
    <s v="Honeywell Quietcare HEPA Air Cleaner"/>
    <x v="5267"/>
    <n v="5"/>
    <n v="0"/>
    <n v="129.77249999999998"/>
    <s v="Chuck Magee"/>
    <s v=""/>
    <n v="1"/>
    <n v="0"/>
  </r>
  <r>
    <n v="8047"/>
    <x v="3985"/>
    <x v="272"/>
    <d v="2018-12-17T00:00:00"/>
    <s v="Second Class"/>
    <x v="129"/>
    <x v="129"/>
    <x v="0"/>
    <s v="United States"/>
    <s v="Cuyahoga Falls"/>
    <s v="Ohio"/>
    <n v="44221"/>
    <x v="3"/>
    <s v="OFF-BI-10000201"/>
    <x v="1"/>
    <s v="Binders"/>
    <s v="Avery Triangle Shaped Sheet Lifters, Black, 2/Pack"/>
    <x v="3631"/>
    <n v="3"/>
    <n v="0.7"/>
    <n v="-1.4760000000000004"/>
    <s v="Chuck Magee"/>
    <s v=""/>
    <n v="1"/>
    <n v="0"/>
  </r>
  <r>
    <n v="8048"/>
    <x v="3986"/>
    <x v="132"/>
    <d v="2019-11-06T00:00:00"/>
    <s v="Second Class"/>
    <x v="594"/>
    <x v="594"/>
    <x v="0"/>
    <s v="United States"/>
    <s v="Wilmington"/>
    <s v="North Carolina"/>
    <n v="28403"/>
    <x v="0"/>
    <s v="OFF-PA-10003673"/>
    <x v="1"/>
    <s v="Paper"/>
    <s v="Strathmore Photo Mount Cards"/>
    <x v="3965"/>
    <n v="3"/>
    <n v="0.2"/>
    <n v="5.2883999999999984"/>
    <s v="Cassandra Brandow"/>
    <s v=""/>
    <n v="1"/>
    <n v="0"/>
  </r>
  <r>
    <n v="8049"/>
    <x v="3987"/>
    <x v="894"/>
    <d v="2018-07-07T00:00:00"/>
    <s v="Standard Class"/>
    <x v="158"/>
    <x v="158"/>
    <x v="1"/>
    <s v="United States"/>
    <s v="New York City"/>
    <s v="New York"/>
    <n v="10035"/>
    <x v="3"/>
    <s v="OFF-AP-10000938"/>
    <x v="1"/>
    <s v="Appliances"/>
    <s v="Avanti 1.7 Cu. Ft. Refrigerator"/>
    <x v="3828"/>
    <n v="7"/>
    <n v="0"/>
    <n v="197.92079999999999"/>
    <s v="Chuck Magee"/>
    <s v=""/>
    <n v="1"/>
    <n v="0"/>
  </r>
  <r>
    <n v="8050"/>
    <x v="3988"/>
    <x v="467"/>
    <d v="2016-09-30T00:00:00"/>
    <s v="Standard Class"/>
    <x v="782"/>
    <x v="782"/>
    <x v="1"/>
    <s v="United States"/>
    <s v="Philadelphia"/>
    <s v="Pennsylvania"/>
    <n v="19140"/>
    <x v="3"/>
    <s v="OFF-BI-10003274"/>
    <x v="1"/>
    <s v="Binders"/>
    <s v="Avery Durable Slant Ring Binders, No Labels"/>
    <x v="3649"/>
    <n v="5"/>
    <n v="0.7"/>
    <n v="-4.577"/>
    <s v="Chuck Magee"/>
    <s v=""/>
    <n v="1"/>
    <n v="0"/>
  </r>
  <r>
    <n v="8051"/>
    <x v="3988"/>
    <x v="467"/>
    <d v="2016-09-30T00:00:00"/>
    <s v="Standard Class"/>
    <x v="782"/>
    <x v="782"/>
    <x v="1"/>
    <s v="United States"/>
    <s v="Philadelphia"/>
    <s v="Pennsylvania"/>
    <n v="19140"/>
    <x v="3"/>
    <s v="FUR-FU-10001095"/>
    <x v="0"/>
    <s v="Furnishings"/>
    <s v="DAX Black Cherry Wood-Tone Poster Frame"/>
    <x v="4571"/>
    <n v="1"/>
    <n v="0.2"/>
    <n v="4.7664"/>
    <s v="Chuck Magee"/>
    <s v=""/>
    <n v="1"/>
    <n v="0"/>
  </r>
  <r>
    <n v="8052"/>
    <x v="3988"/>
    <x v="467"/>
    <d v="2016-09-30T00:00:00"/>
    <s v="Standard Class"/>
    <x v="782"/>
    <x v="782"/>
    <x v="1"/>
    <s v="United States"/>
    <s v="Philadelphia"/>
    <s v="Pennsylvania"/>
    <n v="19140"/>
    <x v="3"/>
    <s v="OFF-AP-10001492"/>
    <x v="1"/>
    <s v="Appliances"/>
    <s v="Acco Six-Outlet Power Strip, 4' Cord Length"/>
    <x v="3101"/>
    <n v="6"/>
    <n v="0.2"/>
    <n v="3.1032000000000011"/>
    <s v="Chuck Magee"/>
    <s v=""/>
    <n v="1"/>
    <n v="0"/>
  </r>
  <r>
    <n v="8053"/>
    <x v="3989"/>
    <x v="686"/>
    <d v="2016-07-17T00:00:00"/>
    <s v="Second Class"/>
    <x v="541"/>
    <x v="541"/>
    <x v="1"/>
    <s v="United States"/>
    <s v="New York City"/>
    <s v="New York"/>
    <n v="10009"/>
    <x v="3"/>
    <s v="OFF-AR-10004999"/>
    <x v="1"/>
    <s v="Art"/>
    <s v="Newell 315"/>
    <x v="1465"/>
    <n v="3"/>
    <n v="0"/>
    <n v="4.4850000000000003"/>
    <s v="Chuck Magee"/>
    <s v=""/>
    <n v="1"/>
    <n v="0"/>
  </r>
  <r>
    <n v="8054"/>
    <x v="3990"/>
    <x v="394"/>
    <d v="2019-10-05T00:00:00"/>
    <s v="Standard Class"/>
    <x v="245"/>
    <x v="245"/>
    <x v="1"/>
    <s v="United States"/>
    <s v="Philadelphia"/>
    <s v="Pennsylvania"/>
    <n v="19134"/>
    <x v="3"/>
    <s v="OFF-BI-10004094"/>
    <x v="1"/>
    <s v="Binders"/>
    <s v="GBC Standard Plastic Binding Systems Combs"/>
    <x v="5268"/>
    <n v="1"/>
    <n v="0.7"/>
    <n v="-1.8584999999999994"/>
    <s v="Chuck Magee"/>
    <s v=""/>
    <n v="1"/>
    <n v="0"/>
  </r>
  <r>
    <n v="8055"/>
    <x v="3991"/>
    <x v="834"/>
    <d v="2017-09-04T00:00:00"/>
    <s v="Standard Class"/>
    <x v="90"/>
    <x v="90"/>
    <x v="0"/>
    <s v="United States"/>
    <s v="Los Angeles"/>
    <s v="California"/>
    <n v="90049"/>
    <x v="1"/>
    <s v="OFF-ST-10001490"/>
    <x v="1"/>
    <s v="Storage"/>
    <s v="Hot File 7-Pocket, Floor Stand"/>
    <x v="5269"/>
    <n v="5"/>
    <n v="0"/>
    <n v="267.70499999999993"/>
    <s v="Anna Andreadi"/>
    <s v=""/>
    <n v="1"/>
    <n v="0"/>
  </r>
  <r>
    <n v="8056"/>
    <x v="3991"/>
    <x v="834"/>
    <d v="2017-09-04T00:00:00"/>
    <s v="Standard Class"/>
    <x v="90"/>
    <x v="90"/>
    <x v="0"/>
    <s v="United States"/>
    <s v="Los Angeles"/>
    <s v="California"/>
    <n v="90049"/>
    <x v="1"/>
    <s v="FUR-BO-10004695"/>
    <x v="0"/>
    <s v="Bookcases"/>
    <s v="O'Sullivan 2-Door Barrister Bookcase in Odessa Pine"/>
    <x v="1496"/>
    <n v="2"/>
    <n v="0.15"/>
    <n v="28.956799999999973"/>
    <s v="Anna Andreadi"/>
    <s v=""/>
    <n v="1"/>
    <n v="0"/>
  </r>
  <r>
    <n v="8057"/>
    <x v="3991"/>
    <x v="834"/>
    <d v="2017-09-04T00:00:00"/>
    <s v="Standard Class"/>
    <x v="90"/>
    <x v="90"/>
    <x v="0"/>
    <s v="United States"/>
    <s v="Los Angeles"/>
    <s v="California"/>
    <n v="90049"/>
    <x v="1"/>
    <s v="OFF-ST-10000736"/>
    <x v="1"/>
    <s v="Storage"/>
    <s v="Carina Double Wide Media Storage Towers in Natural &amp; Black"/>
    <x v="5270"/>
    <n v="9"/>
    <n v="0"/>
    <n v="29.152799999999971"/>
    <s v="Anna Andreadi"/>
    <s v=""/>
    <n v="1"/>
    <n v="0"/>
  </r>
  <r>
    <n v="8058"/>
    <x v="3991"/>
    <x v="834"/>
    <d v="2017-09-04T00:00:00"/>
    <s v="Standard Class"/>
    <x v="90"/>
    <x v="90"/>
    <x v="0"/>
    <s v="United States"/>
    <s v="Los Angeles"/>
    <s v="California"/>
    <n v="90049"/>
    <x v="1"/>
    <s v="OFF-BI-10001617"/>
    <x v="1"/>
    <s v="Binders"/>
    <s v="GBC Wire Binding Combs"/>
    <x v="5271"/>
    <n v="5"/>
    <n v="0.2"/>
    <n v="13.959"/>
    <s v="Anna Andreadi"/>
    <s v=""/>
    <n v="1"/>
    <n v="0"/>
  </r>
  <r>
    <n v="8059"/>
    <x v="3991"/>
    <x v="834"/>
    <d v="2017-09-04T00:00:00"/>
    <s v="Standard Class"/>
    <x v="90"/>
    <x v="90"/>
    <x v="0"/>
    <s v="United States"/>
    <s v="Los Angeles"/>
    <s v="California"/>
    <n v="90049"/>
    <x v="1"/>
    <s v="TEC-PH-10003589"/>
    <x v="2"/>
    <s v="Phones"/>
    <s v="invisibleSHIELD by ZAGG Smudge-Free Screen Protector"/>
    <x v="752"/>
    <n v="3"/>
    <n v="0.2"/>
    <n v="15.111599999999999"/>
    <s v="Anna Andreadi"/>
    <s v=""/>
    <n v="1"/>
    <n v="0"/>
  </r>
  <r>
    <n v="8060"/>
    <x v="3991"/>
    <x v="834"/>
    <d v="2017-09-04T00:00:00"/>
    <s v="Standard Class"/>
    <x v="90"/>
    <x v="90"/>
    <x v="0"/>
    <s v="United States"/>
    <s v="Los Angeles"/>
    <s v="California"/>
    <n v="90049"/>
    <x v="1"/>
    <s v="FUR-FU-10003981"/>
    <x v="0"/>
    <s v="Furnishings"/>
    <s v="Eldon Wave Desk Accessories"/>
    <x v="1353"/>
    <n v="2"/>
    <n v="0"/>
    <n v="1.7472000000000003"/>
    <s v="Anna Andreadi"/>
    <s v=""/>
    <n v="1"/>
    <n v="0"/>
  </r>
  <r>
    <n v="8061"/>
    <x v="3992"/>
    <x v="1181"/>
    <d v="2017-09-26T00:00:00"/>
    <s v="Standard Class"/>
    <x v="568"/>
    <x v="568"/>
    <x v="1"/>
    <s v="United States"/>
    <s v="Long Beach"/>
    <s v="New York"/>
    <n v="11561"/>
    <x v="3"/>
    <s v="OFF-PA-10001970"/>
    <x v="1"/>
    <s v="Paper"/>
    <s v="Xerox 1881"/>
    <x v="3733"/>
    <n v="5"/>
    <n v="0"/>
    <n v="28.857999999999997"/>
    <s v="Chuck Magee"/>
    <s v=""/>
    <n v="1"/>
    <n v="0"/>
  </r>
  <r>
    <n v="8062"/>
    <x v="3992"/>
    <x v="1181"/>
    <d v="2017-09-26T00:00:00"/>
    <s v="Standard Class"/>
    <x v="568"/>
    <x v="568"/>
    <x v="1"/>
    <s v="United States"/>
    <s v="Long Beach"/>
    <s v="New York"/>
    <n v="11561"/>
    <x v="3"/>
    <s v="OFF-BI-10002437"/>
    <x v="1"/>
    <s v="Binders"/>
    <s v="Recycled Premium Regency Composition Covers"/>
    <x v="671"/>
    <n v="2"/>
    <n v="0.2"/>
    <n v="8.8623999999999992"/>
    <s v="Chuck Magee"/>
    <s v=""/>
    <n v="1"/>
    <n v="0"/>
  </r>
  <r>
    <n v="8063"/>
    <x v="3993"/>
    <x v="77"/>
    <d v="2018-11-09T00:00:00"/>
    <s v="First Class"/>
    <x v="560"/>
    <x v="560"/>
    <x v="0"/>
    <s v="United States"/>
    <s v="Rochester"/>
    <s v="New York"/>
    <n v="14609"/>
    <x v="3"/>
    <s v="TEC-PH-10000586"/>
    <x v="2"/>
    <s v="Phones"/>
    <s v="AT&amp;T SB67148 SynJ"/>
    <x v="2392"/>
    <n v="4"/>
    <n v="0"/>
    <n v="71.269200000000012"/>
    <s v="Chuck Magee"/>
    <s v=""/>
    <n v="1"/>
    <n v="0"/>
  </r>
  <r>
    <n v="8064"/>
    <x v="3993"/>
    <x v="77"/>
    <d v="2018-11-09T00:00:00"/>
    <s v="First Class"/>
    <x v="560"/>
    <x v="560"/>
    <x v="0"/>
    <s v="United States"/>
    <s v="Rochester"/>
    <s v="New York"/>
    <n v="14609"/>
    <x v="3"/>
    <s v="TEC-PH-10003811"/>
    <x v="2"/>
    <s v="Phones"/>
    <s v="Jabra Supreme Plus Driver Edition Headset"/>
    <x v="1911"/>
    <n v="3"/>
    <n v="0"/>
    <n v="100.7916"/>
    <s v="Chuck Magee"/>
    <s v=""/>
    <n v="1"/>
    <n v="0"/>
  </r>
  <r>
    <n v="8065"/>
    <x v="3993"/>
    <x v="77"/>
    <d v="2018-11-09T00:00:00"/>
    <s v="First Class"/>
    <x v="560"/>
    <x v="560"/>
    <x v="0"/>
    <s v="United States"/>
    <s v="Rochester"/>
    <s v="New York"/>
    <n v="14609"/>
    <x v="3"/>
    <s v="OFF-PA-10004983"/>
    <x v="1"/>
    <s v="Paper"/>
    <s v="Xerox 23"/>
    <x v="91"/>
    <n v="2"/>
    <n v="0"/>
    <n v="6.2208000000000006"/>
    <s v="Chuck Magee"/>
    <s v=""/>
    <n v="1"/>
    <n v="0"/>
  </r>
  <r>
    <n v="8066"/>
    <x v="3993"/>
    <x v="77"/>
    <d v="2018-11-09T00:00:00"/>
    <s v="First Class"/>
    <x v="560"/>
    <x v="560"/>
    <x v="0"/>
    <s v="United States"/>
    <s v="Rochester"/>
    <s v="New York"/>
    <n v="14609"/>
    <x v="3"/>
    <s v="OFF-ST-10003479"/>
    <x v="1"/>
    <s v="Storage"/>
    <s v="Eldon Base for stackable storage shelf, platinum"/>
    <x v="5272"/>
    <n v="3"/>
    <n v="0"/>
    <n v="5.8409999999999869"/>
    <s v="Chuck Magee"/>
    <s v=""/>
    <n v="1"/>
    <n v="0"/>
  </r>
  <r>
    <n v="8067"/>
    <x v="3993"/>
    <x v="77"/>
    <d v="2018-11-09T00:00:00"/>
    <s v="First Class"/>
    <x v="560"/>
    <x v="560"/>
    <x v="0"/>
    <s v="United States"/>
    <s v="Rochester"/>
    <s v="New York"/>
    <n v="14609"/>
    <x v="3"/>
    <s v="OFF-BI-10004318"/>
    <x v="1"/>
    <s v="Binders"/>
    <s v="Ibico EB-19 Dual Function Manual Binding System"/>
    <x v="4795"/>
    <n v="2"/>
    <n v="0.2"/>
    <n v="89.954799999999992"/>
    <s v="Chuck Magee"/>
    <s v=""/>
    <n v="1"/>
    <n v="0"/>
  </r>
  <r>
    <n v="8068"/>
    <x v="3994"/>
    <x v="1182"/>
    <d v="2017-10-24T00:00:00"/>
    <s v="Standard Class"/>
    <x v="374"/>
    <x v="374"/>
    <x v="1"/>
    <s v="United States"/>
    <s v="San Francisco"/>
    <s v="California"/>
    <n v="94109"/>
    <x v="1"/>
    <s v="TEC-AC-10002567"/>
    <x v="2"/>
    <s v="Accessories"/>
    <s v="Logitech G602 Wireless Gaming Mouse"/>
    <x v="764"/>
    <n v="3"/>
    <n v="0"/>
    <n v="86.389199999999988"/>
    <s v="Anna Andreadi"/>
    <s v=""/>
    <n v="1"/>
    <n v="0"/>
  </r>
  <r>
    <n v="8069"/>
    <x v="3994"/>
    <x v="1182"/>
    <d v="2017-10-24T00:00:00"/>
    <s v="Standard Class"/>
    <x v="374"/>
    <x v="374"/>
    <x v="1"/>
    <s v="United States"/>
    <s v="San Francisco"/>
    <s v="California"/>
    <n v="94109"/>
    <x v="1"/>
    <s v="FUR-FU-10001731"/>
    <x v="0"/>
    <s v="Furnishings"/>
    <s v="Acrylic Self-Standing Desk Frames"/>
    <x v="2003"/>
    <n v="6"/>
    <n v="0"/>
    <n v="6.0876000000000001"/>
    <s v="Anna Andreadi"/>
    <s v=""/>
    <n v="1"/>
    <n v="0"/>
  </r>
  <r>
    <n v="8070"/>
    <x v="3995"/>
    <x v="314"/>
    <d v="2019-01-05T00:00:00"/>
    <s v="Standard Class"/>
    <x v="49"/>
    <x v="49"/>
    <x v="0"/>
    <s v="United States"/>
    <s v="Huntsville"/>
    <s v="Texas"/>
    <n v="77340"/>
    <x v="2"/>
    <s v="OFF-ST-10002743"/>
    <x v="1"/>
    <s v="Storage"/>
    <s v="SAFCO Boltless Steel Shelving"/>
    <x v="5273"/>
    <n v="5"/>
    <n v="0.2"/>
    <n v="-107.95800000000004"/>
    <s v="Kelly Williams"/>
    <s v=""/>
    <n v="1"/>
    <n v="0"/>
  </r>
  <r>
    <n v="8071"/>
    <x v="3995"/>
    <x v="314"/>
    <d v="2019-01-05T00:00:00"/>
    <s v="Standard Class"/>
    <x v="49"/>
    <x v="4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x v="5274"/>
    <n v="5"/>
    <n v="0.6"/>
    <n v="-187.38150000000002"/>
    <s v="Kelly Williams"/>
    <s v=""/>
    <n v="1"/>
    <n v="0"/>
  </r>
  <r>
    <n v="8072"/>
    <x v="3995"/>
    <x v="314"/>
    <d v="2019-01-05T00:00:00"/>
    <s v="Standard Class"/>
    <x v="49"/>
    <x v="49"/>
    <x v="0"/>
    <s v="United States"/>
    <s v="Huntsville"/>
    <s v="Texas"/>
    <n v="77340"/>
    <x v="2"/>
    <s v="FUR-CH-10003199"/>
    <x v="0"/>
    <s v="Chairs"/>
    <s v="Office Star - Contemporary Task Swivel Chair"/>
    <x v="5275"/>
    <n v="4"/>
    <n v="0.3"/>
    <n v="-26.635199999999998"/>
    <s v="Kelly Williams"/>
    <s v=""/>
    <n v="1"/>
    <n v="0"/>
  </r>
  <r>
    <n v="8073"/>
    <x v="3995"/>
    <x v="314"/>
    <d v="2019-01-05T00:00:00"/>
    <s v="Standard Class"/>
    <x v="49"/>
    <x v="49"/>
    <x v="0"/>
    <s v="United States"/>
    <s v="Huntsville"/>
    <s v="Texas"/>
    <n v="77340"/>
    <x v="2"/>
    <s v="OFF-AR-10003158"/>
    <x v="1"/>
    <s v="Art"/>
    <s v="Fluorescent Highlighters by Dixon"/>
    <x v="5276"/>
    <n v="4"/>
    <n v="0.2"/>
    <n v="2.2287999999999988"/>
    <s v="Kelly Williams"/>
    <s v=""/>
    <n v="1"/>
    <n v="0"/>
  </r>
  <r>
    <n v="8074"/>
    <x v="3995"/>
    <x v="314"/>
    <d v="2019-01-05T00:00:00"/>
    <s v="Standard Class"/>
    <x v="49"/>
    <x v="49"/>
    <x v="0"/>
    <s v="United States"/>
    <s v="Huntsville"/>
    <s v="Texas"/>
    <n v="77340"/>
    <x v="2"/>
    <s v="OFF-BI-10000301"/>
    <x v="1"/>
    <s v="Binders"/>
    <s v="GBC Instant Report Kit"/>
    <x v="5277"/>
    <n v="5"/>
    <n v="0.8"/>
    <n v="-9.7050000000000018"/>
    <s v="Kelly Williams"/>
    <s v=""/>
    <n v="1"/>
    <n v="0"/>
  </r>
  <r>
    <n v="8075"/>
    <x v="3995"/>
    <x v="314"/>
    <d v="2019-01-05T00:00:00"/>
    <s v="Standard Class"/>
    <x v="49"/>
    <x v="49"/>
    <x v="0"/>
    <s v="United States"/>
    <s v="Huntsville"/>
    <s v="Texas"/>
    <n v="77340"/>
    <x v="2"/>
    <s v="OFF-BI-10000343"/>
    <x v="1"/>
    <s v="Binders"/>
    <s v="Pressboard Covers with Storage Hooks, 9 1/2&quot; x 11&quot;, Light Blue"/>
    <x v="5278"/>
    <n v="14"/>
    <n v="0.8"/>
    <n v="-22.684200000000004"/>
    <s v="Kelly Williams"/>
    <s v=""/>
    <n v="1"/>
    <n v="0"/>
  </r>
  <r>
    <n v="8076"/>
    <x v="3995"/>
    <x v="314"/>
    <d v="2019-01-05T00:00:00"/>
    <s v="Standard Class"/>
    <x v="49"/>
    <x v="49"/>
    <x v="0"/>
    <s v="United States"/>
    <s v="Huntsville"/>
    <s v="Texas"/>
    <n v="77340"/>
    <x v="2"/>
    <s v="OFF-AP-10004708"/>
    <x v="1"/>
    <s v="Appliances"/>
    <s v="Fellowes Superior 10 Outlet Split Surge Protector"/>
    <x v="5279"/>
    <n v="2"/>
    <n v="0.8"/>
    <n v="-38.821200000000012"/>
    <s v="Kelly Williams"/>
    <s v=""/>
    <n v="1"/>
    <n v="0"/>
  </r>
  <r>
    <n v="8077"/>
    <x v="3996"/>
    <x v="537"/>
    <d v="2017-06-29T00:00:00"/>
    <s v="Standard Class"/>
    <x v="575"/>
    <x v="575"/>
    <x v="1"/>
    <s v="United States"/>
    <s v="East Point"/>
    <s v="Georgia"/>
    <n v="30344"/>
    <x v="0"/>
    <s v="FUR-FU-10000794"/>
    <x v="0"/>
    <s v="Furnishings"/>
    <s v="Eldon Stackable Tray, Side-Load, Legal, Smoke"/>
    <x v="1877"/>
    <n v="3"/>
    <n v="0"/>
    <n v="9.3227999999999991"/>
    <s v="Cassandra Brandow"/>
    <s v=""/>
    <n v="1"/>
    <n v="0"/>
  </r>
  <r>
    <n v="8078"/>
    <x v="3996"/>
    <x v="537"/>
    <d v="2017-06-29T00:00:00"/>
    <s v="Standard Class"/>
    <x v="575"/>
    <x v="575"/>
    <x v="1"/>
    <s v="United States"/>
    <s v="East Point"/>
    <s v="Georgia"/>
    <n v="30344"/>
    <x v="0"/>
    <s v="OFF-BI-10004519"/>
    <x v="1"/>
    <s v="Binders"/>
    <s v="GBC DocuBind P100 Manual Binding Machine"/>
    <x v="5280"/>
    <n v="1"/>
    <n v="0"/>
    <n v="74.690999999999988"/>
    <s v="Cassandra Brandow"/>
    <s v=""/>
    <n v="1"/>
    <n v="0"/>
  </r>
  <r>
    <n v="8079"/>
    <x v="3996"/>
    <x v="537"/>
    <d v="2017-06-29T00:00:00"/>
    <s v="Standard Class"/>
    <x v="575"/>
    <x v="575"/>
    <x v="1"/>
    <s v="United States"/>
    <s v="East Point"/>
    <s v="Georgia"/>
    <n v="30344"/>
    <x v="0"/>
    <s v="TEC-AC-10001590"/>
    <x v="2"/>
    <s v="Accessories"/>
    <s v="Dell Slim USB Multimedia Keyboard"/>
    <x v="5281"/>
    <n v="3"/>
    <n v="0"/>
    <n v="18"/>
    <s v="Cassandra Brandow"/>
    <s v=""/>
    <n v="1"/>
    <n v="0"/>
  </r>
  <r>
    <n v="8080"/>
    <x v="3997"/>
    <x v="441"/>
    <d v="2018-11-27T00:00:00"/>
    <s v="Standard Class"/>
    <x v="402"/>
    <x v="402"/>
    <x v="2"/>
    <s v="United States"/>
    <s v="New York City"/>
    <s v="New York"/>
    <n v="10009"/>
    <x v="3"/>
    <s v="OFF-BI-10001524"/>
    <x v="1"/>
    <s v="Binders"/>
    <s v="GBC Premium Transparent Covers with Diagonal Lined Pattern"/>
    <x v="5282"/>
    <n v="8"/>
    <n v="0.2"/>
    <n v="46.99519999999999"/>
    <s v="Chuck Magee"/>
    <s v=""/>
    <n v="1"/>
    <n v="0"/>
  </r>
  <r>
    <n v="8081"/>
    <x v="3998"/>
    <x v="662"/>
    <d v="2017-11-01T00:00:00"/>
    <s v="Standard Class"/>
    <x v="120"/>
    <x v="120"/>
    <x v="1"/>
    <s v="United States"/>
    <s v="Springfield"/>
    <s v="Oregon"/>
    <n v="97477"/>
    <x v="1"/>
    <s v="OFF-LA-10001474"/>
    <x v="1"/>
    <s v="Labels"/>
    <s v="Avery 477"/>
    <x v="5283"/>
    <n v="6"/>
    <n v="0.2"/>
    <n v="47.626799999999996"/>
    <s v="Anna Andreadi"/>
    <s v=""/>
    <n v="1"/>
    <n v="0"/>
  </r>
  <r>
    <n v="8082"/>
    <x v="3998"/>
    <x v="662"/>
    <d v="2017-11-01T00:00:00"/>
    <s v="Standard Class"/>
    <x v="120"/>
    <x v="120"/>
    <x v="1"/>
    <s v="United States"/>
    <s v="Springfield"/>
    <s v="Oregon"/>
    <n v="97477"/>
    <x v="1"/>
    <s v="OFF-PA-10001497"/>
    <x v="1"/>
    <s v="Paper"/>
    <s v="Xerox 1914"/>
    <x v="576"/>
    <n v="3"/>
    <n v="0.2"/>
    <n v="47.815200000000004"/>
    <s v="Anna Andreadi"/>
    <s v=""/>
    <n v="1"/>
    <n v="0"/>
  </r>
  <r>
    <n v="8083"/>
    <x v="3998"/>
    <x v="662"/>
    <d v="2017-11-01T00:00:00"/>
    <s v="Standard Class"/>
    <x v="120"/>
    <x v="120"/>
    <x v="1"/>
    <s v="United States"/>
    <s v="Springfield"/>
    <s v="Oregon"/>
    <n v="97477"/>
    <x v="1"/>
    <s v="OFF-AP-10003287"/>
    <x v="1"/>
    <s v="Appliances"/>
    <s v="Tripp Lite TLP810NET Broadband Surge for Modem/Fax"/>
    <x v="5284"/>
    <n v="5"/>
    <n v="0.2"/>
    <n v="20.387999999999998"/>
    <s v="Anna Andreadi"/>
    <s v=""/>
    <n v="1"/>
    <n v="0"/>
  </r>
  <r>
    <n v="8084"/>
    <x v="3998"/>
    <x v="662"/>
    <d v="2017-11-01T00:00:00"/>
    <s v="Standard Class"/>
    <x v="120"/>
    <x v="120"/>
    <x v="1"/>
    <s v="United States"/>
    <s v="Springfield"/>
    <s v="Oregon"/>
    <n v="97477"/>
    <x v="1"/>
    <s v="OFF-BI-10002982"/>
    <x v="1"/>
    <s v="Binders"/>
    <s v="Avery Self-Adhesive Photo Pockets for Polaroid Photos"/>
    <x v="4459"/>
    <n v="7"/>
    <n v="0.7"/>
    <n v="-10.487400000000001"/>
    <s v="Anna Andreadi"/>
    <s v=""/>
    <n v="1"/>
    <n v="0"/>
  </r>
  <r>
    <n v="8085"/>
    <x v="3998"/>
    <x v="662"/>
    <d v="2017-11-01T00:00:00"/>
    <s v="Standard Class"/>
    <x v="120"/>
    <x v="120"/>
    <x v="1"/>
    <s v="United States"/>
    <s v="Springfield"/>
    <s v="Oregon"/>
    <n v="97477"/>
    <x v="1"/>
    <s v="OFF-ST-10001809"/>
    <x v="1"/>
    <s v="Storage"/>
    <s v="Fellowes Officeware Wire Shelving"/>
    <x v="5285"/>
    <n v="10"/>
    <n v="0.2"/>
    <n v="-161.69400000000005"/>
    <s v="Anna Andreadi"/>
    <s v=""/>
    <n v="1"/>
    <n v="0"/>
  </r>
  <r>
    <n v="8086"/>
    <x v="3999"/>
    <x v="201"/>
    <d v="2018-10-26T00:00:00"/>
    <s v="Standard Class"/>
    <x v="784"/>
    <x v="784"/>
    <x v="2"/>
    <s v="United States"/>
    <s v="Arlington"/>
    <s v="Virginia"/>
    <n v="22204"/>
    <x v="0"/>
    <s v="FUR-FU-10000246"/>
    <x v="0"/>
    <s v="Furnishings"/>
    <s v="Aluminum Document Frame"/>
    <x v="5286"/>
    <n v="5"/>
    <n v="0"/>
    <n v="18.329999999999991"/>
    <s v="Cassandra Brandow"/>
    <s v=""/>
    <n v="1"/>
    <n v="1"/>
  </r>
  <r>
    <n v="8087"/>
    <x v="4000"/>
    <x v="1045"/>
    <d v="2019-05-02T00:00:00"/>
    <s v="Standard Class"/>
    <x v="691"/>
    <x v="691"/>
    <x v="0"/>
    <s v="United States"/>
    <s v="Wilmington"/>
    <s v="North Carolina"/>
    <n v="28403"/>
    <x v="0"/>
    <s v="OFF-AP-10000252"/>
    <x v="1"/>
    <s v="Appliances"/>
    <s v="Harmony HEPA Quiet Air Purifiers"/>
    <x v="5287"/>
    <n v="3"/>
    <n v="0.2"/>
    <n v="5.2650000000000006"/>
    <s v="Cassandra Brandow"/>
    <s v=""/>
    <n v="1"/>
    <n v="0"/>
  </r>
  <r>
    <n v="8088"/>
    <x v="4001"/>
    <x v="321"/>
    <d v="2018-10-01T00:00:00"/>
    <s v="Second Class"/>
    <x v="678"/>
    <x v="678"/>
    <x v="1"/>
    <s v="United States"/>
    <s v="Yuma"/>
    <s v="Arizona"/>
    <n v="85364"/>
    <x v="1"/>
    <s v="OFF-AR-10002375"/>
    <x v="1"/>
    <s v="Art"/>
    <s v="Newell 351"/>
    <x v="5288"/>
    <n v="4"/>
    <n v="0.2"/>
    <n v="1.1807999999999983"/>
    <s v="Anna Andreadi"/>
    <s v=""/>
    <n v="1"/>
    <n v="0"/>
  </r>
  <r>
    <n v="8089"/>
    <x v="4002"/>
    <x v="848"/>
    <d v="2017-07-14T00:00:00"/>
    <s v="Standard Class"/>
    <x v="160"/>
    <x v="160"/>
    <x v="0"/>
    <s v="United States"/>
    <s v="San Bernardino"/>
    <s v="California"/>
    <n v="92404"/>
    <x v="1"/>
    <s v="OFF-BI-10003719"/>
    <x v="1"/>
    <s v="Binders"/>
    <s v="Large Capacity Hanging Post Binders"/>
    <x v="3089"/>
    <n v="2"/>
    <n v="0.2"/>
    <n v="12.973999999999997"/>
    <s v="Anna Andreadi"/>
    <s v=""/>
    <n v="1"/>
    <n v="0"/>
  </r>
  <r>
    <n v="8090"/>
    <x v="4003"/>
    <x v="976"/>
    <d v="2017-08-09T00:00:00"/>
    <s v="First Class"/>
    <x v="374"/>
    <x v="374"/>
    <x v="1"/>
    <s v="United States"/>
    <s v="Baltimore"/>
    <s v="Maryland"/>
    <n v="21215"/>
    <x v="3"/>
    <s v="OFF-AP-10001492"/>
    <x v="1"/>
    <s v="Appliances"/>
    <s v="Acco Six-Outlet Power Strip, 4' Cord Length"/>
    <x v="5289"/>
    <n v="9"/>
    <n v="0"/>
    <n v="20.1708"/>
    <s v="Chuck Magee"/>
    <s v=""/>
    <n v="1"/>
    <n v="0"/>
  </r>
  <r>
    <n v="8091"/>
    <x v="4004"/>
    <x v="1035"/>
    <d v="2016-12-13T00:00:00"/>
    <s v="Standard Class"/>
    <x v="357"/>
    <x v="357"/>
    <x v="2"/>
    <s v="United States"/>
    <s v="Seattle"/>
    <s v="Washington"/>
    <n v="98103"/>
    <x v="1"/>
    <s v="OFF-ST-10000532"/>
    <x v="1"/>
    <s v="Storage"/>
    <s v="Advantus Rolling Drawer Organizers"/>
    <x v="5290"/>
    <n v="7"/>
    <n v="0"/>
    <n v="70.033599999999993"/>
    <s v="Anna Andreadi"/>
    <s v=""/>
    <n v="1"/>
    <n v="0"/>
  </r>
  <r>
    <n v="8092"/>
    <x v="4005"/>
    <x v="895"/>
    <d v="2017-12-14T00:00:00"/>
    <s v="Standard Class"/>
    <x v="363"/>
    <x v="363"/>
    <x v="0"/>
    <s v="United States"/>
    <s v="San Francisco"/>
    <s v="California"/>
    <n v="94110"/>
    <x v="1"/>
    <s v="OFF-LA-10001613"/>
    <x v="1"/>
    <s v="Labels"/>
    <s v="Avery File Folder Labels"/>
    <x v="1784"/>
    <n v="2"/>
    <n v="0"/>
    <n v="2.8224"/>
    <s v="Anna Andreadi"/>
    <s v=""/>
    <n v="1"/>
    <n v="0"/>
  </r>
  <r>
    <n v="8093"/>
    <x v="4006"/>
    <x v="1183"/>
    <d v="2019-11-13T00:00:00"/>
    <s v="Second Class"/>
    <x v="676"/>
    <x v="676"/>
    <x v="2"/>
    <s v="United States"/>
    <s v="New York City"/>
    <s v="New York"/>
    <n v="10035"/>
    <x v="3"/>
    <s v="OFF-AR-10002818"/>
    <x v="1"/>
    <s v="Art"/>
    <s v="Panasonic KP-310 Heavy-Duty Electric Pencil Sharpener"/>
    <x v="2239"/>
    <n v="5"/>
    <n v="0"/>
    <n v="32.97"/>
    <s v="Chuck Magee"/>
    <s v=""/>
    <n v="1"/>
    <n v="0"/>
  </r>
  <r>
    <n v="8094"/>
    <x v="4007"/>
    <x v="944"/>
    <d v="2019-08-01T00:00:00"/>
    <s v="Second Class"/>
    <x v="589"/>
    <x v="589"/>
    <x v="0"/>
    <s v="United States"/>
    <s v="Seattle"/>
    <s v="Washington"/>
    <n v="98115"/>
    <x v="1"/>
    <s v="FUR-FU-10001940"/>
    <x v="0"/>
    <s v="Furnishings"/>
    <s v="Staple-based wall hangings"/>
    <x v="1708"/>
    <n v="3"/>
    <n v="0"/>
    <n v="10.507200000000001"/>
    <s v="Anna Andreadi"/>
    <s v=""/>
    <n v="1"/>
    <n v="0"/>
  </r>
  <r>
    <n v="8095"/>
    <x v="4007"/>
    <x v="944"/>
    <d v="2019-08-01T00:00:00"/>
    <s v="Second Class"/>
    <x v="589"/>
    <x v="589"/>
    <x v="0"/>
    <s v="United States"/>
    <s v="Seattle"/>
    <s v="Washington"/>
    <n v="98115"/>
    <x v="1"/>
    <s v="OFF-PA-10003883"/>
    <x v="1"/>
    <s v="Paper"/>
    <s v="Message Book, Phone, Wirebound Standard Line Memo, 2 3/4&quot; X 5&quot;"/>
    <x v="2224"/>
    <n v="4"/>
    <n v="0"/>
    <n v="12.052"/>
    <s v="Anna Andreadi"/>
    <s v=""/>
    <n v="1"/>
    <n v="0"/>
  </r>
  <r>
    <n v="8096"/>
    <x v="4007"/>
    <x v="944"/>
    <d v="2019-08-01T00:00:00"/>
    <s v="Second Class"/>
    <x v="589"/>
    <x v="589"/>
    <x v="0"/>
    <s v="United States"/>
    <s v="Seattle"/>
    <s v="Washington"/>
    <n v="98115"/>
    <x v="1"/>
    <s v="OFF-PA-10002787"/>
    <x v="1"/>
    <s v="Paper"/>
    <s v="Xerox 227"/>
    <x v="91"/>
    <n v="2"/>
    <n v="0"/>
    <n v="6.2208000000000006"/>
    <s v="Anna Andreadi"/>
    <s v=""/>
    <n v="1"/>
    <n v="0"/>
  </r>
  <r>
    <n v="8097"/>
    <x v="4007"/>
    <x v="944"/>
    <d v="2019-08-01T00:00:00"/>
    <s v="Second Class"/>
    <x v="589"/>
    <x v="589"/>
    <x v="0"/>
    <s v="United States"/>
    <s v="Seattle"/>
    <s v="Washington"/>
    <n v="98115"/>
    <x v="1"/>
    <s v="TEC-AC-10000991"/>
    <x v="2"/>
    <s v="Accessories"/>
    <s v="Sony Micro Vault Click 8 GB USB 2.0 Flash Drive"/>
    <x v="5291"/>
    <n v="5"/>
    <n v="0"/>
    <n v="32.893000000000008"/>
    <s v="Anna Andreadi"/>
    <s v=""/>
    <n v="1"/>
    <n v="0"/>
  </r>
  <r>
    <n v="8098"/>
    <x v="4008"/>
    <x v="116"/>
    <d v="2020-01-01T00:00:00"/>
    <s v="Standard Class"/>
    <x v="603"/>
    <x v="603"/>
    <x v="0"/>
    <s v="United States"/>
    <s v="Albuquerque"/>
    <s v="New Mexico"/>
    <n v="87105"/>
    <x v="1"/>
    <s v="OFF-ST-10003058"/>
    <x v="1"/>
    <s v="Storage"/>
    <s v="Eldon Mobile Mega Data Cart  Mega Stackable  Add-On Trays"/>
    <x v="2946"/>
    <n v="5"/>
    <n v="0"/>
    <n v="34.292499999999997"/>
    <s v="Anna Andreadi"/>
    <s v=""/>
    <n v="1"/>
    <n v="0"/>
  </r>
  <r>
    <n v="8099"/>
    <x v="4008"/>
    <x v="116"/>
    <d v="2020-01-01T00:00:00"/>
    <s v="Standard Class"/>
    <x v="603"/>
    <x v="603"/>
    <x v="0"/>
    <s v="United States"/>
    <s v="Albuquerque"/>
    <s v="New Mexico"/>
    <n v="87105"/>
    <x v="1"/>
    <s v="OFF-PA-10004239"/>
    <x v="1"/>
    <s v="Paper"/>
    <s v="Xerox 1953"/>
    <x v="732"/>
    <n v="1"/>
    <n v="0"/>
    <n v="1.9259999999999997"/>
    <s v="Anna Andreadi"/>
    <s v=""/>
    <n v="1"/>
    <n v="0"/>
  </r>
  <r>
    <n v="8100"/>
    <x v="4009"/>
    <x v="612"/>
    <d v="2018-03-13T00:00:00"/>
    <s v="First Class"/>
    <x v="563"/>
    <x v="563"/>
    <x v="2"/>
    <s v="United States"/>
    <s v="Los Angeles"/>
    <s v="California"/>
    <n v="90045"/>
    <x v="1"/>
    <s v="TEC-AC-10003038"/>
    <x v="2"/>
    <s v="Accessories"/>
    <s v="Kingston Digital DataTraveler 16GB USB 2.0"/>
    <x v="3999"/>
    <n v="3"/>
    <n v="0"/>
    <n v="5.101499999999997"/>
    <s v="Anna Andreadi"/>
    <s v=""/>
    <n v="1"/>
    <n v="0"/>
  </r>
  <r>
    <n v="8101"/>
    <x v="4009"/>
    <x v="612"/>
    <d v="2018-03-13T00:00:00"/>
    <s v="First Class"/>
    <x v="563"/>
    <x v="563"/>
    <x v="2"/>
    <s v="United States"/>
    <s v="Los Angeles"/>
    <s v="California"/>
    <n v="90045"/>
    <x v="1"/>
    <s v="TEC-MA-10000984"/>
    <x v="2"/>
    <s v="Machines"/>
    <s v="Okidata MB760 Printer"/>
    <x v="5292"/>
    <n v="3"/>
    <n v="0.2"/>
    <n v="377.72999999999956"/>
    <s v="Anna Andreadi"/>
    <s v=""/>
    <n v="1"/>
    <n v="0"/>
  </r>
  <r>
    <n v="8102"/>
    <x v="4010"/>
    <x v="1184"/>
    <d v="2017-05-26T00:00:00"/>
    <s v="Standard Class"/>
    <x v="766"/>
    <x v="766"/>
    <x v="0"/>
    <s v="United States"/>
    <s v="Los Angeles"/>
    <s v="California"/>
    <n v="90045"/>
    <x v="1"/>
    <s v="OFF-LA-10004484"/>
    <x v="1"/>
    <s v="Labels"/>
    <s v="Avery 476"/>
    <x v="341"/>
    <n v="2"/>
    <n v="0"/>
    <n v="3.7995999999999999"/>
    <s v="Anna Andreadi"/>
    <s v=""/>
    <n v="1"/>
    <n v="0"/>
  </r>
  <r>
    <n v="8103"/>
    <x v="4010"/>
    <x v="1184"/>
    <d v="2017-05-26T00:00:00"/>
    <s v="Standard Class"/>
    <x v="766"/>
    <x v="766"/>
    <x v="0"/>
    <s v="United States"/>
    <s v="Los Angeles"/>
    <s v="California"/>
    <n v="90045"/>
    <x v="1"/>
    <s v="TEC-MA-10004002"/>
    <x v="2"/>
    <s v="Machines"/>
    <s v="Zebra GX420t Direct Thermal/Thermal Transfer Printer"/>
    <x v="5293"/>
    <n v="7"/>
    <n v="0.2"/>
    <n v="334.49849999999958"/>
    <s v="Anna Andreadi"/>
    <s v=""/>
    <n v="1"/>
    <n v="0"/>
  </r>
  <r>
    <n v="8104"/>
    <x v="4010"/>
    <x v="1184"/>
    <d v="2017-05-26T00:00:00"/>
    <s v="Standard Class"/>
    <x v="766"/>
    <x v="766"/>
    <x v="0"/>
    <s v="United States"/>
    <s v="Los Angeles"/>
    <s v="California"/>
    <n v="90045"/>
    <x v="1"/>
    <s v="OFF-ST-10002406"/>
    <x v="1"/>
    <s v="Storage"/>
    <s v="Pizazz Global Quick File"/>
    <x v="352"/>
    <n v="7"/>
    <n v="0"/>
    <n v="29.341200000000008"/>
    <s v="Anna Andreadi"/>
    <s v=""/>
    <n v="1"/>
    <n v="0"/>
  </r>
  <r>
    <n v="8105"/>
    <x v="4010"/>
    <x v="1184"/>
    <d v="2017-05-26T00:00:00"/>
    <s v="Standard Class"/>
    <x v="766"/>
    <x v="766"/>
    <x v="0"/>
    <s v="United States"/>
    <s v="Los Angeles"/>
    <s v="California"/>
    <n v="90045"/>
    <x v="1"/>
    <s v="TEC-PH-10003645"/>
    <x v="2"/>
    <s v="Phones"/>
    <s v="Aastra 57i VoIP phone"/>
    <x v="5294"/>
    <n v="6"/>
    <n v="0.2"/>
    <n v="58.179600000000022"/>
    <s v="Anna Andreadi"/>
    <s v=""/>
    <n v="1"/>
    <n v="0"/>
  </r>
  <r>
    <n v="8106"/>
    <x v="4011"/>
    <x v="922"/>
    <d v="2019-02-19T00:00:00"/>
    <s v="First Class"/>
    <x v="736"/>
    <x v="736"/>
    <x v="2"/>
    <s v="United States"/>
    <s v="Houston"/>
    <s v="Texas"/>
    <n v="77041"/>
    <x v="2"/>
    <s v="FUR-BO-10001601"/>
    <x v="0"/>
    <s v="Bookcases"/>
    <s v="Sauder Mission Library with Doors, Fruitwood Finish"/>
    <x v="5295"/>
    <n v="1"/>
    <n v="0.32"/>
    <n v="-17.027400000000007"/>
    <s v="Kelly Williams"/>
    <s v=""/>
    <n v="1"/>
    <n v="0"/>
  </r>
  <r>
    <n v="8107"/>
    <x v="4011"/>
    <x v="922"/>
    <d v="2019-02-19T00:00:00"/>
    <s v="First Class"/>
    <x v="736"/>
    <x v="736"/>
    <x v="2"/>
    <s v="United States"/>
    <s v="Houston"/>
    <s v="Texas"/>
    <n v="77041"/>
    <x v="2"/>
    <s v="OFF-AR-10000937"/>
    <x v="1"/>
    <s v="Art"/>
    <s v="Dixon Ticonderoga Core-Lock Colored Pencils, 48-Color Set"/>
    <x v="5296"/>
    <n v="6"/>
    <n v="0.2"/>
    <n v="52.632000000000005"/>
    <s v="Kelly Williams"/>
    <s v=""/>
    <n v="1"/>
    <n v="0"/>
  </r>
  <r>
    <n v="8108"/>
    <x v="4011"/>
    <x v="922"/>
    <d v="2019-02-19T00:00:00"/>
    <s v="First Class"/>
    <x v="736"/>
    <x v="736"/>
    <x v="2"/>
    <s v="United States"/>
    <s v="Houston"/>
    <s v="Texas"/>
    <n v="77041"/>
    <x v="2"/>
    <s v="TEC-PH-10000038"/>
    <x v="2"/>
    <s v="Phones"/>
    <s v="Jawbone MINI JAMBOX Wireless Bluetooth Speaker"/>
    <x v="1435"/>
    <n v="4"/>
    <n v="0.2"/>
    <n v="-87.667200000000037"/>
    <s v="Kelly Williams"/>
    <s v=""/>
    <n v="1"/>
    <n v="0"/>
  </r>
  <r>
    <n v="8109"/>
    <x v="4012"/>
    <x v="166"/>
    <d v="2019-12-15T00:00:00"/>
    <s v="Standard Class"/>
    <x v="283"/>
    <x v="283"/>
    <x v="0"/>
    <s v="United States"/>
    <s v="Philadelphia"/>
    <s v="Pennsylvania"/>
    <n v="19140"/>
    <x v="3"/>
    <s v="FUR-CH-10003396"/>
    <x v="0"/>
    <s v="Chairs"/>
    <s v="Global Deluxe Steno Chair"/>
    <x v="5297"/>
    <n v="4"/>
    <n v="0.3"/>
    <n v="-58.504800000000017"/>
    <s v="Chuck Magee"/>
    <s v=""/>
    <n v="1"/>
    <n v="0"/>
  </r>
  <r>
    <n v="8110"/>
    <x v="4013"/>
    <x v="551"/>
    <d v="2019-11-23T00:00:00"/>
    <s v="Standard Class"/>
    <x v="709"/>
    <x v="709"/>
    <x v="0"/>
    <s v="United States"/>
    <s v="Chicago"/>
    <s v="Illinois"/>
    <n v="60623"/>
    <x v="2"/>
    <s v="OFF-EN-10002592"/>
    <x v="1"/>
    <s v="Envelopes"/>
    <s v="Peel &amp; Seel Recycled Catalog Envelopes, Brown"/>
    <x v="5298"/>
    <n v="6"/>
    <n v="0.2"/>
    <n v="20.844000000000001"/>
    <s v="Kelly Williams"/>
    <s v=""/>
    <n v="1"/>
    <n v="0"/>
  </r>
  <r>
    <n v="8111"/>
    <x v="4013"/>
    <x v="551"/>
    <d v="2019-11-23T00:00:00"/>
    <s v="Standard Class"/>
    <x v="709"/>
    <x v="709"/>
    <x v="0"/>
    <s v="United States"/>
    <s v="Chicago"/>
    <s v="Illinois"/>
    <n v="60623"/>
    <x v="2"/>
    <s v="FUR-CH-10000422"/>
    <x v="0"/>
    <s v="Chairs"/>
    <s v="Global Highback Leather Tilter in Burgundy"/>
    <x v="5299"/>
    <n v="2"/>
    <n v="0.3"/>
    <n v="-25.477199999999982"/>
    <s v="Kelly Williams"/>
    <s v=""/>
    <n v="1"/>
    <n v="0"/>
  </r>
  <r>
    <n v="8112"/>
    <x v="4014"/>
    <x v="49"/>
    <d v="2018-12-03T00:00:00"/>
    <s v="Second Class"/>
    <x v="622"/>
    <x v="622"/>
    <x v="0"/>
    <s v="United States"/>
    <s v="San Angelo"/>
    <s v="Texas"/>
    <n v="76903"/>
    <x v="2"/>
    <s v="FUR-CH-10002647"/>
    <x v="0"/>
    <s v="Chairs"/>
    <s v="Situations Contoured Folding Chairs, 4/Set"/>
    <x v="5300"/>
    <n v="5"/>
    <n v="0.3"/>
    <n v="-17.744999999999976"/>
    <s v="Kelly Williams"/>
    <s v=""/>
    <n v="1"/>
    <n v="0"/>
  </r>
  <r>
    <n v="8113"/>
    <x v="4014"/>
    <x v="49"/>
    <d v="2018-12-03T00:00:00"/>
    <s v="Second Class"/>
    <x v="622"/>
    <x v="622"/>
    <x v="0"/>
    <s v="United States"/>
    <s v="San Angelo"/>
    <s v="Texas"/>
    <n v="76903"/>
    <x v="2"/>
    <s v="OFF-AP-10004859"/>
    <x v="1"/>
    <s v="Appliances"/>
    <s v="Acco 6 Outlet Guardian Premium Surge Suppressor"/>
    <x v="5301"/>
    <n v="4"/>
    <n v="0.8"/>
    <n v="-30.867200000000004"/>
    <s v="Kelly Williams"/>
    <s v=""/>
    <n v="1"/>
    <n v="0"/>
  </r>
  <r>
    <n v="8114"/>
    <x v="4014"/>
    <x v="49"/>
    <d v="2018-12-03T00:00:00"/>
    <s v="Second Class"/>
    <x v="622"/>
    <x v="622"/>
    <x v="0"/>
    <s v="United States"/>
    <s v="San Angelo"/>
    <s v="Texas"/>
    <n v="76903"/>
    <x v="2"/>
    <s v="FUR-CH-10004477"/>
    <x v="0"/>
    <s v="Chairs"/>
    <s v="Global Push Button Manager's Chair, Indigo"/>
    <x v="4967"/>
    <n v="2"/>
    <n v="0.3"/>
    <n v="-1.217800000000004"/>
    <s v="Kelly Williams"/>
    <s v=""/>
    <n v="1"/>
    <n v="0"/>
  </r>
  <r>
    <n v="8115"/>
    <x v="4015"/>
    <x v="621"/>
    <d v="2019-10-07T00:00:00"/>
    <s v="Second Class"/>
    <x v="429"/>
    <x v="429"/>
    <x v="1"/>
    <s v="United States"/>
    <s v="Pasadena"/>
    <s v="Texas"/>
    <n v="77506"/>
    <x v="2"/>
    <s v="OFF-AR-10004817"/>
    <x v="1"/>
    <s v="Art"/>
    <s v="Colorific Watercolor Pencils"/>
    <x v="5302"/>
    <n v="5"/>
    <n v="0.2"/>
    <n v="2.3219999999999974"/>
    <s v="Kelly Williams"/>
    <s v=""/>
    <n v="1"/>
    <n v="0"/>
  </r>
  <r>
    <n v="8116"/>
    <x v="4016"/>
    <x v="635"/>
    <d v="2019-09-04T00:00:00"/>
    <s v="Standard Class"/>
    <x v="459"/>
    <x v="459"/>
    <x v="1"/>
    <s v="United States"/>
    <s v="Los Angeles"/>
    <s v="California"/>
    <n v="90049"/>
    <x v="1"/>
    <s v="FUR-FU-10003374"/>
    <x v="0"/>
    <s v="Furnishings"/>
    <s v="Electrix Fluorescent Magnifier Lamps &amp; Weighted Base"/>
    <x v="5303"/>
    <n v="3"/>
    <n v="0"/>
    <n v="41.445600000000013"/>
    <s v="Anna Andreadi"/>
    <s v=""/>
    <n v="1"/>
    <n v="0"/>
  </r>
  <r>
    <n v="8117"/>
    <x v="4017"/>
    <x v="221"/>
    <d v="2019-11-24T00:00:00"/>
    <s v="Same Day"/>
    <x v="410"/>
    <x v="410"/>
    <x v="1"/>
    <s v="United States"/>
    <s v="Garden City"/>
    <s v="Kansas"/>
    <n v="67846"/>
    <x v="2"/>
    <s v="OFF-ST-10003123"/>
    <x v="1"/>
    <s v="Storage"/>
    <s v="Fellowes Bases and Tops For Staxonsteel/High-Stak Systems"/>
    <x v="3304"/>
    <n v="1"/>
    <n v="0"/>
    <n v="7.9895999999999994"/>
    <s v="Kelly Williams"/>
    <s v=""/>
    <n v="1"/>
    <n v="0"/>
  </r>
  <r>
    <n v="8118"/>
    <x v="4018"/>
    <x v="160"/>
    <d v="2019-07-05T00:00:00"/>
    <s v="Standard Class"/>
    <x v="627"/>
    <x v="627"/>
    <x v="0"/>
    <s v="United States"/>
    <s v="Los Angeles"/>
    <s v="California"/>
    <n v="90045"/>
    <x v="1"/>
    <s v="OFF-PA-10000675"/>
    <x v="1"/>
    <s v="Paper"/>
    <s v="Xerox 1919"/>
    <x v="2929"/>
    <n v="5"/>
    <n v="0"/>
    <n v="100.4255"/>
    <s v="Anna Andreadi"/>
    <s v=""/>
    <n v="1"/>
    <n v="0"/>
  </r>
  <r>
    <n v="8119"/>
    <x v="4019"/>
    <x v="847"/>
    <d v="2019-07-27T00:00:00"/>
    <s v="Standard Class"/>
    <x v="518"/>
    <x v="518"/>
    <x v="0"/>
    <s v="United States"/>
    <s v="Chicago"/>
    <s v="Illinois"/>
    <n v="60653"/>
    <x v="2"/>
    <s v="FUR-CH-10004997"/>
    <x v="0"/>
    <s v="Chairs"/>
    <s v="Hon Every-Day Series Multi-Task Chairs"/>
    <x v="5304"/>
    <n v="4"/>
    <n v="0.3"/>
    <n v="-75.191999999999979"/>
    <s v="Kelly Williams"/>
    <s v=""/>
    <n v="1"/>
    <n v="0"/>
  </r>
  <r>
    <n v="8120"/>
    <x v="4020"/>
    <x v="583"/>
    <d v="2018-11-16T00:00:00"/>
    <s v="Standard Class"/>
    <x v="221"/>
    <x v="221"/>
    <x v="0"/>
    <s v="United States"/>
    <s v="San Francisco"/>
    <s v="California"/>
    <n v="94110"/>
    <x v="1"/>
    <s v="FUR-FU-10001934"/>
    <x v="0"/>
    <s v="Furnishings"/>
    <s v="Magnifier Swing Arm Lamp"/>
    <x v="108"/>
    <n v="2"/>
    <n v="0"/>
    <n v="10.909600000000001"/>
    <s v="Anna Andreadi"/>
    <s v=""/>
    <n v="1"/>
    <n v="0"/>
  </r>
  <r>
    <n v="8121"/>
    <x v="4020"/>
    <x v="583"/>
    <d v="2018-11-16T00:00:00"/>
    <s v="Standard Class"/>
    <x v="221"/>
    <x v="221"/>
    <x v="0"/>
    <s v="United States"/>
    <s v="San Francisco"/>
    <s v="California"/>
    <n v="94110"/>
    <x v="1"/>
    <s v="FUR-CH-10004997"/>
    <x v="0"/>
    <s v="Chairs"/>
    <s v="Hon Every-Day Series Multi-Task Chairs"/>
    <x v="542"/>
    <n v="3"/>
    <n v="0.2"/>
    <n v="0"/>
    <s v="Anna Andreadi"/>
    <s v=""/>
    <n v="1"/>
    <n v="0"/>
  </r>
  <r>
    <n v="8122"/>
    <x v="4020"/>
    <x v="583"/>
    <d v="2018-11-16T00:00:00"/>
    <s v="Standard Class"/>
    <x v="221"/>
    <x v="221"/>
    <x v="0"/>
    <s v="United States"/>
    <s v="San Francisco"/>
    <s v="California"/>
    <n v="94110"/>
    <x v="1"/>
    <s v="OFF-BI-10001890"/>
    <x v="1"/>
    <s v="Binders"/>
    <s v="Avery Poly Binder Pockets"/>
    <x v="5305"/>
    <n v="11"/>
    <n v="0.2"/>
    <n v="11.026399999999999"/>
    <s v="Anna Andreadi"/>
    <s v=""/>
    <n v="1"/>
    <n v="0"/>
  </r>
  <r>
    <n v="8123"/>
    <x v="4021"/>
    <x v="337"/>
    <d v="2016-12-15T00:00:00"/>
    <s v="Standard Class"/>
    <x v="224"/>
    <x v="224"/>
    <x v="0"/>
    <s v="United States"/>
    <s v="Philadelphia"/>
    <s v="Pennsylvania"/>
    <n v="19134"/>
    <x v="3"/>
    <s v="OFF-EN-10002500"/>
    <x v="1"/>
    <s v="Envelopes"/>
    <s v="Globe Weis Peel &amp; Seel First Class Envelopes"/>
    <x v="5306"/>
    <n v="3"/>
    <n v="0.2"/>
    <n v="9.5850000000000009"/>
    <s v="Chuck Magee"/>
    <s v=""/>
    <n v="1"/>
    <n v="0"/>
  </r>
  <r>
    <n v="8124"/>
    <x v="4021"/>
    <x v="337"/>
    <d v="2016-12-15T00:00:00"/>
    <s v="Standard Class"/>
    <x v="224"/>
    <x v="224"/>
    <x v="0"/>
    <s v="United States"/>
    <s v="Philadelphia"/>
    <s v="Pennsylvania"/>
    <n v="19134"/>
    <x v="3"/>
    <s v="TEC-CO-10001766"/>
    <x v="2"/>
    <s v="Copiers"/>
    <s v="Canon PC940 Copier"/>
    <x v="5307"/>
    <n v="4"/>
    <n v="0.4"/>
    <n v="125.99719999999991"/>
    <s v="Chuck Magee"/>
    <s v=""/>
    <n v="1"/>
    <n v="0"/>
  </r>
  <r>
    <n v="8125"/>
    <x v="4022"/>
    <x v="210"/>
    <d v="2019-09-12T00:00:00"/>
    <s v="Standard Class"/>
    <x v="350"/>
    <x v="350"/>
    <x v="0"/>
    <s v="United States"/>
    <s v="Modesto"/>
    <s v="California"/>
    <n v="95351"/>
    <x v="1"/>
    <s v="FUR-CH-10004860"/>
    <x v="0"/>
    <s v="Chairs"/>
    <s v="Global Low Back Tilter Chair"/>
    <x v="224"/>
    <n v="2"/>
    <n v="0.2"/>
    <n v="-28.274400000000021"/>
    <s v="Anna Andreadi"/>
    <s v=""/>
    <n v="1"/>
    <n v="0"/>
  </r>
  <r>
    <n v="8126"/>
    <x v="4023"/>
    <x v="525"/>
    <d v="2017-02-13T00:00:00"/>
    <s v="Standard Class"/>
    <x v="772"/>
    <x v="772"/>
    <x v="0"/>
    <s v="United States"/>
    <s v="Houston"/>
    <s v="Texas"/>
    <n v="77070"/>
    <x v="2"/>
    <s v="OFF-BI-10002049"/>
    <x v="1"/>
    <s v="Binders"/>
    <s v="UniKeep View Case Binders"/>
    <x v="995"/>
    <n v="3"/>
    <n v="0.8"/>
    <n v="-4.9878000000000018"/>
    <s v="Kelly Williams"/>
    <s v=""/>
    <n v="1"/>
    <n v="0"/>
  </r>
  <r>
    <n v="8127"/>
    <x v="4023"/>
    <x v="525"/>
    <d v="2017-02-13T00:00:00"/>
    <s v="Standard Class"/>
    <x v="772"/>
    <x v="772"/>
    <x v="0"/>
    <s v="United States"/>
    <s v="Houston"/>
    <s v="Texas"/>
    <n v="77070"/>
    <x v="2"/>
    <s v="TEC-AC-10003499"/>
    <x v="2"/>
    <s v="Accessories"/>
    <s v="Memorex Mini Travel Drive 8 GB USB 2.0 Flash Drive"/>
    <x v="5183"/>
    <n v="2"/>
    <n v="0.2"/>
    <n v="4.4004000000000003"/>
    <s v="Kelly Williams"/>
    <s v=""/>
    <n v="1"/>
    <n v="0"/>
  </r>
  <r>
    <n v="8128"/>
    <x v="4023"/>
    <x v="525"/>
    <d v="2017-02-13T00:00:00"/>
    <s v="Standard Class"/>
    <x v="772"/>
    <x v="772"/>
    <x v="0"/>
    <s v="United States"/>
    <s v="Houston"/>
    <s v="Texas"/>
    <n v="77070"/>
    <x v="2"/>
    <s v="OFF-ST-10003470"/>
    <x v="1"/>
    <s v="Storage"/>
    <s v="Tennsco Snap-Together Open Shelving Units, Starter Sets and Add-On Units"/>
    <x v="5308"/>
    <n v="3"/>
    <n v="0.2"/>
    <n v="-125.76600000000005"/>
    <s v="Kelly Williams"/>
    <s v=""/>
    <n v="1"/>
    <n v="0"/>
  </r>
  <r>
    <n v="8129"/>
    <x v="4024"/>
    <x v="775"/>
    <d v="2019-09-01T00:00:00"/>
    <s v="Standard Class"/>
    <x v="24"/>
    <x v="24"/>
    <x v="0"/>
    <s v="United States"/>
    <s v="Chicago"/>
    <s v="Illinois"/>
    <n v="60610"/>
    <x v="2"/>
    <s v="FUR-FU-10000222"/>
    <x v="0"/>
    <s v="Furnishings"/>
    <s v="Seth Thomas 16&quot; Steel Case Clock"/>
    <x v="647"/>
    <n v="5"/>
    <n v="0.6"/>
    <n v="-43.847999999999985"/>
    <s v="Kelly Williams"/>
    <s v=""/>
    <n v="1"/>
    <n v="0"/>
  </r>
  <r>
    <n v="8130"/>
    <x v="4025"/>
    <x v="836"/>
    <d v="2016-07-23T00:00:00"/>
    <s v="First Class"/>
    <x v="63"/>
    <x v="63"/>
    <x v="1"/>
    <s v="United States"/>
    <s v="Riverside"/>
    <s v="California"/>
    <n v="92503"/>
    <x v="1"/>
    <s v="TEC-AC-10000023"/>
    <x v="2"/>
    <s v="Accessories"/>
    <s v="Maxell 74 Minute CD-R Spindle, 50/Pack"/>
    <x v="5045"/>
    <n v="2"/>
    <n v="0"/>
    <n v="15.098399999999998"/>
    <s v="Anna Andreadi"/>
    <s v=""/>
    <n v="1"/>
    <n v="0"/>
  </r>
  <r>
    <n v="8131"/>
    <x v="4025"/>
    <x v="836"/>
    <d v="2016-07-23T00:00:00"/>
    <s v="First Class"/>
    <x v="63"/>
    <x v="63"/>
    <x v="1"/>
    <s v="United States"/>
    <s v="Riverside"/>
    <s v="California"/>
    <n v="92503"/>
    <x v="1"/>
    <s v="OFF-PA-10003971"/>
    <x v="1"/>
    <s v="Paper"/>
    <s v="Xerox 1965"/>
    <x v="493"/>
    <n v="2"/>
    <n v="0"/>
    <n v="5.8604000000000003"/>
    <s v="Anna Andreadi"/>
    <s v=""/>
    <n v="1"/>
    <n v="0"/>
  </r>
  <r>
    <n v="8132"/>
    <x v="4025"/>
    <x v="836"/>
    <d v="2016-07-23T00:00:00"/>
    <s v="First Class"/>
    <x v="63"/>
    <x v="63"/>
    <x v="1"/>
    <s v="United States"/>
    <s v="Riverside"/>
    <s v="California"/>
    <n v="92503"/>
    <x v="1"/>
    <s v="OFF-AR-10003481"/>
    <x v="1"/>
    <s v="Art"/>
    <s v="Newell 348"/>
    <x v="2805"/>
    <n v="4"/>
    <n v="0"/>
    <n v="3.8047999999999984"/>
    <s v="Anna Andreadi"/>
    <s v=""/>
    <n v="1"/>
    <n v="0"/>
  </r>
  <r>
    <n v="8133"/>
    <x v="4025"/>
    <x v="836"/>
    <d v="2016-07-23T00:00:00"/>
    <s v="First Class"/>
    <x v="63"/>
    <x v="63"/>
    <x v="1"/>
    <s v="United States"/>
    <s v="Riverside"/>
    <s v="California"/>
    <n v="92503"/>
    <x v="1"/>
    <s v="OFF-ST-10001490"/>
    <x v="1"/>
    <s v="Storage"/>
    <s v="Hot File 7-Pocket, Floor Stand"/>
    <x v="3469"/>
    <n v="3"/>
    <n v="0"/>
    <n v="160.62299999999993"/>
    <s v="Anna Andreadi"/>
    <s v=""/>
    <n v="1"/>
    <n v="0"/>
  </r>
  <r>
    <n v="8134"/>
    <x v="4026"/>
    <x v="1049"/>
    <d v="2017-10-13T00:00:00"/>
    <s v="Standard Class"/>
    <x v="16"/>
    <x v="16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x v="5309"/>
    <n v="3"/>
    <n v="0.6"/>
    <n v="-70.960499999999996"/>
    <s v="Kelly Williams"/>
    <s v=""/>
    <n v="1"/>
    <n v="0"/>
  </r>
  <r>
    <n v="8135"/>
    <x v="4027"/>
    <x v="1130"/>
    <d v="2017-02-21T00:00:00"/>
    <s v="Standard Class"/>
    <x v="361"/>
    <x v="361"/>
    <x v="0"/>
    <s v="United States"/>
    <s v="Los Angeles"/>
    <s v="California"/>
    <n v="90008"/>
    <x v="1"/>
    <s v="OFF-PA-10001970"/>
    <x v="1"/>
    <s v="Paper"/>
    <s v="Xerox 1881"/>
    <x v="655"/>
    <n v="3"/>
    <n v="0"/>
    <n v="17.314799999999998"/>
    <s v="Anna Andreadi"/>
    <s v=""/>
    <n v="1"/>
    <n v="0"/>
  </r>
  <r>
    <n v="8136"/>
    <x v="4027"/>
    <x v="1130"/>
    <d v="2017-02-21T00:00:00"/>
    <s v="Standard Class"/>
    <x v="361"/>
    <x v="361"/>
    <x v="0"/>
    <s v="United States"/>
    <s v="Los Angeles"/>
    <s v="California"/>
    <n v="90008"/>
    <x v="1"/>
    <s v="OFF-LA-10002762"/>
    <x v="1"/>
    <s v="Labels"/>
    <s v="Avery 485"/>
    <x v="2077"/>
    <n v="7"/>
    <n v="0"/>
    <n v="41.223699999999994"/>
    <s v="Anna Andreadi"/>
    <s v=""/>
    <n v="1"/>
    <n v="0"/>
  </r>
  <r>
    <n v="8137"/>
    <x v="4028"/>
    <x v="399"/>
    <d v="2018-08-16T00:00:00"/>
    <s v="Standard Class"/>
    <x v="703"/>
    <x v="703"/>
    <x v="1"/>
    <s v="United States"/>
    <s v="Lakeland"/>
    <s v="Florida"/>
    <n v="33801"/>
    <x v="0"/>
    <s v="FUR-TA-10002533"/>
    <x v="0"/>
    <s v="Tables"/>
    <s v="BPI Conference Tables"/>
    <x v="5310"/>
    <n v="7"/>
    <n v="0.45"/>
    <n v="-255.58750000000009"/>
    <s v="Cassandra Brandow"/>
    <s v=""/>
    <n v="1"/>
    <n v="0"/>
  </r>
  <r>
    <n v="8138"/>
    <x v="4029"/>
    <x v="187"/>
    <d v="2016-11-13T00:00:00"/>
    <s v="Standard Class"/>
    <x v="682"/>
    <x v="682"/>
    <x v="2"/>
    <s v="United States"/>
    <s v="New York City"/>
    <s v="New York"/>
    <n v="10035"/>
    <x v="3"/>
    <s v="FUR-FU-10004091"/>
    <x v="0"/>
    <s v="Furnishings"/>
    <s v="Eldon 200 Class Desk Accessories, Black"/>
    <x v="5311"/>
    <n v="9"/>
    <n v="0"/>
    <n v="21.477600000000002"/>
    <s v="Chuck Magee"/>
    <s v=""/>
    <n v="1"/>
    <n v="0"/>
  </r>
  <r>
    <n v="8139"/>
    <x v="4030"/>
    <x v="427"/>
    <d v="2018-07-22T00:00:00"/>
    <s v="Standard Class"/>
    <x v="71"/>
    <x v="71"/>
    <x v="2"/>
    <s v="United States"/>
    <s v="Philadelphia"/>
    <s v="Pennsylvania"/>
    <n v="19140"/>
    <x v="3"/>
    <s v="OFF-AR-10001545"/>
    <x v="1"/>
    <s v="Art"/>
    <s v="Newell 326"/>
    <x v="2437"/>
    <n v="8"/>
    <n v="0.2"/>
    <n v="1.2671999999999994"/>
    <s v="Chuck Magee"/>
    <s v=""/>
    <n v="1"/>
    <n v="0"/>
  </r>
  <r>
    <n v="8140"/>
    <x v="4030"/>
    <x v="427"/>
    <d v="2018-07-22T00:00:00"/>
    <s v="Standard Class"/>
    <x v="71"/>
    <x v="71"/>
    <x v="2"/>
    <s v="United States"/>
    <s v="Philadelphia"/>
    <s v="Pennsylvania"/>
    <n v="19140"/>
    <x v="3"/>
    <s v="OFF-ST-10001476"/>
    <x v="1"/>
    <s v="Storage"/>
    <s v="Steel Personal Filing/Posting Tote"/>
    <x v="5312"/>
    <n v="10"/>
    <n v="0.2"/>
    <n v="24.856999999999999"/>
    <s v="Chuck Magee"/>
    <s v=""/>
    <n v="1"/>
    <n v="0"/>
  </r>
  <r>
    <n v="8141"/>
    <x v="4030"/>
    <x v="427"/>
    <d v="2018-07-22T00:00:00"/>
    <s v="Standard Class"/>
    <x v="71"/>
    <x v="71"/>
    <x v="2"/>
    <s v="United States"/>
    <s v="Philadelphia"/>
    <s v="Pennsylvania"/>
    <n v="19140"/>
    <x v="3"/>
    <s v="OFF-PA-10004971"/>
    <x v="1"/>
    <s v="Paper"/>
    <s v="Xerox 196"/>
    <x v="282"/>
    <n v="4"/>
    <n v="0.2"/>
    <n v="6.7048000000000005"/>
    <s v="Chuck Magee"/>
    <s v=""/>
    <n v="1"/>
    <n v="0"/>
  </r>
  <r>
    <n v="8142"/>
    <x v="4031"/>
    <x v="473"/>
    <d v="2018-02-10T00:00:00"/>
    <s v="Standard Class"/>
    <x v="616"/>
    <x v="616"/>
    <x v="0"/>
    <s v="United States"/>
    <s v="San Diego"/>
    <s v="California"/>
    <n v="92037"/>
    <x v="1"/>
    <s v="OFF-LA-10003223"/>
    <x v="1"/>
    <s v="Labels"/>
    <s v="Avery 508"/>
    <x v="1674"/>
    <n v="3"/>
    <n v="0"/>
    <n v="7.2176999999999998"/>
    <s v="Anna Andreadi"/>
    <s v=""/>
    <n v="1"/>
    <n v="0"/>
  </r>
  <r>
    <n v="8143"/>
    <x v="4031"/>
    <x v="473"/>
    <d v="2018-02-10T00:00:00"/>
    <s v="Standard Class"/>
    <x v="616"/>
    <x v="616"/>
    <x v="0"/>
    <s v="United States"/>
    <s v="San Diego"/>
    <s v="California"/>
    <n v="92037"/>
    <x v="1"/>
    <s v="OFF-ST-10004340"/>
    <x v="1"/>
    <s v="Storage"/>
    <s v="Fellowes Mobile File Cart, Black"/>
    <x v="4702"/>
    <n v="3"/>
    <n v="0"/>
    <n v="50.365800000000007"/>
    <s v="Anna Andreadi"/>
    <s v=""/>
    <n v="1"/>
    <n v="0"/>
  </r>
  <r>
    <n v="8144"/>
    <x v="4031"/>
    <x v="473"/>
    <d v="2018-02-10T00:00:00"/>
    <s v="Standard Class"/>
    <x v="616"/>
    <x v="616"/>
    <x v="0"/>
    <s v="United States"/>
    <s v="San Diego"/>
    <s v="California"/>
    <n v="92037"/>
    <x v="1"/>
    <s v="FUR-TA-10001095"/>
    <x v="0"/>
    <s v="Tables"/>
    <s v="Chromcraft Round Conference Tables"/>
    <x v="5313"/>
    <n v="4"/>
    <n v="0.2"/>
    <n v="6.9715999999999951"/>
    <s v="Anna Andreadi"/>
    <s v=""/>
    <n v="1"/>
    <n v="0"/>
  </r>
  <r>
    <n v="8145"/>
    <x v="4031"/>
    <x v="473"/>
    <d v="2018-02-10T00:00:00"/>
    <s v="Standard Class"/>
    <x v="616"/>
    <x v="616"/>
    <x v="0"/>
    <s v="United States"/>
    <s v="San Diego"/>
    <s v="California"/>
    <n v="92037"/>
    <x v="1"/>
    <s v="TEC-PH-10001448"/>
    <x v="2"/>
    <s v="Phones"/>
    <s v="Anker Astro 15000mAh USB Portable Charger"/>
    <x v="4101"/>
    <n v="4"/>
    <n v="0.2"/>
    <n v="-31.993600000000029"/>
    <s v="Anna Andreadi"/>
    <s v=""/>
    <n v="1"/>
    <n v="0"/>
  </r>
  <r>
    <n v="8146"/>
    <x v="4032"/>
    <x v="886"/>
    <d v="2016-06-27T00:00:00"/>
    <s v="Standard Class"/>
    <x v="476"/>
    <x v="476"/>
    <x v="0"/>
    <s v="United States"/>
    <s v="Lawton"/>
    <s v="Oklahoma"/>
    <n v="73505"/>
    <x v="2"/>
    <s v="OFF-AP-10001005"/>
    <x v="1"/>
    <s v="Appliances"/>
    <s v="Honeywell Quietcare HEPA Air Cleaner"/>
    <x v="5314"/>
    <n v="6"/>
    <n v="0"/>
    <n v="155.72699999999998"/>
    <s v="Kelly Williams"/>
    <s v=""/>
    <n v="1"/>
    <n v="0"/>
  </r>
  <r>
    <n v="8147"/>
    <x v="4032"/>
    <x v="886"/>
    <d v="2016-06-27T00:00:00"/>
    <s v="Standard Class"/>
    <x v="476"/>
    <x v="476"/>
    <x v="0"/>
    <s v="United States"/>
    <s v="Lawton"/>
    <s v="Oklahoma"/>
    <n v="73505"/>
    <x v="2"/>
    <s v="OFF-AR-10003469"/>
    <x v="1"/>
    <s v="Art"/>
    <s v="Nontoxic Chalk"/>
    <x v="2872"/>
    <n v="2"/>
    <n v="0"/>
    <n v="1.6896"/>
    <s v="Kelly Williams"/>
    <s v=""/>
    <n v="1"/>
    <n v="0"/>
  </r>
  <r>
    <n v="8148"/>
    <x v="4033"/>
    <x v="255"/>
    <d v="2019-06-14T00:00:00"/>
    <s v="Standard Class"/>
    <x v="165"/>
    <x v="165"/>
    <x v="0"/>
    <s v="United States"/>
    <s v="Salem"/>
    <s v="Virginia"/>
    <n v="24153"/>
    <x v="0"/>
    <s v="OFF-PA-10000249"/>
    <x v="1"/>
    <s v="Paper"/>
    <s v="Easy-staple paper"/>
    <x v="338"/>
    <n v="4"/>
    <n v="0"/>
    <n v="23.086399999999998"/>
    <s v="Cassandra Brandow"/>
    <s v=""/>
    <n v="1"/>
    <n v="0"/>
  </r>
  <r>
    <n v="8149"/>
    <x v="4034"/>
    <x v="797"/>
    <d v="2018-12-31T00:00:00"/>
    <s v="Standard Class"/>
    <x v="670"/>
    <x v="670"/>
    <x v="2"/>
    <s v="United States"/>
    <s v="Santa Ana"/>
    <s v="California"/>
    <n v="92704"/>
    <x v="1"/>
    <s v="OFF-LA-10001613"/>
    <x v="1"/>
    <s v="Labels"/>
    <s v="Avery File Folder Labels"/>
    <x v="171"/>
    <n v="7"/>
    <n v="0"/>
    <n v="9.8783999999999992"/>
    <s v="Anna Andreadi"/>
    <s v=""/>
    <n v="1"/>
    <n v="0"/>
  </r>
  <r>
    <n v="8150"/>
    <x v="4035"/>
    <x v="755"/>
    <d v="2016-01-29T00:00:00"/>
    <s v="First Class"/>
    <x v="662"/>
    <x v="662"/>
    <x v="1"/>
    <s v="United States"/>
    <s v="Rapid City"/>
    <s v="South Dakota"/>
    <n v="57701"/>
    <x v="2"/>
    <s v="OFF-BI-10001758"/>
    <x v="1"/>
    <s v="Binders"/>
    <s v="Wilson Jones 14 Line Acrylic Coated Pressboard Data Binders"/>
    <x v="3893"/>
    <n v="2"/>
    <n v="0"/>
    <n v="5.0195999999999996"/>
    <s v="Kelly Williams"/>
    <s v=""/>
    <n v="1"/>
    <n v="0"/>
  </r>
  <r>
    <n v="8151"/>
    <x v="4035"/>
    <x v="755"/>
    <d v="2016-01-29T00:00:00"/>
    <s v="First Class"/>
    <x v="662"/>
    <x v="662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x v="1741"/>
    <n v="2"/>
    <n v="0"/>
    <n v="39.748800000000003"/>
    <s v="Kelly Williams"/>
    <s v=""/>
    <n v="1"/>
    <n v="0"/>
  </r>
  <r>
    <n v="8152"/>
    <x v="4036"/>
    <x v="721"/>
    <d v="2019-03-25T00:00:00"/>
    <s v="First Class"/>
    <x v="181"/>
    <x v="181"/>
    <x v="0"/>
    <s v="United States"/>
    <s v="Seattle"/>
    <s v="Washington"/>
    <n v="98115"/>
    <x v="1"/>
    <s v="OFF-ST-10001558"/>
    <x v="1"/>
    <s v="Storage"/>
    <s v="Acco Perma 4000 Stacking Storage Drawers"/>
    <x v="4663"/>
    <n v="2"/>
    <n v="0"/>
    <n v="4.8719999999999999"/>
    <s v="Anna Andreadi"/>
    <n v="1"/>
    <n v="0"/>
    <n v="0"/>
  </r>
  <r>
    <n v="8153"/>
    <x v="4036"/>
    <x v="721"/>
    <d v="2019-03-25T00:00:00"/>
    <s v="First Class"/>
    <x v="181"/>
    <x v="181"/>
    <x v="0"/>
    <s v="United States"/>
    <s v="Seattle"/>
    <s v="Washington"/>
    <n v="98115"/>
    <x v="1"/>
    <s v="OFF-PA-10002986"/>
    <x v="1"/>
    <s v="Paper"/>
    <s v="Xerox 1898"/>
    <x v="130"/>
    <n v="3"/>
    <n v="0"/>
    <n v="9.6191999999999993"/>
    <s v="Anna Andreadi"/>
    <n v="1"/>
    <n v="0"/>
    <n v="0"/>
  </r>
  <r>
    <n v="8154"/>
    <x v="4036"/>
    <x v="721"/>
    <d v="2019-03-25T00:00:00"/>
    <s v="First Class"/>
    <x v="181"/>
    <x v="181"/>
    <x v="0"/>
    <s v="United States"/>
    <s v="Seattle"/>
    <s v="Washington"/>
    <n v="98115"/>
    <x v="1"/>
    <s v="TEC-CO-10004722"/>
    <x v="2"/>
    <s v="Copiers"/>
    <s v="Canon imageCLASS 2200 Advanced Copier"/>
    <x v="5315"/>
    <n v="4"/>
    <n v="0"/>
    <n v="6719.9807999999994"/>
    <s v="Anna Andreadi"/>
    <n v="1"/>
    <n v="0"/>
    <n v="0"/>
  </r>
  <r>
    <n v="8155"/>
    <x v="4037"/>
    <x v="177"/>
    <d v="2019-03-24T00:00:00"/>
    <s v="Standard Class"/>
    <x v="742"/>
    <x v="742"/>
    <x v="0"/>
    <s v="United States"/>
    <s v="Middletown"/>
    <s v="Connecticut"/>
    <n v="6457"/>
    <x v="3"/>
    <s v="TEC-AC-10002842"/>
    <x v="2"/>
    <s v="Accessories"/>
    <s v="WD My Passport Ultra 2TB Portable External Hard Drive"/>
    <x v="1685"/>
    <n v="2"/>
    <n v="0"/>
    <n v="38.080000000000013"/>
    <s v="Chuck Magee"/>
    <s v=""/>
    <n v="1"/>
    <n v="0"/>
  </r>
  <r>
    <n v="8156"/>
    <x v="4037"/>
    <x v="177"/>
    <d v="2019-03-24T00:00:00"/>
    <s v="Standard Class"/>
    <x v="742"/>
    <x v="742"/>
    <x v="0"/>
    <s v="United States"/>
    <s v="Middletown"/>
    <s v="Connecticut"/>
    <n v="6457"/>
    <x v="3"/>
    <s v="OFF-PA-10001125"/>
    <x v="1"/>
    <s v="Paper"/>
    <s v="Xerox 1988"/>
    <x v="1168"/>
    <n v="2"/>
    <n v="0"/>
    <n v="27.881999999999998"/>
    <s v="Chuck Magee"/>
    <s v=""/>
    <n v="1"/>
    <n v="0"/>
  </r>
  <r>
    <n v="8157"/>
    <x v="4038"/>
    <x v="964"/>
    <d v="2018-10-09T00:00:00"/>
    <s v="Standard Class"/>
    <x v="234"/>
    <x v="234"/>
    <x v="0"/>
    <s v="United States"/>
    <s v="Baltimore"/>
    <s v="Maryland"/>
    <n v="21215"/>
    <x v="3"/>
    <s v="FUR-TA-10002622"/>
    <x v="0"/>
    <s v="Tables"/>
    <s v="Bush Andora Conference Table, Maple/Graphite Gray Finish"/>
    <x v="5316"/>
    <n v="2"/>
    <n v="0.3"/>
    <n v="-23.93719999999999"/>
    <s v="Chuck Magee"/>
    <s v=""/>
    <n v="1"/>
    <n v="0"/>
  </r>
  <r>
    <n v="8158"/>
    <x v="4039"/>
    <x v="741"/>
    <d v="2018-11-22T00:00:00"/>
    <s v="Standard Class"/>
    <x v="310"/>
    <x v="310"/>
    <x v="0"/>
    <s v="United States"/>
    <s v="San Diego"/>
    <s v="California"/>
    <n v="92105"/>
    <x v="1"/>
    <s v="TEC-AC-10002842"/>
    <x v="2"/>
    <s v="Accessories"/>
    <s v="WD My Passport Ultra 2TB Portable External Hard Drive"/>
    <x v="2027"/>
    <n v="5"/>
    <n v="0"/>
    <n v="95.200000000000031"/>
    <s v="Anna Andreadi"/>
    <s v=""/>
    <n v="1"/>
    <n v="0"/>
  </r>
  <r>
    <n v="8159"/>
    <x v="4040"/>
    <x v="377"/>
    <d v="2020-01-01T00:00:00"/>
    <s v="Standard Class"/>
    <x v="208"/>
    <x v="208"/>
    <x v="1"/>
    <s v="United States"/>
    <s v="Odessa"/>
    <s v="Texas"/>
    <n v="79762"/>
    <x v="2"/>
    <s v="OFF-PA-10004285"/>
    <x v="1"/>
    <s v="Paper"/>
    <s v="Xerox 1959"/>
    <x v="2975"/>
    <n v="3"/>
    <n v="0.2"/>
    <n v="5.6111999999999993"/>
    <s v="Kelly Williams"/>
    <s v=""/>
    <n v="1"/>
    <n v="0"/>
  </r>
  <r>
    <n v="8160"/>
    <x v="4041"/>
    <x v="1185"/>
    <d v="2018-03-13T00:00:00"/>
    <s v="Standard Class"/>
    <x v="46"/>
    <x v="46"/>
    <x v="2"/>
    <s v="United States"/>
    <s v="Milford"/>
    <s v="Connecticut"/>
    <n v="6460"/>
    <x v="3"/>
    <s v="TEC-AC-10004469"/>
    <x v="2"/>
    <s v="Accessories"/>
    <s v="Microsoft Sculpt Comfort Mouse"/>
    <x v="5240"/>
    <n v="5"/>
    <n v="0"/>
    <n v="87.890000000000015"/>
    <s v="Chuck Magee"/>
    <s v=""/>
    <n v="1"/>
    <n v="0"/>
  </r>
  <r>
    <n v="8161"/>
    <x v="4042"/>
    <x v="595"/>
    <d v="2018-02-20T00:00:00"/>
    <s v="Standard Class"/>
    <x v="479"/>
    <x v="479"/>
    <x v="0"/>
    <s v="United States"/>
    <s v="Belleville"/>
    <s v="New Jersey"/>
    <n v="7109"/>
    <x v="3"/>
    <s v="FUR-CH-10001545"/>
    <x v="0"/>
    <s v="Chairs"/>
    <s v="Hon Comfortask Task/Swivel Chairs"/>
    <x v="5317"/>
    <n v="2"/>
    <n v="0"/>
    <n v="36.473600000000005"/>
    <s v="Chuck Magee"/>
    <s v=""/>
    <n v="1"/>
    <n v="0"/>
  </r>
  <r>
    <n v="8162"/>
    <x v="4043"/>
    <x v="694"/>
    <d v="2017-10-03T00:00:00"/>
    <s v="Second Class"/>
    <x v="370"/>
    <x v="370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x v="5318"/>
    <n v="6"/>
    <n v="0"/>
    <n v="76.315200000000004"/>
    <s v="Chuck Magee"/>
    <s v=""/>
    <n v="1"/>
    <n v="0"/>
  </r>
  <r>
    <n v="8163"/>
    <x v="4043"/>
    <x v="694"/>
    <d v="2017-10-03T00:00:00"/>
    <s v="Second Class"/>
    <x v="370"/>
    <x v="370"/>
    <x v="0"/>
    <s v="United States"/>
    <s v="New York City"/>
    <s v="New York"/>
    <n v="10035"/>
    <x v="3"/>
    <s v="TEC-PH-10003012"/>
    <x v="2"/>
    <s v="Phones"/>
    <s v="Nortel Meridian M3904 Professional Digital phone"/>
    <x v="673"/>
    <n v="2"/>
    <n v="0"/>
    <n v="89.314199999999971"/>
    <s v="Chuck Magee"/>
    <s v=""/>
    <n v="1"/>
    <n v="0"/>
  </r>
  <r>
    <n v="8164"/>
    <x v="4044"/>
    <x v="121"/>
    <d v="2017-11-06T00:00:00"/>
    <s v="Standard Class"/>
    <x v="299"/>
    <x v="299"/>
    <x v="0"/>
    <s v="United States"/>
    <s v="San Diego"/>
    <s v="California"/>
    <n v="92105"/>
    <x v="1"/>
    <s v="FUR-FU-10004909"/>
    <x v="0"/>
    <s v="Furnishings"/>
    <s v="Contemporary Wood/Metal Frame"/>
    <x v="5319"/>
    <n v="6"/>
    <n v="0"/>
    <n v="33.935999999999993"/>
    <s v="Anna Andreadi"/>
    <s v=""/>
    <n v="1"/>
    <n v="0"/>
  </r>
  <r>
    <n v="8165"/>
    <x v="4044"/>
    <x v="121"/>
    <d v="2017-11-06T00:00:00"/>
    <s v="Standard Class"/>
    <x v="299"/>
    <x v="299"/>
    <x v="0"/>
    <s v="United States"/>
    <s v="San Diego"/>
    <s v="California"/>
    <n v="92105"/>
    <x v="1"/>
    <s v="OFF-BI-10001524"/>
    <x v="1"/>
    <s v="Binders"/>
    <s v="GBC Premium Transparent Covers with Diagonal Lined Pattern"/>
    <x v="3668"/>
    <n v="7"/>
    <n v="0.2"/>
    <n v="41.120799999999988"/>
    <s v="Anna Andreadi"/>
    <s v=""/>
    <n v="1"/>
    <n v="0"/>
  </r>
  <r>
    <n v="8166"/>
    <x v="4044"/>
    <x v="121"/>
    <d v="2017-11-06T00:00:00"/>
    <s v="Standard Class"/>
    <x v="299"/>
    <x v="299"/>
    <x v="0"/>
    <s v="United States"/>
    <s v="San Diego"/>
    <s v="California"/>
    <n v="92105"/>
    <x v="1"/>
    <s v="OFF-BI-10003355"/>
    <x v="1"/>
    <s v="Binders"/>
    <s v="Cardinal Holdit Business Card Pockets"/>
    <x v="1655"/>
    <n v="3"/>
    <n v="0.2"/>
    <n v="4.1832000000000003"/>
    <s v="Anna Andreadi"/>
    <s v=""/>
    <n v="1"/>
    <n v="0"/>
  </r>
  <r>
    <n v="8167"/>
    <x v="4044"/>
    <x v="121"/>
    <d v="2017-11-06T00:00:00"/>
    <s v="Standard Class"/>
    <x v="299"/>
    <x v="299"/>
    <x v="0"/>
    <s v="United States"/>
    <s v="San Diego"/>
    <s v="California"/>
    <n v="92105"/>
    <x v="1"/>
    <s v="FUR-BO-10004357"/>
    <x v="0"/>
    <s v="Bookcases"/>
    <s v="O'Sullivan Living Dimensions 3-Shelf Bookcases"/>
    <x v="5320"/>
    <n v="3"/>
    <n v="0.15"/>
    <n v="-30.147000000000048"/>
    <s v="Anna Andreadi"/>
    <s v=""/>
    <n v="1"/>
    <n v="0"/>
  </r>
  <r>
    <n v="8168"/>
    <x v="4045"/>
    <x v="995"/>
    <d v="2018-08-05T00:00:00"/>
    <s v="Standard Class"/>
    <x v="706"/>
    <x v="706"/>
    <x v="1"/>
    <s v="United States"/>
    <s v="San Francisco"/>
    <s v="California"/>
    <n v="94122"/>
    <x v="1"/>
    <s v="FUR-TA-10002774"/>
    <x v="0"/>
    <s v="Tables"/>
    <s v="Laminate Occasional Tables"/>
    <x v="5321"/>
    <n v="7"/>
    <n v="0.2"/>
    <n v="-32.367300000000085"/>
    <s v="Anna Andreadi"/>
    <s v=""/>
    <n v="1"/>
    <n v="0"/>
  </r>
  <r>
    <n v="8169"/>
    <x v="4046"/>
    <x v="44"/>
    <d v="2019-11-13T00:00:00"/>
    <s v="Standard Class"/>
    <x v="144"/>
    <x v="144"/>
    <x v="2"/>
    <s v="United States"/>
    <s v="Seattle"/>
    <s v="Washington"/>
    <n v="98105"/>
    <x v="1"/>
    <s v="FUR-TA-10004575"/>
    <x v="0"/>
    <s v="Tables"/>
    <s v="Hon 5100 Series Wood Tables"/>
    <x v="5322"/>
    <n v="7"/>
    <n v="0"/>
    <n v="366.63479999999993"/>
    <s v="Anna Andreadi"/>
    <s v=""/>
    <n v="1"/>
    <n v="0"/>
  </r>
  <r>
    <n v="8170"/>
    <x v="4046"/>
    <x v="44"/>
    <d v="2019-11-13T00:00:00"/>
    <s v="Standard Class"/>
    <x v="144"/>
    <x v="144"/>
    <x v="2"/>
    <s v="United States"/>
    <s v="Seattle"/>
    <s v="Washington"/>
    <n v="98105"/>
    <x v="1"/>
    <s v="FUR-CH-10003312"/>
    <x v="0"/>
    <s v="Chairs"/>
    <s v="Hon 2090 “Pillow Soft” Series Mid Back Swivel/Tilt Chairs"/>
    <x v="4920"/>
    <n v="2"/>
    <n v="0.2"/>
    <n v="-73.054800000000071"/>
    <s v="Anna Andreadi"/>
    <s v=""/>
    <n v="1"/>
    <n v="0"/>
  </r>
  <r>
    <n v="8171"/>
    <x v="4046"/>
    <x v="44"/>
    <d v="2019-11-13T00:00:00"/>
    <s v="Standard Class"/>
    <x v="144"/>
    <x v="144"/>
    <x v="2"/>
    <s v="United States"/>
    <s v="Seattle"/>
    <s v="Washington"/>
    <n v="98105"/>
    <x v="1"/>
    <s v="TEC-AC-10001465"/>
    <x v="2"/>
    <s v="Accessories"/>
    <s v="SanDisk Cruzer 64 GB USB Flash Drive"/>
    <x v="5323"/>
    <n v="3"/>
    <n v="0"/>
    <n v="32.687999999999988"/>
    <s v="Anna Andreadi"/>
    <s v=""/>
    <n v="1"/>
    <n v="0"/>
  </r>
  <r>
    <n v="8172"/>
    <x v="4047"/>
    <x v="1173"/>
    <d v="2018-02-19T00:00:00"/>
    <s v="Standard Class"/>
    <x v="248"/>
    <x v="248"/>
    <x v="0"/>
    <s v="United States"/>
    <s v="Jackson"/>
    <s v="Mississippi"/>
    <n v="39212"/>
    <x v="0"/>
    <s v="OFF-AR-10002240"/>
    <x v="1"/>
    <s v="Art"/>
    <s v="Panasonic KP-150 Electric Pencil Sharpener"/>
    <x v="5324"/>
    <n v="7"/>
    <n v="0"/>
    <n v="68.686800000000005"/>
    <s v="Cassandra Brandow"/>
    <s v=""/>
    <n v="1"/>
    <n v="0"/>
  </r>
  <r>
    <n v="8173"/>
    <x v="4048"/>
    <x v="868"/>
    <d v="2016-07-13T00:00:00"/>
    <s v="Standard Class"/>
    <x v="689"/>
    <x v="689"/>
    <x v="2"/>
    <s v="United States"/>
    <s v="Los Angeles"/>
    <s v="California"/>
    <n v="90049"/>
    <x v="1"/>
    <s v="OFF-LA-10004559"/>
    <x v="1"/>
    <s v="Labels"/>
    <s v="Avery 49"/>
    <x v="709"/>
    <n v="1"/>
    <n v="0"/>
    <n v="1.4112"/>
    <s v="Anna Andreadi"/>
    <s v=""/>
    <n v="1"/>
    <n v="0"/>
  </r>
  <r>
    <n v="8174"/>
    <x v="4048"/>
    <x v="868"/>
    <d v="2016-07-13T00:00:00"/>
    <s v="Standard Class"/>
    <x v="689"/>
    <x v="689"/>
    <x v="2"/>
    <s v="United States"/>
    <s v="Los Angeles"/>
    <s v="California"/>
    <n v="90049"/>
    <x v="1"/>
    <s v="OFF-BI-10003291"/>
    <x v="1"/>
    <s v="Binders"/>
    <s v="Wilson Jones Leather-Like Binders with DublLock Round Rings"/>
    <x v="4299"/>
    <n v="6"/>
    <n v="0.2"/>
    <n v="14.142599999999996"/>
    <s v="Anna Andreadi"/>
    <s v=""/>
    <n v="1"/>
    <n v="0"/>
  </r>
  <r>
    <n v="8175"/>
    <x v="4048"/>
    <x v="868"/>
    <d v="2016-07-13T00:00:00"/>
    <s v="Standard Class"/>
    <x v="689"/>
    <x v="689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x v="100"/>
    <n v="4"/>
    <n v="0"/>
    <n v="4.066399999999998"/>
    <s v="Anna Andreadi"/>
    <s v=""/>
    <n v="1"/>
    <n v="0"/>
  </r>
  <r>
    <n v="8176"/>
    <x v="4049"/>
    <x v="806"/>
    <d v="2018-02-04T00:00:00"/>
    <s v="Standard Class"/>
    <x v="785"/>
    <x v="785"/>
    <x v="1"/>
    <s v="United States"/>
    <s v="Chicago"/>
    <s v="Illinois"/>
    <n v="60623"/>
    <x v="2"/>
    <s v="OFF-PA-10003892"/>
    <x v="1"/>
    <s v="Paper"/>
    <s v="Xerox 1943"/>
    <x v="4415"/>
    <n v="4"/>
    <n v="0.2"/>
    <n v="52.822799999999987"/>
    <s v="Kelly Williams"/>
    <s v=""/>
    <n v="1"/>
    <n v="1"/>
  </r>
  <r>
    <n v="8177"/>
    <x v="4050"/>
    <x v="897"/>
    <d v="2018-09-25T00:00:00"/>
    <s v="First Class"/>
    <x v="449"/>
    <x v="449"/>
    <x v="2"/>
    <s v="United States"/>
    <s v="New York City"/>
    <s v="New York"/>
    <n v="10035"/>
    <x v="3"/>
    <s v="OFF-ST-10002370"/>
    <x v="1"/>
    <s v="Storage"/>
    <s v="Sortfiler Multipurpose Personal File Organizer, Black"/>
    <x v="5325"/>
    <n v="6"/>
    <n v="0"/>
    <n v="37.218599999999995"/>
    <s v="Chuck Magee"/>
    <s v=""/>
    <n v="1"/>
    <n v="0"/>
  </r>
  <r>
    <n v="8178"/>
    <x v="4051"/>
    <x v="66"/>
    <d v="2019-12-24T00:00:00"/>
    <s v="First Class"/>
    <x v="441"/>
    <x v="441"/>
    <x v="0"/>
    <s v="United States"/>
    <s v="Los Angeles"/>
    <s v="California"/>
    <n v="90008"/>
    <x v="1"/>
    <s v="TEC-AC-10000474"/>
    <x v="2"/>
    <s v="Accessories"/>
    <s v="Kensington Expert Mouse Optical USB Trackball for PC or Mac"/>
    <x v="5326"/>
    <n v="5"/>
    <n v="0"/>
    <n v="142.48499999999993"/>
    <s v="Anna Andreadi"/>
    <s v=""/>
    <n v="1"/>
    <n v="0"/>
  </r>
  <r>
    <n v="8179"/>
    <x v="4052"/>
    <x v="476"/>
    <d v="2018-09-08T00:00:00"/>
    <s v="Standard Class"/>
    <x v="592"/>
    <x v="592"/>
    <x v="0"/>
    <s v="United States"/>
    <s v="Des Moines"/>
    <s v="Washington"/>
    <n v="98198"/>
    <x v="1"/>
    <s v="TEC-CO-10002095"/>
    <x v="2"/>
    <s v="Copiers"/>
    <s v="Hewlett Packard 610 Color Digital Copier / Printer"/>
    <x v="3157"/>
    <n v="2"/>
    <n v="0"/>
    <n v="449.99099999999999"/>
    <s v="Anna Andreadi"/>
    <s v=""/>
    <n v="1"/>
    <n v="0"/>
  </r>
  <r>
    <n v="8180"/>
    <x v="4053"/>
    <x v="991"/>
    <d v="2017-08-06T00:00:00"/>
    <s v="Standard Class"/>
    <x v="213"/>
    <x v="213"/>
    <x v="0"/>
    <s v="United States"/>
    <s v="Springfield"/>
    <s v="Oregon"/>
    <n v="97477"/>
    <x v="1"/>
    <s v="FUR-TA-10003469"/>
    <x v="0"/>
    <s v="Tables"/>
    <s v="Balt Split Level Computer Training Table"/>
    <x v="5327"/>
    <n v="4"/>
    <n v="0.5"/>
    <n v="-188.7"/>
    <s v="Anna Andreadi"/>
    <s v=""/>
    <n v="1"/>
    <n v="0"/>
  </r>
  <r>
    <n v="8181"/>
    <x v="4054"/>
    <x v="82"/>
    <d v="2017-11-25T00:00:00"/>
    <s v="Standard Class"/>
    <x v="757"/>
    <x v="757"/>
    <x v="0"/>
    <s v="United States"/>
    <s v="Philadelphia"/>
    <s v="Pennsylvania"/>
    <n v="19120"/>
    <x v="3"/>
    <s v="FUR-TA-10002958"/>
    <x v="0"/>
    <s v="Tables"/>
    <s v="Bevis Oval Conference Table, Walnut"/>
    <x v="5328"/>
    <n v="8"/>
    <n v="0.4"/>
    <n v="-480.20320000000027"/>
    <s v="Chuck Magee"/>
    <s v=""/>
    <n v="1"/>
    <n v="0"/>
  </r>
  <r>
    <n v="8182"/>
    <x v="4054"/>
    <x v="82"/>
    <d v="2017-11-25T00:00:00"/>
    <s v="Standard Class"/>
    <x v="757"/>
    <x v="757"/>
    <x v="0"/>
    <s v="United States"/>
    <s v="Philadelphia"/>
    <s v="Pennsylvania"/>
    <n v="19120"/>
    <x v="3"/>
    <s v="TEC-PH-10002923"/>
    <x v="2"/>
    <s v="Phones"/>
    <s v="Logitech B530 USB Headset - headset - Full size, Binaural"/>
    <x v="5329"/>
    <n v="5"/>
    <n v="0.4"/>
    <n v="-24.043499999999995"/>
    <s v="Chuck Magee"/>
    <s v=""/>
    <n v="1"/>
    <n v="0"/>
  </r>
  <r>
    <n v="8183"/>
    <x v="4055"/>
    <x v="796"/>
    <d v="2019-05-22T00:00:00"/>
    <s v="Standard Class"/>
    <x v="606"/>
    <x v="606"/>
    <x v="1"/>
    <s v="United States"/>
    <s v="Chicago"/>
    <s v="Illinois"/>
    <n v="60653"/>
    <x v="2"/>
    <s v="FUR-FU-10004973"/>
    <x v="0"/>
    <s v="Furnishings"/>
    <s v="Flat Face Poster Frame"/>
    <x v="1832"/>
    <n v="3"/>
    <n v="0.6"/>
    <n v="-10.173599999999997"/>
    <s v="Kelly Williams"/>
    <s v=""/>
    <n v="1"/>
    <n v="0"/>
  </r>
  <r>
    <n v="8184"/>
    <x v="4055"/>
    <x v="796"/>
    <d v="2019-05-22T00:00:00"/>
    <s v="Standard Class"/>
    <x v="606"/>
    <x v="606"/>
    <x v="1"/>
    <s v="United States"/>
    <s v="Chicago"/>
    <s v="Illinois"/>
    <n v="60653"/>
    <x v="2"/>
    <s v="FUR-FU-10001918"/>
    <x v="0"/>
    <s v="Furnishings"/>
    <s v="C-Line Cubicle Keepers Polyproplyene Holder With Velcro Backings"/>
    <x v="5330"/>
    <n v="1"/>
    <n v="0.6"/>
    <n v="-0.99329999999999963"/>
    <s v="Kelly Williams"/>
    <s v=""/>
    <n v="1"/>
    <n v="0"/>
  </r>
  <r>
    <n v="8185"/>
    <x v="4056"/>
    <x v="283"/>
    <d v="2019-07-27T00:00:00"/>
    <s v="Standard Class"/>
    <x v="199"/>
    <x v="199"/>
    <x v="1"/>
    <s v="United States"/>
    <s v="Chicago"/>
    <s v="Illinois"/>
    <n v="60623"/>
    <x v="2"/>
    <s v="OFF-PA-10003641"/>
    <x v="1"/>
    <s v="Paper"/>
    <s v="Xerox 1909"/>
    <x v="930"/>
    <n v="3"/>
    <n v="0.2"/>
    <n v="20.576399999999996"/>
    <s v="Kelly Williams"/>
    <s v=""/>
    <n v="1"/>
    <n v="0"/>
  </r>
  <r>
    <n v="8186"/>
    <x v="4057"/>
    <x v="1023"/>
    <d v="2017-09-17T00:00:00"/>
    <s v="Second Class"/>
    <x v="151"/>
    <x v="151"/>
    <x v="0"/>
    <s v="United States"/>
    <s v="Chicago"/>
    <s v="Illinois"/>
    <n v="60623"/>
    <x v="2"/>
    <s v="OFF-EN-10002621"/>
    <x v="1"/>
    <s v="Envelopes"/>
    <s v="Staple envelope"/>
    <x v="1635"/>
    <n v="1"/>
    <n v="0.2"/>
    <n v="2.9339999999999997"/>
    <s v="Kelly Williams"/>
    <s v=""/>
    <n v="1"/>
    <n v="0"/>
  </r>
  <r>
    <n v="8187"/>
    <x v="4057"/>
    <x v="1023"/>
    <d v="2017-09-17T00:00:00"/>
    <s v="Second Class"/>
    <x v="151"/>
    <x v="151"/>
    <x v="0"/>
    <s v="United States"/>
    <s v="Chicago"/>
    <s v="Illinois"/>
    <n v="60623"/>
    <x v="2"/>
    <s v="FUR-CH-10003817"/>
    <x v="0"/>
    <s v="Chairs"/>
    <s v="Global Value Steno Chair, Gray"/>
    <x v="5331"/>
    <n v="4"/>
    <n v="0.3"/>
    <n v="-12.147999999999996"/>
    <s v="Kelly Williams"/>
    <s v=""/>
    <n v="1"/>
    <n v="0"/>
  </r>
  <r>
    <n v="8188"/>
    <x v="4058"/>
    <x v="107"/>
    <d v="2018-12-16T00:00:00"/>
    <s v="Standard Class"/>
    <x v="308"/>
    <x v="308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x v="2159"/>
    <n v="9"/>
    <n v="0"/>
    <n v="29.525400000000001"/>
    <s v="Chuck Magee"/>
    <s v=""/>
    <n v="1"/>
    <n v="0"/>
  </r>
  <r>
    <n v="8189"/>
    <x v="4059"/>
    <x v="653"/>
    <d v="2017-10-05T00:00:00"/>
    <s v="Second Class"/>
    <x v="495"/>
    <x v="495"/>
    <x v="0"/>
    <s v="United States"/>
    <s v="Rockville"/>
    <s v="Maryland"/>
    <n v="20852"/>
    <x v="3"/>
    <s v="OFF-PA-10001870"/>
    <x v="1"/>
    <s v="Paper"/>
    <s v="Xerox 202"/>
    <x v="541"/>
    <n v="3"/>
    <n v="0"/>
    <n v="9.3312000000000008"/>
    <s v="Chuck Magee"/>
    <s v=""/>
    <n v="1"/>
    <n v="0"/>
  </r>
  <r>
    <n v="8190"/>
    <x v="4059"/>
    <x v="653"/>
    <d v="2017-10-05T00:00:00"/>
    <s v="Second Class"/>
    <x v="495"/>
    <x v="495"/>
    <x v="0"/>
    <s v="United States"/>
    <s v="Rockville"/>
    <s v="Maryland"/>
    <n v="20852"/>
    <x v="3"/>
    <s v="OFF-BI-10000320"/>
    <x v="1"/>
    <s v="Binders"/>
    <s v="GBC Plastic Binding Combs"/>
    <x v="1576"/>
    <n v="1"/>
    <n v="0"/>
    <n v="3.6162000000000001"/>
    <s v="Chuck Magee"/>
    <s v=""/>
    <n v="1"/>
    <n v="0"/>
  </r>
  <r>
    <n v="8191"/>
    <x v="4060"/>
    <x v="701"/>
    <d v="2019-11-21T00:00:00"/>
    <s v="Standard Class"/>
    <x v="666"/>
    <x v="666"/>
    <x v="0"/>
    <s v="United States"/>
    <s v="New York City"/>
    <s v="New York"/>
    <n v="10011"/>
    <x v="3"/>
    <s v="OFF-PA-10004735"/>
    <x v="1"/>
    <s v="Paper"/>
    <s v="Xerox 1905"/>
    <x v="789"/>
    <n v="6"/>
    <n v="0"/>
    <n v="18.662400000000002"/>
    <s v="Chuck Magee"/>
    <s v=""/>
    <n v="1"/>
    <n v="0"/>
  </r>
  <r>
    <n v="8192"/>
    <x v="4060"/>
    <x v="701"/>
    <d v="2019-11-21T00:00:00"/>
    <s v="Standard Class"/>
    <x v="666"/>
    <x v="666"/>
    <x v="0"/>
    <s v="United States"/>
    <s v="New York City"/>
    <s v="New York"/>
    <n v="10011"/>
    <x v="3"/>
    <s v="FUR-FU-10004091"/>
    <x v="0"/>
    <s v="Furnishings"/>
    <s v="Howard Miller 13&quot; Diameter Goldtone Round Wall Clock"/>
    <x v="5093"/>
    <n v="4"/>
    <n v="0"/>
    <n v="76.9816"/>
    <s v="Chuck Magee"/>
    <s v=""/>
    <n v="1"/>
    <n v="0"/>
  </r>
  <r>
    <n v="8193"/>
    <x v="4061"/>
    <x v="672"/>
    <d v="2017-12-03T00:00:00"/>
    <s v="First Class"/>
    <x v="235"/>
    <x v="235"/>
    <x v="0"/>
    <s v="United States"/>
    <s v="Durham"/>
    <s v="North Carolina"/>
    <n v="27707"/>
    <x v="0"/>
    <s v="OFF-BI-10000546"/>
    <x v="1"/>
    <s v="Binders"/>
    <s v="Avery Durable Binders"/>
    <x v="5332"/>
    <n v="7"/>
    <n v="0.7"/>
    <n v="-4.2336000000000009"/>
    <s v="Cassandra Brandow"/>
    <s v=""/>
    <n v="1"/>
    <n v="0"/>
  </r>
  <r>
    <n v="8194"/>
    <x v="4061"/>
    <x v="672"/>
    <d v="2017-12-03T00:00:00"/>
    <s v="First Class"/>
    <x v="235"/>
    <x v="235"/>
    <x v="0"/>
    <s v="United States"/>
    <s v="Durham"/>
    <s v="North Carolina"/>
    <n v="27707"/>
    <x v="0"/>
    <s v="OFF-AP-10001293"/>
    <x v="1"/>
    <s v="Appliances"/>
    <s v="Belkin 8 Outlet Surge Protector"/>
    <x v="2066"/>
    <n v="3"/>
    <n v="0.2"/>
    <n v="9.8351999999999933"/>
    <s v="Cassandra Brandow"/>
    <s v=""/>
    <n v="1"/>
    <n v="0"/>
  </r>
  <r>
    <n v="8195"/>
    <x v="4061"/>
    <x v="672"/>
    <d v="2017-12-03T00:00:00"/>
    <s v="First Class"/>
    <x v="235"/>
    <x v="235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x v="5333"/>
    <n v="2"/>
    <n v="0.2"/>
    <n v="25.180800000000005"/>
    <s v="Cassandra Brandow"/>
    <s v=""/>
    <n v="1"/>
    <n v="0"/>
  </r>
  <r>
    <n v="8196"/>
    <x v="4062"/>
    <x v="401"/>
    <d v="2017-12-11T00:00:00"/>
    <s v="Second Class"/>
    <x v="106"/>
    <x v="106"/>
    <x v="1"/>
    <s v="United States"/>
    <s v="Santa Barbara"/>
    <s v="California"/>
    <n v="93101"/>
    <x v="1"/>
    <s v="OFF-PA-10004519"/>
    <x v="1"/>
    <s v="Paper"/>
    <s v="Spiral Phone Message Books with Labels by Adams"/>
    <x v="2482"/>
    <n v="2"/>
    <n v="0"/>
    <n v="4.3904000000000005"/>
    <s v="Anna Andreadi"/>
    <s v=""/>
    <n v="1"/>
    <n v="0"/>
  </r>
  <r>
    <n v="8197"/>
    <x v="4063"/>
    <x v="528"/>
    <d v="2019-09-09T00:00:00"/>
    <s v="Standard Class"/>
    <x v="431"/>
    <x v="431"/>
    <x v="0"/>
    <s v="United States"/>
    <s v="Knoxville"/>
    <s v="Tennessee"/>
    <n v="37918"/>
    <x v="0"/>
    <s v="TEC-AC-10004568"/>
    <x v="2"/>
    <s v="Accessories"/>
    <s v="Maxell LTO Ultrium - 800 GB"/>
    <x v="2879"/>
    <n v="4"/>
    <n v="0.2"/>
    <n v="-1.119600000000009"/>
    <s v="Cassandra Brandow"/>
    <s v=""/>
    <n v="1"/>
    <n v="0"/>
  </r>
  <r>
    <n v="8198"/>
    <x v="4063"/>
    <x v="528"/>
    <d v="2019-09-09T00:00:00"/>
    <s v="Standard Class"/>
    <x v="431"/>
    <x v="431"/>
    <x v="0"/>
    <s v="United States"/>
    <s v="Knoxville"/>
    <s v="Tennessee"/>
    <n v="37918"/>
    <x v="0"/>
    <s v="OFF-AR-10001897"/>
    <x v="1"/>
    <s v="Art"/>
    <s v="Model L Table or Wall-Mount Pencil Sharpener"/>
    <x v="1002"/>
    <n v="5"/>
    <n v="0.2"/>
    <n v="7.1960000000000015"/>
    <s v="Cassandra Brandow"/>
    <s v=""/>
    <n v="1"/>
    <n v="0"/>
  </r>
  <r>
    <n v="8199"/>
    <x v="4063"/>
    <x v="528"/>
    <d v="2019-09-09T00:00:00"/>
    <s v="Standard Class"/>
    <x v="431"/>
    <x v="431"/>
    <x v="0"/>
    <s v="United States"/>
    <s v="Knoxville"/>
    <s v="Tennessee"/>
    <n v="37918"/>
    <x v="0"/>
    <s v="OFF-PA-10001800"/>
    <x v="1"/>
    <s v="Paper"/>
    <s v="Xerox 220"/>
    <x v="12"/>
    <n v="3"/>
    <n v="0.2"/>
    <n v="5.4432"/>
    <s v="Cassandra Brandow"/>
    <s v=""/>
    <n v="1"/>
    <n v="0"/>
  </r>
  <r>
    <n v="8200"/>
    <x v="4064"/>
    <x v="558"/>
    <d v="2019-04-30T00:00:00"/>
    <s v="Standard Class"/>
    <x v="578"/>
    <x v="578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x v="5334"/>
    <n v="5"/>
    <n v="0.8"/>
    <n v="-18.252500000000001"/>
    <s v="Kelly Williams"/>
    <s v=""/>
    <n v="1"/>
    <n v="0"/>
  </r>
  <r>
    <n v="8201"/>
    <x v="4064"/>
    <x v="558"/>
    <d v="2019-04-30T00:00:00"/>
    <s v="Standard Class"/>
    <x v="578"/>
    <x v="578"/>
    <x v="0"/>
    <s v="United States"/>
    <s v="Chicago"/>
    <s v="Illinois"/>
    <n v="60610"/>
    <x v="2"/>
    <s v="OFF-ST-10004123"/>
    <x v="1"/>
    <s v="Storage"/>
    <s v="Safco Industrial Wire Shelving System"/>
    <x v="74"/>
    <n v="1"/>
    <n v="0.2"/>
    <n v="-18.196000000000002"/>
    <s v="Kelly Williams"/>
    <s v=""/>
    <n v="1"/>
    <n v="0"/>
  </r>
  <r>
    <n v="8202"/>
    <x v="4065"/>
    <x v="627"/>
    <d v="2017-11-08T00:00:00"/>
    <s v="Same Day"/>
    <x v="470"/>
    <x v="470"/>
    <x v="1"/>
    <s v="United States"/>
    <s v="New York City"/>
    <s v="New York"/>
    <n v="10024"/>
    <x v="3"/>
    <s v="OFF-ST-10000885"/>
    <x v="1"/>
    <s v="Storage"/>
    <s v="Fellowes Desktop Hanging File Manager"/>
    <x v="5335"/>
    <n v="5"/>
    <n v="0"/>
    <n v="16.787500000000001"/>
    <s v="Chuck Magee"/>
    <s v=""/>
    <n v="1"/>
    <n v="0"/>
  </r>
  <r>
    <n v="8203"/>
    <x v="4065"/>
    <x v="627"/>
    <d v="2017-11-08T00:00:00"/>
    <s v="Same Day"/>
    <x v="470"/>
    <x v="470"/>
    <x v="1"/>
    <s v="United States"/>
    <s v="New York City"/>
    <s v="New York"/>
    <n v="10024"/>
    <x v="3"/>
    <s v="TEC-PH-10004165"/>
    <x v="2"/>
    <s v="Phones"/>
    <s v="Mitel MiVoice 5330e IP Phone"/>
    <x v="5336"/>
    <n v="2"/>
    <n v="0"/>
    <n v="142.9948"/>
    <s v="Chuck Magee"/>
    <s v=""/>
    <n v="1"/>
    <n v="0"/>
  </r>
  <r>
    <n v="8204"/>
    <x v="4065"/>
    <x v="627"/>
    <d v="2017-11-08T00:00:00"/>
    <s v="Same Day"/>
    <x v="470"/>
    <x v="470"/>
    <x v="1"/>
    <s v="United States"/>
    <s v="New York City"/>
    <s v="New York"/>
    <n v="10024"/>
    <x v="3"/>
    <s v="FUR-FU-10002240"/>
    <x v="0"/>
    <s v="Furnishings"/>
    <s v="Nu-Dell EZ-Mount Plastic Wall Frames"/>
    <x v="5337"/>
    <n v="3"/>
    <n v="0"/>
    <n v="4.7279999999999998"/>
    <s v="Chuck Magee"/>
    <s v=""/>
    <n v="1"/>
    <n v="0"/>
  </r>
  <r>
    <n v="8205"/>
    <x v="4065"/>
    <x v="627"/>
    <d v="2017-11-08T00:00:00"/>
    <s v="Same Day"/>
    <x v="470"/>
    <x v="470"/>
    <x v="1"/>
    <s v="United States"/>
    <s v="New York City"/>
    <s v="New York"/>
    <n v="10024"/>
    <x v="3"/>
    <s v="TEC-MA-10000045"/>
    <x v="2"/>
    <s v="Machines"/>
    <s v="Zebra ZM400 Thermal Label Printer"/>
    <x v="5338"/>
    <n v="4"/>
    <n v="0"/>
    <n v="2229.0239999999999"/>
    <s v="Chuck Magee"/>
    <s v=""/>
    <n v="1"/>
    <n v="0"/>
  </r>
  <r>
    <n v="8206"/>
    <x v="4065"/>
    <x v="627"/>
    <d v="2017-11-08T00:00:00"/>
    <s v="Same Day"/>
    <x v="470"/>
    <x v="470"/>
    <x v="1"/>
    <s v="United States"/>
    <s v="New York City"/>
    <s v="New York"/>
    <n v="10024"/>
    <x v="3"/>
    <s v="FUR-CH-10003746"/>
    <x v="0"/>
    <s v="Chairs"/>
    <s v="Hon 4070 Series Pagoda Round Back Stacking Chairs"/>
    <x v="5339"/>
    <n v="2"/>
    <n v="0.1"/>
    <n v="115.5528"/>
    <s v="Chuck Magee"/>
    <s v=""/>
    <n v="1"/>
    <n v="0"/>
  </r>
  <r>
    <n v="8207"/>
    <x v="4066"/>
    <x v="33"/>
    <d v="2017-04-30T00:00:00"/>
    <s v="Standard Class"/>
    <x v="193"/>
    <x v="193"/>
    <x v="0"/>
    <s v="United States"/>
    <s v="Daytona Beach"/>
    <s v="Florida"/>
    <n v="32114"/>
    <x v="0"/>
    <s v="FUR-TA-10000577"/>
    <x v="0"/>
    <s v="Tables"/>
    <s v="Bretford CR4500 Series Slim Rectangular Table"/>
    <x v="5340"/>
    <n v="1"/>
    <n v="0.45"/>
    <n v="-76.606200000000001"/>
    <s v="Cassandra Brandow"/>
    <s v=""/>
    <n v="1"/>
    <n v="0"/>
  </r>
  <r>
    <n v="8208"/>
    <x v="4066"/>
    <x v="33"/>
    <d v="2017-04-30T00:00:00"/>
    <s v="Standard Class"/>
    <x v="193"/>
    <x v="193"/>
    <x v="0"/>
    <s v="United States"/>
    <s v="Daytona Beach"/>
    <s v="Florida"/>
    <n v="32114"/>
    <x v="0"/>
    <s v="OFF-AR-10004757"/>
    <x v="1"/>
    <s v="Art"/>
    <s v="Crayola Colored Pencils"/>
    <x v="370"/>
    <n v="1"/>
    <n v="0.2"/>
    <n v="0.42639999999999978"/>
    <s v="Cassandra Brandow"/>
    <s v=""/>
    <n v="1"/>
    <n v="0"/>
  </r>
  <r>
    <n v="8209"/>
    <x v="4067"/>
    <x v="1181"/>
    <d v="2017-09-24T00:00:00"/>
    <s v="Standard Class"/>
    <x v="767"/>
    <x v="767"/>
    <x v="0"/>
    <s v="United States"/>
    <s v="Nashville"/>
    <s v="Tennessee"/>
    <n v="37211"/>
    <x v="0"/>
    <s v="OFF-BI-10000545"/>
    <x v="1"/>
    <s v="Binders"/>
    <s v="GBC Ibimaster 500 Manual ProClick Binding System"/>
    <x v="5341"/>
    <n v="6"/>
    <n v="0.7"/>
    <n v="-913.17599999999993"/>
    <s v="Cassandra Brandow"/>
    <s v=""/>
    <n v="1"/>
    <n v="0"/>
  </r>
  <r>
    <n v="8210"/>
    <x v="4067"/>
    <x v="1181"/>
    <d v="2017-09-24T00:00:00"/>
    <s v="Standard Class"/>
    <x v="767"/>
    <x v="767"/>
    <x v="0"/>
    <s v="United States"/>
    <s v="Nashville"/>
    <s v="Tennessee"/>
    <n v="37211"/>
    <x v="0"/>
    <s v="OFF-ST-10001522"/>
    <x v="1"/>
    <s v="Storage"/>
    <s v="Gould Plastics 18-Pocket Panel Bin, 34w x 5-1/4d x 20-1/2h"/>
    <x v="5342"/>
    <n v="4"/>
    <n v="0.2"/>
    <n v="-58.873600000000025"/>
    <s v="Cassandra Brandow"/>
    <s v=""/>
    <n v="1"/>
    <n v="0"/>
  </r>
  <r>
    <n v="8211"/>
    <x v="4068"/>
    <x v="210"/>
    <d v="2019-09-12T00:00:00"/>
    <s v="Standard Class"/>
    <x v="678"/>
    <x v="678"/>
    <x v="1"/>
    <s v="United States"/>
    <s v="Nashville"/>
    <s v="Tennessee"/>
    <n v="37211"/>
    <x v="0"/>
    <s v="OFF-AP-10001271"/>
    <x v="1"/>
    <s v="Appliances"/>
    <s v="Eureka The Boss Cordless Rechargeable Stick Vac"/>
    <x v="2424"/>
    <n v="2"/>
    <n v="0.2"/>
    <n v="7.1372000000000035"/>
    <s v="Cassandra Brandow"/>
    <s v=""/>
    <n v="1"/>
    <n v="0"/>
  </r>
  <r>
    <n v="8212"/>
    <x v="4069"/>
    <x v="77"/>
    <d v="2018-11-12T00:00:00"/>
    <s v="Standard Class"/>
    <x v="266"/>
    <x v="266"/>
    <x v="0"/>
    <s v="United States"/>
    <s v="Dallas"/>
    <s v="Texas"/>
    <n v="75220"/>
    <x v="2"/>
    <s v="FUR-FU-10002030"/>
    <x v="0"/>
    <s v="Furnishings"/>
    <s v="Executive Impressions 14&quot; Contract Wall Clock with Quartz Movement"/>
    <x v="5343"/>
    <n v="5"/>
    <n v="0.6"/>
    <n v="-17.783999999999992"/>
    <s v="Kelly Williams"/>
    <s v=""/>
    <n v="1"/>
    <n v="0"/>
  </r>
  <r>
    <n v="8213"/>
    <x v="4069"/>
    <x v="77"/>
    <d v="2018-11-12T00:00:00"/>
    <s v="Standard Class"/>
    <x v="266"/>
    <x v="266"/>
    <x v="0"/>
    <s v="United States"/>
    <s v="Dallas"/>
    <s v="Texas"/>
    <n v="75220"/>
    <x v="2"/>
    <s v="OFF-ST-10001272"/>
    <x v="1"/>
    <s v="Storage"/>
    <s v="Mini 13-1/2 Capacity Data Binder Rack, Pearl"/>
    <x v="5344"/>
    <n v="3"/>
    <n v="0.2"/>
    <n v="19.630499999999998"/>
    <s v="Kelly Williams"/>
    <s v=""/>
    <n v="1"/>
    <n v="0"/>
  </r>
  <r>
    <n v="8214"/>
    <x v="4070"/>
    <x v="12"/>
    <d v="2017-10-02T00:00:00"/>
    <s v="Standard Class"/>
    <x v="504"/>
    <x v="504"/>
    <x v="1"/>
    <s v="United States"/>
    <s v="Murfreesboro"/>
    <s v="Tennessee"/>
    <n v="37130"/>
    <x v="0"/>
    <s v="OFF-BI-10001116"/>
    <x v="1"/>
    <s v="Binders"/>
    <s v="Wilson Jones 1&quot; Hanging DublLock Ring Binders"/>
    <x v="5345"/>
    <n v="4"/>
    <n v="0.7"/>
    <n v="-4.6463999999999981"/>
    <s v="Cassandra Brandow"/>
    <s v=""/>
    <n v="1"/>
    <n v="0"/>
  </r>
  <r>
    <n v="8215"/>
    <x v="4070"/>
    <x v="12"/>
    <d v="2017-10-02T00:00:00"/>
    <s v="Standard Class"/>
    <x v="504"/>
    <x v="504"/>
    <x v="1"/>
    <s v="United States"/>
    <s v="Murfreesboro"/>
    <s v="Tennessee"/>
    <n v="37130"/>
    <x v="0"/>
    <s v="OFF-PA-10004665"/>
    <x v="1"/>
    <s v="Paper"/>
    <s v="Advantus Motivational Note Cards"/>
    <x v="3755"/>
    <n v="1"/>
    <n v="0.2"/>
    <n v="3.7989999999999995"/>
    <s v="Cassandra Brandow"/>
    <s v=""/>
    <n v="1"/>
    <n v="0"/>
  </r>
  <r>
    <n v="8216"/>
    <x v="4070"/>
    <x v="12"/>
    <d v="2017-10-02T00:00:00"/>
    <s v="Standard Class"/>
    <x v="504"/>
    <x v="504"/>
    <x v="1"/>
    <s v="United States"/>
    <s v="Murfreesboro"/>
    <s v="Tennessee"/>
    <n v="37130"/>
    <x v="0"/>
    <s v="OFF-BI-10004506"/>
    <x v="1"/>
    <s v="Binders"/>
    <s v="Wilson Jones data.warehouse D-Ring Binders with DublLock"/>
    <x v="5346"/>
    <n v="1"/>
    <n v="0.7"/>
    <n v="-1.8106"/>
    <s v="Cassandra Brandow"/>
    <s v=""/>
    <n v="1"/>
    <n v="0"/>
  </r>
  <r>
    <n v="8217"/>
    <x v="4070"/>
    <x v="12"/>
    <d v="2017-10-02T00:00:00"/>
    <s v="Standard Class"/>
    <x v="504"/>
    <x v="504"/>
    <x v="1"/>
    <s v="United States"/>
    <s v="Murfreesboro"/>
    <s v="Tennessee"/>
    <n v="37130"/>
    <x v="0"/>
    <s v="OFF-BI-10001982"/>
    <x v="1"/>
    <s v="Binders"/>
    <s v="Wilson Jones Custom Binder Spines &amp; Labels"/>
    <x v="5347"/>
    <n v="2"/>
    <n v="0.7"/>
    <n v="-2.2847999999999997"/>
    <s v="Cassandra Brandow"/>
    <s v=""/>
    <n v="1"/>
    <n v="0"/>
  </r>
  <r>
    <n v="8218"/>
    <x v="4071"/>
    <x v="462"/>
    <d v="2016-10-07T00:00:00"/>
    <s v="Standard Class"/>
    <x v="709"/>
    <x v="709"/>
    <x v="0"/>
    <s v="United States"/>
    <s v="Dallas"/>
    <s v="Texas"/>
    <n v="75217"/>
    <x v="2"/>
    <s v="OFF-FA-10002676"/>
    <x v="1"/>
    <s v="Fasteners"/>
    <s v="Colored Push Pins"/>
    <x v="1456"/>
    <n v="3"/>
    <n v="0.2"/>
    <n v="0.86879999999999979"/>
    <s v="Kelly Williams"/>
    <s v=""/>
    <n v="1"/>
    <n v="0"/>
  </r>
  <r>
    <n v="8219"/>
    <x v="4071"/>
    <x v="462"/>
    <d v="2016-10-07T00:00:00"/>
    <s v="Standard Class"/>
    <x v="709"/>
    <x v="709"/>
    <x v="0"/>
    <s v="United States"/>
    <s v="Dallas"/>
    <s v="Texas"/>
    <n v="75217"/>
    <x v="2"/>
    <s v="FUR-FU-10000758"/>
    <x v="0"/>
    <s v="Furnishings"/>
    <s v="DAX Natural Wood-Tone Poster Frame"/>
    <x v="5348"/>
    <n v="3"/>
    <n v="0.6"/>
    <n v="-19.065600000000007"/>
    <s v="Kelly Williams"/>
    <s v=""/>
    <n v="1"/>
    <n v="0"/>
  </r>
  <r>
    <n v="8220"/>
    <x v="4071"/>
    <x v="462"/>
    <d v="2016-10-07T00:00:00"/>
    <s v="Standard Class"/>
    <x v="709"/>
    <x v="709"/>
    <x v="0"/>
    <s v="United States"/>
    <s v="Dallas"/>
    <s v="Texas"/>
    <n v="75217"/>
    <x v="2"/>
    <s v="OFF-LA-10002271"/>
    <x v="1"/>
    <s v="Labels"/>
    <s v="Smead Alpha-Z Color-Coded Second Alphabetical Labels and Starter Set"/>
    <x v="1268"/>
    <n v="2"/>
    <n v="0.2"/>
    <n v="1.7247999999999997"/>
    <s v="Kelly Williams"/>
    <s v=""/>
    <n v="1"/>
    <n v="0"/>
  </r>
  <r>
    <n v="8221"/>
    <x v="4071"/>
    <x v="462"/>
    <d v="2016-10-07T00:00:00"/>
    <s v="Standard Class"/>
    <x v="709"/>
    <x v="709"/>
    <x v="0"/>
    <s v="United States"/>
    <s v="Dallas"/>
    <s v="Texas"/>
    <n v="75217"/>
    <x v="2"/>
    <s v="OFF-BI-10002609"/>
    <x v="1"/>
    <s v="Binders"/>
    <s v="Avery Hidden Tab Dividers for Binding Systems"/>
    <x v="99"/>
    <n v="3"/>
    <n v="0.8"/>
    <n v="-3.0396000000000001"/>
    <s v="Kelly Williams"/>
    <s v=""/>
    <n v="1"/>
    <n v="0"/>
  </r>
  <r>
    <n v="8222"/>
    <x v="4071"/>
    <x v="462"/>
    <d v="2016-10-07T00:00:00"/>
    <s v="Standard Class"/>
    <x v="709"/>
    <x v="709"/>
    <x v="0"/>
    <s v="United States"/>
    <s v="Dallas"/>
    <s v="Texas"/>
    <n v="75217"/>
    <x v="2"/>
    <s v="OFF-FA-10000254"/>
    <x v="1"/>
    <s v="Fasteners"/>
    <s v="Sterling Rubber Bands by Alliance"/>
    <x v="5349"/>
    <n v="4"/>
    <n v="0.2"/>
    <n v="-3.7680000000000002"/>
    <s v="Kelly Williams"/>
    <s v=""/>
    <n v="1"/>
    <n v="0"/>
  </r>
  <r>
    <n v="8223"/>
    <x v="4072"/>
    <x v="1087"/>
    <d v="2016-02-24T00:00:00"/>
    <s v="Standard Class"/>
    <x v="755"/>
    <x v="755"/>
    <x v="0"/>
    <s v="United States"/>
    <s v="Arlington"/>
    <s v="Texas"/>
    <n v="76017"/>
    <x v="2"/>
    <s v="OFF-ST-10000321"/>
    <x v="1"/>
    <s v="Storage"/>
    <s v="Akro Stacking Bins"/>
    <x v="1438"/>
    <n v="2"/>
    <n v="0.2"/>
    <n v="-2.5248000000000022"/>
    <s v="Kelly Williams"/>
    <s v=""/>
    <n v="1"/>
    <n v="0"/>
  </r>
  <r>
    <n v="8224"/>
    <x v="4073"/>
    <x v="1"/>
    <d v="2018-06-16T00:00:00"/>
    <s v="Standard Class"/>
    <x v="105"/>
    <x v="105"/>
    <x v="1"/>
    <s v="United States"/>
    <s v="Pasadena"/>
    <s v="California"/>
    <n v="91104"/>
    <x v="1"/>
    <s v="OFF-PA-10000241"/>
    <x v="1"/>
    <s v="Paper"/>
    <s v="IBM Multi-Purpose Copy Paper, 8 1/2 x 11&quot;, Case"/>
    <x v="790"/>
    <n v="6"/>
    <n v="0"/>
    <n v="83.645999999999987"/>
    <s v="Anna Andreadi"/>
    <s v=""/>
    <n v="1"/>
    <n v="0"/>
  </r>
  <r>
    <n v="8225"/>
    <x v="4073"/>
    <x v="1"/>
    <d v="2018-06-16T00:00:00"/>
    <s v="Standard Class"/>
    <x v="105"/>
    <x v="105"/>
    <x v="1"/>
    <s v="United States"/>
    <s v="Pasadena"/>
    <s v="California"/>
    <n v="91104"/>
    <x v="1"/>
    <s v="OFF-PA-10004782"/>
    <x v="1"/>
    <s v="Paper"/>
    <s v="Xerox 228"/>
    <x v="91"/>
    <n v="2"/>
    <n v="0"/>
    <n v="6.2208000000000006"/>
    <s v="Anna Andreadi"/>
    <s v=""/>
    <n v="1"/>
    <n v="0"/>
  </r>
  <r>
    <n v="8226"/>
    <x v="4074"/>
    <x v="752"/>
    <d v="2019-11-04T00:00:00"/>
    <s v="Second Class"/>
    <x v="11"/>
    <x v="11"/>
    <x v="0"/>
    <s v="United States"/>
    <s v="Everett"/>
    <s v="Massachusetts"/>
    <n v="2149"/>
    <x v="3"/>
    <s v="OFF-PA-10004243"/>
    <x v="1"/>
    <s v="Paper"/>
    <s v="Xerox 1939"/>
    <x v="2408"/>
    <n v="10"/>
    <n v="0"/>
    <n v="91.055999999999983"/>
    <s v="Chuck Magee"/>
    <s v=""/>
    <n v="1"/>
    <n v="0"/>
  </r>
  <r>
    <n v="8227"/>
    <x v="4074"/>
    <x v="752"/>
    <d v="2019-11-04T00:00:00"/>
    <s v="Second Class"/>
    <x v="11"/>
    <x v="11"/>
    <x v="0"/>
    <s v="United States"/>
    <s v="Everett"/>
    <s v="Massachusetts"/>
    <n v="2149"/>
    <x v="3"/>
    <s v="OFF-PA-10001033"/>
    <x v="1"/>
    <s v="Paper"/>
    <s v="Xerox 1893"/>
    <x v="1018"/>
    <n v="1"/>
    <n v="0"/>
    <n v="20.085100000000001"/>
    <s v="Chuck Magee"/>
    <s v=""/>
    <n v="1"/>
    <n v="0"/>
  </r>
  <r>
    <n v="8228"/>
    <x v="4075"/>
    <x v="958"/>
    <d v="2018-04-08T00:00:00"/>
    <s v="Second Class"/>
    <x v="604"/>
    <x v="604"/>
    <x v="2"/>
    <s v="United States"/>
    <s v="Troy"/>
    <s v="New York"/>
    <n v="12180"/>
    <x v="3"/>
    <s v="FUR-FU-10000723"/>
    <x v="0"/>
    <s v="Furnishings"/>
    <s v="Deflect-o EconoMat Studded, No Bevel Mat for Low Pile Carpeting"/>
    <x v="5350"/>
    <n v="2"/>
    <n v="0"/>
    <n v="7.4376000000000033"/>
    <s v="Chuck Magee"/>
    <s v=""/>
    <n v="1"/>
    <n v="0"/>
  </r>
  <r>
    <n v="8229"/>
    <x v="4075"/>
    <x v="958"/>
    <d v="2018-04-08T00:00:00"/>
    <s v="Second Class"/>
    <x v="604"/>
    <x v="604"/>
    <x v="2"/>
    <s v="United States"/>
    <s v="Troy"/>
    <s v="New York"/>
    <n v="12180"/>
    <x v="3"/>
    <s v="OFF-ST-10003455"/>
    <x v="1"/>
    <s v="Storage"/>
    <s v="Tenex File Box, Personal Filing Tote with Lid, Black"/>
    <x v="5351"/>
    <n v="2"/>
    <n v="0"/>
    <n v="8.0652000000000008"/>
    <s v="Chuck Magee"/>
    <s v=""/>
    <n v="1"/>
    <n v="0"/>
  </r>
  <r>
    <n v="8230"/>
    <x v="4075"/>
    <x v="958"/>
    <d v="2018-04-08T00:00:00"/>
    <s v="Second Class"/>
    <x v="604"/>
    <x v="604"/>
    <x v="2"/>
    <s v="United States"/>
    <s v="Troy"/>
    <s v="New York"/>
    <n v="12180"/>
    <x v="3"/>
    <s v="TEC-AC-10001109"/>
    <x v="2"/>
    <s v="Accessories"/>
    <s v="Logitech Trackman Marble Mouse"/>
    <x v="1324"/>
    <n v="3"/>
    <n v="0"/>
    <n v="37.787400000000005"/>
    <s v="Chuck Magee"/>
    <s v=""/>
    <n v="1"/>
    <n v="0"/>
  </r>
  <r>
    <n v="8231"/>
    <x v="4076"/>
    <x v="1186"/>
    <d v="2018-07-02T00:00:00"/>
    <s v="Second Class"/>
    <x v="58"/>
    <x v="58"/>
    <x v="0"/>
    <s v="United States"/>
    <s v="Sandy Springs"/>
    <s v="Georgia"/>
    <n v="30328"/>
    <x v="0"/>
    <s v="OFF-AR-10004344"/>
    <x v="1"/>
    <s v="Art"/>
    <s v="Bulldog Vacuum Base Pencil Sharpener"/>
    <x v="878"/>
    <n v="3"/>
    <n v="0"/>
    <n v="9.7118999999999982"/>
    <s v="Cassandra Brandow"/>
    <s v=""/>
    <n v="1"/>
    <n v="0"/>
  </r>
  <r>
    <n v="8232"/>
    <x v="4076"/>
    <x v="1186"/>
    <d v="2018-07-02T00:00:00"/>
    <s v="Second Class"/>
    <x v="58"/>
    <x v="58"/>
    <x v="0"/>
    <s v="United States"/>
    <s v="Sandy Springs"/>
    <s v="Georgia"/>
    <n v="30328"/>
    <x v="0"/>
    <s v="FUR-BO-10004695"/>
    <x v="0"/>
    <s v="Bookcases"/>
    <s v="O'Sullivan 2-Door Barrister Bookcase in Odessa Pine"/>
    <x v="5352"/>
    <n v="7"/>
    <n v="0"/>
    <n v="291.37779999999987"/>
    <s v="Cassandra Brandow"/>
    <s v=""/>
    <n v="1"/>
    <n v="0"/>
  </r>
  <r>
    <n v="8233"/>
    <x v="4077"/>
    <x v="358"/>
    <d v="2016-09-28T00:00:00"/>
    <s v="Standard Class"/>
    <x v="339"/>
    <x v="339"/>
    <x v="0"/>
    <s v="United States"/>
    <s v="San Jose"/>
    <s v="California"/>
    <n v="95123"/>
    <x v="1"/>
    <s v="OFF-ST-10000675"/>
    <x v="1"/>
    <s v="Storage"/>
    <s v="File Shuttle II and Handi-File, Black"/>
    <x v="3382"/>
    <n v="5"/>
    <n v="0"/>
    <n v="42.362499999999997"/>
    <s v="Anna Andreadi"/>
    <s v=""/>
    <n v="1"/>
    <n v="0"/>
  </r>
  <r>
    <n v="8234"/>
    <x v="4077"/>
    <x v="358"/>
    <d v="2016-09-28T00:00:00"/>
    <s v="Standard Class"/>
    <x v="339"/>
    <x v="339"/>
    <x v="0"/>
    <s v="United States"/>
    <s v="San Jose"/>
    <s v="California"/>
    <n v="95123"/>
    <x v="1"/>
    <s v="OFF-ST-10002301"/>
    <x v="1"/>
    <s v="Storage"/>
    <s v="Tennsco Commercial Shelving"/>
    <x v="1390"/>
    <n v="2"/>
    <n v="0"/>
    <n v="0.40679999999999694"/>
    <s v="Anna Andreadi"/>
    <s v=""/>
    <n v="1"/>
    <n v="0"/>
  </r>
  <r>
    <n v="8235"/>
    <x v="4078"/>
    <x v="927"/>
    <d v="2019-05-06T00:00:00"/>
    <s v="Standard Class"/>
    <x v="170"/>
    <x v="170"/>
    <x v="0"/>
    <s v="United States"/>
    <s v="Jacksonville"/>
    <s v="Florida"/>
    <n v="32216"/>
    <x v="0"/>
    <s v="OFF-SU-10001212"/>
    <x v="1"/>
    <s v="Supplies"/>
    <s v="Kleencut Forged Office Shears by Acme United Corporation"/>
    <x v="5353"/>
    <n v="2"/>
    <n v="0.2"/>
    <n v="0.4159999999999997"/>
    <s v="Cassandra Brandow"/>
    <s v=""/>
    <n v="1"/>
    <n v="0"/>
  </r>
  <r>
    <n v="8236"/>
    <x v="4078"/>
    <x v="927"/>
    <d v="2019-05-06T00:00:00"/>
    <s v="Standard Class"/>
    <x v="170"/>
    <x v="170"/>
    <x v="0"/>
    <s v="United States"/>
    <s v="Jacksonville"/>
    <s v="Florida"/>
    <n v="32216"/>
    <x v="0"/>
    <s v="FUR-TA-10001889"/>
    <x v="0"/>
    <s v="Tables"/>
    <s v="Bush Advantage Collection Racetrack Conference Table"/>
    <x v="5354"/>
    <n v="4"/>
    <n v="0.45"/>
    <n v="-458.14679999999998"/>
    <s v="Cassandra Brandow"/>
    <s v=""/>
    <n v="1"/>
    <n v="0"/>
  </r>
  <r>
    <n v="8237"/>
    <x v="4078"/>
    <x v="927"/>
    <d v="2019-05-06T00:00:00"/>
    <s v="Standard Class"/>
    <x v="170"/>
    <x v="170"/>
    <x v="0"/>
    <s v="United States"/>
    <s v="Jacksonville"/>
    <s v="Florida"/>
    <n v="32216"/>
    <x v="0"/>
    <s v="FUR-CH-10002024"/>
    <x v="0"/>
    <s v="Chairs"/>
    <s v="HON 5400 Series Task Chairs for Big and Tall"/>
    <x v="5355"/>
    <n v="5"/>
    <n v="0.2"/>
    <n v="0"/>
    <s v="Cassandra Brandow"/>
    <s v=""/>
    <n v="1"/>
    <n v="0"/>
  </r>
  <r>
    <n v="8238"/>
    <x v="4079"/>
    <x v="179"/>
    <d v="2019-10-20T00:00:00"/>
    <s v="Same Day"/>
    <x v="690"/>
    <x v="690"/>
    <x v="0"/>
    <s v="United States"/>
    <s v="Jacksonville"/>
    <s v="Florida"/>
    <n v="32216"/>
    <x v="0"/>
    <s v="OFF-ST-10000617"/>
    <x v="1"/>
    <s v="Storage"/>
    <s v="Woodgrain Magazine Files by Perma"/>
    <x v="411"/>
    <n v="2"/>
    <n v="0.2"/>
    <n v="-0.7748000000000006"/>
    <s v="Cassandra Brandow"/>
    <s v=""/>
    <n v="1"/>
    <n v="0"/>
  </r>
  <r>
    <n v="8239"/>
    <x v="4079"/>
    <x v="179"/>
    <d v="2019-10-20T00:00:00"/>
    <s v="Same Day"/>
    <x v="690"/>
    <x v="690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x v="1407"/>
    <n v="1"/>
    <n v="0.2"/>
    <n v="2.5019999999999998"/>
    <s v="Cassandra Brandow"/>
    <s v=""/>
    <n v="1"/>
    <n v="0"/>
  </r>
  <r>
    <n v="8240"/>
    <x v="4079"/>
    <x v="179"/>
    <d v="2019-10-20T00:00:00"/>
    <s v="Same Day"/>
    <x v="690"/>
    <x v="690"/>
    <x v="0"/>
    <s v="United States"/>
    <s v="Jacksonville"/>
    <s v="Florida"/>
    <n v="32216"/>
    <x v="0"/>
    <s v="OFF-AR-10003251"/>
    <x v="1"/>
    <s v="Art"/>
    <s v="Prang Drawing Pencil Set"/>
    <x v="3079"/>
    <n v="2"/>
    <n v="0.2"/>
    <n v="1.1119999999999999"/>
    <s v="Cassandra Brandow"/>
    <s v=""/>
    <n v="1"/>
    <n v="0"/>
  </r>
  <r>
    <n v="8241"/>
    <x v="4079"/>
    <x v="179"/>
    <d v="2019-10-20T00:00:00"/>
    <s v="Same Day"/>
    <x v="690"/>
    <x v="690"/>
    <x v="0"/>
    <s v="United States"/>
    <s v="Jacksonville"/>
    <s v="Florida"/>
    <n v="32216"/>
    <x v="0"/>
    <s v="FUR-FU-10000175"/>
    <x v="0"/>
    <s v="Furnishings"/>
    <s v="DAX Wood Document Frame."/>
    <x v="5356"/>
    <n v="4"/>
    <n v="0.2"/>
    <n v="6.0411999999999964"/>
    <s v="Cassandra Brandow"/>
    <s v=""/>
    <n v="1"/>
    <n v="0"/>
  </r>
  <r>
    <n v="8242"/>
    <x v="4080"/>
    <x v="416"/>
    <d v="2016-09-05T00:00:00"/>
    <s v="Standard Class"/>
    <x v="23"/>
    <x v="23"/>
    <x v="0"/>
    <s v="United States"/>
    <s v="New York City"/>
    <s v="New York"/>
    <n v="10009"/>
    <x v="3"/>
    <s v="OFF-BI-10004716"/>
    <x v="1"/>
    <s v="Binders"/>
    <s v="Wilson Jones Hanging Recycled Pressboard Data Binders"/>
    <x v="5357"/>
    <n v="2"/>
    <n v="0.2"/>
    <n v="8.3103999999999996"/>
    <s v="Chuck Magee"/>
    <s v=""/>
    <n v="1"/>
    <n v="0"/>
  </r>
  <r>
    <n v="8243"/>
    <x v="4080"/>
    <x v="416"/>
    <d v="2016-09-05T00:00:00"/>
    <s v="Standard Class"/>
    <x v="23"/>
    <x v="23"/>
    <x v="0"/>
    <s v="United States"/>
    <s v="New York City"/>
    <s v="New York"/>
    <n v="10009"/>
    <x v="3"/>
    <s v="TEC-AC-10002842"/>
    <x v="2"/>
    <s v="Accessories"/>
    <s v="WD My Passport Ultra 2TB Portable External Hard Drive"/>
    <x v="5358"/>
    <n v="3"/>
    <n v="0"/>
    <n v="57.120000000000019"/>
    <s v="Chuck Magee"/>
    <s v=""/>
    <n v="1"/>
    <n v="0"/>
  </r>
  <r>
    <n v="8244"/>
    <x v="4081"/>
    <x v="1132"/>
    <d v="2016-08-16T00:00:00"/>
    <s v="Standard Class"/>
    <x v="572"/>
    <x v="572"/>
    <x v="0"/>
    <s v="United States"/>
    <s v="San Francisco"/>
    <s v="California"/>
    <n v="94122"/>
    <x v="1"/>
    <s v="TEC-PH-10003691"/>
    <x v="2"/>
    <s v="Phones"/>
    <s v="BlackBerry Q10"/>
    <x v="5359"/>
    <n v="8"/>
    <n v="0.2"/>
    <n v="50.396000000000015"/>
    <s v="Anna Andreadi"/>
    <s v=""/>
    <n v="1"/>
    <n v="0"/>
  </r>
  <r>
    <n v="8245"/>
    <x v="4081"/>
    <x v="1132"/>
    <d v="2016-08-16T00:00:00"/>
    <s v="Standard Class"/>
    <x v="572"/>
    <x v="572"/>
    <x v="0"/>
    <s v="United States"/>
    <s v="San Francisco"/>
    <s v="California"/>
    <n v="94122"/>
    <x v="1"/>
    <s v="FUR-FU-10002878"/>
    <x v="0"/>
    <s v="Furnishings"/>
    <s v="Seth Thomas 14&quot; Day/Date Wall Clock"/>
    <x v="5360"/>
    <n v="3"/>
    <n v="0"/>
    <n v="31.612800000000004"/>
    <s v="Anna Andreadi"/>
    <s v=""/>
    <n v="1"/>
    <n v="0"/>
  </r>
  <r>
    <n v="8246"/>
    <x v="4082"/>
    <x v="710"/>
    <d v="2016-08-23T00:00:00"/>
    <s v="Standard Class"/>
    <x v="740"/>
    <x v="740"/>
    <x v="1"/>
    <s v="United States"/>
    <s v="Columbus"/>
    <s v="Georgia"/>
    <n v="31907"/>
    <x v="0"/>
    <s v="OFF-ST-10000991"/>
    <x v="1"/>
    <s v="Storage"/>
    <s v="Space Solutions HD Industrial Steel Shelving."/>
    <x v="3216"/>
    <n v="3"/>
    <n v="0"/>
    <n v="10.347300000000004"/>
    <s v="Cassandra Brandow"/>
    <s v=""/>
    <n v="1"/>
    <n v="0"/>
  </r>
  <r>
    <n v="8247"/>
    <x v="4083"/>
    <x v="1187"/>
    <d v="2017-05-10T00:00:00"/>
    <s v="Same Day"/>
    <x v="503"/>
    <x v="503"/>
    <x v="2"/>
    <s v="United States"/>
    <s v="Aurora"/>
    <s v="Illinois"/>
    <n v="60505"/>
    <x v="2"/>
    <s v="OFF-AP-10002439"/>
    <x v="1"/>
    <s v="Appliances"/>
    <s v="Tripp Lite Isotel 8 Ultra 8 Outlet Metal Surge"/>
    <x v="5361"/>
    <n v="5"/>
    <n v="0.8"/>
    <n v="-191.619"/>
    <s v="Kelly Williams"/>
    <s v=""/>
    <n v="1"/>
    <n v="0"/>
  </r>
  <r>
    <n v="8248"/>
    <x v="4083"/>
    <x v="1187"/>
    <d v="2017-05-10T00:00:00"/>
    <s v="Same Day"/>
    <x v="503"/>
    <x v="503"/>
    <x v="2"/>
    <s v="United States"/>
    <s v="Aurora"/>
    <s v="Illinois"/>
    <n v="60505"/>
    <x v="2"/>
    <s v="OFF-AR-10004602"/>
    <x v="1"/>
    <s v="Art"/>
    <s v="Boston KS Multi-Size Manual Pencil Sharpener"/>
    <x v="2862"/>
    <n v="2"/>
    <n v="0.2"/>
    <n v="3.6784000000000017"/>
    <s v="Kelly Williams"/>
    <s v=""/>
    <n v="1"/>
    <n v="0"/>
  </r>
  <r>
    <n v="8249"/>
    <x v="4084"/>
    <x v="1120"/>
    <d v="2018-05-13T00:00:00"/>
    <s v="Second Class"/>
    <x v="37"/>
    <x v="37"/>
    <x v="2"/>
    <s v="United States"/>
    <s v="Philadelphia"/>
    <s v="Pennsylvania"/>
    <n v="19134"/>
    <x v="3"/>
    <s v="TEC-PH-10001795"/>
    <x v="2"/>
    <s v="Phones"/>
    <s v="ClearOne CHATAttach 160 - speaker phone"/>
    <x v="5362"/>
    <n v="2"/>
    <n v="0.4"/>
    <n v="-123.9980000000001"/>
    <s v="Chuck Magee"/>
    <s v=""/>
    <n v="1"/>
    <n v="0"/>
  </r>
  <r>
    <n v="8250"/>
    <x v="4085"/>
    <x v="616"/>
    <d v="2017-03-09T00:00:00"/>
    <s v="Second Class"/>
    <x v="333"/>
    <x v="333"/>
    <x v="0"/>
    <s v="United States"/>
    <s v="Chicago"/>
    <s v="Illinois"/>
    <n v="60653"/>
    <x v="2"/>
    <s v="OFF-BI-10002854"/>
    <x v="1"/>
    <s v="Binders"/>
    <s v="Performers Binder/Pad Holder, Black"/>
    <x v="5363"/>
    <n v="2"/>
    <n v="0.8"/>
    <n v="-16.818000000000005"/>
    <s v="Kelly Williams"/>
    <s v=""/>
    <n v="1"/>
    <n v="0"/>
  </r>
  <r>
    <n v="8251"/>
    <x v="4085"/>
    <x v="616"/>
    <d v="2017-03-09T00:00:00"/>
    <s v="Second Class"/>
    <x v="333"/>
    <x v="333"/>
    <x v="0"/>
    <s v="United States"/>
    <s v="Chicago"/>
    <s v="Illinois"/>
    <n v="60653"/>
    <x v="2"/>
    <s v="FUR-FU-10000023"/>
    <x v="0"/>
    <s v="Furnishings"/>
    <s v="Eldon Wave Desk Accessories"/>
    <x v="5364"/>
    <n v="2"/>
    <n v="0.6"/>
    <n v="-1.8847999999999994"/>
    <s v="Kelly Williams"/>
    <s v=""/>
    <n v="1"/>
    <n v="0"/>
  </r>
  <r>
    <n v="8252"/>
    <x v="4085"/>
    <x v="616"/>
    <d v="2017-03-09T00:00:00"/>
    <s v="Second Class"/>
    <x v="333"/>
    <x v="333"/>
    <x v="0"/>
    <s v="United States"/>
    <s v="Chicago"/>
    <s v="Illinois"/>
    <n v="60653"/>
    <x v="2"/>
    <s v="OFF-AP-10000828"/>
    <x v="1"/>
    <s v="Appliances"/>
    <s v="Avanti 4.4 Cu. Ft. Refrigerator"/>
    <x v="5365"/>
    <n v="5"/>
    <n v="0.8"/>
    <n v="-470.548"/>
    <s v="Kelly Williams"/>
    <s v=""/>
    <n v="1"/>
    <n v="0"/>
  </r>
  <r>
    <n v="8253"/>
    <x v="4085"/>
    <x v="616"/>
    <d v="2017-03-09T00:00:00"/>
    <s v="Second Class"/>
    <x v="333"/>
    <x v="333"/>
    <x v="0"/>
    <s v="United States"/>
    <s v="Chicago"/>
    <s v="Illinois"/>
    <n v="60653"/>
    <x v="2"/>
    <s v="OFF-ST-10000777"/>
    <x v="1"/>
    <s v="Storage"/>
    <s v="Companion Letter/Legal File, Black"/>
    <x v="1556"/>
    <n v="2"/>
    <n v="0.2"/>
    <n v="6.0416000000000025"/>
    <s v="Kelly Williams"/>
    <s v=""/>
    <n v="1"/>
    <n v="0"/>
  </r>
  <r>
    <n v="8254"/>
    <x v="4086"/>
    <x v="801"/>
    <d v="2019-08-19T00:00:00"/>
    <s v="Standard Class"/>
    <x v="729"/>
    <x v="729"/>
    <x v="0"/>
    <s v="United States"/>
    <s v="Seattle"/>
    <s v="Washington"/>
    <n v="98103"/>
    <x v="1"/>
    <s v="TEC-CO-10000971"/>
    <x v="2"/>
    <s v="Copiers"/>
    <s v="Hewlett Packard 310 Color Digital Copier"/>
    <x v="5366"/>
    <n v="1"/>
    <n v="0"/>
    <n v="89.996999999999986"/>
    <s v="Anna Andreadi"/>
    <s v=""/>
    <n v="1"/>
    <n v="0"/>
  </r>
  <r>
    <n v="8255"/>
    <x v="4086"/>
    <x v="801"/>
    <d v="2019-08-19T00:00:00"/>
    <s v="Standard Class"/>
    <x v="729"/>
    <x v="729"/>
    <x v="0"/>
    <s v="United States"/>
    <s v="Seattle"/>
    <s v="Washington"/>
    <n v="98103"/>
    <x v="1"/>
    <s v="OFF-PA-10003134"/>
    <x v="1"/>
    <s v="Paper"/>
    <s v="Xerox 1937"/>
    <x v="2250"/>
    <n v="4"/>
    <n v="0"/>
    <n v="92.236799999999988"/>
    <s v="Anna Andreadi"/>
    <s v=""/>
    <n v="1"/>
    <n v="0"/>
  </r>
  <r>
    <n v="8256"/>
    <x v="4086"/>
    <x v="801"/>
    <d v="2019-08-19T00:00:00"/>
    <s v="Standard Class"/>
    <x v="729"/>
    <x v="729"/>
    <x v="0"/>
    <s v="United States"/>
    <s v="Seattle"/>
    <s v="Washington"/>
    <n v="98103"/>
    <x v="1"/>
    <s v="TEC-PH-10002538"/>
    <x v="2"/>
    <s v="Phones"/>
    <s v="Grandstream GXP1160 VoIP phone"/>
    <x v="5367"/>
    <n v="8"/>
    <n v="0.2"/>
    <n v="27.295199999999973"/>
    <s v="Anna Andreadi"/>
    <s v=""/>
    <n v="1"/>
    <n v="0"/>
  </r>
  <r>
    <n v="8257"/>
    <x v="4086"/>
    <x v="801"/>
    <d v="2019-08-19T00:00:00"/>
    <s v="Standard Class"/>
    <x v="729"/>
    <x v="729"/>
    <x v="0"/>
    <s v="United States"/>
    <s v="Seattle"/>
    <s v="Washington"/>
    <n v="98103"/>
    <x v="1"/>
    <s v="OFF-ST-10001228"/>
    <x v="1"/>
    <s v="Storage"/>
    <s v="Personal File Boxes with Fold-Down Carry Handle"/>
    <x v="485"/>
    <n v="3"/>
    <n v="0"/>
    <n v="11.684999999999999"/>
    <s v="Anna Andreadi"/>
    <s v=""/>
    <n v="1"/>
    <n v="0"/>
  </r>
  <r>
    <n v="8258"/>
    <x v="4086"/>
    <x v="801"/>
    <d v="2019-08-19T00:00:00"/>
    <s v="Standard Class"/>
    <x v="729"/>
    <x v="729"/>
    <x v="0"/>
    <s v="United States"/>
    <s v="Seattle"/>
    <s v="Washington"/>
    <n v="98103"/>
    <x v="1"/>
    <s v="TEC-AC-10000397"/>
    <x v="2"/>
    <s v="Accessories"/>
    <s v="Perixx PERIBOARD-512B, Ergonomic Split Keyboard"/>
    <x v="5368"/>
    <n v="5"/>
    <n v="0"/>
    <n v="12.246500000000005"/>
    <s v="Anna Andreadi"/>
    <s v=""/>
    <n v="1"/>
    <n v="0"/>
  </r>
  <r>
    <n v="8259"/>
    <x v="4086"/>
    <x v="801"/>
    <d v="2019-08-19T00:00:00"/>
    <s v="Standard Class"/>
    <x v="729"/>
    <x v="729"/>
    <x v="0"/>
    <s v="United States"/>
    <s v="Seattle"/>
    <s v="Washington"/>
    <n v="98103"/>
    <x v="1"/>
    <s v="OFF-BI-10004308"/>
    <x v="1"/>
    <s v="Binders"/>
    <s v="Avery Legal 4-Ring Binder"/>
    <x v="997"/>
    <n v="6"/>
    <n v="0.2"/>
    <n v="37.763999999999996"/>
    <s v="Anna Andreadi"/>
    <s v=""/>
    <n v="1"/>
    <n v="0"/>
  </r>
  <r>
    <n v="8260"/>
    <x v="4087"/>
    <x v="190"/>
    <d v="2018-06-26T00:00:00"/>
    <s v="Same Day"/>
    <x v="381"/>
    <x v="381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x v="1542"/>
    <n v="9"/>
    <n v="0"/>
    <n v="180.76590000000002"/>
    <s v="Kelly Williams"/>
    <s v=""/>
    <n v="1"/>
    <n v="0"/>
  </r>
  <r>
    <n v="8261"/>
    <x v="4087"/>
    <x v="190"/>
    <d v="2018-06-26T00:00:00"/>
    <s v="Same Day"/>
    <x v="381"/>
    <x v="381"/>
    <x v="2"/>
    <s v="United States"/>
    <s v="Roseville"/>
    <s v="Michigan"/>
    <n v="48066"/>
    <x v="2"/>
    <s v="OFF-BI-10000773"/>
    <x v="1"/>
    <s v="Binders"/>
    <s v="Insertable Tab Post Binder Dividers"/>
    <x v="5369"/>
    <n v="1"/>
    <n v="0"/>
    <n v="3.7693999999999992"/>
    <s v="Kelly Williams"/>
    <s v=""/>
    <n v="1"/>
    <n v="0"/>
  </r>
  <r>
    <n v="8262"/>
    <x v="4087"/>
    <x v="190"/>
    <d v="2018-06-26T00:00:00"/>
    <s v="Same Day"/>
    <x v="381"/>
    <x v="381"/>
    <x v="2"/>
    <s v="United States"/>
    <s v="Roseville"/>
    <s v="Michigan"/>
    <n v="48066"/>
    <x v="2"/>
    <s v="OFF-ST-10001837"/>
    <x v="1"/>
    <s v="Storage"/>
    <s v="SAFCO Mobile Desk Side File, Wire Frame"/>
    <x v="5370"/>
    <n v="4"/>
    <n v="0"/>
    <n v="44.470399999999998"/>
    <s v="Kelly Williams"/>
    <s v=""/>
    <n v="1"/>
    <n v="0"/>
  </r>
  <r>
    <n v="8263"/>
    <x v="4088"/>
    <x v="272"/>
    <d v="2018-12-19T00:00:00"/>
    <s v="Standard Class"/>
    <x v="679"/>
    <x v="679"/>
    <x v="2"/>
    <s v="United States"/>
    <s v="Fayetteville"/>
    <s v="Arkansas"/>
    <n v="72701"/>
    <x v="0"/>
    <s v="OFF-PA-10002552"/>
    <x v="1"/>
    <s v="Paper"/>
    <s v="Xerox 1958"/>
    <x v="541"/>
    <n v="3"/>
    <n v="0"/>
    <n v="9.3312000000000008"/>
    <s v="Cassandra Brandow"/>
    <s v=""/>
    <n v="1"/>
    <n v="0"/>
  </r>
  <r>
    <n v="8264"/>
    <x v="4089"/>
    <x v="1023"/>
    <d v="2017-09-17T00:00:00"/>
    <s v="Standard Class"/>
    <x v="562"/>
    <x v="562"/>
    <x v="0"/>
    <s v="United States"/>
    <s v="Jacksonville"/>
    <s v="North Carolina"/>
    <n v="28540"/>
    <x v="0"/>
    <s v="OFF-BI-10000014"/>
    <x v="1"/>
    <s v="Binders"/>
    <s v="Heavy-Duty E-Z-D Binders"/>
    <x v="3702"/>
    <n v="4"/>
    <n v="0.7"/>
    <n v="-10.037199999999999"/>
    <s v="Cassandra Brandow"/>
    <s v=""/>
    <n v="1"/>
    <n v="0"/>
  </r>
  <r>
    <n v="8265"/>
    <x v="4090"/>
    <x v="125"/>
    <d v="2017-01-04T00:00:00"/>
    <s v="Standard Class"/>
    <x v="195"/>
    <x v="195"/>
    <x v="0"/>
    <s v="United States"/>
    <s v="New York City"/>
    <s v="New York"/>
    <n v="10035"/>
    <x v="3"/>
    <s v="OFF-AP-10004136"/>
    <x v="1"/>
    <s v="Appliances"/>
    <s v="Kensington 6 Outlet SmartSocket Surge Protector"/>
    <x v="1546"/>
    <n v="3"/>
    <n v="0"/>
    <n v="30.734999999999992"/>
    <s v="Chuck Magee"/>
    <s v=""/>
    <n v="1"/>
    <n v="0"/>
  </r>
  <r>
    <n v="8266"/>
    <x v="4090"/>
    <x v="125"/>
    <d v="2017-01-04T00:00:00"/>
    <s v="Standard Class"/>
    <x v="195"/>
    <x v="195"/>
    <x v="0"/>
    <s v="United States"/>
    <s v="New York City"/>
    <s v="New York"/>
    <n v="10035"/>
    <x v="3"/>
    <s v="OFF-BI-10003429"/>
    <x v="1"/>
    <s v="Binders"/>
    <s v="Cardinal HOLDit! Binder Insert Strips,Extra Strips"/>
    <x v="5371"/>
    <n v="7"/>
    <n v="0.2"/>
    <n v="12.8499"/>
    <s v="Chuck Magee"/>
    <s v=""/>
    <n v="1"/>
    <n v="0"/>
  </r>
  <r>
    <n v="8267"/>
    <x v="4091"/>
    <x v="333"/>
    <d v="2016-05-04T00:00:00"/>
    <s v="Standard Class"/>
    <x v="347"/>
    <x v="347"/>
    <x v="0"/>
    <s v="United States"/>
    <s v="Dover"/>
    <s v="Delaware"/>
    <n v="19901"/>
    <x v="3"/>
    <s v="TEC-PH-10000376"/>
    <x v="2"/>
    <s v="Phones"/>
    <s v="Square Credit Card Reader"/>
    <x v="1024"/>
    <n v="2"/>
    <n v="0"/>
    <n v="5.1948000000000008"/>
    <s v="Chuck Magee"/>
    <s v=""/>
    <n v="1"/>
    <n v="0"/>
  </r>
  <r>
    <n v="8268"/>
    <x v="4092"/>
    <x v="289"/>
    <d v="2019-02-06T00:00:00"/>
    <s v="Standard Class"/>
    <x v="431"/>
    <x v="431"/>
    <x v="0"/>
    <s v="United States"/>
    <s v="Aurora"/>
    <s v="Illinois"/>
    <n v="60505"/>
    <x v="2"/>
    <s v="FUR-TA-10003469"/>
    <x v="0"/>
    <s v="Tables"/>
    <s v="Balt Split Level Computer Training Table"/>
    <x v="5372"/>
    <n v="1"/>
    <n v="0.5"/>
    <n v="-47.174999999999997"/>
    <s v="Kelly Williams"/>
    <s v=""/>
    <n v="1"/>
    <n v="0"/>
  </r>
  <r>
    <n v="8269"/>
    <x v="4092"/>
    <x v="289"/>
    <d v="2019-02-06T00:00:00"/>
    <s v="Standard Class"/>
    <x v="431"/>
    <x v="431"/>
    <x v="0"/>
    <s v="United States"/>
    <s v="Aurora"/>
    <s v="Illinois"/>
    <n v="60505"/>
    <x v="2"/>
    <s v="OFF-SU-10004231"/>
    <x v="1"/>
    <s v="Supplies"/>
    <s v="Acme Tagit Stainless Steel Antibacterial Scissors"/>
    <x v="2511"/>
    <n v="4"/>
    <n v="0.2"/>
    <n v="2.7719999999999994"/>
    <s v="Kelly Williams"/>
    <s v=""/>
    <n v="1"/>
    <n v="0"/>
  </r>
  <r>
    <n v="8270"/>
    <x v="4092"/>
    <x v="289"/>
    <d v="2019-02-06T00:00:00"/>
    <s v="Standard Class"/>
    <x v="431"/>
    <x v="431"/>
    <x v="0"/>
    <s v="United States"/>
    <s v="Aurora"/>
    <s v="Illinois"/>
    <n v="60505"/>
    <x v="2"/>
    <s v="TEC-PH-10002584"/>
    <x v="2"/>
    <s v="Phones"/>
    <s v="Samsung Galaxy S4"/>
    <x v="5373"/>
    <n v="4"/>
    <n v="0.2"/>
    <n v="250.39599999999984"/>
    <s v="Kelly Williams"/>
    <s v=""/>
    <n v="1"/>
    <n v="0"/>
  </r>
  <r>
    <n v="8271"/>
    <x v="4092"/>
    <x v="289"/>
    <d v="2019-02-06T00:00:00"/>
    <s v="Standard Class"/>
    <x v="431"/>
    <x v="431"/>
    <x v="0"/>
    <s v="United States"/>
    <s v="Aurora"/>
    <s v="Illinois"/>
    <n v="60505"/>
    <x v="2"/>
    <s v="OFF-AR-10003602"/>
    <x v="1"/>
    <s v="Art"/>
    <s v="Quartet Omega Colored Chalk, 12/Pack"/>
    <x v="564"/>
    <n v="2"/>
    <n v="0.2"/>
    <n v="3.1535999999999995"/>
    <s v="Kelly Williams"/>
    <s v=""/>
    <n v="1"/>
    <n v="0"/>
  </r>
  <r>
    <n v="8272"/>
    <x v="4093"/>
    <x v="591"/>
    <d v="2018-12-31T00:00:00"/>
    <s v="Standard Class"/>
    <x v="555"/>
    <x v="555"/>
    <x v="0"/>
    <s v="United States"/>
    <s v="New York City"/>
    <s v="New York"/>
    <n v="10009"/>
    <x v="3"/>
    <s v="FUR-CH-10002331"/>
    <x v="0"/>
    <s v="Chairs"/>
    <s v="Hon 4700 Series Mobuis Mid-Back Task Chairs with Adjustable Arms"/>
    <x v="5374"/>
    <n v="8"/>
    <n v="0.1"/>
    <n v="313.26239999999967"/>
    <s v="Chuck Magee"/>
    <s v=""/>
    <n v="1"/>
    <n v="0"/>
  </r>
  <r>
    <n v="8273"/>
    <x v="4094"/>
    <x v="201"/>
    <d v="2018-10-25T00:00:00"/>
    <s v="Standard Class"/>
    <x v="501"/>
    <x v="501"/>
    <x v="1"/>
    <s v="United States"/>
    <s v="El Cajon"/>
    <s v="California"/>
    <n v="92020"/>
    <x v="1"/>
    <s v="FUR-CH-10001802"/>
    <x v="0"/>
    <s v="Chairs"/>
    <s v="Hon Every-Day Chair Series Swivel Task Chairs"/>
    <x v="2388"/>
    <n v="4"/>
    <n v="0.2"/>
    <n v="4.8391999999999911"/>
    <s v="Anna Andreadi"/>
    <s v=""/>
    <n v="1"/>
    <n v="0"/>
  </r>
  <r>
    <n v="8274"/>
    <x v="4095"/>
    <x v="385"/>
    <d v="2017-06-15T00:00:00"/>
    <s v="Second Class"/>
    <x v="763"/>
    <x v="763"/>
    <x v="2"/>
    <s v="United States"/>
    <s v="Springfield"/>
    <s v="Ohio"/>
    <n v="45503"/>
    <x v="3"/>
    <s v="OFF-AR-10000634"/>
    <x v="1"/>
    <s v="Art"/>
    <s v="Newell 320"/>
    <x v="1321"/>
    <n v="1"/>
    <n v="0.2"/>
    <n v="0.29960000000000009"/>
    <s v="Chuck Magee"/>
    <s v=""/>
    <n v="1"/>
    <n v="0"/>
  </r>
  <r>
    <n v="8275"/>
    <x v="4096"/>
    <x v="160"/>
    <d v="2019-07-04T00:00:00"/>
    <s v="Standard Class"/>
    <x v="540"/>
    <x v="540"/>
    <x v="1"/>
    <s v="United States"/>
    <s v="Mount Vernon"/>
    <s v="New York"/>
    <n v="10550"/>
    <x v="3"/>
    <s v="OFF-ST-10002615"/>
    <x v="1"/>
    <s v="Storage"/>
    <s v="Dual Level, Single-Width Filing Carts"/>
    <x v="2969"/>
    <n v="7"/>
    <n v="0"/>
    <n v="282.20920000000001"/>
    <s v="Chuck Magee"/>
    <s v=""/>
    <n v="1"/>
    <n v="0"/>
  </r>
  <r>
    <n v="8276"/>
    <x v="4097"/>
    <x v="153"/>
    <d v="2017-06-30T00:00:00"/>
    <s v="Standard Class"/>
    <x v="748"/>
    <x v="748"/>
    <x v="2"/>
    <s v="United States"/>
    <s v="Lakewood"/>
    <s v="Ohio"/>
    <n v="44107"/>
    <x v="3"/>
    <s v="OFF-PA-10004040"/>
    <x v="1"/>
    <s v="Paper"/>
    <s v="Universal Premium White Copier/Laser Paper (20Lb. and 87 Bright)"/>
    <x v="5375"/>
    <n v="9"/>
    <n v="0.2"/>
    <n v="15.607799999999999"/>
    <s v="Chuck Magee"/>
    <s v=""/>
    <n v="1"/>
    <n v="0"/>
  </r>
  <r>
    <n v="8277"/>
    <x v="4098"/>
    <x v="823"/>
    <d v="2018-02-25T00:00:00"/>
    <s v="Standard Class"/>
    <x v="784"/>
    <x v="784"/>
    <x v="2"/>
    <s v="United States"/>
    <s v="Tampa"/>
    <s v="Florida"/>
    <n v="33614"/>
    <x v="0"/>
    <s v="OFF-BI-10003727"/>
    <x v="1"/>
    <s v="Binders"/>
    <s v="Avery Durable Slant Ring Binders With Label Holder"/>
    <x v="5233"/>
    <n v="3"/>
    <n v="0.7"/>
    <n v="-2.758799999999999"/>
    <s v="Cassandra Brandow"/>
    <s v=""/>
    <n v="1"/>
    <n v="0"/>
  </r>
  <r>
    <n v="8278"/>
    <x v="4098"/>
    <x v="823"/>
    <d v="2018-02-25T00:00:00"/>
    <s v="Standard Class"/>
    <x v="784"/>
    <x v="784"/>
    <x v="2"/>
    <s v="United States"/>
    <s v="Tampa"/>
    <s v="Florida"/>
    <n v="33614"/>
    <x v="0"/>
    <s v="OFF-BI-10002026"/>
    <x v="1"/>
    <s v="Binders"/>
    <s v="Avery Arch Ring Binders"/>
    <x v="5376"/>
    <n v="2"/>
    <n v="0.7"/>
    <n v="-26.726000000000006"/>
    <s v="Cassandra Brandow"/>
    <s v=""/>
    <n v="1"/>
    <n v="0"/>
  </r>
  <r>
    <n v="8279"/>
    <x v="4098"/>
    <x v="823"/>
    <d v="2018-02-25T00:00:00"/>
    <s v="Standard Class"/>
    <x v="784"/>
    <x v="784"/>
    <x v="2"/>
    <s v="United States"/>
    <s v="Tampa"/>
    <s v="Florida"/>
    <n v="33614"/>
    <x v="0"/>
    <s v="OFF-ST-10001496"/>
    <x v="1"/>
    <s v="Storage"/>
    <s v="Standard Rollaway File with Lock"/>
    <x v="5377"/>
    <n v="3"/>
    <n v="0.2"/>
    <n v="32.434200000000004"/>
    <s v="Cassandra Brandow"/>
    <s v=""/>
    <n v="1"/>
    <n v="0"/>
  </r>
  <r>
    <n v="8280"/>
    <x v="4099"/>
    <x v="300"/>
    <d v="2019-04-26T00:00:00"/>
    <s v="Standard Class"/>
    <x v="232"/>
    <x v="232"/>
    <x v="0"/>
    <s v="United States"/>
    <s v="Columbus"/>
    <s v="Georgia"/>
    <n v="31907"/>
    <x v="0"/>
    <s v="OFF-ST-10003716"/>
    <x v="1"/>
    <s v="Storage"/>
    <s v="Tennsco Double-Tier Lockers"/>
    <x v="5378"/>
    <n v="3"/>
    <n v="0"/>
    <n v="87.757800000000003"/>
    <s v="Cassandra Brandow"/>
    <s v=""/>
    <n v="1"/>
    <n v="0"/>
  </r>
  <r>
    <n v="8281"/>
    <x v="4100"/>
    <x v="1188"/>
    <d v="2019-05-10T00:00:00"/>
    <s v="First Class"/>
    <x v="204"/>
    <x v="204"/>
    <x v="1"/>
    <s v="United States"/>
    <s v="Jacksonville"/>
    <s v="North Carolina"/>
    <n v="28540"/>
    <x v="0"/>
    <s v="OFF-EN-10002504"/>
    <x v="1"/>
    <s v="Envelopes"/>
    <s v="Tyvek  Top-Opening Peel &amp; Seel Envelopes, Plain White"/>
    <x v="5379"/>
    <n v="3"/>
    <n v="0.2"/>
    <n v="22.015799999999999"/>
    <s v="Cassandra Brandow"/>
    <s v=""/>
    <n v="1"/>
    <n v="0"/>
  </r>
  <r>
    <n v="8282"/>
    <x v="4100"/>
    <x v="1188"/>
    <d v="2019-05-10T00:00:00"/>
    <s v="First Class"/>
    <x v="204"/>
    <x v="204"/>
    <x v="1"/>
    <s v="United States"/>
    <s v="Jacksonville"/>
    <s v="North Carolina"/>
    <n v="28540"/>
    <x v="0"/>
    <s v="FUR-CH-10001270"/>
    <x v="0"/>
    <s v="Chairs"/>
    <s v="Harbour Creations Steel Folding Chair"/>
    <x v="724"/>
    <n v="3"/>
    <n v="0.2"/>
    <n v="25.874999999999972"/>
    <s v="Cassandra Brandow"/>
    <s v=""/>
    <n v="1"/>
    <n v="0"/>
  </r>
  <r>
    <n v="8283"/>
    <x v="4101"/>
    <x v="379"/>
    <d v="2017-12-26T00:00:00"/>
    <s v="Second Class"/>
    <x v="449"/>
    <x v="449"/>
    <x v="2"/>
    <s v="United States"/>
    <s v="Saint Charles"/>
    <s v="Illinois"/>
    <n v="60174"/>
    <x v="2"/>
    <s v="TEC-MA-10004241"/>
    <x v="2"/>
    <s v="Machines"/>
    <s v="Star Micronics TSP800 TSP847IIU Receipt Printer"/>
    <x v="5380"/>
    <n v="2"/>
    <n v="0.3"/>
    <n v="137.26399999999995"/>
    <s v="Kelly Williams"/>
    <s v=""/>
    <n v="1"/>
    <n v="0"/>
  </r>
  <r>
    <n v="8284"/>
    <x v="4101"/>
    <x v="379"/>
    <d v="2017-12-26T00:00:00"/>
    <s v="Second Class"/>
    <x v="449"/>
    <x v="449"/>
    <x v="2"/>
    <s v="United States"/>
    <s v="Saint Charles"/>
    <s v="Illinois"/>
    <n v="60174"/>
    <x v="2"/>
    <s v="OFF-AR-10001468"/>
    <x v="1"/>
    <s v="Art"/>
    <s v="Sanford Prismacolor Professional Thick Lead Art Pencils, 36-Color Set"/>
    <x v="3497"/>
    <n v="2"/>
    <n v="0.2"/>
    <n v="14.227200000000003"/>
    <s v="Kelly Williams"/>
    <s v=""/>
    <n v="1"/>
    <n v="0"/>
  </r>
  <r>
    <n v="8285"/>
    <x v="4101"/>
    <x v="379"/>
    <d v="2017-12-26T00:00:00"/>
    <s v="Second Class"/>
    <x v="449"/>
    <x v="449"/>
    <x v="2"/>
    <s v="United States"/>
    <s v="Saint Charles"/>
    <s v="Illinois"/>
    <n v="60174"/>
    <x v="2"/>
    <s v="TEC-AC-10003198"/>
    <x v="2"/>
    <s v="Accessories"/>
    <s v="Enermax Acrylux Wireless Keyboard"/>
    <x v="5381"/>
    <n v="8"/>
    <n v="0.2"/>
    <n v="135.45599999999996"/>
    <s v="Kelly Williams"/>
    <s v=""/>
    <n v="1"/>
    <n v="0"/>
  </r>
  <r>
    <n v="8286"/>
    <x v="4101"/>
    <x v="379"/>
    <d v="2017-12-26T00:00:00"/>
    <s v="Second Class"/>
    <x v="449"/>
    <x v="449"/>
    <x v="2"/>
    <s v="United States"/>
    <s v="Saint Charles"/>
    <s v="Illinois"/>
    <n v="60174"/>
    <x v="2"/>
    <s v="FUR-FU-10003039"/>
    <x v="0"/>
    <s v="Furnishings"/>
    <s v="Howard Miller 11-1/2&quot; Diameter Grantwood Wall Clock"/>
    <x v="5382"/>
    <n v="3"/>
    <n v="0.6"/>
    <n v="-33.641399999999997"/>
    <s v="Kelly Williams"/>
    <s v=""/>
    <n v="1"/>
    <n v="0"/>
  </r>
  <r>
    <n v="8287"/>
    <x v="4102"/>
    <x v="1132"/>
    <d v="2016-08-16T00:00:00"/>
    <s v="Standard Class"/>
    <x v="723"/>
    <x v="723"/>
    <x v="2"/>
    <s v="United States"/>
    <s v="Miami"/>
    <s v="Florida"/>
    <n v="33180"/>
    <x v="0"/>
    <s v="OFF-PA-10000295"/>
    <x v="1"/>
    <s v="Paper"/>
    <s v="Xerox 229"/>
    <x v="277"/>
    <n v="6"/>
    <n v="0.2"/>
    <n v="10.8864"/>
    <s v="Cassandra Brandow"/>
    <s v=""/>
    <n v="1"/>
    <n v="0"/>
  </r>
  <r>
    <n v="8288"/>
    <x v="4102"/>
    <x v="1132"/>
    <d v="2016-08-16T00:00:00"/>
    <s v="Standard Class"/>
    <x v="723"/>
    <x v="723"/>
    <x v="2"/>
    <s v="United States"/>
    <s v="Miami"/>
    <s v="Florida"/>
    <n v="33180"/>
    <x v="0"/>
    <s v="OFF-AR-10004344"/>
    <x v="1"/>
    <s v="Art"/>
    <s v="Bulldog Vacuum Base Pencil Sharpener"/>
    <x v="1914"/>
    <n v="5"/>
    <n v="0.2"/>
    <n v="4.196499999999995"/>
    <s v="Cassandra Brandow"/>
    <s v=""/>
    <n v="1"/>
    <n v="0"/>
  </r>
  <r>
    <n v="8289"/>
    <x v="4102"/>
    <x v="1132"/>
    <d v="2016-08-16T00:00:00"/>
    <s v="Standard Class"/>
    <x v="723"/>
    <x v="723"/>
    <x v="2"/>
    <s v="United States"/>
    <s v="Miami"/>
    <s v="Florida"/>
    <n v="33180"/>
    <x v="0"/>
    <s v="TEC-AC-10002473"/>
    <x v="2"/>
    <s v="Accessories"/>
    <s v="Maxell 4.7GB DVD-R"/>
    <x v="2030"/>
    <n v="7"/>
    <n v="0.2"/>
    <n v="41.718599999999995"/>
    <s v="Cassandra Brandow"/>
    <s v=""/>
    <n v="1"/>
    <n v="0"/>
  </r>
  <r>
    <n v="8290"/>
    <x v="4102"/>
    <x v="1132"/>
    <d v="2016-08-16T00:00:00"/>
    <s v="Standard Class"/>
    <x v="723"/>
    <x v="723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x v="5383"/>
    <n v="6"/>
    <n v="0.2"/>
    <n v="15.843599999999995"/>
    <s v="Cassandra Brandow"/>
    <s v=""/>
    <n v="1"/>
    <n v="0"/>
  </r>
  <r>
    <n v="8291"/>
    <x v="4102"/>
    <x v="1132"/>
    <d v="2016-08-16T00:00:00"/>
    <s v="Standard Class"/>
    <x v="723"/>
    <x v="723"/>
    <x v="2"/>
    <s v="United States"/>
    <s v="Miami"/>
    <s v="Florida"/>
    <n v="33180"/>
    <x v="0"/>
    <s v="OFF-SU-10000432"/>
    <x v="1"/>
    <s v="Supplies"/>
    <s v="Acco Side-Punched Conventional Columnar Pads"/>
    <x v="4839"/>
    <n v="2"/>
    <n v="0.2"/>
    <n v="-1.0410000000000006"/>
    <s v="Cassandra Brandow"/>
    <s v=""/>
    <n v="1"/>
    <n v="0"/>
  </r>
  <r>
    <n v="8292"/>
    <x v="4102"/>
    <x v="1132"/>
    <d v="2016-08-16T00:00:00"/>
    <s v="Standard Class"/>
    <x v="723"/>
    <x v="723"/>
    <x v="2"/>
    <s v="United States"/>
    <s v="Miami"/>
    <s v="Florida"/>
    <n v="33180"/>
    <x v="0"/>
    <s v="OFF-LA-10000443"/>
    <x v="1"/>
    <s v="Labels"/>
    <s v="Avery 501"/>
    <x v="5384"/>
    <n v="1"/>
    <n v="0.2"/>
    <n v="0.99629999999999996"/>
    <s v="Cassandra Brandow"/>
    <s v=""/>
    <n v="1"/>
    <n v="0"/>
  </r>
  <r>
    <n v="8293"/>
    <x v="4103"/>
    <x v="555"/>
    <d v="2017-12-15T00:00:00"/>
    <s v="Standard Class"/>
    <x v="62"/>
    <x v="62"/>
    <x v="0"/>
    <s v="United States"/>
    <s v="Troy"/>
    <s v="Ohio"/>
    <n v="45373"/>
    <x v="3"/>
    <s v="OFF-BI-10003166"/>
    <x v="1"/>
    <s v="Binders"/>
    <s v="GBC Plasticlear Binding Covers"/>
    <x v="2293"/>
    <n v="3"/>
    <n v="0.7"/>
    <n v="-7.5767999999999986"/>
    <s v="Chuck Magee"/>
    <s v=""/>
    <n v="1"/>
    <n v="0"/>
  </r>
  <r>
    <n v="8294"/>
    <x v="4104"/>
    <x v="132"/>
    <d v="2019-11-07T00:00:00"/>
    <s v="Standard Class"/>
    <x v="705"/>
    <x v="705"/>
    <x v="1"/>
    <s v="United States"/>
    <s v="Seattle"/>
    <s v="Washington"/>
    <n v="98103"/>
    <x v="1"/>
    <s v="OFF-BI-10002393"/>
    <x v="1"/>
    <s v="Binders"/>
    <s v="Binder Posts"/>
    <x v="5385"/>
    <n v="4"/>
    <n v="0.2"/>
    <n v="5.9695999999999998"/>
    <s v="Anna Andreadi"/>
    <s v=""/>
    <n v="1"/>
    <n v="0"/>
  </r>
  <r>
    <n v="8295"/>
    <x v="4105"/>
    <x v="677"/>
    <d v="2019-03-17T00:00:00"/>
    <s v="Standard Class"/>
    <x v="363"/>
    <x v="363"/>
    <x v="0"/>
    <s v="United States"/>
    <s v="New York City"/>
    <s v="New York"/>
    <n v="10011"/>
    <x v="3"/>
    <s v="TEC-PH-10001809"/>
    <x v="2"/>
    <s v="Phones"/>
    <s v="Panasonic KX T7736-B Digital phone"/>
    <x v="1657"/>
    <n v="2"/>
    <n v="0"/>
    <n v="74.974999999999994"/>
    <s v="Chuck Magee"/>
    <s v=""/>
    <n v="1"/>
    <n v="0"/>
  </r>
  <r>
    <n v="8296"/>
    <x v="4106"/>
    <x v="198"/>
    <d v="2018-06-03T00:00:00"/>
    <s v="Standard Class"/>
    <x v="494"/>
    <x v="494"/>
    <x v="1"/>
    <s v="United States"/>
    <s v="Arlington"/>
    <s v="Virginia"/>
    <n v="22204"/>
    <x v="0"/>
    <s v="OFF-EN-10002600"/>
    <x v="1"/>
    <s v="Envelopes"/>
    <s v="Redi-Strip #10 Envelopes, 4 1/8 x 9 1/2"/>
    <x v="5386"/>
    <n v="9"/>
    <n v="0"/>
    <n v="12.744"/>
    <s v="Cassandra Brandow"/>
    <s v=""/>
    <n v="1"/>
    <n v="0"/>
  </r>
  <r>
    <n v="8297"/>
    <x v="4106"/>
    <x v="198"/>
    <d v="2018-06-03T00:00:00"/>
    <s v="Standard Class"/>
    <x v="494"/>
    <x v="494"/>
    <x v="1"/>
    <s v="United States"/>
    <s v="Arlington"/>
    <s v="Virginia"/>
    <n v="22204"/>
    <x v="0"/>
    <s v="TEC-AC-10000109"/>
    <x v="2"/>
    <s v="Accessories"/>
    <s v="Sony Micro Vault Click 16 GB USB 2.0 Flash Drive"/>
    <x v="5387"/>
    <n v="2"/>
    <n v="0"/>
    <n v="26.875200000000007"/>
    <s v="Cassandra Brandow"/>
    <s v=""/>
    <n v="1"/>
    <n v="0"/>
  </r>
  <r>
    <n v="8298"/>
    <x v="4107"/>
    <x v="761"/>
    <d v="2017-07-11T00:00:00"/>
    <s v="Standard Class"/>
    <x v="276"/>
    <x v="276"/>
    <x v="1"/>
    <s v="United States"/>
    <s v="Charlotte"/>
    <s v="North Carolina"/>
    <n v="28205"/>
    <x v="0"/>
    <s v="FUR-FU-10003829"/>
    <x v="0"/>
    <s v="Furnishings"/>
    <s v="Stackable Trays"/>
    <x v="1268"/>
    <n v="2"/>
    <n v="0.2"/>
    <n v="0.73919999999999941"/>
    <s v="Cassandra Brandow"/>
    <s v=""/>
    <n v="1"/>
    <n v="0"/>
  </r>
  <r>
    <n v="8299"/>
    <x v="4107"/>
    <x v="761"/>
    <d v="2017-07-11T00:00:00"/>
    <s v="Standard Class"/>
    <x v="276"/>
    <x v="276"/>
    <x v="1"/>
    <s v="United States"/>
    <s v="Charlotte"/>
    <s v="North Carolina"/>
    <n v="28205"/>
    <x v="0"/>
    <s v="OFF-LA-10003223"/>
    <x v="1"/>
    <s v="Labels"/>
    <s v="Avery 508"/>
    <x v="696"/>
    <n v="3"/>
    <n v="0.2"/>
    <n v="4.2716999999999992"/>
    <s v="Cassandra Brandow"/>
    <s v=""/>
    <n v="1"/>
    <n v="0"/>
  </r>
  <r>
    <n v="8300"/>
    <x v="4108"/>
    <x v="518"/>
    <d v="2016-03-15T00:00:00"/>
    <s v="Standard Class"/>
    <x v="579"/>
    <x v="579"/>
    <x v="0"/>
    <s v="United States"/>
    <s v="Roseville"/>
    <s v="California"/>
    <n v="95661"/>
    <x v="1"/>
    <s v="OFF-AR-10001770"/>
    <x v="1"/>
    <s v="Art"/>
    <s v="Economy #2 Pencils"/>
    <x v="3373"/>
    <n v="3"/>
    <n v="0"/>
    <n v="2.0747999999999998"/>
    <s v="Anna Andreadi"/>
    <s v=""/>
    <n v="1"/>
    <n v="0"/>
  </r>
  <r>
    <n v="8301"/>
    <x v="4109"/>
    <x v="704"/>
    <d v="2017-04-24T00:00:00"/>
    <s v="Standard Class"/>
    <x v="220"/>
    <x v="220"/>
    <x v="0"/>
    <s v="United States"/>
    <s v="Detroit"/>
    <s v="Michigan"/>
    <n v="48234"/>
    <x v="2"/>
    <s v="OFF-EN-10003296"/>
    <x v="1"/>
    <s v="Envelopes"/>
    <s v="Tyvek Side-Opening Peel &amp; Seel Expanding Envelopes"/>
    <x v="2171"/>
    <n v="2"/>
    <n v="0"/>
    <n v="81.432000000000002"/>
    <s v="Kelly Williams"/>
    <s v=""/>
    <n v="1"/>
    <n v="0"/>
  </r>
  <r>
    <n v="8302"/>
    <x v="4110"/>
    <x v="1189"/>
    <d v="2019-08-01T00:00:00"/>
    <s v="Standard Class"/>
    <x v="433"/>
    <x v="433"/>
    <x v="1"/>
    <s v="United States"/>
    <s v="Los Angeles"/>
    <s v="California"/>
    <n v="90036"/>
    <x v="1"/>
    <s v="TEC-AC-10003870"/>
    <x v="2"/>
    <s v="Accessories"/>
    <s v="Logitech Z-906 Speaker sys - home theater - 5.1-CH"/>
    <x v="3939"/>
    <n v="5"/>
    <n v="0"/>
    <n v="659.98"/>
    <s v="Anna Andreadi"/>
    <s v=""/>
    <n v="1"/>
    <n v="0"/>
  </r>
  <r>
    <n v="8303"/>
    <x v="4110"/>
    <x v="1189"/>
    <d v="2019-08-01T00:00:00"/>
    <s v="Standard Class"/>
    <x v="433"/>
    <x v="433"/>
    <x v="1"/>
    <s v="United States"/>
    <s v="Los Angeles"/>
    <s v="California"/>
    <n v="90036"/>
    <x v="1"/>
    <s v="FUR-CH-10000665"/>
    <x v="0"/>
    <s v="Chairs"/>
    <s v="Global Airflow Leather Mesh Back Chair, Black"/>
    <x v="1599"/>
    <n v="3"/>
    <n v="0.2"/>
    <n v="45.293999999999954"/>
    <s v="Anna Andreadi"/>
    <s v=""/>
    <n v="1"/>
    <n v="0"/>
  </r>
  <r>
    <n v="8304"/>
    <x v="4111"/>
    <x v="656"/>
    <d v="2016-11-02T00:00:00"/>
    <s v="Second Class"/>
    <x v="644"/>
    <x v="644"/>
    <x v="2"/>
    <s v="United States"/>
    <s v="San Francisco"/>
    <s v="California"/>
    <n v="94110"/>
    <x v="1"/>
    <s v="TEC-PH-10003092"/>
    <x v="2"/>
    <s v="Phones"/>
    <s v="Motorola L804"/>
    <x v="89"/>
    <n v="2"/>
    <n v="0.2"/>
    <n v="8.2781999999999982"/>
    <s v="Anna Andreadi"/>
    <s v=""/>
    <n v="1"/>
    <n v="0"/>
  </r>
  <r>
    <n v="8305"/>
    <x v="4112"/>
    <x v="132"/>
    <d v="2019-11-09T00:00:00"/>
    <s v="Standard Class"/>
    <x v="696"/>
    <x v="696"/>
    <x v="0"/>
    <s v="United States"/>
    <s v="Bakersfield"/>
    <s v="California"/>
    <n v="93309"/>
    <x v="1"/>
    <s v="FUR-TA-10001086"/>
    <x v="0"/>
    <s v="Tables"/>
    <s v="SAFCO PlanMaster Boards, 60w x 37-1/2d, White Melamine"/>
    <x v="5388"/>
    <n v="4"/>
    <n v="0.2"/>
    <n v="36.477600000000024"/>
    <s v="Anna Andreadi"/>
    <s v=""/>
    <n v="1"/>
    <n v="0"/>
  </r>
  <r>
    <n v="8306"/>
    <x v="4113"/>
    <x v="1190"/>
    <d v="2018-08-16T00:00:00"/>
    <s v="Standard Class"/>
    <x v="192"/>
    <x v="192"/>
    <x v="2"/>
    <s v="United States"/>
    <s v="Tulsa"/>
    <s v="Oklahoma"/>
    <n v="74133"/>
    <x v="2"/>
    <s v="OFF-PA-10001870"/>
    <x v="1"/>
    <s v="Paper"/>
    <s v="Xerox 202"/>
    <x v="56"/>
    <n v="5"/>
    <n v="0"/>
    <n v="15.552000000000001"/>
    <s v="Kelly Williams"/>
    <n v="1"/>
    <n v="0"/>
    <n v="0"/>
  </r>
  <r>
    <n v="8307"/>
    <x v="4113"/>
    <x v="1190"/>
    <d v="2018-08-16T00:00:00"/>
    <s v="Standard Class"/>
    <x v="192"/>
    <x v="192"/>
    <x v="2"/>
    <s v="United States"/>
    <s v="Tulsa"/>
    <s v="Oklahoma"/>
    <n v="74133"/>
    <x v="2"/>
    <s v="OFF-BI-10003305"/>
    <x v="1"/>
    <s v="Binders"/>
    <s v="Avery Hanging File Binders"/>
    <x v="1085"/>
    <n v="7"/>
    <n v="0"/>
    <n v="19.255600000000001"/>
    <s v="Kelly Williams"/>
    <n v="1"/>
    <n v="0"/>
    <n v="0"/>
  </r>
  <r>
    <n v="8308"/>
    <x v="4113"/>
    <x v="1190"/>
    <d v="2018-08-16T00:00:00"/>
    <s v="Standard Class"/>
    <x v="192"/>
    <x v="192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x v="4231"/>
    <n v="2"/>
    <n v="0"/>
    <n v="35.677599999999998"/>
    <s v="Kelly Williams"/>
    <n v="1"/>
    <n v="0"/>
    <n v="0"/>
  </r>
  <r>
    <n v="8309"/>
    <x v="4114"/>
    <x v="197"/>
    <d v="2018-07-25T00:00:00"/>
    <s v="Same Day"/>
    <x v="604"/>
    <x v="604"/>
    <x v="2"/>
    <s v="United States"/>
    <s v="San Francisco"/>
    <s v="California"/>
    <n v="94122"/>
    <x v="1"/>
    <s v="OFF-AR-10001419"/>
    <x v="1"/>
    <s v="Art"/>
    <s v="Newell 325"/>
    <x v="5389"/>
    <n v="9"/>
    <n v="0"/>
    <n v="11.151"/>
    <s v="Anna Andreadi"/>
    <s v=""/>
    <n v="1"/>
    <n v="0"/>
  </r>
  <r>
    <n v="8310"/>
    <x v="4115"/>
    <x v="72"/>
    <d v="2016-03-07T00:00:00"/>
    <s v="Standard Class"/>
    <x v="543"/>
    <x v="543"/>
    <x v="0"/>
    <s v="United States"/>
    <s v="Houston"/>
    <s v="Texas"/>
    <n v="77036"/>
    <x v="2"/>
    <s v="OFF-ST-10003692"/>
    <x v="1"/>
    <s v="Storage"/>
    <s v="Recycled Steel Personal File for Hanging File Folders"/>
    <x v="5390"/>
    <n v="3"/>
    <n v="0.2"/>
    <n v="8.5844999999999914"/>
    <s v="Kelly Williams"/>
    <s v=""/>
    <n v="1"/>
    <n v="0"/>
  </r>
  <r>
    <n v="8311"/>
    <x v="4115"/>
    <x v="72"/>
    <d v="2016-03-07T00:00:00"/>
    <s v="Standard Class"/>
    <x v="543"/>
    <x v="543"/>
    <x v="0"/>
    <s v="United States"/>
    <s v="Houston"/>
    <s v="Texas"/>
    <n v="77036"/>
    <x v="2"/>
    <s v="FUR-TA-10001866"/>
    <x v="0"/>
    <s v="Tables"/>
    <s v="Bevis Round Conference Room Tables and Bases"/>
    <x v="5391"/>
    <n v="3"/>
    <n v="0.3"/>
    <n v="-43.029600000000045"/>
    <s v="Kelly Williams"/>
    <s v=""/>
    <n v="1"/>
    <n v="0"/>
  </r>
  <r>
    <n v="8312"/>
    <x v="4116"/>
    <x v="795"/>
    <d v="2019-01-31T00:00:00"/>
    <s v="Standard Class"/>
    <x v="214"/>
    <x v="214"/>
    <x v="0"/>
    <s v="United States"/>
    <s v="Columbus"/>
    <s v="Georgia"/>
    <n v="31907"/>
    <x v="0"/>
    <s v="FUR-FU-10002157"/>
    <x v="0"/>
    <s v="Furnishings"/>
    <s v="Artistic Insta-Plaque"/>
    <x v="5392"/>
    <n v="4"/>
    <n v="0"/>
    <n v="24.460799999999999"/>
    <s v="Cassandra Brandow"/>
    <s v=""/>
    <n v="1"/>
    <n v="0"/>
  </r>
  <r>
    <n v="8313"/>
    <x v="4116"/>
    <x v="795"/>
    <d v="2019-01-31T00:00:00"/>
    <s v="Standard Class"/>
    <x v="214"/>
    <x v="214"/>
    <x v="0"/>
    <s v="United States"/>
    <s v="Columbus"/>
    <s v="Georgia"/>
    <n v="31907"/>
    <x v="0"/>
    <s v="TEC-PH-10001459"/>
    <x v="2"/>
    <s v="Phones"/>
    <s v="Samsung Galaxy Mega 6.3"/>
    <x v="5393"/>
    <n v="7"/>
    <n v="0"/>
    <n v="764.38180000000011"/>
    <s v="Cassandra Brandow"/>
    <s v=""/>
    <n v="1"/>
    <n v="0"/>
  </r>
  <r>
    <n v="8314"/>
    <x v="4117"/>
    <x v="136"/>
    <d v="2016-07-16T00:00:00"/>
    <s v="Standard Class"/>
    <x v="391"/>
    <x v="391"/>
    <x v="2"/>
    <s v="United States"/>
    <s v="League City"/>
    <s v="Texas"/>
    <n v="77573"/>
    <x v="2"/>
    <s v="FUR-CH-10002126"/>
    <x v="0"/>
    <s v="Chairs"/>
    <s v="Hon Deluxe Fabric Upholstered Stacking Chairs"/>
    <x v="5394"/>
    <n v="3"/>
    <n v="0.3"/>
    <n v="-14.638799999999947"/>
    <s v="Kelly Williams"/>
    <s v=""/>
    <n v="1"/>
    <n v="0"/>
  </r>
  <r>
    <n v="8315"/>
    <x v="4117"/>
    <x v="136"/>
    <d v="2016-07-16T00:00:00"/>
    <s v="Standard Class"/>
    <x v="391"/>
    <x v="391"/>
    <x v="2"/>
    <s v="United States"/>
    <s v="League City"/>
    <s v="Texas"/>
    <n v="77573"/>
    <x v="2"/>
    <s v="OFF-FA-10001561"/>
    <x v="1"/>
    <s v="Fasteners"/>
    <s v="Stockwell Push Pins"/>
    <x v="4273"/>
    <n v="2"/>
    <n v="0.2"/>
    <n v="0.56679999999999997"/>
    <s v="Kelly Williams"/>
    <s v=""/>
    <n v="1"/>
    <n v="0"/>
  </r>
  <r>
    <n v="8316"/>
    <x v="4117"/>
    <x v="136"/>
    <d v="2016-07-16T00:00:00"/>
    <s v="Standard Class"/>
    <x v="391"/>
    <x v="391"/>
    <x v="2"/>
    <s v="United States"/>
    <s v="League City"/>
    <s v="Texas"/>
    <n v="77573"/>
    <x v="2"/>
    <s v="OFF-AR-10003158"/>
    <x v="1"/>
    <s v="Art"/>
    <s v="Fluorescent Highlighters by Dixon"/>
    <x v="2715"/>
    <n v="7"/>
    <n v="0.2"/>
    <n v="3.9003999999999985"/>
    <s v="Kelly Williams"/>
    <s v=""/>
    <n v="1"/>
    <n v="0"/>
  </r>
  <r>
    <n v="8317"/>
    <x v="4117"/>
    <x v="136"/>
    <d v="2016-07-16T00:00:00"/>
    <s v="Standard Class"/>
    <x v="391"/>
    <x v="391"/>
    <x v="2"/>
    <s v="United States"/>
    <s v="League City"/>
    <s v="Texas"/>
    <n v="77573"/>
    <x v="2"/>
    <s v="OFF-PA-10001804"/>
    <x v="1"/>
    <s v="Paper"/>
    <s v="Xerox 195"/>
    <x v="2975"/>
    <n v="3"/>
    <n v="0.2"/>
    <n v="5.6111999999999993"/>
    <s v="Kelly Williams"/>
    <s v=""/>
    <n v="1"/>
    <n v="0"/>
  </r>
  <r>
    <n v="8318"/>
    <x v="4118"/>
    <x v="645"/>
    <d v="2019-04-16T00:00:00"/>
    <s v="Standard Class"/>
    <x v="31"/>
    <x v="31"/>
    <x v="0"/>
    <s v="United States"/>
    <s v="Burlington"/>
    <s v="North Carolina"/>
    <n v="27217"/>
    <x v="0"/>
    <s v="OFF-AR-10000422"/>
    <x v="1"/>
    <s v="Art"/>
    <s v="Pencil and Crayon Sharpener"/>
    <x v="5395"/>
    <n v="1"/>
    <n v="0.2"/>
    <n v="0.15329999999999994"/>
    <s v="Cassandra Brandow"/>
    <s v=""/>
    <n v="1"/>
    <n v="0"/>
  </r>
  <r>
    <n v="8319"/>
    <x v="4118"/>
    <x v="645"/>
    <d v="2019-04-16T00:00:00"/>
    <s v="Standard Class"/>
    <x v="31"/>
    <x v="31"/>
    <x v="0"/>
    <s v="United States"/>
    <s v="Burlington"/>
    <s v="North Carolina"/>
    <n v="27217"/>
    <x v="0"/>
    <s v="OFF-AR-10000127"/>
    <x v="1"/>
    <s v="Art"/>
    <s v="Newell 321"/>
    <x v="5396"/>
    <n v="8"/>
    <n v="0.2"/>
    <n v="2.3615999999999966"/>
    <s v="Cassandra Brandow"/>
    <s v=""/>
    <n v="1"/>
    <n v="0"/>
  </r>
  <r>
    <n v="8320"/>
    <x v="4119"/>
    <x v="38"/>
    <d v="2019-11-18T00:00:00"/>
    <s v="Standard Class"/>
    <x v="191"/>
    <x v="191"/>
    <x v="0"/>
    <s v="United States"/>
    <s v="New York City"/>
    <s v="New York"/>
    <n v="10009"/>
    <x v="3"/>
    <s v="OFF-ST-10004634"/>
    <x v="1"/>
    <s v="Storage"/>
    <s v="Personal Folder Holder, Ebony"/>
    <x v="1082"/>
    <n v="1"/>
    <n v="0"/>
    <n v="3.3629999999999995"/>
    <s v="Chuck Magee"/>
    <s v=""/>
    <n v="1"/>
    <n v="0"/>
  </r>
  <r>
    <n v="8321"/>
    <x v="4120"/>
    <x v="901"/>
    <d v="2017-12-06T00:00:00"/>
    <s v="First Class"/>
    <x v="11"/>
    <x v="11"/>
    <x v="0"/>
    <s v="United States"/>
    <s v="Dallas"/>
    <s v="Texas"/>
    <n v="75220"/>
    <x v="2"/>
    <s v="OFF-AR-10003582"/>
    <x v="1"/>
    <s v="Art"/>
    <s v="Boston Electric Pencil Sharpener, Model 1818, Charcoal Black"/>
    <x v="3816"/>
    <n v="2"/>
    <n v="0.2"/>
    <n v="4.5040000000000031"/>
    <s v="Kelly Williams"/>
    <s v=""/>
    <n v="1"/>
    <n v="0"/>
  </r>
  <r>
    <n v="8322"/>
    <x v="4121"/>
    <x v="182"/>
    <d v="2018-10-01T00:00:00"/>
    <s v="Standard Class"/>
    <x v="618"/>
    <x v="618"/>
    <x v="0"/>
    <s v="United States"/>
    <s v="Houston"/>
    <s v="Texas"/>
    <n v="77095"/>
    <x v="2"/>
    <s v="OFF-BI-10002026"/>
    <x v="1"/>
    <s v="Binders"/>
    <s v="Ibico Recycled Linen-Style Covers"/>
    <x v="5397"/>
    <n v="2"/>
    <n v="0.8"/>
    <n v="-24.998400000000011"/>
    <s v="Kelly Williams"/>
    <s v=""/>
    <n v="1"/>
    <n v="0"/>
  </r>
  <r>
    <n v="8323"/>
    <x v="4122"/>
    <x v="258"/>
    <d v="2018-11-25T00:00:00"/>
    <s v="Standard Class"/>
    <x v="444"/>
    <x v="444"/>
    <x v="0"/>
    <s v="United States"/>
    <s v="Long Beach"/>
    <s v="New York"/>
    <n v="11561"/>
    <x v="3"/>
    <s v="OFF-AP-10000595"/>
    <x v="1"/>
    <s v="Appliances"/>
    <s v="Disposable Triple-Filter Dust Bags"/>
    <x v="4622"/>
    <n v="2"/>
    <n v="0"/>
    <n v="2.2724000000000002"/>
    <s v="Chuck Magee"/>
    <s v=""/>
    <n v="1"/>
    <n v="0"/>
  </r>
  <r>
    <n v="8324"/>
    <x v="4122"/>
    <x v="258"/>
    <d v="2018-11-25T00:00:00"/>
    <s v="Standard Class"/>
    <x v="444"/>
    <x v="444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x v="915"/>
    <n v="5"/>
    <n v="0"/>
    <n v="20.584999999999994"/>
    <s v="Chuck Magee"/>
    <s v=""/>
    <n v="1"/>
    <n v="0"/>
  </r>
  <r>
    <n v="8325"/>
    <x v="4123"/>
    <x v="565"/>
    <d v="2019-09-09T00:00:00"/>
    <s v="First Class"/>
    <x v="763"/>
    <x v="763"/>
    <x v="2"/>
    <s v="United States"/>
    <s v="Hialeah"/>
    <s v="Florida"/>
    <n v="33012"/>
    <x v="0"/>
    <s v="OFF-ST-10001321"/>
    <x v="1"/>
    <s v="Storage"/>
    <s v="Decoflex Hanging Personal Folder File, Blue"/>
    <x v="3058"/>
    <n v="5"/>
    <n v="0.2"/>
    <n v="5.3970000000000073"/>
    <s v="Cassandra Brandow"/>
    <s v=""/>
    <n v="1"/>
    <n v="0"/>
  </r>
  <r>
    <n v="8326"/>
    <x v="4123"/>
    <x v="565"/>
    <d v="2019-09-09T00:00:00"/>
    <s v="First Class"/>
    <x v="763"/>
    <x v="763"/>
    <x v="2"/>
    <s v="United States"/>
    <s v="Hialeah"/>
    <s v="Florida"/>
    <n v="33012"/>
    <x v="0"/>
    <s v="TEC-PH-10001750"/>
    <x v="2"/>
    <s v="Phones"/>
    <s v="Samsung Rugby III"/>
    <x v="3180"/>
    <n v="3"/>
    <n v="0.2"/>
    <n v="13.857900000000008"/>
    <s v="Cassandra Brandow"/>
    <s v=""/>
    <n v="1"/>
    <n v="0"/>
  </r>
  <r>
    <n v="8327"/>
    <x v="4124"/>
    <x v="246"/>
    <d v="2019-07-24T00:00:00"/>
    <s v="Second Class"/>
    <x v="126"/>
    <x v="126"/>
    <x v="1"/>
    <s v="United States"/>
    <s v="Aurora"/>
    <s v="Illinois"/>
    <n v="60505"/>
    <x v="2"/>
    <s v="OFF-BI-10001890"/>
    <x v="1"/>
    <s v="Binders"/>
    <s v="Avery Poly Binder Pockets"/>
    <x v="5398"/>
    <n v="4"/>
    <n v="0.8"/>
    <n v="-4.5824000000000016"/>
    <s v="Kelly Williams"/>
    <s v=""/>
    <n v="1"/>
    <n v="0"/>
  </r>
  <r>
    <n v="8328"/>
    <x v="4124"/>
    <x v="246"/>
    <d v="2019-07-24T00:00:00"/>
    <s v="Second Class"/>
    <x v="126"/>
    <x v="126"/>
    <x v="1"/>
    <s v="United States"/>
    <s v="Aurora"/>
    <s v="Illinois"/>
    <n v="60505"/>
    <x v="2"/>
    <s v="OFF-BI-10004224"/>
    <x v="1"/>
    <s v="Binders"/>
    <s v="Catalog Binders with Expanding Posts"/>
    <x v="5399"/>
    <n v="7"/>
    <n v="0.8"/>
    <n v="-164.83600000000007"/>
    <s v="Kelly Williams"/>
    <s v=""/>
    <n v="1"/>
    <n v="0"/>
  </r>
  <r>
    <n v="8329"/>
    <x v="4125"/>
    <x v="833"/>
    <d v="2019-10-11T00:00:00"/>
    <s v="Standard Class"/>
    <x v="190"/>
    <x v="190"/>
    <x v="0"/>
    <s v="United States"/>
    <s v="Belleville"/>
    <s v="New Jersey"/>
    <n v="7109"/>
    <x v="3"/>
    <s v="OFF-PA-10001357"/>
    <x v="1"/>
    <s v="Paper"/>
    <s v="Xerox 1886"/>
    <x v="140"/>
    <n v="3"/>
    <n v="0"/>
    <n v="68.975999999999999"/>
    <s v="Chuck Magee"/>
    <s v=""/>
    <n v="1"/>
    <n v="0"/>
  </r>
  <r>
    <n v="8330"/>
    <x v="4125"/>
    <x v="833"/>
    <d v="2019-10-11T00:00:00"/>
    <s v="Standard Class"/>
    <x v="190"/>
    <x v="190"/>
    <x v="0"/>
    <s v="United States"/>
    <s v="Belleville"/>
    <s v="New Jersey"/>
    <n v="7109"/>
    <x v="3"/>
    <s v="OFF-PA-10004888"/>
    <x v="1"/>
    <s v="Paper"/>
    <s v="Xerox 217"/>
    <x v="90"/>
    <n v="1"/>
    <n v="0"/>
    <n v="3.1104000000000003"/>
    <s v="Chuck Magee"/>
    <s v=""/>
    <n v="1"/>
    <n v="0"/>
  </r>
  <r>
    <n v="8331"/>
    <x v="4126"/>
    <x v="659"/>
    <d v="2019-11-11T00:00:00"/>
    <s v="Standard Class"/>
    <x v="224"/>
    <x v="224"/>
    <x v="0"/>
    <s v="United States"/>
    <s v="New York City"/>
    <s v="New York"/>
    <n v="10024"/>
    <x v="3"/>
    <s v="TEC-AC-10002370"/>
    <x v="2"/>
    <s v="Accessories"/>
    <s v="Maxell CD-R Discs"/>
    <x v="2317"/>
    <n v="4"/>
    <n v="0"/>
    <n v="2.5215999999999994"/>
    <s v="Chuck Magee"/>
    <s v=""/>
    <n v="1"/>
    <n v="0"/>
  </r>
  <r>
    <n v="8332"/>
    <x v="4127"/>
    <x v="1185"/>
    <d v="2018-03-12T00:00:00"/>
    <s v="First Class"/>
    <x v="519"/>
    <x v="519"/>
    <x v="0"/>
    <s v="United States"/>
    <s v="Andover"/>
    <s v="Massachusetts"/>
    <n v="1810"/>
    <x v="3"/>
    <s v="OFF-ST-10004634"/>
    <x v="1"/>
    <s v="Storage"/>
    <s v="Personal Folder Holder, Ebony"/>
    <x v="1082"/>
    <n v="1"/>
    <n v="0"/>
    <n v="3.3629999999999995"/>
    <s v="Chuck Magee"/>
    <s v=""/>
    <n v="1"/>
    <n v="0"/>
  </r>
  <r>
    <n v="8333"/>
    <x v="4127"/>
    <x v="1185"/>
    <d v="2018-03-12T00:00:00"/>
    <s v="First Class"/>
    <x v="519"/>
    <x v="519"/>
    <x v="0"/>
    <s v="United States"/>
    <s v="Andover"/>
    <s v="Massachusetts"/>
    <n v="1810"/>
    <x v="3"/>
    <s v="FUR-CH-10002647"/>
    <x v="0"/>
    <s v="Chairs"/>
    <s v="Situations Contoured Folding Chairs, 4/Set"/>
    <x v="1383"/>
    <n v="5"/>
    <n v="0"/>
    <n v="88.725000000000023"/>
    <s v="Chuck Magee"/>
    <s v=""/>
    <n v="1"/>
    <n v="0"/>
  </r>
  <r>
    <n v="8334"/>
    <x v="4127"/>
    <x v="1185"/>
    <d v="2018-03-12T00:00:00"/>
    <s v="First Class"/>
    <x v="519"/>
    <x v="519"/>
    <x v="0"/>
    <s v="United States"/>
    <s v="Andover"/>
    <s v="Massachusetts"/>
    <n v="1810"/>
    <x v="3"/>
    <s v="OFF-PA-10001801"/>
    <x v="1"/>
    <s v="Paper"/>
    <s v="Xerox 193"/>
    <x v="1465"/>
    <n v="3"/>
    <n v="0"/>
    <n v="8.7906000000000013"/>
    <s v="Chuck Magee"/>
    <s v=""/>
    <n v="1"/>
    <n v="0"/>
  </r>
  <r>
    <n v="8335"/>
    <x v="4127"/>
    <x v="1185"/>
    <d v="2018-03-12T00:00:00"/>
    <s v="First Class"/>
    <x v="519"/>
    <x v="519"/>
    <x v="0"/>
    <s v="United States"/>
    <s v="Andover"/>
    <s v="Massachusetts"/>
    <n v="1810"/>
    <x v="3"/>
    <s v="OFF-BI-10004632"/>
    <x v="1"/>
    <s v="Binders"/>
    <s v="GBC Binding covers"/>
    <x v="5400"/>
    <n v="4"/>
    <n v="0"/>
    <n v="23.309999999999995"/>
    <s v="Chuck Magee"/>
    <s v=""/>
    <n v="1"/>
    <n v="0"/>
  </r>
  <r>
    <n v="8336"/>
    <x v="4128"/>
    <x v="726"/>
    <d v="2019-05-18T00:00:00"/>
    <s v="Second Class"/>
    <x v="194"/>
    <x v="194"/>
    <x v="2"/>
    <s v="United States"/>
    <s v="Newark"/>
    <s v="Delaware"/>
    <n v="19711"/>
    <x v="3"/>
    <s v="OFF-BI-10002082"/>
    <x v="1"/>
    <s v="Binders"/>
    <s v="GBC Twin Loop Wire Binding Elements"/>
    <x v="5401"/>
    <n v="9"/>
    <n v="0"/>
    <n v="149.76"/>
    <s v="Chuck Magee"/>
    <s v=""/>
    <n v="1"/>
    <n v="0"/>
  </r>
  <r>
    <n v="8337"/>
    <x v="4129"/>
    <x v="415"/>
    <d v="2018-07-08T00:00:00"/>
    <s v="Standard Class"/>
    <x v="347"/>
    <x v="347"/>
    <x v="0"/>
    <s v="United States"/>
    <s v="Arlington"/>
    <s v="Virginia"/>
    <n v="22204"/>
    <x v="0"/>
    <s v="OFF-AR-10003986"/>
    <x v="1"/>
    <s v="Art"/>
    <s v="Avery Hi-Liter Pen Style Six-Color Fluorescent Set"/>
    <x v="5402"/>
    <n v="2"/>
    <n v="0"/>
    <n v="3.157"/>
    <s v="Cassandra Brandow"/>
    <s v=""/>
    <n v="1"/>
    <n v="0"/>
  </r>
  <r>
    <n v="8338"/>
    <x v="4130"/>
    <x v="422"/>
    <d v="2017-01-03T00:00:00"/>
    <s v="Standard Class"/>
    <x v="568"/>
    <x v="568"/>
    <x v="1"/>
    <s v="United States"/>
    <s v="Decatur"/>
    <s v="Alabama"/>
    <n v="35601"/>
    <x v="0"/>
    <s v="OFF-PA-10001243"/>
    <x v="1"/>
    <s v="Paper"/>
    <s v="Xerox 1983"/>
    <x v="100"/>
    <n v="4"/>
    <n v="0"/>
    <n v="11.720800000000001"/>
    <s v="Cassandra Brandow"/>
    <s v=""/>
    <n v="1"/>
    <n v="0"/>
  </r>
  <r>
    <n v="8339"/>
    <x v="4130"/>
    <x v="422"/>
    <d v="2017-01-03T00:00:00"/>
    <s v="Standard Class"/>
    <x v="568"/>
    <x v="568"/>
    <x v="1"/>
    <s v="United States"/>
    <s v="Decatur"/>
    <s v="Alabama"/>
    <n v="35601"/>
    <x v="0"/>
    <s v="TEC-AC-10003198"/>
    <x v="2"/>
    <s v="Accessories"/>
    <s v="Enermax Acrylux Wireless Keyboard"/>
    <x v="5403"/>
    <n v="5"/>
    <n v="0"/>
    <n v="184.26"/>
    <s v="Cassandra Brandow"/>
    <s v=""/>
    <n v="1"/>
    <n v="0"/>
  </r>
  <r>
    <n v="8340"/>
    <x v="4131"/>
    <x v="669"/>
    <d v="2019-04-17T00:00:00"/>
    <s v="Standard Class"/>
    <x v="453"/>
    <x v="453"/>
    <x v="1"/>
    <s v="United States"/>
    <s v="Hesperia"/>
    <s v="California"/>
    <n v="92345"/>
    <x v="1"/>
    <s v="FUR-CH-10003774"/>
    <x v="0"/>
    <s v="Chairs"/>
    <s v="Global Wood Trimmed Manager's Task Chair, Khaki"/>
    <x v="5404"/>
    <n v="6"/>
    <n v="0.2"/>
    <n v="-38.211600000000033"/>
    <s v="Anna Andreadi"/>
    <s v=""/>
    <n v="1"/>
    <n v="0"/>
  </r>
  <r>
    <n v="8341"/>
    <x v="4132"/>
    <x v="687"/>
    <d v="2016-11-20T00:00:00"/>
    <s v="Standard Class"/>
    <x v="417"/>
    <x v="417"/>
    <x v="0"/>
    <s v="United States"/>
    <s v="Chesapeake"/>
    <s v="Virginia"/>
    <n v="23320"/>
    <x v="0"/>
    <s v="OFF-PA-10002262"/>
    <x v="1"/>
    <s v="Paper"/>
    <s v="Xerox 192"/>
    <x v="56"/>
    <n v="5"/>
    <n v="0"/>
    <n v="15.552000000000001"/>
    <s v="Cassandra Brandow"/>
    <s v=""/>
    <n v="1"/>
    <n v="0"/>
  </r>
  <r>
    <n v="8342"/>
    <x v="4133"/>
    <x v="532"/>
    <d v="2019-06-14T00:00:00"/>
    <s v="First Class"/>
    <x v="9"/>
    <x v="9"/>
    <x v="0"/>
    <s v="United States"/>
    <s v="Los Angeles"/>
    <s v="California"/>
    <n v="90036"/>
    <x v="1"/>
    <s v="OFF-AP-10004532"/>
    <x v="1"/>
    <s v="Appliances"/>
    <s v="Kensington 6 Outlet Guardian Standard Surge Protector"/>
    <x v="639"/>
    <n v="3"/>
    <n v="0"/>
    <n v="16.588799999999999"/>
    <s v="Anna Andreadi"/>
    <s v=""/>
    <n v="1"/>
    <n v="0"/>
  </r>
  <r>
    <n v="8343"/>
    <x v="4134"/>
    <x v="881"/>
    <d v="2018-11-30T00:00:00"/>
    <s v="Standard Class"/>
    <x v="271"/>
    <x v="271"/>
    <x v="0"/>
    <s v="United States"/>
    <s v="Huntsville"/>
    <s v="Alabama"/>
    <n v="35810"/>
    <x v="0"/>
    <s v="OFF-ST-10001325"/>
    <x v="1"/>
    <s v="Storage"/>
    <s v="Sterilite Officeware Hinged File Box"/>
    <x v="5405"/>
    <n v="7"/>
    <n v="0"/>
    <n v="19.807200000000002"/>
    <s v="Cassandra Brandow"/>
    <s v=""/>
    <n v="1"/>
    <n v="0"/>
  </r>
  <r>
    <n v="8344"/>
    <x v="4135"/>
    <x v="90"/>
    <d v="2016-03-25T00:00:00"/>
    <s v="Standard Class"/>
    <x v="306"/>
    <x v="306"/>
    <x v="0"/>
    <s v="United States"/>
    <s v="Knoxville"/>
    <s v="Tennessee"/>
    <n v="37918"/>
    <x v="0"/>
    <s v="OFF-LA-10004544"/>
    <x v="1"/>
    <s v="Labels"/>
    <s v="Avery 505"/>
    <x v="5406"/>
    <n v="5"/>
    <n v="0.2"/>
    <n v="22.199999999999996"/>
    <s v="Cassandra Brandow"/>
    <s v=""/>
    <n v="1"/>
    <n v="0"/>
  </r>
  <r>
    <n v="8345"/>
    <x v="4135"/>
    <x v="90"/>
    <d v="2016-03-25T00:00:00"/>
    <s v="Standard Class"/>
    <x v="306"/>
    <x v="306"/>
    <x v="0"/>
    <s v="United States"/>
    <s v="Knoxville"/>
    <s v="Tennessee"/>
    <n v="37918"/>
    <x v="0"/>
    <s v="FUR-FU-10001473"/>
    <x v="0"/>
    <s v="Furnishings"/>
    <s v="DAX Wood Document Frame"/>
    <x v="2427"/>
    <n v="3"/>
    <n v="0.2"/>
    <n v="6.5903999999999989"/>
    <s v="Cassandra Brandow"/>
    <s v=""/>
    <n v="1"/>
    <n v="0"/>
  </r>
  <r>
    <n v="8346"/>
    <x v="4135"/>
    <x v="90"/>
    <d v="2016-03-25T00:00:00"/>
    <s v="Standard Class"/>
    <x v="306"/>
    <x v="306"/>
    <x v="0"/>
    <s v="United States"/>
    <s v="Knoxville"/>
    <s v="Tennessee"/>
    <n v="37918"/>
    <x v="0"/>
    <s v="FUR-CH-10000422"/>
    <x v="0"/>
    <s v="Chairs"/>
    <s v="Global Highback Leather Tilter in Burgundy"/>
    <x v="5407"/>
    <n v="3"/>
    <n v="0.2"/>
    <n v="-10.918799999999983"/>
    <s v="Cassandra Brandow"/>
    <s v=""/>
    <n v="1"/>
    <n v="0"/>
  </r>
  <r>
    <n v="8347"/>
    <x v="4136"/>
    <x v="28"/>
    <d v="2017-05-04T00:00:00"/>
    <s v="Standard Class"/>
    <x v="478"/>
    <x v="478"/>
    <x v="1"/>
    <s v="United States"/>
    <s v="Lawrence"/>
    <s v="Massachusetts"/>
    <n v="1841"/>
    <x v="3"/>
    <s v="FUR-FU-10002960"/>
    <x v="0"/>
    <s v="Furnishings"/>
    <s v="Eldon 200 Class Desk Accessories, Burgundy"/>
    <x v="815"/>
    <n v="5"/>
    <n v="0"/>
    <n v="13.188000000000002"/>
    <s v="Chuck Magee"/>
    <s v=""/>
    <n v="1"/>
    <n v="0"/>
  </r>
  <r>
    <n v="8348"/>
    <x v="4136"/>
    <x v="28"/>
    <d v="2017-05-04T00:00:00"/>
    <s v="Standard Class"/>
    <x v="478"/>
    <x v="478"/>
    <x v="1"/>
    <s v="United States"/>
    <s v="Lawrence"/>
    <s v="Massachusetts"/>
    <n v="1841"/>
    <x v="3"/>
    <s v="FUR-FU-10002445"/>
    <x v="0"/>
    <s v="Furnishings"/>
    <s v="DAX Two-Tone Rosewood/Black Document Frame, Desktop, 5 x 7"/>
    <x v="5408"/>
    <n v="1"/>
    <n v="0"/>
    <n v="3.7920000000000007"/>
    <s v="Chuck Magee"/>
    <s v=""/>
    <n v="1"/>
    <n v="0"/>
  </r>
  <r>
    <n v="8349"/>
    <x v="4136"/>
    <x v="28"/>
    <d v="2017-05-04T00:00:00"/>
    <s v="Standard Class"/>
    <x v="478"/>
    <x v="478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x v="5409"/>
    <n v="10"/>
    <n v="0"/>
    <n v="58.66"/>
    <s v="Chuck Magee"/>
    <s v=""/>
    <n v="1"/>
    <n v="0"/>
  </r>
  <r>
    <n v="8350"/>
    <x v="4136"/>
    <x v="28"/>
    <d v="2017-05-04T00:00:00"/>
    <s v="Standard Class"/>
    <x v="478"/>
    <x v="478"/>
    <x v="1"/>
    <s v="United States"/>
    <s v="Lawrence"/>
    <s v="Massachusetts"/>
    <n v="1841"/>
    <x v="3"/>
    <s v="FUR-FU-10001025"/>
    <x v="0"/>
    <s v="Furnishings"/>
    <s v="Eldon Imàge Series Desk Accessories, Clear"/>
    <x v="5410"/>
    <n v="5"/>
    <n v="0"/>
    <n v="10.449000000000002"/>
    <s v="Chuck Magee"/>
    <s v=""/>
    <n v="1"/>
    <n v="0"/>
  </r>
  <r>
    <n v="8351"/>
    <x v="4136"/>
    <x v="28"/>
    <d v="2017-05-04T00:00:00"/>
    <s v="Standard Class"/>
    <x v="478"/>
    <x v="478"/>
    <x v="1"/>
    <s v="United States"/>
    <s v="Lawrence"/>
    <s v="Massachusetts"/>
    <n v="1841"/>
    <x v="3"/>
    <s v="OFF-PA-10002689"/>
    <x v="1"/>
    <s v="Paper"/>
    <s v="Weyerhaeuser First Choice Laser/Copy Paper (20Lb. and 88 Bright)"/>
    <x v="90"/>
    <n v="1"/>
    <n v="0"/>
    <n v="3.1104000000000003"/>
    <s v="Chuck Magee"/>
    <s v=""/>
    <n v="1"/>
    <n v="0"/>
  </r>
  <r>
    <n v="8352"/>
    <x v="4137"/>
    <x v="898"/>
    <d v="2019-05-08T00:00:00"/>
    <s v="Standard Class"/>
    <x v="635"/>
    <x v="635"/>
    <x v="1"/>
    <s v="United States"/>
    <s v="Philadelphia"/>
    <s v="Pennsylvania"/>
    <n v="19134"/>
    <x v="3"/>
    <s v="FUR-FU-10004245"/>
    <x v="0"/>
    <s v="Furnishings"/>
    <s v="Career Cubicle Clock, 8 1/4&quot;, Black"/>
    <x v="5411"/>
    <n v="2"/>
    <n v="0.2"/>
    <n v="7.3008000000000006"/>
    <s v="Chuck Magee"/>
    <s v=""/>
    <n v="1"/>
    <n v="0"/>
  </r>
  <r>
    <n v="8353"/>
    <x v="4137"/>
    <x v="898"/>
    <d v="2019-05-08T00:00:00"/>
    <s v="Standard Class"/>
    <x v="635"/>
    <x v="635"/>
    <x v="1"/>
    <s v="United States"/>
    <s v="Philadelphia"/>
    <s v="Pennsylvania"/>
    <n v="19134"/>
    <x v="3"/>
    <s v="OFF-BI-10003684"/>
    <x v="1"/>
    <s v="Binders"/>
    <s v="Wilson Jones Legal Size Ring Binders"/>
    <x v="5412"/>
    <n v="4"/>
    <n v="0.7"/>
    <n v="-17.591999999999992"/>
    <s v="Chuck Magee"/>
    <s v=""/>
    <n v="1"/>
    <n v="0"/>
  </r>
  <r>
    <n v="8354"/>
    <x v="4137"/>
    <x v="898"/>
    <d v="2019-05-08T00:00:00"/>
    <s v="Standard Class"/>
    <x v="635"/>
    <x v="635"/>
    <x v="1"/>
    <s v="United States"/>
    <s v="Philadelphia"/>
    <s v="Pennsylvania"/>
    <n v="19134"/>
    <x v="3"/>
    <s v="FUR-TA-10003748"/>
    <x v="0"/>
    <s v="Tables"/>
    <s v="Bevis 36 x 72 Conference Tables"/>
    <x v="5413"/>
    <n v="5"/>
    <n v="0.4"/>
    <n v="-112.041"/>
    <s v="Chuck Magee"/>
    <s v=""/>
    <n v="1"/>
    <n v="0"/>
  </r>
  <r>
    <n v="8355"/>
    <x v="4137"/>
    <x v="898"/>
    <d v="2019-05-08T00:00:00"/>
    <s v="Standard Class"/>
    <x v="635"/>
    <x v="635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x v="4159"/>
    <n v="5"/>
    <n v="0.7"/>
    <n v="-44.94"/>
    <s v="Chuck Magee"/>
    <s v=""/>
    <n v="1"/>
    <n v="0"/>
  </r>
  <r>
    <n v="8356"/>
    <x v="4137"/>
    <x v="898"/>
    <d v="2019-05-08T00:00:00"/>
    <s v="Standard Class"/>
    <x v="635"/>
    <x v="635"/>
    <x v="1"/>
    <s v="United States"/>
    <s v="Philadelphia"/>
    <s v="Pennsylvania"/>
    <n v="19134"/>
    <x v="3"/>
    <s v="OFF-FA-10002280"/>
    <x v="1"/>
    <s v="Fasteners"/>
    <s v="Advantus Plastic Paper Clips"/>
    <x v="3905"/>
    <n v="2"/>
    <n v="0.2"/>
    <n v="2.8"/>
    <s v="Chuck Magee"/>
    <s v=""/>
    <n v="1"/>
    <n v="0"/>
  </r>
  <r>
    <n v="8357"/>
    <x v="4138"/>
    <x v="370"/>
    <d v="2018-08-30T00:00:00"/>
    <s v="Standard Class"/>
    <x v="190"/>
    <x v="190"/>
    <x v="0"/>
    <s v="United States"/>
    <s v="Athens"/>
    <s v="Georgia"/>
    <n v="30605"/>
    <x v="0"/>
    <s v="FUR-FU-10000308"/>
    <x v="0"/>
    <s v="Furnishings"/>
    <s v="Deflect-o Glass Clear Studded Chair Mats"/>
    <x v="4702"/>
    <n v="3"/>
    <n v="0"/>
    <n v="41.038800000000002"/>
    <s v="Cassandra Brandow"/>
    <s v=""/>
    <n v="1"/>
    <n v="0"/>
  </r>
  <r>
    <n v="8358"/>
    <x v="4139"/>
    <x v="909"/>
    <d v="2016-04-18T00:00:00"/>
    <s v="Standard Class"/>
    <x v="514"/>
    <x v="514"/>
    <x v="0"/>
    <s v="United States"/>
    <s v="Great Falls"/>
    <s v="Montana"/>
    <n v="59405"/>
    <x v="1"/>
    <s v="OFF-ST-10000876"/>
    <x v="1"/>
    <s v="Storage"/>
    <s v="Eldon Simplefile Box Office"/>
    <x v="5414"/>
    <n v="7"/>
    <n v="0"/>
    <n v="24.382400000000001"/>
    <s v="Anna Andreadi"/>
    <s v=""/>
    <n v="1"/>
    <n v="0"/>
  </r>
  <r>
    <n v="8359"/>
    <x v="4139"/>
    <x v="909"/>
    <d v="2016-04-18T00:00:00"/>
    <s v="Standard Class"/>
    <x v="514"/>
    <x v="514"/>
    <x v="0"/>
    <s v="United States"/>
    <s v="Great Falls"/>
    <s v="Montana"/>
    <n v="59405"/>
    <x v="1"/>
    <s v="TEC-PH-10000586"/>
    <x v="2"/>
    <s v="Phones"/>
    <s v="AT&amp;T SB67148 SynJ"/>
    <x v="554"/>
    <n v="2"/>
    <n v="0.2"/>
    <n v="9.2386000000000053"/>
    <s v="Anna Andreadi"/>
    <s v=""/>
    <n v="1"/>
    <n v="0"/>
  </r>
  <r>
    <n v="8360"/>
    <x v="4139"/>
    <x v="909"/>
    <d v="2016-04-18T00:00:00"/>
    <s v="Standard Class"/>
    <x v="514"/>
    <x v="514"/>
    <x v="0"/>
    <s v="United States"/>
    <s v="Great Falls"/>
    <s v="Montana"/>
    <n v="59405"/>
    <x v="1"/>
    <s v="TEC-AC-10003399"/>
    <x v="2"/>
    <s v="Accessories"/>
    <s v="Memorex Mini Travel Drive 64 GB USB 2.0 Flash Drive"/>
    <x v="5415"/>
    <n v="6"/>
    <n v="0"/>
    <n v="91.32480000000001"/>
    <s v="Anna Andreadi"/>
    <s v=""/>
    <n v="1"/>
    <n v="0"/>
  </r>
  <r>
    <n v="8361"/>
    <x v="4140"/>
    <x v="460"/>
    <d v="2019-01-04T00:00:00"/>
    <s v="Second Class"/>
    <x v="772"/>
    <x v="772"/>
    <x v="0"/>
    <s v="United States"/>
    <s v="El Paso"/>
    <s v="Texas"/>
    <n v="79907"/>
    <x v="2"/>
    <s v="OFF-AR-10001955"/>
    <x v="1"/>
    <s v="Art"/>
    <s v="Newell 319"/>
    <x v="4142"/>
    <n v="2"/>
    <n v="0.2"/>
    <n v="3.9679999999999964"/>
    <s v="Kelly Williams"/>
    <s v=""/>
    <n v="1"/>
    <n v="0"/>
  </r>
  <r>
    <n v="8362"/>
    <x v="4140"/>
    <x v="460"/>
    <d v="2019-01-04T00:00:00"/>
    <s v="Second Class"/>
    <x v="772"/>
    <x v="772"/>
    <x v="0"/>
    <s v="United States"/>
    <s v="El Paso"/>
    <s v="Texas"/>
    <n v="79907"/>
    <x v="2"/>
    <s v="OFF-AP-10000027"/>
    <x v="1"/>
    <s v="Appliances"/>
    <s v="Hoover Commercial SteamVac"/>
    <x v="5416"/>
    <n v="2"/>
    <n v="0.8"/>
    <n v="-13.580000000000002"/>
    <s v="Kelly Williams"/>
    <s v=""/>
    <n v="1"/>
    <n v="0"/>
  </r>
  <r>
    <n v="8363"/>
    <x v="4140"/>
    <x v="460"/>
    <d v="2019-01-04T00:00:00"/>
    <s v="Second Class"/>
    <x v="772"/>
    <x v="772"/>
    <x v="0"/>
    <s v="United States"/>
    <s v="El Paso"/>
    <s v="Texas"/>
    <n v="79907"/>
    <x v="2"/>
    <s v="FUR-TA-10002958"/>
    <x v="0"/>
    <s v="Tables"/>
    <s v="Bevis Oval Conference Table, Walnut"/>
    <x v="3341"/>
    <n v="5"/>
    <n v="0.3"/>
    <n v="-169.63700000000009"/>
    <s v="Kelly Williams"/>
    <s v=""/>
    <n v="1"/>
    <n v="0"/>
  </r>
  <r>
    <n v="8364"/>
    <x v="4140"/>
    <x v="460"/>
    <d v="2019-01-04T00:00:00"/>
    <s v="Second Class"/>
    <x v="772"/>
    <x v="772"/>
    <x v="0"/>
    <s v="United States"/>
    <s v="El Paso"/>
    <s v="Texas"/>
    <n v="79907"/>
    <x v="2"/>
    <s v="OFF-ST-10002615"/>
    <x v="1"/>
    <s v="Storage"/>
    <s v="Dual Level, Single-Width Filing Carts"/>
    <x v="5417"/>
    <n v="3"/>
    <n v="0.2"/>
    <n v="27.910800000000009"/>
    <s v="Kelly Williams"/>
    <s v=""/>
    <n v="1"/>
    <n v="0"/>
  </r>
  <r>
    <n v="8365"/>
    <x v="4141"/>
    <x v="1045"/>
    <d v="2019-05-02T00:00:00"/>
    <s v="Standard Class"/>
    <x v="538"/>
    <x v="538"/>
    <x v="0"/>
    <s v="United States"/>
    <s v="Kissimmee"/>
    <s v="Florida"/>
    <n v="34741"/>
    <x v="0"/>
    <s v="TEC-PH-10002624"/>
    <x v="2"/>
    <s v="Phones"/>
    <s v="Samsung Galaxy S4 Mini"/>
    <x v="5418"/>
    <n v="2"/>
    <n v="0.2"/>
    <n v="84.598199999999878"/>
    <s v="Cassandra Brandow"/>
    <s v=""/>
    <n v="1"/>
    <n v="0"/>
  </r>
  <r>
    <n v="8366"/>
    <x v="4142"/>
    <x v="289"/>
    <d v="2019-02-02T00:00:00"/>
    <s v="First Class"/>
    <x v="449"/>
    <x v="449"/>
    <x v="2"/>
    <s v="United States"/>
    <s v="Seattle"/>
    <s v="Washington"/>
    <n v="98105"/>
    <x v="1"/>
    <s v="TEC-PH-10002275"/>
    <x v="2"/>
    <s v="Phones"/>
    <s v="Mitel 5320 IP Phone VoIP phone"/>
    <x v="5419"/>
    <n v="4"/>
    <n v="0.2"/>
    <n v="60.476800000000026"/>
    <s v="Anna Andreadi"/>
    <s v=""/>
    <n v="1"/>
    <n v="0"/>
  </r>
  <r>
    <n v="8367"/>
    <x v="4143"/>
    <x v="557"/>
    <d v="2016-09-12T00:00:00"/>
    <s v="Second Class"/>
    <x v="756"/>
    <x v="756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x v="4083"/>
    <n v="4"/>
    <n v="0"/>
    <n v="7.3872"/>
    <s v="Anna Andreadi"/>
    <n v="1"/>
    <n v="0"/>
    <n v="0"/>
  </r>
  <r>
    <n v="8368"/>
    <x v="4143"/>
    <x v="557"/>
    <d v="2016-09-12T00:00:00"/>
    <s v="Second Class"/>
    <x v="756"/>
    <x v="756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x v="5420"/>
    <n v="2"/>
    <n v="0"/>
    <n v="9.663199999999998"/>
    <s v="Anna Andreadi"/>
    <n v="1"/>
    <n v="0"/>
    <n v="0"/>
  </r>
  <r>
    <n v="8369"/>
    <x v="4143"/>
    <x v="557"/>
    <d v="2016-09-12T00:00:00"/>
    <s v="Second Class"/>
    <x v="756"/>
    <x v="756"/>
    <x v="1"/>
    <s v="United States"/>
    <s v="Santa Clara"/>
    <s v="California"/>
    <n v="95051"/>
    <x v="1"/>
    <s v="OFF-BI-10004308"/>
    <x v="1"/>
    <s v="Binders"/>
    <s v="Avery Legal 4-Ring Binder"/>
    <x v="2067"/>
    <n v="5"/>
    <n v="0.2"/>
    <n v="31.47"/>
    <s v="Anna Andreadi"/>
    <n v="1"/>
    <n v="0"/>
    <n v="0"/>
  </r>
  <r>
    <n v="8370"/>
    <x v="4144"/>
    <x v="725"/>
    <d v="2018-06-16T00:00:00"/>
    <s v="Standard Class"/>
    <x v="277"/>
    <x v="277"/>
    <x v="0"/>
    <s v="United States"/>
    <s v="Los Angeles"/>
    <s v="California"/>
    <n v="90049"/>
    <x v="1"/>
    <s v="FUR-TA-10003473"/>
    <x v="0"/>
    <s v="Tables"/>
    <s v="Bretford Rectangular Conference Table Tops"/>
    <x v="3458"/>
    <n v="3"/>
    <n v="0.2"/>
    <n v="33.851700000000051"/>
    <s v="Anna Andreadi"/>
    <s v=""/>
    <n v="1"/>
    <n v="0"/>
  </r>
  <r>
    <n v="8371"/>
    <x v="4145"/>
    <x v="508"/>
    <d v="2018-10-21T00:00:00"/>
    <s v="Standard Class"/>
    <x v="450"/>
    <x v="450"/>
    <x v="2"/>
    <s v="United States"/>
    <s v="Fresno"/>
    <s v="California"/>
    <n v="93727"/>
    <x v="1"/>
    <s v="FUR-BO-10003894"/>
    <x v="0"/>
    <s v="Bookcases"/>
    <s v="Safco Value Mate Steel Bookcase, Baked Enamel Finish on Steel, Black"/>
    <x v="2497"/>
    <n v="2"/>
    <n v="0.15"/>
    <n v="21.293999999999993"/>
    <s v="Anna Andreadi"/>
    <s v=""/>
    <n v="1"/>
    <n v="0"/>
  </r>
  <r>
    <n v="8372"/>
    <x v="4146"/>
    <x v="422"/>
    <d v="2016-12-30T00:00:00"/>
    <s v="First Class"/>
    <x v="720"/>
    <x v="720"/>
    <x v="0"/>
    <s v="United States"/>
    <s v="Fort Worth"/>
    <s v="Texas"/>
    <n v="76106"/>
    <x v="2"/>
    <s v="OFF-BI-10001658"/>
    <x v="1"/>
    <s v="Binders"/>
    <s v="GBC Standard Therm-A-Bind Covers"/>
    <x v="5421"/>
    <n v="1"/>
    <n v="0.8"/>
    <n v="-8.472800000000003"/>
    <s v="Kelly Williams"/>
    <s v=""/>
    <n v="1"/>
    <n v="0"/>
  </r>
  <r>
    <n v="8373"/>
    <x v="4147"/>
    <x v="390"/>
    <d v="2018-12-01T00:00:00"/>
    <s v="Standard Class"/>
    <x v="649"/>
    <x v="649"/>
    <x v="2"/>
    <s v="United States"/>
    <s v="Seattle"/>
    <s v="Washington"/>
    <n v="98105"/>
    <x v="1"/>
    <s v="FUR-FU-10003535"/>
    <x v="0"/>
    <s v="Furnishings"/>
    <s v="Howard Miller Distant Time Traveler Alarm Clock"/>
    <x v="4465"/>
    <n v="3"/>
    <n v="0"/>
    <n v="33.726600000000005"/>
    <s v="Anna Andreadi"/>
    <s v=""/>
    <n v="1"/>
    <n v="0"/>
  </r>
  <r>
    <n v="8374"/>
    <x v="4148"/>
    <x v="338"/>
    <d v="2018-11-13T00:00:00"/>
    <s v="First Class"/>
    <x v="197"/>
    <x v="197"/>
    <x v="0"/>
    <s v="United States"/>
    <s v="San Francisco"/>
    <s v="California"/>
    <n v="94110"/>
    <x v="1"/>
    <s v="OFF-ST-10000352"/>
    <x v="1"/>
    <s v="Storage"/>
    <s v="Acco Perma 2700 Stacking Storage Drawers"/>
    <x v="5422"/>
    <n v="1"/>
    <n v="0"/>
    <n v="4.4610000000000021"/>
    <s v="Anna Andreadi"/>
    <s v=""/>
    <n v="1"/>
    <n v="0"/>
  </r>
  <r>
    <n v="8375"/>
    <x v="4149"/>
    <x v="956"/>
    <d v="2017-01-10T00:00:00"/>
    <s v="Standard Class"/>
    <x v="311"/>
    <x v="311"/>
    <x v="2"/>
    <s v="United States"/>
    <s v="San Francisco"/>
    <s v="California"/>
    <n v="94110"/>
    <x v="1"/>
    <s v="OFF-AP-10004859"/>
    <x v="1"/>
    <s v="Appliances"/>
    <s v="Acco 6 Outlet Guardian Premium Surge Suppressor"/>
    <x v="5423"/>
    <n v="6"/>
    <n v="0"/>
    <n v="23.587200000000003"/>
    <s v="Anna Andreadi"/>
    <s v=""/>
    <n v="1"/>
    <n v="0"/>
  </r>
  <r>
    <n v="8376"/>
    <x v="4149"/>
    <x v="956"/>
    <d v="2017-01-10T00:00:00"/>
    <s v="Standard Class"/>
    <x v="311"/>
    <x v="311"/>
    <x v="2"/>
    <s v="United States"/>
    <s v="San Francisco"/>
    <s v="California"/>
    <n v="94110"/>
    <x v="1"/>
    <s v="OFF-BI-10001294"/>
    <x v="1"/>
    <s v="Binders"/>
    <s v="Fellowes Binding Cases"/>
    <x v="5424"/>
    <n v="6"/>
    <n v="0.2"/>
    <n v="17.549999999999994"/>
    <s v="Anna Andreadi"/>
    <s v=""/>
    <n v="1"/>
    <n v="0"/>
  </r>
  <r>
    <n v="8377"/>
    <x v="4150"/>
    <x v="708"/>
    <d v="2019-03-27T00:00:00"/>
    <s v="Standard Class"/>
    <x v="463"/>
    <x v="463"/>
    <x v="1"/>
    <s v="United States"/>
    <s v="Pompano Beach"/>
    <s v="Florida"/>
    <n v="33068"/>
    <x v="0"/>
    <s v="OFF-AP-10001242"/>
    <x v="1"/>
    <s v="Appliances"/>
    <s v="APC 7 Outlet Network SurgeArrest Surge Protector"/>
    <x v="5425"/>
    <n v="1"/>
    <n v="0.2"/>
    <n v="8.0479999999999983"/>
    <s v="Cassandra Brandow"/>
    <s v=""/>
    <n v="1"/>
    <n v="0"/>
  </r>
  <r>
    <n v="8378"/>
    <x v="4151"/>
    <x v="768"/>
    <d v="2017-11-18T00:00:00"/>
    <s v="Standard Class"/>
    <x v="751"/>
    <x v="751"/>
    <x v="1"/>
    <s v="United States"/>
    <s v="Houston"/>
    <s v="Texas"/>
    <n v="77095"/>
    <x v="2"/>
    <s v="OFF-ST-10002344"/>
    <x v="1"/>
    <s v="Storage"/>
    <s v="Carina 42&quot;Hx23 3/4&quot;W Media Storage Unit"/>
    <x v="1466"/>
    <n v="1"/>
    <n v="0.2"/>
    <n v="-14.576399999999996"/>
    <s v="Kelly Williams"/>
    <s v=""/>
    <n v="1"/>
    <n v="0"/>
  </r>
  <r>
    <n v="8379"/>
    <x v="4151"/>
    <x v="768"/>
    <d v="2017-11-18T00:00:00"/>
    <s v="Standard Class"/>
    <x v="751"/>
    <x v="751"/>
    <x v="1"/>
    <s v="United States"/>
    <s v="Houston"/>
    <s v="Texas"/>
    <n v="77095"/>
    <x v="2"/>
    <s v="OFF-PA-10003349"/>
    <x v="1"/>
    <s v="Paper"/>
    <s v="Xerox 1957"/>
    <x v="12"/>
    <n v="3"/>
    <n v="0.2"/>
    <n v="5.6375999999999999"/>
    <s v="Kelly Williams"/>
    <s v=""/>
    <n v="1"/>
    <n v="0"/>
  </r>
  <r>
    <n v="8380"/>
    <x v="4151"/>
    <x v="768"/>
    <d v="2017-11-18T00:00:00"/>
    <s v="Standard Class"/>
    <x v="751"/>
    <x v="751"/>
    <x v="1"/>
    <s v="United States"/>
    <s v="Houston"/>
    <s v="Texas"/>
    <n v="77095"/>
    <x v="2"/>
    <s v="OFF-EN-10003055"/>
    <x v="1"/>
    <s v="Envelopes"/>
    <s v="Blue String-Tie &amp; Button Interoffice Envelopes, 10 x 13"/>
    <x v="5426"/>
    <n v="7"/>
    <n v="0.2"/>
    <n v="69.964999999999975"/>
    <s v="Kelly Williams"/>
    <s v=""/>
    <n v="1"/>
    <n v="0"/>
  </r>
  <r>
    <n v="8381"/>
    <x v="4152"/>
    <x v="340"/>
    <d v="2016-09-14T00:00:00"/>
    <s v="Second Class"/>
    <x v="417"/>
    <x v="417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x v="3023"/>
    <n v="3"/>
    <n v="0.2"/>
    <n v="3.4049999999999994"/>
    <s v="Kelly Williams"/>
    <s v=""/>
    <n v="1"/>
    <n v="0"/>
  </r>
  <r>
    <n v="8382"/>
    <x v="4153"/>
    <x v="716"/>
    <d v="2018-03-19T00:00:00"/>
    <s v="Second Class"/>
    <x v="663"/>
    <x v="663"/>
    <x v="0"/>
    <s v="United States"/>
    <s v="San Francisco"/>
    <s v="California"/>
    <n v="94109"/>
    <x v="1"/>
    <s v="TEC-PH-10003800"/>
    <x v="2"/>
    <s v="Phones"/>
    <s v="i.Sound Portable Power - 8000 mAh"/>
    <x v="560"/>
    <n v="2"/>
    <n v="0.2"/>
    <n v="-20.136200000000006"/>
    <s v="Anna Andreadi"/>
    <s v=""/>
    <n v="1"/>
    <n v="0"/>
  </r>
  <r>
    <n v="8383"/>
    <x v="4154"/>
    <x v="597"/>
    <d v="2018-02-15T00:00:00"/>
    <s v="Standard Class"/>
    <x v="775"/>
    <x v="775"/>
    <x v="1"/>
    <s v="United States"/>
    <s v="Houston"/>
    <s v="Texas"/>
    <n v="77036"/>
    <x v="2"/>
    <s v="FUR-CH-10001270"/>
    <x v="0"/>
    <s v="Chairs"/>
    <s v="Harbour Creations Steel Folding Chair"/>
    <x v="5427"/>
    <n v="4"/>
    <n v="0.3"/>
    <n v="0"/>
    <s v="Kelly Williams"/>
    <s v=""/>
    <n v="1"/>
    <n v="0"/>
  </r>
  <r>
    <n v="8384"/>
    <x v="4155"/>
    <x v="491"/>
    <d v="2018-11-28T00:00:00"/>
    <s v="First Class"/>
    <x v="522"/>
    <x v="522"/>
    <x v="2"/>
    <s v="United States"/>
    <s v="Shelton"/>
    <s v="Connecticut"/>
    <n v="6484"/>
    <x v="3"/>
    <s v="TEC-AC-10003447"/>
    <x v="2"/>
    <s v="Accessories"/>
    <s v="Micropad Numeric Keypads"/>
    <x v="1543"/>
    <n v="3"/>
    <n v="0"/>
    <n v="14.992499999999996"/>
    <s v="Chuck Magee"/>
    <s v=""/>
    <n v="1"/>
    <n v="0"/>
  </r>
  <r>
    <n v="8385"/>
    <x v="4155"/>
    <x v="491"/>
    <d v="2018-11-28T00:00:00"/>
    <s v="First Class"/>
    <x v="522"/>
    <x v="522"/>
    <x v="2"/>
    <s v="United States"/>
    <s v="Shelton"/>
    <s v="Connecticut"/>
    <n v="6484"/>
    <x v="3"/>
    <s v="OFF-PA-10004285"/>
    <x v="1"/>
    <s v="Paper"/>
    <s v="Xerox 1959"/>
    <x v="522"/>
    <n v="2"/>
    <n v="0"/>
    <n v="6.4127999999999998"/>
    <s v="Chuck Magee"/>
    <s v=""/>
    <n v="1"/>
    <n v="0"/>
  </r>
  <r>
    <n v="8386"/>
    <x v="4156"/>
    <x v="507"/>
    <d v="2019-09-08T00:00:00"/>
    <s v="Standard Class"/>
    <x v="51"/>
    <x v="51"/>
    <x v="1"/>
    <s v="United States"/>
    <s v="Oakland"/>
    <s v="California"/>
    <n v="94601"/>
    <x v="1"/>
    <s v="OFF-BI-10001757"/>
    <x v="1"/>
    <s v="Binders"/>
    <s v="Pressboard Hanging Data Binders for Unburst Sheets"/>
    <x v="929"/>
    <n v="3"/>
    <n v="0.2"/>
    <n v="4.1327999999999996"/>
    <s v="Anna Andreadi"/>
    <s v=""/>
    <n v="1"/>
    <n v="0"/>
  </r>
  <r>
    <n v="8387"/>
    <x v="4157"/>
    <x v="71"/>
    <d v="2017-06-03T00:00:00"/>
    <s v="Standard Class"/>
    <x v="577"/>
    <x v="577"/>
    <x v="0"/>
    <s v="United States"/>
    <s v="Manchester"/>
    <s v="Connecticut"/>
    <n v="6040"/>
    <x v="3"/>
    <s v="OFF-ST-10001558"/>
    <x v="1"/>
    <s v="Storage"/>
    <s v="Acco Perma 4000 Stacking Storage Drawers"/>
    <x v="5428"/>
    <n v="1"/>
    <n v="0"/>
    <n v="2.4359999999999999"/>
    <s v="Chuck Magee"/>
    <s v=""/>
    <n v="1"/>
    <n v="0"/>
  </r>
  <r>
    <n v="8388"/>
    <x v="4157"/>
    <x v="71"/>
    <d v="2017-06-03T00:00:00"/>
    <s v="Standard Class"/>
    <x v="577"/>
    <x v="577"/>
    <x v="0"/>
    <s v="United States"/>
    <s v="Manchester"/>
    <s v="Connecticut"/>
    <n v="6040"/>
    <x v="3"/>
    <s v="OFF-ST-10001328"/>
    <x v="1"/>
    <s v="Storage"/>
    <s v="Personal Filing Tote with Lid, Black/Gray"/>
    <x v="3477"/>
    <n v="5"/>
    <n v="0"/>
    <n v="21.714000000000002"/>
    <s v="Chuck Magee"/>
    <s v=""/>
    <n v="1"/>
    <n v="0"/>
  </r>
  <r>
    <n v="8389"/>
    <x v="4158"/>
    <x v="301"/>
    <d v="2016-11-05T00:00:00"/>
    <s v="Standard Class"/>
    <x v="375"/>
    <x v="375"/>
    <x v="1"/>
    <s v="United States"/>
    <s v="Orange"/>
    <s v="New Jersey"/>
    <n v="7050"/>
    <x v="3"/>
    <s v="OFF-AP-10004708"/>
    <x v="1"/>
    <s v="Appliances"/>
    <s v="Fellowes Superior 10 Outlet Split Surge Protector"/>
    <x v="566"/>
    <n v="2"/>
    <n v="0"/>
    <n v="22.074799999999996"/>
    <s v="Chuck Magee"/>
    <s v=""/>
    <n v="1"/>
    <n v="0"/>
  </r>
  <r>
    <n v="8390"/>
    <x v="4159"/>
    <x v="797"/>
    <d v="2018-12-30T00:00:00"/>
    <s v="First Class"/>
    <x v="279"/>
    <x v="279"/>
    <x v="2"/>
    <s v="United States"/>
    <s v="Akron"/>
    <s v="Ohio"/>
    <n v="44312"/>
    <x v="3"/>
    <s v="OFF-FA-10000621"/>
    <x v="1"/>
    <s v="Fasteners"/>
    <s v="OIC Colored Binder Clips, Assorted Sizes"/>
    <x v="5429"/>
    <n v="6"/>
    <n v="0.2"/>
    <n v="6.2291999999999996"/>
    <s v="Chuck Magee"/>
    <s v=""/>
    <n v="1"/>
    <n v="0"/>
  </r>
  <r>
    <n v="8391"/>
    <x v="4160"/>
    <x v="769"/>
    <d v="2019-12-06T00:00:00"/>
    <s v="First Class"/>
    <x v="294"/>
    <x v="294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  <s v="Anna Andreadi"/>
    <s v=""/>
    <n v="1"/>
    <n v="0"/>
  </r>
  <r>
    <n v="8392"/>
    <x v="4161"/>
    <x v="331"/>
    <d v="2019-12-30T00:00:00"/>
    <s v="Standard Class"/>
    <x v="674"/>
    <x v="674"/>
    <x v="2"/>
    <s v="United States"/>
    <s v="Danbury"/>
    <s v="Connecticut"/>
    <n v="6810"/>
    <x v="3"/>
    <s v="FUR-FU-10001473"/>
    <x v="0"/>
    <s v="Furnishings"/>
    <s v="DAX Wood Document Frame"/>
    <x v="1302"/>
    <n v="2"/>
    <n v="0"/>
    <n v="9.8856000000000002"/>
    <s v="Chuck Magee"/>
    <s v=""/>
    <n v="1"/>
    <n v="0"/>
  </r>
  <r>
    <n v="8393"/>
    <x v="4162"/>
    <x v="49"/>
    <d v="2018-12-06T00:00:00"/>
    <s v="Second Class"/>
    <x v="412"/>
    <x v="412"/>
    <x v="0"/>
    <s v="United States"/>
    <s v="Franklin"/>
    <s v="Massachusetts"/>
    <n v="2038"/>
    <x v="3"/>
    <s v="TEC-PH-10000193"/>
    <x v="2"/>
    <s v="Phones"/>
    <s v="Jensen SMPS-640 - speaker phone"/>
    <x v="4856"/>
    <n v="3"/>
    <n v="0"/>
    <n v="35.864399999999996"/>
    <s v="Chuck Magee"/>
    <s v=""/>
    <n v="1"/>
    <n v="0"/>
  </r>
  <r>
    <n v="8394"/>
    <x v="4162"/>
    <x v="49"/>
    <d v="2018-12-06T00:00:00"/>
    <s v="Second Class"/>
    <x v="412"/>
    <x v="412"/>
    <x v="0"/>
    <s v="United States"/>
    <s v="Franklin"/>
    <s v="Massachusetts"/>
    <n v="2038"/>
    <x v="3"/>
    <s v="FUR-FU-10002045"/>
    <x v="0"/>
    <s v="Furnishings"/>
    <s v="Executive Impressions 14&quot;"/>
    <x v="4818"/>
    <n v="5"/>
    <n v="0"/>
    <n v="48.906000000000006"/>
    <s v="Chuck Magee"/>
    <s v=""/>
    <n v="1"/>
    <n v="0"/>
  </r>
  <r>
    <n v="8395"/>
    <x v="4162"/>
    <x v="49"/>
    <d v="2018-12-06T00:00:00"/>
    <s v="Second Class"/>
    <x v="412"/>
    <x v="412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x v="3352"/>
    <n v="3"/>
    <n v="0"/>
    <n v="297.64349999999996"/>
    <s v="Chuck Magee"/>
    <s v=""/>
    <n v="1"/>
    <n v="0"/>
  </r>
  <r>
    <n v="8396"/>
    <x v="4162"/>
    <x v="49"/>
    <d v="2018-12-06T00:00:00"/>
    <s v="Second Class"/>
    <x v="412"/>
    <x v="412"/>
    <x v="0"/>
    <s v="United States"/>
    <s v="Franklin"/>
    <s v="Massachusetts"/>
    <n v="2038"/>
    <x v="3"/>
    <s v="FUR-TA-10001095"/>
    <x v="0"/>
    <s v="Tables"/>
    <s v="Chromcraft Round Conference Tables"/>
    <x v="5430"/>
    <n v="3"/>
    <n v="0.3"/>
    <n v="-47.058300000000003"/>
    <s v="Chuck Magee"/>
    <s v=""/>
    <n v="1"/>
    <n v="0"/>
  </r>
  <r>
    <n v="8397"/>
    <x v="4163"/>
    <x v="479"/>
    <d v="2016-06-30T00:00:00"/>
    <s v="Same Day"/>
    <x v="379"/>
    <x v="379"/>
    <x v="0"/>
    <s v="United States"/>
    <s v="Wilmington"/>
    <s v="North Carolina"/>
    <n v="28403"/>
    <x v="0"/>
    <s v="OFF-PA-10001144"/>
    <x v="1"/>
    <s v="Paper"/>
    <s v="Xerox 1913"/>
    <x v="5431"/>
    <n v="7"/>
    <n v="0.2"/>
    <n v="108.74079999999998"/>
    <s v="Cassandra Brandow"/>
    <s v=""/>
    <n v="1"/>
    <n v="0"/>
  </r>
  <r>
    <n v="8398"/>
    <x v="4164"/>
    <x v="1010"/>
    <d v="2016-09-04T00:00:00"/>
    <s v="First Class"/>
    <x v="280"/>
    <x v="280"/>
    <x v="2"/>
    <s v="United States"/>
    <s v="Houston"/>
    <s v="Texas"/>
    <n v="77095"/>
    <x v="2"/>
    <s v="OFF-BI-10004099"/>
    <x v="1"/>
    <s v="Binders"/>
    <s v="GBC VeloBinder Strips"/>
    <x v="5432"/>
    <n v="5"/>
    <n v="0.8"/>
    <n v="-11.52"/>
    <s v="Kelly Williams"/>
    <s v=""/>
    <n v="1"/>
    <n v="0"/>
  </r>
  <r>
    <n v="8399"/>
    <x v="4165"/>
    <x v="808"/>
    <d v="2019-11-07T00:00:00"/>
    <s v="Second Class"/>
    <x v="676"/>
    <x v="676"/>
    <x v="2"/>
    <s v="United States"/>
    <s v="Springfield"/>
    <s v="Ohio"/>
    <n v="45503"/>
    <x v="3"/>
    <s v="FUR-CH-10001973"/>
    <x v="0"/>
    <s v="Chairs"/>
    <s v="Office Star Flex Back Scooter Chair with White Frame"/>
    <x v="1177"/>
    <n v="2"/>
    <n v="0.3"/>
    <n v="-35.513599999999997"/>
    <s v="Chuck Magee"/>
    <s v=""/>
    <n v="1"/>
    <n v="0"/>
  </r>
  <r>
    <n v="8400"/>
    <x v="4166"/>
    <x v="657"/>
    <d v="2017-04-18T00:00:00"/>
    <s v="Standard Class"/>
    <x v="513"/>
    <x v="513"/>
    <x v="0"/>
    <s v="United States"/>
    <s v="Glendale"/>
    <s v="Arizona"/>
    <n v="85301"/>
    <x v="1"/>
    <s v="OFF-ST-10000344"/>
    <x v="1"/>
    <s v="Storage"/>
    <s v="Neat Ideas Personal Hanging Folder Files, Black"/>
    <x v="1356"/>
    <n v="1"/>
    <n v="0.2"/>
    <n v="0.80579999999999963"/>
    <s v="Anna Andreadi"/>
    <s v=""/>
    <n v="1"/>
    <n v="0"/>
  </r>
  <r>
    <n v="8401"/>
    <x v="4167"/>
    <x v="901"/>
    <d v="2017-12-09T00:00:00"/>
    <s v="Second Class"/>
    <x v="631"/>
    <x v="631"/>
    <x v="0"/>
    <s v="United States"/>
    <s v="New York City"/>
    <s v="New York"/>
    <n v="10009"/>
    <x v="3"/>
    <s v="OFF-BI-10002026"/>
    <x v="1"/>
    <s v="Binders"/>
    <s v="Avery Arch Ring Binders"/>
    <x v="2656"/>
    <n v="5"/>
    <n v="0.2"/>
    <n v="78.434999999999988"/>
    <s v="Chuck Magee"/>
    <n v="1"/>
    <n v="0"/>
    <n v="0"/>
  </r>
  <r>
    <n v="8402"/>
    <x v="4167"/>
    <x v="901"/>
    <d v="2017-12-09T00:00:00"/>
    <s v="Second Class"/>
    <x v="631"/>
    <x v="631"/>
    <x v="0"/>
    <s v="United States"/>
    <s v="New York City"/>
    <s v="New York"/>
    <n v="10009"/>
    <x v="3"/>
    <s v="FUR-CH-10003535"/>
    <x v="0"/>
    <s v="Chairs"/>
    <s v="Global Armless Task Chair, Royal Blue"/>
    <x v="5433"/>
    <n v="3"/>
    <n v="0.1"/>
    <n v="12.805799999999994"/>
    <s v="Chuck Magee"/>
    <n v="1"/>
    <n v="0"/>
    <n v="0"/>
  </r>
  <r>
    <n v="8403"/>
    <x v="4167"/>
    <x v="901"/>
    <d v="2017-12-09T00:00:00"/>
    <s v="Second Class"/>
    <x v="631"/>
    <x v="631"/>
    <x v="0"/>
    <s v="United States"/>
    <s v="New York City"/>
    <s v="New York"/>
    <n v="10009"/>
    <x v="3"/>
    <s v="OFF-PA-10004156"/>
    <x v="1"/>
    <s v="Paper"/>
    <s v="Xerox 188"/>
    <x v="5434"/>
    <n v="2"/>
    <n v="0"/>
    <n v="11.113199999999999"/>
    <s v="Chuck Magee"/>
    <n v="1"/>
    <n v="0"/>
    <n v="0"/>
  </r>
  <r>
    <n v="8404"/>
    <x v="4168"/>
    <x v="854"/>
    <d v="2018-02-07T00:00:00"/>
    <s v="Standard Class"/>
    <x v="416"/>
    <x v="416"/>
    <x v="1"/>
    <s v="United States"/>
    <s v="Los Angeles"/>
    <s v="California"/>
    <n v="90036"/>
    <x v="1"/>
    <s v="OFF-PA-10002254"/>
    <x v="1"/>
    <s v="Paper"/>
    <s v="Xerox 1883"/>
    <x v="151"/>
    <n v="4"/>
    <n v="0"/>
    <n v="48.539199999999994"/>
    <s v="Anna Andreadi"/>
    <s v=""/>
    <n v="1"/>
    <n v="0"/>
  </r>
  <r>
    <n v="8405"/>
    <x v="4169"/>
    <x v="141"/>
    <d v="2019-07-12T00:00:00"/>
    <s v="Standard Class"/>
    <x v="785"/>
    <x v="785"/>
    <x v="1"/>
    <s v="United States"/>
    <s v="Newark"/>
    <s v="Delaware"/>
    <n v="19711"/>
    <x v="3"/>
    <s v="FUR-FU-10003247"/>
    <x v="0"/>
    <s v="Furnishings"/>
    <s v="36X48 HARDFLOOR CHAIRMAT"/>
    <x v="202"/>
    <n v="4"/>
    <n v="0"/>
    <n v="5.8743999999999943"/>
    <s v="Chuck Magee"/>
    <s v=""/>
    <n v="1"/>
    <n v="0"/>
  </r>
  <r>
    <n v="8406"/>
    <x v="4169"/>
    <x v="141"/>
    <d v="2019-07-12T00:00:00"/>
    <s v="Standard Class"/>
    <x v="785"/>
    <x v="785"/>
    <x v="1"/>
    <s v="United States"/>
    <s v="Newark"/>
    <s v="Delaware"/>
    <n v="19711"/>
    <x v="3"/>
    <s v="TEC-AC-10002473"/>
    <x v="2"/>
    <s v="Accessories"/>
    <s v="Maxell 4.7GB DVD-R"/>
    <x v="5435"/>
    <n v="5"/>
    <n v="0"/>
    <n v="58.179000000000002"/>
    <s v="Chuck Magee"/>
    <s v=""/>
    <n v="1"/>
    <n v="0"/>
  </r>
  <r>
    <n v="8407"/>
    <x v="4169"/>
    <x v="141"/>
    <d v="2019-07-12T00:00:00"/>
    <s v="Standard Class"/>
    <x v="785"/>
    <x v="785"/>
    <x v="1"/>
    <s v="United States"/>
    <s v="Newark"/>
    <s v="Delaware"/>
    <n v="19711"/>
    <x v="3"/>
    <s v="FUR-FU-10001057"/>
    <x v="0"/>
    <s v="Furnishings"/>
    <s v="Tensor Track Tree Floor Lamp"/>
    <x v="372"/>
    <n v="2"/>
    <n v="0"/>
    <n v="9.1953999999999994"/>
    <s v="Chuck Magee"/>
    <s v=""/>
    <n v="1"/>
    <n v="0"/>
  </r>
  <r>
    <n v="8408"/>
    <x v="4169"/>
    <x v="141"/>
    <d v="2019-07-12T00:00:00"/>
    <s v="Standard Class"/>
    <x v="785"/>
    <x v="785"/>
    <x v="1"/>
    <s v="United States"/>
    <s v="Newark"/>
    <s v="Delaware"/>
    <n v="19711"/>
    <x v="3"/>
    <s v="OFF-AR-10001419"/>
    <x v="1"/>
    <s v="Art"/>
    <s v="Newell 325"/>
    <x v="1316"/>
    <n v="7"/>
    <n v="0"/>
    <n v="8.6729999999999983"/>
    <s v="Chuck Magee"/>
    <s v=""/>
    <n v="1"/>
    <n v="0"/>
  </r>
  <r>
    <n v="8409"/>
    <x v="4169"/>
    <x v="141"/>
    <d v="2019-07-12T00:00:00"/>
    <s v="Standard Class"/>
    <x v="785"/>
    <x v="785"/>
    <x v="1"/>
    <s v="United States"/>
    <s v="Newark"/>
    <s v="Delaware"/>
    <n v="19711"/>
    <x v="3"/>
    <s v="OFF-AR-10004010"/>
    <x v="1"/>
    <s v="Art"/>
    <s v="Hunt Boston Vacuum Mount KS Pencil Sharpener"/>
    <x v="5368"/>
    <n v="5"/>
    <n v="0"/>
    <n v="45.487000000000002"/>
    <s v="Chuck Magee"/>
    <s v=""/>
    <n v="1"/>
    <n v="0"/>
  </r>
  <r>
    <n v="8410"/>
    <x v="4170"/>
    <x v="555"/>
    <d v="2017-12-17T00:00:00"/>
    <s v="Standard Class"/>
    <x v="82"/>
    <x v="82"/>
    <x v="2"/>
    <s v="United States"/>
    <s v="San Bernardino"/>
    <s v="California"/>
    <n v="92404"/>
    <x v="1"/>
    <s v="OFF-BI-10004230"/>
    <x v="1"/>
    <s v="Binders"/>
    <s v="GBC Recycled Grain Textured Covers"/>
    <x v="5436"/>
    <n v="4"/>
    <n v="0.2"/>
    <n v="38.684799999999996"/>
    <s v="Anna Andreadi"/>
    <s v=""/>
    <n v="1"/>
    <n v="0"/>
  </r>
  <r>
    <n v="8411"/>
    <x v="4171"/>
    <x v="625"/>
    <d v="2018-11-15T00:00:00"/>
    <s v="Same Day"/>
    <x v="21"/>
    <x v="21"/>
    <x v="1"/>
    <s v="United States"/>
    <s v="Burlington"/>
    <s v="North Carolina"/>
    <n v="27217"/>
    <x v="0"/>
    <s v="FUR-TA-10001768"/>
    <x v="0"/>
    <s v="Tables"/>
    <s v="Hon Racetrack Conference Tables"/>
    <x v="5437"/>
    <n v="4"/>
    <n v="0.4"/>
    <n v="-199.50760000000008"/>
    <s v="Cassandra Brandow"/>
    <s v=""/>
    <n v="1"/>
    <n v="0"/>
  </r>
  <r>
    <n v="8412"/>
    <x v="4172"/>
    <x v="195"/>
    <d v="2018-05-12T00:00:00"/>
    <s v="Second Class"/>
    <x v="513"/>
    <x v="513"/>
    <x v="0"/>
    <s v="United States"/>
    <s v="Salem"/>
    <s v="Virginia"/>
    <n v="24153"/>
    <x v="0"/>
    <s v="OFF-AR-10003514"/>
    <x v="1"/>
    <s v="Art"/>
    <s v="4009 Highlighters by Sanford"/>
    <x v="5438"/>
    <n v="7"/>
    <n v="0"/>
    <n v="9.1937999999999978"/>
    <s v="Cassandra Brandow"/>
    <s v=""/>
    <n v="1"/>
    <n v="0"/>
  </r>
  <r>
    <n v="8413"/>
    <x v="4173"/>
    <x v="434"/>
    <d v="2019-03-14T00:00:00"/>
    <s v="Standard Class"/>
    <x v="198"/>
    <x v="198"/>
    <x v="0"/>
    <s v="United States"/>
    <s v="Dallas"/>
    <s v="Texas"/>
    <n v="75217"/>
    <x v="2"/>
    <s v="FUR-TA-10002228"/>
    <x v="0"/>
    <s v="Tables"/>
    <s v="Bevis Traditional Conference Table Top, Plinth Base"/>
    <x v="5439"/>
    <n v="4"/>
    <n v="0.3"/>
    <n v="-173.34719999999999"/>
    <s v="Kelly Williams"/>
    <s v=""/>
    <n v="1"/>
    <n v="0"/>
  </r>
  <r>
    <n v="8414"/>
    <x v="4174"/>
    <x v="907"/>
    <d v="2018-12-21T00:00:00"/>
    <s v="Standard Class"/>
    <x v="340"/>
    <x v="340"/>
    <x v="1"/>
    <s v="United States"/>
    <s v="Arlington"/>
    <s v="Texas"/>
    <n v="76017"/>
    <x v="2"/>
    <s v="OFF-PA-10001972"/>
    <x v="1"/>
    <s v="Paper"/>
    <s v="Xerox 214"/>
    <x v="5440"/>
    <n v="10"/>
    <n v="0.2"/>
    <n v="18.143999999999998"/>
    <s v="Kelly Williams"/>
    <s v=""/>
    <n v="1"/>
    <n v="0"/>
  </r>
  <r>
    <n v="8415"/>
    <x v="4174"/>
    <x v="907"/>
    <d v="2018-12-21T00:00:00"/>
    <s v="Standard Class"/>
    <x v="340"/>
    <x v="340"/>
    <x v="1"/>
    <s v="United States"/>
    <s v="Arlington"/>
    <s v="Texas"/>
    <n v="76017"/>
    <x v="2"/>
    <s v="TEC-AC-10002942"/>
    <x v="2"/>
    <s v="Accessories"/>
    <s v="WD My Passport Ultra 1TB Portable External Hard Drive"/>
    <x v="5441"/>
    <n v="3"/>
    <n v="0.2"/>
    <n v="-6.2100000000000151"/>
    <s v="Kelly Williams"/>
    <s v=""/>
    <n v="1"/>
    <n v="0"/>
  </r>
  <r>
    <n v="8416"/>
    <x v="4175"/>
    <x v="1191"/>
    <d v="2019-04-12T00:00:00"/>
    <s v="Standard Class"/>
    <x v="529"/>
    <x v="529"/>
    <x v="2"/>
    <s v="United States"/>
    <s v="Marion"/>
    <s v="Iowa"/>
    <n v="52302"/>
    <x v="2"/>
    <s v="OFF-PA-10000474"/>
    <x v="1"/>
    <s v="Paper"/>
    <s v="Easy-staple paper"/>
    <x v="1938"/>
    <n v="3"/>
    <n v="0"/>
    <n v="49.970399999999991"/>
    <s v="Kelly Williams"/>
    <s v=""/>
    <n v="1"/>
    <n v="0"/>
  </r>
  <r>
    <n v="8417"/>
    <x v="4176"/>
    <x v="1188"/>
    <d v="2019-05-11T00:00:00"/>
    <s v="First Class"/>
    <x v="697"/>
    <x v="697"/>
    <x v="2"/>
    <s v="United States"/>
    <s v="Seattle"/>
    <s v="Washington"/>
    <n v="98105"/>
    <x v="1"/>
    <s v="OFF-BI-10004330"/>
    <x v="1"/>
    <s v="Binders"/>
    <s v="GBC Velobind Prepunched Cover Sets, Regency Series"/>
    <x v="5442"/>
    <n v="5"/>
    <n v="0.2"/>
    <n v="46.224999999999987"/>
    <s v="Anna Andreadi"/>
    <s v=""/>
    <n v="1"/>
    <n v="0"/>
  </r>
  <r>
    <n v="8418"/>
    <x v="4176"/>
    <x v="1188"/>
    <d v="2019-05-11T00:00:00"/>
    <s v="First Class"/>
    <x v="697"/>
    <x v="697"/>
    <x v="2"/>
    <s v="United States"/>
    <s v="Seattle"/>
    <s v="Washington"/>
    <n v="98105"/>
    <x v="1"/>
    <s v="OFF-ST-10000604"/>
    <x v="1"/>
    <s v="Storage"/>
    <s v="Home/Office Personal File Carts"/>
    <x v="1464"/>
    <n v="3"/>
    <n v="0"/>
    <n v="26.069999999999993"/>
    <s v="Anna Andreadi"/>
    <s v=""/>
    <n v="1"/>
    <n v="0"/>
  </r>
  <r>
    <n v="8419"/>
    <x v="4176"/>
    <x v="1188"/>
    <d v="2019-05-11T00:00:00"/>
    <s v="First Class"/>
    <x v="697"/>
    <x v="697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x v="5443"/>
    <n v="1"/>
    <n v="0"/>
    <n v="63.106999999999999"/>
    <s v="Anna Andreadi"/>
    <s v=""/>
    <n v="1"/>
    <n v="0"/>
  </r>
  <r>
    <n v="8420"/>
    <x v="4176"/>
    <x v="1188"/>
    <d v="2019-05-11T00:00:00"/>
    <s v="First Class"/>
    <x v="697"/>
    <x v="697"/>
    <x v="2"/>
    <s v="United States"/>
    <s v="Seattle"/>
    <s v="Washington"/>
    <n v="98105"/>
    <x v="1"/>
    <s v="OFF-ST-10000636"/>
    <x v="1"/>
    <s v="Storage"/>
    <s v="Rogers Profile Extra Capacity Storage Tub"/>
    <x v="5224"/>
    <n v="4"/>
    <n v="0"/>
    <n v="2.6783999999999963"/>
    <s v="Anna Andreadi"/>
    <s v=""/>
    <n v="1"/>
    <n v="0"/>
  </r>
  <r>
    <n v="8421"/>
    <x v="4176"/>
    <x v="1188"/>
    <d v="2019-05-11T00:00:00"/>
    <s v="First Class"/>
    <x v="697"/>
    <x v="697"/>
    <x v="2"/>
    <s v="United States"/>
    <s v="Seattle"/>
    <s v="Washington"/>
    <n v="98105"/>
    <x v="1"/>
    <s v="TEC-AC-10004171"/>
    <x v="2"/>
    <s v="Accessories"/>
    <s v="Razer Kraken 7.1 Surround Sound Over Ear USB Gaming Headset"/>
    <x v="1664"/>
    <n v="2"/>
    <n v="0"/>
    <n v="87.991200000000006"/>
    <s v="Anna Andreadi"/>
    <s v=""/>
    <n v="1"/>
    <n v="0"/>
  </r>
  <r>
    <n v="8422"/>
    <x v="4177"/>
    <x v="386"/>
    <d v="2019-10-16T00:00:00"/>
    <s v="Standard Class"/>
    <x v="73"/>
    <x v="73"/>
    <x v="0"/>
    <s v="United States"/>
    <s v="Lakewood"/>
    <s v="New Jersey"/>
    <n v="8701"/>
    <x v="3"/>
    <s v="TEC-AC-10002167"/>
    <x v="2"/>
    <s v="Accessories"/>
    <s v="Imation 8gb Micro Traveldrive Usb 2.0 Flash Drive"/>
    <x v="47"/>
    <n v="3"/>
    <n v="0"/>
    <n v="4.9500000000000011"/>
    <s v="Chuck Magee"/>
    <s v=""/>
    <n v="1"/>
    <n v="0"/>
  </r>
  <r>
    <n v="8423"/>
    <x v="4177"/>
    <x v="386"/>
    <d v="2019-10-16T00:00:00"/>
    <s v="Standard Class"/>
    <x v="73"/>
    <x v="73"/>
    <x v="0"/>
    <s v="United States"/>
    <s v="Lakewood"/>
    <s v="New Jersey"/>
    <n v="8701"/>
    <x v="3"/>
    <s v="OFF-FA-10000621"/>
    <x v="1"/>
    <s v="Fasteners"/>
    <s v="OIC Colored Binder Clips, Assorted Sizes"/>
    <x v="1511"/>
    <n v="5"/>
    <n v="0"/>
    <n v="8.7710000000000008"/>
    <s v="Chuck Magee"/>
    <s v=""/>
    <n v="1"/>
    <n v="0"/>
  </r>
  <r>
    <n v="8424"/>
    <x v="4177"/>
    <x v="386"/>
    <d v="2019-10-16T00:00:00"/>
    <s v="Standard Class"/>
    <x v="73"/>
    <x v="73"/>
    <x v="0"/>
    <s v="United States"/>
    <s v="Lakewood"/>
    <s v="New Jersey"/>
    <n v="8701"/>
    <x v="3"/>
    <s v="FUR-FU-10004053"/>
    <x v="0"/>
    <s v="Furnishings"/>
    <s v="DAX Two-Tone Silver Metal Document Frame"/>
    <x v="586"/>
    <n v="2"/>
    <n v="0"/>
    <n v="17.406400000000001"/>
    <s v="Chuck Magee"/>
    <s v=""/>
    <n v="1"/>
    <n v="0"/>
  </r>
  <r>
    <n v="8425"/>
    <x v="4177"/>
    <x v="386"/>
    <d v="2019-10-16T00:00:00"/>
    <s v="Standard Class"/>
    <x v="73"/>
    <x v="73"/>
    <x v="0"/>
    <s v="United States"/>
    <s v="Lakewood"/>
    <s v="New Jersey"/>
    <n v="8701"/>
    <x v="3"/>
    <s v="FUR-BO-10003404"/>
    <x v="0"/>
    <s v="Bookcases"/>
    <s v="Global Adaptabilites Bookcase, Cherry/Storm Gray Finish"/>
    <x v="5444"/>
    <n v="5"/>
    <n v="0"/>
    <n v="129.29399999999987"/>
    <s v="Chuck Magee"/>
    <s v=""/>
    <n v="1"/>
    <n v="0"/>
  </r>
  <r>
    <n v="8426"/>
    <x v="4178"/>
    <x v="770"/>
    <d v="2018-08-30T00:00:00"/>
    <s v="First Class"/>
    <x v="494"/>
    <x v="494"/>
    <x v="1"/>
    <s v="United States"/>
    <s v="Cincinnati"/>
    <s v="Ohio"/>
    <n v="45231"/>
    <x v="3"/>
    <s v="OFF-BI-10004099"/>
    <x v="1"/>
    <s v="Binders"/>
    <s v="GBC VeloBinder Strips"/>
    <x v="5445"/>
    <n v="8"/>
    <n v="0.7"/>
    <n v="-12.287999999999997"/>
    <s v="Chuck Magee"/>
    <s v=""/>
    <n v="1"/>
    <n v="0"/>
  </r>
  <r>
    <n v="8427"/>
    <x v="4179"/>
    <x v="653"/>
    <d v="2017-10-07T00:00:00"/>
    <s v="Standard Class"/>
    <x v="261"/>
    <x v="261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x v="5446"/>
    <n v="2"/>
    <n v="0.2"/>
    <n v="0.95759999999999978"/>
    <s v="Anna Andreadi"/>
    <s v=""/>
    <n v="1"/>
    <n v="0"/>
  </r>
  <r>
    <n v="8428"/>
    <x v="4180"/>
    <x v="51"/>
    <d v="2019-11-25T00:00:00"/>
    <s v="First Class"/>
    <x v="419"/>
    <x v="419"/>
    <x v="0"/>
    <s v="United States"/>
    <s v="Roseville"/>
    <s v="Michigan"/>
    <n v="48066"/>
    <x v="2"/>
    <s v="OFF-SU-10001935"/>
    <x v="1"/>
    <s v="Supplies"/>
    <s v="Staple remover"/>
    <x v="1009"/>
    <n v="2"/>
    <n v="0"/>
    <n v="0.17439999999999944"/>
    <s v="Kelly Williams"/>
    <s v=""/>
    <n v="1"/>
    <n v="0"/>
  </r>
  <r>
    <n v="8429"/>
    <x v="4181"/>
    <x v="105"/>
    <d v="2019-11-16T00:00:00"/>
    <s v="Standard Class"/>
    <x v="137"/>
    <x v="137"/>
    <x v="1"/>
    <s v="United States"/>
    <s v="Tempe"/>
    <s v="Arizona"/>
    <n v="85281"/>
    <x v="1"/>
    <s v="TEC-AC-10004227"/>
    <x v="2"/>
    <s v="Accessories"/>
    <s v="SanDisk Ultra 16 GB MicroSDHC Class 10 Memory Card"/>
    <x v="5447"/>
    <n v="6"/>
    <n v="0.2"/>
    <n v="-10.911600000000007"/>
    <s v="Anna Andreadi"/>
    <s v=""/>
    <n v="1"/>
    <n v="0"/>
  </r>
  <r>
    <n v="8430"/>
    <x v="4182"/>
    <x v="1054"/>
    <d v="2018-12-21T00:00:00"/>
    <s v="Second Class"/>
    <x v="52"/>
    <x v="52"/>
    <x v="0"/>
    <s v="United States"/>
    <s v="Reading"/>
    <s v="Pennsylvania"/>
    <n v="19601"/>
    <x v="3"/>
    <s v="FUR-FU-10004904"/>
    <x v="0"/>
    <s v="Furnishings"/>
    <s v="Eldon &quot;L&quot; Workstation Diamond Chairmat"/>
    <x v="5448"/>
    <n v="5"/>
    <n v="0.2"/>
    <n v="-30.392000000000024"/>
    <s v="Chuck Magee"/>
    <s v=""/>
    <n v="1"/>
    <n v="0"/>
  </r>
  <r>
    <n v="8431"/>
    <x v="4183"/>
    <x v="809"/>
    <d v="2016-04-05T00:00:00"/>
    <s v="Standard Class"/>
    <x v="396"/>
    <x v="396"/>
    <x v="0"/>
    <s v="United States"/>
    <s v="Apple Valley"/>
    <s v="Minnesota"/>
    <n v="55124"/>
    <x v="2"/>
    <s v="OFF-ST-10001511"/>
    <x v="1"/>
    <s v="Storage"/>
    <s v="Space Solutions Commercial Steel Shelving"/>
    <x v="2396"/>
    <n v="2"/>
    <n v="0"/>
    <n v="6.4649999999999892"/>
    <s v="Kelly Williams"/>
    <s v=""/>
    <n v="1"/>
    <n v="0"/>
  </r>
  <r>
    <n v="8432"/>
    <x v="4184"/>
    <x v="1183"/>
    <d v="2019-11-13T00:00:00"/>
    <s v="Standard Class"/>
    <x v="634"/>
    <x v="634"/>
    <x v="1"/>
    <s v="United States"/>
    <s v="Baltimore"/>
    <s v="Maryland"/>
    <n v="21215"/>
    <x v="3"/>
    <s v="FUR-FU-10003535"/>
    <x v="0"/>
    <s v="Furnishings"/>
    <s v="Howard Miller Distant Time Traveler Alarm Clock"/>
    <x v="5449"/>
    <n v="10"/>
    <n v="0"/>
    <n v="112.422"/>
    <s v="Chuck Magee"/>
    <s v=""/>
    <n v="1"/>
    <n v="0"/>
  </r>
  <r>
    <n v="8433"/>
    <x v="4185"/>
    <x v="80"/>
    <d v="2016-09-18T00:00:00"/>
    <s v="Second Class"/>
    <x v="609"/>
    <x v="609"/>
    <x v="1"/>
    <s v="United States"/>
    <s v="Corpus Christi"/>
    <s v="Texas"/>
    <n v="78415"/>
    <x v="2"/>
    <s v="OFF-FA-10000053"/>
    <x v="1"/>
    <s v="Fasteners"/>
    <s v="Revere Boxed Rubber Bands by Revere"/>
    <x v="192"/>
    <n v="4"/>
    <n v="0.2"/>
    <n v="-1.3607999999999998"/>
    <s v="Kelly Williams"/>
    <s v=""/>
    <n v="1"/>
    <n v="0"/>
  </r>
  <r>
    <n v="8434"/>
    <x v="4185"/>
    <x v="80"/>
    <d v="2016-09-18T00:00:00"/>
    <s v="Second Class"/>
    <x v="609"/>
    <x v="609"/>
    <x v="1"/>
    <s v="United States"/>
    <s v="Corpus Christi"/>
    <s v="Texas"/>
    <n v="78415"/>
    <x v="2"/>
    <s v="OFF-PA-10004610"/>
    <x v="1"/>
    <s v="Paper"/>
    <s v="Xerox 1900"/>
    <x v="1312"/>
    <n v="2"/>
    <n v="0.2"/>
    <n v="2.1399999999999992"/>
    <s v="Kelly Williams"/>
    <s v=""/>
    <n v="1"/>
    <n v="0"/>
  </r>
  <r>
    <n v="8435"/>
    <x v="4185"/>
    <x v="80"/>
    <d v="2016-09-18T00:00:00"/>
    <s v="Second Class"/>
    <x v="609"/>
    <x v="609"/>
    <x v="1"/>
    <s v="United States"/>
    <s v="Corpus Christi"/>
    <s v="Texas"/>
    <n v="78415"/>
    <x v="2"/>
    <s v="FUR-FU-10000550"/>
    <x v="0"/>
    <s v="Furnishings"/>
    <s v="Stacking Trays by OIC"/>
    <x v="745"/>
    <n v="5"/>
    <n v="0.6"/>
    <n v="-6.7230000000000008"/>
    <s v="Kelly Williams"/>
    <s v=""/>
    <n v="1"/>
    <n v="0"/>
  </r>
  <r>
    <n v="8436"/>
    <x v="4185"/>
    <x v="80"/>
    <d v="2016-09-18T00:00:00"/>
    <s v="Second Class"/>
    <x v="609"/>
    <x v="609"/>
    <x v="1"/>
    <s v="United States"/>
    <s v="Corpus Christi"/>
    <s v="Texas"/>
    <n v="78415"/>
    <x v="2"/>
    <s v="OFF-BI-10001721"/>
    <x v="1"/>
    <s v="Binders"/>
    <s v="Trimflex Flexible Post Binders"/>
    <x v="5450"/>
    <n v="2"/>
    <n v="0.8"/>
    <n v="-13.683199999999999"/>
    <s v="Kelly Williams"/>
    <s v=""/>
    <n v="1"/>
    <n v="0"/>
  </r>
  <r>
    <n v="8437"/>
    <x v="4186"/>
    <x v="1181"/>
    <d v="2017-09-26T00:00:00"/>
    <s v="Standard Class"/>
    <x v="562"/>
    <x v="562"/>
    <x v="0"/>
    <s v="United States"/>
    <s v="Las Vegas"/>
    <s v="Nevada"/>
    <n v="89115"/>
    <x v="1"/>
    <s v="OFF-BI-10004040"/>
    <x v="1"/>
    <s v="Binders"/>
    <s v="Wilson Jones Impact Binders"/>
    <x v="682"/>
    <n v="11"/>
    <n v="0.2"/>
    <n v="16.524199999999997"/>
    <s v="Anna Andreadi"/>
    <s v=""/>
    <n v="1"/>
    <n v="0"/>
  </r>
  <r>
    <n v="8438"/>
    <x v="4187"/>
    <x v="895"/>
    <d v="2017-12-16T00:00:00"/>
    <s v="Standard Class"/>
    <x v="362"/>
    <x v="362"/>
    <x v="0"/>
    <s v="United States"/>
    <s v="Cleveland"/>
    <s v="Ohio"/>
    <n v="44105"/>
    <x v="3"/>
    <s v="TEC-AC-10002550"/>
    <x v="2"/>
    <s v="Accessories"/>
    <s v="Maxell 4.7GB DVD-RW 3/Pack"/>
    <x v="2116"/>
    <n v="2"/>
    <n v="0.2"/>
    <n v="4.4603999999999999"/>
    <s v="Chuck Magee"/>
    <s v=""/>
    <n v="1"/>
    <n v="0"/>
  </r>
  <r>
    <n v="8439"/>
    <x v="4188"/>
    <x v="1061"/>
    <d v="2016-06-01T00:00:00"/>
    <s v="Standard Class"/>
    <x v="570"/>
    <x v="570"/>
    <x v="0"/>
    <s v="United States"/>
    <s v="Seattle"/>
    <s v="Washington"/>
    <n v="98105"/>
    <x v="1"/>
    <s v="OFF-BI-10003876"/>
    <x v="1"/>
    <s v="Binders"/>
    <s v="Green Canvas Binder for 8-1/2&quot; x 14&quot; Sheets"/>
    <x v="5451"/>
    <n v="4"/>
    <n v="0.2"/>
    <n v="51.359999999999992"/>
    <s v="Anna Andreadi"/>
    <n v="1"/>
    <n v="0"/>
    <n v="0"/>
  </r>
  <r>
    <n v="8440"/>
    <x v="4189"/>
    <x v="1192"/>
    <d v="2019-03-17T00:00:00"/>
    <s v="Second Class"/>
    <x v="272"/>
    <x v="272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x v="5021"/>
    <n v="2"/>
    <n v="0.2"/>
    <n v="4.9615999999999989"/>
    <s v="Kelly Williams"/>
    <s v=""/>
    <n v="1"/>
    <n v="0"/>
  </r>
  <r>
    <n v="8441"/>
    <x v="4190"/>
    <x v="16"/>
    <d v="2018-12-12T00:00:00"/>
    <s v="Second Class"/>
    <x v="674"/>
    <x v="674"/>
    <x v="2"/>
    <s v="United States"/>
    <s v="Columbus"/>
    <s v="Ohio"/>
    <n v="43229"/>
    <x v="3"/>
    <s v="OFF-PA-10002615"/>
    <x v="1"/>
    <s v="Paper"/>
    <s v="Ampad Gold Fibre Wirebound Steno Books, 6&quot; x 9&quot;, Gregg Ruled"/>
    <x v="5452"/>
    <n v="3"/>
    <n v="0.2"/>
    <n v="3.4397999999999995"/>
    <s v="Chuck Magee"/>
    <s v=""/>
    <n v="1"/>
    <n v="0"/>
  </r>
  <r>
    <n v="8442"/>
    <x v="4191"/>
    <x v="636"/>
    <d v="2019-05-10T00:00:00"/>
    <s v="Standard Class"/>
    <x v="140"/>
    <x v="140"/>
    <x v="0"/>
    <s v="United States"/>
    <s v="Tucson"/>
    <s v="Arizona"/>
    <n v="85705"/>
    <x v="1"/>
    <s v="OFF-PA-10002254"/>
    <x v="1"/>
    <s v="Paper"/>
    <s v="Xerox 1883"/>
    <x v="5453"/>
    <n v="4"/>
    <n v="0.2"/>
    <n v="27.435199999999995"/>
    <s v="Anna Andreadi"/>
    <s v=""/>
    <n v="1"/>
    <n v="0"/>
  </r>
  <r>
    <n v="8443"/>
    <x v="4192"/>
    <x v="1193"/>
    <d v="2018-03-10T00:00:00"/>
    <s v="Standard Class"/>
    <x v="674"/>
    <x v="674"/>
    <x v="2"/>
    <s v="United States"/>
    <s v="Philadelphia"/>
    <s v="Pennsylvania"/>
    <n v="19120"/>
    <x v="3"/>
    <s v="TEC-PH-10004586"/>
    <x v="2"/>
    <s v="Phones"/>
    <s v="Wilson SignalBoost 841262 DB PRO Amplifier Kit"/>
    <x v="5454"/>
    <n v="2"/>
    <n v="0.4"/>
    <n v="-71.990000000000009"/>
    <s v="Chuck Magee"/>
    <s v=""/>
    <n v="1"/>
    <n v="0"/>
  </r>
  <r>
    <n v="8444"/>
    <x v="4192"/>
    <x v="1193"/>
    <d v="2018-03-10T00:00:00"/>
    <s v="Standard Class"/>
    <x v="674"/>
    <x v="674"/>
    <x v="2"/>
    <s v="United States"/>
    <s v="Philadelphia"/>
    <s v="Pennsylvania"/>
    <n v="19120"/>
    <x v="3"/>
    <s v="OFF-BI-10002982"/>
    <x v="1"/>
    <s v="Binders"/>
    <s v="Avery Self-Adhesive Photo Pockets for Polaroid Photos"/>
    <x v="5455"/>
    <n v="1"/>
    <n v="0.7"/>
    <n v="-1.4981999999999998"/>
    <s v="Chuck Magee"/>
    <s v=""/>
    <n v="1"/>
    <n v="0"/>
  </r>
  <r>
    <n v="8445"/>
    <x v="4192"/>
    <x v="1193"/>
    <d v="2018-03-10T00:00:00"/>
    <s v="Standard Class"/>
    <x v="674"/>
    <x v="674"/>
    <x v="2"/>
    <s v="United States"/>
    <s v="Philadelphia"/>
    <s v="Pennsylvania"/>
    <n v="19120"/>
    <x v="3"/>
    <s v="TEC-PH-10002538"/>
    <x v="2"/>
    <s v="Phones"/>
    <s v="Grandstream GXP1160 VoIP phone"/>
    <x v="5456"/>
    <n v="3"/>
    <n v="0.4"/>
    <n v="-12.510300000000008"/>
    <s v="Chuck Magee"/>
    <s v=""/>
    <n v="1"/>
    <n v="0"/>
  </r>
  <r>
    <n v="8446"/>
    <x v="4193"/>
    <x v="436"/>
    <d v="2019-10-24T00:00:00"/>
    <s v="First Class"/>
    <x v="340"/>
    <x v="340"/>
    <x v="1"/>
    <s v="United States"/>
    <s v="Cranston"/>
    <s v="Rhode Island"/>
    <n v="2920"/>
    <x v="3"/>
    <s v="FUR-TA-10001039"/>
    <x v="0"/>
    <s v="Tables"/>
    <s v="KI Adjustable-Height Table"/>
    <x v="5457"/>
    <n v="4"/>
    <n v="0.3"/>
    <n v="-13.756799999999984"/>
    <s v="Chuck Magee"/>
    <s v=""/>
    <n v="1"/>
    <n v="0"/>
  </r>
  <r>
    <n v="8447"/>
    <x v="4193"/>
    <x v="436"/>
    <d v="2019-10-24T00:00:00"/>
    <s v="First Class"/>
    <x v="340"/>
    <x v="340"/>
    <x v="1"/>
    <s v="United States"/>
    <s v="Cranston"/>
    <s v="Rhode Island"/>
    <n v="2920"/>
    <x v="3"/>
    <s v="FUR-FU-10004963"/>
    <x v="0"/>
    <s v="Furnishings"/>
    <s v="Eldon 400 Class Desk Accessories, Black Carbon"/>
    <x v="768"/>
    <n v="4"/>
    <n v="0"/>
    <n v="14.700000000000003"/>
    <s v="Chuck Magee"/>
    <s v=""/>
    <n v="1"/>
    <n v="0"/>
  </r>
  <r>
    <n v="8448"/>
    <x v="4193"/>
    <x v="436"/>
    <d v="2019-10-24T00:00:00"/>
    <s v="First Class"/>
    <x v="340"/>
    <x v="340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x v="5258"/>
    <n v="2"/>
    <n v="0"/>
    <n v="50.563199999999995"/>
    <s v="Chuck Magee"/>
    <s v=""/>
    <n v="1"/>
    <n v="0"/>
  </r>
  <r>
    <n v="8449"/>
    <x v="4193"/>
    <x v="436"/>
    <d v="2019-10-24T00:00:00"/>
    <s v="First Class"/>
    <x v="340"/>
    <x v="340"/>
    <x v="1"/>
    <s v="United States"/>
    <s v="Cranston"/>
    <s v="Rhode Island"/>
    <n v="2920"/>
    <x v="3"/>
    <s v="FUR-TA-10004915"/>
    <x v="0"/>
    <s v="Tables"/>
    <s v="Office Impressions End Table, 20-1/2&quot;H x 24&quot;W x 20&quot;D"/>
    <x v="3109"/>
    <n v="3"/>
    <n v="0.3"/>
    <n v="-127.57919999999996"/>
    <s v="Chuck Magee"/>
    <s v=""/>
    <n v="1"/>
    <n v="0"/>
  </r>
  <r>
    <n v="8450"/>
    <x v="4193"/>
    <x v="436"/>
    <d v="2019-10-24T00:00:00"/>
    <s v="First Class"/>
    <x v="340"/>
    <x v="340"/>
    <x v="1"/>
    <s v="United States"/>
    <s v="Cranston"/>
    <s v="Rhode Island"/>
    <n v="2920"/>
    <x v="3"/>
    <s v="OFF-PA-10003724"/>
    <x v="1"/>
    <s v="Paper"/>
    <s v="Wirebound Message Book, 4 per Page"/>
    <x v="5458"/>
    <n v="8"/>
    <n v="0"/>
    <n v="21.285599999999999"/>
    <s v="Chuck Magee"/>
    <s v=""/>
    <n v="1"/>
    <n v="0"/>
  </r>
  <r>
    <n v="8451"/>
    <x v="4193"/>
    <x v="436"/>
    <d v="2019-10-24T00:00:00"/>
    <s v="First Class"/>
    <x v="340"/>
    <x v="340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x v="5459"/>
    <n v="1"/>
    <n v="0"/>
    <n v="0.66599999999999993"/>
    <s v="Chuck Magee"/>
    <s v=""/>
    <n v="1"/>
    <n v="0"/>
  </r>
  <r>
    <n v="8452"/>
    <x v="4194"/>
    <x v="582"/>
    <d v="2016-04-30T00:00:00"/>
    <s v="First Class"/>
    <x v="482"/>
    <x v="482"/>
    <x v="0"/>
    <s v="United States"/>
    <s v="San Francisco"/>
    <s v="California"/>
    <n v="94122"/>
    <x v="1"/>
    <s v="TEC-PH-10001459"/>
    <x v="2"/>
    <s v="Phones"/>
    <s v="Samsung Galaxy Mega 6.3"/>
    <x v="5460"/>
    <n v="5"/>
    <n v="0.2"/>
    <n v="125.99700000000007"/>
    <s v="Anna Andreadi"/>
    <s v=""/>
    <n v="1"/>
    <n v="0"/>
  </r>
  <r>
    <n v="8453"/>
    <x v="4195"/>
    <x v="724"/>
    <d v="2018-04-23T00:00:00"/>
    <s v="Standard Class"/>
    <x v="764"/>
    <x v="764"/>
    <x v="1"/>
    <s v="United States"/>
    <s v="Houston"/>
    <s v="Texas"/>
    <n v="77070"/>
    <x v="2"/>
    <s v="FUR-CH-10002880"/>
    <x v="0"/>
    <s v="Chairs"/>
    <s v="Global High-Back Leather Tilter, Burgundy"/>
    <x v="5209"/>
    <n v="4"/>
    <n v="0.3"/>
    <n v="-93.472400000000022"/>
    <s v="Kelly Williams"/>
    <s v=""/>
    <n v="1"/>
    <n v="0"/>
  </r>
  <r>
    <n v="8454"/>
    <x v="4195"/>
    <x v="724"/>
    <d v="2018-04-23T00:00:00"/>
    <s v="Standard Class"/>
    <x v="764"/>
    <x v="764"/>
    <x v="1"/>
    <s v="United States"/>
    <s v="Houston"/>
    <s v="Texas"/>
    <n v="77070"/>
    <x v="2"/>
    <s v="OFF-ST-10001780"/>
    <x v="1"/>
    <s v="Storage"/>
    <s v="Tennsco 16-Compartment Lockers with Coat Rack"/>
    <x v="5461"/>
    <n v="3"/>
    <n v="0.2"/>
    <n v="77.746800000000007"/>
    <s v="Kelly Williams"/>
    <s v=""/>
    <n v="1"/>
    <n v="0"/>
  </r>
  <r>
    <n v="8455"/>
    <x v="4195"/>
    <x v="724"/>
    <d v="2018-04-23T00:00:00"/>
    <s v="Standard Class"/>
    <x v="764"/>
    <x v="764"/>
    <x v="1"/>
    <s v="United States"/>
    <s v="Houston"/>
    <s v="Texas"/>
    <n v="77070"/>
    <x v="2"/>
    <s v="FUR-FU-10004748"/>
    <x v="0"/>
    <s v="Furnishings"/>
    <s v="Howard Miller 16&quot; Diameter Gallery Wall Clock"/>
    <x v="1984"/>
    <n v="5"/>
    <n v="0.6"/>
    <n v="-67.137"/>
    <s v="Kelly Williams"/>
    <s v=""/>
    <n v="1"/>
    <n v="0"/>
  </r>
  <r>
    <n v="8456"/>
    <x v="4196"/>
    <x v="730"/>
    <d v="2018-05-29T00:00:00"/>
    <s v="Standard Class"/>
    <x v="531"/>
    <x v="531"/>
    <x v="1"/>
    <s v="United States"/>
    <s v="Los Angeles"/>
    <s v="California"/>
    <n v="90049"/>
    <x v="1"/>
    <s v="TEC-PH-10001918"/>
    <x v="2"/>
    <s v="Phones"/>
    <s v="Nortel Business Series Terminal T7208 Digital phone"/>
    <x v="2705"/>
    <n v="2"/>
    <n v="0.2"/>
    <n v="22.238400000000013"/>
    <s v="Anna Andreadi"/>
    <s v=""/>
    <n v="1"/>
    <n v="0"/>
  </r>
  <r>
    <n v="8457"/>
    <x v="4197"/>
    <x v="39"/>
    <d v="2019-06-02T00:00:00"/>
    <s v="Second Class"/>
    <x v="260"/>
    <x v="260"/>
    <x v="1"/>
    <s v="United States"/>
    <s v="Chicago"/>
    <s v="Illinois"/>
    <n v="60653"/>
    <x v="2"/>
    <s v="FUR-CH-10001146"/>
    <x v="0"/>
    <s v="Chairs"/>
    <s v="Global Task Chair, Black"/>
    <x v="5462"/>
    <n v="3"/>
    <n v="0.3"/>
    <n v="-29.007299999999994"/>
    <s v="Kelly Williams"/>
    <s v=""/>
    <n v="1"/>
    <n v="0"/>
  </r>
  <r>
    <n v="8458"/>
    <x v="4197"/>
    <x v="39"/>
    <d v="2019-06-02T00:00:00"/>
    <s v="Second Class"/>
    <x v="260"/>
    <x v="260"/>
    <x v="1"/>
    <s v="United States"/>
    <s v="Chicago"/>
    <s v="Illinois"/>
    <n v="60653"/>
    <x v="2"/>
    <s v="OFF-BI-10004364"/>
    <x v="1"/>
    <s v="Binders"/>
    <s v="Storex Dura Pro Binders"/>
    <x v="3019"/>
    <n v="3"/>
    <n v="0.8"/>
    <n v="-6.2370000000000019"/>
    <s v="Kelly Williams"/>
    <s v=""/>
    <n v="1"/>
    <n v="0"/>
  </r>
  <r>
    <n v="8459"/>
    <x v="4198"/>
    <x v="55"/>
    <d v="2016-08-29T00:00:00"/>
    <s v="Standard Class"/>
    <x v="555"/>
    <x v="555"/>
    <x v="0"/>
    <s v="United States"/>
    <s v="Houston"/>
    <s v="Texas"/>
    <n v="77070"/>
    <x v="2"/>
    <s v="OFF-BI-10002133"/>
    <x v="1"/>
    <s v="Binders"/>
    <s v="Wilson Jones Elliptical Ring 3 1/2&quot; Capacity Binders, 800 sheets"/>
    <x v="5463"/>
    <n v="3"/>
    <n v="0.8"/>
    <n v="-39.804000000000002"/>
    <s v="Kelly Williams"/>
    <s v=""/>
    <n v="1"/>
    <n v="0"/>
  </r>
  <r>
    <n v="8460"/>
    <x v="4198"/>
    <x v="55"/>
    <d v="2016-08-29T00:00:00"/>
    <s v="Standard Class"/>
    <x v="555"/>
    <x v="555"/>
    <x v="0"/>
    <s v="United States"/>
    <s v="Houston"/>
    <s v="Texas"/>
    <n v="77070"/>
    <x v="2"/>
    <s v="OFF-BI-10002225"/>
    <x v="1"/>
    <s v="Binders"/>
    <s v="Square Ring Data Binders, Rigid 75 Pt. Covers, 11&quot; x 14-7/8&quot;"/>
    <x v="5464"/>
    <n v="3"/>
    <n v="0.8"/>
    <n v="-19.814400000000003"/>
    <s v="Kelly Williams"/>
    <s v=""/>
    <n v="1"/>
    <n v="0"/>
  </r>
  <r>
    <n v="8461"/>
    <x v="4199"/>
    <x v="1194"/>
    <d v="2016-09-04T00:00:00"/>
    <s v="Standard Class"/>
    <x v="247"/>
    <x v="247"/>
    <x v="0"/>
    <s v="United States"/>
    <s v="Bristol"/>
    <s v="Connecticut"/>
    <n v="6010"/>
    <x v="3"/>
    <s v="OFF-BI-10002432"/>
    <x v="1"/>
    <s v="Binders"/>
    <s v="Wilson Jones Standard D-Ring Binders"/>
    <x v="3276"/>
    <n v="5"/>
    <n v="0"/>
    <n v="11.890999999999998"/>
    <s v="Chuck Magee"/>
    <s v=""/>
    <n v="1"/>
    <n v="0"/>
  </r>
  <r>
    <n v="8462"/>
    <x v="4199"/>
    <x v="1194"/>
    <d v="2016-09-04T00:00:00"/>
    <s v="Standard Class"/>
    <x v="247"/>
    <x v="247"/>
    <x v="0"/>
    <s v="United States"/>
    <s v="Bristol"/>
    <s v="Connecticut"/>
    <n v="6010"/>
    <x v="3"/>
    <s v="OFF-ST-10000563"/>
    <x v="1"/>
    <s v="Storage"/>
    <s v="Fellowes Bankers Box Stor/Drawer Steel Plus"/>
    <x v="1449"/>
    <n v="3"/>
    <n v="0"/>
    <n v="9.5940000000000012"/>
    <s v="Chuck Magee"/>
    <s v=""/>
    <n v="1"/>
    <n v="0"/>
  </r>
  <r>
    <n v="8463"/>
    <x v="4200"/>
    <x v="37"/>
    <d v="2017-09-07T00:00:00"/>
    <s v="Second Class"/>
    <x v="581"/>
    <x v="581"/>
    <x v="0"/>
    <s v="United States"/>
    <s v="Holland"/>
    <s v="Michigan"/>
    <n v="49423"/>
    <x v="2"/>
    <s v="OFF-LA-10001982"/>
    <x v="1"/>
    <s v="Labels"/>
    <s v="Smead Alpha-Z Color-Coded Name Labels First Letter Starter Set"/>
    <x v="5465"/>
    <n v="2"/>
    <n v="0"/>
    <n v="3.5999999999999996"/>
    <s v="Kelly Williams"/>
    <s v=""/>
    <n v="1"/>
    <n v="0"/>
  </r>
  <r>
    <n v="8464"/>
    <x v="4201"/>
    <x v="1176"/>
    <d v="2016-04-01T00:00:00"/>
    <s v="Standard Class"/>
    <x v="660"/>
    <x v="660"/>
    <x v="2"/>
    <s v="United States"/>
    <s v="Albuquerque"/>
    <s v="New Mexico"/>
    <n v="87105"/>
    <x v="1"/>
    <s v="TEC-PH-10003273"/>
    <x v="2"/>
    <s v="Phones"/>
    <s v="AT&amp;T TR1909W"/>
    <x v="214"/>
    <n v="3"/>
    <n v="0.2"/>
    <n v="22.678200000000018"/>
    <s v="Anna Andreadi"/>
    <s v=""/>
    <n v="1"/>
    <n v="0"/>
  </r>
  <r>
    <n v="8465"/>
    <x v="4202"/>
    <x v="1187"/>
    <d v="2017-05-15T00:00:00"/>
    <s v="Standard Class"/>
    <x v="269"/>
    <x v="269"/>
    <x v="0"/>
    <s v="United States"/>
    <s v="Louisville"/>
    <s v="Colorado"/>
    <n v="80027"/>
    <x v="1"/>
    <s v="TEC-AC-10002718"/>
    <x v="2"/>
    <s v="Accessories"/>
    <s v="Belkin Standard 104 key USB Keyboard"/>
    <x v="3854"/>
    <n v="4"/>
    <n v="0.2"/>
    <n v="-2.9180000000000028"/>
    <s v="Anna Andreadi"/>
    <s v=""/>
    <n v="1"/>
    <n v="0"/>
  </r>
  <r>
    <n v="8466"/>
    <x v="4203"/>
    <x v="265"/>
    <d v="2017-04-14T00:00:00"/>
    <s v="Standard Class"/>
    <x v="498"/>
    <x v="498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x v="1465"/>
    <n v="3"/>
    <n v="0"/>
    <n v="3.0497999999999985"/>
    <s v="Chuck Magee"/>
    <s v=""/>
    <n v="1"/>
    <n v="0"/>
  </r>
  <r>
    <n v="8467"/>
    <x v="4204"/>
    <x v="265"/>
    <d v="2017-04-14T00:00:00"/>
    <s v="Standard Class"/>
    <x v="490"/>
    <x v="490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x v="5466"/>
    <n v="3"/>
    <n v="0"/>
    <n v="144.3546"/>
    <s v="Chuck Magee"/>
    <s v=""/>
    <n v="1"/>
    <n v="0"/>
  </r>
  <r>
    <n v="8468"/>
    <x v="4205"/>
    <x v="251"/>
    <d v="2018-09-23T00:00:00"/>
    <s v="Standard Class"/>
    <x v="395"/>
    <x v="395"/>
    <x v="1"/>
    <s v="United States"/>
    <s v="San Francisco"/>
    <s v="California"/>
    <n v="94122"/>
    <x v="1"/>
    <s v="OFF-BI-10002309"/>
    <x v="1"/>
    <s v="Binders"/>
    <s v="Avery Heavy-Duty EZD  Binder With Locking Rings"/>
    <x v="436"/>
    <n v="2"/>
    <n v="0.2"/>
    <n v="3.1247999999999996"/>
    <s v="Anna Andreadi"/>
    <s v=""/>
    <n v="1"/>
    <n v="0"/>
  </r>
  <r>
    <n v="8469"/>
    <x v="4206"/>
    <x v="583"/>
    <d v="2018-11-17T00:00:00"/>
    <s v="Standard Class"/>
    <x v="155"/>
    <x v="155"/>
    <x v="1"/>
    <s v="United States"/>
    <s v="Noblesville"/>
    <s v="Indiana"/>
    <n v="46060"/>
    <x v="2"/>
    <s v="FUR-TA-10001950"/>
    <x v="0"/>
    <s v="Tables"/>
    <s v="Balt Solid Wood Round Tables"/>
    <x v="5467"/>
    <n v="6"/>
    <n v="0"/>
    <n v="241.1046"/>
    <s v="Kelly Williams"/>
    <s v=""/>
    <n v="1"/>
    <n v="0"/>
  </r>
  <r>
    <n v="8470"/>
    <x v="4207"/>
    <x v="756"/>
    <d v="2019-04-27T00:00:00"/>
    <s v="Standard Class"/>
    <x v="43"/>
    <x v="43"/>
    <x v="2"/>
    <s v="United States"/>
    <s v="Clarksville"/>
    <s v="Tennessee"/>
    <n v="37042"/>
    <x v="0"/>
    <s v="FUR-BO-10001972"/>
    <x v="0"/>
    <s v="Bookcases"/>
    <s v="O'Sullivan 4-Shelf Bookcase in Odessa Pine"/>
    <x v="2388"/>
    <n v="4"/>
    <n v="0.2"/>
    <n v="-14.51760000000003"/>
    <s v="Cassandra Brandow"/>
    <s v=""/>
    <n v="1"/>
    <n v="0"/>
  </r>
  <r>
    <n v="8471"/>
    <x v="4207"/>
    <x v="756"/>
    <d v="2019-04-27T00:00:00"/>
    <s v="Standard Class"/>
    <x v="43"/>
    <x v="43"/>
    <x v="2"/>
    <s v="United States"/>
    <s v="Clarksville"/>
    <s v="Tennessee"/>
    <n v="37042"/>
    <x v="0"/>
    <s v="TEC-AC-10002473"/>
    <x v="2"/>
    <s v="Accessories"/>
    <s v="Maxell 4.7GB DVD-R"/>
    <x v="5468"/>
    <n v="2"/>
    <n v="0.2"/>
    <n v="11.919599999999999"/>
    <s v="Cassandra Brandow"/>
    <s v=""/>
    <n v="1"/>
    <n v="0"/>
  </r>
  <r>
    <n v="8472"/>
    <x v="4207"/>
    <x v="756"/>
    <d v="2019-04-27T00:00:00"/>
    <s v="Standard Class"/>
    <x v="43"/>
    <x v="43"/>
    <x v="2"/>
    <s v="United States"/>
    <s v="Clarksville"/>
    <s v="Tennessee"/>
    <n v="37042"/>
    <x v="0"/>
    <s v="FUR-FU-10000193"/>
    <x v="0"/>
    <s v="Furnishings"/>
    <s v="Tenex Chairmats For Use with Hard Floors"/>
    <x v="2540"/>
    <n v="3"/>
    <n v="0.2"/>
    <n v="-11.692800000000005"/>
    <s v="Cassandra Brandow"/>
    <s v=""/>
    <n v="1"/>
    <n v="0"/>
  </r>
  <r>
    <n v="8473"/>
    <x v="4207"/>
    <x v="756"/>
    <d v="2019-04-27T00:00:00"/>
    <s v="Standard Class"/>
    <x v="43"/>
    <x v="43"/>
    <x v="2"/>
    <s v="United States"/>
    <s v="Clarksville"/>
    <s v="Tennessee"/>
    <n v="37042"/>
    <x v="0"/>
    <s v="OFF-LA-10000081"/>
    <x v="1"/>
    <s v="Labels"/>
    <s v="Avery 496"/>
    <x v="3500"/>
    <n v="1"/>
    <n v="0.2"/>
    <n v="1.0499999999999998"/>
    <s v="Cassandra Brandow"/>
    <s v=""/>
    <n v="1"/>
    <n v="0"/>
  </r>
  <r>
    <n v="8474"/>
    <x v="4208"/>
    <x v="420"/>
    <d v="2017-10-26T00:00:00"/>
    <s v="Second Class"/>
    <x v="421"/>
    <x v="421"/>
    <x v="0"/>
    <s v="United States"/>
    <s v="Hollywood"/>
    <s v="Florida"/>
    <n v="33021"/>
    <x v="0"/>
    <s v="OFF-ST-10000876"/>
    <x v="1"/>
    <s v="Storage"/>
    <s v="Eldon Simplefile Box Office"/>
    <x v="5469"/>
    <n v="1"/>
    <n v="0.2"/>
    <n v="0.99520000000000008"/>
    <s v="Cassandra Brandow"/>
    <s v=""/>
    <n v="1"/>
    <n v="0"/>
  </r>
  <r>
    <n v="8475"/>
    <x v="4209"/>
    <x v="359"/>
    <d v="2019-04-14T00:00:00"/>
    <s v="Standard Class"/>
    <x v="544"/>
    <x v="544"/>
    <x v="1"/>
    <s v="United States"/>
    <s v="York"/>
    <s v="Pennsylvania"/>
    <n v="17403"/>
    <x v="3"/>
    <s v="OFF-BI-10004492"/>
    <x v="1"/>
    <s v="Binders"/>
    <s v="Tuf-Vin Binders"/>
    <x v="5470"/>
    <n v="4"/>
    <n v="0.7"/>
    <n v="-29.053600000000003"/>
    <s v="Chuck Magee"/>
    <s v=""/>
    <n v="1"/>
    <n v="0"/>
  </r>
  <r>
    <n v="8476"/>
    <x v="4209"/>
    <x v="359"/>
    <d v="2019-04-14T00:00:00"/>
    <s v="Standard Class"/>
    <x v="544"/>
    <x v="544"/>
    <x v="1"/>
    <s v="United States"/>
    <s v="York"/>
    <s v="Pennsylvania"/>
    <n v="17403"/>
    <x v="3"/>
    <s v="OFF-PA-10001033"/>
    <x v="1"/>
    <s v="Paper"/>
    <s v="Xerox 1893"/>
    <x v="4975"/>
    <n v="2"/>
    <n v="0.2"/>
    <n v="23.7742"/>
    <s v="Chuck Magee"/>
    <s v=""/>
    <n v="1"/>
    <n v="0"/>
  </r>
  <r>
    <n v="8477"/>
    <x v="4210"/>
    <x v="855"/>
    <d v="2019-11-01T00:00:00"/>
    <s v="Standard Class"/>
    <x v="69"/>
    <x v="69"/>
    <x v="2"/>
    <s v="United States"/>
    <s v="Mesa"/>
    <s v="Arizona"/>
    <n v="85204"/>
    <x v="1"/>
    <s v="OFF-PA-10004039"/>
    <x v="1"/>
    <s v="Paper"/>
    <s v="Xerox 1882"/>
    <x v="2542"/>
    <n v="1"/>
    <n v="0.2"/>
    <n v="16.234200000000001"/>
    <s v="Anna Andreadi"/>
    <s v=""/>
    <n v="1"/>
    <n v="0"/>
  </r>
  <r>
    <n v="8478"/>
    <x v="4211"/>
    <x v="628"/>
    <d v="2017-10-30T00:00:00"/>
    <s v="Same Day"/>
    <x v="292"/>
    <x v="292"/>
    <x v="1"/>
    <s v="United States"/>
    <s v="New York City"/>
    <s v="New York"/>
    <n v="10024"/>
    <x v="3"/>
    <s v="TEC-MA-10004552"/>
    <x v="2"/>
    <s v="Machines"/>
    <s v="Star Micronics TSP100 TSP143LAN Receipt Printer"/>
    <x v="5471"/>
    <n v="4"/>
    <n v="0"/>
    <n v="269.30799999999999"/>
    <s v="Chuck Magee"/>
    <s v=""/>
    <n v="1"/>
    <n v="0"/>
  </r>
  <r>
    <n v="8479"/>
    <x v="4212"/>
    <x v="404"/>
    <d v="2019-12-24T00:00:00"/>
    <s v="Standard Class"/>
    <x v="499"/>
    <x v="499"/>
    <x v="2"/>
    <s v="United States"/>
    <s v="San Francisco"/>
    <s v="California"/>
    <n v="94110"/>
    <x v="1"/>
    <s v="OFF-AR-10002578"/>
    <x v="1"/>
    <s v="Art"/>
    <s v="Newell 335"/>
    <x v="1784"/>
    <n v="2"/>
    <n v="0"/>
    <n v="1.6703999999999999"/>
    <s v="Anna Andreadi"/>
    <s v=""/>
    <n v="1"/>
    <n v="0"/>
  </r>
  <r>
    <n v="8480"/>
    <x v="4213"/>
    <x v="299"/>
    <d v="2018-03-16T00:00:00"/>
    <s v="Standard Class"/>
    <x v="573"/>
    <x v="573"/>
    <x v="0"/>
    <s v="United States"/>
    <s v="Los Angeles"/>
    <s v="California"/>
    <n v="90036"/>
    <x v="1"/>
    <s v="OFF-PA-10004022"/>
    <x v="1"/>
    <s v="Paper"/>
    <s v="Hammermill Color Copier Paper (28Lb. and 96 Bright)"/>
    <x v="1024"/>
    <n v="2"/>
    <n v="0"/>
    <n v="8.9909999999999997"/>
    <s v="Anna Andreadi"/>
    <s v=""/>
    <n v="1"/>
    <n v="0"/>
  </r>
  <r>
    <n v="8481"/>
    <x v="4214"/>
    <x v="609"/>
    <d v="2016-07-27T00:00:00"/>
    <s v="Standard Class"/>
    <x v="310"/>
    <x v="310"/>
    <x v="0"/>
    <s v="United States"/>
    <s v="Omaha"/>
    <s v="Nebraska"/>
    <n v="68104"/>
    <x v="2"/>
    <s v="TEC-PH-10004100"/>
    <x v="2"/>
    <s v="Phones"/>
    <s v="Griffin GC17055 Auxiliary Audio Cable"/>
    <x v="5472"/>
    <n v="2"/>
    <n v="0"/>
    <n v="10.074400000000001"/>
    <s v="Kelly Williams"/>
    <s v=""/>
    <n v="1"/>
    <n v="0"/>
  </r>
  <r>
    <n v="8482"/>
    <x v="4215"/>
    <x v="1012"/>
    <d v="2018-05-28T00:00:00"/>
    <s v="Standard Class"/>
    <x v="503"/>
    <x v="503"/>
    <x v="2"/>
    <s v="United States"/>
    <s v="Philadelphia"/>
    <s v="Pennsylvania"/>
    <n v="19120"/>
    <x v="3"/>
    <s v="OFF-AR-10001860"/>
    <x v="1"/>
    <s v="Art"/>
    <s v="BIC Liqua Brite Liner"/>
    <x v="4008"/>
    <n v="3"/>
    <n v="0.2"/>
    <n v="3.3311999999999999"/>
    <s v="Chuck Magee"/>
    <s v=""/>
    <n v="1"/>
    <n v="0"/>
  </r>
  <r>
    <n v="8483"/>
    <x v="4216"/>
    <x v="512"/>
    <d v="2019-02-15T00:00:00"/>
    <s v="Standard Class"/>
    <x v="137"/>
    <x v="137"/>
    <x v="1"/>
    <s v="United States"/>
    <s v="New York City"/>
    <s v="New York"/>
    <n v="10024"/>
    <x v="3"/>
    <s v="OFF-LA-10001297"/>
    <x v="1"/>
    <s v="Labels"/>
    <s v="Avery 473"/>
    <x v="346"/>
    <n v="2"/>
    <n v="0"/>
    <n v="9.9359999999999999"/>
    <s v="Chuck Magee"/>
    <s v=""/>
    <n v="1"/>
    <n v="0"/>
  </r>
  <r>
    <n v="8484"/>
    <x v="4217"/>
    <x v="873"/>
    <d v="2018-09-24T00:00:00"/>
    <s v="Standard Class"/>
    <x v="633"/>
    <x v="633"/>
    <x v="0"/>
    <s v="United States"/>
    <s v="Grand Rapids"/>
    <s v="Michigan"/>
    <n v="49505"/>
    <x v="2"/>
    <s v="OFF-BI-10004828"/>
    <x v="1"/>
    <s v="Binders"/>
    <s v="GBC Poly Designer Binding Covers"/>
    <x v="4162"/>
    <n v="5"/>
    <n v="0"/>
    <n v="41.012999999999991"/>
    <s v="Kelly Williams"/>
    <s v=""/>
    <n v="1"/>
    <n v="0"/>
  </r>
  <r>
    <n v="8485"/>
    <x v="4218"/>
    <x v="241"/>
    <d v="2019-09-24T00:00:00"/>
    <s v="Same Day"/>
    <x v="171"/>
    <x v="171"/>
    <x v="0"/>
    <s v="United States"/>
    <s v="Seattle"/>
    <s v="Washington"/>
    <n v="98115"/>
    <x v="1"/>
    <s v="FUR-FU-10002759"/>
    <x v="0"/>
    <s v="Furnishings"/>
    <s v="12-1/2 Diameter Round Wall Clock"/>
    <x v="5473"/>
    <n v="10"/>
    <n v="0"/>
    <n v="71.927999999999997"/>
    <s v="Anna Andreadi"/>
    <s v=""/>
    <n v="1"/>
    <n v="0"/>
  </r>
  <r>
    <n v="8486"/>
    <x v="4219"/>
    <x v="996"/>
    <d v="2019-03-31T00:00:00"/>
    <s v="Standard Class"/>
    <x v="786"/>
    <x v="786"/>
    <x v="2"/>
    <s v="United States"/>
    <s v="Fresno"/>
    <s v="California"/>
    <n v="93727"/>
    <x v="1"/>
    <s v="OFF-PA-10000740"/>
    <x v="1"/>
    <s v="Paper"/>
    <s v="Xerox 1982"/>
    <x v="1846"/>
    <n v="2"/>
    <n v="0"/>
    <n v="21.012799999999999"/>
    <s v="Anna Andreadi"/>
    <s v=""/>
    <n v="1"/>
    <n v="1"/>
  </r>
  <r>
    <n v="8487"/>
    <x v="4219"/>
    <x v="996"/>
    <d v="2019-03-31T00:00:00"/>
    <s v="Standard Class"/>
    <x v="786"/>
    <x v="786"/>
    <x v="2"/>
    <s v="United States"/>
    <s v="Fresno"/>
    <s v="California"/>
    <n v="93727"/>
    <x v="1"/>
    <s v="OFF-PA-10001144"/>
    <x v="1"/>
    <s v="Paper"/>
    <s v="Xerox 1913"/>
    <x v="168"/>
    <n v="2"/>
    <n v="0"/>
    <n v="53.260799999999996"/>
    <s v="Anna Andreadi"/>
    <s v=""/>
    <n v="1"/>
    <n v="0"/>
  </r>
  <r>
    <n v="8488"/>
    <x v="4219"/>
    <x v="996"/>
    <d v="2019-03-31T00:00:00"/>
    <s v="Standard Class"/>
    <x v="786"/>
    <x v="786"/>
    <x v="2"/>
    <s v="United States"/>
    <s v="Fresno"/>
    <s v="California"/>
    <n v="93727"/>
    <x v="1"/>
    <s v="OFF-PA-10000859"/>
    <x v="1"/>
    <s v="Paper"/>
    <s v="Unpadded Memo Slips"/>
    <x v="5474"/>
    <n v="3"/>
    <n v="0"/>
    <n v="5.97"/>
    <s v="Anna Andreadi"/>
    <s v=""/>
    <n v="1"/>
    <n v="0"/>
  </r>
  <r>
    <n v="8489"/>
    <x v="4220"/>
    <x v="1056"/>
    <d v="2018-02-04T00:00:00"/>
    <s v="Second Class"/>
    <x v="339"/>
    <x v="339"/>
    <x v="0"/>
    <s v="United States"/>
    <s v="Arlington"/>
    <s v="Virginia"/>
    <n v="22204"/>
    <x v="0"/>
    <s v="TEC-MA-10001127"/>
    <x v="2"/>
    <s v="Machines"/>
    <s v="HP Designjet T520 Inkjet Large Format Printer - 24&quot; Color"/>
    <x v="5475"/>
    <n v="5"/>
    <n v="0"/>
    <n v="2799.9839999999995"/>
    <s v="Cassandra Brandow"/>
    <s v=""/>
    <n v="1"/>
    <n v="0"/>
  </r>
  <r>
    <n v="8490"/>
    <x v="4220"/>
    <x v="1056"/>
    <d v="2018-02-04T00:00:00"/>
    <s v="Second Class"/>
    <x v="339"/>
    <x v="339"/>
    <x v="0"/>
    <s v="United States"/>
    <s v="Arlington"/>
    <s v="Virginia"/>
    <n v="22204"/>
    <x v="0"/>
    <s v="OFF-BI-10002557"/>
    <x v="1"/>
    <s v="Binders"/>
    <s v="Presstex Flexible Ring Binders"/>
    <x v="3441"/>
    <n v="8"/>
    <n v="0"/>
    <n v="18.2"/>
    <s v="Cassandra Brandow"/>
    <s v=""/>
    <n v="1"/>
    <n v="0"/>
  </r>
  <r>
    <n v="8491"/>
    <x v="4220"/>
    <x v="1056"/>
    <d v="2018-02-04T00:00:00"/>
    <s v="Second Class"/>
    <x v="339"/>
    <x v="339"/>
    <x v="0"/>
    <s v="United States"/>
    <s v="Arlington"/>
    <s v="Virginia"/>
    <n v="22204"/>
    <x v="0"/>
    <s v="FUR-FU-10001731"/>
    <x v="0"/>
    <s v="Furnishings"/>
    <s v="Acrylic Self-Standing Desk Frames"/>
    <x v="5476"/>
    <n v="7"/>
    <n v="0"/>
    <n v="7.1021999999999998"/>
    <s v="Cassandra Brandow"/>
    <s v=""/>
    <n v="1"/>
    <n v="0"/>
  </r>
  <r>
    <n v="8492"/>
    <x v="4221"/>
    <x v="437"/>
    <d v="2019-07-11T00:00:00"/>
    <s v="Standard Class"/>
    <x v="247"/>
    <x v="247"/>
    <x v="0"/>
    <s v="United States"/>
    <s v="Los Angeles"/>
    <s v="California"/>
    <n v="90049"/>
    <x v="1"/>
    <s v="OFF-FA-10001135"/>
    <x v="1"/>
    <s v="Fasteners"/>
    <s v="Brites Rubber Bands, 1 1/2 oz. Box"/>
    <x v="4095"/>
    <n v="3"/>
    <n v="0"/>
    <n v="0.11880000000000024"/>
    <s v="Anna Andreadi"/>
    <s v=""/>
    <n v="1"/>
    <n v="0"/>
  </r>
  <r>
    <n v="8493"/>
    <x v="4222"/>
    <x v="924"/>
    <d v="2017-10-28T00:00:00"/>
    <s v="Standard Class"/>
    <x v="530"/>
    <x v="530"/>
    <x v="0"/>
    <s v="United States"/>
    <s v="Lubbock"/>
    <s v="Texas"/>
    <n v="79424"/>
    <x v="2"/>
    <s v="OFF-PA-10000069"/>
    <x v="1"/>
    <s v="Paper"/>
    <s v="TOPS 4 x 6 Fluorescent Color Memo Sheets, 500 Sheets per Pack"/>
    <x v="5477"/>
    <n v="8"/>
    <n v="0.2"/>
    <n v="20.4984"/>
    <s v="Kelly Williams"/>
    <s v=""/>
    <n v="1"/>
    <n v="0"/>
  </r>
  <r>
    <n v="8494"/>
    <x v="4222"/>
    <x v="924"/>
    <d v="2017-10-28T00:00:00"/>
    <s v="Standard Class"/>
    <x v="530"/>
    <x v="530"/>
    <x v="0"/>
    <s v="United States"/>
    <s v="Lubbock"/>
    <s v="Texas"/>
    <n v="79424"/>
    <x v="2"/>
    <s v="TEC-CO-10001943"/>
    <x v="2"/>
    <s v="Copiers"/>
    <s v="Canon PC-428 Personal Copier"/>
    <x v="5478"/>
    <n v="3"/>
    <n v="0.2"/>
    <n v="161.99189999999999"/>
    <s v="Kelly Williams"/>
    <s v=""/>
    <n v="1"/>
    <n v="0"/>
  </r>
  <r>
    <n v="8495"/>
    <x v="4222"/>
    <x v="924"/>
    <d v="2017-10-28T00:00:00"/>
    <s v="Standard Class"/>
    <x v="530"/>
    <x v="530"/>
    <x v="0"/>
    <s v="United States"/>
    <s v="Lubbock"/>
    <s v="Texas"/>
    <n v="79424"/>
    <x v="2"/>
    <s v="OFF-BI-10000977"/>
    <x v="1"/>
    <s v="Binders"/>
    <s v="Ibico Plastic Spiral Binding Combs"/>
    <x v="5479"/>
    <n v="1"/>
    <n v="0.8"/>
    <n v="-10.336000000000002"/>
    <s v="Kelly Williams"/>
    <s v=""/>
    <n v="1"/>
    <n v="0"/>
  </r>
  <r>
    <n v="8496"/>
    <x v="4223"/>
    <x v="499"/>
    <d v="2018-12-08T00:00:00"/>
    <s v="Standard Class"/>
    <x v="127"/>
    <x v="127"/>
    <x v="1"/>
    <s v="United States"/>
    <s v="Longmont"/>
    <s v="Colorado"/>
    <n v="80501"/>
    <x v="1"/>
    <s v="TEC-AC-10002942"/>
    <x v="2"/>
    <s v="Accessories"/>
    <s v="WD My Passport Ultra 1TB Portable External Hard Drive"/>
    <x v="5441"/>
    <n v="3"/>
    <n v="0.2"/>
    <n v="-6.2100000000000151"/>
    <s v="Anna Andreadi"/>
    <s v=""/>
    <n v="1"/>
    <n v="0"/>
  </r>
  <r>
    <n v="8497"/>
    <x v="4224"/>
    <x v="1195"/>
    <d v="2016-03-08T00:00:00"/>
    <s v="Second Class"/>
    <x v="492"/>
    <x v="492"/>
    <x v="0"/>
    <s v="United States"/>
    <s v="Yonkers"/>
    <s v="New York"/>
    <n v="10701"/>
    <x v="3"/>
    <s v="OFF-AR-10000588"/>
    <x v="1"/>
    <s v="Art"/>
    <s v="Newell 345"/>
    <x v="426"/>
    <n v="3"/>
    <n v="0"/>
    <n v="15.475200000000001"/>
    <s v="Chuck Magee"/>
    <s v=""/>
    <n v="1"/>
    <n v="0"/>
  </r>
  <r>
    <n v="8498"/>
    <x v="4224"/>
    <x v="1195"/>
    <d v="2016-03-08T00:00:00"/>
    <s v="Second Class"/>
    <x v="492"/>
    <x v="492"/>
    <x v="0"/>
    <s v="United States"/>
    <s v="Yonkers"/>
    <s v="New York"/>
    <n v="10701"/>
    <x v="3"/>
    <s v="TEC-AC-10002001"/>
    <x v="2"/>
    <s v="Accessories"/>
    <s v="Logitech Wireless Gaming Headset G930"/>
    <x v="651"/>
    <n v="3"/>
    <n v="0"/>
    <n v="177.58890000000002"/>
    <s v="Chuck Magee"/>
    <s v=""/>
    <n v="1"/>
    <n v="0"/>
  </r>
  <r>
    <n v="8499"/>
    <x v="4224"/>
    <x v="1195"/>
    <d v="2016-03-08T00:00:00"/>
    <s v="Second Class"/>
    <x v="492"/>
    <x v="492"/>
    <x v="0"/>
    <s v="United States"/>
    <s v="Yonkers"/>
    <s v="New York"/>
    <n v="10701"/>
    <x v="3"/>
    <s v="OFF-SU-10000381"/>
    <x v="1"/>
    <s v="Supplies"/>
    <s v="Acme Forged Steel Scissors with Black Enamel Handles"/>
    <x v="5480"/>
    <n v="2"/>
    <n v="0"/>
    <n v="5.399799999999999"/>
    <s v="Chuck Magee"/>
    <s v=""/>
    <n v="1"/>
    <n v="0"/>
  </r>
  <r>
    <n v="8500"/>
    <x v="4224"/>
    <x v="1195"/>
    <d v="2016-03-08T00:00:00"/>
    <s v="Second Class"/>
    <x v="492"/>
    <x v="492"/>
    <x v="0"/>
    <s v="United States"/>
    <s v="Yonkers"/>
    <s v="New York"/>
    <n v="10701"/>
    <x v="3"/>
    <s v="OFF-BI-10001617"/>
    <x v="1"/>
    <s v="Binders"/>
    <s v="GBC Wire Binding Combs"/>
    <x v="1612"/>
    <n v="6"/>
    <n v="0.2"/>
    <n v="16.750799999999998"/>
    <s v="Chuck Magee"/>
    <s v=""/>
    <n v="1"/>
    <n v="0"/>
  </r>
  <r>
    <n v="8501"/>
    <x v="4224"/>
    <x v="1195"/>
    <d v="2016-03-08T00:00:00"/>
    <s v="Second Class"/>
    <x v="492"/>
    <x v="492"/>
    <x v="0"/>
    <s v="United States"/>
    <s v="Yonkers"/>
    <s v="New York"/>
    <n v="10701"/>
    <x v="3"/>
    <s v="OFF-PA-10001878"/>
    <x v="1"/>
    <s v="Paper"/>
    <s v="Xerox 1891"/>
    <x v="619"/>
    <n v="2"/>
    <n v="0"/>
    <n v="45.975399999999993"/>
    <s v="Chuck Magee"/>
    <s v=""/>
    <n v="1"/>
    <n v="0"/>
  </r>
  <r>
    <n v="8502"/>
    <x v="4225"/>
    <x v="879"/>
    <d v="2017-03-03T00:00:00"/>
    <s v="Second Class"/>
    <x v="704"/>
    <x v="704"/>
    <x v="1"/>
    <s v="United States"/>
    <s v="Los Angeles"/>
    <s v="California"/>
    <n v="90045"/>
    <x v="1"/>
    <s v="TEC-PH-10000376"/>
    <x v="2"/>
    <s v="Phones"/>
    <s v="Square Credit Card Reader"/>
    <x v="2992"/>
    <n v="2"/>
    <n v="0.2"/>
    <n v="1.1988000000000003"/>
    <s v="Anna Andreadi"/>
    <s v=""/>
    <n v="1"/>
    <n v="0"/>
  </r>
  <r>
    <n v="8503"/>
    <x v="4225"/>
    <x v="879"/>
    <d v="2017-03-03T00:00:00"/>
    <s v="Second Class"/>
    <x v="704"/>
    <x v="704"/>
    <x v="1"/>
    <s v="United States"/>
    <s v="Los Angeles"/>
    <s v="California"/>
    <n v="90045"/>
    <x v="1"/>
    <s v="FUR-CH-10003396"/>
    <x v="0"/>
    <s v="Chairs"/>
    <s v="Global Deluxe Steno Chair"/>
    <x v="4236"/>
    <n v="3"/>
    <n v="0.2"/>
    <n v="-20.784600000000012"/>
    <s v="Anna Andreadi"/>
    <s v=""/>
    <n v="1"/>
    <n v="0"/>
  </r>
  <r>
    <n v="8504"/>
    <x v="4226"/>
    <x v="980"/>
    <d v="2016-02-24T00:00:00"/>
    <s v="Standard Class"/>
    <x v="256"/>
    <x v="256"/>
    <x v="2"/>
    <s v="United States"/>
    <s v="Los Angeles"/>
    <s v="California"/>
    <n v="90049"/>
    <x v="1"/>
    <s v="OFF-PA-10003363"/>
    <x v="1"/>
    <s v="Paper"/>
    <s v="Xerox 204"/>
    <x v="91"/>
    <n v="2"/>
    <n v="0"/>
    <n v="6.2208000000000006"/>
    <s v="Anna Andreadi"/>
    <s v=""/>
    <n v="1"/>
    <n v="0"/>
  </r>
  <r>
    <n v="8505"/>
    <x v="4227"/>
    <x v="440"/>
    <d v="2018-05-06T00:00:00"/>
    <s v="Standard Class"/>
    <x v="749"/>
    <x v="749"/>
    <x v="0"/>
    <s v="United States"/>
    <s v="Amarillo"/>
    <s v="Texas"/>
    <n v="79109"/>
    <x v="2"/>
    <s v="FUR-CH-10003298"/>
    <x v="0"/>
    <s v="Chairs"/>
    <s v="Office Star - Contemporary Task Swivel chair with Loop Arms, Charcoal"/>
    <x v="4752"/>
    <n v="4"/>
    <n v="0.3"/>
    <n v="-110.02320000000003"/>
    <s v="Kelly Williams"/>
    <s v=""/>
    <n v="1"/>
    <n v="0"/>
  </r>
  <r>
    <n v="8506"/>
    <x v="4228"/>
    <x v="387"/>
    <d v="2018-03-12T00:00:00"/>
    <s v="Standard Class"/>
    <x v="319"/>
    <x v="319"/>
    <x v="2"/>
    <s v="United States"/>
    <s v="Dallas"/>
    <s v="Texas"/>
    <n v="75217"/>
    <x v="2"/>
    <s v="OFF-BI-10001757"/>
    <x v="1"/>
    <s v="Binders"/>
    <s v="Pressboard Hanging Data Binders for Unburst Sheets"/>
    <x v="5481"/>
    <n v="9"/>
    <n v="0.8"/>
    <n v="-14.169600000000003"/>
    <s v="Kelly Williams"/>
    <s v=""/>
    <n v="1"/>
    <n v="0"/>
  </r>
  <r>
    <n v="8507"/>
    <x v="4228"/>
    <x v="387"/>
    <d v="2018-03-12T00:00:00"/>
    <s v="Standard Class"/>
    <x v="319"/>
    <x v="319"/>
    <x v="2"/>
    <s v="United States"/>
    <s v="Dallas"/>
    <s v="Texas"/>
    <n v="75217"/>
    <x v="2"/>
    <s v="TEC-AC-10004633"/>
    <x v="2"/>
    <s v="Accessories"/>
    <s v="Verbatim 25 GB 6x Blu-ray Single Layer Recordable Disc, 3/Pack"/>
    <x v="5482"/>
    <n v="5"/>
    <n v="0.2"/>
    <n v="8.3880000000000035"/>
    <s v="Kelly Williams"/>
    <s v=""/>
    <n v="1"/>
    <n v="0"/>
  </r>
  <r>
    <n v="8508"/>
    <x v="4228"/>
    <x v="387"/>
    <d v="2018-03-12T00:00:00"/>
    <s v="Standard Class"/>
    <x v="319"/>
    <x v="319"/>
    <x v="2"/>
    <s v="United States"/>
    <s v="Dallas"/>
    <s v="Texas"/>
    <n v="75217"/>
    <x v="2"/>
    <s v="OFF-EN-10001453"/>
    <x v="1"/>
    <s v="Envelopes"/>
    <s v="Tyvek Interoffice Envelopes, 9 1/2&quot; x 12 1/2&quot;, 100/Box"/>
    <x v="1770"/>
    <n v="3"/>
    <n v="0.2"/>
    <n v="49.393799999999992"/>
    <s v="Kelly Williams"/>
    <s v=""/>
    <n v="1"/>
    <n v="0"/>
  </r>
  <r>
    <n v="8509"/>
    <x v="4229"/>
    <x v="555"/>
    <d v="2017-12-14T00:00:00"/>
    <s v="First Class"/>
    <x v="222"/>
    <x v="222"/>
    <x v="0"/>
    <s v="United States"/>
    <s v="Detroit"/>
    <s v="Michigan"/>
    <n v="48205"/>
    <x v="2"/>
    <s v="TEC-AC-10004761"/>
    <x v="2"/>
    <s v="Accessories"/>
    <s v="Maxell 4.7GB DVD+RW 3/Pack"/>
    <x v="5483"/>
    <n v="11"/>
    <n v="0"/>
    <n v="61.330500000000001"/>
    <s v="Kelly Williams"/>
    <s v=""/>
    <n v="1"/>
    <n v="0"/>
  </r>
  <r>
    <n v="8510"/>
    <x v="4229"/>
    <x v="555"/>
    <d v="2017-12-14T00:00:00"/>
    <s v="First Class"/>
    <x v="222"/>
    <x v="222"/>
    <x v="0"/>
    <s v="United States"/>
    <s v="Detroit"/>
    <s v="Michigan"/>
    <n v="48205"/>
    <x v="2"/>
    <s v="TEC-PH-10003691"/>
    <x v="2"/>
    <s v="Phones"/>
    <s v="BlackBerry Q10"/>
    <x v="4874"/>
    <n v="1"/>
    <n v="0"/>
    <n v="31.497500000000002"/>
    <s v="Kelly Williams"/>
    <s v=""/>
    <n v="1"/>
    <n v="0"/>
  </r>
  <r>
    <n v="8511"/>
    <x v="4229"/>
    <x v="555"/>
    <d v="2017-12-14T00:00:00"/>
    <s v="First Class"/>
    <x v="222"/>
    <x v="222"/>
    <x v="0"/>
    <s v="United States"/>
    <s v="Detroit"/>
    <s v="Michigan"/>
    <n v="48205"/>
    <x v="2"/>
    <s v="OFF-BI-10004965"/>
    <x v="1"/>
    <s v="Binders"/>
    <s v="Ibico Covers for Plastic or Wire Binding Elements"/>
    <x v="5484"/>
    <n v="2"/>
    <n v="0"/>
    <n v="10.35"/>
    <s v="Kelly Williams"/>
    <s v=""/>
    <n v="1"/>
    <n v="0"/>
  </r>
  <r>
    <n v="8512"/>
    <x v="4230"/>
    <x v="596"/>
    <d v="2018-12-26T00:00:00"/>
    <s v="Standard Class"/>
    <x v="62"/>
    <x v="62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x v="2212"/>
    <n v="2"/>
    <n v="0.2"/>
    <n v="8.9543999999999997"/>
    <s v="Chuck Magee"/>
    <s v=""/>
    <n v="1"/>
    <n v="0"/>
  </r>
  <r>
    <n v="8513"/>
    <x v="4231"/>
    <x v="1056"/>
    <d v="2018-02-08T00:00:00"/>
    <s v="Standard Class"/>
    <x v="374"/>
    <x v="374"/>
    <x v="1"/>
    <s v="United States"/>
    <s v="Houston"/>
    <s v="Texas"/>
    <n v="77041"/>
    <x v="2"/>
    <s v="FUR-FU-10003601"/>
    <x v="0"/>
    <s v="Furnishings"/>
    <s v="Deflect-o RollaMat Studded, Beveled Mat for Medium Pile Carpeting"/>
    <x v="5485"/>
    <n v="2"/>
    <n v="0.6"/>
    <n v="-77.473200000000006"/>
    <s v="Kelly Williams"/>
    <s v=""/>
    <n v="1"/>
    <n v="0"/>
  </r>
  <r>
    <n v="8514"/>
    <x v="4232"/>
    <x v="929"/>
    <d v="2019-06-09T00:00:00"/>
    <s v="Standard Class"/>
    <x v="374"/>
    <x v="374"/>
    <x v="1"/>
    <s v="United States"/>
    <s v="Orlando"/>
    <s v="Florida"/>
    <n v="32839"/>
    <x v="0"/>
    <s v="OFF-PA-10002787"/>
    <x v="1"/>
    <s v="Paper"/>
    <s v="Xerox 227"/>
    <x v="561"/>
    <n v="4"/>
    <n v="0.2"/>
    <n v="7.2576000000000001"/>
    <s v="Cassandra Brandow"/>
    <s v=""/>
    <n v="1"/>
    <n v="0"/>
  </r>
  <r>
    <n v="8515"/>
    <x v="4233"/>
    <x v="291"/>
    <d v="2017-08-26T00:00:00"/>
    <s v="Standard Class"/>
    <x v="428"/>
    <x v="428"/>
    <x v="1"/>
    <s v="United States"/>
    <s v="Florence"/>
    <s v="Kentucky"/>
    <n v="41042"/>
    <x v="0"/>
    <s v="OFF-AR-10003602"/>
    <x v="1"/>
    <s v="Art"/>
    <s v="Quartet Omega Colored Chalk, 12/Pack"/>
    <x v="255"/>
    <n v="3"/>
    <n v="0"/>
    <n v="8.2343999999999991"/>
    <s v="Cassandra Brandow"/>
    <s v=""/>
    <n v="1"/>
    <n v="0"/>
  </r>
  <r>
    <n v="8516"/>
    <x v="4233"/>
    <x v="291"/>
    <d v="2017-08-26T00:00:00"/>
    <s v="Standard Class"/>
    <x v="428"/>
    <x v="428"/>
    <x v="1"/>
    <s v="United States"/>
    <s v="Florence"/>
    <s v="Kentucky"/>
    <n v="41042"/>
    <x v="0"/>
    <s v="OFF-AR-10002053"/>
    <x v="1"/>
    <s v="Art"/>
    <s v="Premium Writing Pencils, Soft, #2 by Central Association for the Blind"/>
    <x v="5486"/>
    <n v="12"/>
    <n v="0"/>
    <n v="10.0128"/>
    <s v="Cassandra Brandow"/>
    <s v=""/>
    <n v="1"/>
    <n v="0"/>
  </r>
  <r>
    <n v="8517"/>
    <x v="4234"/>
    <x v="281"/>
    <d v="2018-04-11T00:00:00"/>
    <s v="Standard Class"/>
    <x v="227"/>
    <x v="227"/>
    <x v="0"/>
    <s v="United States"/>
    <s v="New York City"/>
    <s v="New York"/>
    <n v="10009"/>
    <x v="3"/>
    <s v="OFF-AR-10002833"/>
    <x v="1"/>
    <s v="Art"/>
    <s v="Newell 322"/>
    <x v="1034"/>
    <n v="2"/>
    <n v="0"/>
    <n v="0.98280000000000012"/>
    <s v="Chuck Magee"/>
    <s v=""/>
    <n v="1"/>
    <n v="0"/>
  </r>
  <r>
    <n v="8518"/>
    <x v="4235"/>
    <x v="400"/>
    <d v="2019-06-07T00:00:00"/>
    <s v="Second Class"/>
    <x v="191"/>
    <x v="191"/>
    <x v="0"/>
    <s v="United States"/>
    <s v="Frisco"/>
    <s v="Texas"/>
    <n v="75034"/>
    <x v="2"/>
    <s v="FUR-FU-10002501"/>
    <x v="0"/>
    <s v="Furnishings"/>
    <s v="Nu-Dell Executive Frame"/>
    <x v="5487"/>
    <n v="6"/>
    <n v="0.6"/>
    <n v="-17.443199999999997"/>
    <s v="Kelly Williams"/>
    <s v=""/>
    <n v="1"/>
    <n v="0"/>
  </r>
  <r>
    <n v="8519"/>
    <x v="4236"/>
    <x v="769"/>
    <d v="2019-12-10T00:00:00"/>
    <s v="Standard Class"/>
    <x v="770"/>
    <x v="770"/>
    <x v="0"/>
    <s v="United States"/>
    <s v="Paterson"/>
    <s v="New Jersey"/>
    <n v="7501"/>
    <x v="3"/>
    <s v="FUR-FU-10002506"/>
    <x v="0"/>
    <s v="Furnishings"/>
    <s v="Tensor &quot;Hersey Kiss&quot; Styled Floor Lamp"/>
    <x v="2441"/>
    <n v="1"/>
    <n v="0"/>
    <n v="1.5587999999999997"/>
    <s v="Chuck Magee"/>
    <s v=""/>
    <n v="1"/>
    <n v="0"/>
  </r>
  <r>
    <n v="8520"/>
    <x v="4236"/>
    <x v="769"/>
    <d v="2019-12-10T00:00:00"/>
    <s v="Standard Class"/>
    <x v="770"/>
    <x v="770"/>
    <x v="0"/>
    <s v="United States"/>
    <s v="Paterson"/>
    <s v="New Jersey"/>
    <n v="7501"/>
    <x v="3"/>
    <s v="FUR-CH-10003817"/>
    <x v="0"/>
    <s v="Chairs"/>
    <s v="Global Value Steno Chair, Gray"/>
    <x v="5488"/>
    <n v="3"/>
    <n v="0"/>
    <n v="45.555000000000007"/>
    <s v="Chuck Magee"/>
    <s v=""/>
    <n v="1"/>
    <n v="0"/>
  </r>
  <r>
    <n v="8521"/>
    <x v="4236"/>
    <x v="769"/>
    <d v="2019-12-10T00:00:00"/>
    <s v="Standard Class"/>
    <x v="770"/>
    <x v="770"/>
    <x v="0"/>
    <s v="United States"/>
    <s v="Paterson"/>
    <s v="New Jersey"/>
    <n v="7501"/>
    <x v="3"/>
    <s v="FUR-CH-10004860"/>
    <x v="0"/>
    <s v="Chairs"/>
    <s v="Global Low Back Tilter Chair"/>
    <x v="3367"/>
    <n v="3"/>
    <n v="0"/>
    <n v="18.176399999999973"/>
    <s v="Chuck Magee"/>
    <s v=""/>
    <n v="1"/>
    <n v="0"/>
  </r>
  <r>
    <n v="8522"/>
    <x v="4237"/>
    <x v="383"/>
    <d v="2018-01-15T00:00:00"/>
    <s v="Standard Class"/>
    <x v="88"/>
    <x v="88"/>
    <x v="2"/>
    <s v="United States"/>
    <s v="Columbus"/>
    <s v="Ohio"/>
    <n v="43229"/>
    <x v="3"/>
    <s v="FUR-FU-10002268"/>
    <x v="0"/>
    <s v="Furnishings"/>
    <s v="Ultra Door Push Plate"/>
    <x v="5489"/>
    <n v="14"/>
    <n v="0.2"/>
    <n v="8.9361999999999959"/>
    <s v="Chuck Magee"/>
    <s v=""/>
    <n v="1"/>
    <n v="0"/>
  </r>
  <r>
    <n v="8523"/>
    <x v="4238"/>
    <x v="178"/>
    <d v="2018-04-07T00:00:00"/>
    <s v="Standard Class"/>
    <x v="501"/>
    <x v="501"/>
    <x v="1"/>
    <s v="United States"/>
    <s v="Milwaukee"/>
    <s v="Wisconsin"/>
    <n v="53209"/>
    <x v="2"/>
    <s v="TEC-PH-10000148"/>
    <x v="2"/>
    <s v="Phones"/>
    <s v="Cyber Acoustics AC-202b Speech Recognition Stereo Headset"/>
    <x v="2441"/>
    <n v="1"/>
    <n v="0"/>
    <n v="0.25980000000000025"/>
    <s v="Kelly Williams"/>
    <s v=""/>
    <n v="1"/>
    <n v="0"/>
  </r>
  <r>
    <n v="8524"/>
    <x v="4239"/>
    <x v="296"/>
    <d v="2019-09-25T00:00:00"/>
    <s v="Standard Class"/>
    <x v="140"/>
    <x v="140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x v="5490"/>
    <n v="7"/>
    <n v="0"/>
    <n v="27.93"/>
    <s v="Anna Andreadi"/>
    <s v=""/>
    <n v="1"/>
    <n v="0"/>
  </r>
  <r>
    <n v="8525"/>
    <x v="4240"/>
    <x v="633"/>
    <d v="2019-03-16T00:00:00"/>
    <s v="Same Day"/>
    <x v="727"/>
    <x v="727"/>
    <x v="0"/>
    <s v="United States"/>
    <s v="Columbus"/>
    <s v="Ohio"/>
    <n v="43229"/>
    <x v="3"/>
    <s v="TEC-PH-10004348"/>
    <x v="2"/>
    <s v="Phones"/>
    <s v="OtterBox Defender Series Case - iPhone 5c"/>
    <x v="5491"/>
    <n v="2"/>
    <n v="0.4"/>
    <n v="-7.3960000000000043"/>
    <s v="Chuck Magee"/>
    <s v=""/>
    <n v="1"/>
    <n v="0"/>
  </r>
  <r>
    <n v="8526"/>
    <x v="4240"/>
    <x v="633"/>
    <d v="2019-03-16T00:00:00"/>
    <s v="Same Day"/>
    <x v="727"/>
    <x v="727"/>
    <x v="0"/>
    <s v="United States"/>
    <s v="Columbus"/>
    <s v="Ohio"/>
    <n v="43229"/>
    <x v="3"/>
    <s v="FUR-FU-10003424"/>
    <x v="0"/>
    <s v="Furnishings"/>
    <s v="Nu-Dell Oak Frame"/>
    <x v="5492"/>
    <n v="6"/>
    <n v="0.2"/>
    <n v="7.6895999999999933"/>
    <s v="Chuck Magee"/>
    <s v=""/>
    <n v="1"/>
    <n v="0"/>
  </r>
  <r>
    <n v="8527"/>
    <x v="4240"/>
    <x v="633"/>
    <d v="2019-03-16T00:00:00"/>
    <s v="Same Day"/>
    <x v="727"/>
    <x v="727"/>
    <x v="0"/>
    <s v="United States"/>
    <s v="Columbus"/>
    <s v="Ohio"/>
    <n v="43229"/>
    <x v="3"/>
    <s v="OFF-BI-10004654"/>
    <x v="1"/>
    <s v="Binders"/>
    <s v="Avery Binding System Hidden Tab Executive Style Index Sets"/>
    <x v="5493"/>
    <n v="3"/>
    <n v="0.7"/>
    <n v="-3.4619999999999997"/>
    <s v="Chuck Magee"/>
    <s v=""/>
    <n v="1"/>
    <n v="0"/>
  </r>
  <r>
    <n v="8528"/>
    <x v="4240"/>
    <x v="633"/>
    <d v="2019-03-16T00:00:00"/>
    <s v="Same Day"/>
    <x v="727"/>
    <x v="727"/>
    <x v="0"/>
    <s v="United States"/>
    <s v="Columbus"/>
    <s v="Ohio"/>
    <n v="43229"/>
    <x v="3"/>
    <s v="TEC-AC-10004571"/>
    <x v="2"/>
    <s v="Accessories"/>
    <s v="Logitech G700s Rechargeable Gaming Mouse"/>
    <x v="1305"/>
    <n v="2"/>
    <n v="0.2"/>
    <n v="43.995600000000003"/>
    <s v="Chuck Magee"/>
    <s v=""/>
    <n v="1"/>
    <n v="0"/>
  </r>
  <r>
    <n v="8529"/>
    <x v="4240"/>
    <x v="633"/>
    <d v="2019-03-16T00:00:00"/>
    <s v="Same Day"/>
    <x v="727"/>
    <x v="727"/>
    <x v="0"/>
    <s v="United States"/>
    <s v="Columbus"/>
    <s v="Ohio"/>
    <n v="43229"/>
    <x v="3"/>
    <s v="OFF-ST-10000675"/>
    <x v="1"/>
    <s v="Storage"/>
    <s v="File Shuttle II and Handi-File, Black"/>
    <x v="316"/>
    <n v="2"/>
    <n v="0.2"/>
    <n v="3.3889999999999993"/>
    <s v="Chuck Magee"/>
    <s v=""/>
    <n v="1"/>
    <n v="0"/>
  </r>
  <r>
    <n v="8530"/>
    <x v="4241"/>
    <x v="468"/>
    <d v="2019-11-17T00:00:00"/>
    <s v="Standard Class"/>
    <x v="467"/>
    <x v="467"/>
    <x v="2"/>
    <s v="United States"/>
    <s v="Los Angeles"/>
    <s v="California"/>
    <n v="90008"/>
    <x v="1"/>
    <s v="FUR-CH-10001714"/>
    <x v="0"/>
    <s v="Chairs"/>
    <s v="Global Leather &amp; Oak Executive Chair, Burgundy"/>
    <x v="5494"/>
    <n v="2"/>
    <n v="0.2"/>
    <n v="-36.213599999999985"/>
    <s v="Anna Andreadi"/>
    <s v=""/>
    <n v="1"/>
    <n v="0"/>
  </r>
  <r>
    <n v="8531"/>
    <x v="4242"/>
    <x v="885"/>
    <d v="2018-12-06T00:00:00"/>
    <s v="Standard Class"/>
    <x v="94"/>
    <x v="94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x v="1735"/>
    <n v="4"/>
    <n v="0"/>
    <n v="16.68"/>
    <s v="Kelly Williams"/>
    <s v=""/>
    <n v="1"/>
    <n v="0"/>
  </r>
  <r>
    <n v="8532"/>
    <x v="4242"/>
    <x v="885"/>
    <d v="2018-12-06T00:00:00"/>
    <s v="Standard Class"/>
    <x v="94"/>
    <x v="94"/>
    <x v="0"/>
    <s v="United States"/>
    <s v="Detroit"/>
    <s v="Michigan"/>
    <n v="48227"/>
    <x v="2"/>
    <s v="OFF-PA-10002713"/>
    <x v="1"/>
    <s v="Paper"/>
    <s v="Adams Phone Message Book, 200 Message Capacity, 8 1/16” x 11”"/>
    <x v="1288"/>
    <n v="2"/>
    <n v="0"/>
    <n v="6.3295999999999992"/>
    <s v="Kelly Williams"/>
    <s v=""/>
    <n v="1"/>
    <n v="0"/>
  </r>
  <r>
    <n v="8533"/>
    <x v="4242"/>
    <x v="885"/>
    <d v="2018-12-06T00:00:00"/>
    <s v="Standard Class"/>
    <x v="94"/>
    <x v="94"/>
    <x v="0"/>
    <s v="United States"/>
    <s v="Detroit"/>
    <s v="Michigan"/>
    <n v="48227"/>
    <x v="2"/>
    <s v="OFF-ST-10001370"/>
    <x v="1"/>
    <s v="Storage"/>
    <s v="Sensible Storage WireTech Storage Systems"/>
    <x v="5495"/>
    <n v="7"/>
    <n v="0"/>
    <n v="24.842999999999947"/>
    <s v="Kelly Williams"/>
    <s v=""/>
    <n v="1"/>
    <n v="0"/>
  </r>
  <r>
    <n v="8534"/>
    <x v="4242"/>
    <x v="885"/>
    <d v="2018-12-06T00:00:00"/>
    <s v="Standard Class"/>
    <x v="94"/>
    <x v="94"/>
    <x v="0"/>
    <s v="United States"/>
    <s v="Detroit"/>
    <s v="Michigan"/>
    <n v="48227"/>
    <x v="2"/>
    <s v="FUR-CH-10000513"/>
    <x v="0"/>
    <s v="Chairs"/>
    <s v="High-Back Leather Manager's Chair"/>
    <x v="1948"/>
    <n v="3"/>
    <n v="0"/>
    <n v="35.097300000000004"/>
    <s v="Kelly Williams"/>
    <s v=""/>
    <n v="1"/>
    <n v="0"/>
  </r>
  <r>
    <n v="8535"/>
    <x v="4243"/>
    <x v="1004"/>
    <d v="2017-01-15T00:00:00"/>
    <s v="Second Class"/>
    <x v="754"/>
    <x v="754"/>
    <x v="1"/>
    <s v="United States"/>
    <s v="Columbus"/>
    <s v="Georgia"/>
    <n v="31907"/>
    <x v="0"/>
    <s v="OFF-LA-10003223"/>
    <x v="1"/>
    <s v="Labels"/>
    <s v="Avery 508"/>
    <x v="765"/>
    <n v="2"/>
    <n v="0"/>
    <n v="4.8117999999999999"/>
    <s v="Cassandra Brandow"/>
    <s v=""/>
    <n v="1"/>
    <n v="0"/>
  </r>
  <r>
    <n v="8536"/>
    <x v="4244"/>
    <x v="1174"/>
    <d v="2016-05-20T00:00:00"/>
    <s v="Standard Class"/>
    <x v="693"/>
    <x v="693"/>
    <x v="0"/>
    <s v="United States"/>
    <s v="San Francisco"/>
    <s v="California"/>
    <n v="94122"/>
    <x v="1"/>
    <s v="TEC-AC-10002217"/>
    <x v="2"/>
    <s v="Accessories"/>
    <s v="Imation Clip USB flash drive - 8 GB"/>
    <x v="5496"/>
    <n v="3"/>
    <n v="0"/>
    <n v="3.3840000000000003"/>
    <s v="Anna Andreadi"/>
    <s v=""/>
    <n v="1"/>
    <n v="0"/>
  </r>
  <r>
    <n v="8537"/>
    <x v="4245"/>
    <x v="722"/>
    <d v="2017-06-11T00:00:00"/>
    <s v="Standard Class"/>
    <x v="787"/>
    <x v="787"/>
    <x v="2"/>
    <s v="United States"/>
    <s v="Philadelphia"/>
    <s v="Pennsylvania"/>
    <n v="19143"/>
    <x v="3"/>
    <s v="OFF-BI-10003707"/>
    <x v="1"/>
    <s v="Binders"/>
    <s v="Aluminum Screw Posts"/>
    <x v="4654"/>
    <n v="4"/>
    <n v="0.7"/>
    <n v="-12.207999999999995"/>
    <s v="Chuck Magee"/>
    <s v=""/>
    <n v="1"/>
    <n v="1"/>
  </r>
  <r>
    <n v="8538"/>
    <x v="4245"/>
    <x v="722"/>
    <d v="2017-06-11T00:00:00"/>
    <s v="Standard Class"/>
    <x v="787"/>
    <x v="787"/>
    <x v="2"/>
    <s v="United States"/>
    <s v="Philadelphia"/>
    <s v="Pennsylvania"/>
    <n v="19143"/>
    <x v="3"/>
    <s v="OFF-PA-10000552"/>
    <x v="1"/>
    <s v="Paper"/>
    <s v="Xerox 200"/>
    <x v="233"/>
    <n v="5"/>
    <n v="0.2"/>
    <n v="9.0719999999999992"/>
    <s v="Chuck Magee"/>
    <s v=""/>
    <n v="1"/>
    <n v="0"/>
  </r>
  <r>
    <n v="8539"/>
    <x v="4245"/>
    <x v="722"/>
    <d v="2017-06-11T00:00:00"/>
    <s v="Standard Class"/>
    <x v="787"/>
    <x v="787"/>
    <x v="2"/>
    <s v="United States"/>
    <s v="Philadelphia"/>
    <s v="Pennsylvania"/>
    <n v="19143"/>
    <x v="3"/>
    <s v="OFF-AR-10003183"/>
    <x v="1"/>
    <s v="Art"/>
    <s v="Avery Fluorescent Highlighter Four-Color Set"/>
    <x v="2245"/>
    <n v="3"/>
    <n v="0.2"/>
    <n v="1.0019999999999993"/>
    <s v="Chuck Magee"/>
    <s v=""/>
    <n v="1"/>
    <n v="0"/>
  </r>
  <r>
    <n v="8540"/>
    <x v="4246"/>
    <x v="631"/>
    <d v="2019-03-13T00:00:00"/>
    <s v="Standard Class"/>
    <x v="41"/>
    <x v="41"/>
    <x v="0"/>
    <s v="United States"/>
    <s v="Los Angeles"/>
    <s v="California"/>
    <n v="90008"/>
    <x v="1"/>
    <s v="TEC-CO-10000971"/>
    <x v="2"/>
    <s v="Copiers"/>
    <s v="Hewlett Packard 310 Color Digital Copier"/>
    <x v="2006"/>
    <n v="2"/>
    <n v="0.2"/>
    <n v="59.997999999999962"/>
    <s v="Anna Andreadi"/>
    <s v=""/>
    <n v="1"/>
    <n v="0"/>
  </r>
  <r>
    <n v="8541"/>
    <x v="4246"/>
    <x v="631"/>
    <d v="2019-03-13T00:00:00"/>
    <s v="Standard Class"/>
    <x v="41"/>
    <x v="41"/>
    <x v="0"/>
    <s v="United States"/>
    <s v="Los Angeles"/>
    <s v="California"/>
    <n v="90008"/>
    <x v="1"/>
    <s v="OFF-BI-10003910"/>
    <x v="1"/>
    <s v="Binders"/>
    <s v="DXL Angle-View Binders with Locking Rings by Samsill"/>
    <x v="117"/>
    <n v="5"/>
    <n v="0.2"/>
    <n v="9.6374999999999993"/>
    <s v="Anna Andreadi"/>
    <s v=""/>
    <n v="1"/>
    <n v="0"/>
  </r>
  <r>
    <n v="8542"/>
    <x v="4247"/>
    <x v="937"/>
    <d v="2017-12-23T00:00:00"/>
    <s v="First Class"/>
    <x v="403"/>
    <x v="403"/>
    <x v="1"/>
    <s v="United States"/>
    <s v="Philadelphia"/>
    <s v="Pennsylvania"/>
    <n v="19140"/>
    <x v="3"/>
    <s v="OFF-ST-10001172"/>
    <x v="1"/>
    <s v="Storage"/>
    <s v="Tennsco Lockers, Sand"/>
    <x v="3295"/>
    <n v="2"/>
    <n v="0.2"/>
    <n v="1.6783999999999981"/>
    <s v="Chuck Magee"/>
    <s v=""/>
    <n v="1"/>
    <n v="0"/>
  </r>
  <r>
    <n v="8543"/>
    <x v="4247"/>
    <x v="937"/>
    <d v="2017-12-23T00:00:00"/>
    <s v="First Class"/>
    <x v="403"/>
    <x v="403"/>
    <x v="1"/>
    <s v="United States"/>
    <s v="Philadelphia"/>
    <s v="Pennsylvania"/>
    <n v="19140"/>
    <x v="3"/>
    <s v="FUR-CH-10001270"/>
    <x v="0"/>
    <s v="Chairs"/>
    <s v="Harbour Creations Steel Folding Chair"/>
    <x v="5497"/>
    <n v="7"/>
    <n v="0.3"/>
    <n v="0"/>
    <s v="Chuck Magee"/>
    <s v=""/>
    <n v="1"/>
    <n v="0"/>
  </r>
  <r>
    <n v="8544"/>
    <x v="4248"/>
    <x v="908"/>
    <d v="2016-08-11T00:00:00"/>
    <s v="Standard Class"/>
    <x v="577"/>
    <x v="577"/>
    <x v="0"/>
    <s v="United States"/>
    <s v="New York City"/>
    <s v="New York"/>
    <n v="10035"/>
    <x v="3"/>
    <s v="TEC-AC-10004571"/>
    <x v="2"/>
    <s v="Accessories"/>
    <s v="Logitech G700s Rechargeable Gaming Mouse"/>
    <x v="1664"/>
    <n v="2"/>
    <n v="0"/>
    <n v="83.991600000000005"/>
    <s v="Chuck Magee"/>
    <s v=""/>
    <n v="1"/>
    <n v="0"/>
  </r>
  <r>
    <n v="8545"/>
    <x v="4249"/>
    <x v="1196"/>
    <d v="2018-03-31T00:00:00"/>
    <s v="Standard Class"/>
    <x v="103"/>
    <x v="103"/>
    <x v="1"/>
    <s v="United States"/>
    <s v="Columbus"/>
    <s v="Georgia"/>
    <n v="31907"/>
    <x v="0"/>
    <s v="FUR-FU-10004053"/>
    <x v="0"/>
    <s v="Furnishings"/>
    <s v="DAX Two-Tone Silver Metal Document Frame"/>
    <x v="4895"/>
    <n v="1"/>
    <n v="0"/>
    <n v="8.7032000000000007"/>
    <s v="Cassandra Brandow"/>
    <s v=""/>
    <n v="1"/>
    <n v="0"/>
  </r>
  <r>
    <n v="8546"/>
    <x v="4249"/>
    <x v="1196"/>
    <d v="2018-03-31T00:00:00"/>
    <s v="Standard Class"/>
    <x v="103"/>
    <x v="103"/>
    <x v="1"/>
    <s v="United States"/>
    <s v="Columbus"/>
    <s v="Georgia"/>
    <n v="31907"/>
    <x v="0"/>
    <s v="FUR-FU-10003731"/>
    <x v="0"/>
    <s v="Furnishings"/>
    <s v="Eldon Expressions Wood and Plastic Desk Accessories, Oak"/>
    <x v="3089"/>
    <n v="4"/>
    <n v="0"/>
    <n v="11.177600000000002"/>
    <s v="Cassandra Brandow"/>
    <s v=""/>
    <n v="1"/>
    <n v="0"/>
  </r>
  <r>
    <n v="8547"/>
    <x v="4249"/>
    <x v="1196"/>
    <d v="2018-03-31T00:00:00"/>
    <s v="Standard Class"/>
    <x v="103"/>
    <x v="103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x v="2942"/>
    <n v="2"/>
    <n v="0"/>
    <n v="15.944599999999998"/>
    <s v="Cassandra Brandow"/>
    <s v=""/>
    <n v="1"/>
    <n v="0"/>
  </r>
  <r>
    <n v="8548"/>
    <x v="4250"/>
    <x v="901"/>
    <d v="2017-12-10T00:00:00"/>
    <s v="Standard Class"/>
    <x v="334"/>
    <x v="334"/>
    <x v="1"/>
    <s v="United States"/>
    <s v="Los Angeles"/>
    <s v="California"/>
    <n v="90049"/>
    <x v="1"/>
    <s v="TEC-AC-10001266"/>
    <x v="2"/>
    <s v="Accessories"/>
    <s v="Memorex Micro Travel Drive 8 GB"/>
    <x v="3926"/>
    <n v="3"/>
    <n v="0"/>
    <n v="17.549999999999997"/>
    <s v="Anna Andreadi"/>
    <s v=""/>
    <n v="1"/>
    <n v="0"/>
  </r>
  <r>
    <n v="8549"/>
    <x v="4250"/>
    <x v="901"/>
    <d v="2017-12-10T00:00:00"/>
    <s v="Standard Class"/>
    <x v="334"/>
    <x v="334"/>
    <x v="1"/>
    <s v="United States"/>
    <s v="Los Angeles"/>
    <s v="California"/>
    <n v="90049"/>
    <x v="1"/>
    <s v="OFF-LA-10000452"/>
    <x v="1"/>
    <s v="Labels"/>
    <s v="Avery 488"/>
    <x v="2380"/>
    <n v="4"/>
    <n v="0"/>
    <n v="6.048"/>
    <s v="Anna Andreadi"/>
    <s v=""/>
    <n v="1"/>
    <n v="0"/>
  </r>
  <r>
    <n v="8550"/>
    <x v="4251"/>
    <x v="861"/>
    <d v="2017-09-12T00:00:00"/>
    <s v="First Class"/>
    <x v="334"/>
    <x v="334"/>
    <x v="1"/>
    <s v="United States"/>
    <s v="Aurora"/>
    <s v="Colorado"/>
    <n v="80013"/>
    <x v="1"/>
    <s v="FUR-FU-10000073"/>
    <x v="0"/>
    <s v="Furnishings"/>
    <s v="Deflect-O Glasstique Clear Desk Accessories"/>
    <x v="4443"/>
    <n v="4"/>
    <n v="0.2"/>
    <n v="4.0039999999999978"/>
    <s v="Anna Andreadi"/>
    <s v=""/>
    <n v="1"/>
    <n v="0"/>
  </r>
  <r>
    <n v="8551"/>
    <x v="4252"/>
    <x v="789"/>
    <d v="2017-07-24T00:00:00"/>
    <s v="Standard Class"/>
    <x v="146"/>
    <x v="146"/>
    <x v="1"/>
    <s v="United States"/>
    <s v="Houston"/>
    <s v="Texas"/>
    <n v="77041"/>
    <x v="2"/>
    <s v="OFF-LA-10002368"/>
    <x v="1"/>
    <s v="Labels"/>
    <s v="Avery 479"/>
    <x v="303"/>
    <n v="3"/>
    <n v="0.2"/>
    <n v="2.0358000000000001"/>
    <s v="Kelly Williams"/>
    <s v=""/>
    <n v="1"/>
    <n v="0"/>
  </r>
  <r>
    <n v="8552"/>
    <x v="4252"/>
    <x v="789"/>
    <d v="2017-07-24T00:00:00"/>
    <s v="Standard Class"/>
    <x v="146"/>
    <x v="146"/>
    <x v="1"/>
    <s v="United States"/>
    <s v="Houston"/>
    <s v="Texas"/>
    <n v="77041"/>
    <x v="2"/>
    <s v="OFF-FA-10004248"/>
    <x v="1"/>
    <s v="Fasteners"/>
    <s v="Advantus T-Pin Paper Clips"/>
    <x v="5498"/>
    <n v="4"/>
    <n v="0.2"/>
    <n v="3.4276000000000004"/>
    <s v="Kelly Williams"/>
    <s v=""/>
    <n v="1"/>
    <n v="0"/>
  </r>
  <r>
    <n v="8553"/>
    <x v="4253"/>
    <x v="992"/>
    <d v="2016-06-03T00:00:00"/>
    <s v="Standard Class"/>
    <x v="466"/>
    <x v="466"/>
    <x v="1"/>
    <s v="United States"/>
    <s v="Chicago"/>
    <s v="Illinois"/>
    <n v="60623"/>
    <x v="2"/>
    <s v="TEC-CO-10004202"/>
    <x v="2"/>
    <s v="Copiers"/>
    <s v="Brother DCP1000 Digital 3 in 1 Multifunction Machine"/>
    <x v="5499"/>
    <n v="3"/>
    <n v="0.2"/>
    <n v="134.99549999999999"/>
    <s v="Kelly Williams"/>
    <s v=""/>
    <n v="1"/>
    <n v="0"/>
  </r>
  <r>
    <n v="8554"/>
    <x v="4254"/>
    <x v="38"/>
    <d v="2019-11-20T00:00:00"/>
    <s v="Standard Class"/>
    <x v="90"/>
    <x v="90"/>
    <x v="0"/>
    <s v="United States"/>
    <s v="Decatur"/>
    <s v="Alabama"/>
    <n v="35601"/>
    <x v="0"/>
    <s v="TEC-AC-10000927"/>
    <x v="2"/>
    <s v="Accessories"/>
    <s v="Anker Ultrathin Bluetooth Wireless Keyboard Aluminum Cover with Stand"/>
    <x v="5500"/>
    <n v="8"/>
    <n v="0"/>
    <n v="23.99199999999999"/>
    <s v="Cassandra Brandow"/>
    <s v=""/>
    <n v="1"/>
    <n v="0"/>
  </r>
  <r>
    <n v="8555"/>
    <x v="4255"/>
    <x v="10"/>
    <d v="2018-12-11T00:00:00"/>
    <s v="First Class"/>
    <x v="400"/>
    <x v="400"/>
    <x v="0"/>
    <s v="United States"/>
    <s v="Springfield"/>
    <s v="Virginia"/>
    <n v="22153"/>
    <x v="0"/>
    <s v="FUR-TA-10002530"/>
    <x v="0"/>
    <s v="Tables"/>
    <s v="Iceberg OfficeWorks 42&quot; Round Tables"/>
    <x v="2993"/>
    <n v="7"/>
    <n v="0"/>
    <n v="158.52899999999994"/>
    <s v="Cassandra Brandow"/>
    <s v=""/>
    <n v="1"/>
    <n v="0"/>
  </r>
  <r>
    <n v="8556"/>
    <x v="4256"/>
    <x v="204"/>
    <d v="2017-03-22T00:00:00"/>
    <s v="Same Day"/>
    <x v="290"/>
    <x v="290"/>
    <x v="0"/>
    <s v="United States"/>
    <s v="Plantation"/>
    <s v="Florida"/>
    <n v="33317"/>
    <x v="0"/>
    <s v="TEC-AC-10002567"/>
    <x v="2"/>
    <s v="Accessories"/>
    <s v="Logitech G602 Wireless Gaming Mouse"/>
    <x v="3020"/>
    <n v="7"/>
    <n v="0.2"/>
    <n v="89.588799999999992"/>
    <s v="Cassandra Brandow"/>
    <s v=""/>
    <n v="1"/>
    <n v="0"/>
  </r>
  <r>
    <n v="8557"/>
    <x v="4256"/>
    <x v="204"/>
    <d v="2017-03-22T00:00:00"/>
    <s v="Same Day"/>
    <x v="290"/>
    <x v="290"/>
    <x v="0"/>
    <s v="United States"/>
    <s v="Plantation"/>
    <s v="Florida"/>
    <n v="33317"/>
    <x v="0"/>
    <s v="OFF-ST-10002182"/>
    <x v="1"/>
    <s v="Storage"/>
    <s v="Iris 3-Drawer Stacking Bin, Black"/>
    <x v="5501"/>
    <n v="9"/>
    <n v="0.2"/>
    <n v="-33.841799999999999"/>
    <s v="Cassandra Brandow"/>
    <s v=""/>
    <n v="1"/>
    <n v="0"/>
  </r>
  <r>
    <n v="8558"/>
    <x v="4257"/>
    <x v="443"/>
    <d v="2018-12-26T00:00:00"/>
    <s v="Second Class"/>
    <x v="156"/>
    <x v="156"/>
    <x v="1"/>
    <s v="United States"/>
    <s v="Houston"/>
    <s v="Texas"/>
    <n v="77041"/>
    <x v="2"/>
    <s v="TEC-PH-10004539"/>
    <x v="2"/>
    <s v="Phones"/>
    <s v="Wireless Extenders zBoost YX545 SOHO Signal Booster"/>
    <x v="1384"/>
    <n v="3"/>
    <n v="0.2"/>
    <n v="39.687899999999985"/>
    <s v="Kelly Williams"/>
    <s v=""/>
    <n v="1"/>
    <n v="0"/>
  </r>
  <r>
    <n v="8559"/>
    <x v="4257"/>
    <x v="443"/>
    <d v="2018-12-26T00:00:00"/>
    <s v="Second Class"/>
    <x v="156"/>
    <x v="156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x v="1568"/>
    <n v="9"/>
    <n v="0.2"/>
    <n v="14.741999999999997"/>
    <s v="Kelly Williams"/>
    <s v=""/>
    <n v="1"/>
    <n v="0"/>
  </r>
  <r>
    <n v="8560"/>
    <x v="4257"/>
    <x v="443"/>
    <d v="2018-12-26T00:00:00"/>
    <s v="Second Class"/>
    <x v="156"/>
    <x v="156"/>
    <x v="1"/>
    <s v="United States"/>
    <s v="Houston"/>
    <s v="Texas"/>
    <n v="77041"/>
    <x v="2"/>
    <s v="TEC-PH-10004345"/>
    <x v="2"/>
    <s v="Phones"/>
    <s v="Cisco SPA 502G IP Phone"/>
    <x v="4246"/>
    <n v="3"/>
    <n v="0.2"/>
    <n v="35.984999999999999"/>
    <s v="Kelly Williams"/>
    <s v=""/>
    <n v="1"/>
    <n v="0"/>
  </r>
  <r>
    <n v="8561"/>
    <x v="4257"/>
    <x v="443"/>
    <d v="2018-12-26T00:00:00"/>
    <s v="Second Class"/>
    <x v="156"/>
    <x v="156"/>
    <x v="1"/>
    <s v="United States"/>
    <s v="Houston"/>
    <s v="Texas"/>
    <n v="77041"/>
    <x v="2"/>
    <s v="TEC-PH-10004912"/>
    <x v="2"/>
    <s v="Phones"/>
    <s v="Cisco SPA112 2 Port Phone Adapter"/>
    <x v="5502"/>
    <n v="3"/>
    <n v="0.2"/>
    <n v="14.836499999999987"/>
    <s v="Kelly Williams"/>
    <s v=""/>
    <n v="1"/>
    <n v="0"/>
  </r>
  <r>
    <n v="8562"/>
    <x v="4257"/>
    <x v="443"/>
    <d v="2018-12-26T00:00:00"/>
    <s v="Second Class"/>
    <x v="156"/>
    <x v="156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x v="998"/>
    <n v="2"/>
    <n v="0.6"/>
    <n v="-0.75660000000000016"/>
    <s v="Kelly Williams"/>
    <s v=""/>
    <n v="1"/>
    <n v="0"/>
  </r>
  <r>
    <n v="8563"/>
    <x v="4258"/>
    <x v="1197"/>
    <d v="2018-04-06T00:00:00"/>
    <s v="Second Class"/>
    <x v="249"/>
    <x v="249"/>
    <x v="1"/>
    <s v="United States"/>
    <s v="Milwaukee"/>
    <s v="Wisconsin"/>
    <n v="53209"/>
    <x v="2"/>
    <s v="FUR-CH-10000847"/>
    <x v="0"/>
    <s v="Chairs"/>
    <s v="Global Executive Mid-Back Manager's Chair"/>
    <x v="5503"/>
    <n v="5"/>
    <n v="0"/>
    <n v="378.274"/>
    <s v="Kelly Williams"/>
    <s v=""/>
    <n v="1"/>
    <n v="0"/>
  </r>
  <r>
    <n v="8564"/>
    <x v="4259"/>
    <x v="504"/>
    <d v="2019-05-04T00:00:00"/>
    <s v="Standard Class"/>
    <x v="414"/>
    <x v="414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x v="5155"/>
    <n v="3"/>
    <n v="0.7"/>
    <n v="-3.5507999999999988"/>
    <s v="Cassandra Brandow"/>
    <s v=""/>
    <n v="1"/>
    <n v="0"/>
  </r>
  <r>
    <n v="8565"/>
    <x v="4259"/>
    <x v="504"/>
    <d v="2019-05-04T00:00:00"/>
    <s v="Standard Class"/>
    <x v="414"/>
    <x v="414"/>
    <x v="2"/>
    <s v="United States"/>
    <s v="Sanford"/>
    <s v="Florida"/>
    <n v="32771"/>
    <x v="0"/>
    <s v="FUR-FU-10000747"/>
    <x v="0"/>
    <s v="Furnishings"/>
    <s v="Tenex B1-RE Series Chair Mats for Low Pile Carpets"/>
    <x v="5504"/>
    <n v="6"/>
    <n v="0.2"/>
    <n v="-8.2764000000000379"/>
    <s v="Cassandra Brandow"/>
    <s v=""/>
    <n v="1"/>
    <n v="0"/>
  </r>
  <r>
    <n v="8566"/>
    <x v="4260"/>
    <x v="1019"/>
    <d v="2018-11-18T00:00:00"/>
    <s v="First Class"/>
    <x v="767"/>
    <x v="767"/>
    <x v="0"/>
    <s v="United States"/>
    <s v="The Colony"/>
    <s v="Texas"/>
    <n v="75056"/>
    <x v="2"/>
    <s v="TEC-PH-10002350"/>
    <x v="2"/>
    <s v="Phones"/>
    <s v="Apple EarPods with Remote and Mic"/>
    <x v="5505"/>
    <n v="3"/>
    <n v="0.2"/>
    <n v="6.7175999999999974"/>
    <s v="Kelly Williams"/>
    <s v=""/>
    <n v="1"/>
    <n v="0"/>
  </r>
  <r>
    <n v="8567"/>
    <x v="4260"/>
    <x v="1019"/>
    <d v="2018-11-18T00:00:00"/>
    <s v="First Class"/>
    <x v="767"/>
    <x v="767"/>
    <x v="0"/>
    <s v="United States"/>
    <s v="The Colony"/>
    <s v="Texas"/>
    <n v="75056"/>
    <x v="2"/>
    <s v="OFF-PA-10000697"/>
    <x v="1"/>
    <s v="Paper"/>
    <s v="TOPS Voice Message Log Book, Flash Format"/>
    <x v="302"/>
    <n v="4"/>
    <n v="0.2"/>
    <n v="5.5215999999999994"/>
    <s v="Kelly Williams"/>
    <s v=""/>
    <n v="1"/>
    <n v="0"/>
  </r>
  <r>
    <n v="8568"/>
    <x v="4261"/>
    <x v="338"/>
    <d v="2018-11-12T00:00:00"/>
    <s v="First Class"/>
    <x v="277"/>
    <x v="277"/>
    <x v="0"/>
    <s v="United States"/>
    <s v="Troy"/>
    <s v="Ohio"/>
    <n v="45373"/>
    <x v="3"/>
    <s v="OFF-PA-10002787"/>
    <x v="1"/>
    <s v="Paper"/>
    <s v="Xerox 227"/>
    <x v="277"/>
    <n v="6"/>
    <n v="0.2"/>
    <n v="10.8864"/>
    <s v="Chuck Magee"/>
    <s v=""/>
    <n v="1"/>
    <n v="0"/>
  </r>
  <r>
    <n v="8569"/>
    <x v="4262"/>
    <x v="409"/>
    <d v="2018-12-12T00:00:00"/>
    <s v="Standard Class"/>
    <x v="317"/>
    <x v="317"/>
    <x v="1"/>
    <s v="United States"/>
    <s v="Hempstead"/>
    <s v="New York"/>
    <n v="11550"/>
    <x v="3"/>
    <s v="OFF-BI-10004318"/>
    <x v="1"/>
    <s v="Binders"/>
    <s v="Ibico EB-19 Dual Function Manual Binding System"/>
    <x v="5506"/>
    <n v="7"/>
    <n v="0.2"/>
    <n v="314.84180000000003"/>
    <s v="Chuck Magee"/>
    <s v=""/>
    <n v="1"/>
    <n v="0"/>
  </r>
  <r>
    <n v="8570"/>
    <x v="4262"/>
    <x v="409"/>
    <d v="2018-12-12T00:00:00"/>
    <s v="Standard Class"/>
    <x v="317"/>
    <x v="317"/>
    <x v="1"/>
    <s v="United States"/>
    <s v="Hempstead"/>
    <s v="New York"/>
    <n v="11550"/>
    <x v="3"/>
    <s v="OFF-BI-10001721"/>
    <x v="1"/>
    <s v="Binders"/>
    <s v="Trimflex Flexible Post Binders"/>
    <x v="5507"/>
    <n v="13"/>
    <n v="0.2"/>
    <n v="77.823200000000014"/>
    <s v="Chuck Magee"/>
    <s v=""/>
    <n v="1"/>
    <n v="0"/>
  </r>
  <r>
    <n v="8571"/>
    <x v="4262"/>
    <x v="409"/>
    <d v="2018-12-12T00:00:00"/>
    <s v="Standard Class"/>
    <x v="317"/>
    <x v="317"/>
    <x v="1"/>
    <s v="United States"/>
    <s v="Hempstead"/>
    <s v="New York"/>
    <n v="11550"/>
    <x v="3"/>
    <s v="TEC-CO-10004202"/>
    <x v="2"/>
    <s v="Copiers"/>
    <s v="Brother DCP1000 Digital 3 in 1 Multifunction Machine"/>
    <x v="2006"/>
    <n v="2"/>
    <n v="0.2"/>
    <n v="89.996999999999986"/>
    <s v="Chuck Magee"/>
    <s v=""/>
    <n v="1"/>
    <n v="0"/>
  </r>
  <r>
    <n v="8572"/>
    <x v="4263"/>
    <x v="1015"/>
    <d v="2018-04-03T00:00:00"/>
    <s v="Same Day"/>
    <x v="256"/>
    <x v="256"/>
    <x v="2"/>
    <s v="United States"/>
    <s v="Dallas"/>
    <s v="Texas"/>
    <n v="75081"/>
    <x v="2"/>
    <s v="OFF-PA-10003893"/>
    <x v="1"/>
    <s v="Paper"/>
    <s v="Xerox 1962"/>
    <x v="1518"/>
    <n v="3"/>
    <n v="0.2"/>
    <n v="3.2099999999999982"/>
    <s v="Kelly Williams"/>
    <s v=""/>
    <n v="1"/>
    <n v="0"/>
  </r>
  <r>
    <n v="8573"/>
    <x v="4264"/>
    <x v="683"/>
    <d v="2016-12-02T00:00:00"/>
    <s v="Standard Class"/>
    <x v="537"/>
    <x v="537"/>
    <x v="0"/>
    <s v="United States"/>
    <s v="Houston"/>
    <s v="Texas"/>
    <n v="77041"/>
    <x v="2"/>
    <s v="TEC-MA-10004679"/>
    <x v="2"/>
    <s v="Machines"/>
    <s v="StarTech.com 10/100 VDSL2 Ethernet Extender Kit"/>
    <x v="5508"/>
    <n v="5"/>
    <n v="0.4"/>
    <n v="-199.7700000000001"/>
    <s v="Kelly Williams"/>
    <s v=""/>
    <n v="1"/>
    <n v="0"/>
  </r>
  <r>
    <n v="8574"/>
    <x v="4265"/>
    <x v="1182"/>
    <d v="2017-10-22T00:00:00"/>
    <s v="First Class"/>
    <x v="474"/>
    <x v="474"/>
    <x v="0"/>
    <s v="United States"/>
    <s v="New York City"/>
    <s v="New York"/>
    <n v="10035"/>
    <x v="3"/>
    <s v="OFF-PA-10000249"/>
    <x v="1"/>
    <s v="Paper"/>
    <s v="Easy-staple paper"/>
    <x v="335"/>
    <n v="2"/>
    <n v="0"/>
    <n v="11.543199999999999"/>
    <s v="Chuck Magee"/>
    <s v=""/>
    <n v="1"/>
    <n v="0"/>
  </r>
  <r>
    <n v="8575"/>
    <x v="4266"/>
    <x v="111"/>
    <d v="2016-09-19T00:00:00"/>
    <s v="Same Day"/>
    <x v="82"/>
    <x v="82"/>
    <x v="2"/>
    <s v="United States"/>
    <s v="San Francisco"/>
    <s v="California"/>
    <n v="94110"/>
    <x v="1"/>
    <s v="OFF-FA-10000053"/>
    <x v="1"/>
    <s v="Fasteners"/>
    <s v="Revere Boxed Rubber Bands by Revere"/>
    <x v="1995"/>
    <n v="3"/>
    <n v="0"/>
    <n v="0.11340000000000017"/>
    <s v="Anna Andreadi"/>
    <s v=""/>
    <n v="1"/>
    <n v="0"/>
  </r>
  <r>
    <n v="8576"/>
    <x v="4267"/>
    <x v="151"/>
    <d v="2019-08-30T00:00:00"/>
    <s v="Second Class"/>
    <x v="461"/>
    <x v="461"/>
    <x v="0"/>
    <s v="United States"/>
    <s v="Port Saint Lucie"/>
    <s v="Florida"/>
    <n v="34952"/>
    <x v="0"/>
    <s v="OFF-AP-10000804"/>
    <x v="1"/>
    <s v="Appliances"/>
    <s v="Hoover Portapower Portable Vacuum"/>
    <x v="5509"/>
    <n v="4"/>
    <n v="0.2"/>
    <n v="0.89599999999999991"/>
    <s v="Cassandra Brandow"/>
    <n v="1"/>
    <n v="0"/>
    <n v="0"/>
  </r>
  <r>
    <n v="8577"/>
    <x v="4268"/>
    <x v="445"/>
    <d v="2019-07-04T00:00:00"/>
    <s v="First Class"/>
    <x v="700"/>
    <x v="700"/>
    <x v="0"/>
    <s v="United States"/>
    <s v="Concord"/>
    <s v="New Hampshire"/>
    <n v="3301"/>
    <x v="3"/>
    <s v="FUR-FU-10004188"/>
    <x v="0"/>
    <s v="Furnishings"/>
    <s v="Luxo Professional Combination Clamp-On Lamps"/>
    <x v="5510"/>
    <n v="1"/>
    <n v="0"/>
    <n v="26.597999999999999"/>
    <s v="Chuck Magee"/>
    <s v=""/>
    <n v="1"/>
    <n v="0"/>
  </r>
  <r>
    <n v="8578"/>
    <x v="4269"/>
    <x v="66"/>
    <d v="2019-12-26T00:00:00"/>
    <s v="Standard Class"/>
    <x v="496"/>
    <x v="496"/>
    <x v="0"/>
    <s v="United States"/>
    <s v="Rochester"/>
    <s v="Minnesota"/>
    <n v="55901"/>
    <x v="2"/>
    <s v="FUR-TA-10004915"/>
    <x v="0"/>
    <s v="Tables"/>
    <s v="Office Impressions End Table, 20-1/2&quot;H x 24&quot;W x 20&quot;D"/>
    <x v="5511"/>
    <n v="2"/>
    <n v="0"/>
    <n v="97.203200000000038"/>
    <s v="Kelly Williams"/>
    <s v=""/>
    <n v="1"/>
    <n v="0"/>
  </r>
  <r>
    <n v="8579"/>
    <x v="4269"/>
    <x v="66"/>
    <d v="2019-12-26T00:00:00"/>
    <s v="Standard Class"/>
    <x v="496"/>
    <x v="496"/>
    <x v="0"/>
    <s v="United States"/>
    <s v="Rochester"/>
    <s v="Minnesota"/>
    <n v="55901"/>
    <x v="2"/>
    <s v="OFF-ST-10001228"/>
    <x v="1"/>
    <s v="Storage"/>
    <s v="Personal File Boxes with Fold-Down Carry Handle"/>
    <x v="5512"/>
    <n v="2"/>
    <n v="0"/>
    <n v="7.7899999999999991"/>
    <s v="Kelly Williams"/>
    <s v=""/>
    <n v="1"/>
    <n v="0"/>
  </r>
  <r>
    <n v="8580"/>
    <x v="4270"/>
    <x v="797"/>
    <d v="2019-01-02T00:00:00"/>
    <s v="Standard Class"/>
    <x v="527"/>
    <x v="527"/>
    <x v="0"/>
    <s v="United States"/>
    <s v="Louisville"/>
    <s v="Kentucky"/>
    <n v="40214"/>
    <x v="0"/>
    <s v="OFF-LA-10002368"/>
    <x v="1"/>
    <s v="Labels"/>
    <s v="Avery 479"/>
    <x v="537"/>
    <n v="1"/>
    <n v="0"/>
    <n v="1.2005999999999999"/>
    <s v="Cassandra Brandow"/>
    <s v=""/>
    <n v="1"/>
    <n v="0"/>
  </r>
  <r>
    <n v="8581"/>
    <x v="4271"/>
    <x v="671"/>
    <d v="2016-05-22T00:00:00"/>
    <s v="Second Class"/>
    <x v="565"/>
    <x v="565"/>
    <x v="1"/>
    <s v="United States"/>
    <s v="San Marcos"/>
    <s v="Texas"/>
    <n v="78666"/>
    <x v="2"/>
    <s v="FUR-FU-10003489"/>
    <x v="0"/>
    <s v="Furnishings"/>
    <s v="Contemporary Borderless Frame"/>
    <x v="5513"/>
    <n v="3"/>
    <n v="0.6"/>
    <n v="-5.9408999999999992"/>
    <s v="Kelly Williams"/>
    <s v=""/>
    <n v="1"/>
    <n v="0"/>
  </r>
  <r>
    <n v="8582"/>
    <x v="4271"/>
    <x v="671"/>
    <d v="2016-05-22T00:00:00"/>
    <s v="Second Class"/>
    <x v="565"/>
    <x v="565"/>
    <x v="1"/>
    <s v="United States"/>
    <s v="San Marcos"/>
    <s v="Texas"/>
    <n v="78666"/>
    <x v="2"/>
    <s v="OFF-PA-10000289"/>
    <x v="1"/>
    <s v="Paper"/>
    <s v="Xerox 213"/>
    <x v="563"/>
    <n v="2"/>
    <n v="0.2"/>
    <n v="3.6288"/>
    <s v="Kelly Williams"/>
    <s v=""/>
    <n v="1"/>
    <n v="0"/>
  </r>
  <r>
    <n v="8583"/>
    <x v="4271"/>
    <x v="671"/>
    <d v="2016-05-22T00:00:00"/>
    <s v="Second Class"/>
    <x v="565"/>
    <x v="565"/>
    <x v="1"/>
    <s v="United States"/>
    <s v="San Marcos"/>
    <s v="Texas"/>
    <n v="78666"/>
    <x v="2"/>
    <s v="TEC-AC-10004227"/>
    <x v="2"/>
    <s v="Accessories"/>
    <s v="SanDisk Ultra 16 GB MicroSDHC Class 10 Memory Card"/>
    <x v="4383"/>
    <n v="2"/>
    <n v="0.2"/>
    <n v="-3.6372000000000027"/>
    <s v="Kelly Williams"/>
    <s v=""/>
    <n v="1"/>
    <n v="0"/>
  </r>
  <r>
    <n v="8584"/>
    <x v="4271"/>
    <x v="671"/>
    <d v="2016-05-22T00:00:00"/>
    <s v="Second Class"/>
    <x v="565"/>
    <x v="565"/>
    <x v="1"/>
    <s v="United States"/>
    <s v="San Marcos"/>
    <s v="Texas"/>
    <n v="78666"/>
    <x v="2"/>
    <s v="OFF-ST-10000636"/>
    <x v="1"/>
    <s v="Storage"/>
    <s v="Rogers Profile Extra Capacity Storage Tub"/>
    <x v="5224"/>
    <n v="5"/>
    <n v="0.2"/>
    <n v="-13.392000000000003"/>
    <s v="Kelly Williams"/>
    <s v=""/>
    <n v="1"/>
    <n v="0"/>
  </r>
  <r>
    <n v="8585"/>
    <x v="4272"/>
    <x v="519"/>
    <d v="2016-02-08T00:00:00"/>
    <s v="Second Class"/>
    <x v="775"/>
    <x v="775"/>
    <x v="1"/>
    <s v="United States"/>
    <s v="Escondido"/>
    <s v="California"/>
    <n v="92025"/>
    <x v="1"/>
    <s v="OFF-BI-10003676"/>
    <x v="1"/>
    <s v="Binders"/>
    <s v="GBC Standard Recycled Report Covers, Clear Plastic Sheets"/>
    <x v="3075"/>
    <n v="2"/>
    <n v="0.2"/>
    <n v="6.0367999999999986"/>
    <s v="Anna Andreadi"/>
    <s v=""/>
    <n v="1"/>
    <n v="0"/>
  </r>
  <r>
    <n v="8586"/>
    <x v="4273"/>
    <x v="34"/>
    <d v="2019-12-15T00:00:00"/>
    <s v="Standard Class"/>
    <x v="742"/>
    <x v="742"/>
    <x v="0"/>
    <s v="United States"/>
    <s v="Philadelphia"/>
    <s v="Pennsylvania"/>
    <n v="19134"/>
    <x v="3"/>
    <s v="OFF-BI-10001116"/>
    <x v="1"/>
    <s v="Binders"/>
    <s v="Wilson Jones 1&quot; Hanging DublLock Ring Binders"/>
    <x v="2227"/>
    <n v="7"/>
    <n v="0.7"/>
    <n v="-8.1311999999999998"/>
    <s v="Chuck Magee"/>
    <s v=""/>
    <n v="1"/>
    <n v="0"/>
  </r>
  <r>
    <n v="8587"/>
    <x v="4274"/>
    <x v="497"/>
    <d v="2019-07-18T00:00:00"/>
    <s v="Standard Class"/>
    <x v="208"/>
    <x v="208"/>
    <x v="1"/>
    <s v="United States"/>
    <s v="Los Angeles"/>
    <s v="California"/>
    <n v="90049"/>
    <x v="1"/>
    <s v="TEC-AC-10003832"/>
    <x v="2"/>
    <s v="Accessories"/>
    <s v="Logitech P710e Mobile Speakerphone"/>
    <x v="2694"/>
    <n v="5"/>
    <n v="0"/>
    <n v="244.61549999999988"/>
    <s v="Anna Andreadi"/>
    <n v="1"/>
    <n v="0"/>
    <n v="0"/>
  </r>
  <r>
    <n v="8588"/>
    <x v="4274"/>
    <x v="497"/>
    <d v="2019-07-18T00:00:00"/>
    <s v="Standard Class"/>
    <x v="208"/>
    <x v="208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x v="4660"/>
    <n v="5"/>
    <n v="0"/>
    <n v="43.705999999999996"/>
    <s v="Anna Andreadi"/>
    <n v="1"/>
    <n v="0"/>
    <n v="0"/>
  </r>
  <r>
    <n v="8589"/>
    <x v="4275"/>
    <x v="1060"/>
    <d v="2017-05-22T00:00:00"/>
    <s v="Standard Class"/>
    <x v="712"/>
    <x v="712"/>
    <x v="1"/>
    <s v="United States"/>
    <s v="Philadelphia"/>
    <s v="Pennsylvania"/>
    <n v="19140"/>
    <x v="3"/>
    <s v="OFF-ST-10002583"/>
    <x v="1"/>
    <s v="Storage"/>
    <s v="Fellowes Neat Ideas Storage Cubes"/>
    <x v="3518"/>
    <n v="2"/>
    <n v="0.2"/>
    <n v="-10.393600000000001"/>
    <s v="Chuck Magee"/>
    <s v=""/>
    <n v="1"/>
    <n v="0"/>
  </r>
  <r>
    <n v="8590"/>
    <x v="4276"/>
    <x v="926"/>
    <d v="2019-02-01T00:00:00"/>
    <s v="First Class"/>
    <x v="420"/>
    <x v="420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x v="411"/>
    <n v="2"/>
    <n v="0.2"/>
    <n v="0.47680000000000011"/>
    <s v="Chuck Magee"/>
    <s v=""/>
    <n v="1"/>
    <n v="0"/>
  </r>
  <r>
    <n v="8591"/>
    <x v="4277"/>
    <x v="365"/>
    <d v="2019-10-01T00:00:00"/>
    <s v="First Class"/>
    <x v="92"/>
    <x v="92"/>
    <x v="1"/>
    <s v="United States"/>
    <s v="Hempstead"/>
    <s v="New York"/>
    <n v="11550"/>
    <x v="3"/>
    <s v="OFF-EN-10004846"/>
    <x v="1"/>
    <s v="Envelopes"/>
    <s v="Letter or Legal Size Expandable Poly String Tie Envelopes"/>
    <x v="3373"/>
    <n v="3"/>
    <n v="0"/>
    <n v="3.9102000000000006"/>
    <s v="Chuck Magee"/>
    <s v=""/>
    <n v="1"/>
    <n v="0"/>
  </r>
  <r>
    <n v="8592"/>
    <x v="4278"/>
    <x v="756"/>
    <d v="2019-04-26T00:00:00"/>
    <s v="First Class"/>
    <x v="2"/>
    <x v="2"/>
    <x v="0"/>
    <s v="United States"/>
    <s v="Greeley"/>
    <s v="Colorado"/>
    <n v="80634"/>
    <x v="1"/>
    <s v="OFF-EN-10003134"/>
    <x v="1"/>
    <s v="Envelopes"/>
    <s v="Staple envelope"/>
    <x v="4061"/>
    <n v="2"/>
    <n v="0.2"/>
    <n v="7.008"/>
    <s v="Anna Andreadi"/>
    <n v="1"/>
    <n v="0"/>
    <n v="0"/>
  </r>
  <r>
    <n v="8593"/>
    <x v="4278"/>
    <x v="756"/>
    <d v="2019-04-26T00:00:00"/>
    <s v="First Class"/>
    <x v="2"/>
    <x v="2"/>
    <x v="0"/>
    <s v="United States"/>
    <s v="Greeley"/>
    <s v="Colorado"/>
    <n v="80634"/>
    <x v="1"/>
    <s v="FUR-FU-10001025"/>
    <x v="0"/>
    <s v="Furnishings"/>
    <s v="Eldon Imàge Series Desk Accessories, Clear"/>
    <x v="5514"/>
    <n v="3"/>
    <n v="0.2"/>
    <n v="3.3534000000000006"/>
    <s v="Anna Andreadi"/>
    <n v="1"/>
    <n v="0"/>
    <n v="0"/>
  </r>
  <r>
    <n v="8594"/>
    <x v="4279"/>
    <x v="45"/>
    <d v="2019-11-13T00:00:00"/>
    <s v="Standard Class"/>
    <x v="327"/>
    <x v="327"/>
    <x v="2"/>
    <s v="United States"/>
    <s v="Jacksonville"/>
    <s v="Florida"/>
    <n v="32216"/>
    <x v="0"/>
    <s v="TEC-AC-10002567"/>
    <x v="2"/>
    <s v="Accessories"/>
    <s v="Logitech G602 Wireless Gaming Mouse"/>
    <x v="1837"/>
    <n v="3"/>
    <n v="0.2"/>
    <n v="38.395199999999988"/>
    <s v="Cassandra Brandow"/>
    <s v=""/>
    <n v="1"/>
    <n v="0"/>
  </r>
  <r>
    <n v="8595"/>
    <x v="4279"/>
    <x v="45"/>
    <d v="2019-11-13T00:00:00"/>
    <s v="Standard Class"/>
    <x v="327"/>
    <x v="327"/>
    <x v="2"/>
    <s v="United States"/>
    <s v="Jacksonville"/>
    <s v="Florida"/>
    <n v="32216"/>
    <x v="0"/>
    <s v="TEC-PH-10004094"/>
    <x v="2"/>
    <s v="Phones"/>
    <s v="Motorola L703CM"/>
    <x v="5515"/>
    <n v="4"/>
    <n v="0.2"/>
    <n v="31.197999999999993"/>
    <s v="Cassandra Brandow"/>
    <s v=""/>
    <n v="1"/>
    <n v="0"/>
  </r>
  <r>
    <n v="8596"/>
    <x v="4280"/>
    <x v="952"/>
    <d v="2016-05-07T00:00:00"/>
    <s v="First Class"/>
    <x v="241"/>
    <x v="241"/>
    <x v="1"/>
    <s v="United States"/>
    <s v="Arlington"/>
    <s v="Virginia"/>
    <n v="22204"/>
    <x v="0"/>
    <s v="OFF-BI-10004364"/>
    <x v="1"/>
    <s v="Binders"/>
    <s v="Storex Dura Pro Binders"/>
    <x v="5516"/>
    <n v="2"/>
    <n v="0"/>
    <n v="5.3460000000000001"/>
    <s v="Cassandra Brandow"/>
    <s v=""/>
    <n v="1"/>
    <n v="0"/>
  </r>
  <r>
    <n v="8597"/>
    <x v="4280"/>
    <x v="952"/>
    <d v="2016-05-07T00:00:00"/>
    <s v="First Class"/>
    <x v="241"/>
    <x v="241"/>
    <x v="1"/>
    <s v="United States"/>
    <s v="Arlington"/>
    <s v="Virginia"/>
    <n v="22204"/>
    <x v="0"/>
    <s v="OFF-PA-10000474"/>
    <x v="1"/>
    <s v="Paper"/>
    <s v="Easy-staple paper"/>
    <x v="131"/>
    <n v="1"/>
    <n v="0"/>
    <n v="16.656799999999997"/>
    <s v="Cassandra Brandow"/>
    <s v=""/>
    <n v="1"/>
    <n v="0"/>
  </r>
  <r>
    <n v="8598"/>
    <x v="4281"/>
    <x v="189"/>
    <d v="2018-10-31T00:00:00"/>
    <s v="Standard Class"/>
    <x v="50"/>
    <x v="50"/>
    <x v="2"/>
    <s v="United States"/>
    <s v="San Francisco"/>
    <s v="California"/>
    <n v="94122"/>
    <x v="1"/>
    <s v="OFF-BI-10004308"/>
    <x v="1"/>
    <s v="Binders"/>
    <s v="Avery Legal 4-Ring Binder"/>
    <x v="1743"/>
    <n v="4"/>
    <n v="0.2"/>
    <n v="25.175999999999998"/>
    <s v="Anna Andreadi"/>
    <s v=""/>
    <n v="1"/>
    <n v="0"/>
  </r>
  <r>
    <n v="8599"/>
    <x v="4282"/>
    <x v="35"/>
    <d v="2016-12-01T00:00:00"/>
    <s v="Standard Class"/>
    <x v="624"/>
    <x v="624"/>
    <x v="1"/>
    <s v="United States"/>
    <s v="Fresno"/>
    <s v="California"/>
    <n v="93727"/>
    <x v="1"/>
    <s v="OFF-BI-10002012"/>
    <x v="1"/>
    <s v="Binders"/>
    <s v="Wilson Jones Easy Flow II Sheet Lifters"/>
    <x v="5517"/>
    <n v="3"/>
    <n v="0.2"/>
    <n v="1.512"/>
    <s v="Anna Andreadi"/>
    <s v=""/>
    <n v="1"/>
    <n v="0"/>
  </r>
  <r>
    <n v="8600"/>
    <x v="4282"/>
    <x v="35"/>
    <d v="2016-12-01T00:00:00"/>
    <s v="Standard Class"/>
    <x v="624"/>
    <x v="624"/>
    <x v="1"/>
    <s v="United States"/>
    <s v="Fresno"/>
    <s v="California"/>
    <n v="93727"/>
    <x v="1"/>
    <s v="OFF-PA-10002586"/>
    <x v="1"/>
    <s v="Paper"/>
    <s v="Xerox 1970"/>
    <x v="1830"/>
    <n v="3"/>
    <n v="0"/>
    <n v="7.0218000000000007"/>
    <s v="Anna Andreadi"/>
    <s v=""/>
    <n v="1"/>
    <n v="0"/>
  </r>
  <r>
    <n v="8601"/>
    <x v="4282"/>
    <x v="35"/>
    <d v="2016-12-01T00:00:00"/>
    <s v="Standard Class"/>
    <x v="624"/>
    <x v="624"/>
    <x v="1"/>
    <s v="United States"/>
    <s v="Fresno"/>
    <s v="California"/>
    <n v="93727"/>
    <x v="1"/>
    <s v="OFF-AP-10000692"/>
    <x v="1"/>
    <s v="Appliances"/>
    <s v="Fellowes Mighty 8 Compact Surge Protector"/>
    <x v="5518"/>
    <n v="2"/>
    <n v="0"/>
    <n v="11.351200000000002"/>
    <s v="Anna Andreadi"/>
    <s v=""/>
    <n v="1"/>
    <n v="0"/>
  </r>
  <r>
    <n v="8602"/>
    <x v="4282"/>
    <x v="35"/>
    <d v="2016-12-01T00:00:00"/>
    <s v="Standard Class"/>
    <x v="624"/>
    <x v="624"/>
    <x v="1"/>
    <s v="United States"/>
    <s v="Fresno"/>
    <s v="California"/>
    <n v="93727"/>
    <x v="1"/>
    <s v="OFF-BI-10001553"/>
    <x v="1"/>
    <s v="Binders"/>
    <s v="SpineVue Locking Slant-D Ring Binders by Cardinal"/>
    <x v="1775"/>
    <n v="1"/>
    <n v="0.2"/>
    <n v="2.5591999999999997"/>
    <s v="Anna Andreadi"/>
    <s v=""/>
    <n v="1"/>
    <n v="0"/>
  </r>
  <r>
    <n v="8603"/>
    <x v="4283"/>
    <x v="520"/>
    <d v="2016-12-31T00:00:00"/>
    <s v="Same Day"/>
    <x v="311"/>
    <x v="311"/>
    <x v="2"/>
    <s v="United States"/>
    <s v="Reno"/>
    <s v="Nevada"/>
    <n v="89502"/>
    <x v="1"/>
    <s v="TEC-PH-10004908"/>
    <x v="2"/>
    <s v="Phones"/>
    <s v="Panasonic KX TS3282W Corded phone"/>
    <x v="5519"/>
    <n v="7"/>
    <n v="0.2"/>
    <n v="59.492999999999952"/>
    <s v="Anna Andreadi"/>
    <s v=""/>
    <n v="1"/>
    <n v="0"/>
  </r>
  <r>
    <n v="8604"/>
    <x v="4284"/>
    <x v="835"/>
    <d v="2018-01-08T00:00:00"/>
    <s v="Standard Class"/>
    <x v="119"/>
    <x v="119"/>
    <x v="1"/>
    <s v="United States"/>
    <s v="San Antonio"/>
    <s v="Texas"/>
    <n v="78207"/>
    <x v="2"/>
    <s v="TEC-AC-10002217"/>
    <x v="2"/>
    <s v="Accessories"/>
    <s v="Imation Clip USB flash drive - 8 GB"/>
    <x v="5520"/>
    <n v="2"/>
    <n v="0.2"/>
    <n v="-5.2640000000000002"/>
    <s v="Kelly Williams"/>
    <s v=""/>
    <n v="1"/>
    <n v="0"/>
  </r>
  <r>
    <n v="8605"/>
    <x v="4284"/>
    <x v="835"/>
    <d v="2018-01-08T00:00:00"/>
    <s v="Standard Class"/>
    <x v="119"/>
    <x v="119"/>
    <x v="1"/>
    <s v="United States"/>
    <s v="San Antonio"/>
    <s v="Texas"/>
    <n v="78207"/>
    <x v="2"/>
    <s v="TEC-AC-10002942"/>
    <x v="2"/>
    <s v="Accessories"/>
    <s v="WD My Passport Ultra 1TB Portable External Hard Drive"/>
    <x v="5441"/>
    <n v="3"/>
    <n v="0.2"/>
    <n v="-6.2100000000000151"/>
    <s v="Kelly Williams"/>
    <s v=""/>
    <n v="1"/>
    <n v="0"/>
  </r>
  <r>
    <n v="8606"/>
    <x v="4284"/>
    <x v="835"/>
    <d v="2018-01-08T00:00:00"/>
    <s v="Standard Class"/>
    <x v="119"/>
    <x v="119"/>
    <x v="1"/>
    <s v="United States"/>
    <s v="San Antonio"/>
    <s v="Texas"/>
    <n v="78207"/>
    <x v="2"/>
    <s v="TEC-PH-10002890"/>
    <x v="2"/>
    <s v="Phones"/>
    <s v="AT&amp;T 17929 Lendline Telephone"/>
    <x v="2171"/>
    <n v="5"/>
    <n v="0.2"/>
    <n v="13.571999999999996"/>
    <s v="Kelly Williams"/>
    <s v=""/>
    <n v="1"/>
    <n v="0"/>
  </r>
  <r>
    <n v="8607"/>
    <x v="4285"/>
    <x v="238"/>
    <d v="2019-08-22T00:00:00"/>
    <s v="Standard Class"/>
    <x v="380"/>
    <x v="380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x v="5521"/>
    <n v="2"/>
    <n v="0"/>
    <n v="7.6493999999999982"/>
    <s v="Chuck Magee"/>
    <s v=""/>
    <n v="1"/>
    <n v="0"/>
  </r>
  <r>
    <n v="8608"/>
    <x v="4286"/>
    <x v="611"/>
    <d v="2016-06-09T00:00:00"/>
    <s v="Standard Class"/>
    <x v="590"/>
    <x v="590"/>
    <x v="0"/>
    <s v="United States"/>
    <s v="New York City"/>
    <s v="New York"/>
    <n v="10035"/>
    <x v="3"/>
    <s v="FUR-FU-10002878"/>
    <x v="0"/>
    <s v="Furnishings"/>
    <s v="Seth Thomas 14&quot; Day/Date Wall Clock"/>
    <x v="5522"/>
    <n v="2"/>
    <n v="0"/>
    <n v="21.075200000000002"/>
    <s v="Chuck Magee"/>
    <s v=""/>
    <n v="1"/>
    <n v="0"/>
  </r>
  <r>
    <n v="8609"/>
    <x v="4286"/>
    <x v="611"/>
    <d v="2016-06-09T00:00:00"/>
    <s v="Standard Class"/>
    <x v="590"/>
    <x v="590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x v="2560"/>
    <n v="4"/>
    <n v="0"/>
    <n v="4.0456000000000003"/>
    <s v="Chuck Magee"/>
    <s v=""/>
    <n v="1"/>
    <n v="0"/>
  </r>
  <r>
    <n v="8610"/>
    <x v="4286"/>
    <x v="611"/>
    <d v="2016-06-09T00:00:00"/>
    <s v="Standard Class"/>
    <x v="590"/>
    <x v="590"/>
    <x v="0"/>
    <s v="United States"/>
    <s v="New York City"/>
    <s v="New York"/>
    <n v="10035"/>
    <x v="3"/>
    <s v="FUR-BO-10003272"/>
    <x v="0"/>
    <s v="Bookcases"/>
    <s v="O'Sullivan Living Dimensions 5-Shelf Bookcases"/>
    <x v="3832"/>
    <n v="2"/>
    <n v="0.2"/>
    <n v="-44.196000000000026"/>
    <s v="Chuck Magee"/>
    <s v=""/>
    <n v="1"/>
    <n v="0"/>
  </r>
  <r>
    <n v="8611"/>
    <x v="4286"/>
    <x v="611"/>
    <d v="2016-06-09T00:00:00"/>
    <s v="Standard Class"/>
    <x v="590"/>
    <x v="590"/>
    <x v="0"/>
    <s v="United States"/>
    <s v="New York City"/>
    <s v="New York"/>
    <n v="10035"/>
    <x v="3"/>
    <s v="FUR-FU-10002191"/>
    <x v="0"/>
    <s v="Furnishings"/>
    <s v="G.E. Halogen Desk Lamp Bulbs"/>
    <x v="544"/>
    <n v="2"/>
    <n v="0"/>
    <n v="6.7008000000000001"/>
    <s v="Chuck Magee"/>
    <s v=""/>
    <n v="1"/>
    <n v="0"/>
  </r>
  <r>
    <n v="8612"/>
    <x v="4287"/>
    <x v="38"/>
    <d v="2019-11-17T00:00:00"/>
    <s v="Second Class"/>
    <x v="339"/>
    <x v="339"/>
    <x v="0"/>
    <s v="United States"/>
    <s v="Oxnard"/>
    <s v="California"/>
    <n v="93030"/>
    <x v="1"/>
    <s v="TEC-AC-10000682"/>
    <x v="2"/>
    <s v="Accessories"/>
    <s v="Kensington K72356US Mouse-in-a-Box USB Desktop Mouse"/>
    <x v="2076"/>
    <n v="5"/>
    <n v="0"/>
    <n v="29.032499999999999"/>
    <s v="Anna Andreadi"/>
    <s v=""/>
    <n v="1"/>
    <n v="0"/>
  </r>
  <r>
    <n v="8613"/>
    <x v="4288"/>
    <x v="1198"/>
    <d v="2018-02-01T00:00:00"/>
    <s v="Second Class"/>
    <x v="428"/>
    <x v="428"/>
    <x v="1"/>
    <s v="United States"/>
    <s v="Los Angeles"/>
    <s v="California"/>
    <n v="90036"/>
    <x v="1"/>
    <s v="OFF-AR-10000588"/>
    <x v="1"/>
    <s v="Art"/>
    <s v="Newell 345"/>
    <x v="2010"/>
    <n v="2"/>
    <n v="0"/>
    <n v="10.316800000000001"/>
    <s v="Anna Andreadi"/>
    <s v=""/>
    <n v="1"/>
    <n v="0"/>
  </r>
  <r>
    <n v="8614"/>
    <x v="4289"/>
    <x v="1199"/>
    <d v="2018-11-14T00:00:00"/>
    <s v="Standard Class"/>
    <x v="58"/>
    <x v="58"/>
    <x v="0"/>
    <s v="United States"/>
    <s v="Oakland"/>
    <s v="California"/>
    <n v="94601"/>
    <x v="1"/>
    <s v="TEC-AC-10002001"/>
    <x v="2"/>
    <s v="Accessories"/>
    <s v="Logitech Wireless Gaming Headset G930"/>
    <x v="651"/>
    <n v="3"/>
    <n v="0"/>
    <n v="177.58890000000002"/>
    <s v="Anna Andreadi"/>
    <s v=""/>
    <n v="1"/>
    <n v="0"/>
  </r>
  <r>
    <n v="8615"/>
    <x v="4290"/>
    <x v="545"/>
    <d v="2018-09-14T00:00:00"/>
    <s v="Standard Class"/>
    <x v="420"/>
    <x v="420"/>
    <x v="0"/>
    <s v="United States"/>
    <s v="Edmonds"/>
    <s v="Washington"/>
    <n v="98026"/>
    <x v="1"/>
    <s v="OFF-LA-10003720"/>
    <x v="1"/>
    <s v="Labels"/>
    <s v="Avery 487"/>
    <x v="1576"/>
    <n v="2"/>
    <n v="0"/>
    <n v="3.4685999999999999"/>
    <s v="Anna Andreadi"/>
    <s v=""/>
    <n v="1"/>
    <n v="0"/>
  </r>
  <r>
    <n v="8616"/>
    <x v="4290"/>
    <x v="545"/>
    <d v="2018-09-14T00:00:00"/>
    <s v="Standard Class"/>
    <x v="420"/>
    <x v="420"/>
    <x v="0"/>
    <s v="United States"/>
    <s v="Edmonds"/>
    <s v="Washington"/>
    <n v="98026"/>
    <x v="1"/>
    <s v="OFF-BI-10004364"/>
    <x v="1"/>
    <s v="Binders"/>
    <s v="Storex Dura Pro Binders"/>
    <x v="5523"/>
    <n v="3"/>
    <n v="0.2"/>
    <n v="4.4550000000000001"/>
    <s v="Anna Andreadi"/>
    <s v=""/>
    <n v="1"/>
    <n v="0"/>
  </r>
  <r>
    <n v="8617"/>
    <x v="4290"/>
    <x v="545"/>
    <d v="2018-09-14T00:00:00"/>
    <s v="Standard Class"/>
    <x v="420"/>
    <x v="420"/>
    <x v="0"/>
    <s v="United States"/>
    <s v="Edmonds"/>
    <s v="Washington"/>
    <n v="98026"/>
    <x v="1"/>
    <s v="OFF-PA-10000100"/>
    <x v="1"/>
    <s v="Paper"/>
    <s v="Xerox 1945"/>
    <x v="2658"/>
    <n v="2"/>
    <n v="0"/>
    <n v="40.170200000000001"/>
    <s v="Anna Andreadi"/>
    <s v=""/>
    <n v="1"/>
    <n v="0"/>
  </r>
  <r>
    <n v="8618"/>
    <x v="4290"/>
    <x v="545"/>
    <d v="2018-09-14T00:00:00"/>
    <s v="Standard Class"/>
    <x v="420"/>
    <x v="420"/>
    <x v="0"/>
    <s v="United States"/>
    <s v="Edmonds"/>
    <s v="Washington"/>
    <n v="98026"/>
    <x v="1"/>
    <s v="OFF-BI-10004826"/>
    <x v="1"/>
    <s v="Binders"/>
    <s v="JM Magazine Binder"/>
    <x v="5524"/>
    <n v="3"/>
    <n v="0.2"/>
    <n v="13.868400000000001"/>
    <s v="Anna Andreadi"/>
    <s v=""/>
    <n v="1"/>
    <n v="0"/>
  </r>
  <r>
    <n v="8619"/>
    <x v="4291"/>
    <x v="448"/>
    <d v="2019-03-08T00:00:00"/>
    <s v="Standard Class"/>
    <x v="387"/>
    <x v="387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x v="3860"/>
    <n v="7"/>
    <n v="0.2"/>
    <n v="-14.987700000000061"/>
    <s v="Anna Andreadi"/>
    <n v="1"/>
    <n v="0"/>
    <n v="0"/>
  </r>
  <r>
    <n v="8620"/>
    <x v="4292"/>
    <x v="565"/>
    <d v="2019-09-13T00:00:00"/>
    <s v="Second Class"/>
    <x v="313"/>
    <x v="313"/>
    <x v="1"/>
    <s v="United States"/>
    <s v="New York City"/>
    <s v="New York"/>
    <n v="10024"/>
    <x v="3"/>
    <s v="OFF-ST-10001031"/>
    <x v="1"/>
    <s v="Storage"/>
    <s v="Adjustable Personal File Tote"/>
    <x v="5525"/>
    <n v="4"/>
    <n v="0"/>
    <n v="16.931200000000004"/>
    <s v="Chuck Magee"/>
    <s v=""/>
    <n v="1"/>
    <n v="0"/>
  </r>
  <r>
    <n v="8621"/>
    <x v="4293"/>
    <x v="44"/>
    <d v="2019-11-09T00:00:00"/>
    <s v="Second Class"/>
    <x v="702"/>
    <x v="702"/>
    <x v="0"/>
    <s v="United States"/>
    <s v="Dallas"/>
    <s v="Texas"/>
    <n v="75217"/>
    <x v="2"/>
    <s v="FUR-FU-10003878"/>
    <x v="0"/>
    <s v="Furnishings"/>
    <s v="Linden 10&quot; Round Wall Clock, Black"/>
    <x v="5526"/>
    <n v="5"/>
    <n v="0.6"/>
    <n v="-19.863999999999997"/>
    <s v="Kelly Williams"/>
    <s v=""/>
    <n v="1"/>
    <n v="0"/>
  </r>
  <r>
    <n v="8622"/>
    <x v="4294"/>
    <x v="726"/>
    <d v="2019-05-18T00:00:00"/>
    <s v="Standard Class"/>
    <x v="395"/>
    <x v="395"/>
    <x v="1"/>
    <s v="United States"/>
    <s v="Franklin"/>
    <s v="Tennessee"/>
    <n v="37064"/>
    <x v="0"/>
    <s v="OFF-AP-10000358"/>
    <x v="1"/>
    <s v="Appliances"/>
    <s v="Fellowes Basic Home/Office Series Surge Protectors"/>
    <x v="5527"/>
    <n v="2"/>
    <n v="0.2"/>
    <n v="2.3363999999999976"/>
    <s v="Cassandra Brandow"/>
    <s v=""/>
    <n v="1"/>
    <n v="0"/>
  </r>
  <r>
    <n v="8623"/>
    <x v="4295"/>
    <x v="581"/>
    <d v="2018-12-01T00:00:00"/>
    <s v="Standard Class"/>
    <x v="632"/>
    <x v="632"/>
    <x v="0"/>
    <s v="United States"/>
    <s v="Phoenix"/>
    <s v="Arizona"/>
    <n v="85023"/>
    <x v="1"/>
    <s v="OFF-ST-10000876"/>
    <x v="1"/>
    <s v="Storage"/>
    <s v="Eldon Simplefile Box Office"/>
    <x v="5528"/>
    <n v="4"/>
    <n v="0.2"/>
    <n v="3.9808000000000003"/>
    <s v="Anna Andreadi"/>
    <n v="1"/>
    <n v="0"/>
    <n v="0"/>
  </r>
  <r>
    <n v="8624"/>
    <x v="4296"/>
    <x v="50"/>
    <d v="2017-11-18T00:00:00"/>
    <s v="Standard Class"/>
    <x v="248"/>
    <x v="248"/>
    <x v="0"/>
    <s v="United States"/>
    <s v="Miami"/>
    <s v="Florida"/>
    <n v="33178"/>
    <x v="0"/>
    <s v="OFF-BI-10004224"/>
    <x v="1"/>
    <s v="Binders"/>
    <s v="Catalog Binders with Expanding Posts"/>
    <x v="1444"/>
    <n v="6"/>
    <n v="0.7"/>
    <n v="-100.91999999999999"/>
    <s v="Cassandra Brandow"/>
    <s v=""/>
    <n v="1"/>
    <n v="0"/>
  </r>
  <r>
    <n v="8625"/>
    <x v="4296"/>
    <x v="50"/>
    <d v="2017-11-18T00:00:00"/>
    <s v="Standard Class"/>
    <x v="248"/>
    <x v="248"/>
    <x v="0"/>
    <s v="United States"/>
    <s v="Miami"/>
    <s v="Florida"/>
    <n v="33178"/>
    <x v="0"/>
    <s v="TEC-AC-10004568"/>
    <x v="2"/>
    <s v="Accessories"/>
    <s v="Maxell LTO Ultrium - 800 GB"/>
    <x v="1375"/>
    <n v="5"/>
    <n v="0.2"/>
    <n v="-1.3995000000000104"/>
    <s v="Cassandra Brandow"/>
    <s v=""/>
    <n v="1"/>
    <n v="0"/>
  </r>
  <r>
    <n v="8626"/>
    <x v="4297"/>
    <x v="575"/>
    <d v="2017-12-12T00:00:00"/>
    <s v="Standard Class"/>
    <x v="428"/>
    <x v="428"/>
    <x v="1"/>
    <s v="United States"/>
    <s v="Colorado Springs"/>
    <s v="Colorado"/>
    <n v="80906"/>
    <x v="1"/>
    <s v="OFF-PA-10000533"/>
    <x v="1"/>
    <s v="Paper"/>
    <s v="Southworth Parchment Paper &amp; Envelopes"/>
    <x v="937"/>
    <n v="3"/>
    <n v="0.2"/>
    <n v="5.1011999999999995"/>
    <s v="Anna Andreadi"/>
    <s v=""/>
    <n v="1"/>
    <n v="0"/>
  </r>
  <r>
    <n v="8627"/>
    <x v="4298"/>
    <x v="67"/>
    <d v="2017-09-12T00:00:00"/>
    <s v="Standard Class"/>
    <x v="132"/>
    <x v="132"/>
    <x v="1"/>
    <s v="United States"/>
    <s v="New York City"/>
    <s v="New York"/>
    <n v="10011"/>
    <x v="3"/>
    <s v="OFF-ST-10003638"/>
    <x v="1"/>
    <s v="Storage"/>
    <s v="Mobile Personal File Cube"/>
    <x v="3824"/>
    <n v="3"/>
    <n v="0"/>
    <n v="18.970199999999998"/>
    <s v="Chuck Magee"/>
    <s v=""/>
    <n v="1"/>
    <n v="0"/>
  </r>
  <r>
    <n v="8628"/>
    <x v="4298"/>
    <x v="67"/>
    <d v="2017-09-12T00:00:00"/>
    <s v="Standard Class"/>
    <x v="132"/>
    <x v="132"/>
    <x v="1"/>
    <s v="United States"/>
    <s v="New York City"/>
    <s v="New York"/>
    <n v="10011"/>
    <x v="3"/>
    <s v="TEC-AC-10002305"/>
    <x v="2"/>
    <s v="Accessories"/>
    <s v="KeyTronic E03601U1 - Keyboard - Beige"/>
    <x v="2597"/>
    <n v="5"/>
    <n v="0"/>
    <n v="16.199999999999992"/>
    <s v="Chuck Magee"/>
    <s v=""/>
    <n v="1"/>
    <n v="0"/>
  </r>
  <r>
    <n v="8629"/>
    <x v="4298"/>
    <x v="67"/>
    <d v="2017-09-12T00:00:00"/>
    <s v="Standard Class"/>
    <x v="132"/>
    <x v="132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861"/>
    <n v="2"/>
    <n v="0.2"/>
    <n v="2.0573999999999995"/>
    <s v="Chuck Magee"/>
    <s v=""/>
    <n v="1"/>
    <n v="0"/>
  </r>
  <r>
    <n v="8630"/>
    <x v="4298"/>
    <x v="67"/>
    <d v="2017-09-12T00:00:00"/>
    <s v="Standard Class"/>
    <x v="132"/>
    <x v="132"/>
    <x v="1"/>
    <s v="United States"/>
    <s v="New York City"/>
    <s v="New York"/>
    <n v="10011"/>
    <x v="3"/>
    <s v="FUR-TA-10003569"/>
    <x v="0"/>
    <s v="Tables"/>
    <s v="Bretford CR8500 Series Meeting Room Furniture"/>
    <x v="5529"/>
    <n v="2"/>
    <n v="0.4"/>
    <n v="-120.29400000000004"/>
    <s v="Chuck Magee"/>
    <s v=""/>
    <n v="1"/>
    <n v="0"/>
  </r>
  <r>
    <n v="8631"/>
    <x v="4298"/>
    <x v="67"/>
    <d v="2017-09-12T00:00:00"/>
    <s v="Standard Class"/>
    <x v="132"/>
    <x v="132"/>
    <x v="1"/>
    <s v="United States"/>
    <s v="New York City"/>
    <s v="New York"/>
    <n v="10011"/>
    <x v="3"/>
    <s v="OFF-FA-10003059"/>
    <x v="1"/>
    <s v="Fasteners"/>
    <s v="Assorted Color Push Pins"/>
    <x v="5530"/>
    <n v="4"/>
    <n v="0"/>
    <n v="2.3891999999999998"/>
    <s v="Chuck Magee"/>
    <s v=""/>
    <n v="1"/>
    <n v="0"/>
  </r>
  <r>
    <n v="8632"/>
    <x v="4299"/>
    <x v="1062"/>
    <d v="2018-07-29T00:00:00"/>
    <s v="First Class"/>
    <x v="220"/>
    <x v="220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x v="5531"/>
    <n v="5"/>
    <n v="0.5"/>
    <n v="-78.078000000000003"/>
    <s v="Chuck Magee"/>
    <s v=""/>
    <n v="1"/>
    <n v="0"/>
  </r>
  <r>
    <n v="8633"/>
    <x v="4299"/>
    <x v="1062"/>
    <d v="2018-07-29T00:00:00"/>
    <s v="First Class"/>
    <x v="220"/>
    <x v="220"/>
    <x v="0"/>
    <s v="United States"/>
    <s v="Bethlehem"/>
    <s v="Pennsylvania"/>
    <n v="18018"/>
    <x v="3"/>
    <s v="OFF-BI-10000545"/>
    <x v="1"/>
    <s v="Binders"/>
    <s v="GBC Ibimaster 500 Manual ProClick Binding System"/>
    <x v="5341"/>
    <n v="6"/>
    <n v="0.7"/>
    <n v="-913.17599999999993"/>
    <s v="Chuck Magee"/>
    <s v=""/>
    <n v="1"/>
    <n v="0"/>
  </r>
  <r>
    <n v="8634"/>
    <x v="4299"/>
    <x v="1062"/>
    <d v="2018-07-29T00:00:00"/>
    <s v="First Class"/>
    <x v="220"/>
    <x v="220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x v="5408"/>
    <n v="3"/>
    <n v="0.2"/>
    <n v="0.7110000000000003"/>
    <s v="Chuck Magee"/>
    <s v=""/>
    <n v="1"/>
    <n v="0"/>
  </r>
  <r>
    <n v="8635"/>
    <x v="4300"/>
    <x v="326"/>
    <d v="2019-08-29T00:00:00"/>
    <s v="Standard Class"/>
    <x v="277"/>
    <x v="277"/>
    <x v="0"/>
    <s v="United States"/>
    <s v="Philadelphia"/>
    <s v="Pennsylvania"/>
    <n v="19140"/>
    <x v="3"/>
    <s v="FUR-BO-10001798"/>
    <x v="0"/>
    <s v="Bookcases"/>
    <s v="Bush Somerset Collection Bookcase"/>
    <x v="5532"/>
    <n v="2"/>
    <n v="0.5"/>
    <n v="-89.066399999999987"/>
    <s v="Chuck Magee"/>
    <s v=""/>
    <n v="1"/>
    <n v="0"/>
  </r>
  <r>
    <n v="8636"/>
    <x v="4301"/>
    <x v="1013"/>
    <d v="2016-05-02T00:00:00"/>
    <s v="First Class"/>
    <x v="594"/>
    <x v="594"/>
    <x v="0"/>
    <s v="United States"/>
    <s v="Louisville"/>
    <s v="Kentucky"/>
    <n v="40214"/>
    <x v="0"/>
    <s v="OFF-AR-10004010"/>
    <x v="1"/>
    <s v="Art"/>
    <s v="Hunt Boston Vacuum Mount KS Pencil Sharpener"/>
    <x v="5368"/>
    <n v="5"/>
    <n v="0"/>
    <n v="45.487000000000002"/>
    <s v="Cassandra Brandow"/>
    <s v=""/>
    <n v="1"/>
    <n v="0"/>
  </r>
  <r>
    <n v="8637"/>
    <x v="4301"/>
    <x v="1013"/>
    <d v="2016-05-02T00:00:00"/>
    <s v="First Class"/>
    <x v="594"/>
    <x v="594"/>
    <x v="0"/>
    <s v="United States"/>
    <s v="Louisville"/>
    <s v="Kentucky"/>
    <n v="40214"/>
    <x v="0"/>
    <s v="OFF-ST-10000585"/>
    <x v="1"/>
    <s v="Storage"/>
    <s v="Economy Rollaway Files"/>
    <x v="5533"/>
    <n v="5"/>
    <n v="0"/>
    <n v="214.76"/>
    <s v="Cassandra Brandow"/>
    <s v=""/>
    <n v="1"/>
    <n v="0"/>
  </r>
  <r>
    <n v="8638"/>
    <x v="4302"/>
    <x v="842"/>
    <d v="2019-05-02T00:00:00"/>
    <s v="Standard Class"/>
    <x v="31"/>
    <x v="31"/>
    <x v="0"/>
    <s v="United States"/>
    <s v="Seattle"/>
    <s v="Washington"/>
    <n v="98105"/>
    <x v="1"/>
    <s v="FUR-FU-10000397"/>
    <x v="0"/>
    <s v="Furnishings"/>
    <s v="Luxo Economy Swing Arm Lamp"/>
    <x v="5534"/>
    <n v="7"/>
    <n v="0"/>
    <n v="39.082400000000007"/>
    <s v="Anna Andreadi"/>
    <s v=""/>
    <n v="1"/>
    <n v="0"/>
  </r>
  <r>
    <n v="8639"/>
    <x v="4303"/>
    <x v="283"/>
    <d v="2019-07-24T00:00:00"/>
    <s v="First Class"/>
    <x v="178"/>
    <x v="178"/>
    <x v="2"/>
    <s v="United States"/>
    <s v="Kenosha"/>
    <s v="Wisconsin"/>
    <n v="53142"/>
    <x v="2"/>
    <s v="TEC-AC-10000736"/>
    <x v="2"/>
    <s v="Accessories"/>
    <s v="Logitech G600 MMO Gaming Mouse"/>
    <x v="4516"/>
    <n v="5"/>
    <n v="0"/>
    <n v="143.982"/>
    <s v="Kelly Williams"/>
    <s v=""/>
    <n v="1"/>
    <n v="0"/>
  </r>
  <r>
    <n v="8640"/>
    <x v="4304"/>
    <x v="736"/>
    <d v="2016-12-15T00:00:00"/>
    <s v="Second Class"/>
    <x v="169"/>
    <x v="169"/>
    <x v="1"/>
    <s v="United States"/>
    <s v="Henderson"/>
    <s v="Kentucky"/>
    <n v="42420"/>
    <x v="0"/>
    <s v="OFF-BI-10004970"/>
    <x v="1"/>
    <s v="Binders"/>
    <s v="ACCOHIDE 3-Ring Binder, Blue, 1&quot;"/>
    <x v="714"/>
    <n v="3"/>
    <n v="0"/>
    <n v="5.8232999999999997"/>
    <s v="Cassandra Brandow"/>
    <s v=""/>
    <n v="1"/>
    <n v="0"/>
  </r>
  <r>
    <n v="8641"/>
    <x v="4305"/>
    <x v="602"/>
    <d v="2019-01-16T00:00:00"/>
    <s v="Standard Class"/>
    <x v="106"/>
    <x v="106"/>
    <x v="1"/>
    <s v="United States"/>
    <s v="Dallas"/>
    <s v="Texas"/>
    <n v="75217"/>
    <x v="2"/>
    <s v="OFF-BI-10000545"/>
    <x v="1"/>
    <s v="Binders"/>
    <s v="GBC Ibimaster 500 Manual ProClick Binding System"/>
    <x v="5535"/>
    <n v="5"/>
    <n v="0.8"/>
    <n v="-1141.47"/>
    <s v="Kelly Williams"/>
    <s v=""/>
    <n v="1"/>
    <n v="0"/>
  </r>
  <r>
    <n v="8642"/>
    <x v="4306"/>
    <x v="574"/>
    <d v="2019-12-02T00:00:00"/>
    <s v="Same Day"/>
    <x v="603"/>
    <x v="603"/>
    <x v="0"/>
    <s v="United States"/>
    <s v="Peoria"/>
    <s v="Arizona"/>
    <n v="85345"/>
    <x v="1"/>
    <s v="OFF-BI-10001670"/>
    <x v="1"/>
    <s v="Binders"/>
    <s v="Vinyl Sectional Post Binders"/>
    <x v="5536"/>
    <n v="6"/>
    <n v="0.7"/>
    <n v="-45.239999999999995"/>
    <s v="Anna Andreadi"/>
    <s v=""/>
    <n v="1"/>
    <n v="0"/>
  </r>
  <r>
    <n v="8643"/>
    <x v="4307"/>
    <x v="627"/>
    <d v="2017-11-15T00:00:00"/>
    <s v="Standard Class"/>
    <x v="374"/>
    <x v="374"/>
    <x v="1"/>
    <s v="United States"/>
    <s v="Jacksonville"/>
    <s v="North Carolina"/>
    <n v="28540"/>
    <x v="0"/>
    <s v="OFF-FA-10000624"/>
    <x v="1"/>
    <s v="Fasteners"/>
    <s v="OIC Binder Clips"/>
    <x v="5305"/>
    <n v="11"/>
    <n v="0.2"/>
    <n v="11.814"/>
    <s v="Cassandra Brandow"/>
    <s v=""/>
    <n v="1"/>
    <n v="0"/>
  </r>
  <r>
    <n v="8644"/>
    <x v="4307"/>
    <x v="627"/>
    <d v="2017-11-15T00:00:00"/>
    <s v="Standard Class"/>
    <x v="374"/>
    <x v="374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x v="1325"/>
    <n v="1"/>
    <n v="0.2"/>
    <n v="1.6379999999999997"/>
    <s v="Cassandra Brandow"/>
    <s v=""/>
    <n v="1"/>
    <n v="0"/>
  </r>
  <r>
    <n v="8645"/>
    <x v="4307"/>
    <x v="627"/>
    <d v="2017-11-15T00:00:00"/>
    <s v="Standard Class"/>
    <x v="374"/>
    <x v="374"/>
    <x v="1"/>
    <s v="United States"/>
    <s v="Jacksonville"/>
    <s v="North Carolina"/>
    <n v="28540"/>
    <x v="0"/>
    <s v="OFF-BI-10000315"/>
    <x v="1"/>
    <s v="Binders"/>
    <s v="Poly Designer Cover &amp; Back"/>
    <x v="5537"/>
    <n v="7"/>
    <n v="0.7"/>
    <n v="-29.244599999999991"/>
    <s v="Cassandra Brandow"/>
    <s v=""/>
    <n v="1"/>
    <n v="0"/>
  </r>
  <r>
    <n v="8646"/>
    <x v="4307"/>
    <x v="627"/>
    <d v="2017-11-15T00:00:00"/>
    <s v="Standard Class"/>
    <x v="374"/>
    <x v="374"/>
    <x v="1"/>
    <s v="United States"/>
    <s v="Jacksonville"/>
    <s v="North Carolina"/>
    <n v="28540"/>
    <x v="0"/>
    <s v="FUR-FU-10000023"/>
    <x v="0"/>
    <s v="Furnishings"/>
    <s v="Eldon Wave Desk Accessories"/>
    <x v="5364"/>
    <n v="1"/>
    <n v="0.2"/>
    <n v="1.4136000000000002"/>
    <s v="Cassandra Brandow"/>
    <s v=""/>
    <n v="1"/>
    <n v="0"/>
  </r>
  <r>
    <n v="8647"/>
    <x v="4308"/>
    <x v="881"/>
    <d v="2018-11-29T00:00:00"/>
    <s v="Standard Class"/>
    <x v="708"/>
    <x v="708"/>
    <x v="0"/>
    <s v="United States"/>
    <s v="Los Angeles"/>
    <s v="California"/>
    <n v="90032"/>
    <x v="1"/>
    <s v="FUR-CH-10004698"/>
    <x v="0"/>
    <s v="Chairs"/>
    <s v="Padded Folding Chairs, Black, 4/Carton"/>
    <x v="4934"/>
    <n v="3"/>
    <n v="0.2"/>
    <n v="19.435200000000009"/>
    <s v="Anna Andreadi"/>
    <n v="1"/>
    <n v="0"/>
    <n v="0"/>
  </r>
  <r>
    <n v="8648"/>
    <x v="4309"/>
    <x v="901"/>
    <d v="2017-12-08T00:00:00"/>
    <s v="First Class"/>
    <x v="645"/>
    <x v="645"/>
    <x v="1"/>
    <s v="United States"/>
    <s v="Nashville"/>
    <s v="Tennessee"/>
    <n v="37211"/>
    <x v="0"/>
    <s v="FUR-CH-10004477"/>
    <x v="0"/>
    <s v="Chairs"/>
    <s v="Global Push Button Manager's Chair, Indigo"/>
    <x v="5538"/>
    <n v="2"/>
    <n v="0.2"/>
    <n v="10.960199999999993"/>
    <s v="Cassandra Brandow"/>
    <s v=""/>
    <n v="1"/>
    <n v="0"/>
  </r>
  <r>
    <n v="8649"/>
    <x v="4310"/>
    <x v="875"/>
    <d v="2018-08-03T00:00:00"/>
    <s v="Standard Class"/>
    <x v="653"/>
    <x v="653"/>
    <x v="0"/>
    <s v="United States"/>
    <s v="Charlotte"/>
    <s v="North Carolina"/>
    <n v="28205"/>
    <x v="0"/>
    <s v="OFF-ST-10003816"/>
    <x v="1"/>
    <s v="Storage"/>
    <s v="Fellowes High-Stak Drawer Files"/>
    <x v="3327"/>
    <n v="5"/>
    <n v="0.2"/>
    <n v="26.428499999999957"/>
    <s v="Cassandra Brandow"/>
    <s v=""/>
    <n v="1"/>
    <n v="0"/>
  </r>
  <r>
    <n v="8650"/>
    <x v="4310"/>
    <x v="875"/>
    <d v="2018-08-03T00:00:00"/>
    <s v="Standard Class"/>
    <x v="653"/>
    <x v="653"/>
    <x v="0"/>
    <s v="United States"/>
    <s v="Charlotte"/>
    <s v="North Carolina"/>
    <n v="28205"/>
    <x v="0"/>
    <s v="OFF-BI-10002429"/>
    <x v="1"/>
    <s v="Binders"/>
    <s v="Premier Elliptical Ring Binder, Black"/>
    <x v="5539"/>
    <n v="3"/>
    <n v="0.7"/>
    <n v="-20.090399999999995"/>
    <s v="Cassandra Brandow"/>
    <s v=""/>
    <n v="1"/>
    <n v="0"/>
  </r>
  <r>
    <n v="8651"/>
    <x v="4311"/>
    <x v="103"/>
    <d v="2016-09-13T00:00:00"/>
    <s v="Same Day"/>
    <x v="261"/>
    <x v="261"/>
    <x v="0"/>
    <s v="United States"/>
    <s v="Seattle"/>
    <s v="Washington"/>
    <n v="98103"/>
    <x v="1"/>
    <s v="OFF-FA-10000840"/>
    <x v="1"/>
    <s v="Fasteners"/>
    <s v="OIC Thumb-Tacks"/>
    <x v="5540"/>
    <n v="5"/>
    <n v="0"/>
    <n v="2.6789999999999998"/>
    <s v="Anna Andreadi"/>
    <n v="1"/>
    <n v="0"/>
    <n v="0"/>
  </r>
  <r>
    <n v="8652"/>
    <x v="4311"/>
    <x v="103"/>
    <d v="2016-09-13T00:00:00"/>
    <s v="Same Day"/>
    <x v="261"/>
    <x v="261"/>
    <x v="0"/>
    <s v="United States"/>
    <s v="Seattle"/>
    <s v="Washington"/>
    <n v="98103"/>
    <x v="1"/>
    <s v="FUR-FU-10001918"/>
    <x v="0"/>
    <s v="Furnishings"/>
    <s v="C-Line Cubicle Keepers Polyproplyene Holder With Velcro Backings"/>
    <x v="5541"/>
    <n v="3"/>
    <n v="0"/>
    <n v="5.5341000000000014"/>
    <s v="Anna Andreadi"/>
    <n v="1"/>
    <n v="0"/>
    <n v="0"/>
  </r>
  <r>
    <n v="8653"/>
    <x v="4311"/>
    <x v="103"/>
    <d v="2016-09-13T00:00:00"/>
    <s v="Same Day"/>
    <x v="261"/>
    <x v="261"/>
    <x v="0"/>
    <s v="United States"/>
    <s v="Seattle"/>
    <s v="Washington"/>
    <n v="98103"/>
    <x v="1"/>
    <s v="OFF-SU-10001574"/>
    <x v="1"/>
    <s v="Supplies"/>
    <s v="Acme Value Line Scissors"/>
    <x v="549"/>
    <n v="2"/>
    <n v="0"/>
    <n v="2.1899999999999995"/>
    <s v="Anna Andreadi"/>
    <n v="1"/>
    <n v="0"/>
    <n v="0"/>
  </r>
  <r>
    <n v="8654"/>
    <x v="4311"/>
    <x v="103"/>
    <d v="2016-09-13T00:00:00"/>
    <s v="Same Day"/>
    <x v="261"/>
    <x v="261"/>
    <x v="0"/>
    <s v="United States"/>
    <s v="Seattle"/>
    <s v="Washington"/>
    <n v="98103"/>
    <x v="1"/>
    <s v="TEC-AC-10001606"/>
    <x v="2"/>
    <s v="Accessories"/>
    <s v="Logitech Wireless Performance Mouse MX for PC and Mac"/>
    <x v="1664"/>
    <n v="2"/>
    <n v="0"/>
    <n v="75.992400000000004"/>
    <s v="Anna Andreadi"/>
    <n v="1"/>
    <n v="0"/>
    <n v="0"/>
  </r>
  <r>
    <n v="8655"/>
    <x v="4311"/>
    <x v="103"/>
    <d v="2016-09-13T00:00:00"/>
    <s v="Same Day"/>
    <x v="261"/>
    <x v="261"/>
    <x v="0"/>
    <s v="United States"/>
    <s v="Seattle"/>
    <s v="Washington"/>
    <n v="98103"/>
    <x v="1"/>
    <s v="TEC-AC-10003399"/>
    <x v="2"/>
    <s v="Accessories"/>
    <s v="Memorex Mini Travel Drive 64 GB USB 2.0 Flash Drive"/>
    <x v="5542"/>
    <n v="4"/>
    <n v="0"/>
    <n v="60.883200000000002"/>
    <s v="Anna Andreadi"/>
    <n v="1"/>
    <n v="0"/>
    <n v="0"/>
  </r>
  <r>
    <n v="8656"/>
    <x v="4311"/>
    <x v="103"/>
    <d v="2016-09-13T00:00:00"/>
    <s v="Same Day"/>
    <x v="261"/>
    <x v="261"/>
    <x v="0"/>
    <s v="United States"/>
    <s v="Seattle"/>
    <s v="Washington"/>
    <n v="98103"/>
    <x v="1"/>
    <s v="TEC-AC-10000865"/>
    <x v="2"/>
    <s v="Accessories"/>
    <s v="WD My Passport Ultra 500GB Portable External Hard Drive"/>
    <x v="5543"/>
    <n v="2"/>
    <n v="0"/>
    <n v="20.059999999999988"/>
    <s v="Anna Andreadi"/>
    <n v="1"/>
    <n v="0"/>
    <n v="0"/>
  </r>
  <r>
    <n v="8657"/>
    <x v="4311"/>
    <x v="103"/>
    <d v="2016-09-13T00:00:00"/>
    <s v="Same Day"/>
    <x v="261"/>
    <x v="261"/>
    <x v="0"/>
    <s v="United States"/>
    <s v="Seattle"/>
    <s v="Washington"/>
    <n v="98103"/>
    <x v="1"/>
    <s v="OFF-PA-10002923"/>
    <x v="1"/>
    <s v="Paper"/>
    <s v="Xerox 1942"/>
    <x v="1553"/>
    <n v="1"/>
    <n v="0"/>
    <n v="24.47"/>
    <s v="Anna Andreadi"/>
    <n v="1"/>
    <n v="0"/>
    <n v="0"/>
  </r>
  <r>
    <n v="8658"/>
    <x v="4311"/>
    <x v="103"/>
    <d v="2016-09-13T00:00:00"/>
    <s v="Same Day"/>
    <x v="261"/>
    <x v="261"/>
    <x v="0"/>
    <s v="United States"/>
    <s v="Seattle"/>
    <s v="Washington"/>
    <n v="98103"/>
    <x v="1"/>
    <s v="OFF-AP-10004785"/>
    <x v="1"/>
    <s v="Appliances"/>
    <s v="Holmes Replacement Filter for HEPA Air Cleaner, Medium Room"/>
    <x v="5544"/>
    <n v="2"/>
    <n v="0"/>
    <n v="9.743800000000002"/>
    <s v="Anna Andreadi"/>
    <n v="1"/>
    <n v="0"/>
    <n v="0"/>
  </r>
  <r>
    <n v="8659"/>
    <x v="4312"/>
    <x v="1028"/>
    <d v="2018-06-25T00:00:00"/>
    <s v="Standard Class"/>
    <x v="33"/>
    <x v="33"/>
    <x v="1"/>
    <s v="United States"/>
    <s v="Chicago"/>
    <s v="Illinois"/>
    <n v="60623"/>
    <x v="2"/>
    <s v="OFF-BI-10003727"/>
    <x v="1"/>
    <s v="Binders"/>
    <s v="Avery Durable Slant Ring Binders With Label Holder"/>
    <x v="5545"/>
    <n v="1"/>
    <n v="0.8"/>
    <n v="-1.3376000000000001"/>
    <s v="Kelly Williams"/>
    <s v=""/>
    <n v="1"/>
    <n v="0"/>
  </r>
  <r>
    <n v="8660"/>
    <x v="4313"/>
    <x v="323"/>
    <d v="2018-09-08T00:00:00"/>
    <s v="Standard Class"/>
    <x v="588"/>
    <x v="588"/>
    <x v="1"/>
    <s v="United States"/>
    <s v="Cincinnati"/>
    <s v="Ohio"/>
    <n v="45231"/>
    <x v="3"/>
    <s v="OFF-PA-10002246"/>
    <x v="1"/>
    <s v="Paper"/>
    <s v="Wirebound Four 2-3/4 x 5 Forms per Page, 400 Sets per Book"/>
    <x v="2733"/>
    <n v="6"/>
    <n v="0.2"/>
    <n v="11.223000000000001"/>
    <s v="Chuck Magee"/>
    <s v=""/>
    <n v="1"/>
    <n v="0"/>
  </r>
  <r>
    <n v="8661"/>
    <x v="4314"/>
    <x v="920"/>
    <d v="2019-11-30T00:00:00"/>
    <s v="Standard Class"/>
    <x v="521"/>
    <x v="521"/>
    <x v="0"/>
    <s v="United States"/>
    <s v="Fort Lauderdale"/>
    <s v="Florida"/>
    <n v="33311"/>
    <x v="0"/>
    <s v="FUR-BO-10003965"/>
    <x v="0"/>
    <s v="Bookcases"/>
    <s v="O'Sullivan Manor Hill 2-Door Library in Brianna Oak"/>
    <x v="1937"/>
    <n v="5"/>
    <n v="0.2"/>
    <n v="-81.440999999999946"/>
    <s v="Cassandra Brandow"/>
    <s v=""/>
    <n v="1"/>
    <n v="0"/>
  </r>
  <r>
    <n v="8662"/>
    <x v="4315"/>
    <x v="793"/>
    <d v="2017-05-17T00:00:00"/>
    <s v="Standard Class"/>
    <x v="506"/>
    <x v="506"/>
    <x v="0"/>
    <s v="United States"/>
    <s v="Houston"/>
    <s v="Texas"/>
    <n v="77041"/>
    <x v="2"/>
    <s v="FUR-FU-10000175"/>
    <x v="0"/>
    <s v="Furnishings"/>
    <s v="DAX Wood Document Frame."/>
    <x v="5546"/>
    <n v="4"/>
    <n v="0.6"/>
    <n v="-15.9268"/>
    <s v="Kelly Williams"/>
    <s v=""/>
    <n v="1"/>
    <n v="0"/>
  </r>
  <r>
    <n v="8663"/>
    <x v="4315"/>
    <x v="793"/>
    <d v="2017-05-17T00:00:00"/>
    <s v="Standard Class"/>
    <x v="506"/>
    <x v="506"/>
    <x v="0"/>
    <s v="United States"/>
    <s v="Houston"/>
    <s v="Texas"/>
    <n v="77041"/>
    <x v="2"/>
    <s v="TEC-PH-10001336"/>
    <x v="2"/>
    <s v="Phones"/>
    <s v="Digium D40 VoIP phone"/>
    <x v="5547"/>
    <n v="6"/>
    <n v="0.2"/>
    <n v="69.654599999999988"/>
    <s v="Kelly Williams"/>
    <s v=""/>
    <n v="1"/>
    <n v="0"/>
  </r>
  <r>
    <n v="8664"/>
    <x v="4315"/>
    <x v="793"/>
    <d v="2017-05-17T00:00:00"/>
    <s v="Standard Class"/>
    <x v="506"/>
    <x v="506"/>
    <x v="0"/>
    <s v="United States"/>
    <s v="Houston"/>
    <s v="Texas"/>
    <n v="77041"/>
    <x v="2"/>
    <s v="OFF-PA-10001954"/>
    <x v="1"/>
    <s v="Paper"/>
    <s v="Xerox 1964"/>
    <x v="5548"/>
    <n v="7"/>
    <n v="0.2"/>
    <n v="41.568799999999996"/>
    <s v="Kelly Williams"/>
    <s v=""/>
    <n v="1"/>
    <n v="0"/>
  </r>
  <r>
    <n v="8665"/>
    <x v="4316"/>
    <x v="983"/>
    <d v="2019-04-01T00:00:00"/>
    <s v="Second Class"/>
    <x v="269"/>
    <x v="269"/>
    <x v="0"/>
    <s v="United States"/>
    <s v="Lakewood"/>
    <s v="California"/>
    <n v="90712"/>
    <x v="1"/>
    <s v="FUR-FU-10004973"/>
    <x v="0"/>
    <s v="Furnishings"/>
    <s v="Flat Face Poster Frame"/>
    <x v="5549"/>
    <n v="5"/>
    <n v="0"/>
    <n v="39.564000000000007"/>
    <s v="Anna Andreadi"/>
    <s v=""/>
    <n v="1"/>
    <n v="0"/>
  </r>
  <r>
    <n v="8666"/>
    <x v="4317"/>
    <x v="1019"/>
    <d v="2018-11-18T00:00:00"/>
    <s v="First Class"/>
    <x v="707"/>
    <x v="707"/>
    <x v="2"/>
    <s v="United States"/>
    <s v="San Francisco"/>
    <s v="California"/>
    <n v="94122"/>
    <x v="1"/>
    <s v="OFF-SU-10004231"/>
    <x v="1"/>
    <s v="Supplies"/>
    <s v="Acme Tagit Stainless Steel Antibacterial Scissors"/>
    <x v="5550"/>
    <n v="5"/>
    <n v="0"/>
    <n v="13.365"/>
    <s v="Anna Andreadi"/>
    <n v="1"/>
    <n v="0"/>
    <n v="0"/>
  </r>
  <r>
    <n v="8667"/>
    <x v="4318"/>
    <x v="945"/>
    <d v="2019-01-02T00:00:00"/>
    <s v="First Class"/>
    <x v="788"/>
    <x v="788"/>
    <x v="1"/>
    <s v="United States"/>
    <s v="Philadelphia"/>
    <s v="Pennsylvania"/>
    <n v="19140"/>
    <x v="3"/>
    <s v="OFF-AR-10004269"/>
    <x v="1"/>
    <s v="Art"/>
    <s v="Newell 31"/>
    <x v="1053"/>
    <n v="5"/>
    <n v="0.2"/>
    <n v="1.6519999999999992"/>
    <s v="Chuck Magee"/>
    <s v=""/>
    <n v="1"/>
    <n v="1"/>
  </r>
  <r>
    <n v="8668"/>
    <x v="4319"/>
    <x v="596"/>
    <d v="2018-12-24T00:00:00"/>
    <s v="Second Class"/>
    <x v="525"/>
    <x v="525"/>
    <x v="2"/>
    <s v="United States"/>
    <s v="Seattle"/>
    <s v="Washington"/>
    <n v="98115"/>
    <x v="1"/>
    <s v="OFF-BI-10004002"/>
    <x v="1"/>
    <s v="Binders"/>
    <s v="Wilson Jones International Size A4 Ring Binders"/>
    <x v="2444"/>
    <n v="4"/>
    <n v="0.2"/>
    <n v="19.375999999999998"/>
    <s v="Anna Andreadi"/>
    <s v=""/>
    <n v="1"/>
    <n v="0"/>
  </r>
  <r>
    <n v="8669"/>
    <x v="4319"/>
    <x v="596"/>
    <d v="2018-12-24T00:00:00"/>
    <s v="Second Class"/>
    <x v="525"/>
    <x v="525"/>
    <x v="2"/>
    <s v="United States"/>
    <s v="Seattle"/>
    <s v="Washington"/>
    <n v="98115"/>
    <x v="1"/>
    <s v="TEC-MA-10000752"/>
    <x v="2"/>
    <s v="Machines"/>
    <s v="Texas Instrument TI-15 Fraction Calculator"/>
    <x v="1057"/>
    <n v="1"/>
    <n v="0.2"/>
    <n v="3.7569999999999992"/>
    <s v="Anna Andreadi"/>
    <s v=""/>
    <n v="1"/>
    <n v="0"/>
  </r>
  <r>
    <n v="8670"/>
    <x v="4320"/>
    <x v="139"/>
    <d v="2017-12-25T00:00:00"/>
    <s v="Second Class"/>
    <x v="482"/>
    <x v="482"/>
    <x v="0"/>
    <s v="United States"/>
    <s v="Los Angeles"/>
    <s v="California"/>
    <n v="90036"/>
    <x v="1"/>
    <s v="OFF-PA-10004947"/>
    <x v="1"/>
    <s v="Paper"/>
    <s v="Easy-staple paper"/>
    <x v="860"/>
    <n v="4"/>
    <n v="0"/>
    <n v="7.7039999999999988"/>
    <s v="Anna Andreadi"/>
    <s v=""/>
    <n v="1"/>
    <n v="0"/>
  </r>
  <r>
    <n v="8671"/>
    <x v="4321"/>
    <x v="422"/>
    <d v="2017-01-01T00:00:00"/>
    <s v="Second Class"/>
    <x v="41"/>
    <x v="41"/>
    <x v="0"/>
    <s v="United States"/>
    <s v="Cleveland"/>
    <s v="Ohio"/>
    <n v="44105"/>
    <x v="3"/>
    <s v="FUR-FU-10004904"/>
    <x v="0"/>
    <s v="Furnishings"/>
    <s v="Eldon &quot;L&quot; Workstation Diamond Chairmat"/>
    <x v="5551"/>
    <n v="3"/>
    <n v="0.2"/>
    <n v="-18.23520000000002"/>
    <s v="Chuck Magee"/>
    <s v=""/>
    <n v="1"/>
    <n v="0"/>
  </r>
  <r>
    <n v="8672"/>
    <x v="4321"/>
    <x v="422"/>
    <d v="2017-01-01T00:00:00"/>
    <s v="Second Class"/>
    <x v="41"/>
    <x v="41"/>
    <x v="0"/>
    <s v="United States"/>
    <s v="Cleveland"/>
    <s v="Ohio"/>
    <n v="44105"/>
    <x v="3"/>
    <s v="OFF-ST-10002790"/>
    <x v="1"/>
    <s v="Storage"/>
    <s v="Safco Industrial Shelving"/>
    <x v="5092"/>
    <n v="2"/>
    <n v="0.2"/>
    <n v="-25.108999999999988"/>
    <s v="Chuck Magee"/>
    <s v=""/>
    <n v="1"/>
    <n v="0"/>
  </r>
  <r>
    <n v="8673"/>
    <x v="4322"/>
    <x v="911"/>
    <d v="2019-02-21T00:00:00"/>
    <s v="Standard Class"/>
    <x v="559"/>
    <x v="559"/>
    <x v="0"/>
    <s v="United States"/>
    <s v="Decatur"/>
    <s v="Illinois"/>
    <n v="62521"/>
    <x v="2"/>
    <s v="OFF-FA-10004854"/>
    <x v="1"/>
    <s v="Fasteners"/>
    <s v="Vinyl Coated Wire Paper Clips in Organizer Box, 800/Box"/>
    <x v="5385"/>
    <n v="2"/>
    <n v="0.2"/>
    <n v="6.1991999999999994"/>
    <s v="Kelly Williams"/>
    <s v=""/>
    <n v="1"/>
    <n v="0"/>
  </r>
  <r>
    <n v="8674"/>
    <x v="4322"/>
    <x v="911"/>
    <d v="2019-02-21T00:00:00"/>
    <s v="Standard Class"/>
    <x v="559"/>
    <x v="559"/>
    <x v="0"/>
    <s v="United States"/>
    <s v="Decatur"/>
    <s v="Illinois"/>
    <n v="62521"/>
    <x v="2"/>
    <s v="FUR-CH-10004063"/>
    <x v="0"/>
    <s v="Chairs"/>
    <s v="Global Deluxe High-Back Manager's Chair"/>
    <x v="121"/>
    <n v="3"/>
    <n v="0.3"/>
    <n v="-8.5794000000000779"/>
    <s v="Kelly Williams"/>
    <s v=""/>
    <n v="1"/>
    <n v="0"/>
  </r>
  <r>
    <n v="8675"/>
    <x v="4322"/>
    <x v="911"/>
    <d v="2019-02-21T00:00:00"/>
    <s v="Standard Class"/>
    <x v="559"/>
    <x v="559"/>
    <x v="0"/>
    <s v="United States"/>
    <s v="Decatur"/>
    <s v="Illinois"/>
    <n v="62521"/>
    <x v="2"/>
    <s v="OFF-ST-10000642"/>
    <x v="1"/>
    <s v="Storage"/>
    <s v="Tennsco Lockers, Gray"/>
    <x v="4503"/>
    <n v="3"/>
    <n v="0.2"/>
    <n v="-8.1822000000000052"/>
    <s v="Kelly Williams"/>
    <s v=""/>
    <n v="1"/>
    <n v="0"/>
  </r>
  <r>
    <n v="8676"/>
    <x v="4322"/>
    <x v="911"/>
    <d v="2019-02-21T00:00:00"/>
    <s v="Standard Class"/>
    <x v="559"/>
    <x v="559"/>
    <x v="0"/>
    <s v="United States"/>
    <s v="Decatur"/>
    <s v="Illinois"/>
    <n v="62521"/>
    <x v="2"/>
    <s v="OFF-AR-10004078"/>
    <x v="1"/>
    <s v="Art"/>
    <s v="Newell 312"/>
    <x v="5552"/>
    <n v="6"/>
    <n v="0.2"/>
    <n v="3.5039999999999996"/>
    <s v="Kelly Williams"/>
    <s v=""/>
    <n v="1"/>
    <n v="0"/>
  </r>
  <r>
    <n v="8677"/>
    <x v="4322"/>
    <x v="911"/>
    <d v="2019-02-21T00:00:00"/>
    <s v="Standard Class"/>
    <x v="559"/>
    <x v="559"/>
    <x v="0"/>
    <s v="United States"/>
    <s v="Decatur"/>
    <s v="Illinois"/>
    <n v="62521"/>
    <x v="2"/>
    <s v="FUR-FU-10004270"/>
    <x v="0"/>
    <s v="Furnishings"/>
    <s v="Executive Impressions 13&quot; Clairmont Wall Clock"/>
    <x v="5553"/>
    <n v="1"/>
    <n v="0.6"/>
    <n v="-3.6536999999999988"/>
    <s v="Kelly Williams"/>
    <s v=""/>
    <n v="1"/>
    <n v="0"/>
  </r>
  <r>
    <n v="8678"/>
    <x v="4323"/>
    <x v="1200"/>
    <d v="2019-10-26T00:00:00"/>
    <s v="First Class"/>
    <x v="138"/>
    <x v="138"/>
    <x v="0"/>
    <s v="United States"/>
    <s v="Mansfield"/>
    <s v="Texas"/>
    <n v="76063"/>
    <x v="2"/>
    <s v="FUR-TA-10004607"/>
    <x v="0"/>
    <s v="Tables"/>
    <s v="Hon 2111 Invitation Series Straight Table"/>
    <x v="5554"/>
    <n v="5"/>
    <n v="0.3"/>
    <n v="-81.306500000000028"/>
    <s v="Kelly Williams"/>
    <s v=""/>
    <n v="1"/>
    <n v="0"/>
  </r>
  <r>
    <n v="8679"/>
    <x v="4324"/>
    <x v="476"/>
    <d v="2018-09-07T00:00:00"/>
    <s v="Second Class"/>
    <x v="279"/>
    <x v="279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x v="5555"/>
    <n v="8"/>
    <n v="0.8"/>
    <n v="-13.342400000000001"/>
    <s v="Kelly Williams"/>
    <s v=""/>
    <n v="1"/>
    <n v="0"/>
  </r>
  <r>
    <n v="8680"/>
    <x v="4324"/>
    <x v="476"/>
    <d v="2018-09-07T00:00:00"/>
    <s v="Second Class"/>
    <x v="279"/>
    <x v="279"/>
    <x v="2"/>
    <s v="United States"/>
    <s v="Houston"/>
    <s v="Texas"/>
    <n v="77070"/>
    <x v="2"/>
    <s v="TEC-AC-10001714"/>
    <x v="2"/>
    <s v="Accessories"/>
    <s v="Logitech MX Performance Wireless Mouse"/>
    <x v="4703"/>
    <n v="5"/>
    <n v="0.2"/>
    <n v="33.906499999999994"/>
    <s v="Kelly Williams"/>
    <s v=""/>
    <n v="1"/>
    <n v="0"/>
  </r>
  <r>
    <n v="8681"/>
    <x v="4325"/>
    <x v="49"/>
    <d v="2018-12-03T00:00:00"/>
    <s v="Second Class"/>
    <x v="63"/>
    <x v="63"/>
    <x v="1"/>
    <s v="United States"/>
    <s v="Richmond"/>
    <s v="Virginia"/>
    <n v="23223"/>
    <x v="0"/>
    <s v="OFF-AP-10002945"/>
    <x v="1"/>
    <s v="Appliances"/>
    <s v="Honeywell Enviracaire Portable HEPA Air Cleaner for 17' x 22' Room"/>
    <x v="5556"/>
    <n v="7"/>
    <n v="0"/>
    <n v="694.50149999999985"/>
    <s v="Cassandra Brandow"/>
    <s v=""/>
    <n v="1"/>
    <n v="0"/>
  </r>
  <r>
    <n v="8682"/>
    <x v="4325"/>
    <x v="49"/>
    <d v="2018-12-03T00:00:00"/>
    <s v="Second Class"/>
    <x v="63"/>
    <x v="63"/>
    <x v="1"/>
    <s v="United States"/>
    <s v="Richmond"/>
    <s v="Virginia"/>
    <n v="23223"/>
    <x v="0"/>
    <s v="OFF-SU-10004664"/>
    <x v="1"/>
    <s v="Supplies"/>
    <s v="Acme Softgrip Scissors"/>
    <x v="5557"/>
    <n v="5"/>
    <n v="0"/>
    <n v="11.802999999999999"/>
    <s v="Cassandra Brandow"/>
    <s v=""/>
    <n v="1"/>
    <n v="0"/>
  </r>
  <r>
    <n v="8683"/>
    <x v="4326"/>
    <x v="1127"/>
    <d v="2016-11-10T00:00:00"/>
    <s v="Standard Class"/>
    <x v="256"/>
    <x v="256"/>
    <x v="2"/>
    <s v="United States"/>
    <s v="Arlington"/>
    <s v="Virginia"/>
    <n v="22204"/>
    <x v="0"/>
    <s v="TEC-AC-10002550"/>
    <x v="2"/>
    <s v="Accessories"/>
    <s v="Maxell 4.7GB DVD-RW 3/Pack"/>
    <x v="3706"/>
    <n v="3"/>
    <n v="0"/>
    <n v="16.2486"/>
    <s v="Cassandra Brandow"/>
    <s v=""/>
    <n v="1"/>
    <n v="0"/>
  </r>
  <r>
    <n v="8684"/>
    <x v="4327"/>
    <x v="920"/>
    <d v="2019-12-01T00:00:00"/>
    <s v="Standard Class"/>
    <x v="356"/>
    <x v="356"/>
    <x v="0"/>
    <s v="United States"/>
    <s v="San Francisco"/>
    <s v="California"/>
    <n v="94122"/>
    <x v="1"/>
    <s v="OFF-AR-10002335"/>
    <x v="1"/>
    <s v="Art"/>
    <s v="DIXON Oriole Pencils"/>
    <x v="788"/>
    <n v="2"/>
    <n v="0"/>
    <n v="1.3416000000000001"/>
    <s v="Anna Andreadi"/>
    <s v=""/>
    <n v="1"/>
    <n v="0"/>
  </r>
  <r>
    <n v="8685"/>
    <x v="4328"/>
    <x v="186"/>
    <d v="2018-12-23T00:00:00"/>
    <s v="Standard Class"/>
    <x v="184"/>
    <x v="184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x v="5558"/>
    <n v="7"/>
    <n v="0"/>
    <n v="4.4540999999999986"/>
    <s v="Anna Andreadi"/>
    <s v=""/>
    <n v="1"/>
    <n v="0"/>
  </r>
  <r>
    <n v="8686"/>
    <x v="4329"/>
    <x v="237"/>
    <d v="2019-11-18T00:00:00"/>
    <s v="Second Class"/>
    <x v="463"/>
    <x v="463"/>
    <x v="1"/>
    <s v="United States"/>
    <s v="Watertown"/>
    <s v="New York"/>
    <n v="13601"/>
    <x v="3"/>
    <s v="OFF-ST-10003996"/>
    <x v="1"/>
    <s v="Storage"/>
    <s v="Letter/Legal File Tote with Clear Snap-On Lid, Black Granite"/>
    <x v="5559"/>
    <n v="6"/>
    <n v="0"/>
    <n v="25.053599999999996"/>
    <s v="Chuck Magee"/>
    <s v=""/>
    <n v="1"/>
    <n v="0"/>
  </r>
  <r>
    <n v="8687"/>
    <x v="4330"/>
    <x v="190"/>
    <d v="2018-06-26T00:00:00"/>
    <s v="Same Day"/>
    <x v="340"/>
    <x v="340"/>
    <x v="1"/>
    <s v="United States"/>
    <s v="Los Angeles"/>
    <s v="California"/>
    <n v="90036"/>
    <x v="1"/>
    <s v="OFF-SU-10003505"/>
    <x v="1"/>
    <s v="Supplies"/>
    <s v="Premier Electric Letter Opener"/>
    <x v="4540"/>
    <n v="2"/>
    <n v="0"/>
    <n v="11.585999999999984"/>
    <s v="Anna Andreadi"/>
    <s v=""/>
    <n v="1"/>
    <n v="0"/>
  </r>
  <r>
    <n v="8688"/>
    <x v="4330"/>
    <x v="190"/>
    <d v="2018-06-26T00:00:00"/>
    <s v="Same Day"/>
    <x v="340"/>
    <x v="340"/>
    <x v="1"/>
    <s v="United States"/>
    <s v="Los Angeles"/>
    <s v="California"/>
    <n v="90036"/>
    <x v="1"/>
    <s v="OFF-FA-10000624"/>
    <x v="1"/>
    <s v="Fasteners"/>
    <s v="OIC Binder Clips"/>
    <x v="1511"/>
    <n v="5"/>
    <n v="0"/>
    <n v="8.9499999999999993"/>
    <s v="Anna Andreadi"/>
    <s v=""/>
    <n v="1"/>
    <n v="0"/>
  </r>
  <r>
    <n v="8689"/>
    <x v="4330"/>
    <x v="190"/>
    <d v="2018-06-26T00:00:00"/>
    <s v="Same Day"/>
    <x v="340"/>
    <x v="340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x v="1140"/>
    <n v="2"/>
    <n v="0"/>
    <n v="5.6159999999999997"/>
    <s v="Anna Andreadi"/>
    <s v=""/>
    <n v="1"/>
    <n v="0"/>
  </r>
  <r>
    <n v="8690"/>
    <x v="4331"/>
    <x v="58"/>
    <d v="2016-12-30T00:00:00"/>
    <s v="Standard Class"/>
    <x v="672"/>
    <x v="672"/>
    <x v="1"/>
    <s v="United States"/>
    <s v="Philadelphia"/>
    <s v="Pennsylvania"/>
    <n v="19140"/>
    <x v="3"/>
    <s v="OFF-AR-10002257"/>
    <x v="1"/>
    <s v="Art"/>
    <s v="Eldon Spacemaker Box, Quick-Snap Lid, Clear"/>
    <x v="2245"/>
    <n v="3"/>
    <n v="0.2"/>
    <n v="1.102199999999999"/>
    <s v="Chuck Magee"/>
    <s v=""/>
    <n v="1"/>
    <n v="0"/>
  </r>
  <r>
    <n v="8691"/>
    <x v="4332"/>
    <x v="1041"/>
    <d v="2018-08-18T00:00:00"/>
    <s v="Standard Class"/>
    <x v="70"/>
    <x v="70"/>
    <x v="1"/>
    <s v="United States"/>
    <s v="Akron"/>
    <s v="Ohio"/>
    <n v="44312"/>
    <x v="3"/>
    <s v="TEC-PH-10003580"/>
    <x v="2"/>
    <s v="Phones"/>
    <s v="Cisco IP Phone 7961G-GE VoIP phone"/>
    <x v="4688"/>
    <n v="2"/>
    <n v="0.4"/>
    <n v="-56.310799999999972"/>
    <s v="Chuck Magee"/>
    <s v=""/>
    <n v="1"/>
    <n v="0"/>
  </r>
  <r>
    <n v="8692"/>
    <x v="4332"/>
    <x v="1041"/>
    <d v="2018-08-18T00:00:00"/>
    <s v="Standard Class"/>
    <x v="70"/>
    <x v="70"/>
    <x v="1"/>
    <s v="United States"/>
    <s v="Akron"/>
    <s v="Ohio"/>
    <n v="44312"/>
    <x v="3"/>
    <s v="TEC-PH-10001530"/>
    <x v="2"/>
    <s v="Phones"/>
    <s v="Plantronics Voyager Pro Legend"/>
    <x v="5560"/>
    <n v="2"/>
    <n v="0.4"/>
    <n v="-49.437600000000032"/>
    <s v="Chuck Magee"/>
    <s v=""/>
    <n v="1"/>
    <n v="0"/>
  </r>
  <r>
    <n v="8693"/>
    <x v="4332"/>
    <x v="1041"/>
    <d v="2018-08-18T00:00:00"/>
    <s v="Standard Class"/>
    <x v="70"/>
    <x v="70"/>
    <x v="1"/>
    <s v="United States"/>
    <s v="Akron"/>
    <s v="Ohio"/>
    <n v="44312"/>
    <x v="3"/>
    <s v="TEC-AC-10000420"/>
    <x v="2"/>
    <s v="Accessories"/>
    <s v="Logitech G500s Laser Gaming Mouse with Adjustable Weight Tuning"/>
    <x v="463"/>
    <n v="5"/>
    <n v="0.2"/>
    <n v="48.992999999999995"/>
    <s v="Chuck Magee"/>
    <s v=""/>
    <n v="1"/>
    <n v="0"/>
  </r>
  <r>
    <n v="8694"/>
    <x v="4333"/>
    <x v="1057"/>
    <d v="2018-10-28T00:00:00"/>
    <s v="Standard Class"/>
    <x v="525"/>
    <x v="525"/>
    <x v="2"/>
    <s v="United States"/>
    <s v="San Francisco"/>
    <s v="California"/>
    <n v="94110"/>
    <x v="1"/>
    <s v="TEC-AC-10000892"/>
    <x v="2"/>
    <s v="Accessories"/>
    <s v="NETGEAR N750 Dual Band Wi-Fi Gigabit Router"/>
    <x v="5561"/>
    <n v="5"/>
    <n v="0"/>
    <n v="162"/>
    <s v="Anna Andreadi"/>
    <n v="1"/>
    <n v="0"/>
    <n v="0"/>
  </r>
  <r>
    <n v="8695"/>
    <x v="4334"/>
    <x v="709"/>
    <d v="2016-08-28T00:00:00"/>
    <s v="Second Class"/>
    <x v="128"/>
    <x v="128"/>
    <x v="2"/>
    <s v="United States"/>
    <s v="Grand Rapids"/>
    <s v="Michigan"/>
    <n v="49505"/>
    <x v="2"/>
    <s v="OFF-PA-10001934"/>
    <x v="1"/>
    <s v="Paper"/>
    <s v="Xerox 1993"/>
    <x v="541"/>
    <n v="3"/>
    <n v="0"/>
    <n v="9.5256000000000007"/>
    <s v="Kelly Williams"/>
    <s v=""/>
    <n v="1"/>
    <n v="0"/>
  </r>
  <r>
    <n v="8696"/>
    <x v="4335"/>
    <x v="175"/>
    <d v="2019-09-17T00:00:00"/>
    <s v="Second Class"/>
    <x v="37"/>
    <x v="37"/>
    <x v="2"/>
    <s v="United States"/>
    <s v="San Francisco"/>
    <s v="California"/>
    <n v="94109"/>
    <x v="1"/>
    <s v="FUR-TA-10003473"/>
    <x v="0"/>
    <s v="Tables"/>
    <s v="Bretford Rectangular Conference Table Tops"/>
    <x v="1216"/>
    <n v="1"/>
    <n v="0.2"/>
    <n v="11.283900000000017"/>
    <s v="Anna Andreadi"/>
    <s v=""/>
    <n v="1"/>
    <n v="0"/>
  </r>
  <r>
    <n v="8697"/>
    <x v="4336"/>
    <x v="140"/>
    <d v="2019-06-20T00:00:00"/>
    <s v="Standard Class"/>
    <x v="131"/>
    <x v="131"/>
    <x v="1"/>
    <s v="United States"/>
    <s v="Nashville"/>
    <s v="Tennessee"/>
    <n v="37211"/>
    <x v="0"/>
    <s v="TEC-PH-10001051"/>
    <x v="2"/>
    <s v="Phones"/>
    <s v="HTC One"/>
    <x v="1977"/>
    <n v="3"/>
    <n v="0.2"/>
    <n v="26.997299999999967"/>
    <s v="Cassandra Brandow"/>
    <n v="1"/>
    <n v="0"/>
    <n v="0"/>
  </r>
  <r>
    <n v="8698"/>
    <x v="4336"/>
    <x v="140"/>
    <d v="2019-06-20T00:00:00"/>
    <s v="Standard Class"/>
    <x v="131"/>
    <x v="131"/>
    <x v="1"/>
    <s v="United States"/>
    <s v="Nashville"/>
    <s v="Tennessee"/>
    <n v="37211"/>
    <x v="0"/>
    <s v="FUR-FU-10004351"/>
    <x v="0"/>
    <s v="Furnishings"/>
    <s v="Staple-based wall hangings"/>
    <x v="5562"/>
    <n v="4"/>
    <n v="0.2"/>
    <n v="9.3504000000000005"/>
    <s v="Cassandra Brandow"/>
    <n v="1"/>
    <n v="0"/>
    <n v="0"/>
  </r>
  <r>
    <n v="8699"/>
    <x v="4336"/>
    <x v="140"/>
    <d v="2019-06-20T00:00:00"/>
    <s v="Standard Class"/>
    <x v="131"/>
    <x v="131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x v="5563"/>
    <n v="2"/>
    <n v="0.4"/>
    <n v="-28.224000000000004"/>
    <s v="Cassandra Brandow"/>
    <n v="1"/>
    <n v="0"/>
    <n v="0"/>
  </r>
  <r>
    <n v="8700"/>
    <x v="4336"/>
    <x v="140"/>
    <d v="2019-06-20T00:00:00"/>
    <s v="Standard Class"/>
    <x v="131"/>
    <x v="131"/>
    <x v="1"/>
    <s v="United States"/>
    <s v="Nashville"/>
    <s v="Tennessee"/>
    <n v="37211"/>
    <x v="0"/>
    <s v="TEC-PH-10000560"/>
    <x v="2"/>
    <s v="Phones"/>
    <s v="Samsung Galaxy S III - 16GB - pebble blue (T-Mobile)"/>
    <x v="5564"/>
    <n v="8"/>
    <n v="0.2"/>
    <n v="223.99360000000013"/>
    <s v="Cassandra Brandow"/>
    <n v="1"/>
    <n v="0"/>
    <n v="0"/>
  </r>
  <r>
    <n v="8701"/>
    <x v="4336"/>
    <x v="140"/>
    <d v="2019-06-20T00:00:00"/>
    <s v="Standard Class"/>
    <x v="131"/>
    <x v="131"/>
    <x v="1"/>
    <s v="United States"/>
    <s v="Nashville"/>
    <s v="Tennessee"/>
    <n v="37211"/>
    <x v="0"/>
    <s v="OFF-AP-10004249"/>
    <x v="1"/>
    <s v="Appliances"/>
    <s v="Staple holder"/>
    <x v="5565"/>
    <n v="8"/>
    <n v="0.2"/>
    <n v="6.7031999999999954"/>
    <s v="Cassandra Brandow"/>
    <n v="1"/>
    <n v="0"/>
    <n v="0"/>
  </r>
  <r>
    <n v="8702"/>
    <x v="4336"/>
    <x v="140"/>
    <d v="2019-06-20T00:00:00"/>
    <s v="Standard Class"/>
    <x v="131"/>
    <x v="131"/>
    <x v="1"/>
    <s v="United States"/>
    <s v="Nashville"/>
    <s v="Tennessee"/>
    <n v="37211"/>
    <x v="0"/>
    <s v="OFF-ST-10001490"/>
    <x v="1"/>
    <s v="Storage"/>
    <s v="Hot File 7-Pocket, Floor Stand"/>
    <x v="573"/>
    <n v="1"/>
    <n v="0.2"/>
    <n v="17.84699999999998"/>
    <s v="Cassandra Brandow"/>
    <n v="1"/>
    <n v="0"/>
    <n v="0"/>
  </r>
  <r>
    <n v="8703"/>
    <x v="4336"/>
    <x v="140"/>
    <d v="2019-06-20T00:00:00"/>
    <s v="Standard Class"/>
    <x v="131"/>
    <x v="131"/>
    <x v="1"/>
    <s v="United States"/>
    <s v="Nashville"/>
    <s v="Tennessee"/>
    <n v="37211"/>
    <x v="0"/>
    <s v="OFF-PA-10000312"/>
    <x v="1"/>
    <s v="Paper"/>
    <s v="Xerox 1955"/>
    <x v="5566"/>
    <n v="5"/>
    <n v="0.2"/>
    <n v="29.691999999999993"/>
    <s v="Cassandra Brandow"/>
    <n v="1"/>
    <n v="0"/>
    <n v="0"/>
  </r>
  <r>
    <n v="8704"/>
    <x v="4337"/>
    <x v="879"/>
    <d v="2017-03-05T00:00:00"/>
    <s v="Standard Class"/>
    <x v="261"/>
    <x v="261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x v="1503"/>
    <n v="2"/>
    <n v="0.2"/>
    <n v="0.44399999999999973"/>
    <s v="Chuck Magee"/>
    <s v=""/>
    <n v="1"/>
    <n v="0"/>
  </r>
  <r>
    <n v="8705"/>
    <x v="4338"/>
    <x v="310"/>
    <d v="2018-07-26T00:00:00"/>
    <s v="First Class"/>
    <x v="582"/>
    <x v="582"/>
    <x v="0"/>
    <s v="United States"/>
    <s v="Houston"/>
    <s v="Texas"/>
    <n v="77041"/>
    <x v="2"/>
    <s v="TEC-PH-10004100"/>
    <x v="2"/>
    <s v="Phones"/>
    <s v="Griffin GC17055 Auxiliary Audio Cable"/>
    <x v="5567"/>
    <n v="8"/>
    <n v="0.2"/>
    <n v="11.513600000000004"/>
    <s v="Kelly Williams"/>
    <s v=""/>
    <n v="1"/>
    <n v="0"/>
  </r>
  <r>
    <n v="8706"/>
    <x v="4339"/>
    <x v="1201"/>
    <d v="2016-10-05T00:00:00"/>
    <s v="Standard Class"/>
    <x v="739"/>
    <x v="739"/>
    <x v="2"/>
    <s v="United States"/>
    <s v="Reno"/>
    <s v="Nevada"/>
    <n v="89502"/>
    <x v="1"/>
    <s v="OFF-FA-10000254"/>
    <x v="1"/>
    <s v="Fasteners"/>
    <s v="Sterling Rubber Bands by Alliance"/>
    <x v="5568"/>
    <n v="1"/>
    <n v="0"/>
    <n v="0"/>
    <s v="Anna Andreadi"/>
    <s v=""/>
    <n v="1"/>
    <n v="0"/>
  </r>
  <r>
    <n v="8707"/>
    <x v="4340"/>
    <x v="78"/>
    <d v="2016-09-13T00:00:00"/>
    <s v="Standard Class"/>
    <x v="452"/>
    <x v="452"/>
    <x v="2"/>
    <s v="United States"/>
    <s v="New York City"/>
    <s v="New York"/>
    <n v="10009"/>
    <x v="3"/>
    <s v="FUR-CH-10004289"/>
    <x v="0"/>
    <s v="Chairs"/>
    <s v="Global Super Steno Chair"/>
    <x v="3140"/>
    <n v="2"/>
    <n v="0.1"/>
    <n v="13.437199999999986"/>
    <s v="Chuck Magee"/>
    <s v=""/>
    <n v="1"/>
    <n v="0"/>
  </r>
  <r>
    <n v="8708"/>
    <x v="4340"/>
    <x v="78"/>
    <d v="2016-09-13T00:00:00"/>
    <s v="Standard Class"/>
    <x v="452"/>
    <x v="452"/>
    <x v="2"/>
    <s v="United States"/>
    <s v="New York City"/>
    <s v="New York"/>
    <n v="10009"/>
    <x v="3"/>
    <s v="OFF-AR-10003469"/>
    <x v="1"/>
    <s v="Art"/>
    <s v="Nontoxic Chalk"/>
    <x v="2872"/>
    <n v="2"/>
    <n v="0"/>
    <n v="1.6896"/>
    <s v="Chuck Magee"/>
    <s v=""/>
    <n v="1"/>
    <n v="0"/>
  </r>
  <r>
    <n v="8709"/>
    <x v="4341"/>
    <x v="912"/>
    <d v="2016-11-18T00:00:00"/>
    <s v="First Class"/>
    <x v="251"/>
    <x v="251"/>
    <x v="1"/>
    <s v="United States"/>
    <s v="Los Angeles"/>
    <s v="California"/>
    <n v="90008"/>
    <x v="1"/>
    <s v="TEC-PH-10004188"/>
    <x v="2"/>
    <s v="Phones"/>
    <s v="OtterBox Commuter Series Case - Samsung Galaxy S4"/>
    <x v="5569"/>
    <n v="4"/>
    <n v="0.2"/>
    <n v="-17.992799999999999"/>
    <s v="Anna Andreadi"/>
    <s v=""/>
    <n v="1"/>
    <n v="0"/>
  </r>
  <r>
    <n v="8710"/>
    <x v="4341"/>
    <x v="912"/>
    <d v="2016-11-18T00:00:00"/>
    <s v="First Class"/>
    <x v="251"/>
    <x v="251"/>
    <x v="1"/>
    <s v="United States"/>
    <s v="Los Angeles"/>
    <s v="California"/>
    <n v="90008"/>
    <x v="1"/>
    <s v="FUR-BO-10004015"/>
    <x v="0"/>
    <s v="Bookcases"/>
    <s v="Bush Andora Bookcase, Maple/Graphite Gray Finish"/>
    <x v="5570"/>
    <n v="3"/>
    <n v="0.15"/>
    <n v="25.197899999999969"/>
    <s v="Anna Andreadi"/>
    <s v=""/>
    <n v="1"/>
    <n v="0"/>
  </r>
  <r>
    <n v="8711"/>
    <x v="4341"/>
    <x v="912"/>
    <d v="2016-11-18T00:00:00"/>
    <s v="First Class"/>
    <x v="251"/>
    <x v="251"/>
    <x v="1"/>
    <s v="United States"/>
    <s v="Los Angeles"/>
    <s v="California"/>
    <n v="90008"/>
    <x v="1"/>
    <s v="OFF-ST-10000991"/>
    <x v="1"/>
    <s v="Storage"/>
    <s v="Space Solutions HD Industrial Steel Shelving."/>
    <x v="3216"/>
    <n v="3"/>
    <n v="0"/>
    <n v="10.347300000000004"/>
    <s v="Anna Andreadi"/>
    <s v=""/>
    <n v="1"/>
    <n v="0"/>
  </r>
  <r>
    <n v="8712"/>
    <x v="4342"/>
    <x v="223"/>
    <d v="2016-03-07T00:00:00"/>
    <s v="Standard Class"/>
    <x v="412"/>
    <x v="412"/>
    <x v="0"/>
    <s v="United States"/>
    <s v="San Diego"/>
    <s v="California"/>
    <n v="92037"/>
    <x v="1"/>
    <s v="FUR-TA-10002958"/>
    <x v="0"/>
    <s v="Tables"/>
    <s v="Bevis Oval Conference Table, Walnut"/>
    <x v="188"/>
    <n v="3"/>
    <n v="0.2"/>
    <n v="-23.488200000000091"/>
    <s v="Anna Andreadi"/>
    <s v=""/>
    <n v="1"/>
    <n v="0"/>
  </r>
  <r>
    <n v="8713"/>
    <x v="4343"/>
    <x v="155"/>
    <d v="2017-12-07T00:00:00"/>
    <s v="Standard Class"/>
    <x v="617"/>
    <x v="617"/>
    <x v="0"/>
    <s v="United States"/>
    <s v="San Francisco"/>
    <s v="California"/>
    <n v="94110"/>
    <x v="1"/>
    <s v="FUR-BO-10002213"/>
    <x v="0"/>
    <s v="Bookcases"/>
    <s v="Sauder Forest Hills Library, Woodland Oak Finish"/>
    <x v="3754"/>
    <n v="3"/>
    <n v="0.15"/>
    <n v="-29.605799999999981"/>
    <s v="Anna Andreadi"/>
    <s v=""/>
    <n v="1"/>
    <n v="0"/>
  </r>
  <r>
    <n v="8714"/>
    <x v="4344"/>
    <x v="497"/>
    <d v="2019-07-16T00:00:00"/>
    <s v="Standard Class"/>
    <x v="747"/>
    <x v="747"/>
    <x v="1"/>
    <s v="United States"/>
    <s v="San Diego"/>
    <s v="California"/>
    <n v="92105"/>
    <x v="1"/>
    <s v="TEC-PH-10000004"/>
    <x v="2"/>
    <s v="Phones"/>
    <s v="Belkin iPhone and iPad Lightning Cable"/>
    <x v="5571"/>
    <n v="6"/>
    <n v="0.2"/>
    <n v="5.3963999999999963"/>
    <s v="Anna Andreadi"/>
    <s v=""/>
    <n v="1"/>
    <n v="0"/>
  </r>
  <r>
    <n v="8715"/>
    <x v="4344"/>
    <x v="497"/>
    <d v="2019-07-16T00:00:00"/>
    <s v="Standard Class"/>
    <x v="747"/>
    <x v="747"/>
    <x v="1"/>
    <s v="United States"/>
    <s v="San Diego"/>
    <s v="California"/>
    <n v="92105"/>
    <x v="1"/>
    <s v="OFF-BI-10003708"/>
    <x v="1"/>
    <s v="Binders"/>
    <s v="Acco Four Pocket Poly Ring Binder with Label Holder, Smoke, 1&quot;"/>
    <x v="1278"/>
    <n v="5"/>
    <n v="0.2"/>
    <n v="9.3124999999999982"/>
    <s v="Anna Andreadi"/>
    <s v=""/>
    <n v="1"/>
    <n v="0"/>
  </r>
  <r>
    <n v="8716"/>
    <x v="4345"/>
    <x v="673"/>
    <d v="2019-11-20T00:00:00"/>
    <s v="Second Class"/>
    <x v="312"/>
    <x v="312"/>
    <x v="1"/>
    <s v="United States"/>
    <s v="Elyria"/>
    <s v="Ohio"/>
    <n v="44035"/>
    <x v="3"/>
    <s v="OFF-BI-10002949"/>
    <x v="1"/>
    <s v="Binders"/>
    <s v="Prestige Round Ring Binders"/>
    <x v="5572"/>
    <n v="1"/>
    <n v="0.7"/>
    <n v="-1.3983999999999996"/>
    <s v="Chuck Magee"/>
    <s v=""/>
    <n v="1"/>
    <n v="0"/>
  </r>
  <r>
    <n v="8717"/>
    <x v="4346"/>
    <x v="1"/>
    <d v="2018-06-16T00:00:00"/>
    <s v="Second Class"/>
    <x v="585"/>
    <x v="585"/>
    <x v="2"/>
    <s v="United States"/>
    <s v="Houston"/>
    <s v="Texas"/>
    <n v="77070"/>
    <x v="2"/>
    <s v="OFF-AP-10001242"/>
    <x v="1"/>
    <s v="Appliances"/>
    <s v="APC 7 Outlet Network SurgeArrest Surge Protector"/>
    <x v="5573"/>
    <n v="4"/>
    <n v="0.8"/>
    <n v="-160.96"/>
    <s v="Kelly Williams"/>
    <s v=""/>
    <n v="1"/>
    <n v="0"/>
  </r>
  <r>
    <n v="8718"/>
    <x v="4346"/>
    <x v="1"/>
    <d v="2018-06-16T00:00:00"/>
    <s v="Second Class"/>
    <x v="585"/>
    <x v="585"/>
    <x v="2"/>
    <s v="United States"/>
    <s v="Houston"/>
    <s v="Texas"/>
    <n v="77070"/>
    <x v="2"/>
    <s v="FUR-FU-10001424"/>
    <x v="0"/>
    <s v="Furnishings"/>
    <s v="Dax Clear Box Frame"/>
    <x v="1913"/>
    <n v="2"/>
    <n v="0.6"/>
    <n v="-4.5396000000000019"/>
    <s v="Kelly Williams"/>
    <s v=""/>
    <n v="1"/>
    <n v="0"/>
  </r>
  <r>
    <n v="8719"/>
    <x v="4346"/>
    <x v="1"/>
    <d v="2018-06-16T00:00:00"/>
    <s v="Second Class"/>
    <x v="585"/>
    <x v="585"/>
    <x v="2"/>
    <s v="United States"/>
    <s v="Houston"/>
    <s v="Texas"/>
    <n v="77070"/>
    <x v="2"/>
    <s v="OFF-AR-10003469"/>
    <x v="1"/>
    <s v="Art"/>
    <s v="Nontoxic Chalk"/>
    <x v="2437"/>
    <n v="8"/>
    <n v="0.2"/>
    <n v="3.9423999999999997"/>
    <s v="Kelly Williams"/>
    <s v=""/>
    <n v="1"/>
    <n v="0"/>
  </r>
  <r>
    <n v="8720"/>
    <x v="4346"/>
    <x v="1"/>
    <d v="2018-06-16T00:00:00"/>
    <s v="Second Class"/>
    <x v="585"/>
    <x v="585"/>
    <x v="2"/>
    <s v="United States"/>
    <s v="Houston"/>
    <s v="Texas"/>
    <n v="77070"/>
    <x v="2"/>
    <s v="OFF-PA-10000232"/>
    <x v="1"/>
    <s v="Paper"/>
    <s v="Xerox 1975"/>
    <x v="12"/>
    <n v="3"/>
    <n v="0.2"/>
    <n v="5.6375999999999999"/>
    <s v="Kelly Williams"/>
    <s v=""/>
    <n v="1"/>
    <n v="0"/>
  </r>
  <r>
    <n v="8721"/>
    <x v="4346"/>
    <x v="1"/>
    <d v="2018-06-16T00:00:00"/>
    <s v="Second Class"/>
    <x v="585"/>
    <x v="585"/>
    <x v="2"/>
    <s v="United States"/>
    <s v="Houston"/>
    <s v="Texas"/>
    <n v="77070"/>
    <x v="2"/>
    <s v="FUR-CH-10000229"/>
    <x v="0"/>
    <s v="Chairs"/>
    <s v="Global Enterprise Series Seating High-Back Swivel/Tilt Chairs"/>
    <x v="5574"/>
    <n v="2"/>
    <n v="0.3"/>
    <n v="-119.23120000000003"/>
    <s v="Kelly Williams"/>
    <s v=""/>
    <n v="1"/>
    <n v="0"/>
  </r>
  <r>
    <n v="8722"/>
    <x v="4346"/>
    <x v="1"/>
    <d v="2018-06-16T00:00:00"/>
    <s v="Second Class"/>
    <x v="585"/>
    <x v="585"/>
    <x v="2"/>
    <s v="United States"/>
    <s v="Houston"/>
    <s v="Texas"/>
    <n v="77070"/>
    <x v="2"/>
    <s v="OFF-ST-10002562"/>
    <x v="1"/>
    <s v="Storage"/>
    <s v="Staple magnet"/>
    <x v="5575"/>
    <n v="9"/>
    <n v="0.2"/>
    <n v="6.7535999999999987"/>
    <s v="Kelly Williams"/>
    <s v=""/>
    <n v="1"/>
    <n v="0"/>
  </r>
  <r>
    <n v="8723"/>
    <x v="4346"/>
    <x v="1"/>
    <d v="2018-06-16T00:00:00"/>
    <s v="Second Class"/>
    <x v="585"/>
    <x v="585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x v="5576"/>
    <n v="2"/>
    <n v="0.8"/>
    <n v="-2.6670000000000007"/>
    <s v="Kelly Williams"/>
    <s v=""/>
    <n v="1"/>
    <n v="0"/>
  </r>
  <r>
    <n v="8724"/>
    <x v="4347"/>
    <x v="723"/>
    <d v="2018-12-31T00:00:00"/>
    <s v="Second Class"/>
    <x v="762"/>
    <x v="762"/>
    <x v="2"/>
    <s v="United States"/>
    <s v="Miami"/>
    <s v="Florida"/>
    <n v="33178"/>
    <x v="0"/>
    <s v="OFF-PA-10002986"/>
    <x v="1"/>
    <s v="Paper"/>
    <s v="Xerox 1898"/>
    <x v="5577"/>
    <n v="7"/>
    <n v="0.2"/>
    <n v="13.0928"/>
    <s v="Cassandra Brandow"/>
    <s v=""/>
    <n v="1"/>
    <n v="0"/>
  </r>
  <r>
    <n v="8725"/>
    <x v="4347"/>
    <x v="723"/>
    <d v="2018-12-31T00:00:00"/>
    <s v="Second Class"/>
    <x v="762"/>
    <x v="762"/>
    <x v="2"/>
    <s v="United States"/>
    <s v="Miami"/>
    <s v="Florida"/>
    <n v="33178"/>
    <x v="0"/>
    <s v="OFF-PA-10000143"/>
    <x v="1"/>
    <s v="Paper"/>
    <s v="Astroparche Fine Business Paper"/>
    <x v="869"/>
    <n v="6"/>
    <n v="0.2"/>
    <n v="8.8704000000000018"/>
    <s v="Cassandra Brandow"/>
    <s v=""/>
    <n v="1"/>
    <n v="0"/>
  </r>
  <r>
    <n v="8726"/>
    <x v="4348"/>
    <x v="257"/>
    <d v="2019-03-23T00:00:00"/>
    <s v="Standard Class"/>
    <x v="349"/>
    <x v="349"/>
    <x v="0"/>
    <s v="United States"/>
    <s v="Seattle"/>
    <s v="Washington"/>
    <n v="98115"/>
    <x v="1"/>
    <s v="OFF-AR-10003752"/>
    <x v="1"/>
    <s v="Art"/>
    <s v="Deluxe Chalkboard Eraser Cleaner"/>
    <x v="849"/>
    <n v="4"/>
    <n v="0"/>
    <n v="21.251999999999999"/>
    <s v="Anna Andreadi"/>
    <s v=""/>
    <n v="1"/>
    <n v="0"/>
  </r>
  <r>
    <n v="8727"/>
    <x v="4349"/>
    <x v="17"/>
    <d v="2017-12-31T00:00:00"/>
    <s v="Standard Class"/>
    <x v="133"/>
    <x v="133"/>
    <x v="1"/>
    <s v="United States"/>
    <s v="Murfreesboro"/>
    <s v="Tennessee"/>
    <n v="37130"/>
    <x v="0"/>
    <s v="TEC-AC-10002370"/>
    <x v="2"/>
    <s v="Accessories"/>
    <s v="Maxell CD-R Discs"/>
    <x v="5578"/>
    <n v="3"/>
    <n v="0.2"/>
    <n v="0.70919999999999961"/>
    <s v="Cassandra Brandow"/>
    <s v=""/>
    <n v="1"/>
    <n v="0"/>
  </r>
  <r>
    <n v="8728"/>
    <x v="4349"/>
    <x v="17"/>
    <d v="2017-12-31T00:00:00"/>
    <s v="Standard Class"/>
    <x v="133"/>
    <x v="133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x v="5579"/>
    <n v="3"/>
    <n v="0.2"/>
    <n v="16.005600000000005"/>
    <s v="Cassandra Brandow"/>
    <s v=""/>
    <n v="1"/>
    <n v="0"/>
  </r>
  <r>
    <n v="8729"/>
    <x v="4349"/>
    <x v="17"/>
    <d v="2017-12-31T00:00:00"/>
    <s v="Standard Class"/>
    <x v="133"/>
    <x v="133"/>
    <x v="1"/>
    <s v="United States"/>
    <s v="Murfreesboro"/>
    <s v="Tennessee"/>
    <n v="37130"/>
    <x v="0"/>
    <s v="FUR-BO-10002853"/>
    <x v="0"/>
    <s v="Bookcases"/>
    <s v="O'Sullivan 5-Shelf Heavy-Duty Bookcases"/>
    <x v="5580"/>
    <n v="2"/>
    <n v="0.2"/>
    <n v="8.1939999999999955"/>
    <s v="Cassandra Brandow"/>
    <s v=""/>
    <n v="1"/>
    <n v="0"/>
  </r>
  <r>
    <n v="8730"/>
    <x v="4349"/>
    <x v="17"/>
    <d v="2017-12-31T00:00:00"/>
    <s v="Standard Class"/>
    <x v="133"/>
    <x v="133"/>
    <x v="1"/>
    <s v="United States"/>
    <s v="Murfreesboro"/>
    <s v="Tennessee"/>
    <n v="37130"/>
    <x v="0"/>
    <s v="OFF-ST-10002562"/>
    <x v="1"/>
    <s v="Storage"/>
    <s v="Staple magnet"/>
    <x v="2752"/>
    <n v="3"/>
    <n v="0.2"/>
    <n v="2.2511999999999999"/>
    <s v="Cassandra Brandow"/>
    <s v=""/>
    <n v="1"/>
    <n v="0"/>
  </r>
  <r>
    <n v="8731"/>
    <x v="4349"/>
    <x v="17"/>
    <d v="2017-12-31T00:00:00"/>
    <s v="Standard Class"/>
    <x v="133"/>
    <x v="133"/>
    <x v="1"/>
    <s v="United States"/>
    <s v="Murfreesboro"/>
    <s v="Tennessee"/>
    <n v="37130"/>
    <x v="0"/>
    <s v="TEC-AC-10004227"/>
    <x v="2"/>
    <s v="Accessories"/>
    <s v="SanDisk Ultra 16 GB MicroSDHC Class 10 Memory Card"/>
    <x v="3145"/>
    <n v="7"/>
    <n v="0.2"/>
    <n v="-12.730200000000011"/>
    <s v="Cassandra Brandow"/>
    <s v=""/>
    <n v="1"/>
    <n v="0"/>
  </r>
  <r>
    <n v="8732"/>
    <x v="4350"/>
    <x v="374"/>
    <d v="2017-08-06T00:00:00"/>
    <s v="Standard Class"/>
    <x v="281"/>
    <x v="281"/>
    <x v="1"/>
    <s v="United States"/>
    <s v="Saint Louis"/>
    <s v="Missouri"/>
    <n v="63116"/>
    <x v="2"/>
    <s v="OFF-SU-10002573"/>
    <x v="1"/>
    <s v="Supplies"/>
    <s v="Acme 10&quot; Easy Grip Assistive Scissors"/>
    <x v="5581"/>
    <n v="3"/>
    <n v="0"/>
    <n v="15.776999999999996"/>
    <s v="Kelly Williams"/>
    <s v=""/>
    <n v="1"/>
    <n v="0"/>
  </r>
  <r>
    <n v="8733"/>
    <x v="4351"/>
    <x v="818"/>
    <d v="2019-06-29T00:00:00"/>
    <s v="Second Class"/>
    <x v="463"/>
    <x v="463"/>
    <x v="1"/>
    <s v="United States"/>
    <s v="Seattle"/>
    <s v="Washington"/>
    <n v="98105"/>
    <x v="1"/>
    <s v="OFF-PA-10003848"/>
    <x v="1"/>
    <s v="Paper"/>
    <s v="Xerox 1997"/>
    <x v="541"/>
    <n v="3"/>
    <n v="0"/>
    <n v="9.3312000000000008"/>
    <s v="Anna Andreadi"/>
    <s v=""/>
    <n v="1"/>
    <n v="0"/>
  </r>
  <r>
    <n v="8734"/>
    <x v="4351"/>
    <x v="818"/>
    <d v="2019-06-29T00:00:00"/>
    <s v="Second Class"/>
    <x v="463"/>
    <x v="463"/>
    <x v="1"/>
    <s v="United States"/>
    <s v="Seattle"/>
    <s v="Washington"/>
    <n v="98105"/>
    <x v="1"/>
    <s v="FUR-FU-10001290"/>
    <x v="0"/>
    <s v="Furnishings"/>
    <s v="Executive Impressions Supervisor Wall Clock"/>
    <x v="487"/>
    <n v="3"/>
    <n v="0"/>
    <n v="40.415999999999997"/>
    <s v="Anna Andreadi"/>
    <s v=""/>
    <n v="1"/>
    <n v="0"/>
  </r>
  <r>
    <n v="8735"/>
    <x v="4351"/>
    <x v="818"/>
    <d v="2019-06-29T00:00:00"/>
    <s v="Second Class"/>
    <x v="463"/>
    <x v="463"/>
    <x v="1"/>
    <s v="United States"/>
    <s v="Seattle"/>
    <s v="Washington"/>
    <n v="98105"/>
    <x v="1"/>
    <s v="TEC-AC-10003832"/>
    <x v="2"/>
    <s v="Accessories"/>
    <s v="Logitech P710e Mobile Speakerphone"/>
    <x v="2694"/>
    <n v="5"/>
    <n v="0"/>
    <n v="244.61549999999988"/>
    <s v="Anna Andreadi"/>
    <s v=""/>
    <n v="1"/>
    <n v="0"/>
  </r>
  <r>
    <n v="8736"/>
    <x v="4352"/>
    <x v="315"/>
    <d v="2016-02-10T00:00:00"/>
    <s v="Second Class"/>
    <x v="294"/>
    <x v="294"/>
    <x v="1"/>
    <s v="United States"/>
    <s v="New York City"/>
    <s v="New York"/>
    <n v="10024"/>
    <x v="3"/>
    <s v="OFF-ST-10001558"/>
    <x v="1"/>
    <s v="Storage"/>
    <s v="Acco Perma 4000 Stacking Storage Drawers"/>
    <x v="647"/>
    <n v="4"/>
    <n v="0"/>
    <n v="9.7439999999999998"/>
    <s v="Chuck Magee"/>
    <s v=""/>
    <n v="1"/>
    <n v="0"/>
  </r>
  <r>
    <n v="8737"/>
    <x v="4353"/>
    <x v="913"/>
    <d v="2018-09-09T00:00:00"/>
    <s v="Standard Class"/>
    <x v="532"/>
    <x v="532"/>
    <x v="1"/>
    <s v="United States"/>
    <s v="Woodbury"/>
    <s v="Minnesota"/>
    <n v="55125"/>
    <x v="2"/>
    <s v="OFF-ST-10001490"/>
    <x v="1"/>
    <s v="Storage"/>
    <s v="Hot File 7-Pocket, Floor Stand"/>
    <x v="3469"/>
    <n v="3"/>
    <n v="0"/>
    <n v="160.62299999999993"/>
    <s v="Kelly Williams"/>
    <s v=""/>
    <n v="1"/>
    <n v="0"/>
  </r>
  <r>
    <n v="8738"/>
    <x v="4354"/>
    <x v="1191"/>
    <d v="2019-04-10T00:00:00"/>
    <s v="Standard Class"/>
    <x v="728"/>
    <x v="728"/>
    <x v="1"/>
    <s v="United States"/>
    <s v="Chattanooga"/>
    <s v="Tennessee"/>
    <n v="37421"/>
    <x v="0"/>
    <s v="OFF-BI-10003669"/>
    <x v="1"/>
    <s v="Binders"/>
    <s v="3M Organizer Strips"/>
    <x v="5582"/>
    <n v="5"/>
    <n v="0.7"/>
    <n v="-5.9399999999999977"/>
    <s v="Cassandra Brandow"/>
    <s v=""/>
    <n v="1"/>
    <n v="0"/>
  </r>
  <r>
    <n v="8739"/>
    <x v="4355"/>
    <x v="166"/>
    <d v="2019-12-11T00:00:00"/>
    <s v="First Class"/>
    <x v="77"/>
    <x v="77"/>
    <x v="0"/>
    <s v="United States"/>
    <s v="Philadelphia"/>
    <s v="Pennsylvania"/>
    <n v="19140"/>
    <x v="3"/>
    <s v="OFF-AR-10004441"/>
    <x v="1"/>
    <s v="Art"/>
    <s v="BIC Brite Liner Highlighters"/>
    <x v="2153"/>
    <n v="4"/>
    <n v="0.2"/>
    <n v="3.6431999999999998"/>
    <s v="Chuck Magee"/>
    <s v=""/>
    <n v="1"/>
    <n v="0"/>
  </r>
  <r>
    <n v="8740"/>
    <x v="4355"/>
    <x v="166"/>
    <d v="2019-12-11T00:00:00"/>
    <s v="First Class"/>
    <x v="77"/>
    <x v="77"/>
    <x v="0"/>
    <s v="United States"/>
    <s v="Philadelphia"/>
    <s v="Pennsylvania"/>
    <n v="19140"/>
    <x v="3"/>
    <s v="TEC-PH-10001924"/>
    <x v="2"/>
    <s v="Phones"/>
    <s v="iHome FM Clock Radio with Lightning Dock"/>
    <x v="5583"/>
    <n v="2"/>
    <n v="0.4"/>
    <n v="-20.996999999999993"/>
    <s v="Chuck Magee"/>
    <s v=""/>
    <n v="1"/>
    <n v="0"/>
  </r>
  <r>
    <n v="8741"/>
    <x v="4356"/>
    <x v="1131"/>
    <d v="2018-07-25T00:00:00"/>
    <s v="First Class"/>
    <x v="506"/>
    <x v="506"/>
    <x v="0"/>
    <s v="United States"/>
    <s v="Lafayette"/>
    <s v="Louisiana"/>
    <n v="70506"/>
    <x v="0"/>
    <s v="OFF-AR-10004456"/>
    <x v="1"/>
    <s v="Art"/>
    <s v="Panasonic KP-4ABK Battery-Operated Pencil Sharpener"/>
    <x v="1411"/>
    <n v="5"/>
    <n v="0"/>
    <n v="21.227999999999998"/>
    <s v="Cassandra Brandow"/>
    <s v=""/>
    <n v="1"/>
    <n v="0"/>
  </r>
  <r>
    <n v="8742"/>
    <x v="4357"/>
    <x v="529"/>
    <d v="2017-11-09T00:00:00"/>
    <s v="Same Day"/>
    <x v="326"/>
    <x v="326"/>
    <x v="2"/>
    <s v="United States"/>
    <s v="Lawrence"/>
    <s v="Indiana"/>
    <n v="46226"/>
    <x v="2"/>
    <s v="OFF-BI-10001890"/>
    <x v="1"/>
    <s v="Binders"/>
    <s v="Avery Poly Binder Pockets"/>
    <x v="631"/>
    <n v="3"/>
    <n v="0"/>
    <n v="5.1551999999999998"/>
    <s v="Kelly Williams"/>
    <s v=""/>
    <n v="1"/>
    <n v="0"/>
  </r>
  <r>
    <n v="8743"/>
    <x v="4358"/>
    <x v="653"/>
    <d v="2017-10-04T00:00:00"/>
    <s v="First Class"/>
    <x v="237"/>
    <x v="237"/>
    <x v="0"/>
    <s v="United States"/>
    <s v="Hillsboro"/>
    <s v="Oregon"/>
    <n v="97123"/>
    <x v="1"/>
    <s v="FUR-FU-10000629"/>
    <x v="0"/>
    <s v="Furnishings"/>
    <s v="9-3/4 Diameter Round Wall Clock"/>
    <x v="5584"/>
    <n v="1"/>
    <n v="0.2"/>
    <n v="3.0338000000000003"/>
    <s v="Anna Andreadi"/>
    <s v=""/>
    <n v="1"/>
    <n v="0"/>
  </r>
  <r>
    <n v="8744"/>
    <x v="4358"/>
    <x v="653"/>
    <d v="2017-10-04T00:00:00"/>
    <s v="First Class"/>
    <x v="237"/>
    <x v="237"/>
    <x v="0"/>
    <s v="United States"/>
    <s v="Hillsboro"/>
    <s v="Oregon"/>
    <n v="97123"/>
    <x v="1"/>
    <s v="TEC-AC-10002323"/>
    <x v="2"/>
    <s v="Accessories"/>
    <s v="SanDisk Ultra 32 GB MicroSDHC Class 10 Memory Card"/>
    <x v="4035"/>
    <n v="3"/>
    <n v="0.2"/>
    <n v="-4.6409999999999982"/>
    <s v="Anna Andreadi"/>
    <s v=""/>
    <n v="1"/>
    <n v="0"/>
  </r>
  <r>
    <n v="8745"/>
    <x v="4359"/>
    <x v="6"/>
    <d v="2017-11-25T00:00:00"/>
    <s v="Second Class"/>
    <x v="787"/>
    <x v="787"/>
    <x v="2"/>
    <s v="United States"/>
    <s v="Cambridge"/>
    <s v="Massachusetts"/>
    <n v="2138"/>
    <x v="3"/>
    <s v="OFF-AR-10003056"/>
    <x v="1"/>
    <s v="Art"/>
    <s v="Newell 341"/>
    <x v="860"/>
    <n v="4"/>
    <n v="0"/>
    <n v="4.9647999999999985"/>
    <s v="Chuck Magee"/>
    <s v=""/>
    <n v="1"/>
    <n v="0"/>
  </r>
  <r>
    <n v="8746"/>
    <x v="4359"/>
    <x v="6"/>
    <d v="2017-11-25T00:00:00"/>
    <s v="Second Class"/>
    <x v="787"/>
    <x v="787"/>
    <x v="2"/>
    <s v="United States"/>
    <s v="Cambridge"/>
    <s v="Massachusetts"/>
    <n v="2138"/>
    <x v="3"/>
    <s v="OFF-PA-10000300"/>
    <x v="1"/>
    <s v="Paper"/>
    <s v="Xerox 1936"/>
    <x v="731"/>
    <n v="3"/>
    <n v="0"/>
    <n v="28.171799999999998"/>
    <s v="Chuck Magee"/>
    <s v=""/>
    <n v="1"/>
    <n v="0"/>
  </r>
  <r>
    <n v="8747"/>
    <x v="4360"/>
    <x v="62"/>
    <d v="2019-02-07T00:00:00"/>
    <s v="Standard Class"/>
    <x v="635"/>
    <x v="635"/>
    <x v="1"/>
    <s v="United States"/>
    <s v="San Diego"/>
    <s v="California"/>
    <n v="92105"/>
    <x v="1"/>
    <s v="FUR-FU-10000293"/>
    <x v="0"/>
    <s v="Furnishings"/>
    <s v="Eldon Antistatic Chair Mats for Low to Medium Pile Carpets"/>
    <x v="5585"/>
    <n v="2"/>
    <n v="0"/>
    <n v="12.634799999999984"/>
    <s v="Anna Andreadi"/>
    <s v=""/>
    <n v="1"/>
    <n v="0"/>
  </r>
  <r>
    <n v="8748"/>
    <x v="4360"/>
    <x v="62"/>
    <d v="2019-02-07T00:00:00"/>
    <s v="Standard Class"/>
    <x v="635"/>
    <x v="635"/>
    <x v="1"/>
    <s v="United States"/>
    <s v="San Diego"/>
    <s v="California"/>
    <n v="92105"/>
    <x v="1"/>
    <s v="OFF-BI-10003638"/>
    <x v="1"/>
    <s v="Binders"/>
    <s v="GBC Durable Plastic Covers"/>
    <x v="5586"/>
    <n v="2"/>
    <n v="0.2"/>
    <n v="10.061999999999998"/>
    <s v="Anna Andreadi"/>
    <s v=""/>
    <n v="1"/>
    <n v="0"/>
  </r>
  <r>
    <n v="8749"/>
    <x v="4360"/>
    <x v="62"/>
    <d v="2019-02-07T00:00:00"/>
    <s v="Standard Class"/>
    <x v="635"/>
    <x v="635"/>
    <x v="1"/>
    <s v="United States"/>
    <s v="San Diego"/>
    <s v="California"/>
    <n v="92105"/>
    <x v="1"/>
    <s v="TEC-MA-10002109"/>
    <x v="2"/>
    <s v="Machines"/>
    <s v="HP Officejet Pro 8600 e-All-In-One Printer, Copier, Scanner, Fax"/>
    <x v="2562"/>
    <n v="2"/>
    <n v="0.2"/>
    <n v="38.997399999999971"/>
    <s v="Anna Andreadi"/>
    <s v=""/>
    <n v="1"/>
    <n v="0"/>
  </r>
  <r>
    <n v="8750"/>
    <x v="4361"/>
    <x v="382"/>
    <d v="2017-06-19T00:00:00"/>
    <s v="First Class"/>
    <x v="62"/>
    <x v="62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x v="5587"/>
    <n v="3"/>
    <n v="0.2"/>
    <n v="1143.8910000000001"/>
    <s v="Chuck Magee"/>
    <s v=""/>
    <n v="1"/>
    <n v="0"/>
  </r>
  <r>
    <n v="8751"/>
    <x v="4361"/>
    <x v="382"/>
    <d v="2017-06-19T00:00:00"/>
    <s v="First Class"/>
    <x v="62"/>
    <x v="62"/>
    <x v="0"/>
    <s v="United States"/>
    <s v="New York City"/>
    <s v="New York"/>
    <n v="10009"/>
    <x v="3"/>
    <s v="TEC-PH-10004922"/>
    <x v="2"/>
    <s v="Phones"/>
    <s v="RCA Visys Integrated PBX 8-Line Router"/>
    <x v="5588"/>
    <n v="2"/>
    <n v="0"/>
    <n v="33.495000000000005"/>
    <s v="Chuck Magee"/>
    <s v=""/>
    <n v="1"/>
    <n v="0"/>
  </r>
  <r>
    <n v="8752"/>
    <x v="4362"/>
    <x v="465"/>
    <d v="2018-05-09T00:00:00"/>
    <s v="Standard Class"/>
    <x v="46"/>
    <x v="46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x v="5589"/>
    <n v="4"/>
    <n v="0.2"/>
    <n v="31.4712"/>
    <s v="Cassandra Brandow"/>
    <s v=""/>
    <n v="1"/>
    <n v="0"/>
  </r>
  <r>
    <n v="8753"/>
    <x v="4362"/>
    <x v="465"/>
    <d v="2018-05-09T00:00:00"/>
    <s v="Standard Class"/>
    <x v="46"/>
    <x v="46"/>
    <x v="2"/>
    <s v="United States"/>
    <s v="Tallahassee"/>
    <s v="Florida"/>
    <n v="32303"/>
    <x v="0"/>
    <s v="TEC-PH-10001198"/>
    <x v="2"/>
    <s v="Phones"/>
    <s v="Avaya 4621SW VoIP phone"/>
    <x v="1665"/>
    <n v="3"/>
    <n v="0.2"/>
    <n v="19.966499999999982"/>
    <s v="Cassandra Brandow"/>
    <s v=""/>
    <n v="1"/>
    <n v="0"/>
  </r>
  <r>
    <n v="8754"/>
    <x v="4363"/>
    <x v="428"/>
    <d v="2019-09-10T00:00:00"/>
    <s v="First Class"/>
    <x v="557"/>
    <x v="557"/>
    <x v="0"/>
    <s v="United States"/>
    <s v="Toledo"/>
    <s v="Ohio"/>
    <n v="43615"/>
    <x v="3"/>
    <s v="OFF-LA-10000443"/>
    <x v="1"/>
    <s v="Labels"/>
    <s v="Avery 501"/>
    <x v="1173"/>
    <n v="6"/>
    <n v="0.2"/>
    <n v="5.9777999999999993"/>
    <s v="Chuck Magee"/>
    <s v=""/>
    <n v="1"/>
    <n v="0"/>
  </r>
  <r>
    <n v="8755"/>
    <x v="4363"/>
    <x v="428"/>
    <d v="2019-09-10T00:00:00"/>
    <s v="First Class"/>
    <x v="557"/>
    <x v="557"/>
    <x v="0"/>
    <s v="United States"/>
    <s v="Toledo"/>
    <s v="Ohio"/>
    <n v="43615"/>
    <x v="3"/>
    <s v="OFF-BI-10003669"/>
    <x v="1"/>
    <s v="Binders"/>
    <s v="3M Organizer Strips"/>
    <x v="5590"/>
    <n v="3"/>
    <n v="0.7"/>
    <n v="-3.5640000000000001"/>
    <s v="Chuck Magee"/>
    <s v=""/>
    <n v="1"/>
    <n v="0"/>
  </r>
  <r>
    <n v="8756"/>
    <x v="4363"/>
    <x v="428"/>
    <d v="2019-09-10T00:00:00"/>
    <s v="First Class"/>
    <x v="557"/>
    <x v="557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x v="5591"/>
    <n v="2"/>
    <n v="0.7"/>
    <n v="-5.2149999999999999"/>
    <s v="Chuck Magee"/>
    <s v=""/>
    <n v="1"/>
    <n v="0"/>
  </r>
  <r>
    <n v="8757"/>
    <x v="4364"/>
    <x v="405"/>
    <d v="2018-07-26T00:00:00"/>
    <s v="Standard Class"/>
    <x v="716"/>
    <x v="716"/>
    <x v="1"/>
    <s v="United States"/>
    <s v="Columbia"/>
    <s v="Maryland"/>
    <n v="21044"/>
    <x v="3"/>
    <s v="OFF-AP-10002350"/>
    <x v="1"/>
    <s v="Appliances"/>
    <s v="Belkin F9H710-06 7 Outlet SurgeMaster Surge Protector"/>
    <x v="1023"/>
    <n v="2"/>
    <n v="0"/>
    <n v="10.5504"/>
    <s v="Chuck Magee"/>
    <n v="1"/>
    <n v="0"/>
    <n v="0"/>
  </r>
  <r>
    <n v="8758"/>
    <x v="4364"/>
    <x v="405"/>
    <d v="2018-07-26T00:00:00"/>
    <s v="Standard Class"/>
    <x v="716"/>
    <x v="716"/>
    <x v="1"/>
    <s v="United States"/>
    <s v="Columbia"/>
    <s v="Maryland"/>
    <n v="21044"/>
    <x v="3"/>
    <s v="OFF-PA-10004100"/>
    <x v="1"/>
    <s v="Paper"/>
    <s v="Xerox 216"/>
    <x v="187"/>
    <n v="8"/>
    <n v="0"/>
    <n v="24.883200000000002"/>
    <s v="Chuck Magee"/>
    <n v="1"/>
    <n v="0"/>
    <n v="0"/>
  </r>
  <r>
    <n v="8759"/>
    <x v="4364"/>
    <x v="405"/>
    <d v="2018-07-26T00:00:00"/>
    <s v="Standard Class"/>
    <x v="716"/>
    <x v="716"/>
    <x v="1"/>
    <s v="United States"/>
    <s v="Columbia"/>
    <s v="Maryland"/>
    <n v="21044"/>
    <x v="3"/>
    <s v="FUR-FU-10000794"/>
    <x v="0"/>
    <s v="Furnishings"/>
    <s v="Eldon Stackable Tray, Side-Load, Legal, Smoke"/>
    <x v="1877"/>
    <n v="3"/>
    <n v="0"/>
    <n v="9.3227999999999991"/>
    <s v="Chuck Magee"/>
    <n v="1"/>
    <n v="0"/>
    <n v="0"/>
  </r>
  <r>
    <n v="8760"/>
    <x v="4364"/>
    <x v="405"/>
    <d v="2018-07-26T00:00:00"/>
    <s v="Standard Class"/>
    <x v="716"/>
    <x v="716"/>
    <x v="1"/>
    <s v="United States"/>
    <s v="Columbia"/>
    <s v="Maryland"/>
    <n v="21044"/>
    <x v="3"/>
    <s v="OFF-BI-10002012"/>
    <x v="1"/>
    <s v="Binders"/>
    <s v="Wilson Jones Easy Flow II Sheet Lifters"/>
    <x v="5592"/>
    <n v="3"/>
    <n v="0"/>
    <n v="2.5920000000000001"/>
    <s v="Chuck Magee"/>
    <n v="1"/>
    <n v="0"/>
    <n v="0"/>
  </r>
  <r>
    <n v="8761"/>
    <x v="4365"/>
    <x v="1011"/>
    <d v="2018-02-06T00:00:00"/>
    <s v="Standard Class"/>
    <x v="408"/>
    <x v="408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x v="5593"/>
    <n v="1"/>
    <n v="0"/>
    <n v="635.495"/>
    <s v="Cassandra Brandow"/>
    <s v=""/>
    <n v="1"/>
    <n v="0"/>
  </r>
  <r>
    <n v="8762"/>
    <x v="4365"/>
    <x v="1011"/>
    <d v="2018-02-06T00:00:00"/>
    <s v="Standard Class"/>
    <x v="408"/>
    <x v="408"/>
    <x v="2"/>
    <s v="United States"/>
    <s v="Atlanta"/>
    <s v="Georgia"/>
    <n v="30318"/>
    <x v="0"/>
    <s v="OFF-EN-10004483"/>
    <x v="1"/>
    <s v="Envelopes"/>
    <s v="#10 White Business Envelopes,4 1/8 x 9 1/2"/>
    <x v="5594"/>
    <n v="8"/>
    <n v="0"/>
    <n v="58.919199999999989"/>
    <s v="Cassandra Brandow"/>
    <s v=""/>
    <n v="1"/>
    <n v="0"/>
  </r>
  <r>
    <n v="8763"/>
    <x v="4366"/>
    <x v="723"/>
    <d v="2019-01-02T00:00:00"/>
    <s v="Standard Class"/>
    <x v="383"/>
    <x v="383"/>
    <x v="0"/>
    <s v="United States"/>
    <s v="Sacramento"/>
    <s v="California"/>
    <n v="95823"/>
    <x v="1"/>
    <s v="OFF-ST-10003722"/>
    <x v="1"/>
    <s v="Storage"/>
    <s v="Project Tote Personal File"/>
    <x v="919"/>
    <n v="1"/>
    <n v="0"/>
    <n v="4.068699999999998"/>
    <s v="Anna Andreadi"/>
    <s v=""/>
    <n v="1"/>
    <n v="0"/>
  </r>
  <r>
    <n v="8764"/>
    <x v="4366"/>
    <x v="723"/>
    <d v="2019-01-02T00:00:00"/>
    <s v="Standard Class"/>
    <x v="383"/>
    <x v="383"/>
    <x v="0"/>
    <s v="United States"/>
    <s v="Sacramento"/>
    <s v="California"/>
    <n v="95823"/>
    <x v="1"/>
    <s v="OFF-SU-10002557"/>
    <x v="1"/>
    <s v="Supplies"/>
    <s v="Fiskars Spring-Action Scissors"/>
    <x v="5482"/>
    <n v="2"/>
    <n v="0"/>
    <n v="7.2696000000000005"/>
    <s v="Anna Andreadi"/>
    <s v=""/>
    <n v="1"/>
    <n v="0"/>
  </r>
  <r>
    <n v="8765"/>
    <x v="4367"/>
    <x v="82"/>
    <d v="2017-11-27T00:00:00"/>
    <s v="Standard Class"/>
    <x v="179"/>
    <x v="179"/>
    <x v="1"/>
    <s v="United States"/>
    <s v="Fort Worth"/>
    <s v="Texas"/>
    <n v="76106"/>
    <x v="2"/>
    <s v="OFF-AR-10002257"/>
    <x v="1"/>
    <s v="Art"/>
    <s v="Eldon Spacemaker Box, Quick-Snap Lid, Clear"/>
    <x v="758"/>
    <n v="2"/>
    <n v="0.2"/>
    <n v="0.73479999999999923"/>
    <s v="Kelly Williams"/>
    <s v=""/>
    <n v="1"/>
    <n v="0"/>
  </r>
  <r>
    <n v="8766"/>
    <x v="4367"/>
    <x v="82"/>
    <d v="2017-11-27T00:00:00"/>
    <s v="Standard Class"/>
    <x v="179"/>
    <x v="179"/>
    <x v="1"/>
    <s v="United States"/>
    <s v="Fort Worth"/>
    <s v="Texas"/>
    <n v="76106"/>
    <x v="2"/>
    <s v="OFF-BI-10000756"/>
    <x v="1"/>
    <s v="Binders"/>
    <s v="Storex DuraTech Recycled Plastic Frosted Binders"/>
    <x v="5595"/>
    <n v="2"/>
    <n v="0.8"/>
    <n v="-2.5440000000000005"/>
    <s v="Kelly Williams"/>
    <s v=""/>
    <n v="1"/>
    <n v="0"/>
  </r>
  <r>
    <n v="8767"/>
    <x v="4367"/>
    <x v="82"/>
    <d v="2017-11-27T00:00:00"/>
    <s v="Standard Class"/>
    <x v="179"/>
    <x v="179"/>
    <x v="1"/>
    <s v="United States"/>
    <s v="Fort Worth"/>
    <s v="Texas"/>
    <n v="76106"/>
    <x v="2"/>
    <s v="OFF-AP-10004136"/>
    <x v="1"/>
    <s v="Appliances"/>
    <s v="Kensington 6 Outlet SmartSocket Surge Protector"/>
    <x v="4396"/>
    <n v="3"/>
    <n v="0.8"/>
    <n v="-67.617000000000019"/>
    <s v="Kelly Williams"/>
    <s v=""/>
    <n v="1"/>
    <n v="0"/>
  </r>
  <r>
    <n v="8768"/>
    <x v="4367"/>
    <x v="82"/>
    <d v="2017-11-27T00:00:00"/>
    <s v="Standard Class"/>
    <x v="179"/>
    <x v="179"/>
    <x v="1"/>
    <s v="United States"/>
    <s v="Fort Worth"/>
    <s v="Texas"/>
    <n v="76106"/>
    <x v="2"/>
    <s v="OFF-BI-10002194"/>
    <x v="1"/>
    <s v="Binders"/>
    <s v="Cardinal Hold-It CD Pocket"/>
    <x v="5596"/>
    <n v="5"/>
    <n v="0.8"/>
    <n v="-13.167000000000002"/>
    <s v="Kelly Williams"/>
    <s v=""/>
    <n v="1"/>
    <n v="0"/>
  </r>
  <r>
    <n v="8769"/>
    <x v="4368"/>
    <x v="348"/>
    <d v="2017-10-09T00:00:00"/>
    <s v="Standard Class"/>
    <x v="582"/>
    <x v="582"/>
    <x v="0"/>
    <s v="United States"/>
    <s v="Columbus"/>
    <s v="Ohio"/>
    <n v="43229"/>
    <x v="3"/>
    <s v="TEC-AC-10000892"/>
    <x v="2"/>
    <s v="Accessories"/>
    <s v="NETGEAR N750 Dual Band Wi-Fi Gigabit Router"/>
    <x v="5597"/>
    <n v="4"/>
    <n v="0.2"/>
    <n v="57.599999999999994"/>
    <s v="Chuck Magee"/>
    <s v=""/>
    <n v="1"/>
    <n v="0"/>
  </r>
  <r>
    <n v="8770"/>
    <x v="4369"/>
    <x v="126"/>
    <d v="2018-09-13T00:00:00"/>
    <s v="Same Day"/>
    <x v="178"/>
    <x v="178"/>
    <x v="2"/>
    <s v="United States"/>
    <s v="Louisville"/>
    <s v="Colorado"/>
    <n v="80027"/>
    <x v="1"/>
    <s v="TEC-PH-10001870"/>
    <x v="2"/>
    <s v="Phones"/>
    <s v="Lunatik TT5L-002 Taktik Strike Impact Protection System for iPhone 5"/>
    <x v="5598"/>
    <n v="3"/>
    <n v="0.2"/>
    <n v="9.1844999999999928"/>
    <s v="Anna Andreadi"/>
    <s v=""/>
    <n v="1"/>
    <n v="0"/>
  </r>
  <r>
    <n v="8771"/>
    <x v="4369"/>
    <x v="126"/>
    <d v="2018-09-13T00:00:00"/>
    <s v="Same Day"/>
    <x v="178"/>
    <x v="178"/>
    <x v="2"/>
    <s v="United States"/>
    <s v="Louisville"/>
    <s v="Colorado"/>
    <n v="80027"/>
    <x v="1"/>
    <s v="FUR-CH-10002304"/>
    <x v="0"/>
    <s v="Chairs"/>
    <s v="Global Stack Chair without Arms, Black"/>
    <x v="5599"/>
    <n v="4"/>
    <n v="0.2"/>
    <n v="5.1960000000000015"/>
    <s v="Anna Andreadi"/>
    <s v=""/>
    <n v="1"/>
    <n v="0"/>
  </r>
  <r>
    <n v="8772"/>
    <x v="4370"/>
    <x v="32"/>
    <d v="2019-09-17T00:00:00"/>
    <s v="First Class"/>
    <x v="587"/>
    <x v="587"/>
    <x v="1"/>
    <s v="United States"/>
    <s v="Raleigh"/>
    <s v="North Carolina"/>
    <n v="27604"/>
    <x v="0"/>
    <s v="OFF-AP-10002534"/>
    <x v="1"/>
    <s v="Appliances"/>
    <s v="3.6 Cubic Foot Counter Height Office Refrigerator"/>
    <x v="5600"/>
    <n v="4"/>
    <n v="0.2"/>
    <n v="94.278400000000033"/>
    <s v="Cassandra Brandow"/>
    <s v=""/>
    <n v="1"/>
    <n v="0"/>
  </r>
  <r>
    <n v="8773"/>
    <x v="4370"/>
    <x v="32"/>
    <d v="2019-09-17T00:00:00"/>
    <s v="First Class"/>
    <x v="587"/>
    <x v="587"/>
    <x v="1"/>
    <s v="United States"/>
    <s v="Raleigh"/>
    <s v="North Carolina"/>
    <n v="27604"/>
    <x v="0"/>
    <s v="OFF-PA-10001125"/>
    <x v="1"/>
    <s v="Paper"/>
    <s v="Xerox 1988"/>
    <x v="1355"/>
    <n v="3"/>
    <n v="0.2"/>
    <n v="23.234999999999992"/>
    <s v="Cassandra Brandow"/>
    <s v=""/>
    <n v="1"/>
    <n v="0"/>
  </r>
  <r>
    <n v="8774"/>
    <x v="4371"/>
    <x v="1202"/>
    <d v="2017-02-28T00:00:00"/>
    <s v="Standard Class"/>
    <x v="784"/>
    <x v="784"/>
    <x v="2"/>
    <s v="United States"/>
    <s v="New York City"/>
    <s v="New York"/>
    <n v="10024"/>
    <x v="3"/>
    <s v="OFF-AP-10000804"/>
    <x v="1"/>
    <s v="Appliances"/>
    <s v="Hoover Portapower Portable Vacuum"/>
    <x v="2051"/>
    <n v="6"/>
    <n v="0"/>
    <n v="6.7200000000000006"/>
    <s v="Chuck Magee"/>
    <s v=""/>
    <n v="1"/>
    <n v="0"/>
  </r>
  <r>
    <n v="8775"/>
    <x v="4371"/>
    <x v="1202"/>
    <d v="2017-02-28T00:00:00"/>
    <s v="Standard Class"/>
    <x v="784"/>
    <x v="784"/>
    <x v="2"/>
    <s v="United States"/>
    <s v="New York City"/>
    <s v="New York"/>
    <n v="10024"/>
    <x v="3"/>
    <s v="OFF-BI-10002982"/>
    <x v="1"/>
    <s v="Binders"/>
    <s v="Avery Self-Adhesive Photo Pockets for Polaroid Photos"/>
    <x v="3023"/>
    <n v="2"/>
    <n v="0.2"/>
    <n v="3.8135999999999992"/>
    <s v="Chuck Magee"/>
    <s v=""/>
    <n v="1"/>
    <n v="0"/>
  </r>
  <r>
    <n v="8776"/>
    <x v="4372"/>
    <x v="5"/>
    <d v="2018-12-09T00:00:00"/>
    <s v="Second Class"/>
    <x v="486"/>
    <x v="486"/>
    <x v="2"/>
    <s v="United States"/>
    <s v="Chicago"/>
    <s v="Illinois"/>
    <n v="60623"/>
    <x v="2"/>
    <s v="OFF-AR-10001547"/>
    <x v="1"/>
    <s v="Art"/>
    <s v="Newell 311"/>
    <x v="5601"/>
    <n v="2"/>
    <n v="0.2"/>
    <n v="0.30940000000000001"/>
    <s v="Kelly Williams"/>
    <s v=""/>
    <n v="1"/>
    <n v="0"/>
  </r>
  <r>
    <n v="8777"/>
    <x v="4373"/>
    <x v="415"/>
    <d v="2018-07-03T00:00:00"/>
    <s v="First Class"/>
    <x v="105"/>
    <x v="105"/>
    <x v="1"/>
    <s v="United States"/>
    <s v="Huntsville"/>
    <s v="Texas"/>
    <n v="77340"/>
    <x v="2"/>
    <s v="FUR-CH-10000665"/>
    <x v="0"/>
    <s v="Chairs"/>
    <s v="Global Airflow Leather Mesh Back Chair, Black"/>
    <x v="2568"/>
    <n v="5"/>
    <n v="0.3"/>
    <n v="0"/>
    <s v="Kelly Williams"/>
    <s v=""/>
    <n v="1"/>
    <n v="0"/>
  </r>
  <r>
    <n v="8778"/>
    <x v="4373"/>
    <x v="415"/>
    <d v="2018-07-03T00:00:00"/>
    <s v="First Class"/>
    <x v="105"/>
    <x v="105"/>
    <x v="1"/>
    <s v="United States"/>
    <s v="Huntsville"/>
    <s v="Texas"/>
    <n v="77340"/>
    <x v="2"/>
    <s v="OFF-PA-10000520"/>
    <x v="1"/>
    <s v="Paper"/>
    <s v="Xerox 201"/>
    <x v="759"/>
    <n v="8"/>
    <n v="0.2"/>
    <n v="14.5152"/>
    <s v="Kelly Williams"/>
    <s v=""/>
    <n v="1"/>
    <n v="0"/>
  </r>
  <r>
    <n v="8779"/>
    <x v="4374"/>
    <x v="1096"/>
    <d v="2019-12-18T00:00:00"/>
    <s v="Standard Class"/>
    <x v="162"/>
    <x v="162"/>
    <x v="1"/>
    <s v="United States"/>
    <s v="New York City"/>
    <s v="New York"/>
    <n v="10024"/>
    <x v="3"/>
    <s v="FUR-BO-10004015"/>
    <x v="0"/>
    <s v="Bookcases"/>
    <s v="Bush Andora Bookcase, Maple/Graphite Gray Finish"/>
    <x v="5602"/>
    <n v="3"/>
    <n v="0.2"/>
    <n v="7.1993999999999687"/>
    <s v="Chuck Magee"/>
    <s v=""/>
    <n v="1"/>
    <n v="0"/>
  </r>
  <r>
    <n v="8780"/>
    <x v="4375"/>
    <x v="305"/>
    <d v="2017-03-22T00:00:00"/>
    <s v="Second Class"/>
    <x v="298"/>
    <x v="298"/>
    <x v="0"/>
    <s v="United States"/>
    <s v="Salem"/>
    <s v="Oregon"/>
    <n v="97301"/>
    <x v="1"/>
    <s v="OFF-ST-10004258"/>
    <x v="1"/>
    <s v="Storage"/>
    <s v="Portable Personal File Box"/>
    <x v="5603"/>
    <n v="3"/>
    <n v="0.2"/>
    <n v="2.5641000000000034"/>
    <s v="Anna Andreadi"/>
    <s v=""/>
    <n v="1"/>
    <n v="0"/>
  </r>
  <r>
    <n v="8781"/>
    <x v="4376"/>
    <x v="879"/>
    <d v="2017-03-04T00:00:00"/>
    <s v="First Class"/>
    <x v="782"/>
    <x v="782"/>
    <x v="1"/>
    <s v="United States"/>
    <s v="Houston"/>
    <s v="Texas"/>
    <n v="77070"/>
    <x v="2"/>
    <s v="OFF-AR-10003696"/>
    <x v="1"/>
    <s v="Art"/>
    <s v="Panasonic KP-350BK Electric Pencil Sharpener with Auto Stop"/>
    <x v="5604"/>
    <n v="2"/>
    <n v="0.2"/>
    <n v="6.2243999999999957"/>
    <s v="Kelly Williams"/>
    <s v=""/>
    <n v="1"/>
    <n v="0"/>
  </r>
  <r>
    <n v="8782"/>
    <x v="4376"/>
    <x v="879"/>
    <d v="2017-03-04T00:00:00"/>
    <s v="First Class"/>
    <x v="782"/>
    <x v="782"/>
    <x v="1"/>
    <s v="United States"/>
    <s v="Houston"/>
    <s v="Texas"/>
    <n v="77070"/>
    <x v="2"/>
    <s v="FUR-BO-10001811"/>
    <x v="0"/>
    <s v="Bookcases"/>
    <s v="Atlantic Metals Mobile 5-Shelf Bookcases, Custom Colors"/>
    <x v="5605"/>
    <n v="6"/>
    <n v="0.32"/>
    <n v="-36.117600000000152"/>
    <s v="Kelly Williams"/>
    <s v=""/>
    <n v="1"/>
    <n v="0"/>
  </r>
  <r>
    <n v="8783"/>
    <x v="4377"/>
    <x v="306"/>
    <d v="2018-09-20T00:00:00"/>
    <s v="Standard Class"/>
    <x v="251"/>
    <x v="251"/>
    <x v="1"/>
    <s v="United States"/>
    <s v="Twin Falls"/>
    <s v="Idaho"/>
    <n v="83301"/>
    <x v="1"/>
    <s v="OFF-BI-10001249"/>
    <x v="1"/>
    <s v="Binders"/>
    <s v="Avery Heavy-Duty EZD View Binder with Locking Rings"/>
    <x v="5606"/>
    <n v="4"/>
    <n v="0.2"/>
    <n v="6.6351999999999984"/>
    <s v="Anna Andreadi"/>
    <s v=""/>
    <n v="1"/>
    <n v="0"/>
  </r>
  <r>
    <n v="8784"/>
    <x v="4377"/>
    <x v="306"/>
    <d v="2018-09-20T00:00:00"/>
    <s v="Standard Class"/>
    <x v="251"/>
    <x v="251"/>
    <x v="1"/>
    <s v="United States"/>
    <s v="Twin Falls"/>
    <s v="Idaho"/>
    <n v="83301"/>
    <x v="1"/>
    <s v="FUR-TA-10003473"/>
    <x v="0"/>
    <s v="Tables"/>
    <s v="Bretford Rectangular Conference Table Tops"/>
    <x v="5607"/>
    <n v="3"/>
    <n v="0"/>
    <n v="259.52970000000005"/>
    <s v="Anna Andreadi"/>
    <s v=""/>
    <n v="1"/>
    <n v="0"/>
  </r>
  <r>
    <n v="8785"/>
    <x v="4378"/>
    <x v="294"/>
    <d v="2019-03-23T00:00:00"/>
    <s v="Standard Class"/>
    <x v="357"/>
    <x v="357"/>
    <x v="2"/>
    <s v="United States"/>
    <s v="Knoxville"/>
    <s v="Tennessee"/>
    <n v="37918"/>
    <x v="0"/>
    <s v="OFF-LA-10003190"/>
    <x v="1"/>
    <s v="Labels"/>
    <s v="Avery 474"/>
    <x v="877"/>
    <n v="2"/>
    <n v="0.2"/>
    <n v="1.6704000000000001"/>
    <s v="Cassandra Brandow"/>
    <s v=""/>
    <n v="1"/>
    <n v="0"/>
  </r>
  <r>
    <n v="8786"/>
    <x v="4379"/>
    <x v="39"/>
    <d v="2019-06-02T00:00:00"/>
    <s v="Standard Class"/>
    <x v="698"/>
    <x v="698"/>
    <x v="1"/>
    <s v="United States"/>
    <s v="Phoenix"/>
    <s v="Arizona"/>
    <n v="85023"/>
    <x v="1"/>
    <s v="TEC-PH-10001305"/>
    <x v="2"/>
    <s v="Phones"/>
    <s v="Panasonic KX TS208W Corded phone"/>
    <x v="4398"/>
    <n v="5"/>
    <n v="0.2"/>
    <n v="19.596000000000018"/>
    <s v="Anna Andreadi"/>
    <s v=""/>
    <n v="1"/>
    <n v="0"/>
  </r>
  <r>
    <n v="8787"/>
    <x v="4379"/>
    <x v="39"/>
    <d v="2019-06-02T00:00:00"/>
    <s v="Standard Class"/>
    <x v="698"/>
    <x v="698"/>
    <x v="1"/>
    <s v="United States"/>
    <s v="Phoenix"/>
    <s v="Arizona"/>
    <n v="85023"/>
    <x v="1"/>
    <s v="OFF-PA-10001534"/>
    <x v="1"/>
    <s v="Paper"/>
    <s v="Xerox 230"/>
    <x v="12"/>
    <n v="3"/>
    <n v="0.2"/>
    <n v="5.4432"/>
    <s v="Anna Andreadi"/>
    <s v=""/>
    <n v="1"/>
    <n v="0"/>
  </r>
  <r>
    <n v="8788"/>
    <x v="4379"/>
    <x v="39"/>
    <d v="2019-06-02T00:00:00"/>
    <s v="Standard Class"/>
    <x v="698"/>
    <x v="698"/>
    <x v="1"/>
    <s v="United States"/>
    <s v="Phoenix"/>
    <s v="Arizona"/>
    <n v="85023"/>
    <x v="1"/>
    <s v="TEC-AC-10000844"/>
    <x v="2"/>
    <s v="Accessories"/>
    <s v="Logitech Gaming G510s - Keyboard"/>
    <x v="5608"/>
    <n v="4"/>
    <n v="0.2"/>
    <n v="54.393599999999978"/>
    <s v="Anna Andreadi"/>
    <s v=""/>
    <n v="1"/>
    <n v="0"/>
  </r>
  <r>
    <n v="8789"/>
    <x v="4380"/>
    <x v="140"/>
    <d v="2019-06-19T00:00:00"/>
    <s v="Standard Class"/>
    <x v="555"/>
    <x v="555"/>
    <x v="0"/>
    <s v="United States"/>
    <s v="Monroe"/>
    <s v="North Carolina"/>
    <n v="28110"/>
    <x v="0"/>
    <s v="FUR-CH-10000847"/>
    <x v="0"/>
    <s v="Chairs"/>
    <s v="Global Executive Mid-Back Manager's Chair"/>
    <x v="327"/>
    <n v="3"/>
    <n v="0.2"/>
    <n v="52.376399999999961"/>
    <s v="Cassandra Brandow"/>
    <s v=""/>
    <n v="1"/>
    <n v="0"/>
  </r>
  <r>
    <n v="8790"/>
    <x v="4380"/>
    <x v="140"/>
    <d v="2019-06-19T00:00:00"/>
    <s v="Standard Class"/>
    <x v="555"/>
    <x v="555"/>
    <x v="0"/>
    <s v="United States"/>
    <s v="Monroe"/>
    <s v="North Carolina"/>
    <n v="28110"/>
    <x v="0"/>
    <s v="FUR-BO-10000468"/>
    <x v="0"/>
    <s v="Bookcases"/>
    <s v="O'Sullivan 2-Shelf Heavy-Duty Bookcases"/>
    <x v="5609"/>
    <n v="2"/>
    <n v="0.2"/>
    <n v="-3.8863999999999947"/>
    <s v="Cassandra Brandow"/>
    <s v=""/>
    <n v="1"/>
    <n v="0"/>
  </r>
  <r>
    <n v="8791"/>
    <x v="4381"/>
    <x v="684"/>
    <d v="2017-09-12T00:00:00"/>
    <s v="Standard Class"/>
    <x v="132"/>
    <x v="132"/>
    <x v="1"/>
    <s v="United States"/>
    <s v="Richmond"/>
    <s v="Virginia"/>
    <n v="23223"/>
    <x v="0"/>
    <s v="OFF-BI-10002799"/>
    <x v="1"/>
    <s v="Binders"/>
    <s v="SlimView Poly Binder, 3/8&quot;"/>
    <x v="5610"/>
    <n v="9"/>
    <n v="0"/>
    <n v="21.445199999999996"/>
    <s v="Cassandra Brandow"/>
    <s v=""/>
    <n v="1"/>
    <n v="0"/>
  </r>
  <r>
    <n v="8792"/>
    <x v="4382"/>
    <x v="257"/>
    <d v="2019-03-24T00:00:00"/>
    <s v="Standard Class"/>
    <x v="627"/>
    <x v="627"/>
    <x v="0"/>
    <s v="United States"/>
    <s v="Houston"/>
    <s v="Texas"/>
    <n v="77041"/>
    <x v="2"/>
    <s v="TEC-PH-10001557"/>
    <x v="2"/>
    <s v="Phones"/>
    <s v="Pyle PMP37LED"/>
    <x v="3431"/>
    <n v="7"/>
    <n v="0.2"/>
    <n v="47.035099999999971"/>
    <s v="Kelly Williams"/>
    <s v=""/>
    <n v="1"/>
    <n v="0"/>
  </r>
  <r>
    <n v="8793"/>
    <x v="4383"/>
    <x v="174"/>
    <d v="2016-12-21T00:00:00"/>
    <s v="First Class"/>
    <x v="162"/>
    <x v="162"/>
    <x v="1"/>
    <s v="United States"/>
    <s v="Los Angeles"/>
    <s v="California"/>
    <n v="90008"/>
    <x v="1"/>
    <s v="OFF-LA-10001934"/>
    <x v="1"/>
    <s v="Labels"/>
    <s v="Avery 516"/>
    <x v="2"/>
    <n v="2"/>
    <n v="0"/>
    <n v="6.8713999999999995"/>
    <s v="Anna Andreadi"/>
    <s v=""/>
    <n v="1"/>
    <n v="0"/>
  </r>
  <r>
    <n v="8794"/>
    <x v="4383"/>
    <x v="174"/>
    <d v="2016-12-21T00:00:00"/>
    <s v="First Class"/>
    <x v="162"/>
    <x v="162"/>
    <x v="1"/>
    <s v="United States"/>
    <s v="Los Angeles"/>
    <s v="California"/>
    <n v="90008"/>
    <x v="1"/>
    <s v="OFF-FA-10004248"/>
    <x v="1"/>
    <s v="Fasteners"/>
    <s v="Advantus T-Pin Paper Clips"/>
    <x v="5611"/>
    <n v="5"/>
    <n v="0"/>
    <n v="8.7945000000000011"/>
    <s v="Anna Andreadi"/>
    <s v=""/>
    <n v="1"/>
    <n v="0"/>
  </r>
  <r>
    <n v="8795"/>
    <x v="4383"/>
    <x v="174"/>
    <d v="2016-12-21T00:00:00"/>
    <s v="First Class"/>
    <x v="162"/>
    <x v="162"/>
    <x v="1"/>
    <s v="United States"/>
    <s v="Los Angeles"/>
    <s v="California"/>
    <n v="90008"/>
    <x v="1"/>
    <s v="TEC-PH-10001944"/>
    <x v="2"/>
    <s v="Phones"/>
    <s v="Wi-Ex zBoost YX540 Cellular Phone Signal Booster"/>
    <x v="5612"/>
    <n v="5"/>
    <n v="0.2"/>
    <n v="72.974999999999909"/>
    <s v="Anna Andreadi"/>
    <s v=""/>
    <n v="1"/>
    <n v="0"/>
  </r>
  <r>
    <n v="8796"/>
    <x v="4383"/>
    <x v="174"/>
    <d v="2016-12-21T00:00:00"/>
    <s v="First Class"/>
    <x v="162"/>
    <x v="162"/>
    <x v="1"/>
    <s v="United States"/>
    <s v="Los Angeles"/>
    <s v="California"/>
    <n v="90008"/>
    <x v="1"/>
    <s v="TEC-PH-10002085"/>
    <x v="2"/>
    <s v="Phones"/>
    <s v="Clarity 53712"/>
    <x v="2005"/>
    <n v="4"/>
    <n v="0.2"/>
    <n v="15.837600000000009"/>
    <s v="Anna Andreadi"/>
    <s v=""/>
    <n v="1"/>
    <n v="0"/>
  </r>
  <r>
    <n v="8797"/>
    <x v="4384"/>
    <x v="274"/>
    <d v="2018-07-13T00:00:00"/>
    <s v="Standard Class"/>
    <x v="77"/>
    <x v="77"/>
    <x v="0"/>
    <s v="United States"/>
    <s v="Orem"/>
    <s v="Utah"/>
    <n v="84057"/>
    <x v="1"/>
    <s v="OFF-PA-10003441"/>
    <x v="1"/>
    <s v="Paper"/>
    <s v="Xerox 226"/>
    <x v="91"/>
    <n v="2"/>
    <n v="0"/>
    <n v="6.2208000000000006"/>
    <s v="Anna Andreadi"/>
    <s v=""/>
    <n v="1"/>
    <n v="0"/>
  </r>
  <r>
    <n v="8798"/>
    <x v="4384"/>
    <x v="274"/>
    <d v="2018-07-13T00:00:00"/>
    <s v="Standard Class"/>
    <x v="77"/>
    <x v="77"/>
    <x v="0"/>
    <s v="United States"/>
    <s v="Orem"/>
    <s v="Utah"/>
    <n v="84057"/>
    <x v="1"/>
    <s v="OFF-AR-10004602"/>
    <x v="1"/>
    <s v="Art"/>
    <s v="Boston KS Multi-Size Manual Pencil Sharpener"/>
    <x v="44"/>
    <n v="2"/>
    <n v="0"/>
    <n v="12.874400000000001"/>
    <s v="Anna Andreadi"/>
    <s v=""/>
    <n v="1"/>
    <n v="0"/>
  </r>
  <r>
    <n v="8799"/>
    <x v="4385"/>
    <x v="1203"/>
    <d v="2018-04-10T00:00:00"/>
    <s v="Standard Class"/>
    <x v="91"/>
    <x v="91"/>
    <x v="2"/>
    <s v="United States"/>
    <s v="Burlington"/>
    <s v="Vermont"/>
    <m/>
    <x v="3"/>
    <s v="TEC-PH-10002555"/>
    <x v="2"/>
    <s v="Phones"/>
    <s v="Nortel Meridian M5316 Digital phone"/>
    <x v="5613"/>
    <n v="5"/>
    <n v="0"/>
    <n v="336.63499999999999"/>
    <s v="Chuck Magee"/>
    <s v=""/>
    <n v="1"/>
    <n v="0"/>
  </r>
  <r>
    <n v="8800"/>
    <x v="4386"/>
    <x v="1204"/>
    <d v="2016-05-10T00:00:00"/>
    <s v="First Class"/>
    <x v="409"/>
    <x v="409"/>
    <x v="0"/>
    <s v="United States"/>
    <s v="Philadelphia"/>
    <s v="Pennsylvania"/>
    <n v="19134"/>
    <x v="3"/>
    <s v="TEC-CO-10001449"/>
    <x v="2"/>
    <s v="Copiers"/>
    <s v="Hewlett Packard LaserJet 3310 Copier"/>
    <x v="5614"/>
    <n v="5"/>
    <n v="0.4"/>
    <n v="239.99600000000009"/>
    <s v="Chuck Magee"/>
    <s v=""/>
    <n v="1"/>
    <n v="0"/>
  </r>
  <r>
    <n v="8801"/>
    <x v="4387"/>
    <x v="51"/>
    <d v="2019-11-27T00:00:00"/>
    <s v="Standard Class"/>
    <x v="294"/>
    <x v="294"/>
    <x v="1"/>
    <s v="United States"/>
    <s v="Chicago"/>
    <s v="Illinois"/>
    <n v="60623"/>
    <x v="2"/>
    <s v="OFF-PA-10004285"/>
    <x v="1"/>
    <s v="Paper"/>
    <s v="Xerox 1959"/>
    <x v="1432"/>
    <n v="2"/>
    <n v="0.2"/>
    <n v="3.7407999999999997"/>
    <s v="Kelly Williams"/>
    <s v=""/>
    <n v="1"/>
    <n v="0"/>
  </r>
  <r>
    <n v="8802"/>
    <x v="4388"/>
    <x v="338"/>
    <d v="2018-11-12T00:00:00"/>
    <s v="First Class"/>
    <x v="755"/>
    <x v="755"/>
    <x v="0"/>
    <s v="United States"/>
    <s v="Oklahoma City"/>
    <s v="Oklahoma"/>
    <n v="73120"/>
    <x v="2"/>
    <s v="TEC-PH-10000562"/>
    <x v="2"/>
    <s v="Phones"/>
    <s v="Samsung Convoy 3"/>
    <x v="5615"/>
    <n v="2"/>
    <n v="0"/>
    <n v="62.15440000000001"/>
    <s v="Kelly Williams"/>
    <s v=""/>
    <n v="1"/>
    <n v="0"/>
  </r>
  <r>
    <n v="8803"/>
    <x v="4388"/>
    <x v="338"/>
    <d v="2018-11-12T00:00:00"/>
    <s v="First Class"/>
    <x v="755"/>
    <x v="755"/>
    <x v="0"/>
    <s v="United States"/>
    <s v="Oklahoma City"/>
    <s v="Oklahoma"/>
    <n v="73120"/>
    <x v="2"/>
    <s v="FUR-BO-10003966"/>
    <x v="0"/>
    <s v="Bookcases"/>
    <s v="Sauder Facets Collection Library, Sky Alder Finish"/>
    <x v="2661"/>
    <n v="2"/>
    <n v="0"/>
    <n v="54.713599999999985"/>
    <s v="Kelly Williams"/>
    <s v=""/>
    <n v="1"/>
    <n v="0"/>
  </r>
  <r>
    <n v="8804"/>
    <x v="4389"/>
    <x v="520"/>
    <d v="2017-01-01T00:00:00"/>
    <s v="First Class"/>
    <x v="692"/>
    <x v="692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x v="5616"/>
    <n v="3"/>
    <n v="0"/>
    <n v="11.474099999999996"/>
    <s v="Chuck Magee"/>
    <s v=""/>
    <n v="1"/>
    <n v="0"/>
  </r>
  <r>
    <n v="8805"/>
    <x v="4389"/>
    <x v="520"/>
    <d v="2017-01-01T00:00:00"/>
    <s v="First Class"/>
    <x v="692"/>
    <x v="692"/>
    <x v="1"/>
    <s v="United States"/>
    <s v="New York City"/>
    <s v="New York"/>
    <n v="10035"/>
    <x v="3"/>
    <s v="OFF-LA-10003148"/>
    <x v="1"/>
    <s v="Labels"/>
    <s v="Avery 51"/>
    <x v="1381"/>
    <n v="3"/>
    <n v="0"/>
    <n v="8.6939999999999991"/>
    <s v="Chuck Magee"/>
    <s v=""/>
    <n v="1"/>
    <n v="0"/>
  </r>
  <r>
    <n v="8806"/>
    <x v="4390"/>
    <x v="971"/>
    <d v="2019-08-23T00:00:00"/>
    <s v="Standard Class"/>
    <x v="157"/>
    <x v="157"/>
    <x v="0"/>
    <s v="United States"/>
    <s v="Salt Lake City"/>
    <s v="Utah"/>
    <n v="84106"/>
    <x v="1"/>
    <s v="OFF-BI-10002133"/>
    <x v="1"/>
    <s v="Binders"/>
    <s v="Wilson Jones Elliptical Ring 3 1/2&quot; Capacity Binders, 800 sheets"/>
    <x v="5617"/>
    <n v="3"/>
    <n v="0.2"/>
    <n v="37.235999999999997"/>
    <s v="Anna Andreadi"/>
    <s v=""/>
    <n v="1"/>
    <n v="0"/>
  </r>
  <r>
    <n v="8807"/>
    <x v="4391"/>
    <x v="126"/>
    <d v="2018-09-16T00:00:00"/>
    <s v="Standard Class"/>
    <x v="565"/>
    <x v="565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x v="586"/>
    <n v="2"/>
    <n v="0"/>
    <n v="14.572799999999997"/>
    <s v="Chuck Magee"/>
    <s v=""/>
    <n v="1"/>
    <n v="0"/>
  </r>
  <r>
    <n v="8808"/>
    <x v="4392"/>
    <x v="40"/>
    <d v="2019-10-31T00:00:00"/>
    <s v="Standard Class"/>
    <x v="440"/>
    <x v="440"/>
    <x v="0"/>
    <s v="United States"/>
    <s v="Philadelphia"/>
    <s v="Pennsylvania"/>
    <n v="19134"/>
    <x v="3"/>
    <s v="OFF-BI-10004330"/>
    <x v="1"/>
    <s v="Binders"/>
    <s v="GBC Velobind Prepunched Cover Sets, Regency Series"/>
    <x v="5618"/>
    <n v="3"/>
    <n v="0.7"/>
    <n v="-27.734999999999992"/>
    <s v="Chuck Magee"/>
    <s v=""/>
    <n v="1"/>
    <n v="0"/>
  </r>
  <r>
    <n v="8809"/>
    <x v="4392"/>
    <x v="40"/>
    <d v="2019-10-31T00:00:00"/>
    <s v="Standard Class"/>
    <x v="440"/>
    <x v="440"/>
    <x v="0"/>
    <s v="United States"/>
    <s v="Philadelphia"/>
    <s v="Pennsylvania"/>
    <n v="19134"/>
    <x v="3"/>
    <s v="TEC-PH-10002807"/>
    <x v="2"/>
    <s v="Phones"/>
    <s v="Motorla HX550 Universal Bluetooth Headset"/>
    <x v="5619"/>
    <n v="5"/>
    <n v="0.4"/>
    <n v="19.775000000000006"/>
    <s v="Chuck Magee"/>
    <s v=""/>
    <n v="1"/>
    <n v="0"/>
  </r>
  <r>
    <n v="8810"/>
    <x v="4392"/>
    <x v="40"/>
    <d v="2019-10-31T00:00:00"/>
    <s v="Standard Class"/>
    <x v="440"/>
    <x v="440"/>
    <x v="0"/>
    <s v="United States"/>
    <s v="Philadelphia"/>
    <s v="Pennsylvania"/>
    <n v="19134"/>
    <x v="3"/>
    <s v="OFF-LA-10001404"/>
    <x v="1"/>
    <s v="Labels"/>
    <s v="Avery 517"/>
    <x v="1816"/>
    <n v="5"/>
    <n v="0.2"/>
    <n v="4.9815000000000005"/>
    <s v="Chuck Magee"/>
    <s v=""/>
    <n v="1"/>
    <n v="0"/>
  </r>
  <r>
    <n v="8811"/>
    <x v="4393"/>
    <x v="1109"/>
    <d v="2019-06-04T00:00:00"/>
    <s v="Standard Class"/>
    <x v="416"/>
    <x v="416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x v="5620"/>
    <n v="4"/>
    <n v="0"/>
    <n v="18.009600000000002"/>
    <s v="Anna Andreadi"/>
    <s v=""/>
    <n v="1"/>
    <n v="0"/>
  </r>
  <r>
    <n v="8812"/>
    <x v="4394"/>
    <x v="387"/>
    <d v="2018-03-13T00:00:00"/>
    <s v="Standard Class"/>
    <x v="70"/>
    <x v="70"/>
    <x v="1"/>
    <s v="United States"/>
    <s v="Jackson"/>
    <s v="Michigan"/>
    <n v="49201"/>
    <x v="2"/>
    <s v="OFF-AP-10004233"/>
    <x v="1"/>
    <s v="Appliances"/>
    <s v="Honeywell Enviracaire Portable Air Cleaner for up to 8 x 10 Room"/>
    <x v="5621"/>
    <n v="3"/>
    <n v="0.1"/>
    <n v="48.333599999999976"/>
    <s v="Kelly Williams"/>
    <n v="1"/>
    <n v="0"/>
    <n v="0"/>
  </r>
  <r>
    <n v="8813"/>
    <x v="4394"/>
    <x v="387"/>
    <d v="2018-03-13T00:00:00"/>
    <s v="Standard Class"/>
    <x v="70"/>
    <x v="70"/>
    <x v="1"/>
    <s v="United States"/>
    <s v="Jackson"/>
    <s v="Michigan"/>
    <n v="49201"/>
    <x v="2"/>
    <s v="OFF-AR-10002766"/>
    <x v="1"/>
    <s v="Art"/>
    <s v="Prang Drawing Pencil Set"/>
    <x v="2255"/>
    <n v="5"/>
    <n v="0"/>
    <n v="3.7529999999999997"/>
    <s v="Kelly Williams"/>
    <n v="1"/>
    <n v="0"/>
    <n v="0"/>
  </r>
  <r>
    <n v="8814"/>
    <x v="4395"/>
    <x v="353"/>
    <d v="2017-07-31T00:00:00"/>
    <s v="Standard Class"/>
    <x v="316"/>
    <x v="316"/>
    <x v="1"/>
    <s v="United States"/>
    <s v="Glendale"/>
    <s v="Arizona"/>
    <n v="85301"/>
    <x v="1"/>
    <s v="FUR-CH-10003199"/>
    <x v="0"/>
    <s v="Chairs"/>
    <s v="Office Star - Contemporary Task Swivel Chair"/>
    <x v="4602"/>
    <n v="3"/>
    <n v="0.2"/>
    <n v="13.317599999999985"/>
    <s v="Anna Andreadi"/>
    <s v=""/>
    <n v="1"/>
    <n v="0"/>
  </r>
  <r>
    <n v="8815"/>
    <x v="4396"/>
    <x v="521"/>
    <d v="2017-11-25T00:00:00"/>
    <s v="Second Class"/>
    <x v="617"/>
    <x v="617"/>
    <x v="0"/>
    <s v="United States"/>
    <s v="Wilmington"/>
    <s v="Delaware"/>
    <n v="19805"/>
    <x v="3"/>
    <s v="TEC-PH-10003012"/>
    <x v="2"/>
    <s v="Phones"/>
    <s v="Nortel Meridian M3904 Professional Digital phone"/>
    <x v="673"/>
    <n v="2"/>
    <n v="0"/>
    <n v="89.314199999999971"/>
    <s v="Chuck Magee"/>
    <s v=""/>
    <n v="1"/>
    <n v="0"/>
  </r>
  <r>
    <n v="8816"/>
    <x v="4396"/>
    <x v="521"/>
    <d v="2017-11-25T00:00:00"/>
    <s v="Second Class"/>
    <x v="617"/>
    <x v="617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x v="5622"/>
    <n v="6"/>
    <n v="0"/>
    <n v="20.726999999999997"/>
    <s v="Chuck Magee"/>
    <s v=""/>
    <n v="1"/>
    <n v="0"/>
  </r>
  <r>
    <n v="8817"/>
    <x v="4396"/>
    <x v="521"/>
    <d v="2017-11-25T00:00:00"/>
    <s v="Second Class"/>
    <x v="617"/>
    <x v="617"/>
    <x v="0"/>
    <s v="United States"/>
    <s v="Wilmington"/>
    <s v="Delaware"/>
    <n v="19805"/>
    <x v="3"/>
    <s v="OFF-AR-10001940"/>
    <x v="1"/>
    <s v="Art"/>
    <s v="Sanford Colorific Eraseable Coloring Pencils, 12 Count"/>
    <x v="2805"/>
    <n v="4"/>
    <n v="0"/>
    <n v="5.6416000000000004"/>
    <s v="Chuck Magee"/>
    <s v=""/>
    <n v="1"/>
    <n v="0"/>
  </r>
  <r>
    <n v="8818"/>
    <x v="4396"/>
    <x v="521"/>
    <d v="2017-11-25T00:00:00"/>
    <s v="Second Class"/>
    <x v="617"/>
    <x v="617"/>
    <x v="0"/>
    <s v="United States"/>
    <s v="Wilmington"/>
    <s v="Delaware"/>
    <n v="19805"/>
    <x v="3"/>
    <s v="OFF-EN-10003286"/>
    <x v="1"/>
    <s v="Envelopes"/>
    <s v="Staple envelope"/>
    <x v="3416"/>
    <n v="2"/>
    <n v="0"/>
    <n v="7.783199999999999"/>
    <s v="Chuck Magee"/>
    <s v=""/>
    <n v="1"/>
    <n v="0"/>
  </r>
  <r>
    <n v="8819"/>
    <x v="4396"/>
    <x v="521"/>
    <d v="2017-11-25T00:00:00"/>
    <s v="Second Class"/>
    <x v="617"/>
    <x v="617"/>
    <x v="0"/>
    <s v="United States"/>
    <s v="Wilmington"/>
    <s v="Delaware"/>
    <n v="19805"/>
    <x v="3"/>
    <s v="OFF-PA-10003441"/>
    <x v="1"/>
    <s v="Paper"/>
    <s v="Xerox 226"/>
    <x v="789"/>
    <n v="6"/>
    <n v="0"/>
    <n v="18.662400000000002"/>
    <s v="Chuck Magee"/>
    <s v=""/>
    <n v="1"/>
    <n v="0"/>
  </r>
  <r>
    <n v="8820"/>
    <x v="4397"/>
    <x v="109"/>
    <d v="2017-12-02T00:00:00"/>
    <s v="Standard Class"/>
    <x v="432"/>
    <x v="432"/>
    <x v="0"/>
    <s v="United States"/>
    <s v="Austin"/>
    <s v="Texas"/>
    <n v="78745"/>
    <x v="2"/>
    <s v="OFF-PA-10003395"/>
    <x v="1"/>
    <s v="Paper"/>
    <s v="Xerox 1941"/>
    <x v="763"/>
    <n v="4"/>
    <n v="0.2"/>
    <n v="117.43199999999999"/>
    <s v="Kelly Williams"/>
    <s v=""/>
    <n v="1"/>
    <n v="0"/>
  </r>
  <r>
    <n v="8821"/>
    <x v="4398"/>
    <x v="132"/>
    <d v="2019-11-07T00:00:00"/>
    <s v="Standard Class"/>
    <x v="54"/>
    <x v="54"/>
    <x v="0"/>
    <s v="United States"/>
    <s v="Orlando"/>
    <s v="Florida"/>
    <n v="32839"/>
    <x v="0"/>
    <s v="TEC-CO-10003236"/>
    <x v="2"/>
    <s v="Copiers"/>
    <s v="Canon Image Class D660 Copier"/>
    <x v="324"/>
    <n v="2"/>
    <n v="0.2"/>
    <n v="311.99479999999994"/>
    <s v="Cassandra Brandow"/>
    <s v=""/>
    <n v="1"/>
    <n v="0"/>
  </r>
  <r>
    <n v="8822"/>
    <x v="4398"/>
    <x v="132"/>
    <d v="2019-11-07T00:00:00"/>
    <s v="Standard Class"/>
    <x v="54"/>
    <x v="54"/>
    <x v="0"/>
    <s v="United States"/>
    <s v="Orlando"/>
    <s v="Florida"/>
    <n v="32839"/>
    <x v="0"/>
    <s v="OFF-BI-10002982"/>
    <x v="1"/>
    <s v="Binders"/>
    <s v="Avery Self-Adhesive Photo Pockets for Polaroid Photos"/>
    <x v="5623"/>
    <n v="2"/>
    <n v="0.7"/>
    <n v="-2.9963999999999995"/>
    <s v="Cassandra Brandow"/>
    <s v=""/>
    <n v="1"/>
    <n v="0"/>
  </r>
  <r>
    <n v="8823"/>
    <x v="4398"/>
    <x v="132"/>
    <d v="2019-11-07T00:00:00"/>
    <s v="Standard Class"/>
    <x v="54"/>
    <x v="54"/>
    <x v="0"/>
    <s v="United States"/>
    <s v="Orlando"/>
    <s v="Florida"/>
    <n v="32839"/>
    <x v="0"/>
    <s v="OFF-AR-10004010"/>
    <x v="1"/>
    <s v="Art"/>
    <s v="Hunt Boston Vacuum Mount KS Pencil Sharpener"/>
    <x v="4029"/>
    <n v="2"/>
    <n v="0.2"/>
    <n v="4.1987999999999985"/>
    <s v="Cassandra Brandow"/>
    <s v=""/>
    <n v="1"/>
    <n v="0"/>
  </r>
  <r>
    <n v="8824"/>
    <x v="4398"/>
    <x v="132"/>
    <d v="2019-11-07T00:00:00"/>
    <s v="Standard Class"/>
    <x v="54"/>
    <x v="54"/>
    <x v="0"/>
    <s v="United States"/>
    <s v="Orlando"/>
    <s v="Florida"/>
    <n v="32839"/>
    <x v="0"/>
    <s v="OFF-PA-10002947"/>
    <x v="1"/>
    <s v="Paper"/>
    <s v="Xerox 1923"/>
    <x v="1432"/>
    <n v="2"/>
    <n v="0.2"/>
    <n v="3.7407999999999997"/>
    <s v="Cassandra Brandow"/>
    <s v=""/>
    <n v="1"/>
    <n v="0"/>
  </r>
  <r>
    <n v="8825"/>
    <x v="4399"/>
    <x v="708"/>
    <d v="2019-03-23T00:00:00"/>
    <s v="Second Class"/>
    <x v="26"/>
    <x v="26"/>
    <x v="0"/>
    <s v="United States"/>
    <s v="Reading"/>
    <s v="Pennsylvania"/>
    <n v="19601"/>
    <x v="3"/>
    <s v="OFF-EN-10003845"/>
    <x v="1"/>
    <s v="Envelopes"/>
    <s v="Colored Envelopes"/>
    <x v="3179"/>
    <n v="3"/>
    <n v="0.2"/>
    <n v="2.8781999999999992"/>
    <s v="Chuck Magee"/>
    <s v=""/>
    <n v="1"/>
    <n v="0"/>
  </r>
  <r>
    <n v="8826"/>
    <x v="4400"/>
    <x v="546"/>
    <d v="2017-12-22T00:00:00"/>
    <s v="First Class"/>
    <x v="151"/>
    <x v="151"/>
    <x v="0"/>
    <s v="United States"/>
    <s v="Philadelphia"/>
    <s v="Pennsylvania"/>
    <n v="19134"/>
    <x v="3"/>
    <s v="OFF-LA-10003190"/>
    <x v="1"/>
    <s v="Labels"/>
    <s v="Avery 474"/>
    <x v="2789"/>
    <n v="3"/>
    <n v="0.2"/>
    <n v="2.5056000000000003"/>
    <s v="Chuck Magee"/>
    <s v=""/>
    <n v="1"/>
    <n v="0"/>
  </r>
  <r>
    <n v="8827"/>
    <x v="4401"/>
    <x v="1063"/>
    <d v="2016-04-06T00:00:00"/>
    <s v="Second Class"/>
    <x v="710"/>
    <x v="710"/>
    <x v="0"/>
    <s v="United States"/>
    <s v="Houston"/>
    <s v="Texas"/>
    <n v="77095"/>
    <x v="2"/>
    <s v="OFF-PA-10002986"/>
    <x v="1"/>
    <s v="Paper"/>
    <s v="Xerox 1898"/>
    <x v="3059"/>
    <n v="5"/>
    <n v="0.2"/>
    <n v="9.3520000000000003"/>
    <s v="Kelly Williams"/>
    <s v=""/>
    <n v="1"/>
    <n v="0"/>
  </r>
  <r>
    <n v="8828"/>
    <x v="4401"/>
    <x v="1063"/>
    <d v="2016-04-06T00:00:00"/>
    <s v="Second Class"/>
    <x v="710"/>
    <x v="710"/>
    <x v="0"/>
    <s v="United States"/>
    <s v="Houston"/>
    <s v="Texas"/>
    <n v="77095"/>
    <x v="2"/>
    <s v="OFF-PA-10001593"/>
    <x v="1"/>
    <s v="Paper"/>
    <s v="Xerox 1947"/>
    <x v="1399"/>
    <n v="7"/>
    <n v="0.2"/>
    <n v="10.464999999999998"/>
    <s v="Kelly Williams"/>
    <s v=""/>
    <n v="1"/>
    <n v="0"/>
  </r>
  <r>
    <n v="8829"/>
    <x v="4402"/>
    <x v="1117"/>
    <d v="2017-06-09T00:00:00"/>
    <s v="Standard Class"/>
    <x v="179"/>
    <x v="179"/>
    <x v="1"/>
    <s v="United States"/>
    <s v="Saint Charles"/>
    <s v="Missouri"/>
    <n v="63301"/>
    <x v="2"/>
    <s v="OFF-PA-10000528"/>
    <x v="1"/>
    <s v="Paper"/>
    <s v="Xerox 1981"/>
    <x v="232"/>
    <n v="2"/>
    <n v="0"/>
    <n v="4.7519999999999998"/>
    <s v="Kelly Williams"/>
    <s v=""/>
    <n v="1"/>
    <n v="0"/>
  </r>
  <r>
    <n v="8830"/>
    <x v="4403"/>
    <x v="191"/>
    <d v="2016-10-09T00:00:00"/>
    <s v="First Class"/>
    <x v="778"/>
    <x v="778"/>
    <x v="1"/>
    <s v="United States"/>
    <s v="Indianapolis"/>
    <s v="Indiana"/>
    <n v="46203"/>
    <x v="2"/>
    <s v="OFF-ST-10001932"/>
    <x v="1"/>
    <s v="Storage"/>
    <s v="Fellowes Staxonsteel Drawer Files"/>
    <x v="5624"/>
    <n v="2"/>
    <n v="0"/>
    <n v="54.087600000000009"/>
    <s v="Kelly Williams"/>
    <s v=""/>
    <n v="1"/>
    <n v="0"/>
  </r>
  <r>
    <n v="8831"/>
    <x v="4404"/>
    <x v="1036"/>
    <d v="2018-08-24T00:00:00"/>
    <s v="Second Class"/>
    <x v="345"/>
    <x v="345"/>
    <x v="1"/>
    <s v="United States"/>
    <s v="Seattle"/>
    <s v="Washington"/>
    <n v="98115"/>
    <x v="1"/>
    <s v="OFF-BI-10003727"/>
    <x v="1"/>
    <s v="Binders"/>
    <s v="Avery Durable Slant Ring Binders With Label Holder"/>
    <x v="5625"/>
    <n v="10"/>
    <n v="0.2"/>
    <n v="11.703999999999997"/>
    <s v="Anna Andreadi"/>
    <s v=""/>
    <n v="1"/>
    <n v="0"/>
  </r>
  <r>
    <n v="8832"/>
    <x v="4405"/>
    <x v="219"/>
    <d v="2017-11-19T00:00:00"/>
    <s v="Standard Class"/>
    <x v="723"/>
    <x v="723"/>
    <x v="2"/>
    <s v="United States"/>
    <s v="Harrisonburg"/>
    <s v="Virginia"/>
    <n v="22801"/>
    <x v="0"/>
    <s v="FUR-FU-10002759"/>
    <x v="0"/>
    <s v="Furnishings"/>
    <s v="12-1/2 Diameter Round Wall Clock"/>
    <x v="792"/>
    <n v="2"/>
    <n v="0"/>
    <n v="14.3856"/>
    <s v="Cassandra Brandow"/>
    <s v=""/>
    <n v="1"/>
    <n v="0"/>
  </r>
  <r>
    <n v="8833"/>
    <x v="4406"/>
    <x v="137"/>
    <d v="2017-06-27T00:00:00"/>
    <s v="Standard Class"/>
    <x v="517"/>
    <x v="517"/>
    <x v="0"/>
    <s v="United States"/>
    <s v="Rochester"/>
    <s v="New York"/>
    <n v="14609"/>
    <x v="3"/>
    <s v="OFF-BI-10000545"/>
    <x v="1"/>
    <s v="Binders"/>
    <s v="GBC Ibimaster 500 Manual ProClick Binding System"/>
    <x v="1396"/>
    <n v="2"/>
    <n v="0.2"/>
    <n v="456.58800000000002"/>
    <s v="Chuck Magee"/>
    <s v=""/>
    <n v="1"/>
    <n v="0"/>
  </r>
  <r>
    <n v="8834"/>
    <x v="4407"/>
    <x v="241"/>
    <d v="2019-09-28T00:00:00"/>
    <s v="Standard Class"/>
    <x v="580"/>
    <x v="580"/>
    <x v="2"/>
    <s v="United States"/>
    <s v="Sandy Springs"/>
    <s v="Georgia"/>
    <n v="30328"/>
    <x v="0"/>
    <s v="OFF-ST-10004950"/>
    <x v="1"/>
    <s v="Storage"/>
    <s v="Tenex Personal Filing Tote With Secure Closure Lid, Black/Frost"/>
    <x v="4729"/>
    <n v="1"/>
    <n v="0"/>
    <n v="3.8774999999999995"/>
    <s v="Cassandra Brandow"/>
    <s v=""/>
    <n v="1"/>
    <n v="0"/>
  </r>
  <r>
    <n v="8835"/>
    <x v="4407"/>
    <x v="241"/>
    <d v="2019-09-28T00:00:00"/>
    <s v="Standard Class"/>
    <x v="580"/>
    <x v="580"/>
    <x v="2"/>
    <s v="United States"/>
    <s v="Sandy Springs"/>
    <s v="Georgia"/>
    <n v="30328"/>
    <x v="0"/>
    <s v="TEC-PH-10003171"/>
    <x v="2"/>
    <s v="Phones"/>
    <s v="Plantronics Encore H101 Dual Earpieces Headset"/>
    <x v="5626"/>
    <n v="2"/>
    <n v="0"/>
    <n v="25.171999999999997"/>
    <s v="Cassandra Brandow"/>
    <s v=""/>
    <n v="1"/>
    <n v="0"/>
  </r>
  <r>
    <n v="8836"/>
    <x v="4407"/>
    <x v="241"/>
    <d v="2019-09-28T00:00:00"/>
    <s v="Standard Class"/>
    <x v="580"/>
    <x v="580"/>
    <x v="2"/>
    <s v="United States"/>
    <s v="Sandy Springs"/>
    <s v="Georgia"/>
    <n v="30328"/>
    <x v="0"/>
    <s v="OFF-AR-10000614"/>
    <x v="1"/>
    <s v="Art"/>
    <s v="Barrel Sharpener"/>
    <x v="293"/>
    <n v="4"/>
    <n v="0"/>
    <n v="3.7127999999999997"/>
    <s v="Cassandra Brandow"/>
    <s v=""/>
    <n v="1"/>
    <n v="0"/>
  </r>
  <r>
    <n v="8837"/>
    <x v="4407"/>
    <x v="241"/>
    <d v="2019-09-28T00:00:00"/>
    <s v="Standard Class"/>
    <x v="580"/>
    <x v="580"/>
    <x v="2"/>
    <s v="United States"/>
    <s v="Sandy Springs"/>
    <s v="Georgia"/>
    <n v="30328"/>
    <x v="0"/>
    <s v="OFF-AR-10000034"/>
    <x v="1"/>
    <s v="Art"/>
    <s v="BIC Brite Liner Grip Highlighters, Assorted, 5/Pack"/>
    <x v="1936"/>
    <n v="3"/>
    <n v="0"/>
    <n v="4.9607999999999999"/>
    <s v="Cassandra Brandow"/>
    <s v=""/>
    <n v="1"/>
    <n v="0"/>
  </r>
  <r>
    <n v="8838"/>
    <x v="4407"/>
    <x v="241"/>
    <d v="2019-09-28T00:00:00"/>
    <s v="Standard Class"/>
    <x v="580"/>
    <x v="580"/>
    <x v="2"/>
    <s v="United States"/>
    <s v="Sandy Springs"/>
    <s v="Georgia"/>
    <n v="30328"/>
    <x v="0"/>
    <s v="OFF-LA-10003766"/>
    <x v="1"/>
    <s v="Labels"/>
    <s v="Self-Adhesive Removable Labels"/>
    <x v="2143"/>
    <n v="5"/>
    <n v="0"/>
    <n v="7.5600000000000005"/>
    <s v="Cassandra Brandow"/>
    <s v=""/>
    <n v="1"/>
    <n v="0"/>
  </r>
  <r>
    <n v="8839"/>
    <x v="4408"/>
    <x v="322"/>
    <d v="2016-04-10T00:00:00"/>
    <s v="Second Class"/>
    <x v="395"/>
    <x v="395"/>
    <x v="1"/>
    <s v="United States"/>
    <s v="Los Angeles"/>
    <s v="California"/>
    <n v="90004"/>
    <x v="1"/>
    <s v="OFF-AR-10001725"/>
    <x v="1"/>
    <s v="Art"/>
    <s v="Boston Home &amp; Office Model 2000 Electric Pencil Sharpeners"/>
    <x v="421"/>
    <n v="3"/>
    <n v="0"/>
    <n v="18.447000000000003"/>
    <s v="Anna Andreadi"/>
    <s v=""/>
    <n v="1"/>
    <n v="0"/>
  </r>
  <r>
    <n v="8840"/>
    <x v="4408"/>
    <x v="322"/>
    <d v="2016-04-10T00:00:00"/>
    <s v="Second Class"/>
    <x v="395"/>
    <x v="395"/>
    <x v="1"/>
    <s v="United States"/>
    <s v="Los Angeles"/>
    <s v="California"/>
    <n v="90004"/>
    <x v="1"/>
    <s v="OFF-BI-10002794"/>
    <x v="1"/>
    <s v="Binders"/>
    <s v="Avery Trapezoid Ring Binder, 3&quot; Capacity, Black, 1040 sheets"/>
    <x v="959"/>
    <n v="2"/>
    <n v="0.2"/>
    <n v="23.768399999999996"/>
    <s v="Anna Andreadi"/>
    <s v=""/>
    <n v="1"/>
    <n v="0"/>
  </r>
  <r>
    <n v="8841"/>
    <x v="4408"/>
    <x v="322"/>
    <d v="2016-04-10T00:00:00"/>
    <s v="Second Class"/>
    <x v="395"/>
    <x v="395"/>
    <x v="1"/>
    <s v="United States"/>
    <s v="Los Angeles"/>
    <s v="California"/>
    <n v="90004"/>
    <x v="1"/>
    <s v="TEC-AC-10004171"/>
    <x v="2"/>
    <s v="Accessories"/>
    <s v="Razer Kraken 7.1 Surround Sound Over Ear USB Gaming Headset"/>
    <x v="674"/>
    <n v="3"/>
    <n v="0"/>
    <n v="131.98680000000002"/>
    <s v="Anna Andreadi"/>
    <s v=""/>
    <n v="1"/>
    <n v="0"/>
  </r>
  <r>
    <n v="8842"/>
    <x v="4409"/>
    <x v="1205"/>
    <d v="2018-02-13T00:00:00"/>
    <s v="Standard Class"/>
    <x v="335"/>
    <x v="335"/>
    <x v="1"/>
    <s v="United States"/>
    <s v="San Francisco"/>
    <s v="California"/>
    <n v="94110"/>
    <x v="1"/>
    <s v="TEC-AC-10003628"/>
    <x v="2"/>
    <s v="Accessories"/>
    <s v="Logitech 910-002974 M325 Wireless Mouse for Web Scrolling"/>
    <x v="1324"/>
    <n v="3"/>
    <n v="0"/>
    <n v="39.586800000000011"/>
    <s v="Anna Andreadi"/>
    <s v=""/>
    <n v="1"/>
    <n v="0"/>
  </r>
  <r>
    <n v="8843"/>
    <x v="4409"/>
    <x v="1205"/>
    <d v="2018-02-13T00:00:00"/>
    <s v="Standard Class"/>
    <x v="335"/>
    <x v="335"/>
    <x v="1"/>
    <s v="United States"/>
    <s v="San Francisco"/>
    <s v="California"/>
    <n v="94110"/>
    <x v="1"/>
    <s v="TEC-AC-10004761"/>
    <x v="2"/>
    <s v="Accessories"/>
    <s v="Maxell 4.7GB DVD+RW 3/Pack"/>
    <x v="945"/>
    <n v="2"/>
    <n v="0"/>
    <n v="11.151"/>
    <s v="Anna Andreadi"/>
    <s v=""/>
    <n v="1"/>
    <n v="0"/>
  </r>
  <r>
    <n v="8844"/>
    <x v="4410"/>
    <x v="728"/>
    <d v="2016-11-20T00:00:00"/>
    <s v="Second Class"/>
    <x v="36"/>
    <x v="36"/>
    <x v="1"/>
    <s v="United States"/>
    <s v="Minneapolis"/>
    <s v="Minnesota"/>
    <n v="55407"/>
    <x v="2"/>
    <s v="OFF-ST-10000885"/>
    <x v="1"/>
    <s v="Storage"/>
    <s v="Fellowes Desktop Hanging File Manager"/>
    <x v="5335"/>
    <n v="5"/>
    <n v="0"/>
    <n v="16.787500000000001"/>
    <s v="Kelly Williams"/>
    <s v=""/>
    <n v="1"/>
    <n v="0"/>
  </r>
  <r>
    <n v="8845"/>
    <x v="4411"/>
    <x v="404"/>
    <d v="2019-12-23T00:00:00"/>
    <s v="Standard Class"/>
    <x v="443"/>
    <x v="443"/>
    <x v="0"/>
    <s v="United States"/>
    <s v="Columbus"/>
    <s v="Ohio"/>
    <n v="43229"/>
    <x v="3"/>
    <s v="OFF-BI-10004209"/>
    <x v="1"/>
    <s v="Binders"/>
    <s v="Fellowes Twister Kit, Gray/Clear, 3/pkg"/>
    <x v="5627"/>
    <n v="3"/>
    <n v="0.7"/>
    <n v="-6.0299999999999976"/>
    <s v="Chuck Magee"/>
    <s v=""/>
    <n v="1"/>
    <n v="0"/>
  </r>
  <r>
    <n v="8846"/>
    <x v="4411"/>
    <x v="404"/>
    <d v="2019-12-23T00:00:00"/>
    <s v="Standard Class"/>
    <x v="443"/>
    <x v="443"/>
    <x v="0"/>
    <s v="United States"/>
    <s v="Columbus"/>
    <s v="Ohio"/>
    <n v="43229"/>
    <x v="3"/>
    <s v="OFF-FA-10002988"/>
    <x v="1"/>
    <s v="Fasteners"/>
    <s v="Ideal Clamps"/>
    <x v="5628"/>
    <n v="3"/>
    <n v="0.2"/>
    <n v="1.7486999999999999"/>
    <s v="Chuck Magee"/>
    <s v=""/>
    <n v="1"/>
    <n v="0"/>
  </r>
  <r>
    <n v="8847"/>
    <x v="4411"/>
    <x v="404"/>
    <d v="2019-12-23T00:00:00"/>
    <s v="Standard Class"/>
    <x v="443"/>
    <x v="443"/>
    <x v="0"/>
    <s v="United States"/>
    <s v="Columbus"/>
    <s v="Ohio"/>
    <n v="43229"/>
    <x v="3"/>
    <s v="OFF-PA-10002222"/>
    <x v="1"/>
    <s v="Paper"/>
    <s v="Xerox Color Copier Paper, 11&quot; x 17&quot;, Ream"/>
    <x v="5566"/>
    <n v="5"/>
    <n v="0.2"/>
    <n v="29.691999999999993"/>
    <s v="Chuck Magee"/>
    <s v=""/>
    <n v="1"/>
    <n v="0"/>
  </r>
  <r>
    <n v="8848"/>
    <x v="4411"/>
    <x v="404"/>
    <d v="2019-12-23T00:00:00"/>
    <s v="Standard Class"/>
    <x v="443"/>
    <x v="443"/>
    <x v="0"/>
    <s v="United States"/>
    <s v="Columbus"/>
    <s v="Ohio"/>
    <n v="43229"/>
    <x v="3"/>
    <s v="OFF-AP-10004487"/>
    <x v="1"/>
    <s v="Appliances"/>
    <s v="Kensington 4 Outlet MasterPiece Compact Power Control Center"/>
    <x v="5629"/>
    <n v="2"/>
    <n v="0.2"/>
    <n v="13.011199999999995"/>
    <s v="Chuck Magee"/>
    <s v=""/>
    <n v="1"/>
    <n v="0"/>
  </r>
  <r>
    <n v="8849"/>
    <x v="4412"/>
    <x v="740"/>
    <d v="2017-07-04T00:00:00"/>
    <s v="First Class"/>
    <x v="135"/>
    <x v="135"/>
    <x v="1"/>
    <s v="United States"/>
    <s v="Raleigh"/>
    <s v="North Carolina"/>
    <n v="27604"/>
    <x v="0"/>
    <s v="TEC-PH-10003505"/>
    <x v="2"/>
    <s v="Phones"/>
    <s v="Geemarc AmpliPOWER60"/>
    <x v="5630"/>
    <n v="1"/>
    <n v="0.2"/>
    <n v="8.3519999999999932"/>
    <s v="Cassandra Brandow"/>
    <s v=""/>
    <n v="1"/>
    <n v="0"/>
  </r>
  <r>
    <n v="8850"/>
    <x v="4412"/>
    <x v="740"/>
    <d v="2017-07-04T00:00:00"/>
    <s v="First Class"/>
    <x v="135"/>
    <x v="135"/>
    <x v="1"/>
    <s v="United States"/>
    <s v="Raleigh"/>
    <s v="North Carolina"/>
    <n v="27604"/>
    <x v="0"/>
    <s v="FUR-FU-10000076"/>
    <x v="0"/>
    <s v="Furnishings"/>
    <s v="24-Hour Round Wall Clock"/>
    <x v="5631"/>
    <n v="10"/>
    <n v="0.2"/>
    <n v="45.954000000000008"/>
    <s v="Cassandra Brandow"/>
    <s v=""/>
    <n v="1"/>
    <n v="0"/>
  </r>
  <r>
    <n v="8851"/>
    <x v="4412"/>
    <x v="740"/>
    <d v="2017-07-04T00:00:00"/>
    <s v="First Class"/>
    <x v="135"/>
    <x v="135"/>
    <x v="1"/>
    <s v="United States"/>
    <s v="Raleigh"/>
    <s v="North Carolina"/>
    <n v="27604"/>
    <x v="0"/>
    <s v="OFF-BI-10004728"/>
    <x v="1"/>
    <s v="Binders"/>
    <s v="Wilson Jones Turn Tabs Binder Tool for Ring Binders"/>
    <x v="5632"/>
    <n v="2"/>
    <n v="0.7"/>
    <n v="-2.3136000000000001"/>
    <s v="Cassandra Brandow"/>
    <s v=""/>
    <n v="1"/>
    <n v="0"/>
  </r>
  <r>
    <n v="8852"/>
    <x v="4412"/>
    <x v="740"/>
    <d v="2017-07-04T00:00:00"/>
    <s v="First Class"/>
    <x v="135"/>
    <x v="135"/>
    <x v="1"/>
    <s v="United States"/>
    <s v="Raleigh"/>
    <s v="North Carolina"/>
    <n v="27604"/>
    <x v="0"/>
    <s v="OFF-PA-10002250"/>
    <x v="1"/>
    <s v="Paper"/>
    <s v="Things To Do Today Pad"/>
    <x v="1746"/>
    <n v="2"/>
    <n v="0.2"/>
    <n v="3.2871999999999999"/>
    <s v="Cassandra Brandow"/>
    <s v=""/>
    <n v="1"/>
    <n v="0"/>
  </r>
  <r>
    <n v="8853"/>
    <x v="4413"/>
    <x v="1169"/>
    <d v="2016-10-13T00:00:00"/>
    <s v="Second Class"/>
    <x v="35"/>
    <x v="35"/>
    <x v="0"/>
    <s v="United States"/>
    <s v="New York City"/>
    <s v="New York"/>
    <n v="10011"/>
    <x v="3"/>
    <s v="OFF-PA-10003823"/>
    <x v="1"/>
    <s v="Paper"/>
    <s v="Xerox 197"/>
    <x v="1862"/>
    <n v="4"/>
    <n v="0"/>
    <n v="55.763999999999996"/>
    <s v="Chuck Magee"/>
    <s v=""/>
    <n v="1"/>
    <n v="0"/>
  </r>
  <r>
    <n v="8854"/>
    <x v="4414"/>
    <x v="357"/>
    <d v="2017-09-25T00:00:00"/>
    <s v="First Class"/>
    <x v="383"/>
    <x v="383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x v="5633"/>
    <n v="5"/>
    <n v="0.2"/>
    <n v="6.2549999999999919"/>
    <s v="Chuck Magee"/>
    <s v=""/>
    <n v="1"/>
    <n v="0"/>
  </r>
  <r>
    <n v="8855"/>
    <x v="4414"/>
    <x v="357"/>
    <d v="2017-09-25T00:00:00"/>
    <s v="First Class"/>
    <x v="383"/>
    <x v="383"/>
    <x v="0"/>
    <s v="United States"/>
    <s v="Philadelphia"/>
    <s v="Pennsylvania"/>
    <n v="19143"/>
    <x v="3"/>
    <s v="TEC-AC-10003832"/>
    <x v="2"/>
    <s v="Accessories"/>
    <s v="Logitech P710e Mobile Speakerphone"/>
    <x v="231"/>
    <n v="3"/>
    <n v="0.2"/>
    <n v="-7.724700000000098"/>
    <s v="Chuck Magee"/>
    <s v=""/>
    <n v="1"/>
    <n v="0"/>
  </r>
  <r>
    <n v="8856"/>
    <x v="4415"/>
    <x v="165"/>
    <d v="2019-12-30T00:00:00"/>
    <s v="Standard Class"/>
    <x v="317"/>
    <x v="317"/>
    <x v="1"/>
    <s v="United States"/>
    <s v="Meridian"/>
    <s v="Idaho"/>
    <n v="83642"/>
    <x v="1"/>
    <s v="OFF-BI-10001679"/>
    <x v="1"/>
    <s v="Binders"/>
    <s v="GBC Instant Index System for Binding Systems"/>
    <x v="3406"/>
    <n v="3"/>
    <n v="0.2"/>
    <n v="7.9919999999999991"/>
    <s v="Anna Andreadi"/>
    <s v=""/>
    <n v="1"/>
    <n v="0"/>
  </r>
  <r>
    <n v="8857"/>
    <x v="4416"/>
    <x v="119"/>
    <d v="2019-10-20T00:00:00"/>
    <s v="Standard Class"/>
    <x v="478"/>
    <x v="478"/>
    <x v="1"/>
    <s v="United States"/>
    <s v="Sacramento"/>
    <s v="California"/>
    <n v="95823"/>
    <x v="1"/>
    <s v="TEC-AC-10002335"/>
    <x v="2"/>
    <s v="Accessories"/>
    <s v="Logitech Media Keyboard K200"/>
    <x v="4552"/>
    <n v="6"/>
    <n v="0"/>
    <n v="39.888599999999997"/>
    <s v="Anna Andreadi"/>
    <s v=""/>
    <n v="1"/>
    <n v="0"/>
  </r>
  <r>
    <n v="8858"/>
    <x v="4416"/>
    <x v="119"/>
    <d v="2019-10-20T00:00:00"/>
    <s v="Standard Class"/>
    <x v="478"/>
    <x v="478"/>
    <x v="1"/>
    <s v="United States"/>
    <s v="Sacramento"/>
    <s v="California"/>
    <n v="95823"/>
    <x v="1"/>
    <s v="TEC-PH-10003187"/>
    <x v="2"/>
    <s v="Phones"/>
    <s v="Anker Astro Mini 3000mAh Ultra-Compact Portable Charger"/>
    <x v="236"/>
    <n v="2"/>
    <n v="0.2"/>
    <n v="-7.9959999999999996"/>
    <s v="Anna Andreadi"/>
    <s v=""/>
    <n v="1"/>
    <n v="0"/>
  </r>
  <r>
    <n v="8859"/>
    <x v="4416"/>
    <x v="119"/>
    <d v="2019-10-20T00:00:00"/>
    <s v="Standard Class"/>
    <x v="478"/>
    <x v="478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x v="5634"/>
    <n v="5"/>
    <n v="0.2"/>
    <n v="1906.4849999999999"/>
    <s v="Anna Andreadi"/>
    <s v=""/>
    <n v="1"/>
    <n v="0"/>
  </r>
  <r>
    <n v="8860"/>
    <x v="4417"/>
    <x v="648"/>
    <d v="2019-08-26T00:00:00"/>
    <s v="Standard Class"/>
    <x v="499"/>
    <x v="499"/>
    <x v="2"/>
    <s v="United States"/>
    <s v="Charlotte"/>
    <s v="North Carolina"/>
    <n v="28205"/>
    <x v="0"/>
    <s v="TEC-PH-10003171"/>
    <x v="2"/>
    <s v="Phones"/>
    <s v="Plantronics Encore H101 Dual Earpieces Headset"/>
    <x v="3651"/>
    <n v="1"/>
    <n v="0.2"/>
    <n v="3.5959999999999983"/>
    <s v="Cassandra Brandow"/>
    <s v=""/>
    <n v="1"/>
    <n v="0"/>
  </r>
  <r>
    <n v="8861"/>
    <x v="4418"/>
    <x v="861"/>
    <d v="2017-09-18T00:00:00"/>
    <s v="Standard Class"/>
    <x v="381"/>
    <x v="381"/>
    <x v="2"/>
    <s v="United States"/>
    <s v="Paterson"/>
    <s v="New Jersey"/>
    <n v="7501"/>
    <x v="3"/>
    <s v="OFF-LA-10000414"/>
    <x v="1"/>
    <s v="Labels"/>
    <s v="Avery 503"/>
    <x v="2551"/>
    <n v="3"/>
    <n v="0"/>
    <n v="14.904"/>
    <s v="Chuck Magee"/>
    <s v=""/>
    <n v="1"/>
    <n v="0"/>
  </r>
  <r>
    <n v="8862"/>
    <x v="4418"/>
    <x v="861"/>
    <d v="2017-09-18T00:00:00"/>
    <s v="Standard Class"/>
    <x v="381"/>
    <x v="381"/>
    <x v="2"/>
    <s v="United States"/>
    <s v="Paterson"/>
    <s v="New Jersey"/>
    <n v="7501"/>
    <x v="3"/>
    <s v="FUR-FU-10002107"/>
    <x v="0"/>
    <s v="Furnishings"/>
    <s v="Eldon Pizzaz Desk Accessories"/>
    <x v="4206"/>
    <n v="4"/>
    <n v="0"/>
    <n v="3.9248000000000003"/>
    <s v="Chuck Magee"/>
    <s v=""/>
    <n v="1"/>
    <n v="0"/>
  </r>
  <r>
    <n v="8863"/>
    <x v="4418"/>
    <x v="861"/>
    <d v="2017-09-18T00:00:00"/>
    <s v="Standard Class"/>
    <x v="381"/>
    <x v="381"/>
    <x v="2"/>
    <s v="United States"/>
    <s v="Paterson"/>
    <s v="New Jersey"/>
    <n v="7501"/>
    <x v="3"/>
    <s v="OFF-BI-10004593"/>
    <x v="1"/>
    <s v="Binders"/>
    <s v="Ibico Laser Imprintable Binding System Covers"/>
    <x v="5635"/>
    <n v="4"/>
    <n v="0"/>
    <n v="96.415999999999997"/>
    <s v="Chuck Magee"/>
    <s v=""/>
    <n v="1"/>
    <n v="0"/>
  </r>
  <r>
    <n v="8864"/>
    <x v="4418"/>
    <x v="861"/>
    <d v="2017-09-18T00:00:00"/>
    <s v="Standard Class"/>
    <x v="381"/>
    <x v="381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x v="5636"/>
    <n v="4"/>
    <n v="0"/>
    <n v="29.980800000000002"/>
    <s v="Chuck Magee"/>
    <s v=""/>
    <n v="1"/>
    <n v="0"/>
  </r>
  <r>
    <n v="8865"/>
    <x v="4418"/>
    <x v="861"/>
    <d v="2017-09-18T00:00:00"/>
    <s v="Standard Class"/>
    <x v="381"/>
    <x v="381"/>
    <x v="2"/>
    <s v="United States"/>
    <s v="Paterson"/>
    <s v="New Jersey"/>
    <n v="7501"/>
    <x v="3"/>
    <s v="OFF-PA-10000556"/>
    <x v="1"/>
    <s v="Paper"/>
    <s v="Xerox 208"/>
    <x v="789"/>
    <n v="6"/>
    <n v="0"/>
    <n v="18.662400000000002"/>
    <s v="Chuck Magee"/>
    <s v=""/>
    <n v="1"/>
    <n v="0"/>
  </r>
  <r>
    <n v="8866"/>
    <x v="4419"/>
    <x v="139"/>
    <d v="2017-12-26T00:00:00"/>
    <s v="Standard Class"/>
    <x v="622"/>
    <x v="622"/>
    <x v="0"/>
    <s v="United States"/>
    <s v="Arlington"/>
    <s v="Virginia"/>
    <n v="22204"/>
    <x v="0"/>
    <s v="OFF-AP-10003281"/>
    <x v="1"/>
    <s v="Appliances"/>
    <s v="Acco 6 Outlet Guardian Standard Surge Suppressor"/>
    <x v="2311"/>
    <n v="3"/>
    <n v="0"/>
    <n v="10.880999999999997"/>
    <s v="Cassandra Brandow"/>
    <s v=""/>
    <n v="1"/>
    <n v="0"/>
  </r>
  <r>
    <n v="8867"/>
    <x v="4420"/>
    <x v="59"/>
    <d v="2016-09-23T00:00:00"/>
    <s v="First Class"/>
    <x v="766"/>
    <x v="766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x v="5637"/>
    <n v="5"/>
    <n v="0.3"/>
    <n v="-70.489999999999981"/>
    <s v="Kelly Williams"/>
    <s v=""/>
    <n v="1"/>
    <n v="0"/>
  </r>
  <r>
    <n v="8868"/>
    <x v="4420"/>
    <x v="59"/>
    <d v="2016-09-23T00:00:00"/>
    <s v="First Class"/>
    <x v="766"/>
    <x v="766"/>
    <x v="0"/>
    <s v="United States"/>
    <s v="Chicago"/>
    <s v="Illinois"/>
    <n v="60653"/>
    <x v="2"/>
    <s v="TEC-PH-10002185"/>
    <x v="2"/>
    <s v="Phones"/>
    <s v="QVS USB Car Charger 2-Port 2.1Amp for iPod/iPhone/iPad/iPad 2/iPad 3"/>
    <x v="3988"/>
    <n v="2"/>
    <n v="0.2"/>
    <n v="3.4749999999999996"/>
    <s v="Kelly Williams"/>
    <s v=""/>
    <n v="1"/>
    <n v="0"/>
  </r>
  <r>
    <n v="8869"/>
    <x v="4421"/>
    <x v="254"/>
    <d v="2018-11-08T00:00:00"/>
    <s v="Standard Class"/>
    <x v="693"/>
    <x v="693"/>
    <x v="0"/>
    <s v="United States"/>
    <s v="San Diego"/>
    <s v="California"/>
    <n v="92037"/>
    <x v="1"/>
    <s v="TEC-MA-10003176"/>
    <x v="2"/>
    <s v="Machines"/>
    <s v="Okidata B400 Printer"/>
    <x v="5638"/>
    <n v="2"/>
    <n v="0.2"/>
    <n v="77.219999999999914"/>
    <s v="Anna Andreadi"/>
    <s v=""/>
    <n v="1"/>
    <n v="0"/>
  </r>
  <r>
    <n v="8870"/>
    <x v="4422"/>
    <x v="96"/>
    <d v="2019-12-06T00:00:00"/>
    <s v="Standard Class"/>
    <x v="64"/>
    <x v="64"/>
    <x v="1"/>
    <s v="United States"/>
    <s v="Seattle"/>
    <s v="Washington"/>
    <n v="98105"/>
    <x v="1"/>
    <s v="OFF-BI-10002003"/>
    <x v="1"/>
    <s v="Binders"/>
    <s v="Ibico Presentation Index for Binding Systems"/>
    <x v="482"/>
    <n v="5"/>
    <n v="0.2"/>
    <n v="5.3729999999999993"/>
    <s v="Anna Andreadi"/>
    <n v="1"/>
    <n v="0"/>
    <n v="0"/>
  </r>
  <r>
    <n v="8871"/>
    <x v="4422"/>
    <x v="96"/>
    <d v="2019-12-06T00:00:00"/>
    <s v="Standard Class"/>
    <x v="64"/>
    <x v="64"/>
    <x v="1"/>
    <s v="United States"/>
    <s v="Seattle"/>
    <s v="Washington"/>
    <n v="98105"/>
    <x v="1"/>
    <s v="FUR-FU-10000023"/>
    <x v="0"/>
    <s v="Furnishings"/>
    <s v="Eldon Wave Desk Accessories"/>
    <x v="5639"/>
    <n v="12"/>
    <n v="0"/>
    <n v="31.099200000000003"/>
    <s v="Anna Andreadi"/>
    <n v="1"/>
    <n v="0"/>
    <n v="0"/>
  </r>
  <r>
    <n v="8872"/>
    <x v="4422"/>
    <x v="96"/>
    <d v="2019-12-06T00:00:00"/>
    <s v="Standard Class"/>
    <x v="64"/>
    <x v="64"/>
    <x v="1"/>
    <s v="United States"/>
    <s v="Seattle"/>
    <s v="Washington"/>
    <n v="98105"/>
    <x v="1"/>
    <s v="OFF-ST-10002756"/>
    <x v="1"/>
    <s v="Storage"/>
    <s v="Tennsco Stur-D-Stor Boltless Shelving, 5 Shelves, 24&quot; Deep, Sand"/>
    <x v="5248"/>
    <n v="4"/>
    <n v="0"/>
    <n v="5.4124000000000478"/>
    <s v="Anna Andreadi"/>
    <n v="1"/>
    <n v="0"/>
    <n v="0"/>
  </r>
  <r>
    <n v="8873"/>
    <x v="4423"/>
    <x v="982"/>
    <d v="2016-10-10T00:00:00"/>
    <s v="Same Day"/>
    <x v="579"/>
    <x v="579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x v="5640"/>
    <n v="2"/>
    <n v="0.7"/>
    <n v="-71.39579999999998"/>
    <s v="Chuck Magee"/>
    <n v="1"/>
    <n v="0"/>
    <n v="0"/>
  </r>
  <r>
    <n v="8874"/>
    <x v="4423"/>
    <x v="982"/>
    <d v="2016-10-10T00:00:00"/>
    <s v="Same Day"/>
    <x v="579"/>
    <x v="579"/>
    <x v="0"/>
    <s v="United States"/>
    <s v="Columbus"/>
    <s v="Ohio"/>
    <n v="43229"/>
    <x v="3"/>
    <s v="OFF-BI-10002429"/>
    <x v="1"/>
    <s v="Binders"/>
    <s v="Premier Elliptical Ring Binder, Black"/>
    <x v="3594"/>
    <n v="2"/>
    <n v="0.7"/>
    <n v="-13.393599999999999"/>
    <s v="Chuck Magee"/>
    <n v="1"/>
    <n v="0"/>
    <n v="0"/>
  </r>
  <r>
    <n v="8875"/>
    <x v="4424"/>
    <x v="237"/>
    <d v="2019-11-16T00:00:00"/>
    <s v="Second Class"/>
    <x v="646"/>
    <x v="646"/>
    <x v="0"/>
    <s v="United States"/>
    <s v="Houston"/>
    <s v="Texas"/>
    <n v="77095"/>
    <x v="2"/>
    <s v="OFF-BI-10003684"/>
    <x v="1"/>
    <s v="Binders"/>
    <s v="Wilson Jones Legal Size Ring Binders"/>
    <x v="5641"/>
    <n v="5"/>
    <n v="0.8"/>
    <n v="-32.984999999999999"/>
    <s v="Kelly Williams"/>
    <s v=""/>
    <n v="1"/>
    <n v="0"/>
  </r>
  <r>
    <n v="8876"/>
    <x v="4425"/>
    <x v="572"/>
    <d v="2018-08-19T00:00:00"/>
    <s v="Standard Class"/>
    <x v="564"/>
    <x v="564"/>
    <x v="0"/>
    <s v="United States"/>
    <s v="Irving"/>
    <s v="Texas"/>
    <n v="75061"/>
    <x v="2"/>
    <s v="OFF-SU-10003505"/>
    <x v="1"/>
    <s v="Supplies"/>
    <s v="Premier Electric Letter Opener"/>
    <x v="442"/>
    <n v="2"/>
    <n v="0.2"/>
    <n v="-34.758000000000017"/>
    <s v="Kelly Williams"/>
    <s v=""/>
    <n v="1"/>
    <n v="0"/>
  </r>
  <r>
    <n v="8877"/>
    <x v="4425"/>
    <x v="572"/>
    <d v="2018-08-19T00:00:00"/>
    <s v="Standard Class"/>
    <x v="564"/>
    <x v="564"/>
    <x v="0"/>
    <s v="United States"/>
    <s v="Irving"/>
    <s v="Texas"/>
    <n v="75061"/>
    <x v="2"/>
    <s v="OFF-AP-10002534"/>
    <x v="1"/>
    <s v="Appliances"/>
    <s v="3.6 Cubic Foot Counter Height Office Refrigerator"/>
    <x v="5642"/>
    <n v="1"/>
    <n v="0.8"/>
    <n v="-153.20240000000001"/>
    <s v="Kelly Williams"/>
    <s v=""/>
    <n v="1"/>
    <n v="0"/>
  </r>
  <r>
    <n v="8878"/>
    <x v="4426"/>
    <x v="697"/>
    <d v="2019-09-23T00:00:00"/>
    <s v="Standard Class"/>
    <x v="47"/>
    <x v="47"/>
    <x v="0"/>
    <s v="United States"/>
    <s v="Morristown"/>
    <s v="New Jersey"/>
    <n v="7960"/>
    <x v="3"/>
    <s v="TEC-MA-10004626"/>
    <x v="2"/>
    <s v="Machines"/>
    <s v="Lexmark 20R1285 X6650 Wireless All-in-One Printer"/>
    <x v="5643"/>
    <n v="4"/>
    <n v="0"/>
    <n v="225.6"/>
    <s v="Chuck Magee"/>
    <s v=""/>
    <n v="1"/>
    <n v="0"/>
  </r>
  <r>
    <n v="8879"/>
    <x v="4426"/>
    <x v="697"/>
    <d v="2019-09-23T00:00:00"/>
    <s v="Standard Class"/>
    <x v="47"/>
    <x v="47"/>
    <x v="0"/>
    <s v="United States"/>
    <s v="Morristown"/>
    <s v="New Jersey"/>
    <n v="7960"/>
    <x v="3"/>
    <s v="OFF-ST-10000615"/>
    <x v="1"/>
    <s v="Storage"/>
    <s v="SimpliFile Personal File, Black Granite, 15w x 6-15/16d x 11-1/4h"/>
    <x v="4024"/>
    <n v="3"/>
    <n v="0"/>
    <n v="9.5340000000000025"/>
    <s v="Chuck Magee"/>
    <s v=""/>
    <n v="1"/>
    <n v="0"/>
  </r>
  <r>
    <n v="8880"/>
    <x v="4427"/>
    <x v="391"/>
    <d v="2017-03-25T00:00:00"/>
    <s v="First Class"/>
    <x v="87"/>
    <x v="87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x v="5644"/>
    <n v="11"/>
    <n v="0"/>
    <n v="92.505599999999987"/>
    <s v="Anna Andreadi"/>
    <s v=""/>
    <n v="1"/>
    <n v="0"/>
  </r>
  <r>
    <n v="8881"/>
    <x v="4427"/>
    <x v="391"/>
    <d v="2017-03-25T00:00:00"/>
    <s v="First Class"/>
    <x v="87"/>
    <x v="87"/>
    <x v="1"/>
    <s v="United States"/>
    <s v="Los Angeles"/>
    <s v="California"/>
    <n v="90008"/>
    <x v="1"/>
    <s v="TEC-AC-10000736"/>
    <x v="2"/>
    <s v="Accessories"/>
    <s v="Logitech G600 MMO Gaming Mouse"/>
    <x v="764"/>
    <n v="3"/>
    <n v="0"/>
    <n v="86.389199999999988"/>
    <s v="Anna Andreadi"/>
    <s v=""/>
    <n v="1"/>
    <n v="0"/>
  </r>
  <r>
    <n v="8882"/>
    <x v="4428"/>
    <x v="1186"/>
    <d v="2018-07-03T00:00:00"/>
    <s v="Second Class"/>
    <x v="571"/>
    <x v="571"/>
    <x v="2"/>
    <s v="United States"/>
    <s v="Aurora"/>
    <s v="Illinois"/>
    <n v="60505"/>
    <x v="2"/>
    <s v="TEC-AC-10003038"/>
    <x v="2"/>
    <s v="Accessories"/>
    <s v="Kingston Digital DataTraveler 16GB USB 2.0"/>
    <x v="2298"/>
    <n v="7"/>
    <n v="0.2"/>
    <n v="-0.62650000000000716"/>
    <s v="Kelly Williams"/>
    <s v=""/>
    <n v="1"/>
    <n v="0"/>
  </r>
  <r>
    <n v="8883"/>
    <x v="4429"/>
    <x v="179"/>
    <d v="2019-10-25T00:00:00"/>
    <s v="Standard Class"/>
    <x v="501"/>
    <x v="501"/>
    <x v="1"/>
    <s v="United States"/>
    <s v="Durham"/>
    <s v="North Carolina"/>
    <n v="27707"/>
    <x v="0"/>
    <s v="TEC-PH-10004071"/>
    <x v="2"/>
    <s v="Phones"/>
    <s v="PayAnywhere Card Reader"/>
    <x v="2992"/>
    <n v="2"/>
    <n v="0.2"/>
    <n v="1.3986000000000001"/>
    <s v="Cassandra Brandow"/>
    <s v=""/>
    <n v="1"/>
    <n v="0"/>
  </r>
  <r>
    <n v="8884"/>
    <x v="4429"/>
    <x v="179"/>
    <d v="2019-10-25T00:00:00"/>
    <s v="Standard Class"/>
    <x v="501"/>
    <x v="501"/>
    <x v="1"/>
    <s v="United States"/>
    <s v="Durham"/>
    <s v="North Carolina"/>
    <n v="27707"/>
    <x v="0"/>
    <s v="OFF-PA-10001667"/>
    <x v="1"/>
    <s v="Paper"/>
    <s v="Great White Multi-Use Recycled Paper (20Lb. and 84 Bright)"/>
    <x v="646"/>
    <n v="3"/>
    <n v="0.2"/>
    <n v="4.4849999999999994"/>
    <s v="Cassandra Brandow"/>
    <s v=""/>
    <n v="1"/>
    <n v="0"/>
  </r>
  <r>
    <n v="8885"/>
    <x v="4430"/>
    <x v="55"/>
    <d v="2016-08-30T00:00:00"/>
    <s v="Standard Class"/>
    <x v="29"/>
    <x v="29"/>
    <x v="1"/>
    <s v="United States"/>
    <s v="Columbus"/>
    <s v="Ohio"/>
    <n v="43229"/>
    <x v="3"/>
    <s v="OFF-BI-10001982"/>
    <x v="1"/>
    <s v="Binders"/>
    <s v="Wilson Jones Custom Binder Spines &amp; Labels"/>
    <x v="5645"/>
    <n v="4"/>
    <n v="0.7"/>
    <n v="-4.5695999999999994"/>
    <s v="Chuck Magee"/>
    <s v=""/>
    <n v="1"/>
    <n v="0"/>
  </r>
  <r>
    <n v="8886"/>
    <x v="4430"/>
    <x v="55"/>
    <d v="2016-08-30T00:00:00"/>
    <s v="Standard Class"/>
    <x v="29"/>
    <x v="29"/>
    <x v="1"/>
    <s v="United States"/>
    <s v="Columbus"/>
    <s v="Ohio"/>
    <n v="43229"/>
    <x v="3"/>
    <s v="OFF-BI-10004141"/>
    <x v="1"/>
    <s v="Binders"/>
    <s v="Insertable Tab Indexes For Data Binders"/>
    <x v="5646"/>
    <n v="3"/>
    <n v="0.7"/>
    <n v="-2.2896000000000001"/>
    <s v="Chuck Magee"/>
    <s v=""/>
    <n v="1"/>
    <n v="0"/>
  </r>
  <r>
    <n v="8887"/>
    <x v="4430"/>
    <x v="55"/>
    <d v="2016-08-30T00:00:00"/>
    <s v="Standard Class"/>
    <x v="29"/>
    <x v="29"/>
    <x v="1"/>
    <s v="United States"/>
    <s v="Columbus"/>
    <s v="Ohio"/>
    <n v="43229"/>
    <x v="3"/>
    <s v="OFF-BI-10002103"/>
    <x v="1"/>
    <s v="Binders"/>
    <s v="Cardinal Slant-D Ring Binder, Heavy Gauge Vinyl"/>
    <x v="5647"/>
    <n v="8"/>
    <n v="0.7"/>
    <n v="-16.684799999999996"/>
    <s v="Chuck Magee"/>
    <s v=""/>
    <n v="1"/>
    <n v="0"/>
  </r>
  <r>
    <n v="8888"/>
    <x v="4431"/>
    <x v="923"/>
    <d v="2016-07-30T00:00:00"/>
    <s v="Second Class"/>
    <x v="121"/>
    <x v="121"/>
    <x v="1"/>
    <s v="United States"/>
    <s v="Los Angeles"/>
    <s v="California"/>
    <n v="90036"/>
    <x v="1"/>
    <s v="OFF-ST-10002574"/>
    <x v="1"/>
    <s v="Storage"/>
    <s v="SAFCO Commercial Wire Shelving, Black"/>
    <x v="5648"/>
    <n v="2"/>
    <n v="0"/>
    <n v="0"/>
    <s v="Anna Andreadi"/>
    <s v=""/>
    <n v="1"/>
    <n v="0"/>
  </r>
  <r>
    <n v="8889"/>
    <x v="4432"/>
    <x v="96"/>
    <d v="2019-12-07T00:00:00"/>
    <s v="Standard Class"/>
    <x v="529"/>
    <x v="529"/>
    <x v="2"/>
    <s v="United States"/>
    <s v="Stockton"/>
    <s v="California"/>
    <n v="95207"/>
    <x v="1"/>
    <s v="FUR-FU-10003394"/>
    <x v="0"/>
    <s v="Furnishings"/>
    <s v="Tenex &quot;The Solids&quot; Textured Chair Mats"/>
    <x v="5649"/>
    <n v="9"/>
    <n v="0"/>
    <n v="107.03879999999994"/>
    <s v="Anna Andreadi"/>
    <s v=""/>
    <n v="1"/>
    <n v="0"/>
  </r>
  <r>
    <n v="8890"/>
    <x v="4433"/>
    <x v="508"/>
    <d v="2018-10-21T00:00:00"/>
    <s v="Second Class"/>
    <x v="763"/>
    <x v="763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x v="5650"/>
    <n v="3"/>
    <n v="0"/>
    <n v="220.48530000000002"/>
    <s v="Kelly Williams"/>
    <s v=""/>
    <n v="1"/>
    <n v="0"/>
  </r>
  <r>
    <n v="8891"/>
    <x v="4433"/>
    <x v="508"/>
    <d v="2018-10-21T00:00:00"/>
    <s v="Second Class"/>
    <x v="763"/>
    <x v="763"/>
    <x v="2"/>
    <s v="United States"/>
    <s v="Columbia"/>
    <s v="Missouri"/>
    <n v="65203"/>
    <x v="2"/>
    <s v="OFF-AP-10003057"/>
    <x v="1"/>
    <s v="Appliances"/>
    <s v="Honeywell Enviracaire Portable HEPA Air Cleaner for 16' x 20' Room"/>
    <x v="5651"/>
    <n v="7"/>
    <n v="0"/>
    <n v="751.76010000000008"/>
    <s v="Kelly Williams"/>
    <s v=""/>
    <n v="1"/>
    <n v="0"/>
  </r>
  <r>
    <n v="8892"/>
    <x v="4434"/>
    <x v="1142"/>
    <d v="2018-09-18T00:00:00"/>
    <s v="First Class"/>
    <x v="128"/>
    <x v="128"/>
    <x v="2"/>
    <s v="United States"/>
    <s v="Columbus"/>
    <s v="Georgia"/>
    <n v="31907"/>
    <x v="0"/>
    <s v="FUR-CH-10001146"/>
    <x v="0"/>
    <s v="Chairs"/>
    <s v="Global Value Mid-Back Manager's Chair, Gray"/>
    <x v="5652"/>
    <n v="2"/>
    <n v="0"/>
    <n v="30.444999999999993"/>
    <s v="Cassandra Brandow"/>
    <n v="1"/>
    <n v="0"/>
    <n v="0"/>
  </r>
  <r>
    <n v="8893"/>
    <x v="4435"/>
    <x v="494"/>
    <d v="2017-12-06T00:00:00"/>
    <s v="Standard Class"/>
    <x v="784"/>
    <x v="784"/>
    <x v="2"/>
    <s v="United States"/>
    <s v="San Diego"/>
    <s v="California"/>
    <n v="92037"/>
    <x v="1"/>
    <s v="FUR-CH-10003973"/>
    <x v="0"/>
    <s v="Chairs"/>
    <s v="GuestStacker Chair with Chrome Finish Legs"/>
    <x v="5653"/>
    <n v="9"/>
    <n v="0.2"/>
    <n v="267.66720000000009"/>
    <s v="Anna Andreadi"/>
    <s v=""/>
    <n v="1"/>
    <n v="0"/>
  </r>
  <r>
    <n v="8894"/>
    <x v="4436"/>
    <x v="79"/>
    <d v="2016-08-12T00:00:00"/>
    <s v="Standard Class"/>
    <x v="47"/>
    <x v="47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x v="5654"/>
    <n v="2"/>
    <n v="0.3"/>
    <n v="41.933999999999997"/>
    <s v="Kelly Williams"/>
    <s v=""/>
    <n v="1"/>
    <n v="0"/>
  </r>
  <r>
    <n v="8895"/>
    <x v="4437"/>
    <x v="243"/>
    <d v="2018-08-22T00:00:00"/>
    <s v="Standard Class"/>
    <x v="217"/>
    <x v="217"/>
    <x v="0"/>
    <s v="United States"/>
    <s v="Los Angeles"/>
    <s v="California"/>
    <n v="90004"/>
    <x v="1"/>
    <s v="FUR-FU-10004071"/>
    <x v="0"/>
    <s v="Furnishings"/>
    <s v="Luxo Professional Magnifying Clamp-On Fluorescent Lamps"/>
    <x v="5655"/>
    <n v="3"/>
    <n v="0"/>
    <n v="43.684200000000018"/>
    <s v="Anna Andreadi"/>
    <s v=""/>
    <n v="1"/>
    <n v="0"/>
  </r>
  <r>
    <n v="8896"/>
    <x v="4437"/>
    <x v="243"/>
    <d v="2018-08-22T00:00:00"/>
    <s v="Standard Class"/>
    <x v="217"/>
    <x v="217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x v="1465"/>
    <n v="3"/>
    <n v="0"/>
    <n v="3.0497999999999985"/>
    <s v="Anna Andreadi"/>
    <s v=""/>
    <n v="1"/>
    <n v="0"/>
  </r>
  <r>
    <n v="8897"/>
    <x v="4437"/>
    <x v="243"/>
    <d v="2018-08-22T00:00:00"/>
    <s v="Standard Class"/>
    <x v="217"/>
    <x v="217"/>
    <x v="0"/>
    <s v="United States"/>
    <s v="Los Angeles"/>
    <s v="California"/>
    <n v="90004"/>
    <x v="1"/>
    <s v="TEC-PH-10004614"/>
    <x v="2"/>
    <s v="Phones"/>
    <s v="AT&amp;T 841000 Phone"/>
    <x v="5441"/>
    <n v="3"/>
    <n v="0.2"/>
    <n v="10.349999999999994"/>
    <s v="Anna Andreadi"/>
    <s v=""/>
    <n v="1"/>
    <n v="0"/>
  </r>
  <r>
    <n v="8898"/>
    <x v="4437"/>
    <x v="243"/>
    <d v="2018-08-22T00:00:00"/>
    <s v="Standard Class"/>
    <x v="217"/>
    <x v="217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x v="5620"/>
    <n v="4"/>
    <n v="0"/>
    <n v="18.009600000000002"/>
    <s v="Anna Andreadi"/>
    <s v=""/>
    <n v="1"/>
    <n v="0"/>
  </r>
  <r>
    <n v="8899"/>
    <x v="4438"/>
    <x v="976"/>
    <d v="2017-08-09T00:00:00"/>
    <s v="Second Class"/>
    <x v="313"/>
    <x v="313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  <s v="Cassandra Brandow"/>
    <s v=""/>
    <n v="1"/>
    <n v="0"/>
  </r>
  <r>
    <n v="8900"/>
    <x v="4438"/>
    <x v="976"/>
    <d v="2017-08-09T00:00:00"/>
    <s v="Second Class"/>
    <x v="313"/>
    <x v="313"/>
    <x v="1"/>
    <s v="United States"/>
    <s v="Springfield"/>
    <s v="Virginia"/>
    <n v="22153"/>
    <x v="0"/>
    <s v="OFF-LA-10004545"/>
    <x v="1"/>
    <s v="Labels"/>
    <s v="Avery 50"/>
    <x v="2989"/>
    <n v="2"/>
    <n v="0"/>
    <n v="11.778199999999998"/>
    <s v="Cassandra Brandow"/>
    <s v=""/>
    <n v="1"/>
    <n v="0"/>
  </r>
  <r>
    <n v="8901"/>
    <x v="4439"/>
    <x v="1206"/>
    <d v="2018-06-04T00:00:00"/>
    <s v="Standard Class"/>
    <x v="443"/>
    <x v="443"/>
    <x v="0"/>
    <s v="United States"/>
    <s v="Decatur"/>
    <s v="Illinois"/>
    <n v="62521"/>
    <x v="2"/>
    <s v="FUR-FU-10001379"/>
    <x v="0"/>
    <s v="Furnishings"/>
    <s v="Executive Impressions 16-1/2&quot; Circular Wall Clock"/>
    <x v="164"/>
    <n v="3"/>
    <n v="0.6"/>
    <n v="-12.825599999999994"/>
    <s v="Kelly Williams"/>
    <s v=""/>
    <n v="1"/>
    <n v="0"/>
  </r>
  <r>
    <n v="8902"/>
    <x v="4439"/>
    <x v="1206"/>
    <d v="2018-06-04T00:00:00"/>
    <s v="Standard Class"/>
    <x v="443"/>
    <x v="443"/>
    <x v="0"/>
    <s v="United States"/>
    <s v="Decatur"/>
    <s v="Illinois"/>
    <n v="62521"/>
    <x v="2"/>
    <s v="OFF-PA-10001846"/>
    <x v="1"/>
    <s v="Paper"/>
    <s v="Xerox 1899"/>
    <x v="282"/>
    <n v="4"/>
    <n v="0.2"/>
    <n v="6.7048000000000005"/>
    <s v="Kelly Williams"/>
    <s v=""/>
    <n v="1"/>
    <n v="0"/>
  </r>
  <r>
    <n v="8903"/>
    <x v="4439"/>
    <x v="1206"/>
    <d v="2018-06-04T00:00:00"/>
    <s v="Standard Class"/>
    <x v="443"/>
    <x v="443"/>
    <x v="0"/>
    <s v="United States"/>
    <s v="Decatur"/>
    <s v="Illinois"/>
    <n v="62521"/>
    <x v="2"/>
    <s v="FUR-CH-10000422"/>
    <x v="0"/>
    <s v="Chairs"/>
    <s v="Global Highback Leather Tilter in Burgundy"/>
    <x v="5656"/>
    <n v="3"/>
    <n v="0.3"/>
    <n v="-38.215799999999973"/>
    <s v="Kelly Williams"/>
    <s v=""/>
    <n v="1"/>
    <n v="0"/>
  </r>
  <r>
    <n v="8904"/>
    <x v="4439"/>
    <x v="1206"/>
    <d v="2018-06-04T00:00:00"/>
    <s v="Standard Class"/>
    <x v="443"/>
    <x v="443"/>
    <x v="0"/>
    <s v="United States"/>
    <s v="Decatur"/>
    <s v="Illinois"/>
    <n v="62521"/>
    <x v="2"/>
    <s v="OFF-PA-10004621"/>
    <x v="1"/>
    <s v="Paper"/>
    <s v="Xerox 212"/>
    <x v="563"/>
    <n v="2"/>
    <n v="0.2"/>
    <n v="3.6288"/>
    <s v="Kelly Williams"/>
    <s v=""/>
    <n v="1"/>
    <n v="0"/>
  </r>
  <r>
    <n v="8905"/>
    <x v="4440"/>
    <x v="949"/>
    <d v="2018-07-01T00:00:00"/>
    <s v="Same Day"/>
    <x v="711"/>
    <x v="711"/>
    <x v="2"/>
    <s v="United States"/>
    <s v="New York City"/>
    <s v="New York"/>
    <n v="10009"/>
    <x v="3"/>
    <s v="OFF-LA-10001474"/>
    <x v="1"/>
    <s v="Labels"/>
    <s v="Avery 477"/>
    <x v="5657"/>
    <n v="1"/>
    <n v="0"/>
    <n v="14.043800000000001"/>
    <s v="Chuck Magee"/>
    <s v=""/>
    <n v="1"/>
    <n v="0"/>
  </r>
  <r>
    <n v="8906"/>
    <x v="4440"/>
    <x v="949"/>
    <d v="2018-07-01T00:00:00"/>
    <s v="Same Day"/>
    <x v="711"/>
    <x v="711"/>
    <x v="2"/>
    <s v="United States"/>
    <s v="New York City"/>
    <s v="New York"/>
    <n v="10009"/>
    <x v="3"/>
    <s v="TEC-AC-10001635"/>
    <x v="2"/>
    <s v="Accessories"/>
    <s v="KeyTronic KT400U2 - Keyboard - Black"/>
    <x v="5658"/>
    <n v="3"/>
    <n v="0"/>
    <n v="6.1679999999999975"/>
    <s v="Chuck Magee"/>
    <s v=""/>
    <n v="1"/>
    <n v="0"/>
  </r>
  <r>
    <n v="8907"/>
    <x v="4440"/>
    <x v="949"/>
    <d v="2018-07-01T00:00:00"/>
    <s v="Same Day"/>
    <x v="711"/>
    <x v="711"/>
    <x v="2"/>
    <s v="United States"/>
    <s v="New York City"/>
    <s v="New York"/>
    <n v="10009"/>
    <x v="3"/>
    <s v="OFF-PA-10001950"/>
    <x v="1"/>
    <s v="Paper"/>
    <s v="Southworth 25% Cotton Antique Laid Paper &amp; Envelopes"/>
    <x v="5659"/>
    <n v="9"/>
    <n v="0"/>
    <n v="33.776999999999994"/>
    <s v="Chuck Magee"/>
    <s v=""/>
    <n v="1"/>
    <n v="0"/>
  </r>
  <r>
    <n v="8908"/>
    <x v="4441"/>
    <x v="122"/>
    <d v="2018-12-20T00:00:00"/>
    <s v="First Class"/>
    <x v="672"/>
    <x v="672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x v="5660"/>
    <n v="7"/>
    <n v="0.2"/>
    <n v="6.6976000000000013"/>
    <s v="Anna Andreadi"/>
    <s v=""/>
    <n v="1"/>
    <n v="0"/>
  </r>
  <r>
    <n v="8909"/>
    <x v="4442"/>
    <x v="1207"/>
    <d v="2017-02-01T00:00:00"/>
    <s v="Standard Class"/>
    <x v="605"/>
    <x v="605"/>
    <x v="1"/>
    <s v="United States"/>
    <s v="Moreno Valley"/>
    <s v="California"/>
    <n v="92553"/>
    <x v="1"/>
    <s v="OFF-PA-10003790"/>
    <x v="1"/>
    <s v="Paper"/>
    <s v="Xerox 1991"/>
    <x v="685"/>
    <n v="8"/>
    <n v="0"/>
    <n v="84.051199999999994"/>
    <s v="Anna Andreadi"/>
    <s v=""/>
    <n v="1"/>
    <n v="0"/>
  </r>
  <r>
    <n v="8910"/>
    <x v="4443"/>
    <x v="960"/>
    <d v="2019-11-01T00:00:00"/>
    <s v="Standard Class"/>
    <x v="193"/>
    <x v="193"/>
    <x v="0"/>
    <s v="United States"/>
    <s v="Everett"/>
    <s v="Massachusetts"/>
    <n v="2149"/>
    <x v="3"/>
    <s v="OFF-LA-10002475"/>
    <x v="1"/>
    <s v="Labels"/>
    <s v="Avery 519"/>
    <x v="2521"/>
    <n v="3"/>
    <n v="0"/>
    <n v="10.307099999999998"/>
    <s v="Chuck Magee"/>
    <s v=""/>
    <n v="1"/>
    <n v="0"/>
  </r>
  <r>
    <n v="8911"/>
    <x v="4444"/>
    <x v="259"/>
    <d v="2019-11-08T00:00:00"/>
    <s v="Standard Class"/>
    <x v="244"/>
    <x v="244"/>
    <x v="0"/>
    <s v="United States"/>
    <s v="Chattanooga"/>
    <s v="Tennessee"/>
    <n v="37421"/>
    <x v="0"/>
    <s v="TEC-AC-10000303"/>
    <x v="2"/>
    <s v="Accessories"/>
    <s v="Logitech M510 Wireless Mouse"/>
    <x v="98"/>
    <n v="3"/>
    <n v="0.2"/>
    <n v="15.596099999999996"/>
    <s v="Cassandra Brandow"/>
    <s v=""/>
    <n v="1"/>
    <n v="0"/>
  </r>
  <r>
    <n v="8912"/>
    <x v="4444"/>
    <x v="259"/>
    <d v="2019-11-08T00:00:00"/>
    <s v="Standard Class"/>
    <x v="244"/>
    <x v="244"/>
    <x v="0"/>
    <s v="United States"/>
    <s v="Chattanooga"/>
    <s v="Tennessee"/>
    <n v="37421"/>
    <x v="0"/>
    <s v="TEC-PH-10000127"/>
    <x v="2"/>
    <s v="Phones"/>
    <s v="iOttie XL Car Mount"/>
    <x v="5661"/>
    <n v="9"/>
    <n v="0.2"/>
    <n v="-32.383800000000008"/>
    <s v="Cassandra Brandow"/>
    <s v=""/>
    <n v="1"/>
    <n v="0"/>
  </r>
  <r>
    <n v="8913"/>
    <x v="4444"/>
    <x v="259"/>
    <d v="2019-11-08T00:00:00"/>
    <s v="Standard Class"/>
    <x v="244"/>
    <x v="244"/>
    <x v="0"/>
    <s v="United States"/>
    <s v="Chattanooga"/>
    <s v="Tennessee"/>
    <n v="37421"/>
    <x v="0"/>
    <s v="OFF-BI-10004364"/>
    <x v="1"/>
    <s v="Binders"/>
    <s v="Storex Dura Pro Binders"/>
    <x v="5662"/>
    <n v="2"/>
    <n v="0.7"/>
    <n v="-2.9700000000000006"/>
    <s v="Cassandra Brandow"/>
    <s v=""/>
    <n v="1"/>
    <n v="0"/>
  </r>
  <r>
    <n v="8914"/>
    <x v="4444"/>
    <x v="259"/>
    <d v="2019-11-08T00:00:00"/>
    <s v="Standard Class"/>
    <x v="244"/>
    <x v="244"/>
    <x v="0"/>
    <s v="United States"/>
    <s v="Chattanooga"/>
    <s v="Tennessee"/>
    <n v="37421"/>
    <x v="0"/>
    <s v="OFF-LA-10002195"/>
    <x v="1"/>
    <s v="Labels"/>
    <s v="Avery 481"/>
    <x v="1268"/>
    <n v="2"/>
    <n v="0.2"/>
    <n v="1.7247999999999997"/>
    <s v="Cassandra Brandow"/>
    <s v=""/>
    <n v="1"/>
    <n v="0"/>
  </r>
  <r>
    <n v="8915"/>
    <x v="4445"/>
    <x v="195"/>
    <d v="2018-05-13T00:00:00"/>
    <s v="Standard Class"/>
    <x v="51"/>
    <x v="51"/>
    <x v="1"/>
    <s v="United States"/>
    <s v="Austin"/>
    <s v="Texas"/>
    <n v="78745"/>
    <x v="2"/>
    <s v="OFF-ST-10001490"/>
    <x v="1"/>
    <s v="Storage"/>
    <s v="Hot File 7-Pocket, Floor Stand"/>
    <x v="5663"/>
    <n v="6"/>
    <n v="0.2"/>
    <n v="107.08199999999985"/>
    <s v="Kelly Williams"/>
    <n v="1"/>
    <n v="0"/>
    <n v="0"/>
  </r>
  <r>
    <n v="8916"/>
    <x v="4445"/>
    <x v="195"/>
    <d v="2018-05-13T00:00:00"/>
    <s v="Standard Class"/>
    <x v="51"/>
    <x v="51"/>
    <x v="1"/>
    <s v="United States"/>
    <s v="Austin"/>
    <s v="Texas"/>
    <n v="78745"/>
    <x v="2"/>
    <s v="OFF-BI-10002852"/>
    <x v="1"/>
    <s v="Binders"/>
    <s v="Ibico Standard Transparent Covers"/>
    <x v="5664"/>
    <n v="4"/>
    <n v="0.8"/>
    <n v="-20.435200000000002"/>
    <s v="Kelly Williams"/>
    <n v="1"/>
    <n v="0"/>
    <n v="0"/>
  </r>
  <r>
    <n v="8917"/>
    <x v="4445"/>
    <x v="195"/>
    <d v="2018-05-13T00:00:00"/>
    <s v="Standard Class"/>
    <x v="51"/>
    <x v="51"/>
    <x v="1"/>
    <s v="United States"/>
    <s v="Austin"/>
    <s v="Texas"/>
    <n v="78745"/>
    <x v="2"/>
    <s v="OFF-AP-10000390"/>
    <x v="1"/>
    <s v="Appliances"/>
    <s v="Euro Pro Shark Stick Mini Vacuum"/>
    <x v="5665"/>
    <n v="4"/>
    <n v="0.8"/>
    <n v="-131.71680000000001"/>
    <s v="Kelly Williams"/>
    <n v="1"/>
    <n v="0"/>
    <n v="0"/>
  </r>
  <r>
    <n v="8918"/>
    <x v="4445"/>
    <x v="195"/>
    <d v="2018-05-13T00:00:00"/>
    <s v="Standard Class"/>
    <x v="51"/>
    <x v="51"/>
    <x v="1"/>
    <s v="United States"/>
    <s v="Austin"/>
    <s v="Texas"/>
    <n v="78745"/>
    <x v="2"/>
    <s v="OFF-PA-10004327"/>
    <x v="1"/>
    <s v="Paper"/>
    <s v="Xerox 1911"/>
    <x v="5201"/>
    <n v="2"/>
    <n v="0.2"/>
    <n v="26.823999999999995"/>
    <s v="Kelly Williams"/>
    <n v="1"/>
    <n v="0"/>
    <n v="0"/>
  </r>
  <r>
    <n v="8919"/>
    <x v="4445"/>
    <x v="195"/>
    <d v="2018-05-13T00:00:00"/>
    <s v="Standard Class"/>
    <x v="51"/>
    <x v="51"/>
    <x v="1"/>
    <s v="United States"/>
    <s v="Austin"/>
    <s v="Texas"/>
    <n v="78745"/>
    <x v="2"/>
    <s v="OFF-BI-10002353"/>
    <x v="1"/>
    <s v="Binders"/>
    <s v="GBC VeloBind Cover Sets"/>
    <x v="5666"/>
    <n v="6"/>
    <n v="0.8"/>
    <n v="-27.791999999999994"/>
    <s v="Kelly Williams"/>
    <n v="1"/>
    <n v="0"/>
    <n v="0"/>
  </r>
  <r>
    <n v="8920"/>
    <x v="4446"/>
    <x v="1063"/>
    <d v="2016-04-08T00:00:00"/>
    <s v="Standard Class"/>
    <x v="706"/>
    <x v="706"/>
    <x v="1"/>
    <s v="United States"/>
    <s v="Virginia Beach"/>
    <s v="Virginia"/>
    <n v="23464"/>
    <x v="0"/>
    <s v="FUR-FU-10003192"/>
    <x v="0"/>
    <s v="Furnishings"/>
    <s v="Luxo Adjustable Task Clamp Lamp"/>
    <x v="5667"/>
    <n v="2"/>
    <n v="0"/>
    <n v="46.196799999999996"/>
    <s v="Cassandra Brandow"/>
    <s v=""/>
    <n v="1"/>
    <n v="0"/>
  </r>
  <r>
    <n v="8921"/>
    <x v="4447"/>
    <x v="582"/>
    <d v="2016-05-03T00:00:00"/>
    <s v="Standard Class"/>
    <x v="103"/>
    <x v="103"/>
    <x v="1"/>
    <s v="United States"/>
    <s v="Jamestown"/>
    <s v="New York"/>
    <n v="14701"/>
    <x v="3"/>
    <s v="TEC-AC-10000736"/>
    <x v="2"/>
    <s v="Accessories"/>
    <s v="Logitech G600 MMO Gaming Mouse"/>
    <x v="460"/>
    <n v="2"/>
    <n v="0"/>
    <n v="57.592799999999997"/>
    <s v="Chuck Magee"/>
    <s v=""/>
    <n v="1"/>
    <n v="0"/>
  </r>
  <r>
    <n v="8922"/>
    <x v="4448"/>
    <x v="964"/>
    <d v="2018-10-08T00:00:00"/>
    <s v="Standard Class"/>
    <x v="706"/>
    <x v="706"/>
    <x v="1"/>
    <s v="United States"/>
    <s v="Coral Gables"/>
    <s v="Florida"/>
    <n v="33134"/>
    <x v="0"/>
    <s v="TEC-PH-10003095"/>
    <x v="2"/>
    <s v="Phones"/>
    <s v="Samsung HM1900 Bluetooth Headset"/>
    <x v="2672"/>
    <n v="3"/>
    <n v="0.2"/>
    <n v="19.754999999999999"/>
    <s v="Cassandra Brandow"/>
    <s v=""/>
    <n v="1"/>
    <n v="0"/>
  </r>
  <r>
    <n v="8923"/>
    <x v="4448"/>
    <x v="964"/>
    <d v="2018-10-08T00:00:00"/>
    <s v="Standard Class"/>
    <x v="706"/>
    <x v="706"/>
    <x v="1"/>
    <s v="United States"/>
    <s v="Coral Gables"/>
    <s v="Florida"/>
    <n v="33134"/>
    <x v="0"/>
    <s v="FUR-FU-10002885"/>
    <x v="0"/>
    <s v="Furnishings"/>
    <s v="Magna Visual Magnetic Picture Hangers"/>
    <x v="5668"/>
    <n v="3"/>
    <n v="0.2"/>
    <n v="2.6028000000000011"/>
    <s v="Cassandra Brandow"/>
    <s v=""/>
    <n v="1"/>
    <n v="0"/>
  </r>
  <r>
    <n v="8924"/>
    <x v="4449"/>
    <x v="532"/>
    <d v="2019-06-17T00:00:00"/>
    <s v="Standard Class"/>
    <x v="233"/>
    <x v="233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x v="5669"/>
    <n v="4"/>
    <n v="0.7"/>
    <n v="-3.8100000000000005"/>
    <s v="Cassandra Brandow"/>
    <s v=""/>
    <n v="1"/>
    <n v="0"/>
  </r>
  <r>
    <n v="8925"/>
    <x v="4450"/>
    <x v="806"/>
    <d v="2018-02-03T00:00:00"/>
    <s v="Standard Class"/>
    <x v="650"/>
    <x v="650"/>
    <x v="0"/>
    <s v="United States"/>
    <s v="Rockford"/>
    <s v="Illinois"/>
    <n v="61107"/>
    <x v="2"/>
    <s v="TEC-PH-10004241"/>
    <x v="2"/>
    <s v="Phones"/>
    <s v="Nokia Lumia 1020"/>
    <x v="4345"/>
    <n v="4"/>
    <n v="0.2"/>
    <n v="143.99680000000006"/>
    <s v="Kelly Williams"/>
    <s v=""/>
    <n v="1"/>
    <n v="0"/>
  </r>
  <r>
    <n v="8926"/>
    <x v="4450"/>
    <x v="806"/>
    <d v="2018-02-03T00:00:00"/>
    <s v="Standard Class"/>
    <x v="650"/>
    <x v="650"/>
    <x v="0"/>
    <s v="United States"/>
    <s v="Rockford"/>
    <s v="Illinois"/>
    <n v="61107"/>
    <x v="2"/>
    <s v="OFF-BI-10000546"/>
    <x v="1"/>
    <s v="Binders"/>
    <s v="Avery Durable Binders"/>
    <x v="5670"/>
    <n v="3"/>
    <n v="0.8"/>
    <n v="-2.678399999999999"/>
    <s v="Kelly Williams"/>
    <s v=""/>
    <n v="1"/>
    <n v="0"/>
  </r>
  <r>
    <n v="8927"/>
    <x v="4450"/>
    <x v="806"/>
    <d v="2018-02-03T00:00:00"/>
    <s v="Standard Class"/>
    <x v="650"/>
    <x v="650"/>
    <x v="0"/>
    <s v="United States"/>
    <s v="Rockford"/>
    <s v="Illinois"/>
    <n v="61107"/>
    <x v="2"/>
    <s v="FUR-TA-10004256"/>
    <x v="0"/>
    <s v="Tables"/>
    <s v="Bretford “Just In Time” Height-Adjustable Multi-Task Work Tables"/>
    <x v="5671"/>
    <n v="3"/>
    <n v="0.5"/>
    <n v="-538.44600000000003"/>
    <s v="Kelly Williams"/>
    <s v=""/>
    <n v="1"/>
    <n v="0"/>
  </r>
  <r>
    <n v="8928"/>
    <x v="4451"/>
    <x v="874"/>
    <d v="2017-09-29T00:00:00"/>
    <s v="Second Class"/>
    <x v="164"/>
    <x v="164"/>
    <x v="1"/>
    <s v="United States"/>
    <s v="Seattle"/>
    <s v="Washington"/>
    <n v="98103"/>
    <x v="1"/>
    <s v="OFF-AR-10002067"/>
    <x v="1"/>
    <s v="Art"/>
    <s v="Newell 334"/>
    <x v="1618"/>
    <n v="5"/>
    <n v="0"/>
    <n v="25.792000000000002"/>
    <s v="Anna Andreadi"/>
    <s v=""/>
    <n v="1"/>
    <n v="0"/>
  </r>
  <r>
    <n v="8929"/>
    <x v="4452"/>
    <x v="657"/>
    <d v="2017-04-17T00:00:00"/>
    <s v="Standard Class"/>
    <x v="224"/>
    <x v="224"/>
    <x v="0"/>
    <s v="United States"/>
    <s v="Huntsville"/>
    <s v="Texas"/>
    <n v="77340"/>
    <x v="2"/>
    <s v="FUR-TA-10000688"/>
    <x v="0"/>
    <s v="Tables"/>
    <s v="Chromcraft Bull-Nose Wood Round Conference Table Top, Wood Base"/>
    <x v="5672"/>
    <n v="4"/>
    <n v="0.3"/>
    <n v="-113.28200000000004"/>
    <s v="Kelly Williams"/>
    <s v=""/>
    <n v="1"/>
    <n v="0"/>
  </r>
  <r>
    <n v="8930"/>
    <x v="4452"/>
    <x v="657"/>
    <d v="2017-04-17T00:00:00"/>
    <s v="Standard Class"/>
    <x v="224"/>
    <x v="224"/>
    <x v="0"/>
    <s v="United States"/>
    <s v="Huntsville"/>
    <s v="Texas"/>
    <n v="77340"/>
    <x v="2"/>
    <s v="FUR-TA-10002530"/>
    <x v="0"/>
    <s v="Tables"/>
    <s v="Iceberg OfficeWorks 42&quot; Round Tables"/>
    <x v="5673"/>
    <n v="2"/>
    <n v="0.3"/>
    <n v="-45.294000000000011"/>
    <s v="Kelly Williams"/>
    <s v=""/>
    <n v="1"/>
    <n v="0"/>
  </r>
  <r>
    <n v="8931"/>
    <x v="4452"/>
    <x v="657"/>
    <d v="2017-04-17T00:00:00"/>
    <s v="Standard Class"/>
    <x v="224"/>
    <x v="224"/>
    <x v="0"/>
    <s v="United States"/>
    <s v="Huntsville"/>
    <s v="Texas"/>
    <n v="77340"/>
    <x v="2"/>
    <s v="TEC-PH-10001061"/>
    <x v="2"/>
    <s v="Phones"/>
    <s v="Apple iPhone 5C"/>
    <x v="1977"/>
    <n v="3"/>
    <n v="0.2"/>
    <n v="17.998199999999997"/>
    <s v="Kelly Williams"/>
    <s v=""/>
    <n v="1"/>
    <n v="0"/>
  </r>
  <r>
    <n v="8932"/>
    <x v="4453"/>
    <x v="404"/>
    <d v="2019-12-24T00:00:00"/>
    <s v="Standard Class"/>
    <x v="785"/>
    <x v="785"/>
    <x v="1"/>
    <s v="United States"/>
    <s v="Milwaukee"/>
    <s v="Wisconsin"/>
    <n v="53209"/>
    <x v="2"/>
    <s v="FUR-FU-10001057"/>
    <x v="0"/>
    <s v="Furnishings"/>
    <s v="Tensor Track Tree Floor Lamp"/>
    <x v="5674"/>
    <n v="5"/>
    <n v="0"/>
    <n v="22.988499999999998"/>
    <s v="Kelly Williams"/>
    <s v=""/>
    <n v="1"/>
    <n v="0"/>
  </r>
  <r>
    <n v="8933"/>
    <x v="4453"/>
    <x v="404"/>
    <d v="2019-12-24T00:00:00"/>
    <s v="Standard Class"/>
    <x v="785"/>
    <x v="785"/>
    <x v="1"/>
    <s v="United States"/>
    <s v="Milwaukee"/>
    <s v="Wisconsin"/>
    <n v="53209"/>
    <x v="2"/>
    <s v="TEC-AC-10002331"/>
    <x v="2"/>
    <s v="Accessories"/>
    <s v="Maxell 74 Minute CDR, 10/Pack"/>
    <x v="1624"/>
    <n v="3"/>
    <n v="0"/>
    <n v="10.855799999999999"/>
    <s v="Kelly Williams"/>
    <s v=""/>
    <n v="1"/>
    <n v="0"/>
  </r>
  <r>
    <n v="8934"/>
    <x v="4454"/>
    <x v="560"/>
    <d v="2018-03-19T00:00:00"/>
    <s v="Standard Class"/>
    <x v="259"/>
    <x v="259"/>
    <x v="1"/>
    <s v="United States"/>
    <s v="Green Bay"/>
    <s v="Wisconsin"/>
    <n v="54302"/>
    <x v="2"/>
    <s v="FUR-FU-10003724"/>
    <x v="0"/>
    <s v="Furnishings"/>
    <s v="Westinghouse Clip-On Gooseneck Lamps"/>
    <x v="2499"/>
    <n v="2"/>
    <n v="0"/>
    <n v="4.3523999999999994"/>
    <s v="Kelly Williams"/>
    <s v=""/>
    <n v="1"/>
    <n v="0"/>
  </r>
  <r>
    <n v="8935"/>
    <x v="4455"/>
    <x v="151"/>
    <d v="2019-08-27T00:00:00"/>
    <s v="Same Day"/>
    <x v="130"/>
    <x v="130"/>
    <x v="1"/>
    <s v="United States"/>
    <s v="Philadelphia"/>
    <s v="Pennsylvania"/>
    <n v="19120"/>
    <x v="3"/>
    <s v="OFF-PA-10000528"/>
    <x v="1"/>
    <s v="Paper"/>
    <s v="Xerox 1981"/>
    <x v="2538"/>
    <n v="3"/>
    <n v="0.2"/>
    <n v="3.96"/>
    <s v="Chuck Magee"/>
    <s v=""/>
    <n v="1"/>
    <n v="0"/>
  </r>
  <r>
    <n v="8936"/>
    <x v="4455"/>
    <x v="151"/>
    <d v="2019-08-27T00:00:00"/>
    <s v="Same Day"/>
    <x v="130"/>
    <x v="130"/>
    <x v="1"/>
    <s v="United States"/>
    <s v="Philadelphia"/>
    <s v="Pennsylvania"/>
    <n v="19120"/>
    <x v="3"/>
    <s v="TEC-AC-10001908"/>
    <x v="2"/>
    <s v="Accessories"/>
    <s v="Logitech Wireless Headset h800"/>
    <x v="5675"/>
    <n v="14"/>
    <n v="0.2"/>
    <n v="209.97899999999993"/>
    <s v="Chuck Magee"/>
    <s v=""/>
    <n v="1"/>
    <n v="0"/>
  </r>
  <r>
    <n v="8937"/>
    <x v="4456"/>
    <x v="997"/>
    <d v="2017-12-19T00:00:00"/>
    <s v="Second Class"/>
    <x v="38"/>
    <x v="38"/>
    <x v="0"/>
    <s v="United States"/>
    <s v="Los Angeles"/>
    <s v="California"/>
    <n v="90008"/>
    <x v="1"/>
    <s v="OFF-AR-10003903"/>
    <x v="1"/>
    <s v="Art"/>
    <s v="Sanford 52201 APSCO Electric Pencil Sharpener"/>
    <x v="3135"/>
    <n v="5"/>
    <n v="0"/>
    <n v="53.261000000000003"/>
    <s v="Anna Andreadi"/>
    <s v=""/>
    <n v="1"/>
    <n v="0"/>
  </r>
  <r>
    <n v="8938"/>
    <x v="4456"/>
    <x v="997"/>
    <d v="2017-12-19T00:00:00"/>
    <s v="Second Class"/>
    <x v="38"/>
    <x v="38"/>
    <x v="0"/>
    <s v="United States"/>
    <s v="Los Angeles"/>
    <s v="California"/>
    <n v="90008"/>
    <x v="1"/>
    <s v="TEC-PH-10004908"/>
    <x v="2"/>
    <s v="Phones"/>
    <s v="Panasonic KX TS3282W Corded phone"/>
    <x v="5676"/>
    <n v="2"/>
    <n v="0.2"/>
    <n v="16.997999999999983"/>
    <s v="Anna Andreadi"/>
    <s v=""/>
    <n v="1"/>
    <n v="0"/>
  </r>
  <r>
    <n v="8939"/>
    <x v="4456"/>
    <x v="997"/>
    <d v="2017-12-19T00:00:00"/>
    <s v="Second Class"/>
    <x v="38"/>
    <x v="38"/>
    <x v="0"/>
    <s v="United States"/>
    <s v="Los Angeles"/>
    <s v="California"/>
    <n v="90008"/>
    <x v="1"/>
    <s v="OFF-AR-10001940"/>
    <x v="1"/>
    <s v="Art"/>
    <s v="Sanford Colorific Eraseable Coloring Pencils, 12 Count"/>
    <x v="1235"/>
    <n v="5"/>
    <n v="0"/>
    <n v="7.0520000000000005"/>
    <s v="Anna Andreadi"/>
    <s v=""/>
    <n v="1"/>
    <n v="0"/>
  </r>
  <r>
    <n v="8940"/>
    <x v="4456"/>
    <x v="997"/>
    <d v="2017-12-19T00:00:00"/>
    <s v="Second Class"/>
    <x v="38"/>
    <x v="38"/>
    <x v="0"/>
    <s v="United States"/>
    <s v="Los Angeles"/>
    <s v="California"/>
    <n v="90008"/>
    <x v="1"/>
    <s v="OFF-BI-10002026"/>
    <x v="1"/>
    <s v="Binders"/>
    <s v="Avery Arch Ring Binders"/>
    <x v="5677"/>
    <n v="2"/>
    <n v="0.2"/>
    <n v="31.373999999999995"/>
    <s v="Anna Andreadi"/>
    <s v=""/>
    <n v="1"/>
    <n v="0"/>
  </r>
  <r>
    <n v="8941"/>
    <x v="4457"/>
    <x v="963"/>
    <d v="2016-08-24T00:00:00"/>
    <s v="Second Class"/>
    <x v="187"/>
    <x v="187"/>
    <x v="0"/>
    <s v="United States"/>
    <s v="North Miami"/>
    <s v="Florida"/>
    <n v="33161"/>
    <x v="0"/>
    <s v="OFF-SU-10003936"/>
    <x v="1"/>
    <s v="Supplies"/>
    <s v="Acme Serrated Blade Letter Opener"/>
    <x v="5678"/>
    <n v="3"/>
    <n v="0.2"/>
    <n v="-1.8126000000000002"/>
    <s v="Cassandra Brandow"/>
    <s v=""/>
    <n v="1"/>
    <n v="0"/>
  </r>
  <r>
    <n v="8942"/>
    <x v="4458"/>
    <x v="54"/>
    <d v="2018-11-05T00:00:00"/>
    <s v="First Class"/>
    <x v="508"/>
    <x v="508"/>
    <x v="0"/>
    <s v="United States"/>
    <s v="Portland"/>
    <s v="Oregon"/>
    <n v="97206"/>
    <x v="1"/>
    <s v="OFF-BI-10002813"/>
    <x v="1"/>
    <s v="Binders"/>
    <s v="Avery Reinforcements for Hole-Punch Pages"/>
    <x v="4909"/>
    <n v="7"/>
    <n v="0.7"/>
    <n v="-3.4649999999999999"/>
    <s v="Anna Andreadi"/>
    <n v="1"/>
    <n v="0"/>
    <n v="0"/>
  </r>
  <r>
    <n v="8943"/>
    <x v="4458"/>
    <x v="54"/>
    <d v="2018-11-05T00:00:00"/>
    <s v="First Class"/>
    <x v="508"/>
    <x v="508"/>
    <x v="0"/>
    <s v="United States"/>
    <s v="Portland"/>
    <s v="Oregon"/>
    <n v="97206"/>
    <x v="1"/>
    <s v="TEC-MA-10003337"/>
    <x v="2"/>
    <s v="Machines"/>
    <s v="Okidata B401 Printer"/>
    <x v="5679"/>
    <n v="3"/>
    <n v="0.7"/>
    <n v="-251.98739999999992"/>
    <s v="Anna Andreadi"/>
    <n v="1"/>
    <n v="0"/>
    <n v="0"/>
  </r>
  <r>
    <n v="8944"/>
    <x v="4459"/>
    <x v="1208"/>
    <d v="2019-10-16T00:00:00"/>
    <s v="Standard Class"/>
    <x v="573"/>
    <x v="573"/>
    <x v="0"/>
    <s v="United States"/>
    <s v="Aurora"/>
    <s v="Illinois"/>
    <n v="60505"/>
    <x v="2"/>
    <s v="FUR-CH-10001545"/>
    <x v="0"/>
    <s v="Chairs"/>
    <s v="Hon Comfortask Task/Swivel Chairs"/>
    <x v="5680"/>
    <n v="3"/>
    <n v="0.3"/>
    <n v="-47.871600000000001"/>
    <s v="Kelly Williams"/>
    <s v=""/>
    <n v="1"/>
    <n v="0"/>
  </r>
  <r>
    <n v="8945"/>
    <x v="4460"/>
    <x v="1035"/>
    <d v="2016-12-08T00:00:00"/>
    <s v="First Class"/>
    <x v="382"/>
    <x v="382"/>
    <x v="2"/>
    <s v="United States"/>
    <s v="San Francisco"/>
    <s v="California"/>
    <n v="94109"/>
    <x v="1"/>
    <s v="OFF-PA-10000062"/>
    <x v="1"/>
    <s v="Paper"/>
    <s v="Green Bar Computer Printout Paper"/>
    <x v="2210"/>
    <n v="3"/>
    <n v="0"/>
    <n v="80.791200000000003"/>
    <s v="Anna Andreadi"/>
    <s v=""/>
    <n v="1"/>
    <n v="0"/>
  </r>
  <r>
    <n v="8946"/>
    <x v="4461"/>
    <x v="647"/>
    <d v="2016-11-17T00:00:00"/>
    <s v="Second Class"/>
    <x v="609"/>
    <x v="609"/>
    <x v="1"/>
    <s v="United States"/>
    <s v="San Francisco"/>
    <s v="California"/>
    <n v="94110"/>
    <x v="1"/>
    <s v="OFF-SU-10001574"/>
    <x v="1"/>
    <s v="Supplies"/>
    <s v="Acme Value Line Scissors"/>
    <x v="1031"/>
    <n v="3"/>
    <n v="0"/>
    <n v="3.2849999999999993"/>
    <s v="Anna Andreadi"/>
    <s v=""/>
    <n v="1"/>
    <n v="0"/>
  </r>
  <r>
    <n v="8947"/>
    <x v="4462"/>
    <x v="165"/>
    <d v="2019-12-28T00:00:00"/>
    <s v="Standard Class"/>
    <x v="714"/>
    <x v="714"/>
    <x v="1"/>
    <s v="United States"/>
    <s v="New Bedford"/>
    <s v="Massachusetts"/>
    <n v="2740"/>
    <x v="3"/>
    <s v="OFF-PA-10001972"/>
    <x v="1"/>
    <s v="Paper"/>
    <s v="Xerox 214"/>
    <x v="541"/>
    <n v="3"/>
    <n v="0"/>
    <n v="9.3312000000000008"/>
    <s v="Chuck Magee"/>
    <s v=""/>
    <n v="1"/>
    <n v="0"/>
  </r>
  <r>
    <n v="8948"/>
    <x v="4462"/>
    <x v="165"/>
    <d v="2019-12-28T00:00:00"/>
    <s v="Standard Class"/>
    <x v="714"/>
    <x v="714"/>
    <x v="1"/>
    <s v="United States"/>
    <s v="New Bedford"/>
    <s v="Massachusetts"/>
    <n v="2740"/>
    <x v="3"/>
    <s v="OFF-BI-10000201"/>
    <x v="1"/>
    <s v="Binders"/>
    <s v="Avery Triangle Shaped Sheet Lifters, Black, 2/Pack"/>
    <x v="5681"/>
    <n v="5"/>
    <n v="0"/>
    <n v="6.15"/>
    <s v="Chuck Magee"/>
    <s v=""/>
    <n v="1"/>
    <n v="0"/>
  </r>
  <r>
    <n v="8949"/>
    <x v="4463"/>
    <x v="163"/>
    <d v="2016-12-26T00:00:00"/>
    <s v="First Class"/>
    <x v="548"/>
    <x v="548"/>
    <x v="0"/>
    <s v="United States"/>
    <s v="San Diego"/>
    <s v="California"/>
    <n v="92037"/>
    <x v="1"/>
    <s v="OFF-AP-10003278"/>
    <x v="1"/>
    <s v="Appliances"/>
    <s v="Belkin 7-Outlet SurgeMaster Home Series"/>
    <x v="5682"/>
    <n v="1"/>
    <n v="0"/>
    <n v="3.632200000000001"/>
    <s v="Anna Andreadi"/>
    <s v=""/>
    <n v="1"/>
    <n v="0"/>
  </r>
  <r>
    <n v="8950"/>
    <x v="4464"/>
    <x v="66"/>
    <d v="2019-12-28T00:00:00"/>
    <s v="Standard Class"/>
    <x v="691"/>
    <x v="691"/>
    <x v="0"/>
    <s v="United States"/>
    <s v="Jackson"/>
    <s v="Tennessee"/>
    <n v="38301"/>
    <x v="0"/>
    <s v="FUR-TA-10002903"/>
    <x v="0"/>
    <s v="Tables"/>
    <s v="Bevis Round Bullnose 29&quot; High Table Top"/>
    <x v="5683"/>
    <n v="6"/>
    <n v="0.4"/>
    <n v="-249.32159999999999"/>
    <s v="Cassandra Brandow"/>
    <n v="1"/>
    <n v="0"/>
    <n v="0"/>
  </r>
  <r>
    <n v="8951"/>
    <x v="4464"/>
    <x v="66"/>
    <d v="2019-12-28T00:00:00"/>
    <s v="Standard Class"/>
    <x v="691"/>
    <x v="691"/>
    <x v="0"/>
    <s v="United States"/>
    <s v="Jackson"/>
    <s v="Tennessee"/>
    <n v="38301"/>
    <x v="0"/>
    <s v="TEC-AC-10001013"/>
    <x v="2"/>
    <s v="Accessories"/>
    <s v="Logitech ClearChat Comfort/USB Headset H390"/>
    <x v="1525"/>
    <n v="2"/>
    <n v="0.2"/>
    <n v="7.615399999999994"/>
    <s v="Cassandra Brandow"/>
    <n v="1"/>
    <n v="0"/>
    <n v="0"/>
  </r>
  <r>
    <n v="8952"/>
    <x v="4464"/>
    <x v="66"/>
    <d v="2019-12-28T00:00:00"/>
    <s v="Standard Class"/>
    <x v="691"/>
    <x v="691"/>
    <x v="0"/>
    <s v="United States"/>
    <s v="Jackson"/>
    <s v="Tennessee"/>
    <n v="38301"/>
    <x v="0"/>
    <s v="OFF-ST-10000918"/>
    <x v="1"/>
    <s v="Storage"/>
    <s v="Crate-A-Files"/>
    <x v="4322"/>
    <n v="3"/>
    <n v="0.2"/>
    <n v="1.961999999999998"/>
    <s v="Cassandra Brandow"/>
    <n v="1"/>
    <n v="0"/>
    <n v="0"/>
  </r>
  <r>
    <n v="8953"/>
    <x v="4464"/>
    <x v="66"/>
    <d v="2019-12-28T00:00:00"/>
    <s v="Standard Class"/>
    <x v="691"/>
    <x v="691"/>
    <x v="0"/>
    <s v="United States"/>
    <s v="Jackson"/>
    <s v="Tennessee"/>
    <n v="38301"/>
    <x v="0"/>
    <s v="OFF-AR-10001419"/>
    <x v="1"/>
    <s v="Art"/>
    <s v="Newell 325"/>
    <x v="5684"/>
    <n v="7"/>
    <n v="0.2"/>
    <n v="2.8909999999999982"/>
    <s v="Cassandra Brandow"/>
    <n v="1"/>
    <n v="0"/>
    <n v="0"/>
  </r>
  <r>
    <n v="8954"/>
    <x v="4464"/>
    <x v="66"/>
    <d v="2019-12-28T00:00:00"/>
    <s v="Standard Class"/>
    <x v="691"/>
    <x v="691"/>
    <x v="0"/>
    <s v="United States"/>
    <s v="Jackson"/>
    <s v="Tennessee"/>
    <n v="38301"/>
    <x v="0"/>
    <s v="OFF-AP-10003266"/>
    <x v="1"/>
    <s v="Appliances"/>
    <s v="Holmes Replacement Filter for HEPA Air Cleaner, Large Room"/>
    <x v="5685"/>
    <n v="5"/>
    <n v="0.2"/>
    <n v="16.290999999999997"/>
    <s v="Cassandra Brandow"/>
    <n v="1"/>
    <n v="0"/>
    <n v="0"/>
  </r>
  <r>
    <n v="8955"/>
    <x v="4465"/>
    <x v="233"/>
    <d v="2016-08-10T00:00:00"/>
    <s v="Second Class"/>
    <x v="364"/>
    <x v="364"/>
    <x v="0"/>
    <s v="United States"/>
    <s v="Jacksonville"/>
    <s v="Florida"/>
    <n v="32216"/>
    <x v="0"/>
    <s v="FUR-BO-10000468"/>
    <x v="0"/>
    <s v="Bookcases"/>
    <s v="O'Sullivan 2-Shelf Heavy-Duty Bookcases"/>
    <x v="5686"/>
    <n v="4"/>
    <n v="0.2"/>
    <n v="-7.7727999999999895"/>
    <s v="Cassandra Brandow"/>
    <s v=""/>
    <n v="1"/>
    <n v="0"/>
  </r>
  <r>
    <n v="8956"/>
    <x v="4466"/>
    <x v="59"/>
    <d v="2016-09-24T00:00:00"/>
    <s v="Standard Class"/>
    <x v="428"/>
    <x v="428"/>
    <x v="1"/>
    <s v="United States"/>
    <s v="San Diego"/>
    <s v="California"/>
    <n v="92024"/>
    <x v="1"/>
    <s v="OFF-PA-10004610"/>
    <x v="1"/>
    <s v="Paper"/>
    <s v="Xerox 1900"/>
    <x v="18"/>
    <n v="2"/>
    <n v="0"/>
    <n v="3.8519999999999994"/>
    <s v="Anna Andreadi"/>
    <s v=""/>
    <n v="1"/>
    <n v="0"/>
  </r>
  <r>
    <n v="8957"/>
    <x v="4467"/>
    <x v="53"/>
    <d v="2019-12-28T00:00:00"/>
    <s v="First Class"/>
    <x v="371"/>
    <x v="371"/>
    <x v="0"/>
    <s v="United States"/>
    <s v="Hialeah"/>
    <s v="Florida"/>
    <n v="33012"/>
    <x v="0"/>
    <s v="FUR-FU-10004963"/>
    <x v="0"/>
    <s v="Furnishings"/>
    <s v="Eldon 400 Class Desk Accessories, Black Carbon"/>
    <x v="5687"/>
    <n v="3"/>
    <n v="0.2"/>
    <n v="5.7750000000000021"/>
    <s v="Cassandra Brandow"/>
    <s v=""/>
    <n v="1"/>
    <n v="0"/>
  </r>
  <r>
    <n v="8958"/>
    <x v="4467"/>
    <x v="53"/>
    <d v="2019-12-28T00:00:00"/>
    <s v="First Class"/>
    <x v="371"/>
    <x v="371"/>
    <x v="0"/>
    <s v="United States"/>
    <s v="Hialeah"/>
    <s v="Florida"/>
    <n v="33012"/>
    <x v="0"/>
    <s v="TEC-MA-10004626"/>
    <x v="2"/>
    <s v="Machines"/>
    <s v="Lexmark 20R1285 X6650 Wireless All-in-One Printer"/>
    <x v="5253"/>
    <n v="2"/>
    <n v="0.5"/>
    <n v="-7.2000000000000028"/>
    <s v="Cassandra Brandow"/>
    <s v=""/>
    <n v="1"/>
    <n v="0"/>
  </r>
  <r>
    <n v="8959"/>
    <x v="4468"/>
    <x v="920"/>
    <d v="2019-11-30T00:00:00"/>
    <s v="Standard Class"/>
    <x v="197"/>
    <x v="197"/>
    <x v="0"/>
    <s v="United States"/>
    <s v="Houston"/>
    <s v="Texas"/>
    <n v="77070"/>
    <x v="2"/>
    <s v="TEC-PH-10003437"/>
    <x v="2"/>
    <s v="Phones"/>
    <s v="Blue Parrot B250XT Professional Grade Wireless Bluetooth Headset with"/>
    <x v="5688"/>
    <n v="5"/>
    <n v="0.2"/>
    <n v="37.494999999999962"/>
    <s v="Kelly Williams"/>
    <s v=""/>
    <n v="1"/>
    <n v="0"/>
  </r>
  <r>
    <n v="8960"/>
    <x v="4468"/>
    <x v="920"/>
    <d v="2019-11-30T00:00:00"/>
    <s v="Standard Class"/>
    <x v="197"/>
    <x v="197"/>
    <x v="0"/>
    <s v="United States"/>
    <s v="Houston"/>
    <s v="Texas"/>
    <n v="77070"/>
    <x v="2"/>
    <s v="OFF-AP-10002867"/>
    <x v="1"/>
    <s v="Appliances"/>
    <s v="Fellowes Command Center 5-outlet power strip"/>
    <x v="5689"/>
    <n v="5"/>
    <n v="0.8"/>
    <n v="-179.77600000000001"/>
    <s v="Kelly Williams"/>
    <s v=""/>
    <n v="1"/>
    <n v="0"/>
  </r>
  <r>
    <n v="8961"/>
    <x v="4468"/>
    <x v="920"/>
    <d v="2019-11-30T00:00:00"/>
    <s v="Standard Class"/>
    <x v="197"/>
    <x v="197"/>
    <x v="0"/>
    <s v="United States"/>
    <s v="Houston"/>
    <s v="Texas"/>
    <n v="77070"/>
    <x v="2"/>
    <s v="FUR-CH-10002126"/>
    <x v="0"/>
    <s v="Chairs"/>
    <s v="Hon Deluxe Fabric Upholstered Stacking Chairs"/>
    <x v="3122"/>
    <n v="5"/>
    <n v="0.3"/>
    <n v="-24.397999999999911"/>
    <s v="Kelly Williams"/>
    <s v=""/>
    <n v="1"/>
    <n v="0"/>
  </r>
  <r>
    <n v="8962"/>
    <x v="4468"/>
    <x v="920"/>
    <d v="2019-11-30T00:00:00"/>
    <s v="Standard Class"/>
    <x v="197"/>
    <x v="197"/>
    <x v="0"/>
    <s v="United States"/>
    <s v="Houston"/>
    <s v="Texas"/>
    <n v="77070"/>
    <x v="2"/>
    <s v="OFF-AR-10001761"/>
    <x v="1"/>
    <s v="Art"/>
    <s v="Avery Hi-Liter Smear-Safe Highlighters"/>
    <x v="4061"/>
    <n v="4"/>
    <n v="0.2"/>
    <n v="3.7375999999999996"/>
    <s v="Kelly Williams"/>
    <s v=""/>
    <n v="1"/>
    <n v="0"/>
  </r>
  <r>
    <n v="8963"/>
    <x v="4469"/>
    <x v="732"/>
    <d v="2018-11-07T00:00:00"/>
    <s v="First Class"/>
    <x v="752"/>
    <x v="752"/>
    <x v="0"/>
    <s v="United States"/>
    <s v="Virginia Beach"/>
    <s v="Virginia"/>
    <n v="23464"/>
    <x v="0"/>
    <s v="FUR-FU-10004665"/>
    <x v="0"/>
    <s v="Furnishings"/>
    <s v="3M Polarizing Task Lamp with Clamp Arm, Light Gray"/>
    <x v="2963"/>
    <n v="2"/>
    <n v="0"/>
    <n v="71.229600000000005"/>
    <s v="Cassandra Brandow"/>
    <n v="1"/>
    <n v="0"/>
    <n v="0"/>
  </r>
  <r>
    <n v="8964"/>
    <x v="4469"/>
    <x v="732"/>
    <d v="2018-11-07T00:00:00"/>
    <s v="First Class"/>
    <x v="752"/>
    <x v="752"/>
    <x v="0"/>
    <s v="United States"/>
    <s v="Virginia Beach"/>
    <s v="Virginia"/>
    <n v="23464"/>
    <x v="0"/>
    <s v="TEC-AC-10000057"/>
    <x v="2"/>
    <s v="Accessories"/>
    <s v="Microsoft Natural Ergonomic Keyboard 4000"/>
    <x v="1324"/>
    <n v="3"/>
    <n v="0"/>
    <n v="18.893699999999995"/>
    <s v="Cassandra Brandow"/>
    <n v="1"/>
    <n v="0"/>
    <n v="0"/>
  </r>
  <r>
    <n v="8965"/>
    <x v="4469"/>
    <x v="732"/>
    <d v="2018-11-07T00:00:00"/>
    <s v="First Class"/>
    <x v="752"/>
    <x v="752"/>
    <x v="0"/>
    <s v="United States"/>
    <s v="Virginia Beach"/>
    <s v="Virginia"/>
    <n v="23464"/>
    <x v="0"/>
    <s v="FUR-FU-10003806"/>
    <x v="0"/>
    <s v="Furnishings"/>
    <s v="Tenex Chairmat w/ Average Lip, 45&quot; x 53&quot;"/>
    <x v="4850"/>
    <n v="5"/>
    <n v="0"/>
    <n v="75.679999999999978"/>
    <s v="Cassandra Brandow"/>
    <n v="1"/>
    <n v="0"/>
    <n v="0"/>
  </r>
  <r>
    <n v="8966"/>
    <x v="4470"/>
    <x v="44"/>
    <d v="2019-11-12T00:00:00"/>
    <s v="Standard Class"/>
    <x v="666"/>
    <x v="666"/>
    <x v="0"/>
    <s v="United States"/>
    <s v="Houston"/>
    <s v="Texas"/>
    <n v="77070"/>
    <x v="2"/>
    <s v="OFF-BI-10000145"/>
    <x v="1"/>
    <s v="Binders"/>
    <s v="Zipper Ring Binder Pockets"/>
    <x v="75"/>
    <n v="2"/>
    <n v="0.8"/>
    <n v="-1.934400000000001"/>
    <s v="Kelly Williams"/>
    <s v=""/>
    <n v="1"/>
    <n v="0"/>
  </r>
  <r>
    <n v="8967"/>
    <x v="4471"/>
    <x v="54"/>
    <d v="2018-11-07T00:00:00"/>
    <s v="Standard Class"/>
    <x v="655"/>
    <x v="655"/>
    <x v="2"/>
    <s v="United States"/>
    <s v="Philadelphia"/>
    <s v="Pennsylvania"/>
    <n v="19120"/>
    <x v="3"/>
    <s v="TEC-AC-10000892"/>
    <x v="2"/>
    <s v="Accessories"/>
    <s v="NETGEAR N750 Dual Band Wi-Fi Gigabit Router"/>
    <x v="2775"/>
    <n v="1"/>
    <n v="0.2"/>
    <n v="14.399999999999999"/>
    <s v="Chuck Magee"/>
    <s v=""/>
    <n v="1"/>
    <n v="0"/>
  </r>
  <r>
    <n v="8968"/>
    <x v="4471"/>
    <x v="54"/>
    <d v="2018-11-07T00:00:00"/>
    <s v="Standard Class"/>
    <x v="655"/>
    <x v="655"/>
    <x v="2"/>
    <s v="United States"/>
    <s v="Philadelphia"/>
    <s v="Pennsylvania"/>
    <n v="19120"/>
    <x v="3"/>
    <s v="FUR-CH-10004886"/>
    <x v="0"/>
    <s v="Chairs"/>
    <s v="Bevis Steel Folding Chairs"/>
    <x v="5690"/>
    <n v="7"/>
    <n v="0.3"/>
    <n v="-13.432999999999993"/>
    <s v="Chuck Magee"/>
    <s v=""/>
    <n v="1"/>
    <n v="0"/>
  </r>
  <r>
    <n v="8969"/>
    <x v="4472"/>
    <x v="125"/>
    <d v="2017-01-01T00:00:00"/>
    <s v="First Class"/>
    <x v="732"/>
    <x v="732"/>
    <x v="0"/>
    <s v="United States"/>
    <s v="Memphis"/>
    <s v="Tennessee"/>
    <n v="38109"/>
    <x v="0"/>
    <s v="OFF-ST-10002554"/>
    <x v="1"/>
    <s v="Storage"/>
    <s v="Tennsco Industrial Shelving"/>
    <x v="5691"/>
    <n v="1"/>
    <n v="0.2"/>
    <n v="-8.803799999999999"/>
    <s v="Cassandra Brandow"/>
    <s v=""/>
    <n v="1"/>
    <n v="0"/>
  </r>
  <r>
    <n v="8970"/>
    <x v="4473"/>
    <x v="574"/>
    <d v="2019-12-07T00:00:00"/>
    <s v="Standard Class"/>
    <x v="20"/>
    <x v="20"/>
    <x v="1"/>
    <s v="United States"/>
    <s v="Lakewood"/>
    <s v="Ohio"/>
    <n v="44107"/>
    <x v="3"/>
    <s v="OFF-AR-10001662"/>
    <x v="1"/>
    <s v="Art"/>
    <s v="Rogers Handheld Barrel Pencil Sharpener"/>
    <x v="5692"/>
    <n v="9"/>
    <n v="0.2"/>
    <n v="1.7262000000000022"/>
    <s v="Chuck Magee"/>
    <s v=""/>
    <n v="1"/>
    <n v="0"/>
  </r>
  <r>
    <n v="8971"/>
    <x v="4473"/>
    <x v="574"/>
    <d v="2019-12-07T00:00:00"/>
    <s v="Standard Class"/>
    <x v="20"/>
    <x v="20"/>
    <x v="1"/>
    <s v="United States"/>
    <s v="Lakewood"/>
    <s v="Ohio"/>
    <n v="44107"/>
    <x v="3"/>
    <s v="TEC-PH-10004531"/>
    <x v="2"/>
    <s v="Phones"/>
    <s v="AT&amp;T CL2909"/>
    <x v="5693"/>
    <n v="2"/>
    <n v="0.4"/>
    <n v="-25.198000000000008"/>
    <s v="Chuck Magee"/>
    <s v=""/>
    <n v="1"/>
    <n v="0"/>
  </r>
  <r>
    <n v="8972"/>
    <x v="4474"/>
    <x v="668"/>
    <d v="2019-03-28T00:00:00"/>
    <s v="Standard Class"/>
    <x v="597"/>
    <x v="597"/>
    <x v="0"/>
    <s v="United States"/>
    <s v="New York City"/>
    <s v="New York"/>
    <n v="10011"/>
    <x v="3"/>
    <s v="FUR-CH-10000665"/>
    <x v="0"/>
    <s v="Chairs"/>
    <s v="Global Airflow Leather Mesh Back Chair, Black"/>
    <x v="2659"/>
    <n v="2"/>
    <n v="0.1"/>
    <n v="60.391999999999967"/>
    <s v="Chuck Magee"/>
    <s v=""/>
    <n v="1"/>
    <n v="0"/>
  </r>
  <r>
    <n v="8973"/>
    <x v="4475"/>
    <x v="84"/>
    <d v="2016-11-21T00:00:00"/>
    <s v="First Class"/>
    <x v="76"/>
    <x v="76"/>
    <x v="0"/>
    <s v="United States"/>
    <s v="Philadelphia"/>
    <s v="Pennsylvania"/>
    <n v="19120"/>
    <x v="3"/>
    <s v="TEC-AC-10003023"/>
    <x v="2"/>
    <s v="Accessories"/>
    <s v="Logitech G105 Gaming Keyboard"/>
    <x v="5694"/>
    <n v="1"/>
    <n v="0.2"/>
    <n v="-1.187400000000002"/>
    <s v="Chuck Magee"/>
    <s v=""/>
    <n v="1"/>
    <n v="0"/>
  </r>
  <r>
    <n v="8974"/>
    <x v="4476"/>
    <x v="1016"/>
    <d v="2019-04-27T00:00:00"/>
    <s v="Second Class"/>
    <x v="210"/>
    <x v="210"/>
    <x v="0"/>
    <s v="United States"/>
    <s v="Los Angeles"/>
    <s v="California"/>
    <n v="90008"/>
    <x v="1"/>
    <s v="FUR-BO-10004709"/>
    <x v="0"/>
    <s v="Bookcases"/>
    <s v="Bush Westfield Collection Bookcases, Medium Cherry Finish"/>
    <x v="5695"/>
    <n v="7"/>
    <n v="0.15"/>
    <n v="28.410200000000017"/>
    <s v="Anna Andreadi"/>
    <s v=""/>
    <n v="1"/>
    <n v="0"/>
  </r>
  <r>
    <n v="8975"/>
    <x v="4477"/>
    <x v="51"/>
    <d v="2019-11-26T00:00:00"/>
    <s v="First Class"/>
    <x v="687"/>
    <x v="687"/>
    <x v="1"/>
    <s v="United States"/>
    <s v="Dallas"/>
    <s v="Texas"/>
    <n v="75220"/>
    <x v="2"/>
    <s v="OFF-PA-10000477"/>
    <x v="1"/>
    <s v="Paper"/>
    <s v="Xerox 22"/>
    <x v="1590"/>
    <n v="7"/>
    <n v="0.2"/>
    <n v="12.700800000000001"/>
    <s v="Kelly Williams"/>
    <s v=""/>
    <n v="1"/>
    <n v="0"/>
  </r>
  <r>
    <n v="8976"/>
    <x v="4477"/>
    <x v="51"/>
    <d v="2019-11-26T00:00:00"/>
    <s v="First Class"/>
    <x v="687"/>
    <x v="687"/>
    <x v="1"/>
    <s v="United States"/>
    <s v="Dallas"/>
    <s v="Texas"/>
    <n v="75220"/>
    <x v="2"/>
    <s v="OFF-PA-10002923"/>
    <x v="1"/>
    <s v="Paper"/>
    <s v="Xerox 1942"/>
    <x v="128"/>
    <n v="2"/>
    <n v="0.2"/>
    <n v="29.363999999999997"/>
    <s v="Kelly Williams"/>
    <s v=""/>
    <n v="1"/>
    <n v="0"/>
  </r>
  <r>
    <n v="8977"/>
    <x v="4477"/>
    <x v="51"/>
    <d v="2019-11-26T00:00:00"/>
    <s v="First Class"/>
    <x v="687"/>
    <x v="687"/>
    <x v="1"/>
    <s v="United States"/>
    <s v="Dallas"/>
    <s v="Texas"/>
    <n v="75220"/>
    <x v="2"/>
    <s v="FUR-TA-10003008"/>
    <x v="0"/>
    <s v="Tables"/>
    <s v="Lesro Round Back Collection Coffee Table, End Table"/>
    <x v="5696"/>
    <n v="1"/>
    <n v="0.3"/>
    <n v="-31.033499999999989"/>
    <s v="Kelly Williams"/>
    <s v=""/>
    <n v="1"/>
    <n v="0"/>
  </r>
  <r>
    <n v="8978"/>
    <x v="4477"/>
    <x v="51"/>
    <d v="2019-11-26T00:00:00"/>
    <s v="First Class"/>
    <x v="687"/>
    <x v="687"/>
    <x v="1"/>
    <s v="United States"/>
    <s v="Dallas"/>
    <s v="Texas"/>
    <n v="75220"/>
    <x v="2"/>
    <s v="OFF-BI-10003707"/>
    <x v="1"/>
    <s v="Binders"/>
    <s v="Aluminum Screw Posts"/>
    <x v="5697"/>
    <n v="2"/>
    <n v="0.8"/>
    <n v="-9.1560000000000006"/>
    <s v="Kelly Williams"/>
    <s v=""/>
    <n v="1"/>
    <n v="0"/>
  </r>
  <r>
    <n v="8979"/>
    <x v="4478"/>
    <x v="935"/>
    <d v="2016-11-05T00:00:00"/>
    <s v="Second Class"/>
    <x v="664"/>
    <x v="664"/>
    <x v="1"/>
    <s v="United States"/>
    <s v="Orange"/>
    <s v="New Jersey"/>
    <n v="7050"/>
    <x v="3"/>
    <s v="OFF-BI-10000546"/>
    <x v="1"/>
    <s v="Binders"/>
    <s v="Avery Durable Binders"/>
    <x v="1784"/>
    <n v="2"/>
    <n v="0"/>
    <n v="2.8224"/>
    <s v="Chuck Magee"/>
    <s v=""/>
    <n v="1"/>
    <n v="0"/>
  </r>
  <r>
    <n v="8980"/>
    <x v="4479"/>
    <x v="324"/>
    <d v="2017-10-24T00:00:00"/>
    <s v="Second Class"/>
    <x v="750"/>
    <x v="750"/>
    <x v="0"/>
    <s v="United States"/>
    <s v="Dallas"/>
    <s v="Texas"/>
    <n v="75220"/>
    <x v="2"/>
    <s v="OFF-BI-10000404"/>
    <x v="1"/>
    <s v="Binders"/>
    <s v="Avery Printable Repositionable Plastic Tabs"/>
    <x v="5698"/>
    <n v="1"/>
    <n v="0.8"/>
    <n v="-2.8380000000000001"/>
    <s v="Kelly Williams"/>
    <s v=""/>
    <n v="1"/>
    <n v="0"/>
  </r>
  <r>
    <n v="8981"/>
    <x v="4480"/>
    <x v="644"/>
    <d v="2016-02-10T00:00:00"/>
    <s v="Second Class"/>
    <x v="111"/>
    <x v="111"/>
    <x v="0"/>
    <s v="United States"/>
    <s v="Romeoville"/>
    <s v="Illinois"/>
    <n v="60441"/>
    <x v="2"/>
    <s v="OFF-BI-10001196"/>
    <x v="1"/>
    <s v="Binders"/>
    <s v="Avery Flip-Chart Easel Binder, Black"/>
    <x v="5699"/>
    <n v="2"/>
    <n v="0.8"/>
    <n v="-14.770800000000001"/>
    <s v="Kelly Williams"/>
    <s v=""/>
    <n v="1"/>
    <n v="0"/>
  </r>
  <r>
    <n v="8982"/>
    <x v="4481"/>
    <x v="1193"/>
    <d v="2018-03-12T00:00:00"/>
    <s v="Standard Class"/>
    <x v="48"/>
    <x v="48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x v="5700"/>
    <n v="3"/>
    <n v="0.8"/>
    <n v="-6.3018000000000001"/>
    <s v="Kelly Williams"/>
    <s v=""/>
    <n v="1"/>
    <n v="0"/>
  </r>
  <r>
    <n v="8983"/>
    <x v="4481"/>
    <x v="1193"/>
    <d v="2018-03-12T00:00:00"/>
    <s v="Standard Class"/>
    <x v="48"/>
    <x v="48"/>
    <x v="0"/>
    <s v="United States"/>
    <s v="Chicago"/>
    <s v="Illinois"/>
    <n v="60623"/>
    <x v="2"/>
    <s v="OFF-BI-10004656"/>
    <x v="1"/>
    <s v="Binders"/>
    <s v="Peel &amp; Stick Add-On Corner Pockets"/>
    <x v="5701"/>
    <n v="4"/>
    <n v="0.8"/>
    <n v="-2.764800000000001"/>
    <s v="Kelly Williams"/>
    <s v=""/>
    <n v="1"/>
    <n v="0"/>
  </r>
  <r>
    <n v="8984"/>
    <x v="4481"/>
    <x v="1193"/>
    <d v="2018-03-12T00:00:00"/>
    <s v="Standard Class"/>
    <x v="48"/>
    <x v="48"/>
    <x v="0"/>
    <s v="United States"/>
    <s v="Chicago"/>
    <s v="Illinois"/>
    <n v="60623"/>
    <x v="2"/>
    <s v="FUR-FU-10003773"/>
    <x v="0"/>
    <s v="Furnishings"/>
    <s v="Eldon Cleatmat Plus Chair Mats for High Pile Carpets"/>
    <x v="5702"/>
    <n v="5"/>
    <n v="0.6"/>
    <n v="-194.82400000000001"/>
    <s v="Kelly Williams"/>
    <s v=""/>
    <n v="1"/>
    <n v="0"/>
  </r>
  <r>
    <n v="8985"/>
    <x v="4481"/>
    <x v="1193"/>
    <d v="2018-03-12T00:00:00"/>
    <s v="Standard Class"/>
    <x v="48"/>
    <x v="48"/>
    <x v="0"/>
    <s v="United States"/>
    <s v="Chicago"/>
    <s v="Illinois"/>
    <n v="60623"/>
    <x v="2"/>
    <s v="FUR-TA-10000849"/>
    <x v="0"/>
    <s v="Tables"/>
    <s v="Bevis Rectangular Conference Tables"/>
    <x v="2044"/>
    <n v="2"/>
    <n v="0.5"/>
    <n v="-99.266399999999976"/>
    <s v="Kelly Williams"/>
    <s v=""/>
    <n v="1"/>
    <n v="0"/>
  </r>
  <r>
    <n v="8986"/>
    <x v="4482"/>
    <x v="155"/>
    <d v="2017-12-07T00:00:00"/>
    <s v="Standard Class"/>
    <x v="161"/>
    <x v="161"/>
    <x v="0"/>
    <s v="United States"/>
    <s v="Jacksonville"/>
    <s v="North Carolina"/>
    <n v="28540"/>
    <x v="0"/>
    <s v="FUR-FU-10000222"/>
    <x v="0"/>
    <s v="Furnishings"/>
    <s v="Seth Thomas 16&quot; Steel Case Clock"/>
    <x v="2540"/>
    <n v="3"/>
    <n v="0.2"/>
    <n v="12.667199999999994"/>
    <s v="Cassandra Brandow"/>
    <s v=""/>
    <n v="1"/>
    <n v="0"/>
  </r>
  <r>
    <n v="8987"/>
    <x v="4482"/>
    <x v="155"/>
    <d v="2017-12-07T00:00:00"/>
    <s v="Standard Class"/>
    <x v="161"/>
    <x v="161"/>
    <x v="0"/>
    <s v="United States"/>
    <s v="Jacksonville"/>
    <s v="North Carolina"/>
    <n v="28540"/>
    <x v="0"/>
    <s v="OFF-BI-10001718"/>
    <x v="1"/>
    <s v="Binders"/>
    <s v="GBC DocuBind P50 Personal Binding Machine"/>
    <x v="5703"/>
    <n v="5"/>
    <n v="0.7"/>
    <n v="-73.57699999999997"/>
    <s v="Cassandra Brandow"/>
    <s v=""/>
    <n v="1"/>
    <n v="0"/>
  </r>
  <r>
    <n v="8988"/>
    <x v="4482"/>
    <x v="155"/>
    <d v="2017-12-07T00:00:00"/>
    <s v="Standard Class"/>
    <x v="161"/>
    <x v="161"/>
    <x v="0"/>
    <s v="United States"/>
    <s v="Jacksonville"/>
    <s v="North Carolina"/>
    <n v="28540"/>
    <x v="0"/>
    <s v="TEC-PH-10001700"/>
    <x v="2"/>
    <s v="Phones"/>
    <s v="Panasonic KX-TG6844B Expandable Digital Cordless Telephone"/>
    <x v="554"/>
    <n v="2"/>
    <n v="0.2"/>
    <n v="9.2386000000000053"/>
    <s v="Cassandra Brandow"/>
    <s v=""/>
    <n v="1"/>
    <n v="0"/>
  </r>
  <r>
    <n v="8989"/>
    <x v="4482"/>
    <x v="155"/>
    <d v="2017-12-07T00:00:00"/>
    <s v="Standard Class"/>
    <x v="161"/>
    <x v="161"/>
    <x v="0"/>
    <s v="United States"/>
    <s v="Jacksonville"/>
    <s v="North Carolina"/>
    <n v="28540"/>
    <x v="0"/>
    <s v="OFF-AR-10004078"/>
    <x v="1"/>
    <s v="Art"/>
    <s v="Newell 312"/>
    <x v="564"/>
    <n v="2"/>
    <n v="0.2"/>
    <n v="1.1679999999999997"/>
    <s v="Cassandra Brandow"/>
    <s v=""/>
    <n v="1"/>
    <n v="0"/>
  </r>
  <r>
    <n v="8990"/>
    <x v="4483"/>
    <x v="100"/>
    <d v="2017-12-30T00:00:00"/>
    <s v="Standard Class"/>
    <x v="447"/>
    <x v="447"/>
    <x v="1"/>
    <s v="United States"/>
    <s v="Springfield"/>
    <s v="Missouri"/>
    <n v="65807"/>
    <x v="2"/>
    <s v="FUR-FU-10003026"/>
    <x v="0"/>
    <s v="Furnishings"/>
    <s v="Eldon Regeneration Recycled Desk Accessories, Black"/>
    <x v="390"/>
    <n v="2"/>
    <n v="0"/>
    <n v="3.7751999999999999"/>
    <s v="Kelly Williams"/>
    <s v=""/>
    <n v="1"/>
    <n v="0"/>
  </r>
  <r>
    <n v="8991"/>
    <x v="4483"/>
    <x v="100"/>
    <d v="2017-12-30T00:00:00"/>
    <s v="Standard Class"/>
    <x v="447"/>
    <x v="447"/>
    <x v="1"/>
    <s v="United States"/>
    <s v="Springfield"/>
    <s v="Missouri"/>
    <n v="65807"/>
    <x v="2"/>
    <s v="TEC-CO-10003763"/>
    <x v="2"/>
    <s v="Copiers"/>
    <s v="Canon PC1060 Personal Laser Copier"/>
    <x v="980"/>
    <n v="7"/>
    <n v="0"/>
    <n v="2302.9670999999998"/>
    <s v="Kelly Williams"/>
    <s v=""/>
    <n v="1"/>
    <n v="0"/>
  </r>
  <r>
    <n v="8992"/>
    <x v="4484"/>
    <x v="172"/>
    <d v="2019-10-06T00:00:00"/>
    <s v="Standard Class"/>
    <x v="184"/>
    <x v="184"/>
    <x v="2"/>
    <s v="United States"/>
    <s v="San Francisco"/>
    <s v="California"/>
    <n v="94110"/>
    <x v="1"/>
    <s v="TEC-AC-10004708"/>
    <x v="2"/>
    <s v="Accessories"/>
    <s v="Sony 32GB Class 10 Micro SDHC R40 Memory Card"/>
    <x v="5704"/>
    <n v="5"/>
    <n v="0"/>
    <n v="21.997499999999999"/>
    <s v="Anna Andreadi"/>
    <s v=""/>
    <n v="1"/>
    <n v="0"/>
  </r>
  <r>
    <n v="8993"/>
    <x v="4485"/>
    <x v="524"/>
    <d v="2019-10-21T00:00:00"/>
    <s v="Standard Class"/>
    <x v="778"/>
    <x v="778"/>
    <x v="1"/>
    <s v="United States"/>
    <s v="Columbia"/>
    <s v="Tennessee"/>
    <n v="38401"/>
    <x v="0"/>
    <s v="TEC-AC-10003499"/>
    <x v="2"/>
    <s v="Accessories"/>
    <s v="Memorex Mini Travel Drive 8 GB USB 2.0 Flash Drive"/>
    <x v="5183"/>
    <n v="2"/>
    <n v="0.2"/>
    <n v="4.4004000000000003"/>
    <s v="Cassandra Brandow"/>
    <s v=""/>
    <n v="1"/>
    <n v="0"/>
  </r>
  <r>
    <n v="8994"/>
    <x v="4485"/>
    <x v="524"/>
    <d v="2019-10-21T00:00:00"/>
    <s v="Standard Class"/>
    <x v="778"/>
    <x v="778"/>
    <x v="1"/>
    <s v="United States"/>
    <s v="Columbia"/>
    <s v="Tennessee"/>
    <n v="38401"/>
    <x v="0"/>
    <s v="FUR-TA-10001950"/>
    <x v="0"/>
    <s v="Tables"/>
    <s v="Balt Solid Wood Round Tables"/>
    <x v="5705"/>
    <n v="7"/>
    <n v="0.4"/>
    <n v="-968.88329999999996"/>
    <s v="Cassandra Brandow"/>
    <s v=""/>
    <n v="1"/>
    <n v="0"/>
  </r>
  <r>
    <n v="8995"/>
    <x v="4486"/>
    <x v="860"/>
    <d v="2016-08-17T00:00:00"/>
    <s v="First Class"/>
    <x v="394"/>
    <x v="394"/>
    <x v="0"/>
    <s v="United States"/>
    <s v="Hollywood"/>
    <s v="Florida"/>
    <n v="33021"/>
    <x v="0"/>
    <s v="OFF-PA-10000312"/>
    <x v="1"/>
    <s v="Paper"/>
    <s v="Xerox 1955"/>
    <x v="5566"/>
    <n v="5"/>
    <n v="0.2"/>
    <n v="29.691999999999993"/>
    <s v="Cassandra Brandow"/>
    <s v=""/>
    <n v="1"/>
    <n v="0"/>
  </r>
  <r>
    <n v="8996"/>
    <x v="4486"/>
    <x v="860"/>
    <d v="2016-08-17T00:00:00"/>
    <s v="First Class"/>
    <x v="394"/>
    <x v="394"/>
    <x v="0"/>
    <s v="United States"/>
    <s v="Hollywood"/>
    <s v="Florida"/>
    <n v="33021"/>
    <x v="0"/>
    <s v="OFF-AP-10004708"/>
    <x v="1"/>
    <s v="Appliances"/>
    <s v="Fellowes Superior 10 Outlet Split Surge Protector"/>
    <x v="5706"/>
    <n v="5"/>
    <n v="0.2"/>
    <n v="17.126999999999988"/>
    <s v="Cassandra Brandow"/>
    <s v=""/>
    <n v="1"/>
    <n v="0"/>
  </r>
  <r>
    <n v="8997"/>
    <x v="4487"/>
    <x v="343"/>
    <d v="2019-11-13T00:00:00"/>
    <s v="First Class"/>
    <x v="310"/>
    <x v="310"/>
    <x v="0"/>
    <s v="United States"/>
    <s v="Dallas"/>
    <s v="Texas"/>
    <n v="75081"/>
    <x v="2"/>
    <s v="TEC-PH-10004531"/>
    <x v="2"/>
    <s v="Phones"/>
    <s v="OtterBox Commuter Series Case - iPhone 5 &amp; 5s"/>
    <x v="5707"/>
    <n v="2"/>
    <n v="0.2"/>
    <n v="12.314399999999999"/>
    <s v="Kelly Williams"/>
    <s v=""/>
    <n v="1"/>
    <n v="0"/>
  </r>
  <r>
    <n v="8998"/>
    <x v="4488"/>
    <x v="177"/>
    <d v="2019-03-20T00:00:00"/>
    <s v="Same Day"/>
    <x v="668"/>
    <x v="668"/>
    <x v="0"/>
    <s v="United States"/>
    <s v="Houston"/>
    <s v="Texas"/>
    <n v="77041"/>
    <x v="2"/>
    <s v="OFF-PA-10000474"/>
    <x v="1"/>
    <s v="Paper"/>
    <s v="Easy-staple paper"/>
    <x v="3987"/>
    <n v="2"/>
    <n v="0.2"/>
    <n v="19.137599999999992"/>
    <s v="Kelly Williams"/>
    <s v=""/>
    <n v="1"/>
    <n v="0"/>
  </r>
  <r>
    <n v="8999"/>
    <x v="4488"/>
    <x v="177"/>
    <d v="2019-03-20T00:00:00"/>
    <s v="Same Day"/>
    <x v="668"/>
    <x v="668"/>
    <x v="0"/>
    <s v="United States"/>
    <s v="Houston"/>
    <s v="Texas"/>
    <n v="77041"/>
    <x v="2"/>
    <s v="OFF-PA-10002377"/>
    <x v="1"/>
    <s v="Paper"/>
    <s v="Xerox 1916"/>
    <x v="5708"/>
    <n v="7"/>
    <n v="0.2"/>
    <n v="102.77399999999999"/>
    <s v="Kelly Williams"/>
    <s v=""/>
    <n v="1"/>
    <n v="0"/>
  </r>
  <r>
    <n v="9000"/>
    <x v="4489"/>
    <x v="726"/>
    <d v="2019-05-17T00:00:00"/>
    <s v="Standard Class"/>
    <x v="414"/>
    <x v="414"/>
    <x v="2"/>
    <s v="United States"/>
    <s v="Philadelphia"/>
    <s v="Pennsylvania"/>
    <n v="19140"/>
    <x v="3"/>
    <s v="FUR-CH-10001482"/>
    <x v="0"/>
    <s v="Chairs"/>
    <s v="Office Star - Mesh Screen back chair with Vinyl seat"/>
    <x v="4237"/>
    <n v="5"/>
    <n v="0.3"/>
    <n v="-124.431"/>
    <s v="Chuck Magee"/>
    <s v=""/>
    <n v="1"/>
    <n v="0"/>
  </r>
  <r>
    <n v="9001"/>
    <x v="4490"/>
    <x v="169"/>
    <d v="2016-06-22T00:00:00"/>
    <s v="Same Day"/>
    <x v="509"/>
    <x v="509"/>
    <x v="0"/>
    <s v="United States"/>
    <s v="Phoenix"/>
    <s v="Arizona"/>
    <n v="85023"/>
    <x v="1"/>
    <s v="OFF-BI-10001553"/>
    <x v="1"/>
    <s v="Binders"/>
    <s v="SpineVue Locking Slant-D Ring Binders by Cardinal"/>
    <x v="2281"/>
    <n v="3"/>
    <n v="0.7"/>
    <n v="-6.0323999999999991"/>
    <s v="Anna Andreadi"/>
    <s v=""/>
    <n v="1"/>
    <n v="0"/>
  </r>
  <r>
    <n v="9002"/>
    <x v="4491"/>
    <x v="266"/>
    <d v="2016-12-09T00:00:00"/>
    <s v="Standard Class"/>
    <x v="605"/>
    <x v="605"/>
    <x v="1"/>
    <s v="United States"/>
    <s v="Sandy Springs"/>
    <s v="Georgia"/>
    <n v="30328"/>
    <x v="0"/>
    <s v="TEC-AC-10000199"/>
    <x v="2"/>
    <s v="Accessories"/>
    <s v="Kingston Digital DataTraveler 8GB USB 2.0"/>
    <x v="5709"/>
    <n v="1"/>
    <n v="0"/>
    <n v="0.83300000000000018"/>
    <s v="Cassandra Brandow"/>
    <s v=""/>
    <n v="1"/>
    <n v="0"/>
  </r>
  <r>
    <n v="9003"/>
    <x v="4491"/>
    <x v="266"/>
    <d v="2016-12-09T00:00:00"/>
    <s v="Standard Class"/>
    <x v="605"/>
    <x v="605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x v="597"/>
    <n v="3"/>
    <n v="0"/>
    <n v="7.1627999999999998"/>
    <s v="Cassandra Brandow"/>
    <s v=""/>
    <n v="1"/>
    <n v="0"/>
  </r>
  <r>
    <n v="9004"/>
    <x v="4492"/>
    <x v="57"/>
    <d v="2017-04-06T00:00:00"/>
    <s v="Same Day"/>
    <x v="226"/>
    <x v="226"/>
    <x v="0"/>
    <s v="United States"/>
    <s v="Spokane"/>
    <s v="Washington"/>
    <n v="99207"/>
    <x v="1"/>
    <s v="TEC-AC-10001767"/>
    <x v="2"/>
    <s v="Accessories"/>
    <s v="SanDisk Ultra 64 GB MicroSDHC Class 10 Memory Card"/>
    <x v="5710"/>
    <n v="6"/>
    <n v="0"/>
    <n v="26.393399999999986"/>
    <s v="Anna Andreadi"/>
    <s v=""/>
    <n v="1"/>
    <n v="0"/>
  </r>
  <r>
    <n v="9005"/>
    <x v="4492"/>
    <x v="57"/>
    <d v="2017-04-06T00:00:00"/>
    <s v="Same Day"/>
    <x v="226"/>
    <x v="226"/>
    <x v="0"/>
    <s v="United States"/>
    <s v="Spokane"/>
    <s v="Washington"/>
    <n v="99207"/>
    <x v="1"/>
    <s v="OFF-AR-10002467"/>
    <x v="1"/>
    <s v="Art"/>
    <s v="Dixon Ticonderoga Pencils"/>
    <x v="5711"/>
    <n v="8"/>
    <n v="0"/>
    <n v="6.4368000000000016"/>
    <s v="Anna Andreadi"/>
    <s v=""/>
    <n v="1"/>
    <n v="0"/>
  </r>
  <r>
    <n v="9006"/>
    <x v="4493"/>
    <x v="551"/>
    <d v="2019-11-18T00:00:00"/>
    <s v="Same Day"/>
    <x v="240"/>
    <x v="240"/>
    <x v="1"/>
    <s v="United States"/>
    <s v="Milwaukee"/>
    <s v="Wisconsin"/>
    <n v="53209"/>
    <x v="2"/>
    <s v="OFF-ST-10001321"/>
    <x v="1"/>
    <s v="Storage"/>
    <s v="Decoflex Hanging Personal Folder File, Blue"/>
    <x v="451"/>
    <n v="6"/>
    <n v="0"/>
    <n v="24.980400000000007"/>
    <s v="Kelly Williams"/>
    <n v="1"/>
    <n v="0"/>
    <n v="0"/>
  </r>
  <r>
    <n v="9007"/>
    <x v="4493"/>
    <x v="551"/>
    <d v="2019-11-18T00:00:00"/>
    <s v="Same Day"/>
    <x v="240"/>
    <x v="240"/>
    <x v="1"/>
    <s v="United States"/>
    <s v="Milwaukee"/>
    <s v="Wisconsin"/>
    <n v="53209"/>
    <x v="2"/>
    <s v="OFF-ST-10000777"/>
    <x v="1"/>
    <s v="Storage"/>
    <s v="Companion Letter/Legal File, Black"/>
    <x v="5712"/>
    <n v="1"/>
    <n v="0"/>
    <n v="10.572800000000001"/>
    <s v="Kelly Williams"/>
    <n v="1"/>
    <n v="0"/>
    <n v="0"/>
  </r>
  <r>
    <n v="9008"/>
    <x v="4493"/>
    <x v="551"/>
    <d v="2019-11-18T00:00:00"/>
    <s v="Same Day"/>
    <x v="240"/>
    <x v="240"/>
    <x v="1"/>
    <s v="United States"/>
    <s v="Milwaukee"/>
    <s v="Wisconsin"/>
    <n v="53209"/>
    <x v="2"/>
    <s v="OFF-LA-10003720"/>
    <x v="1"/>
    <s v="Labels"/>
    <s v="Avery 487"/>
    <x v="1576"/>
    <n v="2"/>
    <n v="0"/>
    <n v="3.4685999999999999"/>
    <s v="Kelly Williams"/>
    <n v="1"/>
    <n v="0"/>
    <n v="0"/>
  </r>
  <r>
    <n v="9009"/>
    <x v="4493"/>
    <x v="551"/>
    <d v="2019-11-18T00:00:00"/>
    <s v="Same Day"/>
    <x v="240"/>
    <x v="240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x v="5713"/>
    <n v="2"/>
    <n v="0"/>
    <n v="2.7353999999999998"/>
    <s v="Kelly Williams"/>
    <n v="1"/>
    <n v="0"/>
    <n v="0"/>
  </r>
  <r>
    <n v="9010"/>
    <x v="4494"/>
    <x v="1209"/>
    <d v="2019-07-18T00:00:00"/>
    <s v="Standard Class"/>
    <x v="750"/>
    <x v="750"/>
    <x v="0"/>
    <s v="United States"/>
    <s v="Fairfield"/>
    <s v="Ohio"/>
    <n v="45014"/>
    <x v="3"/>
    <s v="OFF-PA-10000791"/>
    <x v="1"/>
    <s v="Paper"/>
    <s v="Wirebound Message Books, Four 2 3/4 x 5 Forms per Page, 200 Sets per Book"/>
    <x v="5714"/>
    <n v="1"/>
    <n v="0.2"/>
    <n v="1.1924999999999997"/>
    <s v="Chuck Magee"/>
    <s v=""/>
    <n v="1"/>
    <n v="0"/>
  </r>
  <r>
    <n v="9011"/>
    <x v="4495"/>
    <x v="240"/>
    <d v="2019-05-23T00:00:00"/>
    <s v="Standard Class"/>
    <x v="540"/>
    <x v="540"/>
    <x v="1"/>
    <s v="United States"/>
    <s v="Huntsville"/>
    <s v="Alabama"/>
    <n v="35810"/>
    <x v="0"/>
    <s v="OFF-BI-10001787"/>
    <x v="1"/>
    <s v="Binders"/>
    <s v="Wilson Jones Four-Pocket Poly Binders"/>
    <x v="5715"/>
    <n v="4"/>
    <n v="0"/>
    <n v="12.8184"/>
    <s v="Cassandra Brandow"/>
    <s v=""/>
    <n v="1"/>
    <n v="0"/>
  </r>
  <r>
    <n v="9012"/>
    <x v="4496"/>
    <x v="139"/>
    <d v="2017-12-21T00:00:00"/>
    <s v="First Class"/>
    <x v="525"/>
    <x v="525"/>
    <x v="2"/>
    <s v="United States"/>
    <s v="Houston"/>
    <s v="Texas"/>
    <n v="77036"/>
    <x v="2"/>
    <s v="TEC-AC-10004353"/>
    <x v="2"/>
    <s v="Accessories"/>
    <s v="Hypercom P1300 Pinpad"/>
    <x v="4649"/>
    <n v="2"/>
    <n v="0.2"/>
    <n v="21.42"/>
    <s v="Kelly Williams"/>
    <s v=""/>
    <n v="1"/>
    <n v="0"/>
  </r>
  <r>
    <n v="9013"/>
    <x v="4497"/>
    <x v="823"/>
    <d v="2018-02-22T00:00:00"/>
    <s v="First Class"/>
    <x v="105"/>
    <x v="105"/>
    <x v="1"/>
    <s v="United States"/>
    <s v="New York City"/>
    <s v="New York"/>
    <n v="10011"/>
    <x v="3"/>
    <s v="FUR-FU-10001861"/>
    <x v="0"/>
    <s v="Furnishings"/>
    <s v="Floodlight Indoor Halogen Bulbs, 1 Bulb per Pack, 60 Watts"/>
    <x v="5716"/>
    <n v="7"/>
    <n v="0"/>
    <n v="66.541999999999987"/>
    <s v="Chuck Magee"/>
    <s v=""/>
    <n v="1"/>
    <n v="0"/>
  </r>
  <r>
    <n v="9014"/>
    <x v="4498"/>
    <x v="257"/>
    <d v="2019-03-22T00:00:00"/>
    <s v="Standard Class"/>
    <x v="771"/>
    <x v="771"/>
    <x v="1"/>
    <s v="United States"/>
    <s v="Los Angeles"/>
    <s v="California"/>
    <n v="90008"/>
    <x v="1"/>
    <s v="OFF-AR-10002766"/>
    <x v="1"/>
    <s v="Art"/>
    <s v="Prang Drawing Pencil Set"/>
    <x v="2255"/>
    <n v="5"/>
    <n v="0"/>
    <n v="3.7529999999999997"/>
    <s v="Anna Andreadi"/>
    <n v="1"/>
    <n v="0"/>
    <n v="0"/>
  </r>
  <r>
    <n v="9015"/>
    <x v="4498"/>
    <x v="257"/>
    <d v="2019-03-22T00:00:00"/>
    <s v="Standard Class"/>
    <x v="771"/>
    <x v="771"/>
    <x v="1"/>
    <s v="United States"/>
    <s v="Los Angeles"/>
    <s v="California"/>
    <n v="90008"/>
    <x v="1"/>
    <s v="OFF-EN-10003072"/>
    <x v="1"/>
    <s v="Envelopes"/>
    <s v="Peel &amp; Seel Envelopes"/>
    <x v="5717"/>
    <n v="5"/>
    <n v="0"/>
    <n v="9.3120000000000012"/>
    <s v="Anna Andreadi"/>
    <n v="1"/>
    <n v="0"/>
    <n v="0"/>
  </r>
  <r>
    <n v="9016"/>
    <x v="4499"/>
    <x v="907"/>
    <d v="2018-12-23T00:00:00"/>
    <s v="Standard Class"/>
    <x v="374"/>
    <x v="374"/>
    <x v="1"/>
    <s v="United States"/>
    <s v="Carlsbad"/>
    <s v="New Mexico"/>
    <n v="88220"/>
    <x v="1"/>
    <s v="OFF-BI-10001636"/>
    <x v="1"/>
    <s v="Binders"/>
    <s v="Ibico Plastic and Wire Spiral Binding Combs"/>
    <x v="5718"/>
    <n v="2"/>
    <n v="0.2"/>
    <n v="4.3835999999999995"/>
    <s v="Anna Andreadi"/>
    <s v=""/>
    <n v="1"/>
    <n v="0"/>
  </r>
  <r>
    <n v="9017"/>
    <x v="4499"/>
    <x v="907"/>
    <d v="2018-12-23T00:00:00"/>
    <s v="Standard Class"/>
    <x v="374"/>
    <x v="374"/>
    <x v="1"/>
    <s v="United States"/>
    <s v="Carlsbad"/>
    <s v="New Mexico"/>
    <n v="88220"/>
    <x v="1"/>
    <s v="OFF-BI-10000948"/>
    <x v="1"/>
    <s v="Binders"/>
    <s v="GBC Laser Imprintable Binding System Covers, Desert Sand"/>
    <x v="5719"/>
    <n v="1"/>
    <n v="0.2"/>
    <n v="3.8528999999999991"/>
    <s v="Anna Andreadi"/>
    <s v=""/>
    <n v="1"/>
    <n v="0"/>
  </r>
  <r>
    <n v="9018"/>
    <x v="4500"/>
    <x v="253"/>
    <d v="2018-03-28T00:00:00"/>
    <s v="Second Class"/>
    <x v="597"/>
    <x v="597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x v="4634"/>
    <n v="3"/>
    <n v="0"/>
    <n v="8.6435999999999993"/>
    <s v="Anna Andreadi"/>
    <s v=""/>
    <n v="1"/>
    <n v="0"/>
  </r>
  <r>
    <n v="9019"/>
    <x v="4500"/>
    <x v="253"/>
    <d v="2018-03-28T00:00:00"/>
    <s v="Second Class"/>
    <x v="597"/>
    <x v="597"/>
    <x v="0"/>
    <s v="United States"/>
    <s v="Pocatello"/>
    <s v="Idaho"/>
    <n v="83201"/>
    <x v="1"/>
    <s v="OFF-BI-10002215"/>
    <x v="1"/>
    <s v="Binders"/>
    <s v="Wilson Jones Hanging View Binder, White, 1&quot;"/>
    <x v="342"/>
    <n v="3"/>
    <n v="0.2"/>
    <n v="5.5379999999999985"/>
    <s v="Anna Andreadi"/>
    <s v=""/>
    <n v="1"/>
    <n v="0"/>
  </r>
  <r>
    <n v="9020"/>
    <x v="4501"/>
    <x v="757"/>
    <d v="2016-12-18T00:00:00"/>
    <s v="Second Class"/>
    <x v="97"/>
    <x v="97"/>
    <x v="0"/>
    <s v="United States"/>
    <s v="Springfield"/>
    <s v="Virginia"/>
    <n v="22153"/>
    <x v="0"/>
    <s v="TEC-AC-10001314"/>
    <x v="2"/>
    <s v="Accessories"/>
    <s v="Case Logic 2.4GHz Wireless Keyboard"/>
    <x v="2622"/>
    <n v="2"/>
    <n v="0"/>
    <n v="7.9983999999999895"/>
    <s v="Cassandra Brandow"/>
    <s v=""/>
    <n v="1"/>
    <n v="0"/>
  </r>
  <r>
    <n v="9021"/>
    <x v="4501"/>
    <x v="757"/>
    <d v="2016-12-18T00:00:00"/>
    <s v="Second Class"/>
    <x v="97"/>
    <x v="97"/>
    <x v="0"/>
    <s v="United States"/>
    <s v="Springfield"/>
    <s v="Virginia"/>
    <n v="22153"/>
    <x v="0"/>
    <s v="FUR-FU-10002268"/>
    <x v="0"/>
    <s v="Furnishings"/>
    <s v="Ultra Door Push Plate"/>
    <x v="2111"/>
    <n v="6"/>
    <n v="0"/>
    <n v="9.7217999999999982"/>
    <s v="Cassandra Brandow"/>
    <s v=""/>
    <n v="1"/>
    <n v="0"/>
  </r>
  <r>
    <n v="9022"/>
    <x v="4502"/>
    <x v="219"/>
    <d v="2017-11-20T00:00:00"/>
    <s v="Standard Class"/>
    <x v="778"/>
    <x v="778"/>
    <x v="1"/>
    <s v="United States"/>
    <s v="Toledo"/>
    <s v="Ohio"/>
    <n v="43615"/>
    <x v="3"/>
    <s v="OFF-BI-10002133"/>
    <x v="1"/>
    <s v="Binders"/>
    <s v="Wilson Jones Elliptical Ring 3 1/2&quot; Capacity Binders, 800 sheets"/>
    <x v="5720"/>
    <n v="13"/>
    <n v="0.7"/>
    <n v="-116.84399999999999"/>
    <s v="Chuck Magee"/>
    <s v=""/>
    <n v="1"/>
    <n v="0"/>
  </r>
  <r>
    <n v="9023"/>
    <x v="4503"/>
    <x v="250"/>
    <d v="2018-08-23T00:00:00"/>
    <s v="First Class"/>
    <x v="679"/>
    <x v="679"/>
    <x v="2"/>
    <s v="United States"/>
    <s v="Fort Collins"/>
    <s v="Colorado"/>
    <n v="80525"/>
    <x v="1"/>
    <s v="FUR-FU-10001979"/>
    <x v="0"/>
    <s v="Furnishings"/>
    <s v="Dana Halogen Swing-Arm Architect Lamp"/>
    <x v="5721"/>
    <n v="3"/>
    <n v="0.2"/>
    <n v="9.832800000000006"/>
    <s v="Anna Andreadi"/>
    <s v=""/>
    <n v="1"/>
    <n v="0"/>
  </r>
  <r>
    <n v="9024"/>
    <x v="4504"/>
    <x v="685"/>
    <d v="2017-07-02T00:00:00"/>
    <s v="First Class"/>
    <x v="495"/>
    <x v="495"/>
    <x v="0"/>
    <s v="United States"/>
    <s v="New York City"/>
    <s v="New York"/>
    <n v="10024"/>
    <x v="3"/>
    <s v="FUR-CH-10001482"/>
    <x v="0"/>
    <s v="Chairs"/>
    <s v="Office Star - Mesh Screen back chair with Vinyl seat"/>
    <x v="5722"/>
    <n v="1"/>
    <n v="0.1"/>
    <n v="1.3097999999999956"/>
    <s v="Chuck Magee"/>
    <s v=""/>
    <n v="1"/>
    <n v="0"/>
  </r>
  <r>
    <n v="9025"/>
    <x v="4505"/>
    <x v="190"/>
    <d v="2018-07-02T00:00:00"/>
    <s v="Standard Class"/>
    <x v="778"/>
    <x v="778"/>
    <x v="1"/>
    <s v="United States"/>
    <s v="New York City"/>
    <s v="New York"/>
    <n v="10035"/>
    <x v="3"/>
    <s v="TEC-AC-10002018"/>
    <x v="2"/>
    <s v="Accessories"/>
    <s v="AmazonBasics 3-Button USB Wired Mouse"/>
    <x v="5723"/>
    <n v="3"/>
    <n v="0"/>
    <n v="9.017100000000001"/>
    <s v="Chuck Magee"/>
    <s v=""/>
    <n v="1"/>
    <n v="0"/>
  </r>
  <r>
    <n v="9026"/>
    <x v="4505"/>
    <x v="190"/>
    <d v="2018-07-02T00:00:00"/>
    <s v="Standard Class"/>
    <x v="778"/>
    <x v="778"/>
    <x v="1"/>
    <s v="United States"/>
    <s v="New York City"/>
    <s v="New York"/>
    <n v="10035"/>
    <x v="3"/>
    <s v="TEC-AC-10000397"/>
    <x v="2"/>
    <s v="Accessories"/>
    <s v="Perixx PERIBOARD-512B, Ergonomic Split Keyboard"/>
    <x v="5724"/>
    <n v="4"/>
    <n v="0"/>
    <n v="9.7972000000000037"/>
    <s v="Chuck Magee"/>
    <s v=""/>
    <n v="1"/>
    <n v="0"/>
  </r>
  <r>
    <n v="9027"/>
    <x v="4505"/>
    <x v="190"/>
    <d v="2018-07-02T00:00:00"/>
    <s v="Standard Class"/>
    <x v="778"/>
    <x v="778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x v="1265"/>
    <n v="3"/>
    <n v="0"/>
    <n v="12.831599999999996"/>
    <s v="Chuck Magee"/>
    <s v=""/>
    <n v="1"/>
    <n v="0"/>
  </r>
  <r>
    <n v="9028"/>
    <x v="4506"/>
    <x v="42"/>
    <d v="2018-09-22T00:00:00"/>
    <s v="Standard Class"/>
    <x v="22"/>
    <x v="22"/>
    <x v="0"/>
    <s v="United States"/>
    <s v="Marlborough"/>
    <s v="Massachusetts"/>
    <n v="1752"/>
    <x v="3"/>
    <s v="FUR-FU-10002597"/>
    <x v="0"/>
    <s v="Furnishings"/>
    <s v="C-Line Magnetic Cubicle Keepers, Clear Polypropylene"/>
    <x v="1471"/>
    <n v="3"/>
    <n v="0"/>
    <n v="6.224400000000001"/>
    <s v="Chuck Magee"/>
    <s v=""/>
    <n v="1"/>
    <n v="0"/>
  </r>
  <r>
    <n v="9029"/>
    <x v="4506"/>
    <x v="42"/>
    <d v="2018-09-22T00:00:00"/>
    <s v="Standard Class"/>
    <x v="22"/>
    <x v="22"/>
    <x v="0"/>
    <s v="United States"/>
    <s v="Marlborough"/>
    <s v="Massachusetts"/>
    <n v="1752"/>
    <x v="3"/>
    <s v="FUR-FU-10004864"/>
    <x v="0"/>
    <s v="Furnishings"/>
    <s v="Howard Miller 14-1/2&quot; Diameter Chrome Round Wall Clock"/>
    <x v="1868"/>
    <n v="3"/>
    <n v="0"/>
    <n v="61.382399999999997"/>
    <s v="Chuck Magee"/>
    <s v=""/>
    <n v="1"/>
    <n v="0"/>
  </r>
  <r>
    <n v="9030"/>
    <x v="4507"/>
    <x v="667"/>
    <d v="2016-07-23T00:00:00"/>
    <s v="Standard Class"/>
    <x v="691"/>
    <x v="691"/>
    <x v="0"/>
    <s v="United States"/>
    <s v="New Rochelle"/>
    <s v="New York"/>
    <n v="10801"/>
    <x v="3"/>
    <s v="OFF-BI-10002103"/>
    <x v="1"/>
    <s v="Binders"/>
    <s v="Cardinal Slant-D Ring Binder, Heavy Gauge Vinyl"/>
    <x v="1162"/>
    <n v="2"/>
    <n v="0.2"/>
    <n v="4.5187999999999997"/>
    <s v="Chuck Magee"/>
    <s v=""/>
    <n v="1"/>
    <n v="0"/>
  </r>
  <r>
    <n v="9031"/>
    <x v="4508"/>
    <x v="853"/>
    <d v="2019-09-01T00:00:00"/>
    <s v="Same Day"/>
    <x v="459"/>
    <x v="459"/>
    <x v="1"/>
    <s v="United States"/>
    <s v="Seattle"/>
    <s v="Washington"/>
    <n v="98103"/>
    <x v="1"/>
    <s v="OFF-AP-10001005"/>
    <x v="1"/>
    <s v="Appliances"/>
    <s v="Honeywell Quietcare HEPA Air Cleaner"/>
    <x v="5725"/>
    <n v="4"/>
    <n v="0"/>
    <n v="103.81799999999998"/>
    <s v="Anna Andreadi"/>
    <s v=""/>
    <n v="1"/>
    <n v="0"/>
  </r>
  <r>
    <n v="9032"/>
    <x v="4508"/>
    <x v="853"/>
    <d v="2019-09-01T00:00:00"/>
    <s v="Same Day"/>
    <x v="459"/>
    <x v="459"/>
    <x v="1"/>
    <s v="United States"/>
    <s v="Seattle"/>
    <s v="Washington"/>
    <n v="98103"/>
    <x v="1"/>
    <s v="FUR-TA-10002607"/>
    <x v="0"/>
    <s v="Tables"/>
    <s v="KI Conference Tables"/>
    <x v="5726"/>
    <n v="4"/>
    <n v="0"/>
    <n v="45.36960000000002"/>
    <s v="Anna Andreadi"/>
    <s v=""/>
    <n v="1"/>
    <n v="0"/>
  </r>
  <r>
    <n v="9033"/>
    <x v="4509"/>
    <x v="738"/>
    <d v="2019-06-26T00:00:00"/>
    <s v="Standard Class"/>
    <x v="46"/>
    <x v="46"/>
    <x v="2"/>
    <s v="United States"/>
    <s v="Detroit"/>
    <s v="Michigan"/>
    <n v="48227"/>
    <x v="2"/>
    <s v="FUR-CH-10000454"/>
    <x v="0"/>
    <s v="Chairs"/>
    <s v="Hon Deluxe Fabric Upholstered Stacking Chairs, Rounded Back"/>
    <x v="5727"/>
    <n v="2"/>
    <n v="0"/>
    <n v="146.38799999999998"/>
    <s v="Kelly Williams"/>
    <s v=""/>
    <n v="1"/>
    <n v="0"/>
  </r>
  <r>
    <n v="9034"/>
    <x v="4510"/>
    <x v="814"/>
    <d v="2016-09-07T00:00:00"/>
    <s v="Standard Class"/>
    <x v="183"/>
    <x v="183"/>
    <x v="0"/>
    <s v="United States"/>
    <s v="Fayetteville"/>
    <s v="Arkansas"/>
    <n v="72701"/>
    <x v="0"/>
    <s v="OFF-BI-10001359"/>
    <x v="1"/>
    <s v="Binders"/>
    <s v="GBC DocuBind TL300 Electric Binding System"/>
    <x v="1639"/>
    <n v="2"/>
    <n v="0"/>
    <n v="843.17059999999992"/>
    <s v="Cassandra Brandow"/>
    <s v=""/>
    <n v="1"/>
    <n v="0"/>
  </r>
  <r>
    <n v="9035"/>
    <x v="4511"/>
    <x v="486"/>
    <d v="2017-10-05T00:00:00"/>
    <s v="Standard Class"/>
    <x v="75"/>
    <x v="75"/>
    <x v="0"/>
    <s v="United States"/>
    <s v="Quincy"/>
    <s v="Illinois"/>
    <n v="62301"/>
    <x v="2"/>
    <s v="OFF-BI-10003196"/>
    <x v="1"/>
    <s v="Binders"/>
    <s v="Accohide Poly Flexible Ring Binders"/>
    <x v="5728"/>
    <n v="4"/>
    <n v="0.8"/>
    <n v="-4.4880000000000013"/>
    <s v="Kelly Williams"/>
    <n v="1"/>
    <n v="0"/>
    <n v="0"/>
  </r>
  <r>
    <n v="9036"/>
    <x v="4511"/>
    <x v="486"/>
    <d v="2017-10-05T00:00:00"/>
    <s v="Standard Class"/>
    <x v="75"/>
    <x v="75"/>
    <x v="0"/>
    <s v="United States"/>
    <s v="Quincy"/>
    <s v="Illinois"/>
    <n v="62301"/>
    <x v="2"/>
    <s v="TEC-AC-10003657"/>
    <x v="2"/>
    <s v="Accessories"/>
    <s v="Lenovo 17-Key USB Numeric Keypad"/>
    <x v="5729"/>
    <n v="4"/>
    <n v="0.2"/>
    <n v="2.7191999999999901"/>
    <s v="Kelly Williams"/>
    <n v="1"/>
    <n v="0"/>
    <n v="0"/>
  </r>
  <r>
    <n v="9037"/>
    <x v="4512"/>
    <x v="1003"/>
    <d v="2017-04-10T00:00:00"/>
    <s v="First Class"/>
    <x v="261"/>
    <x v="261"/>
    <x v="0"/>
    <s v="United States"/>
    <s v="New York City"/>
    <s v="New York"/>
    <n v="10035"/>
    <x v="3"/>
    <s v="OFF-PA-10002262"/>
    <x v="1"/>
    <s v="Paper"/>
    <s v="Xerox 192"/>
    <x v="243"/>
    <n v="4"/>
    <n v="0"/>
    <n v="12.441600000000001"/>
    <s v="Chuck Magee"/>
    <s v=""/>
    <n v="1"/>
    <n v="0"/>
  </r>
  <r>
    <n v="9038"/>
    <x v="4512"/>
    <x v="1003"/>
    <d v="2017-04-10T00:00:00"/>
    <s v="First Class"/>
    <x v="261"/>
    <x v="261"/>
    <x v="0"/>
    <s v="United States"/>
    <s v="New York City"/>
    <s v="New York"/>
    <n v="10035"/>
    <x v="3"/>
    <s v="OFF-ST-10002214"/>
    <x v="1"/>
    <s v="Storage"/>
    <s v="X-Rack File for Hanging Folders"/>
    <x v="2433"/>
    <n v="2"/>
    <n v="0"/>
    <n v="5.8707999999999991"/>
    <s v="Chuck Magee"/>
    <s v=""/>
    <n v="1"/>
    <n v="0"/>
  </r>
  <r>
    <n v="9039"/>
    <x v="4513"/>
    <x v="610"/>
    <d v="2019-11-21T00:00:00"/>
    <s v="Same Day"/>
    <x v="521"/>
    <x v="521"/>
    <x v="0"/>
    <s v="United States"/>
    <s v="Houston"/>
    <s v="Texas"/>
    <n v="77095"/>
    <x v="2"/>
    <s v="TEC-PH-10003555"/>
    <x v="2"/>
    <s v="Phones"/>
    <s v="Motorola HK250 Universal Bluetooth Headset"/>
    <x v="498"/>
    <n v="3"/>
    <n v="0.2"/>
    <n v="-12.414599999999997"/>
    <s v="Kelly Williams"/>
    <s v=""/>
    <n v="1"/>
    <n v="0"/>
  </r>
  <r>
    <n v="9040"/>
    <x v="4514"/>
    <x v="907"/>
    <d v="2018-12-21T00:00:00"/>
    <s v="Standard Class"/>
    <x v="455"/>
    <x v="455"/>
    <x v="0"/>
    <s v="United States"/>
    <s v="Detroit"/>
    <s v="Michigan"/>
    <n v="48205"/>
    <x v="2"/>
    <s v="OFF-BI-10000545"/>
    <x v="1"/>
    <s v="Binders"/>
    <s v="GBC Ibimaster 500 Manual ProClick Binding System"/>
    <x v="5730"/>
    <n v="13"/>
    <n v="0"/>
    <n v="4946.37"/>
    <s v="Kelly Williams"/>
    <s v=""/>
    <n v="1"/>
    <n v="0"/>
  </r>
  <r>
    <n v="9041"/>
    <x v="4515"/>
    <x v="111"/>
    <d v="2016-09-24T00:00:00"/>
    <s v="Standard Class"/>
    <x v="540"/>
    <x v="540"/>
    <x v="1"/>
    <s v="United States"/>
    <s v="Chandler"/>
    <s v="Arizona"/>
    <n v="85224"/>
    <x v="1"/>
    <s v="FUR-TA-10004607"/>
    <x v="0"/>
    <s v="Tables"/>
    <s v="Hon 2111 Invitation Series Straight Table"/>
    <x v="5731"/>
    <n v="1"/>
    <n v="0.5"/>
    <n v="-45.827300000000008"/>
    <s v="Anna Andreadi"/>
    <s v=""/>
    <n v="1"/>
    <n v="0"/>
  </r>
  <r>
    <n v="9042"/>
    <x v="4516"/>
    <x v="450"/>
    <d v="2016-10-03T00:00:00"/>
    <s v="Standard Class"/>
    <x v="190"/>
    <x v="190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x v="5732"/>
    <n v="4"/>
    <n v="0.2"/>
    <n v="16.854399999999984"/>
    <s v="Cassandra Brandow"/>
    <s v=""/>
    <n v="1"/>
    <n v="0"/>
  </r>
  <r>
    <n v="9043"/>
    <x v="4517"/>
    <x v="357"/>
    <d v="2017-09-26T00:00:00"/>
    <s v="Second Class"/>
    <x v="152"/>
    <x v="152"/>
    <x v="1"/>
    <s v="United States"/>
    <s v="Los Angeles"/>
    <s v="California"/>
    <n v="90049"/>
    <x v="1"/>
    <s v="OFF-AP-10004532"/>
    <x v="1"/>
    <s v="Appliances"/>
    <s v="Kensington 6 Outlet Guardian Standard Surge Protector"/>
    <x v="639"/>
    <n v="3"/>
    <n v="0"/>
    <n v="16.588799999999999"/>
    <s v="Anna Andreadi"/>
    <s v=""/>
    <n v="1"/>
    <n v="0"/>
  </r>
  <r>
    <n v="9044"/>
    <x v="4518"/>
    <x v="77"/>
    <d v="2018-11-13T00:00:00"/>
    <s v="Standard Class"/>
    <x v="504"/>
    <x v="504"/>
    <x v="1"/>
    <s v="United States"/>
    <s v="San Francisco"/>
    <s v="California"/>
    <n v="94122"/>
    <x v="1"/>
    <s v="TEC-AC-10003911"/>
    <x v="2"/>
    <s v="Accessories"/>
    <s v="NETGEAR AC1750 Dual Band Gigabit Smart WiFi Router"/>
    <x v="651"/>
    <n v="3"/>
    <n v="0"/>
    <n v="163.18979999999999"/>
    <s v="Anna Andreadi"/>
    <s v=""/>
    <n v="1"/>
    <n v="0"/>
  </r>
  <r>
    <n v="9045"/>
    <x v="4519"/>
    <x v="819"/>
    <d v="2019-12-20T00:00:00"/>
    <s v="Second Class"/>
    <x v="366"/>
    <x v="366"/>
    <x v="1"/>
    <s v="United States"/>
    <s v="Sunnyvale"/>
    <s v="California"/>
    <n v="94086"/>
    <x v="1"/>
    <s v="OFF-BI-10003196"/>
    <x v="1"/>
    <s v="Binders"/>
    <s v="Accohide Poly Flexible Ring Binders"/>
    <x v="4452"/>
    <n v="2"/>
    <n v="0.2"/>
    <n v="2.2439999999999998"/>
    <s v="Anna Andreadi"/>
    <s v=""/>
    <n v="1"/>
    <n v="0"/>
  </r>
  <r>
    <n v="9046"/>
    <x v="4519"/>
    <x v="819"/>
    <d v="2019-12-20T00:00:00"/>
    <s v="Second Class"/>
    <x v="366"/>
    <x v="366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x v="5733"/>
    <n v="5"/>
    <n v="0"/>
    <n v="45.587999999999994"/>
    <s v="Anna Andreadi"/>
    <s v=""/>
    <n v="1"/>
    <n v="0"/>
  </r>
  <r>
    <n v="9047"/>
    <x v="4519"/>
    <x v="819"/>
    <d v="2019-12-20T00:00:00"/>
    <s v="Second Class"/>
    <x v="366"/>
    <x v="366"/>
    <x v="1"/>
    <s v="United States"/>
    <s v="Sunnyvale"/>
    <s v="California"/>
    <n v="94086"/>
    <x v="1"/>
    <s v="TEC-AC-10000057"/>
    <x v="2"/>
    <s v="Accessories"/>
    <s v="Microsoft Natural Ergonomic Keyboard 4000"/>
    <x v="179"/>
    <n v="5"/>
    <n v="0"/>
    <n v="31.489499999999992"/>
    <s v="Anna Andreadi"/>
    <s v=""/>
    <n v="1"/>
    <n v="0"/>
  </r>
  <r>
    <n v="9048"/>
    <x v="4519"/>
    <x v="819"/>
    <d v="2019-12-20T00:00:00"/>
    <s v="Second Class"/>
    <x v="366"/>
    <x v="366"/>
    <x v="1"/>
    <s v="United States"/>
    <s v="Sunnyvale"/>
    <s v="California"/>
    <n v="94086"/>
    <x v="1"/>
    <s v="OFF-AR-10001988"/>
    <x v="1"/>
    <s v="Art"/>
    <s v="Bulldog Table or Wall-Mount Pencil Sharpener"/>
    <x v="5734"/>
    <n v="5"/>
    <n v="0"/>
    <n v="8.6854999999999993"/>
    <s v="Anna Andreadi"/>
    <s v=""/>
    <n v="1"/>
    <n v="0"/>
  </r>
  <r>
    <n v="9049"/>
    <x v="4519"/>
    <x v="819"/>
    <d v="2019-12-20T00:00:00"/>
    <s v="Second Class"/>
    <x v="366"/>
    <x v="366"/>
    <x v="1"/>
    <s v="United States"/>
    <s v="Sunnyvale"/>
    <s v="California"/>
    <n v="94086"/>
    <x v="1"/>
    <s v="OFF-LA-10003498"/>
    <x v="1"/>
    <s v="Labels"/>
    <s v="Avery 475"/>
    <x v="1851"/>
    <n v="3"/>
    <n v="0"/>
    <n v="22.200000000000003"/>
    <s v="Anna Andreadi"/>
    <s v=""/>
    <n v="1"/>
    <n v="0"/>
  </r>
  <r>
    <n v="9050"/>
    <x v="4520"/>
    <x v="158"/>
    <d v="2016-09-25T00:00:00"/>
    <s v="Standard Class"/>
    <x v="359"/>
    <x v="359"/>
    <x v="2"/>
    <s v="United States"/>
    <s v="New York City"/>
    <s v="New York"/>
    <n v="10011"/>
    <x v="3"/>
    <s v="OFF-AR-10002956"/>
    <x v="1"/>
    <s v="Art"/>
    <s v="Boston 16801 Nautilus Battery Pencil Sharpener"/>
    <x v="5735"/>
    <n v="3"/>
    <n v="0"/>
    <n v="17.1678"/>
    <s v="Chuck Magee"/>
    <s v=""/>
    <n v="1"/>
    <n v="0"/>
  </r>
  <r>
    <n v="9051"/>
    <x v="4521"/>
    <x v="1210"/>
    <d v="2017-05-22T00:00:00"/>
    <s v="Standard Class"/>
    <x v="321"/>
    <x v="321"/>
    <x v="1"/>
    <s v="United States"/>
    <s v="Los Angeles"/>
    <s v="California"/>
    <n v="90004"/>
    <x v="1"/>
    <s v="OFF-PA-10003724"/>
    <x v="1"/>
    <s v="Paper"/>
    <s v="Wirebound Message Book, 4 per Page"/>
    <x v="139"/>
    <n v="2"/>
    <n v="0"/>
    <n v="5.3213999999999997"/>
    <s v="Anna Andreadi"/>
    <s v=""/>
    <n v="1"/>
    <n v="0"/>
  </r>
  <r>
    <n v="9052"/>
    <x v="4522"/>
    <x v="959"/>
    <d v="2016-03-31T00:00:00"/>
    <s v="Second Class"/>
    <x v="460"/>
    <x v="460"/>
    <x v="1"/>
    <s v="United States"/>
    <s v="San Francisco"/>
    <s v="California"/>
    <n v="94122"/>
    <x v="1"/>
    <s v="OFF-AR-10004272"/>
    <x v="1"/>
    <s v="Art"/>
    <s v="Newell 308"/>
    <x v="3636"/>
    <n v="2"/>
    <n v="0"/>
    <n v="0.83999999999999986"/>
    <s v="Anna Andreadi"/>
    <s v=""/>
    <n v="1"/>
    <n v="0"/>
  </r>
  <r>
    <n v="9053"/>
    <x v="4522"/>
    <x v="959"/>
    <d v="2016-03-31T00:00:00"/>
    <s v="Second Class"/>
    <x v="460"/>
    <x v="460"/>
    <x v="1"/>
    <s v="United States"/>
    <s v="San Francisco"/>
    <s v="California"/>
    <n v="94122"/>
    <x v="1"/>
    <s v="OFF-BI-10003291"/>
    <x v="1"/>
    <s v="Binders"/>
    <s v="Wilson Jones Leather-Like Binders with DublLock Round Rings"/>
    <x v="692"/>
    <n v="4"/>
    <n v="0.2"/>
    <n v="9.4283999999999963"/>
    <s v="Anna Andreadi"/>
    <s v=""/>
    <n v="1"/>
    <n v="0"/>
  </r>
  <r>
    <n v="9054"/>
    <x v="4522"/>
    <x v="959"/>
    <d v="2016-03-31T00:00:00"/>
    <s v="Second Class"/>
    <x v="460"/>
    <x v="460"/>
    <x v="1"/>
    <s v="United States"/>
    <s v="San Francisco"/>
    <s v="California"/>
    <n v="94122"/>
    <x v="1"/>
    <s v="TEC-PH-10004100"/>
    <x v="2"/>
    <s v="Phones"/>
    <s v="Griffin GC17055 Auxiliary Audio Cable"/>
    <x v="5736"/>
    <n v="2"/>
    <n v="0.2"/>
    <n v="2.878400000000001"/>
    <s v="Anna Andreadi"/>
    <s v=""/>
    <n v="1"/>
    <n v="0"/>
  </r>
  <r>
    <n v="9055"/>
    <x v="4523"/>
    <x v="585"/>
    <d v="2019-09-28T00:00:00"/>
    <s v="Standard Class"/>
    <x v="318"/>
    <x v="318"/>
    <x v="0"/>
    <s v="United States"/>
    <s v="Santa Ana"/>
    <s v="California"/>
    <n v="92704"/>
    <x v="1"/>
    <s v="OFF-SU-10001218"/>
    <x v="1"/>
    <s v="Supplies"/>
    <s v="Fiskars Softgrip Scissors"/>
    <x v="2138"/>
    <n v="2"/>
    <n v="0"/>
    <n v="6.1488000000000014"/>
    <s v="Anna Andreadi"/>
    <s v=""/>
    <n v="1"/>
    <n v="0"/>
  </r>
  <r>
    <n v="9056"/>
    <x v="4524"/>
    <x v="811"/>
    <d v="2017-09-17T00:00:00"/>
    <s v="Second Class"/>
    <x v="113"/>
    <x v="113"/>
    <x v="0"/>
    <s v="United States"/>
    <s v="Seattle"/>
    <s v="Washington"/>
    <n v="98103"/>
    <x v="1"/>
    <s v="TEC-AC-10004209"/>
    <x v="2"/>
    <s v="Accessories"/>
    <s v="Memorex Froggy Flash Drive 4 GB"/>
    <x v="223"/>
    <n v="2"/>
    <n v="0"/>
    <n v="8.5722000000000005"/>
    <s v="Anna Andreadi"/>
    <s v=""/>
    <n v="1"/>
    <n v="0"/>
  </r>
  <r>
    <n v="9057"/>
    <x v="4525"/>
    <x v="121"/>
    <d v="2017-11-04T00:00:00"/>
    <s v="First Class"/>
    <x v="525"/>
    <x v="525"/>
    <x v="2"/>
    <s v="United States"/>
    <s v="New York City"/>
    <s v="New York"/>
    <n v="10011"/>
    <x v="3"/>
    <s v="FUR-CH-10002073"/>
    <x v="0"/>
    <s v="Chairs"/>
    <s v="Hon Olson Stacker Chairs"/>
    <x v="5737"/>
    <n v="11"/>
    <n v="0.1"/>
    <n v="553.39019999999982"/>
    <s v="Chuck Magee"/>
    <s v=""/>
    <n v="1"/>
    <n v="0"/>
  </r>
  <r>
    <n v="9058"/>
    <x v="4526"/>
    <x v="1182"/>
    <d v="2017-10-24T00:00:00"/>
    <s v="Standard Class"/>
    <x v="647"/>
    <x v="647"/>
    <x v="0"/>
    <s v="United States"/>
    <s v="Los Angeles"/>
    <s v="California"/>
    <n v="90045"/>
    <x v="1"/>
    <s v="FUR-FU-10003424"/>
    <x v="0"/>
    <s v="Furnishings"/>
    <s v="Nu-Dell Oak Frame"/>
    <x v="5738"/>
    <n v="7"/>
    <n v="0"/>
    <n v="23.923199999999994"/>
    <s v="Anna Andreadi"/>
    <s v=""/>
    <n v="1"/>
    <n v="0"/>
  </r>
  <r>
    <n v="9059"/>
    <x v="4526"/>
    <x v="1182"/>
    <d v="2017-10-24T00:00:00"/>
    <s v="Standard Class"/>
    <x v="647"/>
    <x v="647"/>
    <x v="0"/>
    <s v="United States"/>
    <s v="Los Angeles"/>
    <s v="California"/>
    <n v="90045"/>
    <x v="1"/>
    <s v="FUR-TA-10001086"/>
    <x v="0"/>
    <s v="Tables"/>
    <s v="SAFCO PlanMaster Boards, 60w x 37-1/2d, White Melamine"/>
    <x v="5739"/>
    <n v="3"/>
    <n v="0.2"/>
    <n v="27.358200000000011"/>
    <s v="Anna Andreadi"/>
    <s v=""/>
    <n v="1"/>
    <n v="0"/>
  </r>
  <r>
    <n v="9060"/>
    <x v="4527"/>
    <x v="403"/>
    <d v="2018-06-18T00:00:00"/>
    <s v="Standard Class"/>
    <x v="255"/>
    <x v="255"/>
    <x v="1"/>
    <s v="United States"/>
    <s v="Seattle"/>
    <s v="Washington"/>
    <n v="98103"/>
    <x v="1"/>
    <s v="FUR-TA-10004619"/>
    <x v="0"/>
    <s v="Tables"/>
    <s v="Hon Non-Folding Utility Tables"/>
    <x v="5740"/>
    <n v="7"/>
    <n v="0"/>
    <n v="334.55099999999993"/>
    <s v="Anna Andreadi"/>
    <s v=""/>
    <n v="1"/>
    <n v="0"/>
  </r>
  <r>
    <n v="9061"/>
    <x v="4528"/>
    <x v="312"/>
    <d v="2017-11-21T00:00:00"/>
    <s v="First Class"/>
    <x v="294"/>
    <x v="294"/>
    <x v="1"/>
    <s v="United States"/>
    <s v="San Diego"/>
    <s v="California"/>
    <n v="92024"/>
    <x v="1"/>
    <s v="OFF-BI-10002854"/>
    <x v="1"/>
    <s v="Binders"/>
    <s v="Performers Binder/Pad Holder, Black"/>
    <x v="5741"/>
    <n v="4"/>
    <n v="0.2"/>
    <n v="33.635999999999996"/>
    <s v="Anna Andreadi"/>
    <s v=""/>
    <n v="1"/>
    <n v="0"/>
  </r>
  <r>
    <n v="9062"/>
    <x v="4528"/>
    <x v="312"/>
    <d v="2017-11-21T00:00:00"/>
    <s v="First Class"/>
    <x v="294"/>
    <x v="294"/>
    <x v="1"/>
    <s v="United States"/>
    <s v="San Diego"/>
    <s v="California"/>
    <n v="92024"/>
    <x v="1"/>
    <s v="OFF-LA-10002762"/>
    <x v="1"/>
    <s v="Labels"/>
    <s v="Avery 485"/>
    <x v="5742"/>
    <n v="4"/>
    <n v="0"/>
    <n v="23.556399999999996"/>
    <s v="Anna Andreadi"/>
    <s v=""/>
    <n v="1"/>
    <n v="0"/>
  </r>
  <r>
    <n v="9063"/>
    <x v="4529"/>
    <x v="905"/>
    <d v="2018-03-06T00:00:00"/>
    <s v="Standard Class"/>
    <x v="645"/>
    <x v="645"/>
    <x v="1"/>
    <s v="United States"/>
    <s v="New York City"/>
    <s v="New York"/>
    <n v="10035"/>
    <x v="3"/>
    <s v="OFF-FA-10003495"/>
    <x v="1"/>
    <s v="Fasteners"/>
    <s v="Staples"/>
    <x v="5743"/>
    <n v="6"/>
    <n v="0"/>
    <n v="18.240000000000002"/>
    <s v="Chuck Magee"/>
    <s v=""/>
    <n v="1"/>
    <n v="0"/>
  </r>
  <r>
    <n v="9064"/>
    <x v="4530"/>
    <x v="1005"/>
    <d v="2016-10-20T00:00:00"/>
    <s v="Standard Class"/>
    <x v="214"/>
    <x v="214"/>
    <x v="0"/>
    <s v="United States"/>
    <s v="Chicago"/>
    <s v="Illinois"/>
    <n v="60653"/>
    <x v="2"/>
    <s v="OFF-PA-10002581"/>
    <x v="1"/>
    <s v="Paper"/>
    <s v="Xerox 1951"/>
    <x v="5744"/>
    <n v="13"/>
    <n v="0.2"/>
    <n v="100.68499999999997"/>
    <s v="Kelly Williams"/>
    <s v=""/>
    <n v="1"/>
    <n v="0"/>
  </r>
  <r>
    <n v="9065"/>
    <x v="4530"/>
    <x v="1005"/>
    <d v="2016-10-20T00:00:00"/>
    <s v="Standard Class"/>
    <x v="214"/>
    <x v="214"/>
    <x v="0"/>
    <s v="United States"/>
    <s v="Chicago"/>
    <s v="Illinois"/>
    <n v="60653"/>
    <x v="2"/>
    <s v="OFF-BI-10000343"/>
    <x v="1"/>
    <s v="Binders"/>
    <s v="Pressboard Covers with Storage Hooks, 9 1/2&quot; x 11&quot;, Light Blue"/>
    <x v="5745"/>
    <n v="3"/>
    <n v="0.8"/>
    <n v="-4.8609000000000009"/>
    <s v="Kelly Williams"/>
    <s v=""/>
    <n v="1"/>
    <n v="0"/>
  </r>
  <r>
    <n v="9066"/>
    <x v="4530"/>
    <x v="1005"/>
    <d v="2016-10-20T00:00:00"/>
    <s v="Standard Class"/>
    <x v="214"/>
    <x v="214"/>
    <x v="0"/>
    <s v="United States"/>
    <s v="Chicago"/>
    <s v="Illinois"/>
    <n v="60653"/>
    <x v="2"/>
    <s v="OFF-PA-10001184"/>
    <x v="1"/>
    <s v="Paper"/>
    <s v="Xerox 1903"/>
    <x v="4501"/>
    <n v="4"/>
    <n v="0.2"/>
    <n v="6.9367999999999999"/>
    <s v="Kelly Williams"/>
    <s v=""/>
    <n v="1"/>
    <n v="0"/>
  </r>
  <r>
    <n v="9067"/>
    <x v="4531"/>
    <x v="1143"/>
    <d v="2019-05-30T00:00:00"/>
    <s v="Standard Class"/>
    <x v="298"/>
    <x v="298"/>
    <x v="0"/>
    <s v="United States"/>
    <s v="Harrisonburg"/>
    <s v="Virginia"/>
    <n v="22801"/>
    <x v="0"/>
    <s v="TEC-AC-10000521"/>
    <x v="2"/>
    <s v="Accessories"/>
    <s v="Verbatim Slim CD and DVD Storage Cases, 50/Pack"/>
    <x v="5746"/>
    <n v="2"/>
    <n v="0"/>
    <n v="6.9239999999999995"/>
    <s v="Cassandra Brandow"/>
    <s v=""/>
    <n v="1"/>
    <n v="0"/>
  </r>
  <r>
    <n v="9068"/>
    <x v="4532"/>
    <x v="1084"/>
    <d v="2018-02-10T00:00:00"/>
    <s v="Standard Class"/>
    <x v="333"/>
    <x v="333"/>
    <x v="0"/>
    <s v="United States"/>
    <s v="Rockville"/>
    <s v="Maryland"/>
    <n v="20852"/>
    <x v="3"/>
    <s v="TEC-PH-10002890"/>
    <x v="2"/>
    <s v="Phones"/>
    <s v="AT&amp;T 17929 Lendline Telephone"/>
    <x v="3658"/>
    <n v="2"/>
    <n v="0"/>
    <n v="23.524799999999999"/>
    <s v="Chuck Magee"/>
    <n v="1"/>
    <n v="0"/>
    <n v="0"/>
  </r>
  <r>
    <n v="9069"/>
    <x v="4533"/>
    <x v="476"/>
    <d v="2018-09-05T00:00:00"/>
    <s v="Second Class"/>
    <x v="78"/>
    <x v="78"/>
    <x v="0"/>
    <s v="United States"/>
    <s v="Des Moines"/>
    <s v="Washington"/>
    <n v="98198"/>
    <x v="1"/>
    <s v="FUR-CH-10003061"/>
    <x v="0"/>
    <s v="Chairs"/>
    <s v="Global Leather Task Chair, Black"/>
    <x v="1804"/>
    <n v="3"/>
    <n v="0.2"/>
    <n v="-2.6997000000000355"/>
    <s v="Anna Andreadi"/>
    <s v=""/>
    <n v="1"/>
    <n v="0"/>
  </r>
  <r>
    <n v="9070"/>
    <x v="4533"/>
    <x v="476"/>
    <d v="2018-09-05T00:00:00"/>
    <s v="Second Class"/>
    <x v="78"/>
    <x v="78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x v="4353"/>
    <n v="3"/>
    <n v="0"/>
    <n v="30.991800000000001"/>
    <s v="Anna Andreadi"/>
    <s v=""/>
    <n v="1"/>
    <n v="0"/>
  </r>
  <r>
    <n v="9071"/>
    <x v="4534"/>
    <x v="769"/>
    <d v="2019-12-05T00:00:00"/>
    <s v="First Class"/>
    <x v="722"/>
    <x v="722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x v="1382"/>
    <n v="3"/>
    <n v="0.2"/>
    <n v="2.6961000000000008"/>
    <s v="Chuck Magee"/>
    <s v=""/>
    <n v="1"/>
    <n v="0"/>
  </r>
  <r>
    <n v="9072"/>
    <x v="4535"/>
    <x v="821"/>
    <d v="2017-06-16T00:00:00"/>
    <s v="Standard Class"/>
    <x v="449"/>
    <x v="449"/>
    <x v="2"/>
    <s v="United States"/>
    <s v="Columbus"/>
    <s v="Indiana"/>
    <n v="47201"/>
    <x v="2"/>
    <s v="OFF-ST-10002444"/>
    <x v="1"/>
    <s v="Storage"/>
    <s v="Recycled Eldon Regeneration Jumbo File"/>
    <x v="335"/>
    <n v="2"/>
    <n v="0"/>
    <n v="6.8767999999999994"/>
    <s v="Kelly Williams"/>
    <s v=""/>
    <n v="1"/>
    <n v="0"/>
  </r>
  <r>
    <n v="9073"/>
    <x v="4536"/>
    <x v="913"/>
    <d v="2018-09-08T00:00:00"/>
    <s v="Standard Class"/>
    <x v="469"/>
    <x v="469"/>
    <x v="0"/>
    <s v="United States"/>
    <s v="Springfield"/>
    <s v="Missouri"/>
    <n v="65807"/>
    <x v="2"/>
    <s v="OFF-EN-10003286"/>
    <x v="1"/>
    <s v="Envelopes"/>
    <s v="Staple envelope"/>
    <x v="3416"/>
    <n v="2"/>
    <n v="0"/>
    <n v="7.783199999999999"/>
    <s v="Kelly Williams"/>
    <s v=""/>
    <n v="1"/>
    <n v="0"/>
  </r>
  <r>
    <n v="9074"/>
    <x v="4536"/>
    <x v="913"/>
    <d v="2018-09-08T00:00:00"/>
    <s v="Standard Class"/>
    <x v="469"/>
    <x v="469"/>
    <x v="0"/>
    <s v="United States"/>
    <s v="Springfield"/>
    <s v="Missouri"/>
    <n v="65807"/>
    <x v="2"/>
    <s v="TEC-AC-10000109"/>
    <x v="2"/>
    <s v="Accessories"/>
    <s v="Sony Micro Vault Click 16 GB USB 2.0 Flash Drive"/>
    <x v="5747"/>
    <n v="5"/>
    <n v="0"/>
    <n v="67.188000000000017"/>
    <s v="Kelly Williams"/>
    <s v=""/>
    <n v="1"/>
    <n v="0"/>
  </r>
  <r>
    <n v="9075"/>
    <x v="4537"/>
    <x v="419"/>
    <d v="2016-04-26T00:00:00"/>
    <s v="Standard Class"/>
    <x v="587"/>
    <x v="587"/>
    <x v="1"/>
    <s v="United States"/>
    <s v="Henderson"/>
    <s v="Kentucky"/>
    <n v="42420"/>
    <x v="0"/>
    <s v="OFF-ST-10002574"/>
    <x v="1"/>
    <s v="Storage"/>
    <s v="SAFCO Commercial Wire Shelving, Black"/>
    <x v="5748"/>
    <n v="6"/>
    <n v="0"/>
    <n v="0"/>
    <s v="Cassandra Brandow"/>
    <s v=""/>
    <n v="1"/>
    <n v="0"/>
  </r>
  <r>
    <n v="9076"/>
    <x v="4538"/>
    <x v="599"/>
    <d v="2017-11-08T00:00:00"/>
    <s v="First Class"/>
    <x v="558"/>
    <x v="558"/>
    <x v="0"/>
    <s v="United States"/>
    <s v="Lakewood"/>
    <s v="Ohio"/>
    <n v="44107"/>
    <x v="3"/>
    <s v="OFF-BI-10000773"/>
    <x v="1"/>
    <s v="Binders"/>
    <s v="Insertable Tab Post Binder Dividers"/>
    <x v="574"/>
    <n v="3"/>
    <n v="0.7"/>
    <n v="-5.5338000000000012"/>
    <s v="Chuck Magee"/>
    <s v=""/>
    <n v="1"/>
    <n v="0"/>
  </r>
  <r>
    <n v="9077"/>
    <x v="4538"/>
    <x v="599"/>
    <d v="2017-11-08T00:00:00"/>
    <s v="First Class"/>
    <x v="558"/>
    <x v="558"/>
    <x v="0"/>
    <s v="United States"/>
    <s v="Lakewood"/>
    <s v="Ohio"/>
    <n v="44107"/>
    <x v="3"/>
    <s v="OFF-SU-10004661"/>
    <x v="1"/>
    <s v="Supplies"/>
    <s v="Acme Titanium Bonded Scissors"/>
    <x v="5749"/>
    <n v="4"/>
    <n v="0.2"/>
    <n v="2.0399999999999991"/>
    <s v="Chuck Magee"/>
    <s v=""/>
    <n v="1"/>
    <n v="0"/>
  </r>
  <r>
    <n v="9078"/>
    <x v="4539"/>
    <x v="935"/>
    <d v="2016-11-07T00:00:00"/>
    <s v="Standard Class"/>
    <x v="70"/>
    <x v="70"/>
    <x v="1"/>
    <s v="United States"/>
    <s v="Omaha"/>
    <s v="Nebraska"/>
    <n v="68104"/>
    <x v="2"/>
    <s v="TEC-AC-10003280"/>
    <x v="2"/>
    <s v="Accessories"/>
    <s v="Belkin F8E887 USB Wired Ergonomic Keyboard"/>
    <x v="1324"/>
    <n v="3"/>
    <n v="0"/>
    <n v="18.893699999999995"/>
    <s v="Kelly Williams"/>
    <s v=""/>
    <n v="1"/>
    <n v="0"/>
  </r>
  <r>
    <n v="9079"/>
    <x v="4540"/>
    <x v="595"/>
    <d v="2018-02-23T00:00:00"/>
    <s v="Standard Class"/>
    <x v="543"/>
    <x v="543"/>
    <x v="0"/>
    <s v="United States"/>
    <s v="Henderson"/>
    <s v="Kentucky"/>
    <n v="42420"/>
    <x v="0"/>
    <s v="FUR-FU-10003773"/>
    <x v="0"/>
    <s v="Furnishings"/>
    <s v="Eldon Cleatmat Plus Chair Mats for High Pile Carpets"/>
    <x v="5750"/>
    <n v="4"/>
    <n v="0"/>
    <n v="34.988799999999969"/>
    <s v="Cassandra Brandow"/>
    <s v=""/>
    <n v="1"/>
    <n v="0"/>
  </r>
  <r>
    <n v="9080"/>
    <x v="4540"/>
    <x v="595"/>
    <d v="2018-02-23T00:00:00"/>
    <s v="Standard Class"/>
    <x v="543"/>
    <x v="543"/>
    <x v="0"/>
    <s v="United States"/>
    <s v="Henderson"/>
    <s v="Kentucky"/>
    <n v="42420"/>
    <x v="0"/>
    <s v="OFF-BI-10002412"/>
    <x v="1"/>
    <s v="Binders"/>
    <s v="Wilson Jones “Snap” Scratch Pad Binder Tool for Ring Binders"/>
    <x v="5751"/>
    <n v="1"/>
    <n v="0"/>
    <n v="2.61"/>
    <s v="Cassandra Brandow"/>
    <s v=""/>
    <n v="1"/>
    <n v="0"/>
  </r>
  <r>
    <n v="9081"/>
    <x v="4541"/>
    <x v="220"/>
    <d v="2019-09-13T00:00:00"/>
    <s v="Second Class"/>
    <x v="175"/>
    <x v="175"/>
    <x v="1"/>
    <s v="United States"/>
    <s v="Santa Ana"/>
    <s v="California"/>
    <n v="92704"/>
    <x v="1"/>
    <s v="TEC-PH-10002564"/>
    <x v="2"/>
    <s v="Phones"/>
    <s v="OtterBox Defender Series Case - Samsung Galaxy S4"/>
    <x v="2130"/>
    <n v="6"/>
    <n v="0.2"/>
    <n v="17.993999999999978"/>
    <s v="Anna Andreadi"/>
    <n v="1"/>
    <n v="0"/>
    <n v="0"/>
  </r>
  <r>
    <n v="9082"/>
    <x v="4541"/>
    <x v="220"/>
    <d v="2019-09-13T00:00:00"/>
    <s v="Second Class"/>
    <x v="175"/>
    <x v="175"/>
    <x v="1"/>
    <s v="United States"/>
    <s v="Santa Ana"/>
    <s v="California"/>
    <n v="92704"/>
    <x v="1"/>
    <s v="OFF-PA-10002262"/>
    <x v="1"/>
    <s v="Paper"/>
    <s v="Xerox 192"/>
    <x v="541"/>
    <n v="3"/>
    <n v="0"/>
    <n v="9.3312000000000008"/>
    <s v="Anna Andreadi"/>
    <n v="1"/>
    <n v="0"/>
    <n v="0"/>
  </r>
  <r>
    <n v="9083"/>
    <x v="4542"/>
    <x v="808"/>
    <d v="2019-11-06T00:00:00"/>
    <s v="Standard Class"/>
    <x v="767"/>
    <x v="767"/>
    <x v="0"/>
    <s v="United States"/>
    <s v="Springfield"/>
    <s v="Virginia"/>
    <n v="22153"/>
    <x v="0"/>
    <s v="OFF-AR-10000246"/>
    <x v="1"/>
    <s v="Art"/>
    <s v="Newell 318"/>
    <x v="348"/>
    <n v="2"/>
    <n v="0"/>
    <n v="1.4455999999999998"/>
    <s v="Cassandra Brandow"/>
    <s v=""/>
    <n v="1"/>
    <n v="0"/>
  </r>
  <r>
    <n v="9084"/>
    <x v="4543"/>
    <x v="525"/>
    <d v="2017-02-08T00:00:00"/>
    <s v="First Class"/>
    <x v="628"/>
    <x v="628"/>
    <x v="1"/>
    <s v="United States"/>
    <s v="Suffolk"/>
    <s v="Virginia"/>
    <n v="23434"/>
    <x v="0"/>
    <s v="OFF-ST-10002554"/>
    <x v="1"/>
    <s v="Storage"/>
    <s v="Tennsco Industrial Shelving"/>
    <x v="64"/>
    <n v="3"/>
    <n v="0"/>
    <n v="2.9346000000000032"/>
    <s v="Cassandra Brandow"/>
    <s v=""/>
    <n v="1"/>
    <n v="0"/>
  </r>
  <r>
    <n v="9085"/>
    <x v="4543"/>
    <x v="525"/>
    <d v="2017-02-08T00:00:00"/>
    <s v="First Class"/>
    <x v="628"/>
    <x v="628"/>
    <x v="1"/>
    <s v="United States"/>
    <s v="Suffolk"/>
    <s v="Virginia"/>
    <n v="23434"/>
    <x v="0"/>
    <s v="OFF-PA-10002751"/>
    <x v="1"/>
    <s v="Paper"/>
    <s v="Xerox 1920"/>
    <x v="2744"/>
    <n v="5"/>
    <n v="0"/>
    <n v="13.454999999999998"/>
    <s v="Cassandra Brandow"/>
    <s v=""/>
    <n v="1"/>
    <n v="0"/>
  </r>
  <r>
    <n v="9086"/>
    <x v="4544"/>
    <x v="545"/>
    <d v="2018-09-12T00:00:00"/>
    <s v="Second Class"/>
    <x v="231"/>
    <x v="231"/>
    <x v="0"/>
    <s v="United States"/>
    <s v="Los Angeles"/>
    <s v="California"/>
    <n v="90049"/>
    <x v="1"/>
    <s v="OFF-BI-10004318"/>
    <x v="1"/>
    <s v="Binders"/>
    <s v="Ibico EB-19 Dual Function Manual Binding System"/>
    <x v="4795"/>
    <n v="2"/>
    <n v="0.2"/>
    <n v="89.954799999999992"/>
    <s v="Anna Andreadi"/>
    <s v=""/>
    <n v="1"/>
    <n v="0"/>
  </r>
  <r>
    <n v="9087"/>
    <x v="4545"/>
    <x v="182"/>
    <d v="2018-09-30T00:00:00"/>
    <s v="Standard Class"/>
    <x v="756"/>
    <x v="756"/>
    <x v="1"/>
    <s v="United States"/>
    <s v="Houston"/>
    <s v="Texas"/>
    <n v="77041"/>
    <x v="2"/>
    <s v="OFF-AP-10001564"/>
    <x v="1"/>
    <s v="Appliances"/>
    <s v="Hoover Commercial Lightweight Upright Vacuum with E-Z Empty Dirt Cup"/>
    <x v="5752"/>
    <n v="2"/>
    <n v="0.8"/>
    <n v="-251.18640000000005"/>
    <s v="Kelly Williams"/>
    <s v=""/>
    <n v="1"/>
    <n v="0"/>
  </r>
  <r>
    <n v="9088"/>
    <x v="4545"/>
    <x v="182"/>
    <d v="2018-09-30T00:00:00"/>
    <s v="Standard Class"/>
    <x v="756"/>
    <x v="756"/>
    <x v="1"/>
    <s v="United States"/>
    <s v="Houston"/>
    <s v="Texas"/>
    <n v="77041"/>
    <x v="2"/>
    <s v="FUR-CH-10000513"/>
    <x v="0"/>
    <s v="Chairs"/>
    <s v="High-Back Leather Manager's Chair"/>
    <x v="5753"/>
    <n v="5"/>
    <n v="0.3"/>
    <n v="-136.48950000000002"/>
    <s v="Kelly Williams"/>
    <s v=""/>
    <n v="1"/>
    <n v="0"/>
  </r>
  <r>
    <n v="9089"/>
    <x v="4546"/>
    <x v="83"/>
    <d v="2017-12-20T00:00:00"/>
    <s v="Standard Class"/>
    <x v="645"/>
    <x v="645"/>
    <x v="1"/>
    <s v="United States"/>
    <s v="Cary"/>
    <s v="North Carolina"/>
    <n v="27511"/>
    <x v="0"/>
    <s v="TEC-PH-10001433"/>
    <x v="2"/>
    <s v="Phones"/>
    <s v="Cisco Small Business SPA 502G VoIP phone"/>
    <x v="2166"/>
    <n v="3"/>
    <n v="0.2"/>
    <n v="21.539699999999996"/>
    <s v="Cassandra Brandow"/>
    <s v=""/>
    <n v="1"/>
    <n v="0"/>
  </r>
  <r>
    <n v="9090"/>
    <x v="4547"/>
    <x v="42"/>
    <d v="2018-09-20T00:00:00"/>
    <s v="Second Class"/>
    <x v="59"/>
    <x v="59"/>
    <x v="0"/>
    <s v="United States"/>
    <s v="Springfield"/>
    <s v="Ohio"/>
    <n v="45503"/>
    <x v="3"/>
    <s v="OFF-ST-10002790"/>
    <x v="1"/>
    <s v="Storage"/>
    <s v="Safco Industrial Shelving"/>
    <x v="5754"/>
    <n v="5"/>
    <n v="0.2"/>
    <n v="-62.772499999999965"/>
    <s v="Chuck Magee"/>
    <s v=""/>
    <n v="1"/>
    <n v="0"/>
  </r>
  <r>
    <n v="9091"/>
    <x v="4548"/>
    <x v="119"/>
    <d v="2019-10-15T00:00:00"/>
    <s v="First Class"/>
    <x v="117"/>
    <x v="117"/>
    <x v="0"/>
    <s v="United States"/>
    <s v="Louisville"/>
    <s v="Kentucky"/>
    <n v="40214"/>
    <x v="0"/>
    <s v="OFF-ST-10002974"/>
    <x v="1"/>
    <s v="Storage"/>
    <s v="Trav-L-File Heavy-Duty Shuttle II, Black"/>
    <x v="5755"/>
    <n v="8"/>
    <n v="0"/>
    <n v="104.56799999999998"/>
    <s v="Cassandra Brandow"/>
    <s v=""/>
    <n v="1"/>
    <n v="0"/>
  </r>
  <r>
    <n v="9092"/>
    <x v="4549"/>
    <x v="1141"/>
    <d v="2017-07-03T00:00:00"/>
    <s v="Second Class"/>
    <x v="61"/>
    <x v="61"/>
    <x v="1"/>
    <s v="United States"/>
    <s v="Troy"/>
    <s v="Ohio"/>
    <n v="45373"/>
    <x v="3"/>
    <s v="OFF-PA-10003177"/>
    <x v="1"/>
    <s v="Paper"/>
    <s v="Xerox 1999"/>
    <x v="12"/>
    <n v="3"/>
    <n v="0.2"/>
    <n v="5.4432"/>
    <s v="Chuck Magee"/>
    <s v=""/>
    <n v="1"/>
    <n v="0"/>
  </r>
  <r>
    <n v="9093"/>
    <x v="4549"/>
    <x v="1141"/>
    <d v="2017-07-03T00:00:00"/>
    <s v="Second Class"/>
    <x v="61"/>
    <x v="61"/>
    <x v="1"/>
    <s v="United States"/>
    <s v="Troy"/>
    <s v="Ohio"/>
    <n v="45373"/>
    <x v="3"/>
    <s v="FUR-BO-10001918"/>
    <x v="0"/>
    <s v="Bookcases"/>
    <s v="Sauder Forest Hills Library with Doors, Woodland Oak Finish"/>
    <x v="5756"/>
    <n v="6"/>
    <n v="0.5"/>
    <n v="-376.69319999999999"/>
    <s v="Chuck Magee"/>
    <s v=""/>
    <n v="1"/>
    <n v="0"/>
  </r>
  <r>
    <n v="9094"/>
    <x v="4550"/>
    <x v="932"/>
    <d v="2017-06-05T00:00:00"/>
    <s v="Standard Class"/>
    <x v="219"/>
    <x v="219"/>
    <x v="0"/>
    <s v="United States"/>
    <s v="Detroit"/>
    <s v="Michigan"/>
    <n v="48227"/>
    <x v="2"/>
    <s v="TEC-PH-10001299"/>
    <x v="2"/>
    <s v="Phones"/>
    <s v="Polycom CX300 Desktop Phone USB VoIP phone"/>
    <x v="3749"/>
    <n v="2"/>
    <n v="0"/>
    <n v="83.994400000000013"/>
    <s v="Kelly Williams"/>
    <s v=""/>
    <n v="1"/>
    <n v="0"/>
  </r>
  <r>
    <n v="9095"/>
    <x v="4550"/>
    <x v="932"/>
    <d v="2017-06-05T00:00:00"/>
    <s v="Standard Class"/>
    <x v="219"/>
    <x v="219"/>
    <x v="0"/>
    <s v="United States"/>
    <s v="Detroit"/>
    <s v="Michigan"/>
    <n v="48227"/>
    <x v="2"/>
    <s v="OFF-BI-10004224"/>
    <x v="1"/>
    <s v="Binders"/>
    <s v="Catalog Binders with Expanding Posts"/>
    <x v="5757"/>
    <n v="6"/>
    <n v="0"/>
    <n v="181.65599999999998"/>
    <s v="Kelly Williams"/>
    <s v=""/>
    <n v="1"/>
    <n v="0"/>
  </r>
  <r>
    <n v="9096"/>
    <x v="4550"/>
    <x v="932"/>
    <d v="2017-06-05T00:00:00"/>
    <s v="Standard Class"/>
    <x v="219"/>
    <x v="219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x v="365"/>
    <n v="2"/>
    <n v="0"/>
    <n v="11.731999999999999"/>
    <s v="Kelly Williams"/>
    <s v=""/>
    <n v="1"/>
    <n v="0"/>
  </r>
  <r>
    <n v="9097"/>
    <x v="4550"/>
    <x v="932"/>
    <d v="2017-06-05T00:00:00"/>
    <s v="Standard Class"/>
    <x v="219"/>
    <x v="219"/>
    <x v="0"/>
    <s v="United States"/>
    <s v="Detroit"/>
    <s v="Michigan"/>
    <n v="48227"/>
    <x v="2"/>
    <s v="OFF-LA-10004178"/>
    <x v="1"/>
    <s v="Labels"/>
    <s v="Avery 491"/>
    <x v="1316"/>
    <n v="7"/>
    <n v="0"/>
    <n v="13.2986"/>
    <s v="Kelly Williams"/>
    <s v=""/>
    <n v="1"/>
    <n v="0"/>
  </r>
  <r>
    <n v="9098"/>
    <x v="4551"/>
    <x v="791"/>
    <d v="2016-04-17T00:00:00"/>
    <s v="Standard Class"/>
    <x v="647"/>
    <x v="647"/>
    <x v="0"/>
    <s v="United States"/>
    <s v="Bloomington"/>
    <s v="Indiana"/>
    <n v="47401"/>
    <x v="2"/>
    <s v="OFF-PA-10000289"/>
    <x v="1"/>
    <s v="Paper"/>
    <s v="Xerox 213"/>
    <x v="56"/>
    <n v="5"/>
    <n v="0"/>
    <n v="15.552000000000001"/>
    <s v="Kelly Williams"/>
    <s v=""/>
    <n v="1"/>
    <n v="0"/>
  </r>
  <r>
    <n v="9099"/>
    <x v="4552"/>
    <x v="386"/>
    <d v="2019-10-16T00:00:00"/>
    <s v="Standard Class"/>
    <x v="377"/>
    <x v="377"/>
    <x v="2"/>
    <s v="United States"/>
    <s v="Dallas"/>
    <s v="Texas"/>
    <n v="75081"/>
    <x v="2"/>
    <s v="TEC-PH-10002085"/>
    <x v="2"/>
    <s v="Phones"/>
    <s v="Clarity 53712"/>
    <x v="4235"/>
    <n v="7"/>
    <n v="0.2"/>
    <n v="27.71580000000003"/>
    <s v="Kelly Williams"/>
    <s v=""/>
    <n v="1"/>
    <n v="0"/>
  </r>
  <r>
    <n v="9100"/>
    <x v="4552"/>
    <x v="386"/>
    <d v="2019-10-16T00:00:00"/>
    <s v="Standard Class"/>
    <x v="377"/>
    <x v="377"/>
    <x v="2"/>
    <s v="United States"/>
    <s v="Dallas"/>
    <s v="Texas"/>
    <n v="75081"/>
    <x v="2"/>
    <s v="OFF-PA-10001934"/>
    <x v="1"/>
    <s v="Paper"/>
    <s v="Xerox 1993"/>
    <x v="563"/>
    <n v="2"/>
    <n v="0.2"/>
    <n v="3.7584"/>
    <s v="Kelly Williams"/>
    <s v=""/>
    <n v="1"/>
    <n v="0"/>
  </r>
  <r>
    <n v="9101"/>
    <x v="4552"/>
    <x v="386"/>
    <d v="2019-10-16T00:00:00"/>
    <s v="Standard Class"/>
    <x v="377"/>
    <x v="377"/>
    <x v="2"/>
    <s v="United States"/>
    <s v="Dallas"/>
    <s v="Texas"/>
    <n v="75081"/>
    <x v="2"/>
    <s v="TEC-AC-10003033"/>
    <x v="2"/>
    <s v="Accessories"/>
    <s v="Plantronics CS510 - Over-the-Head monaural Wireless Headset System"/>
    <x v="5758"/>
    <n v="3"/>
    <n v="0.2"/>
    <n v="128.68049999999994"/>
    <s v="Kelly Williams"/>
    <s v=""/>
    <n v="1"/>
    <n v="0"/>
  </r>
  <r>
    <n v="9102"/>
    <x v="4553"/>
    <x v="209"/>
    <d v="2017-11-12T00:00:00"/>
    <s v="Standard Class"/>
    <x v="455"/>
    <x v="455"/>
    <x v="0"/>
    <s v="United States"/>
    <s v="Houston"/>
    <s v="Texas"/>
    <n v="77041"/>
    <x v="2"/>
    <s v="OFF-AR-10001683"/>
    <x v="1"/>
    <s v="Art"/>
    <s v="Lumber Crayons"/>
    <x v="5759"/>
    <n v="3"/>
    <n v="0.2"/>
    <n v="5.3190000000000008"/>
    <s v="Kelly Williams"/>
    <s v=""/>
    <n v="1"/>
    <n v="0"/>
  </r>
  <r>
    <n v="9103"/>
    <x v="4553"/>
    <x v="209"/>
    <d v="2017-11-12T00:00:00"/>
    <s v="Standard Class"/>
    <x v="455"/>
    <x v="455"/>
    <x v="0"/>
    <s v="United States"/>
    <s v="Houston"/>
    <s v="Texas"/>
    <n v="77041"/>
    <x v="2"/>
    <s v="OFF-ST-10001713"/>
    <x v="1"/>
    <s v="Storage"/>
    <s v="Gould Plastics 9-Pocket Panel Bin, 18-3/8w x 5-1/4d x 20-1/2h, Black"/>
    <x v="560"/>
    <n v="2"/>
    <n v="0.2"/>
    <n v="-16.956800000000005"/>
    <s v="Kelly Williams"/>
    <s v=""/>
    <n v="1"/>
    <n v="0"/>
  </r>
  <r>
    <n v="9104"/>
    <x v="4553"/>
    <x v="209"/>
    <d v="2017-11-12T00:00:00"/>
    <s v="Standard Class"/>
    <x v="455"/>
    <x v="455"/>
    <x v="0"/>
    <s v="United States"/>
    <s v="Houston"/>
    <s v="Texas"/>
    <n v="77041"/>
    <x v="2"/>
    <s v="FUR-FU-10000193"/>
    <x v="0"/>
    <s v="Furnishings"/>
    <s v="Tenex Chairmats For Use with Hard Floors"/>
    <x v="647"/>
    <n v="5"/>
    <n v="0.6"/>
    <n v="-84.447999999999993"/>
    <s v="Kelly Williams"/>
    <s v=""/>
    <n v="1"/>
    <n v="0"/>
  </r>
  <r>
    <n v="9105"/>
    <x v="4553"/>
    <x v="209"/>
    <d v="2017-11-12T00:00:00"/>
    <s v="Standard Class"/>
    <x v="455"/>
    <x v="455"/>
    <x v="0"/>
    <s v="United States"/>
    <s v="Houston"/>
    <s v="Texas"/>
    <n v="77041"/>
    <x v="2"/>
    <s v="OFF-BI-10000474"/>
    <x v="1"/>
    <s v="Binders"/>
    <s v="Avery Recycled Flexi-View Covers for Binding Systems"/>
    <x v="5760"/>
    <n v="10"/>
    <n v="0.8"/>
    <n v="-51.296000000000006"/>
    <s v="Kelly Williams"/>
    <s v=""/>
    <n v="1"/>
    <n v="0"/>
  </r>
  <r>
    <n v="9106"/>
    <x v="4553"/>
    <x v="209"/>
    <d v="2017-11-12T00:00:00"/>
    <s v="Standard Class"/>
    <x v="455"/>
    <x v="455"/>
    <x v="0"/>
    <s v="United States"/>
    <s v="Houston"/>
    <s v="Texas"/>
    <n v="77041"/>
    <x v="2"/>
    <s v="OFF-ST-10000129"/>
    <x v="1"/>
    <s v="Storage"/>
    <s v="Fellowes Recycled Storage Drawers"/>
    <x v="5761"/>
    <n v="2"/>
    <n v="0.2"/>
    <n v="-28.867800000000017"/>
    <s v="Kelly Williams"/>
    <s v=""/>
    <n v="1"/>
    <n v="0"/>
  </r>
  <r>
    <n v="9107"/>
    <x v="4553"/>
    <x v="209"/>
    <d v="2017-11-12T00:00:00"/>
    <s v="Standard Class"/>
    <x v="455"/>
    <x v="455"/>
    <x v="0"/>
    <s v="United States"/>
    <s v="Houston"/>
    <s v="Texas"/>
    <n v="77041"/>
    <x v="2"/>
    <s v="TEC-MA-10001016"/>
    <x v="2"/>
    <s v="Machines"/>
    <s v="Canon PC170 Desktop Personal Copier"/>
    <x v="3110"/>
    <n v="3"/>
    <n v="0.4"/>
    <n v="33.589499999999987"/>
    <s v="Kelly Williams"/>
    <s v=""/>
    <n v="1"/>
    <n v="0"/>
  </r>
  <r>
    <n v="9108"/>
    <x v="4554"/>
    <x v="442"/>
    <d v="2017-05-28T00:00:00"/>
    <s v="First Class"/>
    <x v="152"/>
    <x v="152"/>
    <x v="1"/>
    <s v="United States"/>
    <s v="Haltom City"/>
    <s v="Texas"/>
    <n v="76117"/>
    <x v="2"/>
    <s v="OFF-SU-10002557"/>
    <x v="1"/>
    <s v="Supplies"/>
    <s v="Fiskars Spring-Action Scissors"/>
    <x v="4"/>
    <n v="2"/>
    <n v="0.2"/>
    <n v="1.6776"/>
    <s v="Kelly Williams"/>
    <n v="1"/>
    <n v="0"/>
    <n v="0"/>
  </r>
  <r>
    <n v="9109"/>
    <x v="4554"/>
    <x v="442"/>
    <d v="2017-05-28T00:00:00"/>
    <s v="First Class"/>
    <x v="152"/>
    <x v="152"/>
    <x v="1"/>
    <s v="United States"/>
    <s v="Haltom City"/>
    <s v="Texas"/>
    <n v="76117"/>
    <x v="2"/>
    <s v="OFF-PA-10002160"/>
    <x v="1"/>
    <s v="Paper"/>
    <s v="Xerox 1978"/>
    <x v="5762"/>
    <n v="7"/>
    <n v="0.2"/>
    <n v="11.733400000000001"/>
    <s v="Kelly Williams"/>
    <n v="1"/>
    <n v="0"/>
    <n v="0"/>
  </r>
  <r>
    <n v="9110"/>
    <x v="4554"/>
    <x v="442"/>
    <d v="2017-05-28T00:00:00"/>
    <s v="First Class"/>
    <x v="152"/>
    <x v="152"/>
    <x v="1"/>
    <s v="United States"/>
    <s v="Haltom City"/>
    <s v="Texas"/>
    <n v="76117"/>
    <x v="2"/>
    <s v="TEC-AC-10003095"/>
    <x v="2"/>
    <s v="Accessories"/>
    <s v="Logitech G35 7.1-Channel Surround Sound Headset"/>
    <x v="3683"/>
    <n v="2"/>
    <n v="0.2"/>
    <n v="36.397199999999998"/>
    <s v="Kelly Williams"/>
    <n v="1"/>
    <n v="0"/>
    <n v="0"/>
  </r>
  <r>
    <n v="9111"/>
    <x v="4555"/>
    <x v="303"/>
    <d v="2016-10-15T00:00:00"/>
    <s v="First Class"/>
    <x v="671"/>
    <x v="671"/>
    <x v="2"/>
    <s v="United States"/>
    <s v="Richmond"/>
    <s v="Virginia"/>
    <n v="23223"/>
    <x v="0"/>
    <s v="OFF-EN-10003160"/>
    <x v="1"/>
    <s v="Envelopes"/>
    <s v="Pastel Pink Envelopes"/>
    <x v="3441"/>
    <n v="5"/>
    <n v="0"/>
    <n v="17.472000000000001"/>
    <s v="Cassandra Brandow"/>
    <s v=""/>
    <n v="1"/>
    <n v="0"/>
  </r>
  <r>
    <n v="9112"/>
    <x v="4555"/>
    <x v="303"/>
    <d v="2016-10-15T00:00:00"/>
    <s v="First Class"/>
    <x v="671"/>
    <x v="671"/>
    <x v="2"/>
    <s v="United States"/>
    <s v="Richmond"/>
    <s v="Virginia"/>
    <n v="23223"/>
    <x v="0"/>
    <s v="TEC-AC-10001542"/>
    <x v="2"/>
    <s v="Accessories"/>
    <s v="SanDisk Cruzer 16 GB USB Flash Drive"/>
    <x v="1113"/>
    <n v="2"/>
    <n v="0"/>
    <n v="4.3623999999999974"/>
    <s v="Cassandra Brandow"/>
    <s v=""/>
    <n v="1"/>
    <n v="0"/>
  </r>
  <r>
    <n v="9113"/>
    <x v="4555"/>
    <x v="303"/>
    <d v="2016-10-15T00:00:00"/>
    <s v="First Class"/>
    <x v="671"/>
    <x v="671"/>
    <x v="2"/>
    <s v="United States"/>
    <s v="Richmond"/>
    <s v="Virginia"/>
    <n v="23223"/>
    <x v="0"/>
    <s v="OFF-ST-10003641"/>
    <x v="1"/>
    <s v="Storage"/>
    <s v="Space Solutions Industrial Galvanized Steel Shelving."/>
    <x v="5763"/>
    <n v="4"/>
    <n v="0"/>
    <n v="6.3040000000000305"/>
    <s v="Cassandra Brandow"/>
    <s v=""/>
    <n v="1"/>
    <n v="0"/>
  </r>
  <r>
    <n v="9114"/>
    <x v="4555"/>
    <x v="303"/>
    <d v="2016-10-15T00:00:00"/>
    <s v="First Class"/>
    <x v="671"/>
    <x v="671"/>
    <x v="2"/>
    <s v="United States"/>
    <s v="Richmond"/>
    <s v="Virginia"/>
    <n v="23223"/>
    <x v="0"/>
    <s v="OFF-BI-10002432"/>
    <x v="1"/>
    <s v="Binders"/>
    <s v="Wilson Jones Standard D-Ring Binders"/>
    <x v="5764"/>
    <n v="3"/>
    <n v="0"/>
    <n v="7.1345999999999989"/>
    <s v="Cassandra Brandow"/>
    <s v=""/>
    <n v="1"/>
    <n v="0"/>
  </r>
  <r>
    <n v="9115"/>
    <x v="4556"/>
    <x v="569"/>
    <d v="2018-02-10T00:00:00"/>
    <s v="Second Class"/>
    <x v="424"/>
    <x v="424"/>
    <x v="1"/>
    <s v="United States"/>
    <s v="Los Angeles"/>
    <s v="California"/>
    <n v="90049"/>
    <x v="1"/>
    <s v="TEC-PH-10004094"/>
    <x v="2"/>
    <s v="Phones"/>
    <s v="Motorola L703CM"/>
    <x v="4723"/>
    <n v="5"/>
    <n v="0.2"/>
    <n v="38.997500000000002"/>
    <s v="Anna Andreadi"/>
    <s v=""/>
    <n v="1"/>
    <n v="0"/>
  </r>
  <r>
    <n v="9116"/>
    <x v="4557"/>
    <x v="617"/>
    <d v="2019-01-24T00:00:00"/>
    <s v="Second Class"/>
    <x v="515"/>
    <x v="515"/>
    <x v="0"/>
    <s v="United States"/>
    <s v="Philadelphia"/>
    <s v="Pennsylvania"/>
    <n v="19140"/>
    <x v="3"/>
    <s v="TEC-PH-10001817"/>
    <x v="2"/>
    <s v="Phones"/>
    <s v="Wilson Electronics DB Pro Signal Booster"/>
    <x v="5765"/>
    <n v="2"/>
    <n v="0.4"/>
    <n v="-93.079999999999984"/>
    <s v="Chuck Magee"/>
    <s v=""/>
    <n v="1"/>
    <n v="0"/>
  </r>
  <r>
    <n v="9117"/>
    <x v="4557"/>
    <x v="617"/>
    <d v="2019-01-24T00:00:00"/>
    <s v="Second Class"/>
    <x v="515"/>
    <x v="515"/>
    <x v="0"/>
    <s v="United States"/>
    <s v="Philadelphia"/>
    <s v="Pennsylvania"/>
    <n v="19140"/>
    <x v="3"/>
    <s v="FUR-FU-10002759"/>
    <x v="0"/>
    <s v="Furnishings"/>
    <s v="12-1/2 Diameter Round Wall Clock"/>
    <x v="1318"/>
    <n v="2"/>
    <n v="0.2"/>
    <n v="6.3935999999999993"/>
    <s v="Chuck Magee"/>
    <s v=""/>
    <n v="1"/>
    <n v="0"/>
  </r>
  <r>
    <n v="9118"/>
    <x v="4557"/>
    <x v="617"/>
    <d v="2019-01-24T00:00:00"/>
    <s v="Second Class"/>
    <x v="515"/>
    <x v="515"/>
    <x v="0"/>
    <s v="United States"/>
    <s v="Philadelphia"/>
    <s v="Pennsylvania"/>
    <n v="19140"/>
    <x v="3"/>
    <s v="FUR-CH-10000309"/>
    <x v="0"/>
    <s v="Chairs"/>
    <s v="Global Comet Stacking Arm Chair"/>
    <x v="5052"/>
    <n v="3"/>
    <n v="0.3"/>
    <n v="-63.376499999999965"/>
    <s v="Chuck Magee"/>
    <s v=""/>
    <n v="1"/>
    <n v="0"/>
  </r>
  <r>
    <n v="9119"/>
    <x v="4557"/>
    <x v="617"/>
    <d v="2019-01-24T00:00:00"/>
    <s v="Second Class"/>
    <x v="515"/>
    <x v="515"/>
    <x v="0"/>
    <s v="United States"/>
    <s v="Philadelphia"/>
    <s v="Pennsylvania"/>
    <n v="19140"/>
    <x v="3"/>
    <s v="OFF-PA-10003673"/>
    <x v="1"/>
    <s v="Paper"/>
    <s v="Strathmore Photo Mount Cards"/>
    <x v="5766"/>
    <n v="4"/>
    <n v="0.2"/>
    <n v="7.0511999999999988"/>
    <s v="Chuck Magee"/>
    <s v=""/>
    <n v="1"/>
    <n v="0"/>
  </r>
  <r>
    <n v="9120"/>
    <x v="4558"/>
    <x v="112"/>
    <d v="2018-06-12T00:00:00"/>
    <s v="Standard Class"/>
    <x v="176"/>
    <x v="176"/>
    <x v="2"/>
    <s v="United States"/>
    <s v="Los Angeles"/>
    <s v="California"/>
    <n v="90036"/>
    <x v="1"/>
    <s v="OFF-LA-10000452"/>
    <x v="1"/>
    <s v="Labels"/>
    <s v="Avery 488"/>
    <x v="424"/>
    <n v="7"/>
    <n v="0"/>
    <n v="10.584"/>
    <s v="Anna Andreadi"/>
    <s v=""/>
    <n v="1"/>
    <n v="0"/>
  </r>
  <r>
    <n v="9121"/>
    <x v="4558"/>
    <x v="112"/>
    <d v="2018-06-12T00:00:00"/>
    <s v="Standard Class"/>
    <x v="176"/>
    <x v="176"/>
    <x v="2"/>
    <s v="United States"/>
    <s v="Los Angeles"/>
    <s v="California"/>
    <n v="90036"/>
    <x v="1"/>
    <s v="OFF-PA-10000210"/>
    <x v="1"/>
    <s v="Paper"/>
    <s v="Xerox Blank Computer Paper"/>
    <x v="3421"/>
    <n v="5"/>
    <n v="0"/>
    <n v="46.952999999999996"/>
    <s v="Anna Andreadi"/>
    <s v=""/>
    <n v="1"/>
    <n v="0"/>
  </r>
  <r>
    <n v="9122"/>
    <x v="4559"/>
    <x v="257"/>
    <d v="2019-03-20T00:00:00"/>
    <s v="Second Class"/>
    <x v="759"/>
    <x v="759"/>
    <x v="1"/>
    <s v="United States"/>
    <s v="Los Angeles"/>
    <s v="California"/>
    <n v="90032"/>
    <x v="1"/>
    <s v="OFF-AP-10000358"/>
    <x v="1"/>
    <s v="Appliances"/>
    <s v="Fellowes Basic Home/Office Series Surge Protectors"/>
    <x v="1779"/>
    <n v="7"/>
    <n v="0"/>
    <n v="26.349399999999992"/>
    <s v="Anna Andreadi"/>
    <n v="1"/>
    <n v="0"/>
    <n v="0"/>
  </r>
  <r>
    <n v="9123"/>
    <x v="4560"/>
    <x v="221"/>
    <d v="2019-11-24T00:00:00"/>
    <s v="Same Day"/>
    <x v="701"/>
    <x v="701"/>
    <x v="0"/>
    <s v="United States"/>
    <s v="San Francisco"/>
    <s v="California"/>
    <n v="94109"/>
    <x v="1"/>
    <s v="OFF-PA-10002137"/>
    <x v="1"/>
    <s v="Paper"/>
    <s v="Southworth 100% Résumé Paper, 24lb."/>
    <x v="4034"/>
    <n v="1"/>
    <n v="0"/>
    <n v="3.5009999999999994"/>
    <s v="Anna Andreadi"/>
    <s v=""/>
    <n v="1"/>
    <n v="0"/>
  </r>
  <r>
    <n v="9124"/>
    <x v="4561"/>
    <x v="491"/>
    <d v="2018-11-28T00:00:00"/>
    <s v="Second Class"/>
    <x v="13"/>
    <x v="13"/>
    <x v="0"/>
    <s v="United States"/>
    <s v="Philadelphia"/>
    <s v="Pennsylvania"/>
    <n v="19120"/>
    <x v="3"/>
    <s v="OFF-BI-10003364"/>
    <x v="1"/>
    <s v="Binders"/>
    <s v="Binding Machine Supplies"/>
    <x v="5767"/>
    <n v="9"/>
    <n v="0.7"/>
    <n v="-57.75660000000002"/>
    <s v="Chuck Magee"/>
    <s v=""/>
    <n v="1"/>
    <n v="0"/>
  </r>
  <r>
    <n v="9125"/>
    <x v="4562"/>
    <x v="298"/>
    <d v="2018-08-20T00:00:00"/>
    <s v="Second Class"/>
    <x v="15"/>
    <x v="15"/>
    <x v="2"/>
    <s v="United States"/>
    <s v="Houston"/>
    <s v="Texas"/>
    <n v="77070"/>
    <x v="2"/>
    <s v="FUR-FU-10001940"/>
    <x v="0"/>
    <s v="Furnishings"/>
    <s v="Staple-based wall hangings"/>
    <x v="1250"/>
    <n v="3"/>
    <n v="0.6"/>
    <n v="-3.8207999999999984"/>
    <s v="Kelly Williams"/>
    <s v=""/>
    <n v="1"/>
    <n v="0"/>
  </r>
  <r>
    <n v="9126"/>
    <x v="4562"/>
    <x v="298"/>
    <d v="2018-08-20T00:00:00"/>
    <s v="Second Class"/>
    <x v="15"/>
    <x v="15"/>
    <x v="2"/>
    <s v="United States"/>
    <s v="Houston"/>
    <s v="Texas"/>
    <n v="77070"/>
    <x v="2"/>
    <s v="FUR-FU-10000320"/>
    <x v="0"/>
    <s v="Furnishings"/>
    <s v="OIC Stacking Trays"/>
    <x v="758"/>
    <n v="4"/>
    <n v="0.6"/>
    <n v="-2.1375999999999991"/>
    <s v="Kelly Williams"/>
    <s v=""/>
    <n v="1"/>
    <n v="0"/>
  </r>
  <r>
    <n v="9127"/>
    <x v="4563"/>
    <x v="109"/>
    <d v="2017-12-03T00:00:00"/>
    <s v="Standard Class"/>
    <x v="671"/>
    <x v="671"/>
    <x v="2"/>
    <s v="United States"/>
    <s v="Las Cruces"/>
    <s v="New Mexico"/>
    <n v="88001"/>
    <x v="1"/>
    <s v="OFF-AR-10004441"/>
    <x v="1"/>
    <s v="Art"/>
    <s v="BIC Brite Liner Highlighters"/>
    <x v="5768"/>
    <n v="2"/>
    <n v="0"/>
    <n v="3.4775999999999998"/>
    <s v="Anna Andreadi"/>
    <s v=""/>
    <n v="1"/>
    <n v="0"/>
  </r>
  <r>
    <n v="9128"/>
    <x v="4564"/>
    <x v="1126"/>
    <d v="2019-06-01T00:00:00"/>
    <s v="Standard Class"/>
    <x v="145"/>
    <x v="145"/>
    <x v="0"/>
    <s v="United States"/>
    <s v="Houston"/>
    <s v="Texas"/>
    <n v="77070"/>
    <x v="2"/>
    <s v="OFF-ST-10002182"/>
    <x v="1"/>
    <s v="Storage"/>
    <s v="Iris 3-Drawer Stacking Bin, Black"/>
    <x v="5769"/>
    <n v="3"/>
    <n v="0.2"/>
    <n v="-11.2806"/>
    <s v="Kelly Williams"/>
    <s v=""/>
    <n v="1"/>
    <n v="0"/>
  </r>
  <r>
    <n v="9129"/>
    <x v="4565"/>
    <x v="507"/>
    <d v="2019-09-05T00:00:00"/>
    <s v="First Class"/>
    <x v="442"/>
    <x v="442"/>
    <x v="1"/>
    <s v="United States"/>
    <s v="Redmond"/>
    <s v="Oregon"/>
    <n v="97756"/>
    <x v="1"/>
    <s v="OFF-BI-10002931"/>
    <x v="1"/>
    <s v="Binders"/>
    <s v="Avery Trapezoid Extra Heavy Duty 4&quot; Binders"/>
    <x v="5770"/>
    <n v="7"/>
    <n v="0.7"/>
    <n v="-58.71599999999998"/>
    <s v="Anna Andreadi"/>
    <s v=""/>
    <n v="1"/>
    <n v="0"/>
  </r>
  <r>
    <n v="9130"/>
    <x v="4566"/>
    <x v="830"/>
    <d v="2018-03-26T00:00:00"/>
    <s v="Second Class"/>
    <x v="419"/>
    <x v="419"/>
    <x v="0"/>
    <s v="United States"/>
    <s v="Cleveland"/>
    <s v="Ohio"/>
    <n v="44105"/>
    <x v="3"/>
    <s v="FUR-BO-10004357"/>
    <x v="0"/>
    <s v="Bookcases"/>
    <s v="O'Sullivan Living Dimensions 3-Shelf Bookcases"/>
    <x v="5771"/>
    <n v="3"/>
    <n v="0.5"/>
    <n v="-241.17600000000002"/>
    <s v="Chuck Magee"/>
    <s v=""/>
    <n v="1"/>
    <n v="0"/>
  </r>
  <r>
    <n v="9131"/>
    <x v="4566"/>
    <x v="830"/>
    <d v="2018-03-26T00:00:00"/>
    <s v="Second Class"/>
    <x v="419"/>
    <x v="419"/>
    <x v="0"/>
    <s v="United States"/>
    <s v="Cleveland"/>
    <s v="Ohio"/>
    <n v="44105"/>
    <x v="3"/>
    <s v="OFF-AR-10000475"/>
    <x v="1"/>
    <s v="Art"/>
    <s v="Hunt BOSTON Vista Battery-Operated Pencil Sharpener, Black"/>
    <x v="4067"/>
    <n v="2"/>
    <n v="0.2"/>
    <n v="1.6324000000000014"/>
    <s v="Chuck Magee"/>
    <s v=""/>
    <n v="1"/>
    <n v="0"/>
  </r>
  <r>
    <n v="9132"/>
    <x v="4567"/>
    <x v="39"/>
    <d v="2019-06-01T00:00:00"/>
    <s v="Standard Class"/>
    <x v="550"/>
    <x v="550"/>
    <x v="1"/>
    <s v="United States"/>
    <s v="Laurel"/>
    <s v="Maryland"/>
    <n v="20707"/>
    <x v="3"/>
    <s v="FUR-FU-10001473"/>
    <x v="0"/>
    <s v="Furnishings"/>
    <s v="DAX Wood Document Frame"/>
    <x v="1302"/>
    <n v="2"/>
    <n v="0"/>
    <n v="9.8856000000000002"/>
    <s v="Chuck Magee"/>
    <s v=""/>
    <n v="1"/>
    <n v="0"/>
  </r>
  <r>
    <n v="9133"/>
    <x v="4567"/>
    <x v="39"/>
    <d v="2019-06-01T00:00:00"/>
    <s v="Standard Class"/>
    <x v="550"/>
    <x v="550"/>
    <x v="1"/>
    <s v="United States"/>
    <s v="Laurel"/>
    <s v="Maryland"/>
    <n v="20707"/>
    <x v="3"/>
    <s v="OFF-AP-10001469"/>
    <x v="1"/>
    <s v="Appliances"/>
    <s v="Fellowes 8 Outlet Superior Workstation Surge Protector"/>
    <x v="5772"/>
    <n v="3"/>
    <n v="0"/>
    <n v="36.287699999999987"/>
    <s v="Chuck Magee"/>
    <s v=""/>
    <n v="1"/>
    <n v="0"/>
  </r>
  <r>
    <n v="9134"/>
    <x v="4568"/>
    <x v="284"/>
    <d v="2017-09-04T00:00:00"/>
    <s v="Standard Class"/>
    <x v="563"/>
    <x v="563"/>
    <x v="2"/>
    <s v="United States"/>
    <s v="San Diego"/>
    <s v="California"/>
    <n v="92037"/>
    <x v="1"/>
    <s v="TEC-PH-10004447"/>
    <x v="2"/>
    <s v="Phones"/>
    <s v="Toshiba IPT2010-SD IP Telephone"/>
    <x v="5773"/>
    <n v="5"/>
    <n v="0.2"/>
    <n v="41.697000000000003"/>
    <s v="Anna Andreadi"/>
    <s v=""/>
    <n v="1"/>
    <n v="0"/>
  </r>
  <r>
    <n v="9135"/>
    <x v="4569"/>
    <x v="408"/>
    <d v="2018-04-17T00:00:00"/>
    <s v="Standard Class"/>
    <x v="533"/>
    <x v="533"/>
    <x v="1"/>
    <s v="United States"/>
    <s v="Wilson"/>
    <s v="North Carolina"/>
    <n v="27893"/>
    <x v="0"/>
    <s v="OFF-ST-10001469"/>
    <x v="1"/>
    <s v="Storage"/>
    <s v="Fellowes Bankers Box Recycled Super Stor/Drawer"/>
    <x v="5222"/>
    <n v="3"/>
    <n v="0.2"/>
    <n v="-22.671600000000005"/>
    <s v="Cassandra Brandow"/>
    <s v=""/>
    <n v="1"/>
    <n v="0"/>
  </r>
  <r>
    <n v="9136"/>
    <x v="4569"/>
    <x v="408"/>
    <d v="2018-04-17T00:00:00"/>
    <s v="Standard Class"/>
    <x v="533"/>
    <x v="533"/>
    <x v="1"/>
    <s v="United States"/>
    <s v="Wilson"/>
    <s v="North Carolina"/>
    <n v="27893"/>
    <x v="0"/>
    <s v="OFF-ST-10000060"/>
    <x v="1"/>
    <s v="Storage"/>
    <s v="Fellowes Bankers Box Staxonsteel Drawer File/Stacking System"/>
    <x v="5774"/>
    <n v="1"/>
    <n v="0.2"/>
    <n v="-5.1983999999999995"/>
    <s v="Cassandra Brandow"/>
    <s v=""/>
    <n v="1"/>
    <n v="0"/>
  </r>
  <r>
    <n v="9137"/>
    <x v="4569"/>
    <x v="408"/>
    <d v="2018-04-17T00:00:00"/>
    <s v="Standard Class"/>
    <x v="533"/>
    <x v="533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x v="1518"/>
    <n v="3"/>
    <n v="0.2"/>
    <n v="3.4668000000000001"/>
    <s v="Cassandra Brandow"/>
    <s v=""/>
    <n v="1"/>
    <n v="0"/>
  </r>
  <r>
    <n v="9138"/>
    <x v="4570"/>
    <x v="563"/>
    <d v="2016-02-09T00:00:00"/>
    <s v="Standard Class"/>
    <x v="518"/>
    <x v="518"/>
    <x v="0"/>
    <s v="United States"/>
    <s v="Saint Petersburg"/>
    <s v="Florida"/>
    <n v="33710"/>
    <x v="0"/>
    <s v="OFF-BI-10000666"/>
    <x v="1"/>
    <s v="Binders"/>
    <s v="Surelock Post Binders"/>
    <x v="5775"/>
    <n v="2"/>
    <n v="0.7"/>
    <n v="-12.224"/>
    <s v="Cassandra Brandow"/>
    <s v=""/>
    <n v="1"/>
    <n v="0"/>
  </r>
  <r>
    <n v="9139"/>
    <x v="4570"/>
    <x v="563"/>
    <d v="2016-02-09T00:00:00"/>
    <s v="Standard Class"/>
    <x v="518"/>
    <x v="518"/>
    <x v="0"/>
    <s v="United States"/>
    <s v="Saint Petersburg"/>
    <s v="Florida"/>
    <n v="33710"/>
    <x v="0"/>
    <s v="TEC-PH-10002890"/>
    <x v="2"/>
    <s v="Phones"/>
    <s v="AT&amp;T 17929 Lendline Telephone"/>
    <x v="2171"/>
    <n v="5"/>
    <n v="0.2"/>
    <n v="13.571999999999996"/>
    <s v="Cassandra Brandow"/>
    <s v=""/>
    <n v="1"/>
    <n v="0"/>
  </r>
  <r>
    <n v="9140"/>
    <x v="4571"/>
    <x v="814"/>
    <d v="2016-09-08T00:00:00"/>
    <s v="Standard Class"/>
    <x v="298"/>
    <x v="298"/>
    <x v="0"/>
    <s v="United States"/>
    <s v="Buffalo Grove"/>
    <s v="Illinois"/>
    <n v="60089"/>
    <x v="2"/>
    <s v="TEC-AC-10000844"/>
    <x v="2"/>
    <s v="Accessories"/>
    <s v="Logitech Gaming G510s - Keyboard"/>
    <x v="5519"/>
    <n v="7"/>
    <n v="0.2"/>
    <n v="95.188799999999972"/>
    <s v="Kelly Williams"/>
    <s v=""/>
    <n v="1"/>
    <n v="0"/>
  </r>
  <r>
    <n v="9141"/>
    <x v="4572"/>
    <x v="1033"/>
    <d v="2019-10-02T00:00:00"/>
    <s v="Second Class"/>
    <x v="404"/>
    <x v="404"/>
    <x v="2"/>
    <s v="United States"/>
    <s v="Los Angeles"/>
    <s v="California"/>
    <n v="90049"/>
    <x v="1"/>
    <s v="TEC-AC-10002402"/>
    <x v="2"/>
    <s v="Accessories"/>
    <s v="Razer Kraken PRO Over Ear PC and Music Headset"/>
    <x v="460"/>
    <n v="2"/>
    <n v="0"/>
    <n v="47.993999999999986"/>
    <s v="Anna Andreadi"/>
    <s v=""/>
    <n v="1"/>
    <n v="0"/>
  </r>
  <r>
    <n v="9142"/>
    <x v="4573"/>
    <x v="64"/>
    <d v="2018-09-07T00:00:00"/>
    <s v="First Class"/>
    <x v="783"/>
    <x v="783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x v="3582"/>
    <n v="4"/>
    <n v="0"/>
    <n v="12.208000000000002"/>
    <s v="Chuck Magee"/>
    <s v=""/>
    <n v="1"/>
    <n v="0"/>
  </r>
  <r>
    <n v="9143"/>
    <x v="4574"/>
    <x v="968"/>
    <d v="2019-05-26T00:00:00"/>
    <s v="Standard Class"/>
    <x v="502"/>
    <x v="502"/>
    <x v="0"/>
    <s v="United States"/>
    <s v="Las Vegas"/>
    <s v="Nevada"/>
    <n v="89115"/>
    <x v="1"/>
    <s v="OFF-BI-10004040"/>
    <x v="1"/>
    <s v="Binders"/>
    <s v="Wilson Jones Impact Binders"/>
    <x v="1838"/>
    <n v="2"/>
    <n v="0.2"/>
    <n v="3.0043999999999995"/>
    <s v="Anna Andreadi"/>
    <s v=""/>
    <n v="1"/>
    <n v="0"/>
  </r>
  <r>
    <n v="9144"/>
    <x v="4574"/>
    <x v="968"/>
    <d v="2019-05-26T00:00:00"/>
    <s v="Standard Class"/>
    <x v="502"/>
    <x v="502"/>
    <x v="0"/>
    <s v="United States"/>
    <s v="Las Vegas"/>
    <s v="Nevada"/>
    <n v="89115"/>
    <x v="1"/>
    <s v="TEC-PH-10004094"/>
    <x v="2"/>
    <s v="Phones"/>
    <s v="Motorola L703CM"/>
    <x v="5776"/>
    <n v="9"/>
    <n v="0.2"/>
    <n v="70.195499999999981"/>
    <s v="Anna Andreadi"/>
    <s v=""/>
    <n v="1"/>
    <n v="0"/>
  </r>
  <r>
    <n v="9145"/>
    <x v="4574"/>
    <x v="968"/>
    <d v="2019-05-26T00:00:00"/>
    <s v="Standard Class"/>
    <x v="502"/>
    <x v="502"/>
    <x v="0"/>
    <s v="United States"/>
    <s v="Las Vegas"/>
    <s v="Nevada"/>
    <n v="89115"/>
    <x v="1"/>
    <s v="OFF-AP-10000358"/>
    <x v="1"/>
    <s v="Appliances"/>
    <s v="Fellowes Basic Home/Office Series Surge Protectors"/>
    <x v="5777"/>
    <n v="5"/>
    <n v="0"/>
    <n v="18.820999999999994"/>
    <s v="Anna Andreadi"/>
    <s v=""/>
    <n v="1"/>
    <n v="0"/>
  </r>
  <r>
    <n v="9146"/>
    <x v="4575"/>
    <x v="1181"/>
    <d v="2017-09-24T00:00:00"/>
    <s v="Standard Class"/>
    <x v="236"/>
    <x v="236"/>
    <x v="0"/>
    <s v="United States"/>
    <s v="Naperville"/>
    <s v="Illinois"/>
    <n v="60540"/>
    <x v="2"/>
    <s v="OFF-BI-10000138"/>
    <x v="1"/>
    <s v="Binders"/>
    <s v="Acco Translucent Poly Ring Binders"/>
    <x v="5778"/>
    <n v="3"/>
    <n v="0.8"/>
    <n v="-4.492799999999999"/>
    <s v="Kelly Williams"/>
    <s v=""/>
    <n v="1"/>
    <n v="0"/>
  </r>
  <r>
    <n v="9147"/>
    <x v="4576"/>
    <x v="1156"/>
    <d v="2018-01-27T00:00:00"/>
    <s v="Standard Class"/>
    <x v="118"/>
    <x v="118"/>
    <x v="1"/>
    <s v="United States"/>
    <s v="Burlington"/>
    <s v="Vermont"/>
    <m/>
    <x v="3"/>
    <s v="TEC-AC-10002926"/>
    <x v="2"/>
    <s v="Accessories"/>
    <s v="Logitech Wireless Marathon Mouse M705"/>
    <x v="2622"/>
    <n v="2"/>
    <n v="0"/>
    <n v="42.991400000000006"/>
    <s v="Chuck Magee"/>
    <s v=""/>
    <n v="1"/>
    <n v="0"/>
  </r>
  <r>
    <n v="9148"/>
    <x v="4576"/>
    <x v="1156"/>
    <d v="2018-01-27T00:00:00"/>
    <s v="Standard Class"/>
    <x v="118"/>
    <x v="118"/>
    <x v="1"/>
    <s v="United States"/>
    <s v="Burlington"/>
    <s v="Vermont"/>
    <m/>
    <x v="3"/>
    <s v="OFF-AR-10003477"/>
    <x v="1"/>
    <s v="Art"/>
    <s v="4009 Highlighters"/>
    <x v="5779"/>
    <n v="6"/>
    <n v="0"/>
    <n v="2.7336"/>
    <s v="Chuck Magee"/>
    <s v=""/>
    <n v="1"/>
    <n v="0"/>
  </r>
  <r>
    <n v="9149"/>
    <x v="4576"/>
    <x v="1156"/>
    <d v="2018-01-27T00:00:00"/>
    <s v="Standard Class"/>
    <x v="118"/>
    <x v="118"/>
    <x v="1"/>
    <s v="United States"/>
    <s v="Burlington"/>
    <s v="Vermont"/>
    <m/>
    <x v="3"/>
    <s v="OFF-ST-10001526"/>
    <x v="1"/>
    <s v="Storage"/>
    <s v="Iceberg Mobile Mega Data/Printer Cart"/>
    <x v="5780"/>
    <n v="13"/>
    <n v="0"/>
    <n v="406.71539999999993"/>
    <s v="Chuck Magee"/>
    <s v=""/>
    <n v="1"/>
    <n v="0"/>
  </r>
  <r>
    <n v="9150"/>
    <x v="4577"/>
    <x v="106"/>
    <d v="2016-06-06T00:00:00"/>
    <s v="Standard Class"/>
    <x v="425"/>
    <x v="425"/>
    <x v="1"/>
    <s v="United States"/>
    <s v="Detroit"/>
    <s v="Michigan"/>
    <n v="48234"/>
    <x v="2"/>
    <s v="OFF-BI-10001765"/>
    <x v="1"/>
    <s v="Binders"/>
    <s v="Wilson Jones Heavy-Duty Casebound Ring Binders with Metal Hinges"/>
    <x v="5781"/>
    <n v="4"/>
    <n v="0"/>
    <n v="66.508799999999994"/>
    <s v="Kelly Williams"/>
    <s v=""/>
    <n v="1"/>
    <n v="0"/>
  </r>
  <r>
    <n v="9151"/>
    <x v="4577"/>
    <x v="106"/>
    <d v="2016-06-06T00:00:00"/>
    <s v="Standard Class"/>
    <x v="425"/>
    <x v="425"/>
    <x v="1"/>
    <s v="United States"/>
    <s v="Detroit"/>
    <s v="Michigan"/>
    <n v="48234"/>
    <x v="2"/>
    <s v="OFF-AP-10004859"/>
    <x v="1"/>
    <s v="Appliances"/>
    <s v="Acco 6 Outlet Guardian Premium Surge Suppressor"/>
    <x v="5782"/>
    <n v="5"/>
    <n v="0.1"/>
    <n v="12.376000000000001"/>
    <s v="Kelly Williams"/>
    <s v=""/>
    <n v="1"/>
    <n v="0"/>
  </r>
  <r>
    <n v="9152"/>
    <x v="4578"/>
    <x v="496"/>
    <d v="2017-09-29T00:00:00"/>
    <s v="Second Class"/>
    <x v="27"/>
    <x v="27"/>
    <x v="0"/>
    <s v="United States"/>
    <s v="Avondale"/>
    <s v="Arizona"/>
    <n v="85323"/>
    <x v="1"/>
    <s v="OFF-AR-10003179"/>
    <x v="1"/>
    <s v="Art"/>
    <s v="Dixon Ticonderoga Core-Lock Colored Pencils"/>
    <x v="4769"/>
    <n v="2"/>
    <n v="0.2"/>
    <n v="2.3685999999999989"/>
    <s v="Anna Andreadi"/>
    <s v=""/>
    <n v="1"/>
    <n v="0"/>
  </r>
  <r>
    <n v="9153"/>
    <x v="4578"/>
    <x v="496"/>
    <d v="2017-09-29T00:00:00"/>
    <s v="Second Class"/>
    <x v="27"/>
    <x v="27"/>
    <x v="0"/>
    <s v="United States"/>
    <s v="Avondale"/>
    <s v="Arizona"/>
    <n v="85323"/>
    <x v="1"/>
    <s v="TEC-AC-10002345"/>
    <x v="2"/>
    <s v="Accessories"/>
    <s v="HP Standard 104 key PS/2 Keyboard"/>
    <x v="5783"/>
    <n v="2"/>
    <n v="0.2"/>
    <n v="1.4499999999999993"/>
    <s v="Anna Andreadi"/>
    <s v=""/>
    <n v="1"/>
    <n v="0"/>
  </r>
  <r>
    <n v="9154"/>
    <x v="4578"/>
    <x v="496"/>
    <d v="2017-09-29T00:00:00"/>
    <s v="Second Class"/>
    <x v="27"/>
    <x v="27"/>
    <x v="0"/>
    <s v="United States"/>
    <s v="Avondale"/>
    <s v="Arizona"/>
    <n v="85323"/>
    <x v="1"/>
    <s v="OFF-AR-10001246"/>
    <x v="1"/>
    <s v="Art"/>
    <s v="Newell 317"/>
    <x v="2309"/>
    <n v="7"/>
    <n v="0.2"/>
    <n v="1.852199999999999"/>
    <s v="Anna Andreadi"/>
    <s v=""/>
    <n v="1"/>
    <n v="0"/>
  </r>
  <r>
    <n v="9155"/>
    <x v="4579"/>
    <x v="1147"/>
    <d v="2018-08-03T00:00:00"/>
    <s v="Second Class"/>
    <x v="730"/>
    <x v="730"/>
    <x v="0"/>
    <s v="United States"/>
    <s v="Philadelphia"/>
    <s v="Pennsylvania"/>
    <n v="19140"/>
    <x v="3"/>
    <s v="FUR-FU-10004864"/>
    <x v="0"/>
    <s v="Furnishings"/>
    <s v="Eldon 500 Class Desk Accessories"/>
    <x v="5784"/>
    <n v="2"/>
    <n v="0.2"/>
    <n v="3.1382000000000003"/>
    <s v="Chuck Magee"/>
    <s v=""/>
    <n v="1"/>
    <n v="0"/>
  </r>
  <r>
    <n v="9156"/>
    <x v="4580"/>
    <x v="1211"/>
    <d v="2016-01-28T00:00:00"/>
    <s v="Standard Class"/>
    <x v="780"/>
    <x v="780"/>
    <x v="0"/>
    <s v="United States"/>
    <s v="Las Vegas"/>
    <s v="Nevada"/>
    <n v="89115"/>
    <x v="1"/>
    <s v="OFF-PA-10001804"/>
    <x v="1"/>
    <s v="Paper"/>
    <s v="Xerox 195"/>
    <x v="1598"/>
    <n v="6"/>
    <n v="0"/>
    <n v="19.238399999999999"/>
    <s v="Anna Andreadi"/>
    <s v=""/>
    <n v="1"/>
    <n v="0"/>
  </r>
  <r>
    <n v="9157"/>
    <x v="4581"/>
    <x v="472"/>
    <d v="2016-08-08T00:00:00"/>
    <s v="Standard Class"/>
    <x v="504"/>
    <x v="504"/>
    <x v="1"/>
    <s v="United States"/>
    <s v="Bangor"/>
    <s v="Maine"/>
    <n v="4401"/>
    <x v="3"/>
    <s v="OFF-AP-10001271"/>
    <x v="1"/>
    <s v="Appliances"/>
    <s v="Eureka The Boss Cordless Rechargeable Stick Vac"/>
    <x v="5785"/>
    <n v="2"/>
    <n v="0"/>
    <n v="27.529200000000003"/>
    <s v="Chuck Magee"/>
    <s v=""/>
    <n v="1"/>
    <n v="0"/>
  </r>
  <r>
    <n v="9158"/>
    <x v="4581"/>
    <x v="472"/>
    <d v="2016-08-08T00:00:00"/>
    <s v="Standard Class"/>
    <x v="504"/>
    <x v="504"/>
    <x v="1"/>
    <s v="United States"/>
    <s v="Bangor"/>
    <s v="Maine"/>
    <n v="4401"/>
    <x v="3"/>
    <s v="OFF-PA-10004353"/>
    <x v="1"/>
    <s v="Paper"/>
    <s v="Southworth 25% Cotton Premium Laser Paper and Envelopes"/>
    <x v="5786"/>
    <n v="13"/>
    <n v="0"/>
    <n v="124.6752"/>
    <s v="Chuck Magee"/>
    <s v=""/>
    <n v="1"/>
    <n v="0"/>
  </r>
  <r>
    <n v="9159"/>
    <x v="4581"/>
    <x v="472"/>
    <d v="2016-08-08T00:00:00"/>
    <s v="Standard Class"/>
    <x v="504"/>
    <x v="504"/>
    <x v="1"/>
    <s v="United States"/>
    <s v="Bangor"/>
    <s v="Maine"/>
    <n v="4401"/>
    <x v="3"/>
    <s v="TEC-AC-10002473"/>
    <x v="2"/>
    <s v="Accessories"/>
    <s v="Maxell 4.7GB DVD-R"/>
    <x v="5787"/>
    <n v="9"/>
    <n v="0"/>
    <n v="104.7222"/>
    <s v="Chuck Magee"/>
    <s v=""/>
    <n v="1"/>
    <n v="0"/>
  </r>
  <r>
    <n v="9160"/>
    <x v="4582"/>
    <x v="888"/>
    <d v="2018-08-14T00:00:00"/>
    <s v="Standard Class"/>
    <x v="689"/>
    <x v="689"/>
    <x v="2"/>
    <s v="United States"/>
    <s v="Hendersonville"/>
    <s v="Tennessee"/>
    <n v="37075"/>
    <x v="0"/>
    <s v="OFF-BI-10003314"/>
    <x v="1"/>
    <s v="Binders"/>
    <s v="Tuff Stuff Recycled Round Ring Binders"/>
    <x v="5788"/>
    <n v="3"/>
    <n v="0.7"/>
    <n v="-3.0366"/>
    <s v="Cassandra Brandow"/>
    <s v=""/>
    <n v="1"/>
    <n v="0"/>
  </r>
  <r>
    <n v="9161"/>
    <x v="4582"/>
    <x v="888"/>
    <d v="2018-08-14T00:00:00"/>
    <s v="Standard Class"/>
    <x v="689"/>
    <x v="689"/>
    <x v="2"/>
    <s v="United States"/>
    <s v="Hendersonville"/>
    <s v="Tennessee"/>
    <n v="37075"/>
    <x v="0"/>
    <s v="OFF-BI-10004465"/>
    <x v="1"/>
    <s v="Binders"/>
    <s v="Avery Durable Slant Ring Binders"/>
    <x v="5789"/>
    <n v="5"/>
    <n v="0.7"/>
    <n v="-7.9199999999999982"/>
    <s v="Cassandra Brandow"/>
    <s v=""/>
    <n v="1"/>
    <n v="0"/>
  </r>
  <r>
    <n v="9162"/>
    <x v="4583"/>
    <x v="16"/>
    <d v="2018-12-12T00:00:00"/>
    <s v="Standard Class"/>
    <x v="151"/>
    <x v="151"/>
    <x v="0"/>
    <s v="United States"/>
    <s v="Eau Claire"/>
    <s v="Wisconsin"/>
    <n v="54703"/>
    <x v="2"/>
    <s v="FUR-BO-10003450"/>
    <x v="0"/>
    <s v="Bookcases"/>
    <s v="Bush Westfield Collection Bookcases, Dark Cherry Finish"/>
    <x v="5790"/>
    <n v="7"/>
    <n v="0"/>
    <n v="32.46879999999998"/>
    <s v="Kelly Williams"/>
    <s v=""/>
    <n v="1"/>
    <n v="0"/>
  </r>
  <r>
    <n v="9163"/>
    <x v="4583"/>
    <x v="16"/>
    <d v="2018-12-12T00:00:00"/>
    <s v="Standard Class"/>
    <x v="151"/>
    <x v="151"/>
    <x v="0"/>
    <s v="United States"/>
    <s v="Eau Claire"/>
    <s v="Wisconsin"/>
    <n v="54703"/>
    <x v="2"/>
    <s v="FUR-CH-10002335"/>
    <x v="0"/>
    <s v="Chairs"/>
    <s v="Hon GuestStacker Chair"/>
    <x v="5791"/>
    <n v="3"/>
    <n v="0"/>
    <n v="176.80260000000001"/>
    <s v="Kelly Williams"/>
    <s v=""/>
    <n v="1"/>
    <n v="0"/>
  </r>
  <r>
    <n v="9164"/>
    <x v="4584"/>
    <x v="1212"/>
    <d v="2017-06-12T00:00:00"/>
    <s v="Standard Class"/>
    <x v="726"/>
    <x v="726"/>
    <x v="0"/>
    <s v="United States"/>
    <s v="Chicago"/>
    <s v="Illinois"/>
    <n v="60610"/>
    <x v="2"/>
    <s v="TEC-AC-10003433"/>
    <x v="2"/>
    <s v="Accessories"/>
    <s v="Maxell 4.7GB DVD+R 5/Pack"/>
    <x v="480"/>
    <n v="3"/>
    <n v="0.2"/>
    <n v="0.74249999999999994"/>
    <s v="Kelly Williams"/>
    <s v=""/>
    <n v="1"/>
    <n v="0"/>
  </r>
  <r>
    <n v="9165"/>
    <x v="4584"/>
    <x v="1212"/>
    <d v="2017-06-12T00:00:00"/>
    <s v="Standard Class"/>
    <x v="726"/>
    <x v="726"/>
    <x v="0"/>
    <s v="United States"/>
    <s v="Chicago"/>
    <s v="Illinois"/>
    <n v="60610"/>
    <x v="2"/>
    <s v="OFF-AP-10003849"/>
    <x v="1"/>
    <s v="Appliances"/>
    <s v="Hoover Shoulder Vac Commercial Portable Vacuum"/>
    <x v="5792"/>
    <n v="2"/>
    <n v="0.8"/>
    <n v="-393.60200000000009"/>
    <s v="Kelly Williams"/>
    <s v=""/>
    <n v="1"/>
    <n v="0"/>
  </r>
  <r>
    <n v="9166"/>
    <x v="4585"/>
    <x v="890"/>
    <d v="2018-06-26T00:00:00"/>
    <s v="Second Class"/>
    <x v="77"/>
    <x v="77"/>
    <x v="0"/>
    <s v="United States"/>
    <s v="San Diego"/>
    <s v="California"/>
    <n v="92037"/>
    <x v="1"/>
    <s v="TEC-MA-10000984"/>
    <x v="2"/>
    <s v="Machines"/>
    <s v="Okidata MB760 Printer"/>
    <x v="5793"/>
    <n v="4"/>
    <n v="0.2"/>
    <n v="503.63999999999965"/>
    <s v="Anna Andreadi"/>
    <s v=""/>
    <n v="1"/>
    <n v="0"/>
  </r>
  <r>
    <n v="9167"/>
    <x v="4585"/>
    <x v="890"/>
    <d v="2018-06-26T00:00:00"/>
    <s v="Second Class"/>
    <x v="77"/>
    <x v="77"/>
    <x v="0"/>
    <s v="United States"/>
    <s v="San Diego"/>
    <s v="California"/>
    <n v="92037"/>
    <x v="1"/>
    <s v="OFF-PA-10000418"/>
    <x v="1"/>
    <s v="Paper"/>
    <s v="Xerox 189"/>
    <x v="2840"/>
    <n v="1"/>
    <n v="0"/>
    <n v="50.327999999999996"/>
    <s v="Anna Andreadi"/>
    <s v=""/>
    <n v="1"/>
    <n v="0"/>
  </r>
  <r>
    <n v="9168"/>
    <x v="4585"/>
    <x v="890"/>
    <d v="2018-06-26T00:00:00"/>
    <s v="Second Class"/>
    <x v="77"/>
    <x v="77"/>
    <x v="0"/>
    <s v="United States"/>
    <s v="San Diego"/>
    <s v="California"/>
    <n v="92037"/>
    <x v="1"/>
    <s v="OFF-AP-10001242"/>
    <x v="1"/>
    <s v="Appliances"/>
    <s v="APC 7 Outlet Network SurgeArrest Surge Protector"/>
    <x v="2624"/>
    <n v="3"/>
    <n v="0"/>
    <n v="72.431999999999988"/>
    <s v="Anna Andreadi"/>
    <s v=""/>
    <n v="1"/>
    <n v="0"/>
  </r>
  <r>
    <n v="9169"/>
    <x v="4586"/>
    <x v="543"/>
    <d v="2018-03-19T00:00:00"/>
    <s v="Standard Class"/>
    <x v="319"/>
    <x v="319"/>
    <x v="2"/>
    <s v="United States"/>
    <s v="Jackson"/>
    <s v="Mississippi"/>
    <n v="39212"/>
    <x v="0"/>
    <s v="OFF-PA-10001954"/>
    <x v="1"/>
    <s v="Paper"/>
    <s v="Xerox 1964"/>
    <x v="5794"/>
    <n v="14"/>
    <n v="0"/>
    <n v="147.08959999999999"/>
    <s v="Cassandra Brandow"/>
    <s v=""/>
    <n v="1"/>
    <n v="0"/>
  </r>
  <r>
    <n v="9170"/>
    <x v="4586"/>
    <x v="543"/>
    <d v="2018-03-19T00:00:00"/>
    <s v="Standard Class"/>
    <x v="319"/>
    <x v="319"/>
    <x v="2"/>
    <s v="United States"/>
    <s v="Jackson"/>
    <s v="Mississippi"/>
    <n v="39212"/>
    <x v="0"/>
    <s v="OFF-PA-10001954"/>
    <x v="1"/>
    <s v="Paper"/>
    <s v="Xerox 1964"/>
    <x v="1846"/>
    <n v="2"/>
    <n v="0"/>
    <n v="21.012799999999999"/>
    <s v="Cassandra Brandow"/>
    <s v=""/>
    <n v="1"/>
    <n v="0"/>
  </r>
  <r>
    <n v="9171"/>
    <x v="4587"/>
    <x v="49"/>
    <d v="2018-12-01T00:00:00"/>
    <s v="Same Day"/>
    <x v="697"/>
    <x v="697"/>
    <x v="2"/>
    <s v="United States"/>
    <s v="Oxnard"/>
    <s v="California"/>
    <n v="93030"/>
    <x v="1"/>
    <s v="FUR-FU-10000448"/>
    <x v="0"/>
    <s v="Furnishings"/>
    <s v="Tenex Chairmats For Use With Carpeted Floors"/>
    <x v="5795"/>
    <n v="2"/>
    <n v="0"/>
    <n v="1.597999999999999"/>
    <s v="Anna Andreadi"/>
    <s v=""/>
    <n v="1"/>
    <n v="0"/>
  </r>
  <r>
    <n v="9172"/>
    <x v="4587"/>
    <x v="49"/>
    <d v="2018-12-01T00:00:00"/>
    <s v="Same Day"/>
    <x v="697"/>
    <x v="697"/>
    <x v="2"/>
    <s v="United States"/>
    <s v="Oxnard"/>
    <s v="California"/>
    <n v="93030"/>
    <x v="1"/>
    <s v="OFF-PA-10001357"/>
    <x v="1"/>
    <s v="Paper"/>
    <s v="Xerox 1886"/>
    <x v="3642"/>
    <n v="1"/>
    <n v="0"/>
    <n v="22.991999999999997"/>
    <s v="Anna Andreadi"/>
    <s v=""/>
    <n v="1"/>
    <n v="0"/>
  </r>
  <r>
    <n v="9173"/>
    <x v="4587"/>
    <x v="49"/>
    <d v="2018-12-01T00:00:00"/>
    <s v="Same Day"/>
    <x v="697"/>
    <x v="697"/>
    <x v="2"/>
    <s v="United States"/>
    <s v="Oxnard"/>
    <s v="California"/>
    <n v="93030"/>
    <x v="1"/>
    <s v="OFF-ST-10002292"/>
    <x v="1"/>
    <s v="Storage"/>
    <s v="Sauder Facets Collection Locker/File Cabinet, Sky Alder Finish"/>
    <x v="5796"/>
    <n v="3"/>
    <n v="0"/>
    <n v="222.58799999999991"/>
    <s v="Anna Andreadi"/>
    <s v=""/>
    <n v="1"/>
    <n v="0"/>
  </r>
  <r>
    <n v="9174"/>
    <x v="4587"/>
    <x v="49"/>
    <d v="2018-12-01T00:00:00"/>
    <s v="Same Day"/>
    <x v="697"/>
    <x v="697"/>
    <x v="2"/>
    <s v="United States"/>
    <s v="Oxnard"/>
    <s v="California"/>
    <n v="93030"/>
    <x v="1"/>
    <s v="OFF-EN-10001219"/>
    <x v="1"/>
    <s v="Envelopes"/>
    <s v="#10- 4 1/8&quot; x 9 1/2&quot; Security-Tint Envelopes"/>
    <x v="996"/>
    <n v="3"/>
    <n v="0"/>
    <n v="11.230799999999999"/>
    <s v="Anna Andreadi"/>
    <s v=""/>
    <n v="1"/>
    <n v="0"/>
  </r>
  <r>
    <n v="9175"/>
    <x v="4588"/>
    <x v="492"/>
    <d v="2019-06-14T00:00:00"/>
    <s v="Second Class"/>
    <x v="766"/>
    <x v="766"/>
    <x v="0"/>
    <s v="United States"/>
    <s v="Kent"/>
    <s v="Washington"/>
    <n v="98031"/>
    <x v="1"/>
    <s v="TEC-PH-10002564"/>
    <x v="2"/>
    <s v="Phones"/>
    <s v="OtterBox Defender Series Case - Samsung Galaxy S4"/>
    <x v="981"/>
    <n v="3"/>
    <n v="0.2"/>
    <n v="8.9969999999999892"/>
    <s v="Anna Andreadi"/>
    <s v=""/>
    <n v="1"/>
    <n v="0"/>
  </r>
  <r>
    <n v="9176"/>
    <x v="4588"/>
    <x v="492"/>
    <d v="2019-06-14T00:00:00"/>
    <s v="Second Class"/>
    <x v="766"/>
    <x v="766"/>
    <x v="0"/>
    <s v="United States"/>
    <s v="Kent"/>
    <s v="Washington"/>
    <n v="98031"/>
    <x v="1"/>
    <s v="OFF-PA-10001639"/>
    <x v="1"/>
    <s v="Paper"/>
    <s v="Xerox 203"/>
    <x v="541"/>
    <n v="3"/>
    <n v="0"/>
    <n v="9.3312000000000008"/>
    <s v="Anna Andreadi"/>
    <s v=""/>
    <n v="1"/>
    <n v="0"/>
  </r>
  <r>
    <n v="9177"/>
    <x v="4589"/>
    <x v="690"/>
    <d v="2018-03-24T00:00:00"/>
    <s v="Standard Class"/>
    <x v="566"/>
    <x v="566"/>
    <x v="1"/>
    <s v="United States"/>
    <s v="Nashville"/>
    <s v="Tennessee"/>
    <n v="37211"/>
    <x v="0"/>
    <s v="OFF-BI-10001153"/>
    <x v="1"/>
    <s v="Binders"/>
    <s v="Ibico Recycled Grain-Textured Covers"/>
    <x v="762"/>
    <n v="3"/>
    <n v="0.7"/>
    <n v="-20.72399999999999"/>
    <s v="Cassandra Brandow"/>
    <s v=""/>
    <n v="1"/>
    <n v="0"/>
  </r>
  <r>
    <n v="9178"/>
    <x v="4590"/>
    <x v="696"/>
    <d v="2018-11-18T00:00:00"/>
    <s v="Standard Class"/>
    <x v="24"/>
    <x v="24"/>
    <x v="0"/>
    <s v="United States"/>
    <s v="New York City"/>
    <s v="New York"/>
    <n v="10035"/>
    <x v="3"/>
    <s v="TEC-PH-10003356"/>
    <x v="2"/>
    <s v="Phones"/>
    <s v="SmartStand Mobile Device Holder, Assorted Colors"/>
    <x v="62"/>
    <n v="2"/>
    <n v="0"/>
    <n v="3.9144000000000005"/>
    <s v="Chuck Magee"/>
    <s v=""/>
    <n v="1"/>
    <n v="0"/>
  </r>
  <r>
    <n v="9179"/>
    <x v="4590"/>
    <x v="696"/>
    <d v="2018-11-18T00:00:00"/>
    <s v="Standard Class"/>
    <x v="24"/>
    <x v="24"/>
    <x v="0"/>
    <s v="United States"/>
    <s v="New York City"/>
    <s v="New York"/>
    <n v="10035"/>
    <x v="3"/>
    <s v="OFF-AR-10001725"/>
    <x v="1"/>
    <s v="Art"/>
    <s v="Boston Home &amp; Office Model 2000 Electric Pencil Sharpeners"/>
    <x v="5797"/>
    <n v="1"/>
    <n v="0"/>
    <n v="6.1490000000000009"/>
    <s v="Chuck Magee"/>
    <s v=""/>
    <n v="1"/>
    <n v="0"/>
  </r>
  <r>
    <n v="9180"/>
    <x v="4591"/>
    <x v="783"/>
    <d v="2019-08-11T00:00:00"/>
    <s v="Standard Class"/>
    <x v="145"/>
    <x v="145"/>
    <x v="0"/>
    <s v="United States"/>
    <s v="Westminster"/>
    <s v="California"/>
    <n v="92683"/>
    <x v="1"/>
    <s v="TEC-PH-10002415"/>
    <x v="2"/>
    <s v="Phones"/>
    <s v="Polycom VoiceStation 500 Conference phone"/>
    <x v="5798"/>
    <n v="3"/>
    <n v="0.2"/>
    <n v="44.242500000000035"/>
    <s v="Anna Andreadi"/>
    <s v=""/>
    <n v="1"/>
    <n v="0"/>
  </r>
  <r>
    <n v="9181"/>
    <x v="4591"/>
    <x v="783"/>
    <d v="2019-08-11T00:00:00"/>
    <s v="Standard Class"/>
    <x v="145"/>
    <x v="145"/>
    <x v="0"/>
    <s v="United States"/>
    <s v="Westminster"/>
    <s v="California"/>
    <n v="92683"/>
    <x v="1"/>
    <s v="OFF-BI-10003355"/>
    <x v="1"/>
    <s v="Binders"/>
    <s v="Cardinal Holdit Business Card Pockets"/>
    <x v="1655"/>
    <n v="3"/>
    <n v="0.2"/>
    <n v="4.1832000000000003"/>
    <s v="Anna Andreadi"/>
    <s v=""/>
    <n v="1"/>
    <n v="0"/>
  </r>
  <r>
    <n v="9182"/>
    <x v="4591"/>
    <x v="783"/>
    <d v="2019-08-11T00:00:00"/>
    <s v="Standard Class"/>
    <x v="145"/>
    <x v="145"/>
    <x v="0"/>
    <s v="United States"/>
    <s v="Westminster"/>
    <s v="California"/>
    <n v="92683"/>
    <x v="1"/>
    <s v="OFF-BI-10000216"/>
    <x v="1"/>
    <s v="Binders"/>
    <s v="Mead 1st Gear 2&quot; Zipper Binder, Asst. Colors"/>
    <x v="5799"/>
    <n v="3"/>
    <n v="0.2"/>
    <n v="11.673000000000002"/>
    <s v="Anna Andreadi"/>
    <s v=""/>
    <n v="1"/>
    <n v="0"/>
  </r>
  <r>
    <n v="9183"/>
    <x v="4591"/>
    <x v="783"/>
    <d v="2019-08-11T00:00:00"/>
    <s v="Standard Class"/>
    <x v="145"/>
    <x v="145"/>
    <x v="0"/>
    <s v="United States"/>
    <s v="Westminster"/>
    <s v="California"/>
    <n v="92683"/>
    <x v="1"/>
    <s v="TEC-AC-10004803"/>
    <x v="2"/>
    <s v="Accessories"/>
    <s v="Sony Micro Vault Click 4 GB USB 2.0 Flash Drive"/>
    <x v="5800"/>
    <n v="4"/>
    <n v="0"/>
    <n v="7.8064000000000036"/>
    <s v="Anna Andreadi"/>
    <s v=""/>
    <n v="1"/>
    <n v="0"/>
  </r>
  <r>
    <n v="9184"/>
    <x v="4591"/>
    <x v="783"/>
    <d v="2019-08-11T00:00:00"/>
    <s v="Standard Class"/>
    <x v="145"/>
    <x v="145"/>
    <x v="0"/>
    <s v="United States"/>
    <s v="Westminster"/>
    <s v="California"/>
    <n v="92683"/>
    <x v="1"/>
    <s v="OFF-PA-10001970"/>
    <x v="1"/>
    <s v="Paper"/>
    <s v="Xerox 1881"/>
    <x v="335"/>
    <n v="2"/>
    <n v="0"/>
    <n v="11.543199999999999"/>
    <s v="Anna Andreadi"/>
    <s v=""/>
    <n v="1"/>
    <n v="0"/>
  </r>
  <r>
    <n v="9185"/>
    <x v="4591"/>
    <x v="783"/>
    <d v="2019-08-11T00:00:00"/>
    <s v="Standard Class"/>
    <x v="145"/>
    <x v="145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x v="2678"/>
    <n v="1"/>
    <n v="0"/>
    <n v="15.524999999999999"/>
    <s v="Anna Andreadi"/>
    <s v=""/>
    <n v="1"/>
    <n v="0"/>
  </r>
  <r>
    <n v="9186"/>
    <x v="4591"/>
    <x v="783"/>
    <d v="2019-08-11T00:00:00"/>
    <s v="Standard Class"/>
    <x v="145"/>
    <x v="145"/>
    <x v="0"/>
    <s v="United States"/>
    <s v="Westminster"/>
    <s v="California"/>
    <n v="92683"/>
    <x v="1"/>
    <s v="FUR-CH-10002317"/>
    <x v="0"/>
    <s v="Chairs"/>
    <s v="Global Enterprise Series Seating Low-Back Swivel/Tilt Chairs"/>
    <x v="5801"/>
    <n v="1"/>
    <n v="0.2"/>
    <n v="25.897999999999982"/>
    <s v="Anna Andreadi"/>
    <s v=""/>
    <n v="1"/>
    <n v="0"/>
  </r>
  <r>
    <n v="9187"/>
    <x v="4591"/>
    <x v="783"/>
    <d v="2019-08-11T00:00:00"/>
    <s v="Standard Class"/>
    <x v="145"/>
    <x v="145"/>
    <x v="0"/>
    <s v="United States"/>
    <s v="Westminster"/>
    <s v="California"/>
    <n v="92683"/>
    <x v="1"/>
    <s v="OFF-AP-10002534"/>
    <x v="1"/>
    <s v="Appliances"/>
    <s v="3.6 Cubic Foot Counter Height Office Refrigerator"/>
    <x v="5802"/>
    <n v="5"/>
    <n v="0"/>
    <n v="412.46800000000007"/>
    <s v="Anna Andreadi"/>
    <s v=""/>
    <n v="1"/>
    <n v="0"/>
  </r>
  <r>
    <n v="9188"/>
    <x v="4592"/>
    <x v="291"/>
    <d v="2017-08-25T00:00:00"/>
    <s v="Standard Class"/>
    <x v="598"/>
    <x v="598"/>
    <x v="2"/>
    <s v="United States"/>
    <s v="Allentown"/>
    <s v="Pennsylvania"/>
    <n v="18103"/>
    <x v="3"/>
    <s v="OFF-SU-10001935"/>
    <x v="1"/>
    <s v="Supplies"/>
    <s v="Staple remover"/>
    <x v="4273"/>
    <n v="2"/>
    <n v="0.2"/>
    <n v="-0.69760000000000066"/>
    <s v="Chuck Magee"/>
    <s v=""/>
    <n v="1"/>
    <n v="0"/>
  </r>
  <r>
    <n v="9189"/>
    <x v="4592"/>
    <x v="291"/>
    <d v="2017-08-25T00:00:00"/>
    <s v="Standard Class"/>
    <x v="598"/>
    <x v="598"/>
    <x v="2"/>
    <s v="United States"/>
    <s v="Allentown"/>
    <s v="Pennsylvania"/>
    <n v="18103"/>
    <x v="3"/>
    <s v="TEC-AC-10000290"/>
    <x v="2"/>
    <s v="Accessories"/>
    <s v="Sabrent 4-Port USB 2.0 Hub"/>
    <x v="5018"/>
    <n v="4"/>
    <n v="0.2"/>
    <n v="3.8024000000000004"/>
    <s v="Chuck Magee"/>
    <s v=""/>
    <n v="1"/>
    <n v="0"/>
  </r>
  <r>
    <n v="9190"/>
    <x v="4592"/>
    <x v="291"/>
    <d v="2017-08-25T00:00:00"/>
    <s v="Standard Class"/>
    <x v="598"/>
    <x v="598"/>
    <x v="2"/>
    <s v="United States"/>
    <s v="Allentown"/>
    <s v="Pennsylvania"/>
    <n v="18103"/>
    <x v="3"/>
    <s v="OFF-ST-10002574"/>
    <x v="1"/>
    <s v="Storage"/>
    <s v="SAFCO Commercial Wire Shelving, Black"/>
    <x v="5803"/>
    <n v="6"/>
    <n v="0.2"/>
    <n v="-165.768"/>
    <s v="Chuck Magee"/>
    <s v=""/>
    <n v="1"/>
    <n v="0"/>
  </r>
  <r>
    <n v="9191"/>
    <x v="4592"/>
    <x v="291"/>
    <d v="2017-08-25T00:00:00"/>
    <s v="Standard Class"/>
    <x v="598"/>
    <x v="598"/>
    <x v="2"/>
    <s v="United States"/>
    <s v="Allentown"/>
    <s v="Pennsylvania"/>
    <n v="18103"/>
    <x v="3"/>
    <s v="OFF-BI-10004519"/>
    <x v="1"/>
    <s v="Binders"/>
    <s v="GBC DocuBind P100 Manual Binding Machine"/>
    <x v="5804"/>
    <n v="2"/>
    <n v="0.7"/>
    <n v="-82.989999999999981"/>
    <s v="Chuck Magee"/>
    <s v=""/>
    <n v="1"/>
    <n v="0"/>
  </r>
  <r>
    <n v="9192"/>
    <x v="4592"/>
    <x v="291"/>
    <d v="2017-08-25T00:00:00"/>
    <s v="Standard Class"/>
    <x v="598"/>
    <x v="598"/>
    <x v="2"/>
    <s v="United States"/>
    <s v="Allentown"/>
    <s v="Pennsylvania"/>
    <n v="18103"/>
    <x v="3"/>
    <s v="OFF-PA-10003625"/>
    <x v="1"/>
    <s v="Paper"/>
    <s v="Xerox 1979"/>
    <x v="2000"/>
    <n v="2"/>
    <n v="0.2"/>
    <n v="15.489999999999997"/>
    <s v="Chuck Magee"/>
    <s v=""/>
    <n v="1"/>
    <n v="0"/>
  </r>
  <r>
    <n v="9193"/>
    <x v="4593"/>
    <x v="121"/>
    <d v="2017-11-07T00:00:00"/>
    <s v="Standard Class"/>
    <x v="121"/>
    <x v="121"/>
    <x v="1"/>
    <s v="United States"/>
    <s v="San Antonio"/>
    <s v="Texas"/>
    <n v="78207"/>
    <x v="2"/>
    <s v="OFF-BI-10001524"/>
    <x v="1"/>
    <s v="Binders"/>
    <s v="GBC Premium Transparent Covers with Diagonal Lined Pattern"/>
    <x v="5805"/>
    <n v="7"/>
    <n v="0.8"/>
    <n v="-46.995200000000025"/>
    <s v="Kelly Williams"/>
    <s v=""/>
    <n v="1"/>
    <n v="0"/>
  </r>
  <r>
    <n v="9194"/>
    <x v="4593"/>
    <x v="121"/>
    <d v="2017-11-07T00:00:00"/>
    <s v="Standard Class"/>
    <x v="121"/>
    <x v="121"/>
    <x v="1"/>
    <s v="United States"/>
    <s v="San Antonio"/>
    <s v="Texas"/>
    <n v="78207"/>
    <x v="2"/>
    <s v="TEC-PH-10002200"/>
    <x v="2"/>
    <s v="Phones"/>
    <s v="Aastra 6757i CT Wireless VoIP phone"/>
    <x v="3532"/>
    <n v="2"/>
    <n v="0.2"/>
    <n v="38.779199999999989"/>
    <s v="Kelly Williams"/>
    <s v=""/>
    <n v="1"/>
    <n v="0"/>
  </r>
  <r>
    <n v="9195"/>
    <x v="4594"/>
    <x v="953"/>
    <d v="2016-12-06T00:00:00"/>
    <s v="Standard Class"/>
    <x v="171"/>
    <x v="171"/>
    <x v="0"/>
    <s v="United States"/>
    <s v="Avondale"/>
    <s v="Arizona"/>
    <n v="85323"/>
    <x v="1"/>
    <s v="OFF-SU-10001664"/>
    <x v="1"/>
    <s v="Supplies"/>
    <s v="Acme Office Executive Series Stainless Steel Trimmers"/>
    <x v="2758"/>
    <n v="7"/>
    <n v="0.2"/>
    <n v="3.5993999999999993"/>
    <s v="Anna Andreadi"/>
    <s v=""/>
    <n v="1"/>
    <n v="0"/>
  </r>
  <r>
    <n v="9196"/>
    <x v="4594"/>
    <x v="953"/>
    <d v="2016-12-06T00:00:00"/>
    <s v="Standard Class"/>
    <x v="171"/>
    <x v="171"/>
    <x v="0"/>
    <s v="United States"/>
    <s v="Avondale"/>
    <s v="Arizona"/>
    <n v="85323"/>
    <x v="1"/>
    <s v="TEC-AC-10002550"/>
    <x v="2"/>
    <s v="Accessories"/>
    <s v="Memorex 25GB 6X Branded Blu-Ray Recordable Disc, 30/Pack"/>
    <x v="5806"/>
    <n v="4"/>
    <n v="0.2"/>
    <n v="-16.614000000000004"/>
    <s v="Anna Andreadi"/>
    <s v=""/>
    <n v="1"/>
    <n v="0"/>
  </r>
  <r>
    <n v="9197"/>
    <x v="4595"/>
    <x v="1025"/>
    <d v="2016-05-15T00:00:00"/>
    <s v="Standard Class"/>
    <x v="411"/>
    <x v="411"/>
    <x v="0"/>
    <s v="United States"/>
    <s v="San Jose"/>
    <s v="California"/>
    <n v="95123"/>
    <x v="1"/>
    <s v="OFF-PA-10004353"/>
    <x v="1"/>
    <s v="Paper"/>
    <s v="Southworth 25% Cotton Premium Laser Paper and Envelopes"/>
    <x v="792"/>
    <n v="2"/>
    <n v="0"/>
    <n v="19.180800000000001"/>
    <s v="Anna Andreadi"/>
    <s v=""/>
    <n v="1"/>
    <n v="0"/>
  </r>
  <r>
    <n v="9198"/>
    <x v="4595"/>
    <x v="1025"/>
    <d v="2016-05-15T00:00:00"/>
    <s v="Standard Class"/>
    <x v="411"/>
    <x v="411"/>
    <x v="0"/>
    <s v="United States"/>
    <s v="San Jose"/>
    <s v="California"/>
    <n v="95123"/>
    <x v="1"/>
    <s v="TEC-PH-10001817"/>
    <x v="2"/>
    <s v="Phones"/>
    <s v="Wilson Electronics DB Pro Signal Booster"/>
    <x v="5807"/>
    <n v="5"/>
    <n v="0.2"/>
    <n v="125.30000000000007"/>
    <s v="Anna Andreadi"/>
    <s v=""/>
    <n v="1"/>
    <n v="0"/>
  </r>
  <r>
    <n v="9199"/>
    <x v="4595"/>
    <x v="1025"/>
    <d v="2016-05-15T00:00:00"/>
    <s v="Standard Class"/>
    <x v="411"/>
    <x v="411"/>
    <x v="0"/>
    <s v="United States"/>
    <s v="San Jose"/>
    <s v="California"/>
    <n v="95123"/>
    <x v="1"/>
    <s v="OFF-SU-10004737"/>
    <x v="1"/>
    <s v="Supplies"/>
    <s v="Acme Design Stainless Steel Bent Scissors"/>
    <x v="5808"/>
    <n v="6"/>
    <n v="0"/>
    <n v="11.0808"/>
    <s v="Anna Andreadi"/>
    <s v=""/>
    <n v="1"/>
    <n v="0"/>
  </r>
  <r>
    <n v="9200"/>
    <x v="4595"/>
    <x v="1025"/>
    <d v="2016-05-15T00:00:00"/>
    <s v="Standard Class"/>
    <x v="411"/>
    <x v="411"/>
    <x v="0"/>
    <s v="United States"/>
    <s v="San Jose"/>
    <s v="California"/>
    <n v="95123"/>
    <x v="1"/>
    <s v="FUR-CH-10002320"/>
    <x v="0"/>
    <s v="Chairs"/>
    <s v="Hon Pagoda Stacking Chairs"/>
    <x v="5809"/>
    <n v="1"/>
    <n v="0.2"/>
    <n v="32.097999999999971"/>
    <s v="Anna Andreadi"/>
    <s v=""/>
    <n v="1"/>
    <n v="0"/>
  </r>
  <r>
    <n v="9201"/>
    <x v="4596"/>
    <x v="508"/>
    <d v="2018-10-20T00:00:00"/>
    <s v="First Class"/>
    <x v="749"/>
    <x v="749"/>
    <x v="0"/>
    <s v="United States"/>
    <s v="Perth Amboy"/>
    <s v="New Jersey"/>
    <n v="8861"/>
    <x v="3"/>
    <s v="FUR-BO-10001337"/>
    <x v="0"/>
    <s v="Bookcases"/>
    <s v="O'Sullivan Living Dimensions 2-Shelf Bookcases"/>
    <x v="5810"/>
    <n v="1"/>
    <n v="0"/>
    <n v="12.097999999999999"/>
    <s v="Chuck Magee"/>
    <s v=""/>
    <n v="1"/>
    <n v="0"/>
  </r>
  <r>
    <n v="9202"/>
    <x v="4596"/>
    <x v="508"/>
    <d v="2018-10-20T00:00:00"/>
    <s v="First Class"/>
    <x v="749"/>
    <x v="749"/>
    <x v="0"/>
    <s v="United States"/>
    <s v="Perth Amboy"/>
    <s v="New Jersey"/>
    <n v="8861"/>
    <x v="3"/>
    <s v="OFF-BI-10004584"/>
    <x v="1"/>
    <s v="Binders"/>
    <s v="GBC ProClick 150 Presentation Binding System"/>
    <x v="5811"/>
    <n v="1"/>
    <n v="0"/>
    <n v="148.51060000000001"/>
    <s v="Chuck Magee"/>
    <s v=""/>
    <n v="1"/>
    <n v="0"/>
  </r>
  <r>
    <n v="9203"/>
    <x v="4597"/>
    <x v="859"/>
    <d v="2018-11-03T00:00:00"/>
    <s v="Standard Class"/>
    <x v="553"/>
    <x v="553"/>
    <x v="1"/>
    <s v="United States"/>
    <s v="New York City"/>
    <s v="New York"/>
    <n v="10011"/>
    <x v="3"/>
    <s v="OFF-BI-10004817"/>
    <x v="1"/>
    <s v="Binders"/>
    <s v="GBC Personal VeloBind Strips"/>
    <x v="1528"/>
    <n v="3"/>
    <n v="0.2"/>
    <n v="10.0632"/>
    <s v="Chuck Magee"/>
    <s v=""/>
    <n v="1"/>
    <n v="0"/>
  </r>
  <r>
    <n v="9204"/>
    <x v="4597"/>
    <x v="859"/>
    <d v="2018-11-03T00:00:00"/>
    <s v="Standard Class"/>
    <x v="553"/>
    <x v="553"/>
    <x v="1"/>
    <s v="United States"/>
    <s v="New York City"/>
    <s v="New York"/>
    <n v="10011"/>
    <x v="3"/>
    <s v="OFF-AR-10004602"/>
    <x v="1"/>
    <s v="Art"/>
    <s v="Boston KS Multi-Size Manual Pencil Sharpener"/>
    <x v="1164"/>
    <n v="5"/>
    <n v="0"/>
    <n v="32.186000000000007"/>
    <s v="Chuck Magee"/>
    <s v=""/>
    <n v="1"/>
    <n v="0"/>
  </r>
  <r>
    <n v="9205"/>
    <x v="4598"/>
    <x v="49"/>
    <d v="2018-12-05T00:00:00"/>
    <s v="Standard Class"/>
    <x v="92"/>
    <x v="92"/>
    <x v="1"/>
    <s v="United States"/>
    <s v="Los Angeles"/>
    <s v="California"/>
    <n v="90004"/>
    <x v="1"/>
    <s v="OFF-AR-10001149"/>
    <x v="1"/>
    <s v="Art"/>
    <s v="Sanford Colorific Colored Pencils, 12/Box"/>
    <x v="4173"/>
    <n v="8"/>
    <n v="0"/>
    <n v="6.911999999999999"/>
    <s v="Anna Andreadi"/>
    <n v="1"/>
    <n v="0"/>
    <n v="0"/>
  </r>
  <r>
    <n v="9206"/>
    <x v="4599"/>
    <x v="438"/>
    <d v="2018-04-21T00:00:00"/>
    <s v="Same Day"/>
    <x v="537"/>
    <x v="537"/>
    <x v="0"/>
    <s v="United States"/>
    <s v="Milford"/>
    <s v="Connecticut"/>
    <n v="6460"/>
    <x v="3"/>
    <s v="OFF-AR-10004817"/>
    <x v="1"/>
    <s v="Art"/>
    <s v="Colorific Watercolor Pencils"/>
    <x v="1154"/>
    <n v="3"/>
    <n v="0"/>
    <n v="4.4891999999999985"/>
    <s v="Chuck Magee"/>
    <s v=""/>
    <n v="1"/>
    <n v="0"/>
  </r>
  <r>
    <n v="9207"/>
    <x v="4599"/>
    <x v="438"/>
    <d v="2018-04-21T00:00:00"/>
    <s v="Same Day"/>
    <x v="537"/>
    <x v="537"/>
    <x v="0"/>
    <s v="United States"/>
    <s v="Milford"/>
    <s v="Connecticut"/>
    <n v="6460"/>
    <x v="3"/>
    <s v="OFF-PA-10003797"/>
    <x v="1"/>
    <s v="Paper"/>
    <s v="Xerox 209"/>
    <x v="187"/>
    <n v="8"/>
    <n v="0"/>
    <n v="24.883200000000002"/>
    <s v="Chuck Magee"/>
    <s v=""/>
    <n v="1"/>
    <n v="0"/>
  </r>
  <r>
    <n v="9208"/>
    <x v="4600"/>
    <x v="646"/>
    <d v="2019-08-07T00:00:00"/>
    <s v="Standard Class"/>
    <x v="455"/>
    <x v="455"/>
    <x v="0"/>
    <s v="United States"/>
    <s v="Bloomington"/>
    <s v="Illinois"/>
    <n v="61701"/>
    <x v="2"/>
    <s v="TEC-AC-10000682"/>
    <x v="2"/>
    <s v="Accessories"/>
    <s v="Kensington K72356US Mouse-in-a-Box USB Desktop Mouse"/>
    <x v="5812"/>
    <n v="3"/>
    <n v="0.2"/>
    <n v="7.4654999999999987"/>
    <s v="Kelly Williams"/>
    <s v=""/>
    <n v="1"/>
    <n v="0"/>
  </r>
  <r>
    <n v="9209"/>
    <x v="4601"/>
    <x v="646"/>
    <d v="2019-08-08T00:00:00"/>
    <s v="Second Class"/>
    <x v="554"/>
    <x v="554"/>
    <x v="1"/>
    <s v="United States"/>
    <s v="Seattle"/>
    <s v="Washington"/>
    <n v="98105"/>
    <x v="1"/>
    <s v="OFF-ST-10003996"/>
    <x v="1"/>
    <s v="Storage"/>
    <s v="Letter/Legal File Tote with Clear Snap-On Lid, Black Granite"/>
    <x v="5813"/>
    <n v="1"/>
    <n v="0"/>
    <n v="4.1755999999999993"/>
    <s v="Anna Andreadi"/>
    <s v=""/>
    <n v="1"/>
    <n v="0"/>
  </r>
  <r>
    <n v="9210"/>
    <x v="4602"/>
    <x v="157"/>
    <d v="2019-12-14T00:00:00"/>
    <s v="Second Class"/>
    <x v="789"/>
    <x v="789"/>
    <x v="2"/>
    <s v="United States"/>
    <s v="Burlington"/>
    <s v="Iowa"/>
    <n v="52601"/>
    <x v="2"/>
    <s v="OFF-EN-10003160"/>
    <x v="1"/>
    <s v="Envelopes"/>
    <s v="Pastel Pink Envelopes"/>
    <x v="6"/>
    <n v="1"/>
    <n v="0"/>
    <n v="3.4944000000000002"/>
    <s v="Kelly Williams"/>
    <s v=""/>
    <n v="1"/>
    <n v="1"/>
  </r>
  <r>
    <n v="9211"/>
    <x v="4602"/>
    <x v="157"/>
    <d v="2019-12-14T00:00:00"/>
    <s v="Second Class"/>
    <x v="789"/>
    <x v="789"/>
    <x v="2"/>
    <s v="United States"/>
    <s v="Burlington"/>
    <s v="Iowa"/>
    <n v="52601"/>
    <x v="2"/>
    <s v="OFF-BI-10002012"/>
    <x v="1"/>
    <s v="Binders"/>
    <s v="Wilson Jones Easy Flow II Sheet Lifters"/>
    <x v="5592"/>
    <n v="3"/>
    <n v="0"/>
    <n v="2.5920000000000001"/>
    <s v="Kelly Williams"/>
    <s v=""/>
    <n v="1"/>
    <n v="0"/>
  </r>
  <r>
    <n v="9212"/>
    <x v="4603"/>
    <x v="948"/>
    <d v="2017-03-19T00:00:00"/>
    <s v="Standard Class"/>
    <x v="482"/>
    <x v="482"/>
    <x v="0"/>
    <s v="United States"/>
    <s v="Roseville"/>
    <s v="California"/>
    <n v="95661"/>
    <x v="1"/>
    <s v="OFF-PA-10002105"/>
    <x v="1"/>
    <s v="Paper"/>
    <s v="Xerox 223"/>
    <x v="541"/>
    <n v="3"/>
    <n v="0"/>
    <n v="9.3312000000000008"/>
    <s v="Anna Andreadi"/>
    <s v=""/>
    <n v="1"/>
    <n v="0"/>
  </r>
  <r>
    <n v="9213"/>
    <x v="4604"/>
    <x v="589"/>
    <d v="2016-12-15T00:00:00"/>
    <s v="Standard Class"/>
    <x v="249"/>
    <x v="249"/>
    <x v="1"/>
    <s v="United States"/>
    <s v="San Francisco"/>
    <s v="California"/>
    <n v="94110"/>
    <x v="1"/>
    <s v="FUR-FU-10000397"/>
    <x v="0"/>
    <s v="Furnishings"/>
    <s v="Luxo Economy Swing Arm Lamp"/>
    <x v="1155"/>
    <n v="2"/>
    <n v="0"/>
    <n v="11.166400000000003"/>
    <s v="Anna Andreadi"/>
    <s v=""/>
    <n v="1"/>
    <n v="0"/>
  </r>
  <r>
    <n v="9214"/>
    <x v="4604"/>
    <x v="589"/>
    <d v="2016-12-15T00:00:00"/>
    <s v="Standard Class"/>
    <x v="249"/>
    <x v="249"/>
    <x v="1"/>
    <s v="United States"/>
    <s v="San Francisco"/>
    <s v="California"/>
    <n v="94110"/>
    <x v="1"/>
    <s v="FUR-FU-10000758"/>
    <x v="0"/>
    <s v="Furnishings"/>
    <s v="DAX Natural Wood-Tone Poster Frame"/>
    <x v="4092"/>
    <n v="3"/>
    <n v="0"/>
    <n v="28.598399999999994"/>
    <s v="Anna Andreadi"/>
    <s v=""/>
    <n v="1"/>
    <n v="0"/>
  </r>
  <r>
    <n v="9215"/>
    <x v="4605"/>
    <x v="1033"/>
    <d v="2019-10-02T00:00:00"/>
    <s v="First Class"/>
    <x v="541"/>
    <x v="541"/>
    <x v="1"/>
    <s v="United States"/>
    <s v="Philadelphia"/>
    <s v="Pennsylvania"/>
    <n v="19120"/>
    <x v="3"/>
    <s v="OFF-LA-10004677"/>
    <x v="1"/>
    <s v="Labels"/>
    <s v="Self-Adhesive Address Labels for Typewriters with Dispenser Box"/>
    <x v="5814"/>
    <n v="7"/>
    <n v="0.2"/>
    <n v="6.9741"/>
    <s v="Chuck Magee"/>
    <s v=""/>
    <n v="1"/>
    <n v="0"/>
  </r>
  <r>
    <n v="9216"/>
    <x v="4606"/>
    <x v="831"/>
    <d v="2018-11-26T00:00:00"/>
    <s v="Standard Class"/>
    <x v="260"/>
    <x v="260"/>
    <x v="1"/>
    <s v="United States"/>
    <s v="Los Angeles"/>
    <s v="California"/>
    <n v="90049"/>
    <x v="1"/>
    <s v="OFF-PA-10004451"/>
    <x v="1"/>
    <s v="Paper"/>
    <s v="Xerox 222"/>
    <x v="56"/>
    <n v="5"/>
    <n v="0"/>
    <n v="15.552000000000001"/>
    <s v="Anna Andreadi"/>
    <s v=""/>
    <n v="1"/>
    <n v="0"/>
  </r>
  <r>
    <n v="9217"/>
    <x v="4607"/>
    <x v="221"/>
    <d v="2019-11-30T00:00:00"/>
    <s v="Standard Class"/>
    <x v="684"/>
    <x v="684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x v="5815"/>
    <n v="1"/>
    <n v="0.8"/>
    <n v="-24.771599999999999"/>
    <s v="Kelly Williams"/>
    <s v=""/>
    <n v="1"/>
    <n v="0"/>
  </r>
  <r>
    <n v="9218"/>
    <x v="4608"/>
    <x v="237"/>
    <d v="2019-11-17T00:00:00"/>
    <s v="First Class"/>
    <x v="585"/>
    <x v="585"/>
    <x v="2"/>
    <s v="United States"/>
    <s v="Minneapolis"/>
    <s v="Minnesota"/>
    <n v="55407"/>
    <x v="2"/>
    <s v="OFF-EN-10004459"/>
    <x v="1"/>
    <s v="Envelopes"/>
    <s v="Security-Tint Envelopes"/>
    <x v="770"/>
    <n v="2"/>
    <n v="0"/>
    <n v="7.4871999999999996"/>
    <s v="Kelly Williams"/>
    <s v=""/>
    <n v="1"/>
    <n v="0"/>
  </r>
  <r>
    <n v="9219"/>
    <x v="4609"/>
    <x v="748"/>
    <d v="2017-08-20T00:00:00"/>
    <s v="Standard Class"/>
    <x v="527"/>
    <x v="527"/>
    <x v="0"/>
    <s v="United States"/>
    <s v="Philadelphia"/>
    <s v="Pennsylvania"/>
    <n v="19120"/>
    <x v="3"/>
    <s v="OFF-ST-10002352"/>
    <x v="1"/>
    <s v="Storage"/>
    <s v="Iris Project Case"/>
    <x v="5219"/>
    <n v="7"/>
    <n v="0.2"/>
    <n v="3.3515999999999977"/>
    <s v="Chuck Magee"/>
    <s v=""/>
    <n v="1"/>
    <n v="0"/>
  </r>
  <r>
    <n v="9220"/>
    <x v="4609"/>
    <x v="748"/>
    <d v="2017-08-20T00:00:00"/>
    <s v="Standard Class"/>
    <x v="527"/>
    <x v="527"/>
    <x v="0"/>
    <s v="United States"/>
    <s v="Philadelphia"/>
    <s v="Pennsylvania"/>
    <n v="19120"/>
    <x v="3"/>
    <s v="FUR-BO-10000780"/>
    <x v="0"/>
    <s v="Bookcases"/>
    <s v="O'Sullivan Plantations 2-Door Library in Landvery Oak"/>
    <x v="5771"/>
    <n v="3"/>
    <n v="0.5"/>
    <n v="-204.99959999999996"/>
    <s v="Chuck Magee"/>
    <s v=""/>
    <n v="1"/>
    <n v="0"/>
  </r>
  <r>
    <n v="9221"/>
    <x v="4610"/>
    <x v="119"/>
    <d v="2019-10-14T00:00:00"/>
    <s v="First Class"/>
    <x v="659"/>
    <x v="659"/>
    <x v="0"/>
    <s v="United States"/>
    <s v="Lafayette"/>
    <s v="Louisiana"/>
    <n v="70506"/>
    <x v="0"/>
    <s v="OFF-LA-10000248"/>
    <x v="1"/>
    <s v="Labels"/>
    <s v="Avery 52"/>
    <x v="469"/>
    <n v="3"/>
    <n v="0"/>
    <n v="5.2028999999999996"/>
    <s v="Cassandra Brandow"/>
    <s v=""/>
    <n v="1"/>
    <n v="0"/>
  </r>
  <r>
    <n v="9222"/>
    <x v="4610"/>
    <x v="119"/>
    <d v="2019-10-14T00:00:00"/>
    <s v="First Class"/>
    <x v="659"/>
    <x v="659"/>
    <x v="0"/>
    <s v="United States"/>
    <s v="Lafayette"/>
    <s v="Louisiana"/>
    <n v="70506"/>
    <x v="0"/>
    <s v="FUR-TA-10003473"/>
    <x v="0"/>
    <s v="Tables"/>
    <s v="Bretford Rectangular Conference Table Tops"/>
    <x v="5816"/>
    <n v="4"/>
    <n v="0"/>
    <n v="346.03960000000006"/>
    <s v="Cassandra Brandow"/>
    <s v=""/>
    <n v="1"/>
    <n v="0"/>
  </r>
  <r>
    <n v="9223"/>
    <x v="4610"/>
    <x v="119"/>
    <d v="2019-10-14T00:00:00"/>
    <s v="First Class"/>
    <x v="659"/>
    <x v="659"/>
    <x v="0"/>
    <s v="United States"/>
    <s v="Lafayette"/>
    <s v="Louisiana"/>
    <n v="70506"/>
    <x v="0"/>
    <s v="OFF-PA-10004355"/>
    <x v="1"/>
    <s v="Paper"/>
    <s v="Xerox 231"/>
    <x v="243"/>
    <n v="4"/>
    <n v="0"/>
    <n v="12.441600000000001"/>
    <s v="Cassandra Brandow"/>
    <s v=""/>
    <n v="1"/>
    <n v="0"/>
  </r>
  <r>
    <n v="9224"/>
    <x v="4611"/>
    <x v="259"/>
    <d v="2019-11-04T00:00:00"/>
    <s v="Same Day"/>
    <x v="86"/>
    <x v="86"/>
    <x v="2"/>
    <s v="United States"/>
    <s v="Bryan"/>
    <s v="Texas"/>
    <n v="77803"/>
    <x v="2"/>
    <s v="OFF-BI-10001308"/>
    <x v="1"/>
    <s v="Binders"/>
    <s v="GBC Standard Plastic Binding Systems' Combs"/>
    <x v="5817"/>
    <n v="6"/>
    <n v="0.8"/>
    <n v="-13.188000000000009"/>
    <s v="Kelly Williams"/>
    <s v=""/>
    <n v="1"/>
    <n v="0"/>
  </r>
  <r>
    <n v="9225"/>
    <x v="4611"/>
    <x v="259"/>
    <d v="2019-11-04T00:00:00"/>
    <s v="Same Day"/>
    <x v="86"/>
    <x v="86"/>
    <x v="2"/>
    <s v="United States"/>
    <s v="Bryan"/>
    <s v="Texas"/>
    <n v="77803"/>
    <x v="2"/>
    <s v="OFF-BI-10003094"/>
    <x v="1"/>
    <s v="Binders"/>
    <s v="Self-Adhesive Ring Binder Labels"/>
    <x v="5818"/>
    <n v="2"/>
    <n v="0.8"/>
    <n v="-2.3232000000000008"/>
    <s v="Kelly Williams"/>
    <s v=""/>
    <n v="1"/>
    <n v="0"/>
  </r>
  <r>
    <n v="9226"/>
    <x v="4611"/>
    <x v="259"/>
    <d v="2019-11-04T00:00:00"/>
    <s v="Same Day"/>
    <x v="86"/>
    <x v="86"/>
    <x v="2"/>
    <s v="United States"/>
    <s v="Bryan"/>
    <s v="Texas"/>
    <n v="77803"/>
    <x v="2"/>
    <s v="OFF-BI-10004040"/>
    <x v="1"/>
    <s v="Binders"/>
    <s v="Wilson Jones Impact Binders"/>
    <x v="5819"/>
    <n v="4"/>
    <n v="0.8"/>
    <n v="-6.4232000000000014"/>
    <s v="Kelly Williams"/>
    <s v=""/>
    <n v="1"/>
    <n v="0"/>
  </r>
  <r>
    <n v="9227"/>
    <x v="4611"/>
    <x v="259"/>
    <d v="2019-11-04T00:00:00"/>
    <s v="Same Day"/>
    <x v="86"/>
    <x v="86"/>
    <x v="2"/>
    <s v="United States"/>
    <s v="Bryan"/>
    <s v="Texas"/>
    <n v="77803"/>
    <x v="2"/>
    <s v="OFF-ST-10002485"/>
    <x v="1"/>
    <s v="Storage"/>
    <s v="Rogers Deluxe File Chest"/>
    <x v="5820"/>
    <n v="3"/>
    <n v="0.2"/>
    <n v="-12.528600000000001"/>
    <s v="Kelly Williams"/>
    <s v=""/>
    <n v="1"/>
    <n v="0"/>
  </r>
  <r>
    <n v="9228"/>
    <x v="4612"/>
    <x v="498"/>
    <d v="2019-03-24T00:00:00"/>
    <s v="Standard Class"/>
    <x v="433"/>
    <x v="433"/>
    <x v="1"/>
    <s v="United States"/>
    <s v="Los Angeles"/>
    <s v="California"/>
    <n v="90008"/>
    <x v="1"/>
    <s v="OFF-AP-10001205"/>
    <x v="1"/>
    <s v="Appliances"/>
    <s v="Belkin 5 Outlet SurgeMaster Power Centers"/>
    <x v="5821"/>
    <n v="7"/>
    <n v="0"/>
    <n v="106.78080000000003"/>
    <s v="Anna Andreadi"/>
    <s v=""/>
    <n v="1"/>
    <n v="0"/>
  </r>
  <r>
    <n v="9229"/>
    <x v="4613"/>
    <x v="935"/>
    <d v="2016-11-03T00:00:00"/>
    <s v="Same Day"/>
    <x v="426"/>
    <x v="426"/>
    <x v="2"/>
    <s v="United States"/>
    <s v="Los Angeles"/>
    <s v="California"/>
    <n v="90049"/>
    <x v="1"/>
    <s v="OFF-AR-10001868"/>
    <x v="1"/>
    <s v="Art"/>
    <s v="Prang Dustless Chalk Sticks"/>
    <x v="1336"/>
    <n v="4"/>
    <n v="0"/>
    <n v="3.36"/>
    <s v="Anna Andreadi"/>
    <s v=""/>
    <n v="1"/>
    <n v="0"/>
  </r>
  <r>
    <n v="9230"/>
    <x v="4614"/>
    <x v="283"/>
    <d v="2019-07-26T00:00:00"/>
    <s v="First Class"/>
    <x v="14"/>
    <x v="14"/>
    <x v="0"/>
    <s v="United States"/>
    <s v="Los Angeles"/>
    <s v="California"/>
    <n v="90045"/>
    <x v="1"/>
    <s v="OFF-BI-10003429"/>
    <x v="1"/>
    <s v="Binders"/>
    <s v="Cardinal HOLDit! Binder Insert Strips,Extra Strips"/>
    <x v="5822"/>
    <n v="3"/>
    <n v="0.2"/>
    <n v="5.5070999999999994"/>
    <s v="Anna Andreadi"/>
    <s v=""/>
    <n v="1"/>
    <n v="0"/>
  </r>
  <r>
    <n v="9231"/>
    <x v="4614"/>
    <x v="283"/>
    <d v="2019-07-26T00:00:00"/>
    <s v="First Class"/>
    <x v="14"/>
    <x v="14"/>
    <x v="0"/>
    <s v="United States"/>
    <s v="Los Angeles"/>
    <s v="California"/>
    <n v="90045"/>
    <x v="1"/>
    <s v="OFF-PA-10002689"/>
    <x v="1"/>
    <s v="Paper"/>
    <s v="Weyerhaeuser First Choice Laser/Copy Paper (20Lb. and 88 Bright)"/>
    <x v="713"/>
    <n v="9"/>
    <n v="0"/>
    <n v="27.993600000000001"/>
    <s v="Anna Andreadi"/>
    <s v=""/>
    <n v="1"/>
    <n v="0"/>
  </r>
  <r>
    <n v="9232"/>
    <x v="4615"/>
    <x v="422"/>
    <d v="2016-12-31T00:00:00"/>
    <s v="Standard Class"/>
    <x v="261"/>
    <x v="261"/>
    <x v="0"/>
    <s v="United States"/>
    <s v="Phoenix"/>
    <s v="Arizona"/>
    <n v="85023"/>
    <x v="1"/>
    <s v="OFF-BI-10003650"/>
    <x v="1"/>
    <s v="Binders"/>
    <s v="GBC DocuBind 300 Electric Binding Machine"/>
    <x v="5823"/>
    <n v="6"/>
    <n v="0.7"/>
    <n v="-694.29359999999997"/>
    <s v="Anna Andreadi"/>
    <s v=""/>
    <n v="1"/>
    <n v="0"/>
  </r>
  <r>
    <n v="9233"/>
    <x v="4616"/>
    <x v="476"/>
    <d v="2018-09-06T00:00:00"/>
    <s v="Standard Class"/>
    <x v="235"/>
    <x v="235"/>
    <x v="0"/>
    <s v="United States"/>
    <s v="Los Angeles"/>
    <s v="California"/>
    <n v="90036"/>
    <x v="1"/>
    <s v="FUR-FU-10001889"/>
    <x v="0"/>
    <s v="Furnishings"/>
    <s v="Ultra Door Pull Handle"/>
    <x v="5824"/>
    <n v="9"/>
    <n v="0"/>
    <n v="31.244399999999995"/>
    <s v="Anna Andreadi"/>
    <n v="1"/>
    <n v="0"/>
    <n v="0"/>
  </r>
  <r>
    <n v="9234"/>
    <x v="4616"/>
    <x v="476"/>
    <d v="2018-09-06T00:00:00"/>
    <s v="Standard Class"/>
    <x v="235"/>
    <x v="235"/>
    <x v="0"/>
    <s v="United States"/>
    <s v="Los Angeles"/>
    <s v="California"/>
    <n v="90036"/>
    <x v="1"/>
    <s v="OFF-ST-10000321"/>
    <x v="1"/>
    <s v="Storage"/>
    <s v="Akro Stacking Bins"/>
    <x v="5825"/>
    <n v="3"/>
    <n v="0"/>
    <n v="0.94679999999999698"/>
    <s v="Anna Andreadi"/>
    <n v="1"/>
    <n v="0"/>
    <n v="0"/>
  </r>
  <r>
    <n v="9235"/>
    <x v="4616"/>
    <x v="476"/>
    <d v="2018-09-06T00:00:00"/>
    <s v="Standard Class"/>
    <x v="235"/>
    <x v="235"/>
    <x v="0"/>
    <s v="United States"/>
    <s v="Los Angeles"/>
    <s v="California"/>
    <n v="90036"/>
    <x v="1"/>
    <s v="TEC-PH-10001530"/>
    <x v="2"/>
    <s v="Phones"/>
    <s v="Cisco Unified IP Phone 7945G VoIP phone"/>
    <x v="2707"/>
    <n v="4"/>
    <n v="0.2"/>
    <n v="68.197999999999979"/>
    <s v="Anna Andreadi"/>
    <n v="1"/>
    <n v="0"/>
    <n v="0"/>
  </r>
  <r>
    <n v="9236"/>
    <x v="4616"/>
    <x v="476"/>
    <d v="2018-09-06T00:00:00"/>
    <s v="Standard Class"/>
    <x v="235"/>
    <x v="235"/>
    <x v="0"/>
    <s v="United States"/>
    <s v="Los Angeles"/>
    <s v="California"/>
    <n v="90036"/>
    <x v="1"/>
    <s v="OFF-AR-10004752"/>
    <x v="1"/>
    <s v="Art"/>
    <s v="Blackstonian Pencils"/>
    <x v="5476"/>
    <n v="7"/>
    <n v="0"/>
    <n v="5.2332000000000001"/>
    <s v="Anna Andreadi"/>
    <n v="1"/>
    <n v="0"/>
    <n v="0"/>
  </r>
  <r>
    <n v="9237"/>
    <x v="4616"/>
    <x v="476"/>
    <d v="2018-09-06T00:00:00"/>
    <s v="Standard Class"/>
    <x v="235"/>
    <x v="235"/>
    <x v="0"/>
    <s v="United States"/>
    <s v="Los Angeles"/>
    <s v="California"/>
    <n v="90036"/>
    <x v="1"/>
    <s v="FUR-TA-10001539"/>
    <x v="0"/>
    <s v="Tables"/>
    <s v="Chromcraft Rectangular Conference Tables"/>
    <x v="2675"/>
    <n v="3"/>
    <n v="0.2"/>
    <n v="28.436399999999935"/>
    <s v="Anna Andreadi"/>
    <n v="1"/>
    <n v="0"/>
    <n v="0"/>
  </r>
  <r>
    <n v="9238"/>
    <x v="4616"/>
    <x v="476"/>
    <d v="2018-09-06T00:00:00"/>
    <s v="Standard Class"/>
    <x v="235"/>
    <x v="235"/>
    <x v="0"/>
    <s v="United States"/>
    <s v="Los Angeles"/>
    <s v="California"/>
    <n v="90036"/>
    <x v="1"/>
    <s v="OFF-BI-10001553"/>
    <x v="1"/>
    <s v="Binders"/>
    <s v="SpineVue Locking Slant-D Ring Binders by Cardinal"/>
    <x v="1775"/>
    <n v="1"/>
    <n v="0.2"/>
    <n v="2.5591999999999997"/>
    <s v="Anna Andreadi"/>
    <n v="1"/>
    <n v="0"/>
    <n v="0"/>
  </r>
  <r>
    <n v="9239"/>
    <x v="4617"/>
    <x v="512"/>
    <d v="2019-02-14T00:00:00"/>
    <s v="First Class"/>
    <x v="570"/>
    <x v="570"/>
    <x v="0"/>
    <s v="United States"/>
    <s v="Columbus"/>
    <s v="Ohio"/>
    <n v="43229"/>
    <x v="3"/>
    <s v="FUR-FU-10003601"/>
    <x v="0"/>
    <s v="Furnishings"/>
    <s v="Deflect-o RollaMat Studded, Beveled Mat for Medium Pile Carpeting"/>
    <x v="5826"/>
    <n v="2"/>
    <n v="0.2"/>
    <n v="-3.6892000000000067"/>
    <s v="Chuck Magee"/>
    <s v=""/>
    <n v="1"/>
    <n v="0"/>
  </r>
  <r>
    <n v="9240"/>
    <x v="4618"/>
    <x v="855"/>
    <d v="2019-11-02T00:00:00"/>
    <s v="Standard Class"/>
    <x v="240"/>
    <x v="240"/>
    <x v="1"/>
    <s v="United States"/>
    <s v="Tallahassee"/>
    <s v="Florida"/>
    <n v="32303"/>
    <x v="0"/>
    <s v="OFF-PA-10001685"/>
    <x v="1"/>
    <s v="Paper"/>
    <s v="Easy-staple paper"/>
    <x v="5827"/>
    <n v="7"/>
    <n v="0.2"/>
    <n v="20.584200000000003"/>
    <s v="Cassandra Brandow"/>
    <s v=""/>
    <n v="1"/>
    <n v="0"/>
  </r>
  <r>
    <n v="9241"/>
    <x v="4618"/>
    <x v="855"/>
    <d v="2019-11-02T00:00:00"/>
    <s v="Standard Class"/>
    <x v="240"/>
    <x v="240"/>
    <x v="1"/>
    <s v="United States"/>
    <s v="Tallahassee"/>
    <s v="Florida"/>
    <n v="32303"/>
    <x v="0"/>
    <s v="OFF-BI-10001097"/>
    <x v="1"/>
    <s v="Binders"/>
    <s v="Avery Hole Reinforcements"/>
    <x v="1564"/>
    <n v="3"/>
    <n v="0.7"/>
    <n v="-3.9248999999999974"/>
    <s v="Cassandra Brandow"/>
    <s v=""/>
    <n v="1"/>
    <n v="0"/>
  </r>
  <r>
    <n v="9242"/>
    <x v="4618"/>
    <x v="855"/>
    <d v="2019-11-02T00:00:00"/>
    <s v="Standard Class"/>
    <x v="240"/>
    <x v="240"/>
    <x v="1"/>
    <s v="United States"/>
    <s v="Tallahassee"/>
    <s v="Florida"/>
    <n v="32303"/>
    <x v="0"/>
    <s v="OFF-AR-10001662"/>
    <x v="1"/>
    <s v="Art"/>
    <s v="Rogers Handheld Barrel Pencil Sharpener"/>
    <x v="5828"/>
    <n v="3"/>
    <n v="0.2"/>
    <n v="0.57540000000000058"/>
    <s v="Cassandra Brandow"/>
    <s v=""/>
    <n v="1"/>
    <n v="0"/>
  </r>
  <r>
    <n v="9243"/>
    <x v="4619"/>
    <x v="868"/>
    <d v="2016-07-14T00:00:00"/>
    <s v="Standard Class"/>
    <x v="284"/>
    <x v="284"/>
    <x v="2"/>
    <s v="United States"/>
    <s v="San Francisco"/>
    <s v="California"/>
    <n v="94122"/>
    <x v="1"/>
    <s v="OFF-BI-10002609"/>
    <x v="1"/>
    <s v="Binders"/>
    <s v="Avery Hidden Tab Dividers for Binding Systems"/>
    <x v="1494"/>
    <n v="6"/>
    <n v="0.2"/>
    <n v="4.6487999999999987"/>
    <s v="Anna Andreadi"/>
    <s v=""/>
    <n v="1"/>
    <n v="0"/>
  </r>
  <r>
    <n v="9244"/>
    <x v="4619"/>
    <x v="868"/>
    <d v="2016-07-14T00:00:00"/>
    <s v="Standard Class"/>
    <x v="284"/>
    <x v="284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x v="1005"/>
    <n v="1"/>
    <n v="0.15"/>
    <n v="7.0489999999999995"/>
    <s v="Anna Andreadi"/>
    <s v=""/>
    <n v="1"/>
    <n v="0"/>
  </r>
  <r>
    <n v="9245"/>
    <x v="4619"/>
    <x v="868"/>
    <d v="2016-07-14T00:00:00"/>
    <s v="Standard Class"/>
    <x v="284"/>
    <x v="284"/>
    <x v="2"/>
    <s v="United States"/>
    <s v="San Francisco"/>
    <s v="California"/>
    <n v="94122"/>
    <x v="1"/>
    <s v="OFF-AR-10003251"/>
    <x v="1"/>
    <s v="Art"/>
    <s v="Prang Drawing Pencil Set"/>
    <x v="348"/>
    <n v="2"/>
    <n v="0"/>
    <n v="2.2239999999999998"/>
    <s v="Anna Andreadi"/>
    <s v=""/>
    <n v="1"/>
    <n v="0"/>
  </r>
  <r>
    <n v="9246"/>
    <x v="4619"/>
    <x v="868"/>
    <d v="2016-07-14T00:00:00"/>
    <s v="Standard Class"/>
    <x v="284"/>
    <x v="284"/>
    <x v="2"/>
    <s v="United States"/>
    <s v="San Francisco"/>
    <s v="California"/>
    <n v="94122"/>
    <x v="1"/>
    <s v="OFF-PA-10002365"/>
    <x v="1"/>
    <s v="Paper"/>
    <s v="Xerox 1967"/>
    <x v="56"/>
    <n v="5"/>
    <n v="0"/>
    <n v="15.552000000000001"/>
    <s v="Anna Andreadi"/>
    <s v=""/>
    <n v="1"/>
    <n v="0"/>
  </r>
  <r>
    <n v="9247"/>
    <x v="4620"/>
    <x v="1053"/>
    <d v="2019-05-26T00:00:00"/>
    <s v="Standard Class"/>
    <x v="665"/>
    <x v="665"/>
    <x v="2"/>
    <s v="United States"/>
    <s v="San Francisco"/>
    <s v="California"/>
    <n v="94109"/>
    <x v="1"/>
    <s v="OFF-AR-10003651"/>
    <x v="1"/>
    <s v="Art"/>
    <s v="Newell 350"/>
    <x v="296"/>
    <n v="3"/>
    <n v="0"/>
    <n v="2.8535999999999988"/>
    <s v="Anna Andreadi"/>
    <s v=""/>
    <n v="1"/>
    <n v="0"/>
  </r>
  <r>
    <n v="9248"/>
    <x v="4620"/>
    <x v="1053"/>
    <d v="2019-05-26T00:00:00"/>
    <s v="Standard Class"/>
    <x v="665"/>
    <x v="665"/>
    <x v="2"/>
    <s v="United States"/>
    <s v="San Francisco"/>
    <s v="California"/>
    <n v="94109"/>
    <x v="1"/>
    <s v="OFF-AR-10003732"/>
    <x v="1"/>
    <s v="Art"/>
    <s v="Newell 333"/>
    <x v="1104"/>
    <n v="1"/>
    <n v="0"/>
    <n v="0.72279999999999989"/>
    <s v="Anna Andreadi"/>
    <s v=""/>
    <n v="1"/>
    <n v="0"/>
  </r>
  <r>
    <n v="9249"/>
    <x v="4621"/>
    <x v="338"/>
    <d v="2018-11-14T00:00:00"/>
    <s v="Standard Class"/>
    <x v="349"/>
    <x v="349"/>
    <x v="0"/>
    <s v="United States"/>
    <s v="New York City"/>
    <s v="New York"/>
    <n v="10009"/>
    <x v="3"/>
    <s v="OFF-BI-10002557"/>
    <x v="1"/>
    <s v="Binders"/>
    <s v="Presstex Flexible Ring Binders"/>
    <x v="1034"/>
    <n v="1"/>
    <n v="0.2"/>
    <n v="1.3649999999999998"/>
    <s v="Chuck Magee"/>
    <s v=""/>
    <n v="1"/>
    <n v="0"/>
  </r>
  <r>
    <n v="9250"/>
    <x v="4621"/>
    <x v="338"/>
    <d v="2018-11-14T00:00:00"/>
    <s v="Standard Class"/>
    <x v="349"/>
    <x v="349"/>
    <x v="0"/>
    <s v="United States"/>
    <s v="New York City"/>
    <s v="New York"/>
    <n v="10009"/>
    <x v="3"/>
    <s v="TEC-PH-10003691"/>
    <x v="2"/>
    <s v="Phones"/>
    <s v="BlackBerry Q10"/>
    <x v="1867"/>
    <n v="7"/>
    <n v="0"/>
    <n v="220.48250000000002"/>
    <s v="Chuck Magee"/>
    <s v=""/>
    <n v="1"/>
    <n v="0"/>
  </r>
  <r>
    <n v="9251"/>
    <x v="4622"/>
    <x v="499"/>
    <d v="2018-12-06T00:00:00"/>
    <s v="Standard Class"/>
    <x v="463"/>
    <x v="463"/>
    <x v="1"/>
    <s v="United States"/>
    <s v="Marion"/>
    <s v="Iowa"/>
    <n v="52302"/>
    <x v="2"/>
    <s v="OFF-BI-10001107"/>
    <x v="1"/>
    <s v="Binders"/>
    <s v="GBC White Gloss Covers, Plain Front"/>
    <x v="5829"/>
    <n v="8"/>
    <n v="0"/>
    <n v="54.444800000000001"/>
    <s v="Kelly Williams"/>
    <s v=""/>
    <n v="1"/>
    <n v="0"/>
  </r>
  <r>
    <n v="9252"/>
    <x v="4623"/>
    <x v="580"/>
    <d v="2019-03-08T00:00:00"/>
    <s v="Standard Class"/>
    <x v="629"/>
    <x v="629"/>
    <x v="1"/>
    <s v="United States"/>
    <s v="Los Angeles"/>
    <s v="California"/>
    <n v="90008"/>
    <x v="1"/>
    <s v="OFF-BI-10004224"/>
    <x v="1"/>
    <s v="Binders"/>
    <s v="Catalog Binders with Expanding Posts"/>
    <x v="3850"/>
    <n v="2"/>
    <n v="0.2"/>
    <n v="33.639999999999986"/>
    <s v="Anna Andreadi"/>
    <n v="1"/>
    <n v="0"/>
    <n v="0"/>
  </r>
  <r>
    <n v="9253"/>
    <x v="4624"/>
    <x v="397"/>
    <d v="2019-09-25T00:00:00"/>
    <s v="Second Class"/>
    <x v="770"/>
    <x v="770"/>
    <x v="0"/>
    <s v="United States"/>
    <s v="Pine Bluff"/>
    <s v="Arkansas"/>
    <n v="71603"/>
    <x v="0"/>
    <s v="TEC-AC-10001114"/>
    <x v="2"/>
    <s v="Accessories"/>
    <s v="Microsoft Wireless Mobile Mouse 4000"/>
    <x v="1723"/>
    <n v="5"/>
    <n v="0"/>
    <n v="63.983999999999988"/>
    <s v="Cassandra Brandow"/>
    <s v=""/>
    <n v="1"/>
    <n v="0"/>
  </r>
  <r>
    <n v="9254"/>
    <x v="4624"/>
    <x v="397"/>
    <d v="2019-09-25T00:00:00"/>
    <s v="Second Class"/>
    <x v="770"/>
    <x v="770"/>
    <x v="0"/>
    <s v="United States"/>
    <s v="Pine Bluff"/>
    <s v="Arkansas"/>
    <n v="71603"/>
    <x v="0"/>
    <s v="OFF-PA-10002005"/>
    <x v="1"/>
    <s v="Paper"/>
    <s v="Xerox 225"/>
    <x v="91"/>
    <n v="2"/>
    <n v="0"/>
    <n v="6.2208000000000006"/>
    <s v="Cassandra Brandow"/>
    <s v=""/>
    <n v="1"/>
    <n v="0"/>
  </r>
  <r>
    <n v="9255"/>
    <x v="4625"/>
    <x v="1058"/>
    <d v="2016-02-15T00:00:00"/>
    <s v="Second Class"/>
    <x v="315"/>
    <x v="315"/>
    <x v="0"/>
    <s v="United States"/>
    <s v="Columbia"/>
    <s v="Missouri"/>
    <n v="65203"/>
    <x v="2"/>
    <s v="FUR-CH-10001146"/>
    <x v="0"/>
    <s v="Chairs"/>
    <s v="Global Value Mid-Back Manager's Chair, Gray"/>
    <x v="5830"/>
    <n v="1"/>
    <n v="0"/>
    <n v="15.222499999999997"/>
    <s v="Kelly Williams"/>
    <s v=""/>
    <n v="1"/>
    <n v="0"/>
  </r>
  <r>
    <n v="9256"/>
    <x v="4625"/>
    <x v="1058"/>
    <d v="2016-02-15T00:00:00"/>
    <s v="Second Class"/>
    <x v="315"/>
    <x v="315"/>
    <x v="0"/>
    <s v="United States"/>
    <s v="Columbia"/>
    <s v="Missouri"/>
    <n v="65203"/>
    <x v="2"/>
    <s v="OFF-LA-10004853"/>
    <x v="1"/>
    <s v="Labels"/>
    <s v="Avery 483"/>
    <x v="1830"/>
    <n v="3"/>
    <n v="0"/>
    <n v="6.8723999999999998"/>
    <s v="Kelly Williams"/>
    <s v=""/>
    <n v="1"/>
    <n v="0"/>
  </r>
  <r>
    <n v="9257"/>
    <x v="4625"/>
    <x v="1058"/>
    <d v="2016-02-15T00:00:00"/>
    <s v="Second Class"/>
    <x v="315"/>
    <x v="315"/>
    <x v="0"/>
    <s v="United States"/>
    <s v="Columbia"/>
    <s v="Missouri"/>
    <n v="65203"/>
    <x v="2"/>
    <s v="OFF-BI-10004728"/>
    <x v="1"/>
    <s v="Binders"/>
    <s v="Wilson Jones Turn Tabs Binder Tool for Ring Binders"/>
    <x v="1328"/>
    <n v="2"/>
    <n v="0"/>
    <n v="4.4344000000000001"/>
    <s v="Kelly Williams"/>
    <s v=""/>
    <n v="1"/>
    <n v="0"/>
  </r>
  <r>
    <n v="9258"/>
    <x v="4625"/>
    <x v="1058"/>
    <d v="2016-02-15T00:00:00"/>
    <s v="Second Class"/>
    <x v="315"/>
    <x v="315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x v="743"/>
    <n v="3"/>
    <n v="0"/>
    <n v="53.270399999999995"/>
    <s v="Kelly Williams"/>
    <s v=""/>
    <n v="1"/>
    <n v="0"/>
  </r>
  <r>
    <n v="9259"/>
    <x v="4625"/>
    <x v="1058"/>
    <d v="2016-02-15T00:00:00"/>
    <s v="Second Class"/>
    <x v="315"/>
    <x v="315"/>
    <x v="0"/>
    <s v="United States"/>
    <s v="Columbia"/>
    <s v="Missouri"/>
    <n v="65203"/>
    <x v="2"/>
    <s v="OFF-BI-10004654"/>
    <x v="1"/>
    <s v="Binders"/>
    <s v="VariCap6 Expandable Binder"/>
    <x v="5831"/>
    <n v="3"/>
    <n v="0"/>
    <n v="24.393000000000001"/>
    <s v="Kelly Williams"/>
    <s v=""/>
    <n v="1"/>
    <n v="0"/>
  </r>
  <r>
    <n v="9260"/>
    <x v="4625"/>
    <x v="1058"/>
    <d v="2016-02-15T00:00:00"/>
    <s v="Second Class"/>
    <x v="315"/>
    <x v="315"/>
    <x v="0"/>
    <s v="United States"/>
    <s v="Columbia"/>
    <s v="Missouri"/>
    <n v="65203"/>
    <x v="2"/>
    <s v="OFF-ST-10002583"/>
    <x v="1"/>
    <s v="Storage"/>
    <s v="Fellowes Neat Ideas Storage Cubes"/>
    <x v="647"/>
    <n v="2"/>
    <n v="0"/>
    <n v="2.598399999999998"/>
    <s v="Kelly Williams"/>
    <s v=""/>
    <n v="1"/>
    <n v="0"/>
  </r>
  <r>
    <n v="9261"/>
    <x v="4626"/>
    <x v="343"/>
    <d v="2019-11-14T00:00:00"/>
    <s v="Second Class"/>
    <x v="145"/>
    <x v="145"/>
    <x v="0"/>
    <s v="United States"/>
    <s v="Aberdeen"/>
    <s v="South Dakota"/>
    <n v="57401"/>
    <x v="2"/>
    <s v="OFF-SU-10004661"/>
    <x v="1"/>
    <s v="Supplies"/>
    <s v="Acme Titanium Bonded Scissors"/>
    <x v="4198"/>
    <n v="3"/>
    <n v="0"/>
    <n v="6.63"/>
    <s v="Kelly Williams"/>
    <s v=""/>
    <n v="1"/>
    <n v="0"/>
  </r>
  <r>
    <n v="9262"/>
    <x v="4627"/>
    <x v="264"/>
    <d v="2019-09-02T00:00:00"/>
    <s v="Same Day"/>
    <x v="711"/>
    <x v="711"/>
    <x v="2"/>
    <s v="United States"/>
    <s v="Seattle"/>
    <s v="Washington"/>
    <n v="98103"/>
    <x v="1"/>
    <s v="FUR-CH-10003061"/>
    <x v="0"/>
    <s v="Chairs"/>
    <s v="Global Leather Task Chair, Black"/>
    <x v="1804"/>
    <n v="3"/>
    <n v="0.2"/>
    <n v="-2.6997000000000355"/>
    <s v="Anna Andreadi"/>
    <s v=""/>
    <n v="1"/>
    <n v="0"/>
  </r>
  <r>
    <n v="9263"/>
    <x v="4628"/>
    <x v="330"/>
    <d v="2017-10-13T00:00:00"/>
    <s v="Standard Class"/>
    <x v="248"/>
    <x v="248"/>
    <x v="0"/>
    <s v="United States"/>
    <s v="Detroit"/>
    <s v="Michigan"/>
    <n v="48227"/>
    <x v="2"/>
    <s v="FUR-CH-10000513"/>
    <x v="0"/>
    <s v="Chairs"/>
    <s v="High-Back Leather Manager's Chair"/>
    <x v="1948"/>
    <n v="3"/>
    <n v="0"/>
    <n v="35.097300000000004"/>
    <s v="Kelly Williams"/>
    <s v=""/>
    <n v="1"/>
    <n v="0"/>
  </r>
  <r>
    <n v="9264"/>
    <x v="4628"/>
    <x v="330"/>
    <d v="2017-10-13T00:00:00"/>
    <s v="Standard Class"/>
    <x v="248"/>
    <x v="248"/>
    <x v="0"/>
    <s v="United States"/>
    <s v="Detroit"/>
    <s v="Michigan"/>
    <n v="48227"/>
    <x v="2"/>
    <s v="OFF-AP-10002191"/>
    <x v="1"/>
    <s v="Appliances"/>
    <s v="Belkin 8 Outlet SurgeMaster II Gold Surge Protector"/>
    <x v="5832"/>
    <n v="5"/>
    <n v="0.1"/>
    <n v="53.982000000000006"/>
    <s v="Kelly Williams"/>
    <s v=""/>
    <n v="1"/>
    <n v="0"/>
  </r>
  <r>
    <n v="9265"/>
    <x v="4629"/>
    <x v="221"/>
    <d v="2019-12-01T00:00:00"/>
    <s v="Standard Class"/>
    <x v="199"/>
    <x v="199"/>
    <x v="1"/>
    <s v="United States"/>
    <s v="Memphis"/>
    <s v="Tennessee"/>
    <n v="38109"/>
    <x v="0"/>
    <s v="OFF-BI-10000216"/>
    <x v="1"/>
    <s v="Binders"/>
    <s v="Mead 1st Gear 2&quot; Zipper Binder, Asst. Colors"/>
    <x v="3266"/>
    <n v="3"/>
    <n v="0.7"/>
    <n v="-7.782"/>
    <s v="Cassandra Brandow"/>
    <s v=""/>
    <n v="1"/>
    <n v="0"/>
  </r>
  <r>
    <n v="9266"/>
    <x v="4629"/>
    <x v="221"/>
    <d v="2019-12-01T00:00:00"/>
    <s v="Standard Class"/>
    <x v="199"/>
    <x v="199"/>
    <x v="1"/>
    <s v="United States"/>
    <s v="Memphis"/>
    <s v="Tennessee"/>
    <n v="38109"/>
    <x v="0"/>
    <s v="OFF-EN-10003448"/>
    <x v="1"/>
    <s v="Envelopes"/>
    <s v="Peel &amp; Seel Recycled Catalog Envelopes, Brown"/>
    <x v="5833"/>
    <n v="7"/>
    <n v="0.2"/>
    <n v="24.317999999999998"/>
    <s v="Cassandra Brandow"/>
    <s v=""/>
    <n v="1"/>
    <n v="0"/>
  </r>
  <r>
    <n v="9267"/>
    <x v="4630"/>
    <x v="1213"/>
    <d v="2016-02-09T00:00:00"/>
    <s v="First Class"/>
    <x v="134"/>
    <x v="134"/>
    <x v="2"/>
    <s v="United States"/>
    <s v="North Las Vegas"/>
    <s v="Nevada"/>
    <n v="89031"/>
    <x v="1"/>
    <s v="FUR-FU-10002111"/>
    <x v="0"/>
    <s v="Furnishings"/>
    <s v="Master Caster Door Stop, Large Brown"/>
    <x v="58"/>
    <n v="2"/>
    <n v="0"/>
    <n v="5.5327999999999999"/>
    <s v="Anna Andreadi"/>
    <s v=""/>
    <n v="1"/>
    <n v="0"/>
  </r>
  <r>
    <n v="9268"/>
    <x v="4631"/>
    <x v="12"/>
    <d v="2017-09-25T00:00:00"/>
    <s v="Same Day"/>
    <x v="229"/>
    <x v="229"/>
    <x v="0"/>
    <s v="United States"/>
    <s v="Freeport"/>
    <s v="New York"/>
    <n v="11520"/>
    <x v="3"/>
    <s v="FUR-CH-10001545"/>
    <x v="0"/>
    <s v="Chairs"/>
    <s v="Hon Comfortask Task/Swivel Chairs"/>
    <x v="5834"/>
    <n v="1"/>
    <n v="0.1"/>
    <n v="6.8388000000000009"/>
    <s v="Chuck Magee"/>
    <s v=""/>
    <n v="1"/>
    <n v="0"/>
  </r>
  <r>
    <n v="9269"/>
    <x v="4631"/>
    <x v="12"/>
    <d v="2017-09-25T00:00:00"/>
    <s v="Same Day"/>
    <x v="229"/>
    <x v="229"/>
    <x v="0"/>
    <s v="United States"/>
    <s v="Freeport"/>
    <s v="New York"/>
    <n v="11520"/>
    <x v="3"/>
    <s v="OFF-PA-10002947"/>
    <x v="1"/>
    <s v="Paper"/>
    <s v="Xerox 1923"/>
    <x v="130"/>
    <n v="3"/>
    <n v="0"/>
    <n v="9.6191999999999993"/>
    <s v="Chuck Magee"/>
    <s v=""/>
    <n v="1"/>
    <n v="0"/>
  </r>
  <r>
    <n v="9270"/>
    <x v="4632"/>
    <x v="170"/>
    <d v="2019-08-28T00:00:00"/>
    <s v="Standard Class"/>
    <x v="7"/>
    <x v="7"/>
    <x v="0"/>
    <s v="United States"/>
    <s v="New York City"/>
    <s v="New York"/>
    <n v="10035"/>
    <x v="3"/>
    <s v="OFF-BI-10003476"/>
    <x v="1"/>
    <s v="Binders"/>
    <s v="Avery Metallic Poly Binders"/>
    <x v="5835"/>
    <n v="7"/>
    <n v="0.2"/>
    <n v="11.2308"/>
    <s v="Chuck Magee"/>
    <s v=""/>
    <n v="1"/>
    <n v="0"/>
  </r>
  <r>
    <n v="9271"/>
    <x v="4632"/>
    <x v="170"/>
    <d v="2019-08-28T00:00:00"/>
    <s v="Standard Class"/>
    <x v="7"/>
    <x v="7"/>
    <x v="0"/>
    <s v="United States"/>
    <s v="New York City"/>
    <s v="New York"/>
    <n v="10035"/>
    <x v="3"/>
    <s v="OFF-BI-10001359"/>
    <x v="1"/>
    <s v="Binders"/>
    <s v="GBC DocuBind TL300 Electric Binding System"/>
    <x v="5836"/>
    <n v="6"/>
    <n v="0.2"/>
    <n v="1453.1237999999996"/>
    <s v="Chuck Magee"/>
    <s v=""/>
    <n v="1"/>
    <n v="0"/>
  </r>
  <r>
    <n v="9272"/>
    <x v="4633"/>
    <x v="536"/>
    <d v="2018-05-17T00:00:00"/>
    <s v="Standard Class"/>
    <x v="447"/>
    <x v="447"/>
    <x v="1"/>
    <s v="United States"/>
    <s v="New York City"/>
    <s v="New York"/>
    <n v="10024"/>
    <x v="3"/>
    <s v="FUR-FU-10000320"/>
    <x v="0"/>
    <s v="Furnishings"/>
    <s v="OIC Stacking Trays"/>
    <x v="4807"/>
    <n v="3"/>
    <n v="0"/>
    <n v="4.4088000000000012"/>
    <s v="Chuck Magee"/>
    <s v=""/>
    <n v="1"/>
    <n v="0"/>
  </r>
  <r>
    <n v="9273"/>
    <x v="4633"/>
    <x v="536"/>
    <d v="2018-05-17T00:00:00"/>
    <s v="Standard Class"/>
    <x v="447"/>
    <x v="447"/>
    <x v="1"/>
    <s v="United States"/>
    <s v="New York City"/>
    <s v="New York"/>
    <n v="10024"/>
    <x v="3"/>
    <s v="TEC-PH-10001835"/>
    <x v="2"/>
    <s v="Phones"/>
    <s v="Jawbone JAMBOX Wireless Bluetooth Speaker"/>
    <x v="2087"/>
    <n v="4"/>
    <n v="0"/>
    <n v="303.3408"/>
    <s v="Chuck Magee"/>
    <s v=""/>
    <n v="1"/>
    <n v="0"/>
  </r>
  <r>
    <n v="9274"/>
    <x v="4634"/>
    <x v="264"/>
    <d v="2019-09-06T00:00:00"/>
    <s v="Standard Class"/>
    <x v="117"/>
    <x v="117"/>
    <x v="0"/>
    <s v="United States"/>
    <s v="Henderson"/>
    <s v="Kentucky"/>
    <n v="42420"/>
    <x v="0"/>
    <s v="OFF-BI-10003650"/>
    <x v="1"/>
    <s v="Binders"/>
    <s v="GBC DocuBind 300 Electric Binding Machine"/>
    <x v="2829"/>
    <n v="3"/>
    <n v="0"/>
    <n v="757.41120000000001"/>
    <s v="Cassandra Brandow"/>
    <s v=""/>
    <n v="1"/>
    <n v="0"/>
  </r>
  <r>
    <n v="9275"/>
    <x v="4635"/>
    <x v="982"/>
    <d v="2016-10-10T00:00:00"/>
    <s v="Same Day"/>
    <x v="712"/>
    <x v="712"/>
    <x v="1"/>
    <s v="United States"/>
    <s v="Albuquerque"/>
    <s v="New Mexico"/>
    <n v="87105"/>
    <x v="1"/>
    <s v="OFF-AR-10000937"/>
    <x v="1"/>
    <s v="Art"/>
    <s v="Dixon Ticonderoga Core-Lock Colored Pencils, 48-Color Set"/>
    <x v="5837"/>
    <n v="7"/>
    <n v="0"/>
    <n v="112.57400000000001"/>
    <s v="Anna Andreadi"/>
    <s v=""/>
    <n v="1"/>
    <n v="0"/>
  </r>
  <r>
    <n v="9276"/>
    <x v="4636"/>
    <x v="439"/>
    <d v="2018-05-29T00:00:00"/>
    <s v="Second Class"/>
    <x v="434"/>
    <x v="434"/>
    <x v="1"/>
    <s v="United States"/>
    <s v="Delray Beach"/>
    <s v="Florida"/>
    <n v="33445"/>
    <x v="0"/>
    <s v="OFF-ST-10000532"/>
    <x v="1"/>
    <s v="Storage"/>
    <s v="Advantus Rolling Drawer Organizers"/>
    <x v="5838"/>
    <n v="6"/>
    <n v="0.2"/>
    <n v="13.852799999999995"/>
    <s v="Cassandra Brandow"/>
    <s v=""/>
    <n v="1"/>
    <n v="0"/>
  </r>
  <r>
    <n v="9277"/>
    <x v="4636"/>
    <x v="439"/>
    <d v="2018-05-29T00:00:00"/>
    <s v="Second Class"/>
    <x v="434"/>
    <x v="434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x v="5839"/>
    <n v="2"/>
    <n v="0.2"/>
    <n v="11.98"/>
    <s v="Cassandra Brandow"/>
    <s v=""/>
    <n v="1"/>
    <n v="0"/>
  </r>
  <r>
    <n v="9278"/>
    <x v="4637"/>
    <x v="96"/>
    <d v="2019-12-05T00:00:00"/>
    <s v="Standard Class"/>
    <x v="253"/>
    <x v="253"/>
    <x v="0"/>
    <s v="United States"/>
    <s v="Philadelphia"/>
    <s v="Pennsylvania"/>
    <n v="19140"/>
    <x v="3"/>
    <s v="OFF-LA-10004853"/>
    <x v="1"/>
    <s v="Labels"/>
    <s v="Avery 483"/>
    <x v="801"/>
    <n v="4"/>
    <n v="0.2"/>
    <n v="5.1791999999999998"/>
    <s v="Chuck Magee"/>
    <s v=""/>
    <n v="1"/>
    <n v="0"/>
  </r>
  <r>
    <n v="9279"/>
    <x v="4637"/>
    <x v="96"/>
    <d v="2019-12-05T00:00:00"/>
    <s v="Standard Class"/>
    <x v="253"/>
    <x v="253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x v="5840"/>
    <n v="7"/>
    <n v="0.7"/>
    <n v="-5.6006999999999962"/>
    <s v="Chuck Magee"/>
    <s v=""/>
    <n v="1"/>
    <n v="0"/>
  </r>
  <r>
    <n v="9280"/>
    <x v="4637"/>
    <x v="96"/>
    <d v="2019-12-05T00:00:00"/>
    <s v="Standard Class"/>
    <x v="253"/>
    <x v="253"/>
    <x v="0"/>
    <s v="United States"/>
    <s v="Philadelphia"/>
    <s v="Pennsylvania"/>
    <n v="19140"/>
    <x v="3"/>
    <s v="FUR-CH-10003379"/>
    <x v="0"/>
    <s v="Chairs"/>
    <s v="Global Commerce Series High-Back Swivel/Tilt Chairs"/>
    <x v="5841"/>
    <n v="2"/>
    <n v="0.3"/>
    <n v="-28.49799999999999"/>
    <s v="Chuck Magee"/>
    <s v=""/>
    <n v="1"/>
    <n v="0"/>
  </r>
  <r>
    <n v="9281"/>
    <x v="4638"/>
    <x v="873"/>
    <d v="2018-09-24T00:00:00"/>
    <s v="Standard Class"/>
    <x v="707"/>
    <x v="707"/>
    <x v="2"/>
    <s v="United States"/>
    <s v="Seattle"/>
    <s v="Washington"/>
    <n v="98105"/>
    <x v="1"/>
    <s v="FUR-BO-10002853"/>
    <x v="0"/>
    <s v="Bookcases"/>
    <s v="O'Sullivan 5-Shelf Heavy-Duty Bookcases"/>
    <x v="3514"/>
    <n v="2"/>
    <n v="0"/>
    <n v="40.97"/>
    <s v="Anna Andreadi"/>
    <s v=""/>
    <n v="1"/>
    <n v="0"/>
  </r>
  <r>
    <n v="9282"/>
    <x v="4639"/>
    <x v="220"/>
    <d v="2019-09-15T00:00:00"/>
    <s v="Standard Class"/>
    <x v="90"/>
    <x v="90"/>
    <x v="0"/>
    <s v="United States"/>
    <s v="Richmond"/>
    <s v="Virginia"/>
    <n v="23223"/>
    <x v="0"/>
    <s v="OFF-AP-10000027"/>
    <x v="1"/>
    <s v="Appliances"/>
    <s v="Hoover Commercial SteamVac"/>
    <x v="4672"/>
    <n v="5"/>
    <n v="0"/>
    <n v="20.369999999999997"/>
    <s v="Cassandra Brandow"/>
    <s v=""/>
    <n v="1"/>
    <n v="0"/>
  </r>
  <r>
    <n v="9283"/>
    <x v="4640"/>
    <x v="945"/>
    <d v="2019-01-04T00:00:00"/>
    <s v="Standard Class"/>
    <x v="699"/>
    <x v="699"/>
    <x v="0"/>
    <s v="United States"/>
    <s v="West Palm Beach"/>
    <s v="Florida"/>
    <n v="33407"/>
    <x v="0"/>
    <s v="OFF-PA-10002421"/>
    <x v="1"/>
    <s v="Paper"/>
    <s v="Embossed Ink Jet Note Cards"/>
    <x v="5842"/>
    <n v="4"/>
    <n v="0.2"/>
    <n v="25.278400000000001"/>
    <s v="Cassandra Brandow"/>
    <s v=""/>
    <n v="1"/>
    <n v="0"/>
  </r>
  <r>
    <n v="9284"/>
    <x v="4641"/>
    <x v="264"/>
    <d v="2019-09-04T00:00:00"/>
    <s v="Second Class"/>
    <x v="560"/>
    <x v="560"/>
    <x v="0"/>
    <s v="United States"/>
    <s v="Fort Collins"/>
    <s v="Colorado"/>
    <n v="80525"/>
    <x v="1"/>
    <s v="OFF-LA-10002475"/>
    <x v="1"/>
    <s v="Labels"/>
    <s v="Avery 519"/>
    <x v="3280"/>
    <n v="2"/>
    <n v="0.2"/>
    <n v="3.9473999999999996"/>
    <s v="Anna Andreadi"/>
    <s v=""/>
    <n v="1"/>
    <n v="0"/>
  </r>
  <r>
    <n v="9285"/>
    <x v="4642"/>
    <x v="728"/>
    <d v="2016-11-23T00:00:00"/>
    <s v="Standard Class"/>
    <x v="149"/>
    <x v="149"/>
    <x v="1"/>
    <s v="United States"/>
    <s v="Franklin"/>
    <s v="Wisconsin"/>
    <n v="53132"/>
    <x v="2"/>
    <s v="FUR-CH-10001482"/>
    <x v="0"/>
    <s v="Chairs"/>
    <s v="Office Star - Mesh Screen back chair with Vinyl seat"/>
    <x v="604"/>
    <n v="3"/>
    <n v="0"/>
    <n v="43.223399999999984"/>
    <s v="Kelly Williams"/>
    <s v=""/>
    <n v="1"/>
    <n v="0"/>
  </r>
  <r>
    <n v="9286"/>
    <x v="4643"/>
    <x v="82"/>
    <d v="2017-11-24T00:00:00"/>
    <s v="First Class"/>
    <x v="581"/>
    <x v="581"/>
    <x v="0"/>
    <s v="United States"/>
    <s v="Monroe"/>
    <s v="North Carolina"/>
    <n v="28110"/>
    <x v="0"/>
    <s v="FUR-FU-10000087"/>
    <x v="0"/>
    <s v="Furnishings"/>
    <s v="Executive Impressions 14&quot; Two-Color Numerals Wall Clock"/>
    <x v="269"/>
    <n v="1"/>
    <n v="0.2"/>
    <n v="4.7712000000000012"/>
    <s v="Cassandra Brandow"/>
    <s v=""/>
    <n v="1"/>
    <n v="0"/>
  </r>
  <r>
    <n v="9287"/>
    <x v="4644"/>
    <x v="249"/>
    <d v="2019-06-26T00:00:00"/>
    <s v="Standard Class"/>
    <x v="489"/>
    <x v="489"/>
    <x v="2"/>
    <s v="United States"/>
    <s v="Dallas"/>
    <s v="Texas"/>
    <n v="75081"/>
    <x v="2"/>
    <s v="OFF-BI-10003166"/>
    <x v="1"/>
    <s v="Binders"/>
    <s v="GBC Plasticlear Binding Covers"/>
    <x v="5843"/>
    <n v="3"/>
    <n v="0.8"/>
    <n v="-11.020800000000005"/>
    <s v="Kelly Williams"/>
    <s v=""/>
    <n v="1"/>
    <n v="0"/>
  </r>
  <r>
    <n v="9288"/>
    <x v="4644"/>
    <x v="249"/>
    <d v="2019-06-26T00:00:00"/>
    <s v="Standard Class"/>
    <x v="489"/>
    <x v="489"/>
    <x v="2"/>
    <s v="United States"/>
    <s v="Dallas"/>
    <s v="Texas"/>
    <n v="75081"/>
    <x v="2"/>
    <s v="FUR-TA-10000688"/>
    <x v="0"/>
    <s v="Tables"/>
    <s v="Chromcraft Bull-Nose Wood Round Conference Table Top, Wood Base"/>
    <x v="5844"/>
    <n v="3"/>
    <n v="0.3"/>
    <n v="-84.961500000000029"/>
    <s v="Kelly Williams"/>
    <s v=""/>
    <n v="1"/>
    <n v="0"/>
  </r>
  <r>
    <n v="9289"/>
    <x v="4645"/>
    <x v="329"/>
    <d v="2019-12-03T00:00:00"/>
    <s v="First Class"/>
    <x v="577"/>
    <x v="577"/>
    <x v="0"/>
    <s v="United States"/>
    <s v="Philadelphia"/>
    <s v="Pennsylvania"/>
    <n v="19134"/>
    <x v="3"/>
    <s v="FUR-CH-10003981"/>
    <x v="0"/>
    <s v="Chairs"/>
    <s v="Global Commerce Series Low-Back Swivel/Tilt Chairs"/>
    <x v="5845"/>
    <n v="6"/>
    <n v="0.3"/>
    <n v="-15.418800000000203"/>
    <s v="Chuck Magee"/>
    <s v=""/>
    <n v="1"/>
    <n v="0"/>
  </r>
  <r>
    <n v="9290"/>
    <x v="4646"/>
    <x v="488"/>
    <d v="2016-04-26T00:00:00"/>
    <s v="Second Class"/>
    <x v="134"/>
    <x v="134"/>
    <x v="2"/>
    <s v="United States"/>
    <s v="San Francisco"/>
    <s v="California"/>
    <n v="94109"/>
    <x v="1"/>
    <s v="OFF-PA-10001878"/>
    <x v="1"/>
    <s v="Paper"/>
    <s v="Xerox 1891"/>
    <x v="5846"/>
    <n v="1"/>
    <n v="0"/>
    <n v="22.987699999999997"/>
    <s v="Anna Andreadi"/>
    <s v=""/>
    <n v="1"/>
    <n v="0"/>
  </r>
  <r>
    <n v="9291"/>
    <x v="4647"/>
    <x v="865"/>
    <d v="2016-09-25T00:00:00"/>
    <s v="First Class"/>
    <x v="627"/>
    <x v="627"/>
    <x v="0"/>
    <s v="United States"/>
    <s v="Dover"/>
    <s v="Delaware"/>
    <n v="19901"/>
    <x v="3"/>
    <s v="OFF-AR-10002375"/>
    <x v="1"/>
    <s v="Art"/>
    <s v="Newell 351"/>
    <x v="296"/>
    <n v="3"/>
    <n v="0"/>
    <n v="2.8535999999999988"/>
    <s v="Chuck Magee"/>
    <s v=""/>
    <n v="1"/>
    <n v="0"/>
  </r>
  <r>
    <n v="9292"/>
    <x v="4647"/>
    <x v="865"/>
    <d v="2016-09-25T00:00:00"/>
    <s v="First Class"/>
    <x v="627"/>
    <x v="627"/>
    <x v="0"/>
    <s v="United States"/>
    <s v="Dover"/>
    <s v="Delaware"/>
    <n v="19901"/>
    <x v="3"/>
    <s v="OFF-BI-10004965"/>
    <x v="1"/>
    <s v="Binders"/>
    <s v="Ibico Covers for Plastic or Wire Binding Elements"/>
    <x v="1339"/>
    <n v="3"/>
    <n v="0"/>
    <n v="15.524999999999999"/>
    <s v="Chuck Magee"/>
    <s v=""/>
    <n v="1"/>
    <n v="0"/>
  </r>
  <r>
    <n v="9293"/>
    <x v="4648"/>
    <x v="580"/>
    <d v="2019-03-02T00:00:00"/>
    <s v="Same Day"/>
    <x v="276"/>
    <x v="276"/>
    <x v="1"/>
    <s v="United States"/>
    <s v="Waco"/>
    <s v="Texas"/>
    <n v="76706"/>
    <x v="2"/>
    <s v="OFF-BI-10004022"/>
    <x v="1"/>
    <s v="Binders"/>
    <s v="Acco Suede Grain Vinyl Round Ring Binder"/>
    <x v="5847"/>
    <n v="1"/>
    <n v="0.8"/>
    <n v="-0.94520000000000004"/>
    <s v="Kelly Williams"/>
    <s v=""/>
    <n v="1"/>
    <n v="0"/>
  </r>
  <r>
    <n v="9294"/>
    <x v="4649"/>
    <x v="701"/>
    <d v="2019-11-21T00:00:00"/>
    <s v="Second Class"/>
    <x v="577"/>
    <x v="577"/>
    <x v="0"/>
    <s v="United States"/>
    <s v="Hagerstown"/>
    <s v="Maryland"/>
    <n v="21740"/>
    <x v="3"/>
    <s v="OFF-BI-10000050"/>
    <x v="1"/>
    <s v="Binders"/>
    <s v="Angle-D Binders with Locking Rings, Label Holders"/>
    <x v="1875"/>
    <n v="6"/>
    <n v="0"/>
    <n v="20.585999999999999"/>
    <s v="Chuck Magee"/>
    <s v=""/>
    <n v="1"/>
    <n v="0"/>
  </r>
  <r>
    <n v="9295"/>
    <x v="4650"/>
    <x v="39"/>
    <d v="2019-06-01T00:00:00"/>
    <s v="Standard Class"/>
    <x v="87"/>
    <x v="87"/>
    <x v="1"/>
    <s v="United States"/>
    <s v="Cleveland"/>
    <s v="Ohio"/>
    <n v="44105"/>
    <x v="3"/>
    <s v="OFF-PA-10002464"/>
    <x v="1"/>
    <s v="Paper"/>
    <s v="HP Office Recycled Paper (20Lb. and 87 Bright)"/>
    <x v="853"/>
    <n v="3"/>
    <n v="0.2"/>
    <n v="5.0286000000000008"/>
    <s v="Chuck Magee"/>
    <s v=""/>
    <n v="1"/>
    <n v="0"/>
  </r>
  <r>
    <n v="9296"/>
    <x v="4650"/>
    <x v="39"/>
    <d v="2019-06-01T00:00:00"/>
    <s v="Standard Class"/>
    <x v="87"/>
    <x v="87"/>
    <x v="1"/>
    <s v="United States"/>
    <s v="Cleveland"/>
    <s v="Ohio"/>
    <n v="44105"/>
    <x v="3"/>
    <s v="FUR-BO-10004709"/>
    <x v="0"/>
    <s v="Bookcases"/>
    <s v="Bush Westfield Collection Bookcases, Medium Cherry Finish"/>
    <x v="4701"/>
    <n v="4"/>
    <n v="0.5"/>
    <n v="-64.937599999999989"/>
    <s v="Chuck Magee"/>
    <s v=""/>
    <n v="1"/>
    <n v="0"/>
  </r>
  <r>
    <n v="9297"/>
    <x v="4651"/>
    <x v="24"/>
    <d v="2017-04-22T00:00:00"/>
    <s v="Second Class"/>
    <x v="172"/>
    <x v="172"/>
    <x v="1"/>
    <s v="United States"/>
    <s v="Mcallen"/>
    <s v="Texas"/>
    <n v="78501"/>
    <x v="2"/>
    <s v="TEC-AC-10003590"/>
    <x v="2"/>
    <s v="Accessories"/>
    <s v="TRENDnet 56K USB 2.0 Phone, Internet and Fax Modem"/>
    <x v="2967"/>
    <n v="2"/>
    <n v="0.2"/>
    <n v="8.2847999999999971"/>
    <s v="Kelly Williams"/>
    <s v=""/>
    <n v="1"/>
    <n v="0"/>
  </r>
  <r>
    <n v="9298"/>
    <x v="4651"/>
    <x v="24"/>
    <d v="2017-04-22T00:00:00"/>
    <s v="Second Class"/>
    <x v="172"/>
    <x v="172"/>
    <x v="1"/>
    <s v="United States"/>
    <s v="Mcallen"/>
    <s v="Texas"/>
    <n v="78501"/>
    <x v="2"/>
    <s v="TEC-PH-10003357"/>
    <x v="2"/>
    <s v="Phones"/>
    <s v="Grandstream GXP2100 Mainstream Business Phone"/>
    <x v="4494"/>
    <n v="4"/>
    <n v="0.2"/>
    <n v="24.476800000000004"/>
    <s v="Kelly Williams"/>
    <s v=""/>
    <n v="1"/>
    <n v="0"/>
  </r>
  <r>
    <n v="9299"/>
    <x v="4651"/>
    <x v="24"/>
    <d v="2017-04-22T00:00:00"/>
    <s v="Second Class"/>
    <x v="172"/>
    <x v="172"/>
    <x v="1"/>
    <s v="United States"/>
    <s v="Mcallen"/>
    <s v="Texas"/>
    <n v="78501"/>
    <x v="2"/>
    <s v="OFF-AR-10003373"/>
    <x v="1"/>
    <s v="Art"/>
    <s v="Boston School Pro Electric Pencil Sharpener, 1670"/>
    <x v="1355"/>
    <n v="3"/>
    <n v="0.2"/>
    <n v="6.5057999999999971"/>
    <s v="Kelly Williams"/>
    <s v=""/>
    <n v="1"/>
    <n v="0"/>
  </r>
  <r>
    <n v="9300"/>
    <x v="4651"/>
    <x v="24"/>
    <d v="2017-04-22T00:00:00"/>
    <s v="Second Class"/>
    <x v="172"/>
    <x v="172"/>
    <x v="1"/>
    <s v="United States"/>
    <s v="Mcallen"/>
    <s v="Texas"/>
    <n v="78501"/>
    <x v="2"/>
    <s v="OFF-BI-10003676"/>
    <x v="1"/>
    <s v="Binders"/>
    <s v="GBC Standard Recycled Report Covers, Clear Plastic Sheets"/>
    <x v="3176"/>
    <n v="2"/>
    <n v="0.8"/>
    <n v="-6.8992000000000022"/>
    <s v="Kelly Williams"/>
    <s v=""/>
    <n v="1"/>
    <n v="0"/>
  </r>
  <r>
    <n v="9301"/>
    <x v="4651"/>
    <x v="24"/>
    <d v="2017-04-22T00:00:00"/>
    <s v="Second Class"/>
    <x v="172"/>
    <x v="172"/>
    <x v="1"/>
    <s v="United States"/>
    <s v="Mcallen"/>
    <s v="Texas"/>
    <n v="78501"/>
    <x v="2"/>
    <s v="FUR-CH-10000225"/>
    <x v="0"/>
    <s v="Chairs"/>
    <s v="Global Geo Office Task Chair, Gray"/>
    <x v="4350"/>
    <n v="1"/>
    <n v="0.3"/>
    <n v="-20.245000000000008"/>
    <s v="Kelly Williams"/>
    <s v=""/>
    <n v="1"/>
    <n v="0"/>
  </r>
  <r>
    <n v="9302"/>
    <x v="4651"/>
    <x v="24"/>
    <d v="2017-04-22T00:00:00"/>
    <s v="Second Class"/>
    <x v="172"/>
    <x v="172"/>
    <x v="1"/>
    <s v="United States"/>
    <s v="Mcallen"/>
    <s v="Texas"/>
    <n v="78501"/>
    <x v="2"/>
    <s v="TEC-PH-10001870"/>
    <x v="2"/>
    <s v="Phones"/>
    <s v="Lunatik TT5L-002 Taktik Strike Impact Protection System for iPhone 5"/>
    <x v="5848"/>
    <n v="2"/>
    <n v="0.2"/>
    <n v="6.122999999999994"/>
    <s v="Kelly Williams"/>
    <s v=""/>
    <n v="1"/>
    <n v="0"/>
  </r>
  <r>
    <n v="9303"/>
    <x v="4651"/>
    <x v="24"/>
    <d v="2017-04-22T00:00:00"/>
    <s v="Second Class"/>
    <x v="172"/>
    <x v="172"/>
    <x v="1"/>
    <s v="United States"/>
    <s v="Mcallen"/>
    <s v="Texas"/>
    <n v="78501"/>
    <x v="2"/>
    <s v="OFF-AR-10003481"/>
    <x v="1"/>
    <s v="Art"/>
    <s v="Newell 348"/>
    <x v="964"/>
    <n v="3"/>
    <n v="0.2"/>
    <n v="0.88559999999999883"/>
    <s v="Kelly Williams"/>
    <s v=""/>
    <n v="1"/>
    <n v="0"/>
  </r>
  <r>
    <n v="9304"/>
    <x v="4651"/>
    <x v="24"/>
    <d v="2017-04-22T00:00:00"/>
    <s v="Second Class"/>
    <x v="172"/>
    <x v="172"/>
    <x v="1"/>
    <s v="United States"/>
    <s v="Mcallen"/>
    <s v="Texas"/>
    <n v="78501"/>
    <x v="2"/>
    <s v="OFF-PA-10003936"/>
    <x v="1"/>
    <s v="Paper"/>
    <s v="Xerox 1994"/>
    <x v="12"/>
    <n v="3"/>
    <n v="0.2"/>
    <n v="5.4432"/>
    <s v="Kelly Williams"/>
    <s v=""/>
    <n v="1"/>
    <n v="0"/>
  </r>
  <r>
    <n v="9305"/>
    <x v="4651"/>
    <x v="24"/>
    <d v="2017-04-22T00:00:00"/>
    <s v="Second Class"/>
    <x v="172"/>
    <x v="172"/>
    <x v="1"/>
    <s v="United States"/>
    <s v="Mcallen"/>
    <s v="Texas"/>
    <n v="78501"/>
    <x v="2"/>
    <s v="OFF-BI-10000320"/>
    <x v="1"/>
    <s v="Binders"/>
    <s v="GBC Plastic Binding Combs"/>
    <x v="5849"/>
    <n v="1"/>
    <n v="0.8"/>
    <n v="-2.2877999999999998"/>
    <s v="Kelly Williams"/>
    <s v=""/>
    <n v="1"/>
    <n v="0"/>
  </r>
  <r>
    <n v="9306"/>
    <x v="4652"/>
    <x v="444"/>
    <d v="2017-09-24T00:00:00"/>
    <s v="Standard Class"/>
    <x v="762"/>
    <x v="762"/>
    <x v="2"/>
    <s v="United States"/>
    <s v="Santa Fe"/>
    <s v="New Mexico"/>
    <n v="87505"/>
    <x v="1"/>
    <s v="OFF-AR-10001972"/>
    <x v="1"/>
    <s v="Art"/>
    <s v="Newell 323"/>
    <x v="3681"/>
    <n v="5"/>
    <n v="0"/>
    <n v="2.1840000000000002"/>
    <s v="Anna Andreadi"/>
    <s v=""/>
    <n v="1"/>
    <n v="0"/>
  </r>
  <r>
    <n v="9307"/>
    <x v="4653"/>
    <x v="727"/>
    <d v="2016-03-30T00:00:00"/>
    <s v="Standard Class"/>
    <x v="244"/>
    <x v="244"/>
    <x v="0"/>
    <s v="United States"/>
    <s v="San Francisco"/>
    <s v="California"/>
    <n v="94110"/>
    <x v="1"/>
    <s v="OFF-AR-10003829"/>
    <x v="1"/>
    <s v="Art"/>
    <s v="Newell 35"/>
    <x v="2637"/>
    <n v="2"/>
    <n v="0"/>
    <n v="1.9023999999999992"/>
    <s v="Anna Andreadi"/>
    <s v=""/>
    <n v="1"/>
    <n v="0"/>
  </r>
  <r>
    <n v="9308"/>
    <x v="4653"/>
    <x v="727"/>
    <d v="2016-03-30T00:00:00"/>
    <s v="Standard Class"/>
    <x v="244"/>
    <x v="244"/>
    <x v="0"/>
    <s v="United States"/>
    <s v="San Francisco"/>
    <s v="California"/>
    <n v="94110"/>
    <x v="1"/>
    <s v="OFF-AR-10003338"/>
    <x v="1"/>
    <s v="Art"/>
    <s v="Eberhard Faber 3 1/2&quot; Golf Pencils"/>
    <x v="3659"/>
    <n v="2"/>
    <n v="0"/>
    <n v="3.7200000000000006"/>
    <s v="Anna Andreadi"/>
    <s v=""/>
    <n v="1"/>
    <n v="0"/>
  </r>
  <r>
    <n v="9309"/>
    <x v="4653"/>
    <x v="727"/>
    <d v="2016-03-30T00:00:00"/>
    <s v="Standard Class"/>
    <x v="244"/>
    <x v="244"/>
    <x v="0"/>
    <s v="United States"/>
    <s v="San Francisco"/>
    <s v="California"/>
    <n v="94110"/>
    <x v="1"/>
    <s v="TEC-AC-10002558"/>
    <x v="2"/>
    <s v="Accessories"/>
    <s v="Imation Swivel Flash Drive USB flash drive - 8 GB"/>
    <x v="5850"/>
    <n v="4"/>
    <n v="0"/>
    <n v="15.917999999999999"/>
    <s v="Anna Andreadi"/>
    <s v=""/>
    <n v="1"/>
    <n v="0"/>
  </r>
  <r>
    <n v="9310"/>
    <x v="4653"/>
    <x v="727"/>
    <d v="2016-03-30T00:00:00"/>
    <s v="Standard Class"/>
    <x v="244"/>
    <x v="244"/>
    <x v="0"/>
    <s v="United States"/>
    <s v="San Francisco"/>
    <s v="California"/>
    <n v="94110"/>
    <x v="1"/>
    <s v="OFF-AR-10000034"/>
    <x v="1"/>
    <s v="Art"/>
    <s v="BIC Brite Liner Grip Highlighters, Assorted, 5/Pack"/>
    <x v="2370"/>
    <n v="6"/>
    <n v="0"/>
    <n v="9.9215999999999998"/>
    <s v="Anna Andreadi"/>
    <s v=""/>
    <n v="1"/>
    <n v="0"/>
  </r>
  <r>
    <n v="9311"/>
    <x v="4654"/>
    <x v="370"/>
    <d v="2018-08-31T00:00:00"/>
    <s v="Standard Class"/>
    <x v="629"/>
    <x v="629"/>
    <x v="1"/>
    <s v="United States"/>
    <s v="New York City"/>
    <s v="New York"/>
    <n v="10024"/>
    <x v="3"/>
    <s v="OFF-BI-10001510"/>
    <x v="1"/>
    <s v="Binders"/>
    <s v="Deluxe Heavy-Duty Vinyl Round Ring Binder"/>
    <x v="5851"/>
    <n v="8"/>
    <n v="0.2"/>
    <n v="45.839999999999996"/>
    <s v="Chuck Magee"/>
    <s v=""/>
    <n v="1"/>
    <n v="0"/>
  </r>
  <r>
    <n v="9312"/>
    <x v="4655"/>
    <x v="904"/>
    <d v="2019-03-12T00:00:00"/>
    <s v="Standard Class"/>
    <x v="386"/>
    <x v="386"/>
    <x v="0"/>
    <s v="United States"/>
    <s v="Dallas"/>
    <s v="Texas"/>
    <n v="75220"/>
    <x v="2"/>
    <s v="OFF-LA-10000134"/>
    <x v="1"/>
    <s v="Labels"/>
    <s v="Avery 511"/>
    <x v="1268"/>
    <n v="2"/>
    <n v="0.2"/>
    <n v="1.7247999999999997"/>
    <s v="Kelly Williams"/>
    <s v=""/>
    <n v="1"/>
    <n v="0"/>
  </r>
  <r>
    <n v="9313"/>
    <x v="4655"/>
    <x v="904"/>
    <d v="2019-03-12T00:00:00"/>
    <s v="Standard Class"/>
    <x v="386"/>
    <x v="386"/>
    <x v="0"/>
    <s v="United States"/>
    <s v="Dallas"/>
    <s v="Texas"/>
    <n v="75220"/>
    <x v="2"/>
    <s v="OFF-AR-10000588"/>
    <x v="1"/>
    <s v="Art"/>
    <s v="Newell 345"/>
    <x v="5852"/>
    <n v="4"/>
    <n v="0.2"/>
    <n v="4.7616000000000014"/>
    <s v="Kelly Williams"/>
    <s v=""/>
    <n v="1"/>
    <n v="0"/>
  </r>
  <r>
    <n v="9314"/>
    <x v="4656"/>
    <x v="1214"/>
    <d v="2017-11-11T00:00:00"/>
    <s v="Same Day"/>
    <x v="122"/>
    <x v="122"/>
    <x v="1"/>
    <s v="United States"/>
    <s v="Detroit"/>
    <s v="Michigan"/>
    <n v="48234"/>
    <x v="2"/>
    <s v="OFF-ST-10003282"/>
    <x v="1"/>
    <s v="Storage"/>
    <s v="Advantus 10-Drawer Portable Organizer, Chrome Metal Frame, Smoke Drawers"/>
    <x v="5853"/>
    <n v="7"/>
    <n v="0"/>
    <n v="117.12960000000004"/>
    <s v="Kelly Williams"/>
    <n v="1"/>
    <n v="0"/>
    <n v="0"/>
  </r>
  <r>
    <n v="9315"/>
    <x v="4656"/>
    <x v="1214"/>
    <d v="2017-11-11T00:00:00"/>
    <s v="Same Day"/>
    <x v="122"/>
    <x v="122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x v="5854"/>
    <n v="2"/>
    <n v="0.1"/>
    <n v="46.790800000000004"/>
    <s v="Kelly Williams"/>
    <n v="1"/>
    <n v="0"/>
    <n v="0"/>
  </r>
  <r>
    <n v="9316"/>
    <x v="4657"/>
    <x v="41"/>
    <d v="2018-04-09T00:00:00"/>
    <s v="Standard Class"/>
    <x v="423"/>
    <x v="423"/>
    <x v="0"/>
    <s v="United States"/>
    <s v="Philadelphia"/>
    <s v="Pennsylvania"/>
    <n v="19140"/>
    <x v="3"/>
    <s v="TEC-PH-10000141"/>
    <x v="2"/>
    <s v="Phones"/>
    <s v="Clearsounds A400"/>
    <x v="965"/>
    <n v="3"/>
    <n v="0.4"/>
    <n v="-27.715799999999994"/>
    <s v="Chuck Magee"/>
    <s v=""/>
    <n v="1"/>
    <n v="0"/>
  </r>
  <r>
    <n v="9317"/>
    <x v="4657"/>
    <x v="41"/>
    <d v="2018-04-09T00:00:00"/>
    <s v="Standard Class"/>
    <x v="423"/>
    <x v="423"/>
    <x v="0"/>
    <s v="United States"/>
    <s v="Philadelphia"/>
    <s v="Pennsylvania"/>
    <n v="19140"/>
    <x v="3"/>
    <s v="OFF-SU-10000646"/>
    <x v="1"/>
    <s v="Supplies"/>
    <s v="Premier Automatic Letter Opener"/>
    <x v="5855"/>
    <n v="4"/>
    <n v="0.2"/>
    <n v="-163.45159999999996"/>
    <s v="Chuck Magee"/>
    <s v=""/>
    <n v="1"/>
    <n v="0"/>
  </r>
  <r>
    <n v="9318"/>
    <x v="4658"/>
    <x v="1215"/>
    <d v="2019-02-26T00:00:00"/>
    <s v="Standard Class"/>
    <x v="54"/>
    <x v="54"/>
    <x v="0"/>
    <s v="United States"/>
    <s v="Carrollton"/>
    <s v="Texas"/>
    <n v="75007"/>
    <x v="2"/>
    <s v="TEC-AC-10002076"/>
    <x v="2"/>
    <s v="Accessories"/>
    <s v="Microsoft Natural Keyboard Elite"/>
    <x v="5856"/>
    <n v="1"/>
    <n v="0.2"/>
    <n v="-2.9940000000000015"/>
    <s v="Kelly Williams"/>
    <s v=""/>
    <n v="1"/>
    <n v="0"/>
  </r>
  <r>
    <n v="9319"/>
    <x v="4659"/>
    <x v="228"/>
    <d v="2019-07-25T00:00:00"/>
    <s v="Standard Class"/>
    <x v="255"/>
    <x v="255"/>
    <x v="1"/>
    <s v="United States"/>
    <s v="New York City"/>
    <s v="New York"/>
    <n v="10009"/>
    <x v="3"/>
    <s v="OFF-PA-10000743"/>
    <x v="1"/>
    <s v="Paper"/>
    <s v="Xerox 1977"/>
    <x v="522"/>
    <n v="2"/>
    <n v="0"/>
    <n v="6.4127999999999998"/>
    <s v="Chuck Magee"/>
    <s v=""/>
    <n v="1"/>
    <n v="0"/>
  </r>
  <r>
    <n v="9320"/>
    <x v="4659"/>
    <x v="228"/>
    <d v="2019-07-25T00:00:00"/>
    <s v="Standard Class"/>
    <x v="255"/>
    <x v="255"/>
    <x v="1"/>
    <s v="United States"/>
    <s v="New York City"/>
    <s v="New York"/>
    <n v="10009"/>
    <x v="3"/>
    <s v="FUR-CH-10002780"/>
    <x v="0"/>
    <s v="Chairs"/>
    <s v="Office Star - Task Chair with Contemporary Loop Arms"/>
    <x v="5857"/>
    <n v="2"/>
    <n v="0.1"/>
    <n v="25.474399999999999"/>
    <s v="Chuck Magee"/>
    <s v=""/>
    <n v="1"/>
    <n v="0"/>
  </r>
  <r>
    <n v="9321"/>
    <x v="4659"/>
    <x v="228"/>
    <d v="2019-07-25T00:00:00"/>
    <s v="Standard Class"/>
    <x v="255"/>
    <x v="255"/>
    <x v="1"/>
    <s v="United States"/>
    <s v="New York City"/>
    <s v="New York"/>
    <n v="10009"/>
    <x v="3"/>
    <s v="FUR-FU-10000747"/>
    <x v="0"/>
    <s v="Furnishings"/>
    <s v="Tenex B1-RE Series Chair Mats for Low Pile Carpets"/>
    <x v="5858"/>
    <n v="4"/>
    <n v="0"/>
    <n v="31.266399999999976"/>
    <s v="Chuck Magee"/>
    <s v=""/>
    <n v="1"/>
    <n v="0"/>
  </r>
  <r>
    <n v="9322"/>
    <x v="4660"/>
    <x v="254"/>
    <d v="2018-11-08T00:00:00"/>
    <s v="Standard Class"/>
    <x v="325"/>
    <x v="325"/>
    <x v="0"/>
    <s v="United States"/>
    <s v="Houston"/>
    <s v="Texas"/>
    <n v="77041"/>
    <x v="2"/>
    <s v="FUR-FU-10002445"/>
    <x v="0"/>
    <s v="Furnishings"/>
    <s v="DAX Two-Tone Rosewood/Black Document Frame, Desktop, 5 x 7"/>
    <x v="5859"/>
    <n v="3"/>
    <n v="0.6"/>
    <n v="-5.6879999999999988"/>
    <s v="Kelly Williams"/>
    <s v=""/>
    <n v="1"/>
    <n v="0"/>
  </r>
  <r>
    <n v="9323"/>
    <x v="4660"/>
    <x v="254"/>
    <d v="2018-11-08T00:00:00"/>
    <s v="Standard Class"/>
    <x v="325"/>
    <x v="325"/>
    <x v="0"/>
    <s v="United States"/>
    <s v="Houston"/>
    <s v="Texas"/>
    <n v="77041"/>
    <x v="2"/>
    <s v="FUR-FU-10000723"/>
    <x v="0"/>
    <s v="Furnishings"/>
    <s v="Deflect-o EconoMat Studded, No Bevel Mat for Low Pile Carpeting"/>
    <x v="520"/>
    <n v="4"/>
    <n v="0.6"/>
    <n v="-84.292799999999986"/>
    <s v="Kelly Williams"/>
    <s v=""/>
    <n v="1"/>
    <n v="0"/>
  </r>
  <r>
    <n v="9324"/>
    <x v="4661"/>
    <x v="397"/>
    <d v="2019-09-29T00:00:00"/>
    <s v="Standard Class"/>
    <x v="551"/>
    <x v="551"/>
    <x v="0"/>
    <s v="United States"/>
    <s v="Los Angeles"/>
    <s v="California"/>
    <n v="90036"/>
    <x v="1"/>
    <s v="OFF-PA-10003641"/>
    <x v="1"/>
    <s v="Paper"/>
    <s v="Xerox 1909"/>
    <x v="5860"/>
    <n v="8"/>
    <n v="0"/>
    <n v="97.078399999999988"/>
    <s v="Anna Andreadi"/>
    <n v="1"/>
    <n v="0"/>
    <n v="0"/>
  </r>
  <r>
    <n v="9325"/>
    <x v="4661"/>
    <x v="397"/>
    <d v="2019-09-29T00:00:00"/>
    <s v="Standard Class"/>
    <x v="551"/>
    <x v="551"/>
    <x v="0"/>
    <s v="United States"/>
    <s v="Los Angeles"/>
    <s v="California"/>
    <n v="90036"/>
    <x v="1"/>
    <s v="FUR-CH-10003973"/>
    <x v="0"/>
    <s v="Chairs"/>
    <s v="GuestStacker Chair with Chrome Finish Legs"/>
    <x v="5861"/>
    <n v="2"/>
    <n v="0.2"/>
    <n v="59.481600000000014"/>
    <s v="Anna Andreadi"/>
    <n v="1"/>
    <n v="0"/>
    <n v="0"/>
  </r>
  <r>
    <n v="9326"/>
    <x v="4661"/>
    <x v="397"/>
    <d v="2019-09-29T00:00:00"/>
    <s v="Standard Class"/>
    <x v="551"/>
    <x v="551"/>
    <x v="0"/>
    <s v="United States"/>
    <s v="Los Angeles"/>
    <s v="California"/>
    <n v="90036"/>
    <x v="1"/>
    <s v="OFF-BI-10000977"/>
    <x v="1"/>
    <s v="Binders"/>
    <s v="Ibico Plastic Spiral Binding Combs"/>
    <x v="5862"/>
    <n v="3"/>
    <n v="0.2"/>
    <n v="23.711999999999996"/>
    <s v="Anna Andreadi"/>
    <n v="1"/>
    <n v="0"/>
    <n v="0"/>
  </r>
  <r>
    <n v="9327"/>
    <x v="4662"/>
    <x v="210"/>
    <d v="2019-09-10T00:00:00"/>
    <s v="First Class"/>
    <x v="418"/>
    <x v="418"/>
    <x v="0"/>
    <s v="United States"/>
    <s v="Edmonds"/>
    <s v="Washington"/>
    <n v="98026"/>
    <x v="1"/>
    <s v="FUR-FU-10004053"/>
    <x v="0"/>
    <s v="Furnishings"/>
    <s v="DAX Two-Tone Silver Metal Document Frame"/>
    <x v="4165"/>
    <n v="4"/>
    <n v="0"/>
    <n v="34.812800000000003"/>
    <s v="Anna Andreadi"/>
    <s v=""/>
    <n v="1"/>
    <n v="0"/>
  </r>
  <r>
    <n v="9328"/>
    <x v="4662"/>
    <x v="210"/>
    <d v="2019-09-10T00:00:00"/>
    <s v="First Class"/>
    <x v="418"/>
    <x v="418"/>
    <x v="0"/>
    <s v="United States"/>
    <s v="Edmonds"/>
    <s v="Washington"/>
    <n v="98026"/>
    <x v="1"/>
    <s v="TEC-PH-10002033"/>
    <x v="2"/>
    <s v="Phones"/>
    <s v="Konftel 250 Conference phone - Charcoal black"/>
    <x v="5863"/>
    <n v="2"/>
    <n v="0.2"/>
    <n v="34.178400000000011"/>
    <s v="Anna Andreadi"/>
    <s v=""/>
    <n v="1"/>
    <n v="0"/>
  </r>
  <r>
    <n v="9329"/>
    <x v="4662"/>
    <x v="210"/>
    <d v="2019-09-10T00:00:00"/>
    <s v="First Class"/>
    <x v="418"/>
    <x v="418"/>
    <x v="0"/>
    <s v="United States"/>
    <s v="Edmonds"/>
    <s v="Washington"/>
    <n v="98026"/>
    <x v="1"/>
    <s v="OFF-AR-10004260"/>
    <x v="1"/>
    <s v="Art"/>
    <s v="Boston 1799 Powerhouse Electric Pencil Sharpener"/>
    <x v="2275"/>
    <n v="1"/>
    <n v="0"/>
    <n v="7.2744"/>
    <s v="Anna Andreadi"/>
    <s v=""/>
    <n v="1"/>
    <n v="0"/>
  </r>
  <r>
    <n v="9330"/>
    <x v="4663"/>
    <x v="109"/>
    <d v="2017-11-30T00:00:00"/>
    <s v="First Class"/>
    <x v="219"/>
    <x v="219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x v="5864"/>
    <n v="4"/>
    <n v="0"/>
    <n v="15.395199999999999"/>
    <s v="Anna Andreadi"/>
    <s v=""/>
    <n v="1"/>
    <n v="0"/>
  </r>
  <r>
    <n v="9331"/>
    <x v="4664"/>
    <x v="768"/>
    <d v="2017-11-18T00:00:00"/>
    <s v="Standard Class"/>
    <x v="686"/>
    <x v="686"/>
    <x v="0"/>
    <s v="United States"/>
    <s v="New York City"/>
    <s v="New York"/>
    <n v="10035"/>
    <x v="3"/>
    <s v="OFF-EN-10001539"/>
    <x v="1"/>
    <s v="Envelopes"/>
    <s v="Staple envelope"/>
    <x v="2560"/>
    <n v="2"/>
    <n v="0"/>
    <n v="7.3132000000000001"/>
    <s v="Chuck Magee"/>
    <s v=""/>
    <n v="1"/>
    <n v="0"/>
  </r>
  <r>
    <n v="9332"/>
    <x v="4665"/>
    <x v="321"/>
    <d v="2018-10-03T00:00:00"/>
    <s v="Standard Class"/>
    <x v="20"/>
    <x v="20"/>
    <x v="1"/>
    <s v="United States"/>
    <s v="Springfield"/>
    <s v="Oregon"/>
    <n v="97477"/>
    <x v="1"/>
    <s v="TEC-PH-10001817"/>
    <x v="2"/>
    <s v="Phones"/>
    <s v="Wilson Electronics DB Pro Signal Booster"/>
    <x v="4253"/>
    <n v="3"/>
    <n v="0.2"/>
    <n v="75.180000000000064"/>
    <s v="Anna Andreadi"/>
    <s v=""/>
    <n v="1"/>
    <n v="0"/>
  </r>
  <r>
    <n v="9333"/>
    <x v="4666"/>
    <x v="220"/>
    <d v="2019-09-13T00:00:00"/>
    <s v="Second Class"/>
    <x v="757"/>
    <x v="757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x v="5865"/>
    <n v="4"/>
    <n v="0"/>
    <n v="50.876800000000003"/>
    <s v="Cassandra Brandow"/>
    <s v=""/>
    <n v="1"/>
    <n v="0"/>
  </r>
  <r>
    <n v="9334"/>
    <x v="4666"/>
    <x v="220"/>
    <d v="2019-09-13T00:00:00"/>
    <s v="Second Class"/>
    <x v="757"/>
    <x v="757"/>
    <x v="0"/>
    <s v="United States"/>
    <s v="Georgetown"/>
    <s v="Kentucky"/>
    <n v="40324"/>
    <x v="0"/>
    <s v="OFF-FA-10000992"/>
    <x v="1"/>
    <s v="Fasteners"/>
    <s v="Acco Clips to Go Binder Clips, 24 Clips in Two Sizes"/>
    <x v="3210"/>
    <n v="4"/>
    <n v="0"/>
    <n v="6.6739999999999995"/>
    <s v="Cassandra Brandow"/>
    <s v=""/>
    <n v="1"/>
    <n v="0"/>
  </r>
  <r>
    <n v="9335"/>
    <x v="4667"/>
    <x v="927"/>
    <d v="2019-05-02T00:00:00"/>
    <s v="First Class"/>
    <x v="151"/>
    <x v="151"/>
    <x v="0"/>
    <s v="United States"/>
    <s v="Coral Springs"/>
    <s v="Florida"/>
    <n v="33065"/>
    <x v="0"/>
    <s v="FUR-BO-10001798"/>
    <x v="0"/>
    <s v="Bookcases"/>
    <s v="Bush Somerset Collection Bookcase"/>
    <x v="2361"/>
    <n v="3"/>
    <n v="0.2"/>
    <n v="-15.71759999999999"/>
    <s v="Cassandra Brandow"/>
    <s v=""/>
    <n v="1"/>
    <n v="0"/>
  </r>
  <r>
    <n v="9336"/>
    <x v="4667"/>
    <x v="927"/>
    <d v="2019-05-02T00:00:00"/>
    <s v="First Class"/>
    <x v="151"/>
    <x v="151"/>
    <x v="0"/>
    <s v="United States"/>
    <s v="Coral Springs"/>
    <s v="Florida"/>
    <n v="33065"/>
    <x v="0"/>
    <s v="OFF-LA-10004409"/>
    <x v="1"/>
    <s v="Labels"/>
    <s v="Avery 492"/>
    <x v="877"/>
    <n v="2"/>
    <n v="0.2"/>
    <n v="1.4975999999999996"/>
    <s v="Cassandra Brandow"/>
    <s v=""/>
    <n v="1"/>
    <n v="0"/>
  </r>
  <r>
    <n v="9337"/>
    <x v="4668"/>
    <x v="118"/>
    <d v="2019-09-20T00:00:00"/>
    <s v="Standard Class"/>
    <x v="388"/>
    <x v="388"/>
    <x v="1"/>
    <s v="United States"/>
    <s v="San Francisco"/>
    <s v="California"/>
    <n v="94110"/>
    <x v="1"/>
    <s v="OFF-FA-10000621"/>
    <x v="1"/>
    <s v="Fasteners"/>
    <s v="OIC Colored Binder Clips, Assorted Sizes"/>
    <x v="1511"/>
    <n v="5"/>
    <n v="0"/>
    <n v="8.7710000000000008"/>
    <s v="Anna Andreadi"/>
    <s v=""/>
    <n v="1"/>
    <n v="0"/>
  </r>
  <r>
    <n v="9338"/>
    <x v="4669"/>
    <x v="538"/>
    <d v="2016-10-22T00:00:00"/>
    <s v="Second Class"/>
    <x v="345"/>
    <x v="345"/>
    <x v="1"/>
    <s v="United States"/>
    <s v="San Francisco"/>
    <s v="California"/>
    <n v="94110"/>
    <x v="1"/>
    <s v="OFF-BI-10003196"/>
    <x v="1"/>
    <s v="Binders"/>
    <s v="Accohide Poly Flexible Ring Binders"/>
    <x v="5866"/>
    <n v="1"/>
    <n v="0.2"/>
    <n v="1.1219999999999999"/>
    <s v="Anna Andreadi"/>
    <s v=""/>
    <n v="1"/>
    <n v="0"/>
  </r>
  <r>
    <n v="9339"/>
    <x v="4669"/>
    <x v="538"/>
    <d v="2016-10-22T00:00:00"/>
    <s v="Second Class"/>
    <x v="345"/>
    <x v="345"/>
    <x v="1"/>
    <s v="United States"/>
    <s v="San Francisco"/>
    <s v="California"/>
    <n v="94110"/>
    <x v="1"/>
    <s v="OFF-BI-10003727"/>
    <x v="1"/>
    <s v="Binders"/>
    <s v="Avery Durable Slant Ring Binders With Label Holder"/>
    <x v="5867"/>
    <n v="6"/>
    <n v="0.2"/>
    <n v="7.0223999999999993"/>
    <s v="Anna Andreadi"/>
    <s v=""/>
    <n v="1"/>
    <n v="0"/>
  </r>
  <r>
    <n v="9340"/>
    <x v="4669"/>
    <x v="538"/>
    <d v="2016-10-22T00:00:00"/>
    <s v="Second Class"/>
    <x v="345"/>
    <x v="345"/>
    <x v="1"/>
    <s v="United States"/>
    <s v="San Francisco"/>
    <s v="California"/>
    <n v="94110"/>
    <x v="1"/>
    <s v="OFF-PA-10003228"/>
    <x v="1"/>
    <s v="Paper"/>
    <s v="Xerox 1917"/>
    <x v="64"/>
    <n v="3"/>
    <n v="0"/>
    <n v="68.963099999999997"/>
    <s v="Anna Andreadi"/>
    <s v=""/>
    <n v="1"/>
    <n v="0"/>
  </r>
  <r>
    <n v="9341"/>
    <x v="4669"/>
    <x v="538"/>
    <d v="2016-10-22T00:00:00"/>
    <s v="Second Class"/>
    <x v="345"/>
    <x v="345"/>
    <x v="1"/>
    <s v="United States"/>
    <s v="San Francisco"/>
    <s v="California"/>
    <n v="94110"/>
    <x v="1"/>
    <s v="OFF-LA-10002787"/>
    <x v="1"/>
    <s v="Labels"/>
    <s v="Avery 480"/>
    <x v="2057"/>
    <n v="5"/>
    <n v="0"/>
    <n v="9"/>
    <s v="Anna Andreadi"/>
    <s v=""/>
    <n v="1"/>
    <n v="0"/>
  </r>
  <r>
    <n v="9342"/>
    <x v="4669"/>
    <x v="538"/>
    <d v="2016-10-22T00:00:00"/>
    <s v="Second Class"/>
    <x v="345"/>
    <x v="345"/>
    <x v="1"/>
    <s v="United States"/>
    <s v="San Francisco"/>
    <s v="California"/>
    <n v="94110"/>
    <x v="1"/>
    <s v="TEC-PH-10001305"/>
    <x v="2"/>
    <s v="Phones"/>
    <s v="Panasonic KX TS208W Corded phone"/>
    <x v="5868"/>
    <n v="3"/>
    <n v="0.2"/>
    <n v="11.757600000000011"/>
    <s v="Anna Andreadi"/>
    <s v=""/>
    <n v="1"/>
    <n v="0"/>
  </r>
  <r>
    <n v="9343"/>
    <x v="4670"/>
    <x v="69"/>
    <d v="2018-03-18T00:00:00"/>
    <s v="Standard Class"/>
    <x v="748"/>
    <x v="748"/>
    <x v="2"/>
    <s v="United States"/>
    <s v="Riverside"/>
    <s v="California"/>
    <n v="92503"/>
    <x v="1"/>
    <s v="OFF-BI-10001036"/>
    <x v="1"/>
    <s v="Binders"/>
    <s v="Cardinal EasyOpen D-Ring Binders"/>
    <x v="5869"/>
    <n v="7"/>
    <n v="0.2"/>
    <n v="19.193999999999999"/>
    <s v="Anna Andreadi"/>
    <s v=""/>
    <n v="1"/>
    <n v="0"/>
  </r>
  <r>
    <n v="9344"/>
    <x v="4671"/>
    <x v="922"/>
    <d v="2019-02-20T00:00:00"/>
    <s v="First Class"/>
    <x v="278"/>
    <x v="278"/>
    <x v="2"/>
    <s v="United States"/>
    <s v="Troy"/>
    <s v="Ohio"/>
    <n v="45373"/>
    <x v="3"/>
    <s v="FUR-TA-10001086"/>
    <x v="0"/>
    <s v="Tables"/>
    <s v="SAFCO PlanMaster Boards, 60w x 37-1/2d, White Melamine"/>
    <x v="4003"/>
    <n v="5"/>
    <n v="0.4"/>
    <n v="-106.39299999999997"/>
    <s v="Chuck Magee"/>
    <n v="1"/>
    <n v="0"/>
    <n v="0"/>
  </r>
  <r>
    <n v="9345"/>
    <x v="4671"/>
    <x v="922"/>
    <d v="2019-02-20T00:00:00"/>
    <s v="First Class"/>
    <x v="278"/>
    <x v="278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x v="3517"/>
    <n v="5"/>
    <n v="0.7"/>
    <n v="-4.7625000000000011"/>
    <s v="Chuck Magee"/>
    <n v="1"/>
    <n v="0"/>
    <n v="0"/>
  </r>
  <r>
    <n v="9346"/>
    <x v="4671"/>
    <x v="922"/>
    <d v="2019-02-20T00:00:00"/>
    <s v="First Class"/>
    <x v="278"/>
    <x v="278"/>
    <x v="2"/>
    <s v="United States"/>
    <s v="Troy"/>
    <s v="Ohio"/>
    <n v="45373"/>
    <x v="3"/>
    <s v="TEC-PH-10000526"/>
    <x v="2"/>
    <s v="Phones"/>
    <s v="Vtech CS6719"/>
    <x v="5870"/>
    <n v="1"/>
    <n v="0.4"/>
    <n v="-11.518799999999999"/>
    <s v="Chuck Magee"/>
    <n v="1"/>
    <n v="0"/>
    <n v="0"/>
  </r>
  <r>
    <n v="9347"/>
    <x v="4671"/>
    <x v="922"/>
    <d v="2019-02-20T00:00:00"/>
    <s v="First Class"/>
    <x v="278"/>
    <x v="278"/>
    <x v="2"/>
    <s v="United States"/>
    <s v="Troy"/>
    <s v="Ohio"/>
    <n v="45373"/>
    <x v="3"/>
    <s v="FUR-FU-10004973"/>
    <x v="0"/>
    <s v="Furnishings"/>
    <s v="Flat Face Poster Frame"/>
    <x v="615"/>
    <n v="2"/>
    <n v="0.2"/>
    <n v="8.2896000000000001"/>
    <s v="Chuck Magee"/>
    <n v="1"/>
    <n v="0"/>
    <n v="0"/>
  </r>
  <r>
    <n v="9348"/>
    <x v="4671"/>
    <x v="922"/>
    <d v="2019-02-20T00:00:00"/>
    <s v="First Class"/>
    <x v="278"/>
    <x v="278"/>
    <x v="2"/>
    <s v="United States"/>
    <s v="Troy"/>
    <s v="Ohio"/>
    <n v="45373"/>
    <x v="3"/>
    <s v="FUR-CH-10003981"/>
    <x v="0"/>
    <s v="Chairs"/>
    <s v="Global Commerce Series Low-Back Swivel/Tilt Chairs"/>
    <x v="4448"/>
    <n v="5"/>
    <n v="0.3"/>
    <n v="-12.84900000000016"/>
    <s v="Chuck Magee"/>
    <n v="1"/>
    <n v="0"/>
    <n v="0"/>
  </r>
  <r>
    <n v="9349"/>
    <x v="4672"/>
    <x v="596"/>
    <d v="2018-12-28T00:00:00"/>
    <s v="Standard Class"/>
    <x v="35"/>
    <x v="35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x v="5871"/>
    <n v="8"/>
    <n v="0"/>
    <n v="202.25279999999998"/>
    <s v="Anna Andreadi"/>
    <s v=""/>
    <n v="1"/>
    <n v="0"/>
  </r>
  <r>
    <n v="9350"/>
    <x v="4672"/>
    <x v="596"/>
    <d v="2018-12-28T00:00:00"/>
    <s v="Standard Class"/>
    <x v="35"/>
    <x v="35"/>
    <x v="0"/>
    <s v="United States"/>
    <s v="Moreno Valley"/>
    <s v="California"/>
    <n v="92553"/>
    <x v="1"/>
    <s v="FUR-FU-10001934"/>
    <x v="0"/>
    <s v="Furnishings"/>
    <s v="Magnifier Swing Arm Lamp"/>
    <x v="108"/>
    <n v="2"/>
    <n v="0"/>
    <n v="10.909600000000001"/>
    <s v="Anna Andreadi"/>
    <s v=""/>
    <n v="1"/>
    <n v="0"/>
  </r>
  <r>
    <n v="9351"/>
    <x v="4673"/>
    <x v="713"/>
    <d v="2018-09-27T00:00:00"/>
    <s v="Standard Class"/>
    <x v="317"/>
    <x v="317"/>
    <x v="1"/>
    <s v="United States"/>
    <s v="Seattle"/>
    <s v="Washington"/>
    <n v="98115"/>
    <x v="1"/>
    <s v="OFF-BI-10004970"/>
    <x v="1"/>
    <s v="Binders"/>
    <s v="ACCOHIDE 3-Ring Binder, Blue, 1&quot;"/>
    <x v="1157"/>
    <n v="4"/>
    <n v="0.2"/>
    <n v="4.4603999999999999"/>
    <s v="Anna Andreadi"/>
    <s v=""/>
    <n v="1"/>
    <n v="0"/>
  </r>
  <r>
    <n v="9352"/>
    <x v="4673"/>
    <x v="713"/>
    <d v="2018-09-27T00:00:00"/>
    <s v="Standard Class"/>
    <x v="317"/>
    <x v="317"/>
    <x v="1"/>
    <s v="United States"/>
    <s v="Seattle"/>
    <s v="Washington"/>
    <n v="98115"/>
    <x v="1"/>
    <s v="FUR-CH-10003396"/>
    <x v="0"/>
    <s v="Chairs"/>
    <s v="Global Deluxe Steno Chair"/>
    <x v="4236"/>
    <n v="3"/>
    <n v="0.2"/>
    <n v="-20.784600000000012"/>
    <s v="Anna Andreadi"/>
    <s v=""/>
    <n v="1"/>
    <n v="0"/>
  </r>
  <r>
    <n v="9353"/>
    <x v="4674"/>
    <x v="241"/>
    <d v="2019-09-26T00:00:00"/>
    <s v="First Class"/>
    <x v="197"/>
    <x v="197"/>
    <x v="0"/>
    <s v="United States"/>
    <s v="Chicago"/>
    <s v="Illinois"/>
    <n v="60623"/>
    <x v="2"/>
    <s v="FUR-CH-10003973"/>
    <x v="0"/>
    <s v="Chairs"/>
    <s v="GuestStacker Chair with Chrome Finish Legs"/>
    <x v="3324"/>
    <n v="2"/>
    <n v="0.3"/>
    <n v="-14.870399999999961"/>
    <s v="Kelly Williams"/>
    <s v=""/>
    <n v="1"/>
    <n v="0"/>
  </r>
  <r>
    <n v="9354"/>
    <x v="4674"/>
    <x v="241"/>
    <d v="2019-09-26T00:00:00"/>
    <s v="First Class"/>
    <x v="197"/>
    <x v="197"/>
    <x v="0"/>
    <s v="United States"/>
    <s v="Chicago"/>
    <s v="Illinois"/>
    <n v="60623"/>
    <x v="2"/>
    <s v="OFF-PA-10002109"/>
    <x v="1"/>
    <s v="Paper"/>
    <s v="Wirebound Voice Message Log Book"/>
    <x v="5872"/>
    <n v="3"/>
    <n v="0.2"/>
    <n v="3.7127999999999988"/>
    <s v="Kelly Williams"/>
    <s v=""/>
    <n v="1"/>
    <n v="0"/>
  </r>
  <r>
    <n v="9355"/>
    <x v="4675"/>
    <x v="494"/>
    <d v="2017-12-05T00:00:00"/>
    <s v="Standard Class"/>
    <x v="15"/>
    <x v="15"/>
    <x v="2"/>
    <s v="United States"/>
    <s v="Jackson"/>
    <s v="Michigan"/>
    <n v="49201"/>
    <x v="2"/>
    <s v="OFF-PA-10001826"/>
    <x v="1"/>
    <s v="Paper"/>
    <s v="Xerox 207"/>
    <x v="541"/>
    <n v="3"/>
    <n v="0"/>
    <n v="9.3312000000000008"/>
    <s v="Kelly Williams"/>
    <s v=""/>
    <n v="1"/>
    <n v="0"/>
  </r>
  <r>
    <n v="9356"/>
    <x v="4675"/>
    <x v="494"/>
    <d v="2017-12-05T00:00:00"/>
    <s v="Standard Class"/>
    <x v="15"/>
    <x v="15"/>
    <x v="2"/>
    <s v="United States"/>
    <s v="Jackson"/>
    <s v="Michigan"/>
    <n v="49201"/>
    <x v="2"/>
    <s v="OFF-AR-10000823"/>
    <x v="1"/>
    <s v="Art"/>
    <s v="Newell 307"/>
    <x v="1034"/>
    <n v="2"/>
    <n v="0"/>
    <n v="1.0192000000000001"/>
    <s v="Kelly Williams"/>
    <s v=""/>
    <n v="1"/>
    <n v="0"/>
  </r>
  <r>
    <n v="9357"/>
    <x v="4675"/>
    <x v="494"/>
    <d v="2017-12-05T00:00:00"/>
    <s v="Standard Class"/>
    <x v="15"/>
    <x v="15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x v="1909"/>
    <n v="2"/>
    <n v="0"/>
    <n v="8.7137999999999991"/>
    <s v="Kelly Williams"/>
    <s v=""/>
    <n v="1"/>
    <n v="0"/>
  </r>
  <r>
    <n v="9358"/>
    <x v="4676"/>
    <x v="967"/>
    <d v="2018-01-28T00:00:00"/>
    <s v="Second Class"/>
    <x v="63"/>
    <x v="63"/>
    <x v="1"/>
    <s v="United States"/>
    <s v="New York City"/>
    <s v="New York"/>
    <n v="10024"/>
    <x v="3"/>
    <s v="OFF-BI-10003676"/>
    <x v="1"/>
    <s v="Binders"/>
    <s v="GBC Standard Recycled Report Covers, Clear Plastic Sheets"/>
    <x v="136"/>
    <n v="5"/>
    <n v="0.2"/>
    <n v="15.091999999999995"/>
    <s v="Chuck Magee"/>
    <s v=""/>
    <n v="1"/>
    <n v="0"/>
  </r>
  <r>
    <n v="9359"/>
    <x v="4676"/>
    <x v="967"/>
    <d v="2018-01-28T00:00:00"/>
    <s v="Second Class"/>
    <x v="63"/>
    <x v="63"/>
    <x v="1"/>
    <s v="United States"/>
    <s v="New York City"/>
    <s v="New York"/>
    <n v="10024"/>
    <x v="3"/>
    <s v="FUR-TA-10001095"/>
    <x v="0"/>
    <s v="Tables"/>
    <s v="Chromcraft Round Conference Tables"/>
    <x v="5873"/>
    <n v="3"/>
    <n v="0.4"/>
    <n v="-99.34529999999998"/>
    <s v="Chuck Magee"/>
    <s v=""/>
    <n v="1"/>
    <n v="0"/>
  </r>
  <r>
    <n v="9360"/>
    <x v="4676"/>
    <x v="967"/>
    <d v="2018-01-28T00:00:00"/>
    <s v="Second Class"/>
    <x v="63"/>
    <x v="63"/>
    <x v="1"/>
    <s v="United States"/>
    <s v="New York City"/>
    <s v="New York"/>
    <n v="10024"/>
    <x v="3"/>
    <s v="FUR-FU-10000747"/>
    <x v="0"/>
    <s v="Furnishings"/>
    <s v="Tenex B1-RE Series Chair Mats for Low Pile Carpets"/>
    <x v="44"/>
    <n v="1"/>
    <n v="0"/>
    <n v="7.816599999999994"/>
    <s v="Chuck Magee"/>
    <s v=""/>
    <n v="1"/>
    <n v="0"/>
  </r>
  <r>
    <n v="9361"/>
    <x v="4676"/>
    <x v="967"/>
    <d v="2018-01-28T00:00:00"/>
    <s v="Second Class"/>
    <x v="63"/>
    <x v="63"/>
    <x v="1"/>
    <s v="United States"/>
    <s v="New York City"/>
    <s v="New York"/>
    <n v="10024"/>
    <x v="3"/>
    <s v="OFF-ST-10004337"/>
    <x v="1"/>
    <s v="Storage"/>
    <s v="SAFCO Commercial Wire Shelving, 72h"/>
    <x v="5874"/>
    <n v="7"/>
    <n v="0"/>
    <n v="0"/>
    <s v="Chuck Magee"/>
    <s v=""/>
    <n v="1"/>
    <n v="0"/>
  </r>
  <r>
    <n v="9362"/>
    <x v="4677"/>
    <x v="708"/>
    <d v="2019-03-25T00:00:00"/>
    <s v="Standard Class"/>
    <x v="28"/>
    <x v="28"/>
    <x v="2"/>
    <s v="United States"/>
    <s v="Seattle"/>
    <s v="Washington"/>
    <n v="98105"/>
    <x v="1"/>
    <s v="OFF-BI-10004410"/>
    <x v="1"/>
    <s v="Binders"/>
    <s v="C-Line Peel &amp; Stick Add-On Filing Pockets, 8-3/4 x 5-1/8, 10/Pack"/>
    <x v="5875"/>
    <n v="6"/>
    <n v="0.2"/>
    <n v="10.3194"/>
    <s v="Anna Andreadi"/>
    <s v=""/>
    <n v="1"/>
    <n v="0"/>
  </r>
  <r>
    <n v="9363"/>
    <x v="4677"/>
    <x v="708"/>
    <d v="2019-03-25T00:00:00"/>
    <s v="Standard Class"/>
    <x v="28"/>
    <x v="28"/>
    <x v="2"/>
    <s v="United States"/>
    <s v="Seattle"/>
    <s v="Washington"/>
    <n v="98105"/>
    <x v="1"/>
    <s v="OFF-FA-10004838"/>
    <x v="1"/>
    <s v="Fasteners"/>
    <s v="Super Bands, 12/Pack"/>
    <x v="5876"/>
    <n v="7"/>
    <n v="0"/>
    <n v="0.3906000000000005"/>
    <s v="Anna Andreadi"/>
    <s v=""/>
    <n v="1"/>
    <n v="0"/>
  </r>
  <r>
    <n v="9364"/>
    <x v="4677"/>
    <x v="708"/>
    <d v="2019-03-25T00:00:00"/>
    <s v="Standard Class"/>
    <x v="28"/>
    <x v="28"/>
    <x v="2"/>
    <s v="United States"/>
    <s v="Seattle"/>
    <s v="Washington"/>
    <n v="98105"/>
    <x v="1"/>
    <s v="FUR-FU-10002364"/>
    <x v="0"/>
    <s v="Furnishings"/>
    <s v="Eldon Expressions Wood Desk Accessories, Oak"/>
    <x v="3077"/>
    <n v="3"/>
    <n v="0"/>
    <n v="6.4205999999999976"/>
    <s v="Anna Andreadi"/>
    <s v=""/>
    <n v="1"/>
    <n v="0"/>
  </r>
  <r>
    <n v="9365"/>
    <x v="4677"/>
    <x v="708"/>
    <d v="2019-03-25T00:00:00"/>
    <s v="Standard Class"/>
    <x v="28"/>
    <x v="28"/>
    <x v="2"/>
    <s v="United States"/>
    <s v="Seattle"/>
    <s v="Washington"/>
    <n v="98105"/>
    <x v="1"/>
    <s v="OFF-ST-10001809"/>
    <x v="1"/>
    <s v="Storage"/>
    <s v="Fellowes Officeware Wire Shelving"/>
    <x v="704"/>
    <n v="4"/>
    <n v="0"/>
    <n v="7.1863999999999919"/>
    <s v="Anna Andreadi"/>
    <s v=""/>
    <n v="1"/>
    <n v="0"/>
  </r>
  <r>
    <n v="9366"/>
    <x v="4678"/>
    <x v="963"/>
    <d v="2016-08-25T00:00:00"/>
    <s v="First Class"/>
    <x v="226"/>
    <x v="226"/>
    <x v="0"/>
    <s v="United States"/>
    <s v="Saint Charles"/>
    <s v="Missouri"/>
    <n v="63301"/>
    <x v="2"/>
    <s v="OFF-PA-10001846"/>
    <x v="1"/>
    <s v="Paper"/>
    <s v="Xerox 1899"/>
    <x v="1057"/>
    <n v="2"/>
    <n v="0"/>
    <n v="5.6644000000000005"/>
    <s v="Kelly Williams"/>
    <s v=""/>
    <n v="1"/>
    <n v="0"/>
  </r>
  <r>
    <n v="9367"/>
    <x v="4679"/>
    <x v="785"/>
    <d v="2016-06-13T00:00:00"/>
    <s v="Standard Class"/>
    <x v="502"/>
    <x v="502"/>
    <x v="0"/>
    <s v="United States"/>
    <s v="Long Beach"/>
    <s v="New York"/>
    <n v="11561"/>
    <x v="3"/>
    <s v="OFF-BI-10003876"/>
    <x v="1"/>
    <s v="Binders"/>
    <s v="Green Canvas Binder for 8-1/2&quot; x 14&quot; Sheets"/>
    <x v="5877"/>
    <n v="2"/>
    <n v="0.2"/>
    <n v="25.679999999999996"/>
    <s v="Chuck Magee"/>
    <s v=""/>
    <n v="1"/>
    <n v="0"/>
  </r>
  <r>
    <n v="9368"/>
    <x v="4679"/>
    <x v="785"/>
    <d v="2016-06-13T00:00:00"/>
    <s v="Standard Class"/>
    <x v="502"/>
    <x v="502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x v="5878"/>
    <n v="6"/>
    <n v="0"/>
    <n v="83.843999999999937"/>
    <s v="Chuck Magee"/>
    <s v=""/>
    <n v="1"/>
    <n v="0"/>
  </r>
  <r>
    <n v="9369"/>
    <x v="4680"/>
    <x v="281"/>
    <d v="2018-04-09T00:00:00"/>
    <s v="First Class"/>
    <x v="20"/>
    <x v="20"/>
    <x v="1"/>
    <s v="United States"/>
    <s v="Lakewood"/>
    <s v="New Jersey"/>
    <n v="8701"/>
    <x v="3"/>
    <s v="OFF-PA-10004243"/>
    <x v="1"/>
    <s v="Paper"/>
    <s v="Xerox 1939"/>
    <x v="2479"/>
    <n v="2"/>
    <n v="0"/>
    <n v="18.211199999999998"/>
    <s v="Chuck Magee"/>
    <s v=""/>
    <n v="1"/>
    <n v="0"/>
  </r>
  <r>
    <n v="9370"/>
    <x v="4681"/>
    <x v="659"/>
    <d v="2019-11-09T00:00:00"/>
    <s v="Second Class"/>
    <x v="471"/>
    <x v="471"/>
    <x v="1"/>
    <s v="United States"/>
    <s v="Clinton"/>
    <s v="Maryland"/>
    <n v="20735"/>
    <x v="3"/>
    <s v="FUR-CH-10000422"/>
    <x v="0"/>
    <s v="Chairs"/>
    <s v="Global Highback Leather Tilter in Burgundy"/>
    <x v="5879"/>
    <n v="3"/>
    <n v="0"/>
    <n v="43.675200000000018"/>
    <s v="Chuck Magee"/>
    <s v=""/>
    <n v="1"/>
    <n v="0"/>
  </r>
  <r>
    <n v="9371"/>
    <x v="4682"/>
    <x v="352"/>
    <d v="2017-05-31T00:00:00"/>
    <s v="First Class"/>
    <x v="778"/>
    <x v="778"/>
    <x v="1"/>
    <s v="United States"/>
    <s v="Columbus"/>
    <s v="Ohio"/>
    <n v="43229"/>
    <x v="3"/>
    <s v="FUR-FU-10002506"/>
    <x v="0"/>
    <s v="Furnishings"/>
    <s v="Tensor &quot;Hersey Kiss&quot; Styled Floor Lamp"/>
    <x v="2185"/>
    <n v="4"/>
    <n v="0.2"/>
    <n v="-4.1568000000000023"/>
    <s v="Chuck Magee"/>
    <s v=""/>
    <n v="1"/>
    <n v="0"/>
  </r>
  <r>
    <n v="9372"/>
    <x v="4682"/>
    <x v="352"/>
    <d v="2017-05-31T00:00:00"/>
    <s v="First Class"/>
    <x v="778"/>
    <x v="778"/>
    <x v="1"/>
    <s v="United States"/>
    <s v="Columbus"/>
    <s v="Ohio"/>
    <n v="43229"/>
    <x v="3"/>
    <s v="FUR-CH-10000863"/>
    <x v="0"/>
    <s v="Chairs"/>
    <s v="Novimex Swivel Fabric Task Chair"/>
    <x v="2613"/>
    <n v="3"/>
    <n v="0.3"/>
    <n v="-86.058600000000013"/>
    <s v="Chuck Magee"/>
    <s v=""/>
    <n v="1"/>
    <n v="0"/>
  </r>
  <r>
    <n v="9373"/>
    <x v="4682"/>
    <x v="352"/>
    <d v="2017-05-31T00:00:00"/>
    <s v="First Class"/>
    <x v="778"/>
    <x v="778"/>
    <x v="1"/>
    <s v="United States"/>
    <s v="Columbus"/>
    <s v="Ohio"/>
    <n v="43229"/>
    <x v="3"/>
    <s v="OFF-FA-10002988"/>
    <x v="1"/>
    <s v="Fasteners"/>
    <s v="Ideal Clamps"/>
    <x v="1400"/>
    <n v="5"/>
    <n v="0.2"/>
    <n v="2.9144999999999994"/>
    <s v="Chuck Magee"/>
    <s v=""/>
    <n v="1"/>
    <n v="0"/>
  </r>
  <r>
    <n v="9374"/>
    <x v="4683"/>
    <x v="917"/>
    <d v="2019-05-11T00:00:00"/>
    <s v="Standard Class"/>
    <x v="229"/>
    <x v="229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x v="1171"/>
    <n v="7"/>
    <n v="0.2"/>
    <n v="52.492999999999967"/>
    <s v="Anna Andreadi"/>
    <s v=""/>
    <n v="1"/>
    <n v="0"/>
  </r>
  <r>
    <n v="9375"/>
    <x v="4684"/>
    <x v="410"/>
    <d v="2018-06-09T00:00:00"/>
    <s v="Standard Class"/>
    <x v="33"/>
    <x v="33"/>
    <x v="1"/>
    <s v="United States"/>
    <s v="Seattle"/>
    <s v="Washington"/>
    <n v="98105"/>
    <x v="1"/>
    <s v="OFF-SU-10002537"/>
    <x v="1"/>
    <s v="Supplies"/>
    <s v="Acme Box Cutter Scissors"/>
    <x v="5880"/>
    <n v="6"/>
    <n v="0"/>
    <n v="15.958800000000004"/>
    <s v="Anna Andreadi"/>
    <s v=""/>
    <n v="1"/>
    <n v="0"/>
  </r>
  <r>
    <n v="9376"/>
    <x v="4685"/>
    <x v="639"/>
    <d v="2017-12-19T00:00:00"/>
    <s v="Second Class"/>
    <x v="219"/>
    <x v="219"/>
    <x v="0"/>
    <s v="United States"/>
    <s v="Los Angeles"/>
    <s v="California"/>
    <n v="90045"/>
    <x v="1"/>
    <s v="TEC-AC-10003063"/>
    <x v="2"/>
    <s v="Accessories"/>
    <s v="Micro Innovations USB RF Wireless Keyboard with Mouse"/>
    <x v="1424"/>
    <n v="2"/>
    <n v="0"/>
    <n v="10.5"/>
    <s v="Anna Andreadi"/>
    <s v=""/>
    <n v="1"/>
    <n v="0"/>
  </r>
  <r>
    <n v="9377"/>
    <x v="4686"/>
    <x v="53"/>
    <d v="2019-12-29T00:00:00"/>
    <s v="Standard Class"/>
    <x v="22"/>
    <x v="22"/>
    <x v="0"/>
    <s v="United States"/>
    <s v="East Orange"/>
    <s v="New Jersey"/>
    <n v="7017"/>
    <x v="3"/>
    <s v="TEC-AC-10003237"/>
    <x v="2"/>
    <s v="Accessories"/>
    <s v="Memorex Micro Travel Drive 4 GB"/>
    <x v="5881"/>
    <n v="3"/>
    <n v="0"/>
    <n v="13.674000000000003"/>
    <s v="Chuck Magee"/>
    <s v=""/>
    <n v="1"/>
    <n v="0"/>
  </r>
  <r>
    <n v="9378"/>
    <x v="4687"/>
    <x v="94"/>
    <d v="2019-12-21T00:00:00"/>
    <s v="Standard Class"/>
    <x v="317"/>
    <x v="317"/>
    <x v="1"/>
    <s v="United States"/>
    <s v="Eau Claire"/>
    <s v="Wisconsin"/>
    <n v="54703"/>
    <x v="2"/>
    <s v="OFF-ST-10001031"/>
    <x v="1"/>
    <s v="Storage"/>
    <s v="Adjustable Personal File Tote"/>
    <x v="5882"/>
    <n v="2"/>
    <n v="0"/>
    <n v="8.465600000000002"/>
    <s v="Kelly Williams"/>
    <s v=""/>
    <n v="1"/>
    <n v="0"/>
  </r>
  <r>
    <n v="9379"/>
    <x v="4688"/>
    <x v="1120"/>
    <d v="2018-05-15T00:00:00"/>
    <s v="Standard Class"/>
    <x v="421"/>
    <x v="421"/>
    <x v="0"/>
    <s v="United States"/>
    <s v="Chicago"/>
    <s v="Illinois"/>
    <n v="60610"/>
    <x v="2"/>
    <s v="OFF-EN-10001535"/>
    <x v="1"/>
    <s v="Envelopes"/>
    <s v="Grip Seal Envelopes"/>
    <x v="5883"/>
    <n v="2"/>
    <n v="0.2"/>
    <n v="2.3868"/>
    <s v="Kelly Williams"/>
    <s v=""/>
    <n v="1"/>
    <n v="0"/>
  </r>
  <r>
    <n v="9380"/>
    <x v="4689"/>
    <x v="851"/>
    <d v="2016-12-27T00:00:00"/>
    <s v="Second Class"/>
    <x v="113"/>
    <x v="113"/>
    <x v="0"/>
    <s v="United States"/>
    <s v="Tampa"/>
    <s v="Florida"/>
    <n v="33614"/>
    <x v="0"/>
    <s v="OFF-PA-10001295"/>
    <x v="1"/>
    <s v="Paper"/>
    <s v="Computer Printout Paper with Letter-Trim Perforations"/>
    <x v="2817"/>
    <n v="3"/>
    <n v="0.2"/>
    <n v="15.934799999999997"/>
    <s v="Cassandra Brandow"/>
    <s v=""/>
    <n v="1"/>
    <n v="0"/>
  </r>
  <r>
    <n v="9381"/>
    <x v="4689"/>
    <x v="851"/>
    <d v="2016-12-27T00:00:00"/>
    <s v="Second Class"/>
    <x v="113"/>
    <x v="113"/>
    <x v="0"/>
    <s v="United States"/>
    <s v="Tampa"/>
    <s v="Florida"/>
    <n v="33614"/>
    <x v="0"/>
    <s v="FUR-CH-10004698"/>
    <x v="0"/>
    <s v="Chairs"/>
    <s v="Padded Folding Chairs, Black, 4/Carton"/>
    <x v="1466"/>
    <n v="1"/>
    <n v="0.2"/>
    <n v="6.4784000000000042"/>
    <s v="Cassandra Brandow"/>
    <s v=""/>
    <n v="1"/>
    <n v="0"/>
  </r>
  <r>
    <n v="9382"/>
    <x v="4689"/>
    <x v="851"/>
    <d v="2016-12-27T00:00:00"/>
    <s v="Second Class"/>
    <x v="113"/>
    <x v="113"/>
    <x v="0"/>
    <s v="United States"/>
    <s v="Tampa"/>
    <s v="Florida"/>
    <n v="33614"/>
    <x v="0"/>
    <s v="OFF-ST-10000078"/>
    <x v="1"/>
    <s v="Storage"/>
    <s v="Tennsco 6- and 18-Compartment Lockers"/>
    <x v="5884"/>
    <n v="2"/>
    <n v="0.2"/>
    <n v="-10.60680000000005"/>
    <s v="Cassandra Brandow"/>
    <s v=""/>
    <n v="1"/>
    <n v="0"/>
  </r>
  <r>
    <n v="9383"/>
    <x v="4689"/>
    <x v="851"/>
    <d v="2016-12-27T00:00:00"/>
    <s v="Second Class"/>
    <x v="113"/>
    <x v="113"/>
    <x v="0"/>
    <s v="United States"/>
    <s v="Tampa"/>
    <s v="Florida"/>
    <n v="33614"/>
    <x v="0"/>
    <s v="OFF-AR-10001868"/>
    <x v="1"/>
    <s v="Art"/>
    <s v="Prang Dustless Chalk Sticks"/>
    <x v="2956"/>
    <n v="1"/>
    <n v="0.2"/>
    <n v="0.504"/>
    <s v="Cassandra Brandow"/>
    <s v=""/>
    <n v="1"/>
    <n v="0"/>
  </r>
  <r>
    <n v="9384"/>
    <x v="4689"/>
    <x v="851"/>
    <d v="2016-12-27T00:00:00"/>
    <s v="Second Class"/>
    <x v="113"/>
    <x v="113"/>
    <x v="0"/>
    <s v="United States"/>
    <s v="Tampa"/>
    <s v="Florida"/>
    <n v="33614"/>
    <x v="0"/>
    <s v="OFF-ST-10004950"/>
    <x v="1"/>
    <s v="Storage"/>
    <s v="Acco Perma 3000 Stacking Storage Drawers"/>
    <x v="2067"/>
    <n v="5"/>
    <n v="0.2"/>
    <n v="-1.049000000000003"/>
    <s v="Cassandra Brandow"/>
    <s v=""/>
    <n v="1"/>
    <n v="0"/>
  </r>
  <r>
    <n v="9385"/>
    <x v="4690"/>
    <x v="938"/>
    <d v="2019-08-16T00:00:00"/>
    <s v="Standard Class"/>
    <x v="319"/>
    <x v="319"/>
    <x v="2"/>
    <s v="United States"/>
    <s v="New York City"/>
    <s v="New York"/>
    <n v="10009"/>
    <x v="3"/>
    <s v="OFF-PA-10003441"/>
    <x v="1"/>
    <s v="Paper"/>
    <s v="Xerox 226"/>
    <x v="243"/>
    <n v="4"/>
    <n v="0"/>
    <n v="12.441600000000001"/>
    <s v="Chuck Magee"/>
    <s v=""/>
    <n v="1"/>
    <n v="0"/>
  </r>
  <r>
    <n v="9386"/>
    <x v="4691"/>
    <x v="151"/>
    <d v="2019-08-31T00:00:00"/>
    <s v="Standard Class"/>
    <x v="227"/>
    <x v="227"/>
    <x v="0"/>
    <s v="United States"/>
    <s v="Mesa"/>
    <s v="Arizona"/>
    <n v="85204"/>
    <x v="1"/>
    <s v="FUR-FU-10004973"/>
    <x v="0"/>
    <s v="Furnishings"/>
    <s v="Flat Face Poster Frame"/>
    <x v="5885"/>
    <n v="8"/>
    <n v="0.2"/>
    <n v="33.1584"/>
    <s v="Anna Andreadi"/>
    <s v=""/>
    <n v="1"/>
    <n v="0"/>
  </r>
  <r>
    <n v="9387"/>
    <x v="4692"/>
    <x v="617"/>
    <d v="2019-01-23T00:00:00"/>
    <s v="Standard Class"/>
    <x v="528"/>
    <x v="528"/>
    <x v="0"/>
    <s v="United States"/>
    <s v="Burlington"/>
    <s v="Vermont"/>
    <m/>
    <x v="3"/>
    <s v="OFF-PA-10000157"/>
    <x v="1"/>
    <s v="Paper"/>
    <s v="Xerox 191"/>
    <x v="710"/>
    <n v="4"/>
    <n v="0"/>
    <n v="37.562399999999997"/>
    <s v="Chuck Magee"/>
    <s v=""/>
    <n v="1"/>
    <n v="0"/>
  </r>
  <r>
    <n v="9388"/>
    <x v="4692"/>
    <x v="617"/>
    <d v="2019-01-23T00:00:00"/>
    <s v="Standard Class"/>
    <x v="528"/>
    <x v="528"/>
    <x v="0"/>
    <s v="United States"/>
    <s v="Burlington"/>
    <s v="Vermont"/>
    <m/>
    <x v="3"/>
    <s v="OFF-PA-10001970"/>
    <x v="1"/>
    <s v="Paper"/>
    <s v="Xerox 1881"/>
    <x v="5886"/>
    <n v="1"/>
    <n v="0"/>
    <n v="5.7715999999999994"/>
    <s v="Chuck Magee"/>
    <s v=""/>
    <n v="1"/>
    <n v="0"/>
  </r>
  <r>
    <n v="9389"/>
    <x v="4692"/>
    <x v="617"/>
    <d v="2019-01-23T00:00:00"/>
    <s v="Standard Class"/>
    <x v="528"/>
    <x v="528"/>
    <x v="0"/>
    <s v="United States"/>
    <s v="Burlington"/>
    <s v="Vermont"/>
    <m/>
    <x v="3"/>
    <s v="OFF-AP-10000828"/>
    <x v="1"/>
    <s v="Appliances"/>
    <s v="Avanti 4.4 Cu. Ft. Refrigerator"/>
    <x v="3116"/>
    <n v="3"/>
    <n v="0"/>
    <n v="152.02319999999997"/>
    <s v="Chuck Magee"/>
    <s v=""/>
    <n v="1"/>
    <n v="0"/>
  </r>
  <r>
    <n v="9390"/>
    <x v="4692"/>
    <x v="617"/>
    <d v="2019-01-23T00:00:00"/>
    <s v="Standard Class"/>
    <x v="528"/>
    <x v="528"/>
    <x v="0"/>
    <s v="United States"/>
    <s v="Burlington"/>
    <s v="Vermont"/>
    <m/>
    <x v="3"/>
    <s v="OFF-EN-10001509"/>
    <x v="1"/>
    <s v="Envelopes"/>
    <s v="Poly String Tie Envelopes"/>
    <x v="5887"/>
    <n v="1"/>
    <n v="0"/>
    <n v="0.95879999999999987"/>
    <s v="Chuck Magee"/>
    <s v=""/>
    <n v="1"/>
    <n v="0"/>
  </r>
  <r>
    <n v="9391"/>
    <x v="4693"/>
    <x v="974"/>
    <d v="2017-06-24T00:00:00"/>
    <s v="Standard Class"/>
    <x v="454"/>
    <x v="454"/>
    <x v="2"/>
    <s v="United States"/>
    <s v="Houston"/>
    <s v="Texas"/>
    <n v="77070"/>
    <x v="2"/>
    <s v="OFF-ST-10003692"/>
    <x v="1"/>
    <s v="Storage"/>
    <s v="Recycled Steel Personal File for Hanging File Folders"/>
    <x v="1894"/>
    <n v="5"/>
    <n v="0.2"/>
    <n v="14.307499999999997"/>
    <s v="Kelly Williams"/>
    <s v=""/>
    <n v="1"/>
    <n v="0"/>
  </r>
  <r>
    <n v="9392"/>
    <x v="4694"/>
    <x v="677"/>
    <d v="2019-03-16T00:00:00"/>
    <s v="First Class"/>
    <x v="395"/>
    <x v="395"/>
    <x v="1"/>
    <s v="United States"/>
    <s v="Aurora"/>
    <s v="Illinois"/>
    <n v="60505"/>
    <x v="2"/>
    <s v="TEC-PH-10004700"/>
    <x v="2"/>
    <s v="Phones"/>
    <s v="PowerGen Dual USB Car Charger"/>
    <x v="465"/>
    <n v="1"/>
    <n v="0.2"/>
    <n v="2.5973999999999995"/>
    <s v="Kelly Williams"/>
    <s v=""/>
    <n v="1"/>
    <n v="0"/>
  </r>
  <r>
    <n v="9393"/>
    <x v="4695"/>
    <x v="969"/>
    <d v="2017-10-25T00:00:00"/>
    <s v="Same Day"/>
    <x v="375"/>
    <x v="375"/>
    <x v="1"/>
    <s v="United States"/>
    <s v="Denver"/>
    <s v="Colorado"/>
    <n v="80219"/>
    <x v="1"/>
    <s v="FUR-CH-10000422"/>
    <x v="0"/>
    <s v="Chairs"/>
    <s v="Global Highback Leather Tilter in Burgundy"/>
    <x v="5888"/>
    <n v="8"/>
    <n v="0.2"/>
    <n v="-29.116799999999955"/>
    <s v="Anna Andreadi"/>
    <s v=""/>
    <n v="1"/>
    <n v="0"/>
  </r>
  <r>
    <n v="9394"/>
    <x v="4696"/>
    <x v="59"/>
    <d v="2016-09-23T00:00:00"/>
    <s v="First Class"/>
    <x v="596"/>
    <x v="596"/>
    <x v="0"/>
    <s v="United States"/>
    <s v="New York City"/>
    <s v="New York"/>
    <n v="10011"/>
    <x v="3"/>
    <s v="TEC-PH-10003484"/>
    <x v="2"/>
    <s v="Phones"/>
    <s v="Ooma Telo VoIP Home Phone System"/>
    <x v="3211"/>
    <n v="5"/>
    <n v="0"/>
    <n v="157.48750000000001"/>
    <s v="Chuck Magee"/>
    <s v=""/>
    <n v="1"/>
    <n v="0"/>
  </r>
  <r>
    <n v="9395"/>
    <x v="4696"/>
    <x v="59"/>
    <d v="2016-09-23T00:00:00"/>
    <s v="First Class"/>
    <x v="596"/>
    <x v="596"/>
    <x v="0"/>
    <s v="United States"/>
    <s v="New York City"/>
    <s v="New York"/>
    <n v="10011"/>
    <x v="3"/>
    <s v="FUR-CH-10001394"/>
    <x v="0"/>
    <s v="Chairs"/>
    <s v="Global Leather Executive Chair"/>
    <x v="3317"/>
    <n v="2"/>
    <n v="0.1"/>
    <n v="140.39599999999993"/>
    <s v="Chuck Magee"/>
    <s v=""/>
    <n v="1"/>
    <n v="0"/>
  </r>
  <r>
    <n v="9396"/>
    <x v="4696"/>
    <x v="59"/>
    <d v="2016-09-23T00:00:00"/>
    <s v="First Class"/>
    <x v="596"/>
    <x v="596"/>
    <x v="0"/>
    <s v="United States"/>
    <s v="New York City"/>
    <s v="New York"/>
    <n v="10011"/>
    <x v="3"/>
    <s v="FUR-BO-10002213"/>
    <x v="0"/>
    <s v="Bookcases"/>
    <s v="DMI Eclipse Executive Suite Bookcases"/>
    <x v="479"/>
    <n v="2"/>
    <n v="0.2"/>
    <n v="-10.019600000000054"/>
    <s v="Chuck Magee"/>
    <s v=""/>
    <n v="1"/>
    <n v="0"/>
  </r>
  <r>
    <n v="9397"/>
    <x v="4696"/>
    <x v="59"/>
    <d v="2016-09-23T00:00:00"/>
    <s v="First Class"/>
    <x v="596"/>
    <x v="596"/>
    <x v="0"/>
    <s v="United States"/>
    <s v="New York City"/>
    <s v="New York"/>
    <n v="10011"/>
    <x v="3"/>
    <s v="OFF-LA-10002762"/>
    <x v="1"/>
    <s v="Labels"/>
    <s v="Avery 485"/>
    <x v="50"/>
    <n v="6"/>
    <n v="0"/>
    <n v="35.334599999999995"/>
    <s v="Chuck Magee"/>
    <s v=""/>
    <n v="1"/>
    <n v="0"/>
  </r>
  <r>
    <n v="9398"/>
    <x v="4696"/>
    <x v="59"/>
    <d v="2016-09-23T00:00:00"/>
    <s v="First Class"/>
    <x v="596"/>
    <x v="596"/>
    <x v="0"/>
    <s v="United States"/>
    <s v="New York City"/>
    <s v="New York"/>
    <n v="10011"/>
    <x v="3"/>
    <s v="OFF-AP-10003842"/>
    <x v="1"/>
    <s v="Appliances"/>
    <s v="Euro-Pro Shark Turbo Vacuum"/>
    <x v="4771"/>
    <n v="1"/>
    <n v="0"/>
    <n v="8.0548000000000002"/>
    <s v="Chuck Magee"/>
    <s v=""/>
    <n v="1"/>
    <n v="0"/>
  </r>
  <r>
    <n v="9399"/>
    <x v="4696"/>
    <x v="59"/>
    <d v="2016-09-23T00:00:00"/>
    <s v="First Class"/>
    <x v="596"/>
    <x v="596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x v="5889"/>
    <n v="9"/>
    <n v="0"/>
    <n v="661.45590000000004"/>
    <s v="Chuck Magee"/>
    <s v=""/>
    <n v="1"/>
    <n v="0"/>
  </r>
  <r>
    <n v="9400"/>
    <x v="4697"/>
    <x v="583"/>
    <d v="2018-11-15T00:00:00"/>
    <s v="Standard Class"/>
    <x v="790"/>
    <x v="790"/>
    <x v="0"/>
    <s v="United States"/>
    <s v="Arlington Heights"/>
    <s v="Illinois"/>
    <n v="60004"/>
    <x v="2"/>
    <s v="OFF-AR-10003394"/>
    <x v="1"/>
    <s v="Art"/>
    <s v="Newell 332"/>
    <x v="5890"/>
    <n v="6"/>
    <n v="0.2"/>
    <n v="1.2348000000000008"/>
    <s v="Kelly Williams"/>
    <s v=""/>
    <n v="1"/>
    <n v="1"/>
  </r>
  <r>
    <n v="9401"/>
    <x v="4698"/>
    <x v="1216"/>
    <d v="2017-09-21T00:00:00"/>
    <s v="Standard Class"/>
    <x v="214"/>
    <x v="214"/>
    <x v="0"/>
    <s v="United States"/>
    <s v="Newport News"/>
    <s v="Virginia"/>
    <n v="23602"/>
    <x v="0"/>
    <s v="OFF-EN-10001539"/>
    <x v="1"/>
    <s v="Envelopes"/>
    <s v="Staple envelope"/>
    <x v="4995"/>
    <n v="4"/>
    <n v="0"/>
    <n v="14.6264"/>
    <s v="Cassandra Brandow"/>
    <s v=""/>
    <n v="1"/>
    <n v="0"/>
  </r>
  <r>
    <n v="9402"/>
    <x v="4699"/>
    <x v="1217"/>
    <d v="2016-06-28T00:00:00"/>
    <s v="Standard Class"/>
    <x v="221"/>
    <x v="221"/>
    <x v="0"/>
    <s v="United States"/>
    <s v="Tucson"/>
    <s v="Arizona"/>
    <n v="85705"/>
    <x v="1"/>
    <s v="FUR-FU-10001731"/>
    <x v="0"/>
    <s v="Furnishings"/>
    <s v="Acrylic Self-Standing Desk Frames"/>
    <x v="5891"/>
    <n v="2"/>
    <n v="0.2"/>
    <n v="0.96119999999999983"/>
    <s v="Anna Andreadi"/>
    <s v=""/>
    <n v="1"/>
    <n v="0"/>
  </r>
  <r>
    <n v="9403"/>
    <x v="4700"/>
    <x v="399"/>
    <d v="2018-08-17T00:00:00"/>
    <s v="Second Class"/>
    <x v="413"/>
    <x v="413"/>
    <x v="0"/>
    <s v="United States"/>
    <s v="New York City"/>
    <s v="New York"/>
    <n v="10024"/>
    <x v="3"/>
    <s v="FUR-TA-10001095"/>
    <x v="0"/>
    <s v="Tables"/>
    <s v="Chromcraft Round Conference Tables"/>
    <x v="5892"/>
    <n v="2"/>
    <n v="0.4"/>
    <n v="-66.230199999999996"/>
    <s v="Chuck Magee"/>
    <s v=""/>
    <n v="1"/>
    <n v="0"/>
  </r>
  <r>
    <n v="9404"/>
    <x v="4700"/>
    <x v="399"/>
    <d v="2018-08-17T00:00:00"/>
    <s v="Second Class"/>
    <x v="413"/>
    <x v="413"/>
    <x v="0"/>
    <s v="United States"/>
    <s v="New York City"/>
    <s v="New York"/>
    <n v="10024"/>
    <x v="3"/>
    <s v="OFF-ST-10000078"/>
    <x v="1"/>
    <s v="Storage"/>
    <s v="Tennsco 6- and 18-Compartment Lockers"/>
    <x v="5893"/>
    <n v="6"/>
    <n v="0"/>
    <n v="286.38359999999989"/>
    <s v="Chuck Magee"/>
    <s v=""/>
    <n v="1"/>
    <n v="0"/>
  </r>
  <r>
    <n v="9405"/>
    <x v="4701"/>
    <x v="669"/>
    <d v="2019-04-17T00:00:00"/>
    <s v="Standard Class"/>
    <x v="317"/>
    <x v="317"/>
    <x v="1"/>
    <s v="United States"/>
    <s v="Philadelphia"/>
    <s v="Pennsylvania"/>
    <n v="19134"/>
    <x v="3"/>
    <s v="OFF-FA-10004076"/>
    <x v="1"/>
    <s v="Fasteners"/>
    <s v="Translucent Push Pins by OIC"/>
    <x v="1063"/>
    <n v="5"/>
    <n v="0.2"/>
    <n v="1.6829999999999994"/>
    <s v="Chuck Magee"/>
    <s v=""/>
    <n v="1"/>
    <n v="0"/>
  </r>
  <r>
    <n v="9406"/>
    <x v="4702"/>
    <x v="619"/>
    <d v="2016-03-17T00:00:00"/>
    <s v="First Class"/>
    <x v="46"/>
    <x v="46"/>
    <x v="2"/>
    <s v="United States"/>
    <s v="Chicago"/>
    <s v="Illinois"/>
    <n v="60653"/>
    <x v="2"/>
    <s v="TEC-MA-10003626"/>
    <x v="2"/>
    <s v="Machines"/>
    <s v="Hewlett-Packard Deskjet 6540 Color Inkjet Printer"/>
    <x v="5894"/>
    <n v="2"/>
    <n v="0.3"/>
    <n v="156.04699999999997"/>
    <s v="Kelly Williams"/>
    <s v=""/>
    <n v="1"/>
    <n v="0"/>
  </r>
  <r>
    <n v="9407"/>
    <x v="4702"/>
    <x v="619"/>
    <d v="2016-03-17T00:00:00"/>
    <s v="First Class"/>
    <x v="46"/>
    <x v="46"/>
    <x v="2"/>
    <s v="United States"/>
    <s v="Chicago"/>
    <s v="Illinois"/>
    <n v="60653"/>
    <x v="2"/>
    <s v="OFF-PA-10001215"/>
    <x v="1"/>
    <s v="Paper"/>
    <s v="Xerox 1963"/>
    <x v="582"/>
    <n v="2"/>
    <n v="0.2"/>
    <n v="2.6399999999999997"/>
    <s v="Kelly Williams"/>
    <s v=""/>
    <n v="1"/>
    <n v="0"/>
  </r>
  <r>
    <n v="9408"/>
    <x v="4703"/>
    <x v="585"/>
    <d v="2019-09-24T00:00:00"/>
    <s v="Second Class"/>
    <x v="95"/>
    <x v="95"/>
    <x v="0"/>
    <s v="United States"/>
    <s v="New York City"/>
    <s v="New York"/>
    <n v="10035"/>
    <x v="3"/>
    <s v="TEC-AC-10002842"/>
    <x v="2"/>
    <s v="Accessories"/>
    <s v="WD My Passport Ultra 2TB Portable External Hard Drive"/>
    <x v="5895"/>
    <n v="9"/>
    <n v="0"/>
    <n v="171.36000000000007"/>
    <s v="Chuck Magee"/>
    <s v=""/>
    <n v="1"/>
    <n v="0"/>
  </r>
  <r>
    <n v="9409"/>
    <x v="4703"/>
    <x v="585"/>
    <d v="2019-09-24T00:00:00"/>
    <s v="Second Class"/>
    <x v="95"/>
    <x v="95"/>
    <x v="0"/>
    <s v="United States"/>
    <s v="New York City"/>
    <s v="New York"/>
    <n v="10035"/>
    <x v="3"/>
    <s v="FUR-FU-10004864"/>
    <x v="0"/>
    <s v="Furnishings"/>
    <s v="Eldon 500 Class Desk Accessories"/>
    <x v="5896"/>
    <n v="1"/>
    <n v="0"/>
    <n v="3.9831000000000003"/>
    <s v="Chuck Magee"/>
    <s v=""/>
    <n v="1"/>
    <n v="0"/>
  </r>
  <r>
    <n v="9410"/>
    <x v="4704"/>
    <x v="389"/>
    <d v="2019-12-13T00:00:00"/>
    <s v="First Class"/>
    <x v="576"/>
    <x v="576"/>
    <x v="0"/>
    <s v="United States"/>
    <s v="Philadelphia"/>
    <s v="Pennsylvania"/>
    <n v="19143"/>
    <x v="3"/>
    <s v="OFF-BI-10000014"/>
    <x v="1"/>
    <s v="Binders"/>
    <s v="Heavy-Duty E-Z-D Binders"/>
    <x v="5897"/>
    <n v="1"/>
    <n v="0.7"/>
    <n v="-2.5092999999999996"/>
    <s v="Chuck Magee"/>
    <s v=""/>
    <n v="1"/>
    <n v="0"/>
  </r>
  <r>
    <n v="9411"/>
    <x v="4704"/>
    <x v="389"/>
    <d v="2019-12-13T00:00:00"/>
    <s v="First Class"/>
    <x v="576"/>
    <x v="576"/>
    <x v="0"/>
    <s v="United States"/>
    <s v="Philadelphia"/>
    <s v="Pennsylvania"/>
    <n v="19143"/>
    <x v="3"/>
    <s v="FUR-FU-10001475"/>
    <x v="0"/>
    <s v="Furnishings"/>
    <s v="Contract Clock, 14&quot;, Brown"/>
    <x v="1190"/>
    <n v="5"/>
    <n v="0.2"/>
    <n v="15.385999999999999"/>
    <s v="Chuck Magee"/>
    <s v=""/>
    <n v="1"/>
    <n v="0"/>
  </r>
  <r>
    <n v="9412"/>
    <x v="4705"/>
    <x v="612"/>
    <d v="2018-03-14T00:00:00"/>
    <s v="Second Class"/>
    <x v="186"/>
    <x v="186"/>
    <x v="1"/>
    <s v="United States"/>
    <s v="Glendale"/>
    <s v="Arizona"/>
    <n v="85301"/>
    <x v="1"/>
    <s v="OFF-ST-10001272"/>
    <x v="1"/>
    <s v="Storage"/>
    <s v="Mini 13-1/2 Capacity Data Binder Rack, Pearl"/>
    <x v="5898"/>
    <n v="1"/>
    <n v="0.2"/>
    <n v="6.5434999999999981"/>
    <s v="Anna Andreadi"/>
    <s v=""/>
    <n v="1"/>
    <n v="0"/>
  </r>
  <r>
    <n v="9413"/>
    <x v="4706"/>
    <x v="746"/>
    <d v="2017-01-29T00:00:00"/>
    <s v="First Class"/>
    <x v="253"/>
    <x v="253"/>
    <x v="0"/>
    <s v="United States"/>
    <s v="Los Angeles"/>
    <s v="California"/>
    <n v="90036"/>
    <x v="1"/>
    <s v="FUR-CH-10002024"/>
    <x v="0"/>
    <s v="Chairs"/>
    <s v="HON 5400 Series Task Chairs for Big and Tall"/>
    <x v="5355"/>
    <n v="5"/>
    <n v="0.2"/>
    <n v="0"/>
    <s v="Anna Andreadi"/>
    <s v=""/>
    <n v="1"/>
    <n v="0"/>
  </r>
  <r>
    <n v="9414"/>
    <x v="4707"/>
    <x v="182"/>
    <d v="2018-09-27T00:00:00"/>
    <s v="First Class"/>
    <x v="588"/>
    <x v="588"/>
    <x v="1"/>
    <s v="United States"/>
    <s v="Houston"/>
    <s v="Texas"/>
    <n v="77041"/>
    <x v="2"/>
    <s v="OFF-BI-10004001"/>
    <x v="1"/>
    <s v="Binders"/>
    <s v="GBC Recycled VeloBinder Covers"/>
    <x v="5899"/>
    <n v="2"/>
    <n v="0.8"/>
    <n v="-11.587200000000003"/>
    <s v="Kelly Williams"/>
    <s v=""/>
    <n v="1"/>
    <n v="0"/>
  </r>
  <r>
    <n v="9415"/>
    <x v="4708"/>
    <x v="1090"/>
    <d v="2017-10-22T00:00:00"/>
    <s v="Standard Class"/>
    <x v="547"/>
    <x v="547"/>
    <x v="0"/>
    <s v="United States"/>
    <s v="Seattle"/>
    <s v="Washington"/>
    <n v="98115"/>
    <x v="1"/>
    <s v="TEC-PH-10004094"/>
    <x v="2"/>
    <s v="Phones"/>
    <s v="Motorola L703CM"/>
    <x v="2528"/>
    <n v="2"/>
    <n v="0.2"/>
    <n v="15.598999999999997"/>
    <s v="Anna Andreadi"/>
    <s v=""/>
    <n v="1"/>
    <n v="0"/>
  </r>
  <r>
    <n v="9416"/>
    <x v="4708"/>
    <x v="1090"/>
    <d v="2017-10-22T00:00:00"/>
    <s v="Standard Class"/>
    <x v="547"/>
    <x v="547"/>
    <x v="0"/>
    <s v="United States"/>
    <s v="Seattle"/>
    <s v="Washington"/>
    <n v="98115"/>
    <x v="1"/>
    <s v="OFF-PA-10001184"/>
    <x v="1"/>
    <s v="Paper"/>
    <s v="Xerox 1903"/>
    <x v="1465"/>
    <n v="3"/>
    <n v="0"/>
    <n v="8.7906000000000013"/>
    <s v="Anna Andreadi"/>
    <s v=""/>
    <n v="1"/>
    <n v="0"/>
  </r>
  <r>
    <n v="9417"/>
    <x v="4708"/>
    <x v="1090"/>
    <d v="2017-10-22T00:00:00"/>
    <s v="Standard Class"/>
    <x v="547"/>
    <x v="547"/>
    <x v="0"/>
    <s v="United States"/>
    <s v="Seattle"/>
    <s v="Washington"/>
    <n v="98115"/>
    <x v="1"/>
    <s v="FUR-FU-10002505"/>
    <x v="0"/>
    <s v="Furnishings"/>
    <s v="Eldon 100 Class Desk Accessories"/>
    <x v="3716"/>
    <n v="3"/>
    <n v="0"/>
    <n v="3.2351999999999994"/>
    <s v="Anna Andreadi"/>
    <s v=""/>
    <n v="1"/>
    <n v="0"/>
  </r>
  <r>
    <n v="9418"/>
    <x v="4709"/>
    <x v="1218"/>
    <d v="2016-11-01T00:00:00"/>
    <s v="Standard Class"/>
    <x v="279"/>
    <x v="279"/>
    <x v="2"/>
    <s v="United States"/>
    <s v="Fayetteville"/>
    <s v="North Carolina"/>
    <n v="28314"/>
    <x v="0"/>
    <s v="OFF-PA-10001166"/>
    <x v="1"/>
    <s v="Paper"/>
    <s v="Xerox 2"/>
    <x v="563"/>
    <n v="2"/>
    <n v="0.2"/>
    <n v="3.6288"/>
    <s v="Cassandra Brandow"/>
    <s v=""/>
    <n v="1"/>
    <n v="0"/>
  </r>
  <r>
    <n v="9419"/>
    <x v="4709"/>
    <x v="1218"/>
    <d v="2016-11-01T00:00:00"/>
    <s v="Standard Class"/>
    <x v="279"/>
    <x v="279"/>
    <x v="2"/>
    <s v="United States"/>
    <s v="Fayetteville"/>
    <s v="North Carolina"/>
    <n v="28314"/>
    <x v="0"/>
    <s v="OFF-PA-10000349"/>
    <x v="1"/>
    <s v="Paper"/>
    <s v="Easy-staple paper"/>
    <x v="1655"/>
    <n v="3"/>
    <n v="0.2"/>
    <n v="4.0338000000000003"/>
    <s v="Cassandra Brandow"/>
    <s v=""/>
    <n v="1"/>
    <n v="0"/>
  </r>
  <r>
    <n v="9420"/>
    <x v="4710"/>
    <x v="280"/>
    <d v="2019-10-04T00:00:00"/>
    <s v="Second Class"/>
    <x v="281"/>
    <x v="281"/>
    <x v="1"/>
    <s v="United States"/>
    <s v="Houston"/>
    <s v="Texas"/>
    <n v="77041"/>
    <x v="2"/>
    <s v="OFF-AP-10004708"/>
    <x v="1"/>
    <s v="Appliances"/>
    <s v="Fellowes Superior 10 Outlet Split Surge Protector"/>
    <x v="5279"/>
    <n v="2"/>
    <n v="0.8"/>
    <n v="-38.821200000000012"/>
    <s v="Kelly Williams"/>
    <s v=""/>
    <n v="1"/>
    <n v="0"/>
  </r>
  <r>
    <n v="9421"/>
    <x v="4710"/>
    <x v="280"/>
    <d v="2019-10-04T00:00:00"/>
    <s v="Second Class"/>
    <x v="281"/>
    <x v="281"/>
    <x v="1"/>
    <s v="United States"/>
    <s v="Houston"/>
    <s v="Texas"/>
    <n v="77041"/>
    <x v="2"/>
    <s v="OFF-AP-10001947"/>
    <x v="1"/>
    <s v="Appliances"/>
    <s v="Acco 6 Outlet Guardian Premium Plus Surge Suppressor"/>
    <x v="5900"/>
    <n v="6"/>
    <n v="0.8"/>
    <n v="-56.059200000000011"/>
    <s v="Kelly Williams"/>
    <s v=""/>
    <n v="1"/>
    <n v="0"/>
  </r>
  <r>
    <n v="9422"/>
    <x v="4711"/>
    <x v="149"/>
    <d v="2016-07-27T00:00:00"/>
    <s v="Standard Class"/>
    <x v="714"/>
    <x v="714"/>
    <x v="1"/>
    <s v="United States"/>
    <s v="San Francisco"/>
    <s v="California"/>
    <n v="94122"/>
    <x v="1"/>
    <s v="TEC-PH-10000441"/>
    <x v="2"/>
    <s v="Phones"/>
    <s v="VTech DS6151"/>
    <x v="2821"/>
    <n v="6"/>
    <n v="0.2"/>
    <n v="60.475200000000058"/>
    <s v="Anna Andreadi"/>
    <s v=""/>
    <n v="1"/>
    <n v="0"/>
  </r>
  <r>
    <n v="9423"/>
    <x v="4711"/>
    <x v="149"/>
    <d v="2016-07-27T00:00:00"/>
    <s v="Standard Class"/>
    <x v="714"/>
    <x v="714"/>
    <x v="1"/>
    <s v="United States"/>
    <s v="San Francisco"/>
    <s v="California"/>
    <n v="94122"/>
    <x v="1"/>
    <s v="OFF-SU-10004664"/>
    <x v="1"/>
    <s v="Supplies"/>
    <s v="Acme Softgrip Scissors"/>
    <x v="5557"/>
    <n v="5"/>
    <n v="0"/>
    <n v="11.802999999999999"/>
    <s v="Anna Andreadi"/>
    <s v=""/>
    <n v="1"/>
    <n v="0"/>
  </r>
  <r>
    <n v="9424"/>
    <x v="4711"/>
    <x v="149"/>
    <d v="2016-07-27T00:00:00"/>
    <s v="Standard Class"/>
    <x v="714"/>
    <x v="714"/>
    <x v="1"/>
    <s v="United States"/>
    <s v="San Francisco"/>
    <s v="California"/>
    <n v="94122"/>
    <x v="1"/>
    <s v="TEC-PH-10004531"/>
    <x v="2"/>
    <s v="Phones"/>
    <s v="AT&amp;T CL2909"/>
    <x v="214"/>
    <n v="3"/>
    <n v="0.2"/>
    <n v="37.796999999999997"/>
    <s v="Anna Andreadi"/>
    <s v=""/>
    <n v="1"/>
    <n v="0"/>
  </r>
  <r>
    <n v="9425"/>
    <x v="4711"/>
    <x v="149"/>
    <d v="2016-07-27T00:00:00"/>
    <s v="Standard Class"/>
    <x v="714"/>
    <x v="714"/>
    <x v="1"/>
    <s v="United States"/>
    <s v="San Francisco"/>
    <s v="California"/>
    <n v="94122"/>
    <x v="1"/>
    <s v="TEC-AC-10002167"/>
    <x v="2"/>
    <s v="Accessories"/>
    <s v="Imation 8gb Micro Traveldrive Usb 2.0 Flash Drive"/>
    <x v="47"/>
    <n v="3"/>
    <n v="0"/>
    <n v="4.9500000000000011"/>
    <s v="Anna Andreadi"/>
    <s v=""/>
    <n v="1"/>
    <n v="0"/>
  </r>
  <r>
    <n v="9426"/>
    <x v="4712"/>
    <x v="171"/>
    <d v="2016-09-17T00:00:00"/>
    <s v="Second Class"/>
    <x v="560"/>
    <x v="560"/>
    <x v="0"/>
    <s v="United States"/>
    <s v="New York City"/>
    <s v="New York"/>
    <n v="10035"/>
    <x v="3"/>
    <s v="FUR-CH-10002024"/>
    <x v="0"/>
    <s v="Chairs"/>
    <s v="HON 5400 Series Task Chairs for Big and Tall"/>
    <x v="5901"/>
    <n v="6"/>
    <n v="0.1"/>
    <n v="420.58800000000019"/>
    <s v="Chuck Magee"/>
    <s v=""/>
    <n v="1"/>
    <n v="0"/>
  </r>
  <r>
    <n v="9427"/>
    <x v="4713"/>
    <x v="306"/>
    <d v="2018-09-20T00:00:00"/>
    <s v="Standard Class"/>
    <x v="738"/>
    <x v="738"/>
    <x v="0"/>
    <s v="United States"/>
    <s v="Seattle"/>
    <s v="Washington"/>
    <n v="98105"/>
    <x v="1"/>
    <s v="OFF-AR-10002445"/>
    <x v="1"/>
    <s v="Art"/>
    <s v="SANFORD Major Accent Highlighters"/>
    <x v="3826"/>
    <n v="5"/>
    <n v="0"/>
    <n v="13.452000000000002"/>
    <s v="Anna Andreadi"/>
    <s v=""/>
    <n v="1"/>
    <n v="0"/>
  </r>
  <r>
    <n v="9428"/>
    <x v="4714"/>
    <x v="501"/>
    <d v="2016-12-01T00:00:00"/>
    <s v="Standard Class"/>
    <x v="705"/>
    <x v="705"/>
    <x v="1"/>
    <s v="United States"/>
    <s v="Buffalo"/>
    <s v="New York"/>
    <n v="14215"/>
    <x v="3"/>
    <s v="FUR-FU-10003268"/>
    <x v="0"/>
    <s v="Furnishings"/>
    <s v="Eldon Radial Chair Mat for Low to Medium Pile Carpets"/>
    <x v="3351"/>
    <n v="5"/>
    <n v="0"/>
    <n v="39.97999999999999"/>
    <s v="Chuck Magee"/>
    <s v=""/>
    <n v="1"/>
    <n v="0"/>
  </r>
  <r>
    <n v="9429"/>
    <x v="4715"/>
    <x v="218"/>
    <d v="2016-05-16T00:00:00"/>
    <s v="Standard Class"/>
    <x v="100"/>
    <x v="100"/>
    <x v="1"/>
    <s v="United States"/>
    <s v="Huntsville"/>
    <s v="Texas"/>
    <n v="77340"/>
    <x v="2"/>
    <s v="FUR-CH-10000015"/>
    <x v="0"/>
    <s v="Chairs"/>
    <s v="Hon Multipurpose Stacking Arm Chairs"/>
    <x v="5902"/>
    <n v="8"/>
    <n v="0.3"/>
    <n v="-69.311999999999898"/>
    <s v="Kelly Williams"/>
    <s v=""/>
    <n v="1"/>
    <n v="0"/>
  </r>
  <r>
    <n v="9430"/>
    <x v="4716"/>
    <x v="834"/>
    <d v="2017-09-01T00:00:00"/>
    <s v="Standard Class"/>
    <x v="130"/>
    <x v="130"/>
    <x v="1"/>
    <s v="United States"/>
    <s v="Dallas"/>
    <s v="Texas"/>
    <n v="75081"/>
    <x v="2"/>
    <s v="TEC-PH-10004165"/>
    <x v="2"/>
    <s v="Phones"/>
    <s v="Mitel MiVoice 5330e IP Phone"/>
    <x v="1124"/>
    <n v="5"/>
    <n v="0.2"/>
    <n v="82.496999999999957"/>
    <s v="Kelly Williams"/>
    <s v=""/>
    <n v="1"/>
    <n v="0"/>
  </r>
  <r>
    <n v="9431"/>
    <x v="4716"/>
    <x v="834"/>
    <d v="2017-09-01T00:00:00"/>
    <s v="Standard Class"/>
    <x v="130"/>
    <x v="130"/>
    <x v="1"/>
    <s v="United States"/>
    <s v="Dallas"/>
    <s v="Texas"/>
    <n v="75081"/>
    <x v="2"/>
    <s v="FUR-TA-10004607"/>
    <x v="0"/>
    <s v="Tables"/>
    <s v="Hon 2111 Invitation Series Straight Table"/>
    <x v="5903"/>
    <n v="1"/>
    <n v="0.3"/>
    <n v="-16.261300000000006"/>
    <s v="Kelly Williams"/>
    <s v=""/>
    <n v="1"/>
    <n v="0"/>
  </r>
  <r>
    <n v="9432"/>
    <x v="4717"/>
    <x v="974"/>
    <d v="2017-06-19T00:00:00"/>
    <s v="Same Day"/>
    <x v="452"/>
    <x v="452"/>
    <x v="2"/>
    <s v="United States"/>
    <s v="Philadelphia"/>
    <s v="Pennsylvania"/>
    <n v="19134"/>
    <x v="3"/>
    <s v="OFF-LA-10004677"/>
    <x v="1"/>
    <s v="Labels"/>
    <s v="Self-Adhesive Address Labels for Typewriters with Dispenser Box"/>
    <x v="2184"/>
    <n v="2"/>
    <n v="0.2"/>
    <n v="1.9925999999999999"/>
    <s v="Chuck Magee"/>
    <s v=""/>
    <n v="1"/>
    <n v="0"/>
  </r>
  <r>
    <n v="9433"/>
    <x v="4718"/>
    <x v="493"/>
    <d v="2017-08-23T00:00:00"/>
    <s v="Standard Class"/>
    <x v="56"/>
    <x v="56"/>
    <x v="0"/>
    <s v="United States"/>
    <s v="Peoria"/>
    <s v="Arizona"/>
    <n v="85345"/>
    <x v="1"/>
    <s v="TEC-AC-10002217"/>
    <x v="2"/>
    <s v="Accessories"/>
    <s v="Imation Clip USB flash drive - 8 GB"/>
    <x v="5520"/>
    <n v="2"/>
    <n v="0.2"/>
    <n v="-5.2640000000000002"/>
    <s v="Anna Andreadi"/>
    <s v=""/>
    <n v="1"/>
    <n v="0"/>
  </r>
  <r>
    <n v="9434"/>
    <x v="4718"/>
    <x v="493"/>
    <d v="2017-08-23T00:00:00"/>
    <s v="Standard Class"/>
    <x v="56"/>
    <x v="56"/>
    <x v="0"/>
    <s v="United States"/>
    <s v="Peoria"/>
    <s v="Arizona"/>
    <n v="85345"/>
    <x v="1"/>
    <s v="OFF-PA-10001937"/>
    <x v="1"/>
    <s v="Paper"/>
    <s v="Xerox 21"/>
    <x v="1590"/>
    <n v="7"/>
    <n v="0.2"/>
    <n v="12.700800000000001"/>
    <s v="Anna Andreadi"/>
    <s v=""/>
    <n v="1"/>
    <n v="0"/>
  </r>
  <r>
    <n v="9435"/>
    <x v="4718"/>
    <x v="493"/>
    <d v="2017-08-23T00:00:00"/>
    <s v="Standard Class"/>
    <x v="56"/>
    <x v="56"/>
    <x v="0"/>
    <s v="United States"/>
    <s v="Peoria"/>
    <s v="Arizona"/>
    <n v="85345"/>
    <x v="1"/>
    <s v="OFF-AR-10000203"/>
    <x v="1"/>
    <s v="Art"/>
    <s v="Newell 336"/>
    <x v="1518"/>
    <n v="3"/>
    <n v="0.2"/>
    <n v="1.1555999999999984"/>
    <s v="Anna Andreadi"/>
    <s v=""/>
    <n v="1"/>
    <n v="0"/>
  </r>
  <r>
    <n v="9436"/>
    <x v="4718"/>
    <x v="493"/>
    <d v="2017-08-23T00:00:00"/>
    <s v="Standard Class"/>
    <x v="56"/>
    <x v="56"/>
    <x v="0"/>
    <s v="United States"/>
    <s v="Peoria"/>
    <s v="Arizona"/>
    <n v="85345"/>
    <x v="1"/>
    <s v="TEC-AC-10001142"/>
    <x v="2"/>
    <s v="Accessories"/>
    <s v="First Data FD10 PIN Pad"/>
    <x v="5904"/>
    <n v="4"/>
    <n v="0.2"/>
    <n v="-31.600000000000037"/>
    <s v="Anna Andreadi"/>
    <s v=""/>
    <n v="1"/>
    <n v="0"/>
  </r>
  <r>
    <n v="9437"/>
    <x v="4719"/>
    <x v="12"/>
    <d v="2017-09-25T00:00:00"/>
    <s v="Same Day"/>
    <x v="298"/>
    <x v="298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x v="194"/>
    <n v="2"/>
    <n v="0.7"/>
    <n v="-2.0621999999999998"/>
    <s v="Chuck Magee"/>
    <s v=""/>
    <n v="1"/>
    <n v="0"/>
  </r>
  <r>
    <n v="9438"/>
    <x v="4720"/>
    <x v="1143"/>
    <d v="2019-05-31T00:00:00"/>
    <s v="Standard Class"/>
    <x v="303"/>
    <x v="303"/>
    <x v="0"/>
    <s v="United States"/>
    <s v="Oceanside"/>
    <s v="California"/>
    <n v="92054"/>
    <x v="1"/>
    <s v="OFF-PA-10000520"/>
    <x v="1"/>
    <s v="Paper"/>
    <s v="Xerox 201"/>
    <x v="91"/>
    <n v="2"/>
    <n v="0"/>
    <n v="6.2208000000000006"/>
    <s v="Anna Andreadi"/>
    <s v=""/>
    <n v="1"/>
    <n v="0"/>
  </r>
  <r>
    <n v="9439"/>
    <x v="4721"/>
    <x v="689"/>
    <d v="2019-08-05T00:00:00"/>
    <s v="Standard Class"/>
    <x v="411"/>
    <x v="411"/>
    <x v="0"/>
    <s v="United States"/>
    <s v="Philadelphia"/>
    <s v="Pennsylvania"/>
    <n v="19134"/>
    <x v="3"/>
    <s v="TEC-PH-10001079"/>
    <x v="2"/>
    <s v="Phones"/>
    <s v="Polycom SoundPoint Pro SE-225 Corded phone"/>
    <x v="5905"/>
    <n v="4"/>
    <n v="0.4"/>
    <n v="-57.115200000000016"/>
    <s v="Chuck Magee"/>
    <s v=""/>
    <n v="1"/>
    <n v="0"/>
  </r>
  <r>
    <n v="9440"/>
    <x v="4722"/>
    <x v="36"/>
    <d v="2016-10-17T00:00:00"/>
    <s v="Standard Class"/>
    <x v="771"/>
    <x v="771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x v="5906"/>
    <n v="2"/>
    <n v="0.2"/>
    <n v="2.5019999999999971"/>
    <s v="Kelly Williams"/>
    <s v=""/>
    <n v="1"/>
    <n v="0"/>
  </r>
  <r>
    <n v="9441"/>
    <x v="4723"/>
    <x v="594"/>
    <d v="2016-05-29T00:00:00"/>
    <s v="Standard Class"/>
    <x v="768"/>
    <x v="768"/>
    <x v="0"/>
    <s v="United States"/>
    <s v="New York City"/>
    <s v="New York"/>
    <n v="10035"/>
    <x v="3"/>
    <s v="OFF-PA-10001471"/>
    <x v="1"/>
    <s v="Paper"/>
    <s v="Strathmore Photo Frame Cards"/>
    <x v="2"/>
    <n v="2"/>
    <n v="0"/>
    <n v="6.7251999999999992"/>
    <s v="Chuck Magee"/>
    <s v=""/>
    <n v="1"/>
    <n v="0"/>
  </r>
  <r>
    <n v="9442"/>
    <x v="4724"/>
    <x v="282"/>
    <d v="2016-12-31T00:00:00"/>
    <s v="Second Class"/>
    <x v="791"/>
    <x v="791"/>
    <x v="0"/>
    <s v="United States"/>
    <s v="Kent"/>
    <s v="Ohio"/>
    <n v="44240"/>
    <x v="3"/>
    <s v="OFF-AP-10003281"/>
    <x v="1"/>
    <s v="Appliances"/>
    <s v="Acco 6 Outlet Guardian Standard Surge Suppressor"/>
    <x v="5907"/>
    <n v="5"/>
    <n v="0.2"/>
    <n v="6.0449999999999946"/>
    <s v="Chuck Magee"/>
    <s v=""/>
    <n v="1"/>
    <n v="1"/>
  </r>
  <r>
    <n v="9443"/>
    <x v="4725"/>
    <x v="104"/>
    <d v="2019-04-11T00:00:00"/>
    <s v="Standard Class"/>
    <x v="367"/>
    <x v="367"/>
    <x v="2"/>
    <s v="United States"/>
    <s v="Jacksonville"/>
    <s v="Florida"/>
    <n v="32216"/>
    <x v="0"/>
    <s v="OFF-AR-10003156"/>
    <x v="1"/>
    <s v="Art"/>
    <s v="50 Colored Long Pencils"/>
    <x v="5908"/>
    <n v="2"/>
    <n v="0.2"/>
    <n v="1.2192000000000007"/>
    <s v="Cassandra Brandow"/>
    <s v=""/>
    <n v="1"/>
    <n v="0"/>
  </r>
  <r>
    <n v="9444"/>
    <x v="4725"/>
    <x v="104"/>
    <d v="2019-04-11T00:00:00"/>
    <s v="Standard Class"/>
    <x v="367"/>
    <x v="367"/>
    <x v="2"/>
    <s v="United States"/>
    <s v="Jacksonville"/>
    <s v="Florida"/>
    <n v="32216"/>
    <x v="0"/>
    <s v="TEC-PH-10000576"/>
    <x v="2"/>
    <s v="Phones"/>
    <s v="AT&amp;T 1080 Corded phone"/>
    <x v="985"/>
    <n v="2"/>
    <n v="0.2"/>
    <n v="19.178600000000003"/>
    <s v="Cassandra Brandow"/>
    <s v=""/>
    <n v="1"/>
    <n v="0"/>
  </r>
  <r>
    <n v="9445"/>
    <x v="4726"/>
    <x v="879"/>
    <d v="2017-03-02T00:00:00"/>
    <s v="First Class"/>
    <x v="734"/>
    <x v="734"/>
    <x v="1"/>
    <s v="United States"/>
    <s v="Coppell"/>
    <s v="Texas"/>
    <n v="75019"/>
    <x v="2"/>
    <s v="TEC-PH-10003215"/>
    <x v="2"/>
    <s v="Phones"/>
    <s v="Jackery Bar Premium Fast-charging Portable Charger"/>
    <x v="3124"/>
    <n v="4"/>
    <n v="0.2"/>
    <n v="34.741999999999997"/>
    <s v="Kelly Williams"/>
    <s v=""/>
    <n v="1"/>
    <n v="0"/>
  </r>
  <r>
    <n v="9446"/>
    <x v="4727"/>
    <x v="352"/>
    <d v="2017-06-03T00:00:00"/>
    <s v="Standard Class"/>
    <x v="41"/>
    <x v="41"/>
    <x v="0"/>
    <s v="United States"/>
    <s v="Indianapolis"/>
    <s v="Indiana"/>
    <n v="46203"/>
    <x v="2"/>
    <s v="OFF-LA-10004484"/>
    <x v="1"/>
    <s v="Labels"/>
    <s v="Avery 476"/>
    <x v="714"/>
    <n v="3"/>
    <n v="0"/>
    <n v="5.6993999999999998"/>
    <s v="Kelly Williams"/>
    <s v=""/>
    <n v="1"/>
    <n v="0"/>
  </r>
  <r>
    <n v="9447"/>
    <x v="4728"/>
    <x v="897"/>
    <d v="2018-09-28T00:00:00"/>
    <s v="Standard Class"/>
    <x v="663"/>
    <x v="663"/>
    <x v="0"/>
    <s v="United States"/>
    <s v="Lawrence"/>
    <s v="Indiana"/>
    <n v="46226"/>
    <x v="2"/>
    <s v="OFF-PA-10002245"/>
    <x v="1"/>
    <s v="Paper"/>
    <s v="Xerox 1895"/>
    <x v="1211"/>
    <n v="6"/>
    <n v="0"/>
    <n v="16.146000000000001"/>
    <s v="Kelly Williams"/>
    <s v=""/>
    <n v="1"/>
    <n v="0"/>
  </r>
  <r>
    <n v="9448"/>
    <x v="4729"/>
    <x v="837"/>
    <d v="2019-06-03T00:00:00"/>
    <s v="Standard Class"/>
    <x v="35"/>
    <x v="35"/>
    <x v="0"/>
    <s v="United States"/>
    <s v="Tulsa"/>
    <s v="Oklahoma"/>
    <n v="74133"/>
    <x v="2"/>
    <s v="FUR-FU-10003664"/>
    <x v="0"/>
    <s v="Furnishings"/>
    <s v="Electrix Architect's Clamp-On Swing Arm Lamp, Black"/>
    <x v="5909"/>
    <n v="5"/>
    <n v="0"/>
    <n v="138.41699999999997"/>
    <s v="Kelly Williams"/>
    <s v=""/>
    <n v="1"/>
    <n v="0"/>
  </r>
  <r>
    <n v="9449"/>
    <x v="4730"/>
    <x v="42"/>
    <d v="2018-09-23T00:00:00"/>
    <s v="Standard Class"/>
    <x v="254"/>
    <x v="254"/>
    <x v="2"/>
    <s v="United States"/>
    <s v="Redmond"/>
    <s v="Washington"/>
    <n v="98052"/>
    <x v="1"/>
    <s v="OFF-LA-10002195"/>
    <x v="1"/>
    <s v="Labels"/>
    <s v="Avery 481"/>
    <x v="5910"/>
    <n v="4"/>
    <n v="0"/>
    <n v="5.9135999999999997"/>
    <s v="Anna Andreadi"/>
    <n v="1"/>
    <n v="0"/>
    <n v="0"/>
  </r>
  <r>
    <n v="9450"/>
    <x v="4731"/>
    <x v="78"/>
    <d v="2016-09-13T00:00:00"/>
    <s v="Standard Class"/>
    <x v="358"/>
    <x v="358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x v="5911"/>
    <n v="2"/>
    <n v="0.2"/>
    <n v="3.0127999999999995"/>
    <s v="Anna Andreadi"/>
    <s v=""/>
    <n v="1"/>
    <n v="0"/>
  </r>
  <r>
    <n v="9451"/>
    <x v="4732"/>
    <x v="95"/>
    <d v="2019-06-07T00:00:00"/>
    <s v="Standard Class"/>
    <x v="246"/>
    <x v="246"/>
    <x v="2"/>
    <s v="United States"/>
    <s v="Spokane"/>
    <s v="Washington"/>
    <n v="99207"/>
    <x v="1"/>
    <s v="OFF-ST-10004963"/>
    <x v="1"/>
    <s v="Storage"/>
    <s v="Eldon Gobal File Keepers"/>
    <x v="5912"/>
    <n v="9"/>
    <n v="0"/>
    <n v="5.4503999999999913"/>
    <s v="Anna Andreadi"/>
    <s v=""/>
    <n v="1"/>
    <n v="0"/>
  </r>
  <r>
    <n v="9452"/>
    <x v="4733"/>
    <x v="694"/>
    <d v="2017-10-05T00:00:00"/>
    <s v="Standard Class"/>
    <x v="532"/>
    <x v="532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x v="5913"/>
    <n v="3"/>
    <n v="0"/>
    <n v="55.844999999999985"/>
    <s v="Anna Andreadi"/>
    <s v=""/>
    <n v="1"/>
    <n v="0"/>
  </r>
  <r>
    <n v="9453"/>
    <x v="4733"/>
    <x v="694"/>
    <d v="2017-10-05T00:00:00"/>
    <s v="Standard Class"/>
    <x v="532"/>
    <x v="532"/>
    <x v="1"/>
    <s v="United States"/>
    <s v="Los Angeles"/>
    <s v="California"/>
    <n v="90032"/>
    <x v="1"/>
    <s v="OFF-BI-10004001"/>
    <x v="1"/>
    <s v="Binders"/>
    <s v="GBC Recycled VeloBinder Covers"/>
    <x v="5914"/>
    <n v="6"/>
    <n v="0.2"/>
    <n v="26.582399999999986"/>
    <s v="Anna Andreadi"/>
    <s v=""/>
    <n v="1"/>
    <n v="0"/>
  </r>
  <r>
    <n v="9454"/>
    <x v="4733"/>
    <x v="694"/>
    <d v="2017-10-05T00:00:00"/>
    <s v="Standard Class"/>
    <x v="532"/>
    <x v="532"/>
    <x v="1"/>
    <s v="United States"/>
    <s v="Los Angeles"/>
    <s v="California"/>
    <n v="90032"/>
    <x v="1"/>
    <s v="OFF-SU-10004884"/>
    <x v="1"/>
    <s v="Supplies"/>
    <s v="Acme Galleria Hot Forged Steel Scissors with Colored Handles"/>
    <x v="5915"/>
    <n v="3"/>
    <n v="0"/>
    <n v="13.685099999999995"/>
    <s v="Anna Andreadi"/>
    <s v=""/>
    <n v="1"/>
    <n v="0"/>
  </r>
  <r>
    <n v="9455"/>
    <x v="4733"/>
    <x v="694"/>
    <d v="2017-10-05T00:00:00"/>
    <s v="Standard Class"/>
    <x v="532"/>
    <x v="532"/>
    <x v="1"/>
    <s v="United States"/>
    <s v="Los Angeles"/>
    <s v="California"/>
    <n v="90032"/>
    <x v="1"/>
    <s v="TEC-PH-10003555"/>
    <x v="2"/>
    <s v="Phones"/>
    <s v="Motorola HK250 Universal Bluetooth Headset"/>
    <x v="2862"/>
    <n v="2"/>
    <n v="0.2"/>
    <n v="-8.2763999999999971"/>
    <s v="Anna Andreadi"/>
    <s v=""/>
    <n v="1"/>
    <n v="0"/>
  </r>
  <r>
    <n v="9456"/>
    <x v="4734"/>
    <x v="950"/>
    <d v="2018-06-19T00:00:00"/>
    <s v="Second Class"/>
    <x v="311"/>
    <x v="311"/>
    <x v="2"/>
    <s v="United States"/>
    <s v="Chattanooga"/>
    <s v="Tennessee"/>
    <n v="37421"/>
    <x v="0"/>
    <s v="TEC-MA-10003493"/>
    <x v="2"/>
    <s v="Machines"/>
    <s v="Penpower WorldCard Pro Card Scanner"/>
    <x v="5916"/>
    <n v="1"/>
    <n v="0.5"/>
    <n v="-1.8294999999999959"/>
    <s v="Cassandra Brandow"/>
    <s v=""/>
    <n v="1"/>
    <n v="0"/>
  </r>
  <r>
    <n v="9457"/>
    <x v="4735"/>
    <x v="837"/>
    <d v="2019-06-03T00:00:00"/>
    <s v="Standard Class"/>
    <x v="308"/>
    <x v="308"/>
    <x v="1"/>
    <s v="United States"/>
    <s v="Greensboro"/>
    <s v="North Carolina"/>
    <n v="27405"/>
    <x v="0"/>
    <s v="TEC-AC-10002380"/>
    <x v="2"/>
    <s v="Accessories"/>
    <s v="Sony 8GB Class 10 Micro SDHC R40 Memory Card"/>
    <x v="5917"/>
    <n v="3"/>
    <n v="0.2"/>
    <n v="0.33989999999999654"/>
    <s v="Cassandra Brandow"/>
    <s v=""/>
    <n v="1"/>
    <n v="0"/>
  </r>
  <r>
    <n v="9458"/>
    <x v="4735"/>
    <x v="837"/>
    <d v="2019-06-03T00:00:00"/>
    <s v="Standard Class"/>
    <x v="308"/>
    <x v="308"/>
    <x v="1"/>
    <s v="United States"/>
    <s v="Greensboro"/>
    <s v="North Carolina"/>
    <n v="27405"/>
    <x v="0"/>
    <s v="OFF-BI-10004209"/>
    <x v="1"/>
    <s v="Binders"/>
    <s v="Fellowes Twister Kit, Gray/Clear, 3/pkg"/>
    <x v="5918"/>
    <n v="5"/>
    <n v="0.7"/>
    <n v="-10.050000000000001"/>
    <s v="Cassandra Brandow"/>
    <s v=""/>
    <n v="1"/>
    <n v="0"/>
  </r>
  <r>
    <n v="9459"/>
    <x v="4736"/>
    <x v="1148"/>
    <d v="2016-10-14T00:00:00"/>
    <s v="Standard Class"/>
    <x v="81"/>
    <x v="81"/>
    <x v="0"/>
    <s v="United States"/>
    <s v="San Francisco"/>
    <s v="California"/>
    <n v="94122"/>
    <x v="1"/>
    <s v="OFF-AR-10002135"/>
    <x v="1"/>
    <s v="Art"/>
    <s v="Boston Heavy-Duty Trimline Electric Pencil Sharpeners"/>
    <x v="5919"/>
    <n v="3"/>
    <n v="0"/>
    <n v="41.933999999999983"/>
    <s v="Anna Andreadi"/>
    <s v=""/>
    <n v="1"/>
    <n v="0"/>
  </r>
  <r>
    <n v="9460"/>
    <x v="4736"/>
    <x v="1148"/>
    <d v="2016-10-14T00:00:00"/>
    <s v="Standard Class"/>
    <x v="81"/>
    <x v="81"/>
    <x v="0"/>
    <s v="United States"/>
    <s v="San Francisco"/>
    <s v="California"/>
    <n v="94122"/>
    <x v="1"/>
    <s v="TEC-PH-10002583"/>
    <x v="2"/>
    <s v="Phones"/>
    <s v="iOttie HLCRIO102 Car Mount"/>
    <x v="314"/>
    <n v="1"/>
    <n v="0.2"/>
    <n v="-2.9985000000000022"/>
    <s v="Anna Andreadi"/>
    <s v=""/>
    <n v="1"/>
    <n v="0"/>
  </r>
  <r>
    <n v="9461"/>
    <x v="4737"/>
    <x v="664"/>
    <d v="2016-11-22T00:00:00"/>
    <s v="Second Class"/>
    <x v="435"/>
    <x v="435"/>
    <x v="2"/>
    <s v="United States"/>
    <s v="New York City"/>
    <s v="New York"/>
    <n v="10024"/>
    <x v="3"/>
    <s v="OFF-PA-10003591"/>
    <x v="1"/>
    <s v="Paper"/>
    <s v="Southworth 100% Cotton The Best Paper"/>
    <x v="805"/>
    <n v="3"/>
    <n v="0"/>
    <n v="17.22"/>
    <s v="Chuck Magee"/>
    <s v=""/>
    <n v="1"/>
    <n v="0"/>
  </r>
  <r>
    <n v="9462"/>
    <x v="4738"/>
    <x v="538"/>
    <d v="2016-10-24T00:00:00"/>
    <s v="Standard Class"/>
    <x v="258"/>
    <x v="258"/>
    <x v="2"/>
    <s v="United States"/>
    <s v="Lakewood"/>
    <s v="California"/>
    <n v="90712"/>
    <x v="1"/>
    <s v="TEC-PH-10004922"/>
    <x v="2"/>
    <s v="Phones"/>
    <s v="RCA Visys Integrated PBX 8-Line Router"/>
    <x v="5920"/>
    <n v="6"/>
    <n v="0.2"/>
    <n v="20.097000000000008"/>
    <s v="Anna Andreadi"/>
    <n v="1"/>
    <n v="0"/>
    <n v="0"/>
  </r>
  <r>
    <n v="9463"/>
    <x v="4739"/>
    <x v="920"/>
    <d v="2019-11-30T00:00:00"/>
    <s v="Second Class"/>
    <x v="29"/>
    <x v="29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x v="4391"/>
    <n v="2"/>
    <n v="0"/>
    <n v="168.47040000000004"/>
    <s v="Cassandra Brandow"/>
    <s v=""/>
    <n v="1"/>
    <n v="0"/>
  </r>
  <r>
    <n v="9464"/>
    <x v="4740"/>
    <x v="1219"/>
    <d v="2016-03-03T00:00:00"/>
    <s v="First Class"/>
    <x v="559"/>
    <x v="559"/>
    <x v="0"/>
    <s v="United States"/>
    <s v="Columbus"/>
    <s v="Ohio"/>
    <n v="43229"/>
    <x v="3"/>
    <s v="OFF-AR-10003560"/>
    <x v="1"/>
    <s v="Art"/>
    <s v="Zebra Zazzle Fluorescent Highlighters"/>
    <x v="530"/>
    <n v="4"/>
    <n v="0.2"/>
    <n v="3.4047999999999981"/>
    <s v="Chuck Magee"/>
    <s v=""/>
    <n v="1"/>
    <n v="0"/>
  </r>
  <r>
    <n v="9465"/>
    <x v="4741"/>
    <x v="1059"/>
    <d v="2016-12-25T00:00:00"/>
    <s v="Standard Class"/>
    <x v="547"/>
    <x v="547"/>
    <x v="0"/>
    <s v="United States"/>
    <s v="Newark"/>
    <s v="Delaware"/>
    <n v="19711"/>
    <x v="3"/>
    <s v="OFF-LA-10004409"/>
    <x v="1"/>
    <s v="Labels"/>
    <s v="Avery 492"/>
    <x v="1315"/>
    <n v="6"/>
    <n v="0"/>
    <n v="7.9487999999999985"/>
    <s v="Chuck Magee"/>
    <s v=""/>
    <n v="1"/>
    <n v="0"/>
  </r>
  <r>
    <n v="9466"/>
    <x v="4742"/>
    <x v="258"/>
    <d v="2018-11-23T00:00:00"/>
    <s v="Standard Class"/>
    <x v="25"/>
    <x v="25"/>
    <x v="1"/>
    <s v="United States"/>
    <s v="Seattle"/>
    <s v="Washington"/>
    <n v="98115"/>
    <x v="1"/>
    <s v="FUR-FU-10000448"/>
    <x v="0"/>
    <s v="Furnishings"/>
    <s v="Tenex Chairmats For Use With Carpeted Floors"/>
    <x v="5795"/>
    <n v="2"/>
    <n v="0"/>
    <n v="1.597999999999999"/>
    <s v="Anna Andreadi"/>
    <s v=""/>
    <n v="1"/>
    <n v="0"/>
  </r>
  <r>
    <n v="9467"/>
    <x v="4743"/>
    <x v="60"/>
    <d v="2019-11-10T00:00:00"/>
    <s v="Second Class"/>
    <x v="512"/>
    <x v="512"/>
    <x v="0"/>
    <s v="United States"/>
    <s v="New York City"/>
    <s v="New York"/>
    <n v="10024"/>
    <x v="3"/>
    <s v="OFF-BI-10002735"/>
    <x v="1"/>
    <s v="Binders"/>
    <s v="GBC Prestige Therm-A-Bind Covers"/>
    <x v="5921"/>
    <n v="6"/>
    <n v="0.2"/>
    <n v="55.582200000000007"/>
    <s v="Chuck Magee"/>
    <s v=""/>
    <n v="1"/>
    <n v="0"/>
  </r>
  <r>
    <n v="9468"/>
    <x v="4743"/>
    <x v="60"/>
    <d v="2019-11-10T00:00:00"/>
    <s v="Second Class"/>
    <x v="512"/>
    <x v="512"/>
    <x v="0"/>
    <s v="United States"/>
    <s v="New York City"/>
    <s v="New York"/>
    <n v="10024"/>
    <x v="3"/>
    <s v="FUR-TA-10003469"/>
    <x v="0"/>
    <s v="Tables"/>
    <s v="Balt Split Level Computer Training Table"/>
    <x v="4365"/>
    <n v="2"/>
    <n v="0.4"/>
    <n v="-66.599999999999994"/>
    <s v="Chuck Magee"/>
    <s v=""/>
    <n v="1"/>
    <n v="0"/>
  </r>
  <r>
    <n v="9469"/>
    <x v="4743"/>
    <x v="60"/>
    <d v="2019-11-10T00:00:00"/>
    <s v="Second Class"/>
    <x v="512"/>
    <x v="512"/>
    <x v="0"/>
    <s v="United States"/>
    <s v="New York City"/>
    <s v="New York"/>
    <n v="10024"/>
    <x v="3"/>
    <s v="OFF-PA-10001870"/>
    <x v="1"/>
    <s v="Paper"/>
    <s v="Xerox 202"/>
    <x v="91"/>
    <n v="2"/>
    <n v="0"/>
    <n v="6.2208000000000006"/>
    <s v="Chuck Magee"/>
    <s v=""/>
    <n v="1"/>
    <n v="0"/>
  </r>
  <r>
    <n v="9470"/>
    <x v="4743"/>
    <x v="60"/>
    <d v="2019-11-10T00:00:00"/>
    <s v="Second Class"/>
    <x v="512"/>
    <x v="512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x v="168"/>
    <n v="2"/>
    <n v="0"/>
    <n v="53.260799999999996"/>
    <s v="Chuck Magee"/>
    <s v=""/>
    <n v="1"/>
    <n v="0"/>
  </r>
  <r>
    <n v="9471"/>
    <x v="4743"/>
    <x v="60"/>
    <d v="2019-11-10T00:00:00"/>
    <s v="Second Class"/>
    <x v="512"/>
    <x v="512"/>
    <x v="0"/>
    <s v="United States"/>
    <s v="New York City"/>
    <s v="New York"/>
    <n v="10024"/>
    <x v="3"/>
    <s v="TEC-PH-10001448"/>
    <x v="2"/>
    <s v="Phones"/>
    <s v="Anker Astro 15000mAh USB Portable Charger"/>
    <x v="2622"/>
    <n v="2"/>
    <n v="0"/>
    <n v="3.9991999999999877"/>
    <s v="Chuck Magee"/>
    <s v=""/>
    <n v="1"/>
    <n v="0"/>
  </r>
  <r>
    <n v="9472"/>
    <x v="4743"/>
    <x v="60"/>
    <d v="2019-11-10T00:00:00"/>
    <s v="Second Class"/>
    <x v="512"/>
    <x v="512"/>
    <x v="0"/>
    <s v="United States"/>
    <s v="New York City"/>
    <s v="New York"/>
    <n v="10024"/>
    <x v="3"/>
    <s v="OFF-BI-10002706"/>
    <x v="1"/>
    <s v="Binders"/>
    <s v="Avery Premier Heavy-Duty Binder with Round Locking Rings"/>
    <x v="5872"/>
    <n v="1"/>
    <n v="0.2"/>
    <n v="3.7127999999999997"/>
    <s v="Chuck Magee"/>
    <s v=""/>
    <n v="1"/>
    <n v="0"/>
  </r>
  <r>
    <n v="9473"/>
    <x v="4743"/>
    <x v="60"/>
    <d v="2019-11-10T00:00:00"/>
    <s v="Second Class"/>
    <x v="512"/>
    <x v="512"/>
    <x v="0"/>
    <s v="United States"/>
    <s v="New York City"/>
    <s v="New York"/>
    <n v="10024"/>
    <x v="3"/>
    <s v="FUR-CH-10004875"/>
    <x v="0"/>
    <s v="Chairs"/>
    <s v="Harbour Creations 67200 Series Stacking Chairs"/>
    <x v="5922"/>
    <n v="2"/>
    <n v="0.1"/>
    <n v="24.2012"/>
    <s v="Chuck Magee"/>
    <s v=""/>
    <n v="1"/>
    <n v="0"/>
  </r>
  <r>
    <n v="9474"/>
    <x v="4743"/>
    <x v="60"/>
    <d v="2019-11-10T00:00:00"/>
    <s v="Second Class"/>
    <x v="512"/>
    <x v="512"/>
    <x v="0"/>
    <s v="United States"/>
    <s v="New York City"/>
    <s v="New York"/>
    <n v="10024"/>
    <x v="3"/>
    <s v="FUR-FU-10004245"/>
    <x v="0"/>
    <s v="Furnishings"/>
    <s v="Career Cubicle Clock, 8 1/4&quot;, Black"/>
    <x v="5923"/>
    <n v="5"/>
    <n v="0"/>
    <n v="38.532000000000004"/>
    <s v="Chuck Magee"/>
    <s v=""/>
    <n v="1"/>
    <n v="0"/>
  </r>
  <r>
    <n v="9475"/>
    <x v="4744"/>
    <x v="70"/>
    <d v="2017-06-05T00:00:00"/>
    <s v="Second Class"/>
    <x v="25"/>
    <x v="25"/>
    <x v="1"/>
    <s v="United States"/>
    <s v="Chicago"/>
    <s v="Illinois"/>
    <n v="60653"/>
    <x v="2"/>
    <s v="OFF-LA-10000443"/>
    <x v="1"/>
    <s v="Labels"/>
    <s v="Avery 501"/>
    <x v="2184"/>
    <n v="2"/>
    <n v="0.2"/>
    <n v="1.9925999999999999"/>
    <s v="Kelly Williams"/>
    <s v=""/>
    <n v="1"/>
    <n v="0"/>
  </r>
  <r>
    <n v="9476"/>
    <x v="4744"/>
    <x v="70"/>
    <d v="2017-06-05T00:00:00"/>
    <s v="Second Class"/>
    <x v="25"/>
    <x v="25"/>
    <x v="1"/>
    <s v="United States"/>
    <s v="Chicago"/>
    <s v="Illinois"/>
    <n v="60653"/>
    <x v="2"/>
    <s v="OFF-PA-10001125"/>
    <x v="1"/>
    <s v="Paper"/>
    <s v="Xerox 1988"/>
    <x v="4259"/>
    <n v="7"/>
    <n v="0.2"/>
    <n v="54.214999999999982"/>
    <s v="Kelly Williams"/>
    <s v=""/>
    <n v="1"/>
    <n v="0"/>
  </r>
  <r>
    <n v="9477"/>
    <x v="4744"/>
    <x v="70"/>
    <d v="2017-06-05T00:00:00"/>
    <s v="Second Class"/>
    <x v="25"/>
    <x v="25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x v="5924"/>
    <n v="2"/>
    <n v="0.6"/>
    <n v="-61.872"/>
    <s v="Kelly Williams"/>
    <s v=""/>
    <n v="1"/>
    <n v="0"/>
  </r>
  <r>
    <n v="9478"/>
    <x v="4744"/>
    <x v="70"/>
    <d v="2017-06-05T00:00:00"/>
    <s v="Second Class"/>
    <x v="25"/>
    <x v="25"/>
    <x v="1"/>
    <s v="United States"/>
    <s v="Chicago"/>
    <s v="Illinois"/>
    <n v="60653"/>
    <x v="2"/>
    <s v="OFF-BI-10004364"/>
    <x v="1"/>
    <s v="Binders"/>
    <s v="Storex Dura Pro Binders"/>
    <x v="3019"/>
    <n v="3"/>
    <n v="0.8"/>
    <n v="-6.2370000000000019"/>
    <s v="Kelly Williams"/>
    <s v=""/>
    <n v="1"/>
    <n v="0"/>
  </r>
  <r>
    <n v="9479"/>
    <x v="4745"/>
    <x v="557"/>
    <d v="2016-09-14T00:00:00"/>
    <s v="Standard Class"/>
    <x v="757"/>
    <x v="757"/>
    <x v="0"/>
    <s v="United States"/>
    <s v="Oswego"/>
    <s v="Illinois"/>
    <n v="60543"/>
    <x v="2"/>
    <s v="OFF-FA-10000936"/>
    <x v="1"/>
    <s v="Fasteners"/>
    <s v="Acco Hot Clips Clips to Go"/>
    <x v="5925"/>
    <n v="5"/>
    <n v="0.2"/>
    <n v="4.1124999999999998"/>
    <s v="Kelly Williams"/>
    <s v=""/>
    <n v="1"/>
    <n v="0"/>
  </r>
  <r>
    <n v="9480"/>
    <x v="4745"/>
    <x v="557"/>
    <d v="2016-09-14T00:00:00"/>
    <s v="Standard Class"/>
    <x v="757"/>
    <x v="757"/>
    <x v="0"/>
    <s v="United States"/>
    <s v="Oswego"/>
    <s v="Illinois"/>
    <n v="60543"/>
    <x v="2"/>
    <s v="OFF-BI-10001249"/>
    <x v="1"/>
    <s v="Binders"/>
    <s v="Avery Heavy-Duty EZD View Binder with Locking Rings"/>
    <x v="5926"/>
    <n v="3"/>
    <n v="0.8"/>
    <n v="-6.5076000000000018"/>
    <s v="Kelly Williams"/>
    <s v=""/>
    <n v="1"/>
    <n v="0"/>
  </r>
  <r>
    <n v="9481"/>
    <x v="4745"/>
    <x v="557"/>
    <d v="2016-09-14T00:00:00"/>
    <s v="Standard Class"/>
    <x v="757"/>
    <x v="757"/>
    <x v="0"/>
    <s v="United States"/>
    <s v="Oswego"/>
    <s v="Illinois"/>
    <n v="60543"/>
    <x v="2"/>
    <s v="OFF-BI-10004632"/>
    <x v="1"/>
    <s v="Binders"/>
    <s v="Ibico Hi-Tech Manual Binding System"/>
    <x v="5927"/>
    <n v="5"/>
    <n v="0.8"/>
    <n v="-533.73250000000007"/>
    <s v="Kelly Williams"/>
    <s v=""/>
    <n v="1"/>
    <n v="0"/>
  </r>
  <r>
    <n v="9482"/>
    <x v="4746"/>
    <x v="44"/>
    <d v="2019-11-12T00:00:00"/>
    <s v="Standard Class"/>
    <x v="668"/>
    <x v="668"/>
    <x v="0"/>
    <s v="United States"/>
    <s v="Dallas"/>
    <s v="Texas"/>
    <n v="75220"/>
    <x v="2"/>
    <s v="OFF-ST-10000615"/>
    <x v="1"/>
    <s v="Storage"/>
    <s v="SimpliFile Personal File, Black Granite, 15w x 6-15/16d x 11-1/4h"/>
    <x v="1333"/>
    <n v="2"/>
    <n v="0.2"/>
    <n v="1.8160000000000016"/>
    <s v="Kelly Williams"/>
    <s v=""/>
    <n v="1"/>
    <n v="0"/>
  </r>
  <r>
    <n v="9483"/>
    <x v="4747"/>
    <x v="782"/>
    <d v="2017-06-24T00:00:00"/>
    <s v="Second Class"/>
    <x v="604"/>
    <x v="604"/>
    <x v="2"/>
    <s v="United States"/>
    <s v="Philadelphia"/>
    <s v="Pennsylvania"/>
    <n v="19134"/>
    <x v="3"/>
    <s v="TEC-AC-10001838"/>
    <x v="2"/>
    <s v="Accessories"/>
    <s v="Razer Tiamat Over Ear 7.1 Surround Sound PC Gaming Headset"/>
    <x v="4570"/>
    <n v="2"/>
    <n v="0.2"/>
    <n v="91.995400000000018"/>
    <s v="Chuck Magee"/>
    <s v=""/>
    <n v="1"/>
    <n v="0"/>
  </r>
  <r>
    <n v="9484"/>
    <x v="4748"/>
    <x v="192"/>
    <d v="2016-07-28T00:00:00"/>
    <s v="Standard Class"/>
    <x v="437"/>
    <x v="437"/>
    <x v="2"/>
    <s v="United States"/>
    <s v="Los Angeles"/>
    <s v="California"/>
    <n v="90008"/>
    <x v="1"/>
    <s v="OFF-AR-10004757"/>
    <x v="1"/>
    <s v="Art"/>
    <s v="Crayola Colored Pencils"/>
    <x v="1209"/>
    <n v="6"/>
    <n v="0"/>
    <n v="6.4943999999999988"/>
    <s v="Anna Andreadi"/>
    <s v=""/>
    <n v="1"/>
    <n v="0"/>
  </r>
  <r>
    <n v="9485"/>
    <x v="4749"/>
    <x v="499"/>
    <d v="2018-12-04T00:00:00"/>
    <s v="Second Class"/>
    <x v="501"/>
    <x v="501"/>
    <x v="1"/>
    <s v="United States"/>
    <s v="Houston"/>
    <s v="Texas"/>
    <n v="77036"/>
    <x v="2"/>
    <s v="FUR-BO-10003893"/>
    <x v="0"/>
    <s v="Bookcases"/>
    <s v="Sauder Camden County Collection Library"/>
    <x v="5928"/>
    <n v="10"/>
    <n v="0.32"/>
    <n v="-137.97600000000008"/>
    <s v="Kelly Williams"/>
    <s v=""/>
    <n v="1"/>
    <n v="0"/>
  </r>
  <r>
    <n v="9486"/>
    <x v="4749"/>
    <x v="499"/>
    <d v="2018-12-04T00:00:00"/>
    <s v="Second Class"/>
    <x v="501"/>
    <x v="501"/>
    <x v="1"/>
    <s v="United States"/>
    <s v="Houston"/>
    <s v="Texas"/>
    <n v="77036"/>
    <x v="2"/>
    <s v="OFF-PA-10003893"/>
    <x v="1"/>
    <s v="Paper"/>
    <s v="Xerox 1962"/>
    <x v="2791"/>
    <n v="9"/>
    <n v="0.2"/>
    <n v="9.6299999999999955"/>
    <s v="Kelly Williams"/>
    <s v=""/>
    <n v="1"/>
    <n v="0"/>
  </r>
  <r>
    <n v="9487"/>
    <x v="4750"/>
    <x v="386"/>
    <d v="2019-10-12T00:00:00"/>
    <s v="Same Day"/>
    <x v="173"/>
    <x v="173"/>
    <x v="0"/>
    <s v="United States"/>
    <s v="Wheeling"/>
    <s v="West Virginia"/>
    <n v="26003"/>
    <x v="3"/>
    <s v="FUR-TA-10001932"/>
    <x v="0"/>
    <s v="Tables"/>
    <s v="Chromcraft 48&quot; x 96&quot; Racetrack Double Pedestal Table"/>
    <x v="5929"/>
    <n v="3"/>
    <n v="0.3"/>
    <n v="-76.953599999999994"/>
    <s v="Chuck Magee"/>
    <s v=""/>
    <n v="1"/>
    <n v="0"/>
  </r>
  <r>
    <n v="9488"/>
    <x v="4751"/>
    <x v="157"/>
    <d v="2019-12-13T00:00:00"/>
    <s v="First Class"/>
    <x v="240"/>
    <x v="240"/>
    <x v="1"/>
    <s v="United States"/>
    <s v="Paterson"/>
    <s v="New Jersey"/>
    <n v="7501"/>
    <x v="3"/>
    <s v="OFF-FA-10001561"/>
    <x v="1"/>
    <s v="Fasteners"/>
    <s v="Stockwell Push Pins"/>
    <x v="2630"/>
    <n v="3"/>
    <n v="0"/>
    <n v="2.1581999999999999"/>
    <s v="Chuck Magee"/>
    <s v=""/>
    <n v="1"/>
    <n v="0"/>
  </r>
  <r>
    <n v="9489"/>
    <x v="4752"/>
    <x v="486"/>
    <d v="2017-10-04T00:00:00"/>
    <s v="First Class"/>
    <x v="75"/>
    <x v="75"/>
    <x v="0"/>
    <s v="United States"/>
    <s v="Portland"/>
    <s v="Oregon"/>
    <n v="97206"/>
    <x v="1"/>
    <s v="TEC-PH-10001817"/>
    <x v="2"/>
    <s v="Phones"/>
    <s v="Wilson Electronics DB Pro Signal Booster"/>
    <x v="5930"/>
    <n v="2"/>
    <n v="0.2"/>
    <n v="50.120000000000033"/>
    <s v="Anna Andreadi"/>
    <s v=""/>
    <n v="1"/>
    <n v="0"/>
  </r>
  <r>
    <n v="9490"/>
    <x v="4753"/>
    <x v="1220"/>
    <d v="2018-08-11T00:00:00"/>
    <s v="Standard Class"/>
    <x v="716"/>
    <x v="716"/>
    <x v="1"/>
    <s v="United States"/>
    <s v="Huntsville"/>
    <s v="Alabama"/>
    <n v="35810"/>
    <x v="0"/>
    <s v="OFF-AR-10000538"/>
    <x v="1"/>
    <s v="Art"/>
    <s v="Boston Model 1800 Electric Pencil Sharpener, Gray"/>
    <x v="5931"/>
    <n v="7"/>
    <n v="0"/>
    <n v="59.114999999999981"/>
    <s v="Cassandra Brandow"/>
    <s v=""/>
    <n v="1"/>
    <n v="0"/>
  </r>
  <r>
    <n v="9491"/>
    <x v="4754"/>
    <x v="1032"/>
    <d v="2019-01-07T00:00:00"/>
    <s v="Standard Class"/>
    <x v="200"/>
    <x v="200"/>
    <x v="0"/>
    <s v="United States"/>
    <s v="San Francisco"/>
    <s v="California"/>
    <n v="94110"/>
    <x v="1"/>
    <s v="OFF-BI-10004584"/>
    <x v="1"/>
    <s v="Binders"/>
    <s v="GBC ProClick 150 Presentation Binding System"/>
    <x v="5932"/>
    <n v="8"/>
    <n v="0.2"/>
    <n v="682.5168000000001"/>
    <s v="Anna Andreadi"/>
    <s v=""/>
    <n v="1"/>
    <n v="0"/>
  </r>
  <r>
    <n v="9492"/>
    <x v="4754"/>
    <x v="1032"/>
    <d v="2019-01-07T00:00:00"/>
    <s v="Standard Class"/>
    <x v="200"/>
    <x v="200"/>
    <x v="0"/>
    <s v="United States"/>
    <s v="San Francisco"/>
    <s v="California"/>
    <n v="94110"/>
    <x v="1"/>
    <s v="OFF-AR-10000817"/>
    <x v="1"/>
    <s v="Art"/>
    <s v="Manco Dry-Lighter Erasable Highlighter"/>
    <x v="5933"/>
    <n v="3"/>
    <n v="0"/>
    <n v="3.1007999999999996"/>
    <s v="Anna Andreadi"/>
    <s v=""/>
    <n v="1"/>
    <n v="0"/>
  </r>
  <r>
    <n v="9493"/>
    <x v="4755"/>
    <x v="659"/>
    <d v="2019-11-07T00:00:00"/>
    <s v="Same Day"/>
    <x v="685"/>
    <x v="685"/>
    <x v="0"/>
    <s v="United States"/>
    <s v="Oklahoma City"/>
    <s v="Oklahoma"/>
    <n v="73120"/>
    <x v="2"/>
    <s v="OFF-BI-10000756"/>
    <x v="1"/>
    <s v="Binders"/>
    <s v="Storex DuraTech Recycled Plastic Frosted Binders"/>
    <x v="5934"/>
    <n v="9"/>
    <n v="0"/>
    <n v="19.080000000000002"/>
    <s v="Kelly Williams"/>
    <s v=""/>
    <n v="1"/>
    <n v="0"/>
  </r>
  <r>
    <n v="9494"/>
    <x v="4756"/>
    <x v="835"/>
    <d v="2018-01-08T00:00:00"/>
    <s v="Standard Class"/>
    <x v="635"/>
    <x v="635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x v="5935"/>
    <n v="7"/>
    <n v="0"/>
    <n v="350.42700000000002"/>
    <s v="Kelly Williams"/>
    <s v=""/>
    <n v="1"/>
    <n v="0"/>
  </r>
  <r>
    <n v="9495"/>
    <x v="4756"/>
    <x v="835"/>
    <d v="2018-01-08T00:00:00"/>
    <s v="Standard Class"/>
    <x v="635"/>
    <x v="635"/>
    <x v="1"/>
    <s v="United States"/>
    <s v="Broken Arrow"/>
    <s v="Oklahoma"/>
    <n v="74012"/>
    <x v="2"/>
    <s v="OFF-BI-10004364"/>
    <x v="1"/>
    <s v="Binders"/>
    <s v="Storex Dura Pro Binders"/>
    <x v="5516"/>
    <n v="2"/>
    <n v="0"/>
    <n v="5.3460000000000001"/>
    <s v="Kelly Williams"/>
    <s v=""/>
    <n v="1"/>
    <n v="0"/>
  </r>
  <r>
    <n v="9496"/>
    <x v="4757"/>
    <x v="536"/>
    <d v="2018-05-16T00:00:00"/>
    <s v="Standard Class"/>
    <x v="718"/>
    <x v="718"/>
    <x v="0"/>
    <s v="United States"/>
    <s v="Mission Viejo"/>
    <s v="California"/>
    <n v="92691"/>
    <x v="1"/>
    <s v="TEC-AC-10004518"/>
    <x v="2"/>
    <s v="Accessories"/>
    <s v="Memorex Mini Travel Drive 32 GB USB 2.0 Flash Drive"/>
    <x v="5253"/>
    <n v="6"/>
    <n v="0"/>
    <n v="46.800000000000004"/>
    <s v="Anna Andreadi"/>
    <s v=""/>
    <n v="1"/>
    <n v="0"/>
  </r>
  <r>
    <n v="9497"/>
    <x v="4757"/>
    <x v="536"/>
    <d v="2018-05-16T00:00:00"/>
    <s v="Standard Class"/>
    <x v="718"/>
    <x v="718"/>
    <x v="0"/>
    <s v="United States"/>
    <s v="Mission Viejo"/>
    <s v="California"/>
    <n v="92691"/>
    <x v="1"/>
    <s v="OFF-AP-10002222"/>
    <x v="1"/>
    <s v="Appliances"/>
    <s v="Staple holder"/>
    <x v="1313"/>
    <n v="1"/>
    <n v="0"/>
    <n v="2.3409000000000004"/>
    <s v="Anna Andreadi"/>
    <s v=""/>
    <n v="1"/>
    <n v="0"/>
  </r>
  <r>
    <n v="9498"/>
    <x v="4758"/>
    <x v="60"/>
    <d v="2019-11-07T00:00:00"/>
    <s v="First Class"/>
    <x v="144"/>
    <x v="144"/>
    <x v="2"/>
    <s v="United States"/>
    <s v="Greenwood"/>
    <s v="Indiana"/>
    <n v="46142"/>
    <x v="2"/>
    <s v="OFF-PA-10002615"/>
    <x v="1"/>
    <s v="Paper"/>
    <s v="Ampad Gold Fibre Wirebound Steno Books, 6&quot; x 9&quot;, Gregg Ruled"/>
    <x v="5936"/>
    <n v="1"/>
    <n v="0"/>
    <n v="2.0286"/>
    <s v="Kelly Williams"/>
    <s v=""/>
    <n v="1"/>
    <n v="0"/>
  </r>
  <r>
    <n v="9499"/>
    <x v="4758"/>
    <x v="60"/>
    <d v="2019-11-07T00:00:00"/>
    <s v="First Class"/>
    <x v="144"/>
    <x v="144"/>
    <x v="2"/>
    <s v="United States"/>
    <s v="Greenwood"/>
    <s v="Indiana"/>
    <n v="46142"/>
    <x v="2"/>
    <s v="OFF-PA-10000565"/>
    <x v="1"/>
    <s v="Paper"/>
    <s v="Easy-staple paper"/>
    <x v="3856"/>
    <n v="3"/>
    <n v="0"/>
    <n v="82.290599999999998"/>
    <s v="Kelly Williams"/>
    <s v=""/>
    <n v="1"/>
    <n v="0"/>
  </r>
  <r>
    <n v="9500"/>
    <x v="4758"/>
    <x v="60"/>
    <d v="2019-11-07T00:00:00"/>
    <s v="First Class"/>
    <x v="144"/>
    <x v="144"/>
    <x v="2"/>
    <s v="United States"/>
    <s v="Greenwood"/>
    <s v="Indiana"/>
    <n v="46142"/>
    <x v="2"/>
    <s v="OFF-PA-10003673"/>
    <x v="1"/>
    <s v="Paper"/>
    <s v="Strathmore Photo Mount Cards"/>
    <x v="766"/>
    <n v="10"/>
    <n v="0"/>
    <n v="31.187999999999999"/>
    <s v="Kelly Williams"/>
    <s v=""/>
    <n v="1"/>
    <n v="0"/>
  </r>
  <r>
    <n v="9501"/>
    <x v="4759"/>
    <x v="439"/>
    <d v="2018-05-30T00:00:00"/>
    <s v="Standard Class"/>
    <x v="632"/>
    <x v="632"/>
    <x v="0"/>
    <s v="United States"/>
    <s v="Milwaukee"/>
    <s v="Wisconsin"/>
    <n v="53209"/>
    <x v="2"/>
    <s v="FUR-FU-10002088"/>
    <x v="0"/>
    <s v="Furnishings"/>
    <s v="Nu-Dell Float Frame 11 x 14 1/2"/>
    <x v="5937"/>
    <n v="3"/>
    <n v="0"/>
    <n v="11.314800000000002"/>
    <s v="Kelly Williams"/>
    <s v=""/>
    <n v="1"/>
    <n v="0"/>
  </r>
  <r>
    <n v="9502"/>
    <x v="4760"/>
    <x v="312"/>
    <d v="2017-11-24T00:00:00"/>
    <s v="Standard Class"/>
    <x v="608"/>
    <x v="608"/>
    <x v="0"/>
    <s v="United States"/>
    <s v="San Francisco"/>
    <s v="California"/>
    <n v="94109"/>
    <x v="1"/>
    <s v="FUR-FU-10001546"/>
    <x v="0"/>
    <s v="Furnishings"/>
    <s v="Dana Swing-Arm Lamps"/>
    <x v="4674"/>
    <n v="3"/>
    <n v="0"/>
    <n v="8.01"/>
    <s v="Anna Andreadi"/>
    <s v=""/>
    <n v="1"/>
    <n v="0"/>
  </r>
  <r>
    <n v="9503"/>
    <x v="4761"/>
    <x v="183"/>
    <d v="2018-04-29T00:00:00"/>
    <s v="Standard Class"/>
    <x v="462"/>
    <x v="462"/>
    <x v="0"/>
    <s v="United States"/>
    <s v="Rome"/>
    <s v="New York"/>
    <n v="13440"/>
    <x v="3"/>
    <s v="OFF-AR-10000614"/>
    <x v="1"/>
    <s v="Art"/>
    <s v="Barrel Sharpener"/>
    <x v="5938"/>
    <n v="9"/>
    <n v="0"/>
    <n v="8.3537999999999997"/>
    <s v="Chuck Magee"/>
    <s v=""/>
    <n v="1"/>
    <n v="0"/>
  </r>
  <r>
    <n v="9504"/>
    <x v="4761"/>
    <x v="183"/>
    <d v="2018-04-29T00:00:00"/>
    <s v="Standard Class"/>
    <x v="462"/>
    <x v="462"/>
    <x v="0"/>
    <s v="United States"/>
    <s v="Rome"/>
    <s v="New York"/>
    <n v="13440"/>
    <x v="3"/>
    <s v="OFF-AR-10003190"/>
    <x v="1"/>
    <s v="Art"/>
    <s v="Newell 32"/>
    <x v="709"/>
    <n v="1"/>
    <n v="0"/>
    <n v="0.80640000000000001"/>
    <s v="Chuck Magee"/>
    <s v=""/>
    <n v="1"/>
    <n v="0"/>
  </r>
  <r>
    <n v="9505"/>
    <x v="4762"/>
    <x v="500"/>
    <d v="2018-10-18T00:00:00"/>
    <s v="Standard Class"/>
    <x v="463"/>
    <x v="463"/>
    <x v="1"/>
    <s v="United States"/>
    <s v="New York City"/>
    <s v="New York"/>
    <n v="10009"/>
    <x v="3"/>
    <s v="TEC-PH-10004094"/>
    <x v="2"/>
    <s v="Phones"/>
    <s v="Motorola L703CM"/>
    <x v="5939"/>
    <n v="7"/>
    <n v="0"/>
    <n v="272.98250000000002"/>
    <s v="Chuck Magee"/>
    <s v=""/>
    <n v="1"/>
    <n v="0"/>
  </r>
  <r>
    <n v="9506"/>
    <x v="4762"/>
    <x v="500"/>
    <d v="2018-10-18T00:00:00"/>
    <s v="Standard Class"/>
    <x v="463"/>
    <x v="463"/>
    <x v="1"/>
    <s v="United States"/>
    <s v="New York City"/>
    <s v="New York"/>
    <n v="10009"/>
    <x v="3"/>
    <s v="OFF-PA-10001970"/>
    <x v="1"/>
    <s v="Paper"/>
    <s v="Xerox 1908"/>
    <x v="1375"/>
    <n v="2"/>
    <n v="0"/>
    <n v="54.860399999999998"/>
    <s v="Chuck Magee"/>
    <s v=""/>
    <n v="1"/>
    <n v="0"/>
  </r>
  <r>
    <n v="9507"/>
    <x v="4763"/>
    <x v="267"/>
    <d v="2016-04-07T00:00:00"/>
    <s v="Second Class"/>
    <x v="76"/>
    <x v="76"/>
    <x v="0"/>
    <s v="United States"/>
    <s v="Dearborn Heights"/>
    <s v="Michigan"/>
    <n v="48127"/>
    <x v="2"/>
    <s v="OFF-AR-10002952"/>
    <x v="1"/>
    <s v="Art"/>
    <s v="Stanley Contemporary Battery Pencil Sharpeners"/>
    <x v="4327"/>
    <n v="2"/>
    <n v="0"/>
    <n v="7.4759999999999991"/>
    <s v="Kelly Williams"/>
    <s v=""/>
    <n v="1"/>
    <n v="0"/>
  </r>
  <r>
    <n v="9508"/>
    <x v="4763"/>
    <x v="267"/>
    <d v="2016-04-07T00:00:00"/>
    <s v="Second Class"/>
    <x v="76"/>
    <x v="76"/>
    <x v="0"/>
    <s v="United States"/>
    <s v="Dearborn Heights"/>
    <s v="Michigan"/>
    <n v="48127"/>
    <x v="2"/>
    <s v="OFF-BI-10004209"/>
    <x v="1"/>
    <s v="Binders"/>
    <s v="Fellowes Twister Kit, Gray/Clear, 3/pkg"/>
    <x v="5940"/>
    <n v="5"/>
    <n v="0"/>
    <n v="18.089999999999996"/>
    <s v="Kelly Williams"/>
    <s v=""/>
    <n v="1"/>
    <n v="0"/>
  </r>
  <r>
    <n v="9509"/>
    <x v="4763"/>
    <x v="267"/>
    <d v="2016-04-07T00:00:00"/>
    <s v="Second Class"/>
    <x v="76"/>
    <x v="76"/>
    <x v="0"/>
    <s v="United States"/>
    <s v="Dearborn Heights"/>
    <s v="Michigan"/>
    <n v="48127"/>
    <x v="2"/>
    <s v="OFF-AR-10004685"/>
    <x v="1"/>
    <s v="Art"/>
    <s v="Binney &amp; Smith Crayola Metallic Colored Pencils, 8-Color Set"/>
    <x v="4808"/>
    <n v="3"/>
    <n v="0"/>
    <n v="4.5836999999999994"/>
    <s v="Kelly Williams"/>
    <s v=""/>
    <n v="1"/>
    <n v="0"/>
  </r>
  <r>
    <n v="9510"/>
    <x v="4763"/>
    <x v="267"/>
    <d v="2016-04-07T00:00:00"/>
    <s v="Second Class"/>
    <x v="76"/>
    <x v="76"/>
    <x v="0"/>
    <s v="United States"/>
    <s v="Dearborn Heights"/>
    <s v="Michigan"/>
    <n v="48127"/>
    <x v="2"/>
    <s v="OFF-ST-10000991"/>
    <x v="1"/>
    <s v="Storage"/>
    <s v="Space Solutions HD Industrial Steel Shelving."/>
    <x v="5941"/>
    <n v="6"/>
    <n v="0"/>
    <n v="20.694600000000008"/>
    <s v="Kelly Williams"/>
    <s v=""/>
    <n v="1"/>
    <n v="0"/>
  </r>
  <r>
    <n v="9511"/>
    <x v="4764"/>
    <x v="876"/>
    <d v="2018-08-11T00:00:00"/>
    <s v="Standard Class"/>
    <x v="215"/>
    <x v="215"/>
    <x v="0"/>
    <s v="United States"/>
    <s v="New York City"/>
    <s v="New York"/>
    <n v="10024"/>
    <x v="3"/>
    <s v="OFF-AR-10002399"/>
    <x v="1"/>
    <s v="Art"/>
    <s v="Dixon Prang Watercolor Pencils, 10-Color Set with Brush"/>
    <x v="3747"/>
    <n v="9"/>
    <n v="0"/>
    <n v="15.7194"/>
    <s v="Chuck Magee"/>
    <s v=""/>
    <n v="1"/>
    <n v="0"/>
  </r>
  <r>
    <n v="9512"/>
    <x v="4765"/>
    <x v="637"/>
    <d v="2016-12-16T00:00:00"/>
    <s v="First Class"/>
    <x v="688"/>
    <x v="688"/>
    <x v="1"/>
    <s v="United States"/>
    <s v="Chicago"/>
    <s v="Illinois"/>
    <n v="60623"/>
    <x v="2"/>
    <s v="OFF-BI-10002353"/>
    <x v="1"/>
    <s v="Binders"/>
    <s v="GBC VeloBind Cover Sets"/>
    <x v="1844"/>
    <n v="3"/>
    <n v="0.8"/>
    <n v="-13.895999999999997"/>
    <s v="Kelly Williams"/>
    <s v=""/>
    <n v="1"/>
    <n v="0"/>
  </r>
  <r>
    <n v="9513"/>
    <x v="4766"/>
    <x v="1109"/>
    <d v="2019-06-03T00:00:00"/>
    <s v="Second Class"/>
    <x v="409"/>
    <x v="409"/>
    <x v="0"/>
    <s v="United States"/>
    <s v="Dallas"/>
    <s v="Texas"/>
    <n v="75217"/>
    <x v="2"/>
    <s v="FUR-BO-10001811"/>
    <x v="0"/>
    <s v="Bookcases"/>
    <s v="Atlantic Metals Mobile 5-Shelf Bookcases, Custom Colors"/>
    <x v="5942"/>
    <n v="1"/>
    <n v="0.32"/>
    <n v="-6.0196000000000254"/>
    <s v="Kelly Williams"/>
    <s v=""/>
    <n v="1"/>
    <n v="0"/>
  </r>
  <r>
    <n v="9514"/>
    <x v="4767"/>
    <x v="500"/>
    <d v="2018-10-19T00:00:00"/>
    <s v="Standard Class"/>
    <x v="648"/>
    <x v="648"/>
    <x v="0"/>
    <s v="United States"/>
    <s v="Appleton"/>
    <s v="Wisconsin"/>
    <n v="54915"/>
    <x v="2"/>
    <s v="TEC-AC-10003033"/>
    <x v="2"/>
    <s v="Accessories"/>
    <s v="Plantronics CS510 - Over-the-Head monaural Wireless Headset System"/>
    <x v="5943"/>
    <n v="5"/>
    <n v="0"/>
    <n v="544.41749999999979"/>
    <s v="Kelly Williams"/>
    <s v=""/>
    <n v="1"/>
    <n v="0"/>
  </r>
  <r>
    <n v="9515"/>
    <x v="4768"/>
    <x v="619"/>
    <d v="2016-03-18T00:00:00"/>
    <s v="Standard Class"/>
    <x v="739"/>
    <x v="739"/>
    <x v="2"/>
    <s v="United States"/>
    <s v="Jacksonville"/>
    <s v="Florida"/>
    <n v="32216"/>
    <x v="0"/>
    <s v="OFF-PA-10000176"/>
    <x v="1"/>
    <s v="Paper"/>
    <s v="Xerox 1887"/>
    <x v="5944"/>
    <n v="6"/>
    <n v="0.2"/>
    <n v="31.869599999999995"/>
    <s v="Cassandra Brandow"/>
    <s v=""/>
    <n v="1"/>
    <n v="0"/>
  </r>
  <r>
    <n v="9516"/>
    <x v="4769"/>
    <x v="1221"/>
    <d v="2016-02-24T00:00:00"/>
    <s v="Standard Class"/>
    <x v="111"/>
    <x v="111"/>
    <x v="0"/>
    <s v="United States"/>
    <s v="Chicago"/>
    <s v="Illinois"/>
    <n v="60653"/>
    <x v="2"/>
    <s v="OFF-AR-10003631"/>
    <x v="1"/>
    <s v="Art"/>
    <s v="Staples in misc. colors"/>
    <x v="5945"/>
    <n v="14"/>
    <n v="0.2"/>
    <n v="8.808799999999998"/>
    <s v="Kelly Williams"/>
    <s v=""/>
    <n v="1"/>
    <n v="0"/>
  </r>
  <r>
    <n v="9517"/>
    <x v="4770"/>
    <x v="252"/>
    <d v="2017-08-26T00:00:00"/>
    <s v="Second Class"/>
    <x v="384"/>
    <x v="384"/>
    <x v="0"/>
    <s v="United States"/>
    <s v="Bowling Green"/>
    <s v="Ohio"/>
    <n v="43402"/>
    <x v="3"/>
    <s v="TEC-PH-10000923"/>
    <x v="2"/>
    <s v="Phones"/>
    <s v="Belkin SportFit Armband For iPhone 5s/5c, Fuchsia"/>
    <x v="5946"/>
    <n v="3"/>
    <n v="0.4"/>
    <n v="4.0472999999999999"/>
    <s v="Chuck Magee"/>
    <s v=""/>
    <n v="1"/>
    <n v="0"/>
  </r>
  <r>
    <n v="9518"/>
    <x v="4770"/>
    <x v="252"/>
    <d v="2017-08-26T00:00:00"/>
    <s v="Second Class"/>
    <x v="384"/>
    <x v="384"/>
    <x v="0"/>
    <s v="United States"/>
    <s v="Bowling Green"/>
    <s v="Ohio"/>
    <n v="43402"/>
    <x v="3"/>
    <s v="OFF-LA-10003190"/>
    <x v="1"/>
    <s v="Labels"/>
    <s v="Avery 474"/>
    <x v="2789"/>
    <n v="3"/>
    <n v="0.2"/>
    <n v="2.5056000000000003"/>
    <s v="Chuck Magee"/>
    <s v=""/>
    <n v="1"/>
    <n v="0"/>
  </r>
  <r>
    <n v="9519"/>
    <x v="4770"/>
    <x v="252"/>
    <d v="2017-08-26T00:00:00"/>
    <s v="Second Class"/>
    <x v="384"/>
    <x v="384"/>
    <x v="0"/>
    <s v="United States"/>
    <s v="Bowling Green"/>
    <s v="Ohio"/>
    <n v="43402"/>
    <x v="3"/>
    <s v="OFF-ST-10003208"/>
    <x v="1"/>
    <s v="Storage"/>
    <s v="Adjustable Depth Letter/Legal Cart"/>
    <x v="2774"/>
    <n v="3"/>
    <n v="0.2"/>
    <n v="48.994199999999921"/>
    <s v="Chuck Magee"/>
    <s v=""/>
    <n v="1"/>
    <n v="0"/>
  </r>
  <r>
    <n v="9520"/>
    <x v="4771"/>
    <x v="540"/>
    <d v="2019-05-12T00:00:00"/>
    <s v="Second Class"/>
    <x v="514"/>
    <x v="514"/>
    <x v="0"/>
    <s v="United States"/>
    <s v="San Francisco"/>
    <s v="California"/>
    <n v="94110"/>
    <x v="1"/>
    <s v="OFF-AP-10000692"/>
    <x v="1"/>
    <s v="Appliances"/>
    <s v="Fellowes Mighty 8 Compact Surge Protector"/>
    <x v="5947"/>
    <n v="4"/>
    <n v="0"/>
    <n v="22.702400000000004"/>
    <s v="Anna Andreadi"/>
    <s v=""/>
    <n v="1"/>
    <n v="0"/>
  </r>
  <r>
    <n v="9521"/>
    <x v="4772"/>
    <x v="1084"/>
    <d v="2018-02-09T00:00:00"/>
    <s v="Standard Class"/>
    <x v="80"/>
    <x v="80"/>
    <x v="1"/>
    <s v="United States"/>
    <s v="Los Angeles"/>
    <s v="California"/>
    <n v="90049"/>
    <x v="1"/>
    <s v="OFF-ST-10004180"/>
    <x v="1"/>
    <s v="Storage"/>
    <s v="Safco Commercial Shelving"/>
    <x v="5948"/>
    <n v="2"/>
    <n v="0"/>
    <n v="3.720799999999997"/>
    <s v="Anna Andreadi"/>
    <s v=""/>
    <n v="1"/>
    <n v="0"/>
  </r>
  <r>
    <n v="9522"/>
    <x v="4773"/>
    <x v="174"/>
    <d v="2016-12-25T00:00:00"/>
    <s v="Standard Class"/>
    <x v="611"/>
    <x v="611"/>
    <x v="0"/>
    <s v="United States"/>
    <s v="Chicago"/>
    <s v="Illinois"/>
    <n v="60623"/>
    <x v="2"/>
    <s v="TEC-PH-10002817"/>
    <x v="2"/>
    <s v="Phones"/>
    <s v="RCA ViSYS 25425RE1 Corded phone"/>
    <x v="830"/>
    <n v="3"/>
    <n v="0.2"/>
    <n v="36.44729999999997"/>
    <s v="Kelly Williams"/>
    <s v=""/>
    <n v="1"/>
    <n v="0"/>
  </r>
  <r>
    <n v="9523"/>
    <x v="4773"/>
    <x v="174"/>
    <d v="2016-12-25T00:00:00"/>
    <s v="Standard Class"/>
    <x v="611"/>
    <x v="611"/>
    <x v="0"/>
    <s v="United States"/>
    <s v="Chicago"/>
    <s v="Illinois"/>
    <n v="60623"/>
    <x v="2"/>
    <s v="OFF-PA-10000295"/>
    <x v="1"/>
    <s v="Paper"/>
    <s v="Xerox 229"/>
    <x v="12"/>
    <n v="3"/>
    <n v="0.2"/>
    <n v="5.4432"/>
    <s v="Kelly Williams"/>
    <s v=""/>
    <n v="1"/>
    <n v="0"/>
  </r>
  <r>
    <n v="9524"/>
    <x v="4773"/>
    <x v="174"/>
    <d v="2016-12-25T00:00:00"/>
    <s v="Standard Class"/>
    <x v="611"/>
    <x v="611"/>
    <x v="0"/>
    <s v="United States"/>
    <s v="Chicago"/>
    <s v="Illinois"/>
    <n v="60623"/>
    <x v="2"/>
    <s v="OFF-ST-10000419"/>
    <x v="1"/>
    <s v="Storage"/>
    <s v="Rogers Jumbo File, Granite"/>
    <x v="5949"/>
    <n v="3"/>
    <n v="0.2"/>
    <n v="-7.7406000000000006"/>
    <s v="Kelly Williams"/>
    <s v=""/>
    <n v="1"/>
    <n v="0"/>
  </r>
  <r>
    <n v="9525"/>
    <x v="4774"/>
    <x v="256"/>
    <d v="2019-12-06T00:00:00"/>
    <s v="First Class"/>
    <x v="583"/>
    <x v="583"/>
    <x v="2"/>
    <s v="United States"/>
    <s v="Seattle"/>
    <s v="Washington"/>
    <n v="98115"/>
    <x v="1"/>
    <s v="OFF-BI-10001524"/>
    <x v="1"/>
    <s v="Binders"/>
    <s v="GBC Premium Transparent Covers with Diagonal Lined Pattern"/>
    <x v="2067"/>
    <n v="5"/>
    <n v="0.2"/>
    <n v="29.371999999999993"/>
    <s v="Anna Andreadi"/>
    <n v="1"/>
    <n v="0"/>
    <n v="0"/>
  </r>
  <r>
    <n v="9526"/>
    <x v="4774"/>
    <x v="256"/>
    <d v="2019-12-06T00:00:00"/>
    <s v="First Class"/>
    <x v="583"/>
    <x v="583"/>
    <x v="2"/>
    <s v="United States"/>
    <s v="Seattle"/>
    <s v="Washington"/>
    <n v="98115"/>
    <x v="1"/>
    <s v="FUR-FU-10003268"/>
    <x v="0"/>
    <s v="Furnishings"/>
    <s v="Eldon Radial Chair Mat for Low to Medium Pile Carpets"/>
    <x v="3351"/>
    <n v="5"/>
    <n v="0"/>
    <n v="39.97999999999999"/>
    <s v="Anna Andreadi"/>
    <n v="1"/>
    <n v="0"/>
    <n v="0"/>
  </r>
  <r>
    <n v="9527"/>
    <x v="4774"/>
    <x v="256"/>
    <d v="2019-12-06T00:00:00"/>
    <s v="First Class"/>
    <x v="583"/>
    <x v="583"/>
    <x v="2"/>
    <s v="United States"/>
    <s v="Seattle"/>
    <s v="Washington"/>
    <n v="98115"/>
    <x v="1"/>
    <s v="TEC-PH-10000148"/>
    <x v="2"/>
    <s v="Phones"/>
    <s v="Cyber Acoustics AC-202b Speech Recognition Stereo Headset"/>
    <x v="5231"/>
    <n v="3"/>
    <n v="0.2"/>
    <n v="-7.0145999999999997"/>
    <s v="Anna Andreadi"/>
    <n v="1"/>
    <n v="0"/>
    <n v="0"/>
  </r>
  <r>
    <n v="9528"/>
    <x v="4774"/>
    <x v="256"/>
    <d v="2019-12-06T00:00:00"/>
    <s v="First Class"/>
    <x v="583"/>
    <x v="583"/>
    <x v="2"/>
    <s v="United States"/>
    <s v="Seattle"/>
    <s v="Washington"/>
    <n v="98115"/>
    <x v="1"/>
    <s v="OFF-BI-10001543"/>
    <x v="1"/>
    <s v="Binders"/>
    <s v="GBC VeloBinder Manual Binding System"/>
    <x v="5950"/>
    <n v="6"/>
    <n v="0.2"/>
    <n v="60.463200000000015"/>
    <s v="Anna Andreadi"/>
    <n v="1"/>
    <n v="0"/>
    <n v="0"/>
  </r>
  <r>
    <n v="9529"/>
    <x v="4774"/>
    <x v="256"/>
    <d v="2019-12-06T00:00:00"/>
    <s v="First Class"/>
    <x v="583"/>
    <x v="583"/>
    <x v="2"/>
    <s v="United States"/>
    <s v="Seattle"/>
    <s v="Washington"/>
    <n v="98115"/>
    <x v="1"/>
    <s v="OFF-BI-10002071"/>
    <x v="1"/>
    <s v="Binders"/>
    <s v="Fellowes Black Plastic Comb Bindings"/>
    <x v="3396"/>
    <n v="2"/>
    <n v="0.2"/>
    <n v="3.0211999999999994"/>
    <s v="Anna Andreadi"/>
    <n v="1"/>
    <n v="0"/>
    <n v="0"/>
  </r>
  <r>
    <n v="9530"/>
    <x v="4775"/>
    <x v="668"/>
    <d v="2019-03-25T00:00:00"/>
    <s v="Same Day"/>
    <x v="556"/>
    <x v="556"/>
    <x v="1"/>
    <s v="United States"/>
    <s v="Beaumont"/>
    <s v="Texas"/>
    <n v="77705"/>
    <x v="2"/>
    <s v="OFF-ST-10002352"/>
    <x v="1"/>
    <s v="Storage"/>
    <s v="Iris Project Case"/>
    <x v="2600"/>
    <n v="2"/>
    <n v="0.2"/>
    <n v="0.95759999999999934"/>
    <s v="Kelly Williams"/>
    <s v=""/>
    <n v="1"/>
    <n v="0"/>
  </r>
  <r>
    <n v="9531"/>
    <x v="4776"/>
    <x v="141"/>
    <d v="2019-07-12T00:00:00"/>
    <s v="Standard Class"/>
    <x v="280"/>
    <x v="280"/>
    <x v="2"/>
    <s v="United States"/>
    <s v="Seattle"/>
    <s v="Washington"/>
    <n v="98103"/>
    <x v="1"/>
    <s v="OFF-PA-10003127"/>
    <x v="1"/>
    <s v="Paper"/>
    <s v="Easy-staple paper"/>
    <x v="4984"/>
    <n v="2"/>
    <n v="0"/>
    <n v="24.269599999999997"/>
    <s v="Anna Andreadi"/>
    <s v=""/>
    <n v="1"/>
    <n v="0"/>
  </r>
  <r>
    <n v="9532"/>
    <x v="4777"/>
    <x v="40"/>
    <d v="2019-10-31T00:00:00"/>
    <s v="Standard Class"/>
    <x v="682"/>
    <x v="682"/>
    <x v="2"/>
    <s v="United States"/>
    <s v="Dallas"/>
    <s v="Texas"/>
    <n v="75217"/>
    <x v="2"/>
    <s v="OFF-ST-10000464"/>
    <x v="1"/>
    <s v="Storage"/>
    <s v="Multi-Use Personal File Cart and Caster Set, Three Stacking Bins"/>
    <x v="5951"/>
    <n v="2"/>
    <n v="0.2"/>
    <n v="5.5616000000000021"/>
    <s v="Kelly Williams"/>
    <s v=""/>
    <n v="1"/>
    <n v="0"/>
  </r>
  <r>
    <n v="9533"/>
    <x v="4778"/>
    <x v="189"/>
    <d v="2018-10-31T00:00:00"/>
    <s v="Standard Class"/>
    <x v="572"/>
    <x v="572"/>
    <x v="0"/>
    <s v="United States"/>
    <s v="New York City"/>
    <s v="New York"/>
    <n v="10011"/>
    <x v="3"/>
    <s v="FUR-CH-10000553"/>
    <x v="0"/>
    <s v="Chairs"/>
    <s v="Metal Folding Chairs, Beige, 4/Carton"/>
    <x v="5952"/>
    <n v="14"/>
    <n v="0.1"/>
    <n v="80.777199999999979"/>
    <s v="Chuck Magee"/>
    <s v=""/>
    <n v="1"/>
    <n v="0"/>
  </r>
  <r>
    <n v="9534"/>
    <x v="4778"/>
    <x v="189"/>
    <d v="2018-10-31T00:00:00"/>
    <s v="Standard Class"/>
    <x v="572"/>
    <x v="572"/>
    <x v="0"/>
    <s v="United States"/>
    <s v="New York City"/>
    <s v="New York"/>
    <n v="10011"/>
    <x v="3"/>
    <s v="OFF-FA-10000134"/>
    <x v="1"/>
    <s v="Fasteners"/>
    <s v="Advantus Push Pins, Aluminum Head"/>
    <x v="5953"/>
    <n v="7"/>
    <n v="0"/>
    <n v="12.607699999999999"/>
    <s v="Chuck Magee"/>
    <s v=""/>
    <n v="1"/>
    <n v="0"/>
  </r>
  <r>
    <n v="9535"/>
    <x v="4778"/>
    <x v="189"/>
    <d v="2018-10-31T00:00:00"/>
    <s v="Standard Class"/>
    <x v="572"/>
    <x v="572"/>
    <x v="0"/>
    <s v="United States"/>
    <s v="New York City"/>
    <s v="New York"/>
    <n v="10011"/>
    <x v="3"/>
    <s v="OFF-ST-10000636"/>
    <x v="1"/>
    <s v="Storage"/>
    <s v="Rogers Profile Extra Capacity Storage Tub"/>
    <x v="3446"/>
    <n v="2"/>
    <n v="0"/>
    <n v="1.3391999999999982"/>
    <s v="Chuck Magee"/>
    <s v=""/>
    <n v="1"/>
    <n v="0"/>
  </r>
  <r>
    <n v="9536"/>
    <x v="4778"/>
    <x v="189"/>
    <d v="2018-10-31T00:00:00"/>
    <s v="Standard Class"/>
    <x v="572"/>
    <x v="572"/>
    <x v="0"/>
    <s v="United States"/>
    <s v="New York City"/>
    <s v="New York"/>
    <n v="10011"/>
    <x v="3"/>
    <s v="OFF-BI-10002949"/>
    <x v="1"/>
    <s v="Binders"/>
    <s v="Prestige Round Ring Binders"/>
    <x v="1276"/>
    <n v="2"/>
    <n v="0.2"/>
    <n v="3.283199999999999"/>
    <s v="Chuck Magee"/>
    <s v=""/>
    <n v="1"/>
    <n v="0"/>
  </r>
  <r>
    <n v="9537"/>
    <x v="4779"/>
    <x v="492"/>
    <d v="2019-06-14T00:00:00"/>
    <s v="Second Class"/>
    <x v="59"/>
    <x v="59"/>
    <x v="0"/>
    <s v="United States"/>
    <s v="Chicago"/>
    <s v="Illinois"/>
    <n v="60610"/>
    <x v="2"/>
    <s v="FUR-FU-10002364"/>
    <x v="0"/>
    <s v="Furnishings"/>
    <s v="Eldon Expressions Wood Desk Accessories, Oak"/>
    <x v="3179"/>
    <n v="3"/>
    <n v="0.6"/>
    <n v="-6.8634000000000013"/>
    <s v="Kelly Williams"/>
    <s v=""/>
    <n v="1"/>
    <n v="0"/>
  </r>
  <r>
    <n v="9538"/>
    <x v="4780"/>
    <x v="477"/>
    <d v="2018-09-27T00:00:00"/>
    <s v="First Class"/>
    <x v="442"/>
    <x v="442"/>
    <x v="1"/>
    <s v="United States"/>
    <s v="San Francisco"/>
    <s v="California"/>
    <n v="94110"/>
    <x v="1"/>
    <s v="FUR-BO-10002613"/>
    <x v="0"/>
    <s v="Bookcases"/>
    <s v="Atlantic Metals Mobile 4-Shelf Bookcases, Custom Colors"/>
    <x v="5954"/>
    <n v="2"/>
    <n v="0.15"/>
    <n v="84.293999999999969"/>
    <s v="Anna Andreadi"/>
    <s v=""/>
    <n v="1"/>
    <n v="0"/>
  </r>
  <r>
    <n v="9539"/>
    <x v="4781"/>
    <x v="210"/>
    <d v="2019-09-09T00:00:00"/>
    <s v="First Class"/>
    <x v="211"/>
    <x v="211"/>
    <x v="0"/>
    <s v="United States"/>
    <s v="Providence"/>
    <s v="Rhode Island"/>
    <n v="2908"/>
    <x v="3"/>
    <s v="OFF-PA-10002659"/>
    <x v="1"/>
    <s v="Paper"/>
    <s v="Avoid Verbal Orders Carbonless Minifold Book"/>
    <x v="2952"/>
    <n v="5"/>
    <n v="0"/>
    <n v="7.7739999999999991"/>
    <s v="Chuck Magee"/>
    <s v=""/>
    <n v="1"/>
    <n v="0"/>
  </r>
  <r>
    <n v="9540"/>
    <x v="4781"/>
    <x v="210"/>
    <d v="2019-09-09T00:00:00"/>
    <s v="First Class"/>
    <x v="211"/>
    <x v="211"/>
    <x v="0"/>
    <s v="United States"/>
    <s v="Providence"/>
    <s v="Rhode Island"/>
    <n v="2908"/>
    <x v="3"/>
    <s v="OFF-PA-10000157"/>
    <x v="1"/>
    <s v="Paper"/>
    <s v="Xerox 191"/>
    <x v="792"/>
    <n v="2"/>
    <n v="0"/>
    <n v="18.781199999999998"/>
    <s v="Chuck Magee"/>
    <s v=""/>
    <n v="1"/>
    <n v="0"/>
  </r>
  <r>
    <n v="9541"/>
    <x v="4782"/>
    <x v="1222"/>
    <d v="2017-05-16T00:00:00"/>
    <s v="Second Class"/>
    <x v="28"/>
    <x v="28"/>
    <x v="2"/>
    <s v="United States"/>
    <s v="Phoenix"/>
    <s v="Arizona"/>
    <n v="85023"/>
    <x v="1"/>
    <s v="FUR-CH-10004540"/>
    <x v="0"/>
    <s v="Chairs"/>
    <s v="Global Chrome Stack Chair"/>
    <x v="3029"/>
    <n v="7"/>
    <n v="0.2"/>
    <n v="16.797200000000004"/>
    <s v="Anna Andreadi"/>
    <s v=""/>
    <n v="1"/>
    <n v="0"/>
  </r>
  <r>
    <n v="9542"/>
    <x v="4783"/>
    <x v="705"/>
    <d v="2017-08-10T00:00:00"/>
    <s v="Standard Class"/>
    <x v="345"/>
    <x v="345"/>
    <x v="1"/>
    <s v="United States"/>
    <s v="Houston"/>
    <s v="Texas"/>
    <n v="77095"/>
    <x v="2"/>
    <s v="OFF-LA-10004544"/>
    <x v="1"/>
    <s v="Labels"/>
    <s v="Avery 505"/>
    <x v="5955"/>
    <n v="3"/>
    <n v="0.2"/>
    <n v="13.320000000000002"/>
    <s v="Kelly Williams"/>
    <s v=""/>
    <n v="1"/>
    <n v="0"/>
  </r>
  <r>
    <n v="9543"/>
    <x v="4783"/>
    <x v="705"/>
    <d v="2017-08-10T00:00:00"/>
    <s v="Standard Class"/>
    <x v="345"/>
    <x v="345"/>
    <x v="1"/>
    <s v="United States"/>
    <s v="Houston"/>
    <s v="Texas"/>
    <n v="77095"/>
    <x v="2"/>
    <s v="OFF-BI-10001097"/>
    <x v="1"/>
    <s v="Binders"/>
    <s v="Avery Hole Reinforcements"/>
    <x v="5956"/>
    <n v="5"/>
    <n v="0.8"/>
    <n v="-9.6565000000000047"/>
    <s v="Kelly Williams"/>
    <s v=""/>
    <n v="1"/>
    <n v="0"/>
  </r>
  <r>
    <n v="9544"/>
    <x v="4783"/>
    <x v="705"/>
    <d v="2017-08-10T00:00:00"/>
    <s v="Standard Class"/>
    <x v="345"/>
    <x v="345"/>
    <x v="1"/>
    <s v="United States"/>
    <s v="Houston"/>
    <s v="Texas"/>
    <n v="77095"/>
    <x v="2"/>
    <s v="OFF-PA-10003302"/>
    <x v="1"/>
    <s v="Paper"/>
    <s v="Xerox 1906"/>
    <x v="3987"/>
    <n v="2"/>
    <n v="0.2"/>
    <n v="19.137599999999992"/>
    <s v="Kelly Williams"/>
    <s v=""/>
    <n v="1"/>
    <n v="0"/>
  </r>
  <r>
    <n v="9545"/>
    <x v="4783"/>
    <x v="705"/>
    <d v="2017-08-10T00:00:00"/>
    <s v="Standard Class"/>
    <x v="345"/>
    <x v="345"/>
    <x v="1"/>
    <s v="United States"/>
    <s v="Houston"/>
    <s v="Texas"/>
    <n v="77095"/>
    <x v="2"/>
    <s v="FUR-BO-10003965"/>
    <x v="0"/>
    <s v="Bookcases"/>
    <s v="O'Sullivan Manor Hill 2-Door Library in Brianna Oak"/>
    <x v="5957"/>
    <n v="3"/>
    <n v="0.32"/>
    <n v="-114.01739999999995"/>
    <s v="Kelly Williams"/>
    <s v=""/>
    <n v="1"/>
    <n v="0"/>
  </r>
  <r>
    <n v="9546"/>
    <x v="4784"/>
    <x v="194"/>
    <d v="2016-11-02T00:00:00"/>
    <s v="Standard Class"/>
    <x v="544"/>
    <x v="544"/>
    <x v="1"/>
    <s v="United States"/>
    <s v="Columbus"/>
    <s v="Indiana"/>
    <n v="47201"/>
    <x v="2"/>
    <s v="TEC-AC-10003433"/>
    <x v="2"/>
    <s v="Accessories"/>
    <s v="Maxell 4.7GB DVD+R 5/Pack"/>
    <x v="5237"/>
    <n v="2"/>
    <n v="0"/>
    <n v="0.89100000000000001"/>
    <s v="Kelly Williams"/>
    <s v=""/>
    <n v="1"/>
    <n v="0"/>
  </r>
  <r>
    <n v="9547"/>
    <x v="4784"/>
    <x v="194"/>
    <d v="2016-11-02T00:00:00"/>
    <s v="Standard Class"/>
    <x v="544"/>
    <x v="544"/>
    <x v="1"/>
    <s v="United States"/>
    <s v="Columbus"/>
    <s v="Indiana"/>
    <n v="47201"/>
    <x v="2"/>
    <s v="OFF-PA-10000482"/>
    <x v="1"/>
    <s v="Paper"/>
    <s v="Snap-A-Way Black Print Carbonless Ruled Speed Letter, Triplicate"/>
    <x v="69"/>
    <n v="2"/>
    <n v="0"/>
    <n v="35.663599999999995"/>
    <s v="Kelly Williams"/>
    <s v=""/>
    <n v="1"/>
    <n v="0"/>
  </r>
  <r>
    <n v="9548"/>
    <x v="4785"/>
    <x v="1133"/>
    <d v="2018-06-20T00:00:00"/>
    <s v="Second Class"/>
    <x v="34"/>
    <x v="34"/>
    <x v="1"/>
    <s v="United States"/>
    <s v="Philadelphia"/>
    <s v="Pennsylvania"/>
    <n v="19134"/>
    <x v="3"/>
    <s v="OFF-PA-10004610"/>
    <x v="1"/>
    <s v="Paper"/>
    <s v="Xerox 1900"/>
    <x v="1312"/>
    <n v="2"/>
    <n v="0.2"/>
    <n v="2.1399999999999992"/>
    <s v="Chuck Magee"/>
    <s v=""/>
    <n v="1"/>
    <n v="0"/>
  </r>
  <r>
    <n v="9549"/>
    <x v="4785"/>
    <x v="1133"/>
    <d v="2018-06-20T00:00:00"/>
    <s v="Second Class"/>
    <x v="34"/>
    <x v="34"/>
    <x v="1"/>
    <s v="United States"/>
    <s v="Philadelphia"/>
    <s v="Pennsylvania"/>
    <n v="19134"/>
    <x v="3"/>
    <s v="OFF-BI-10003910"/>
    <x v="1"/>
    <s v="Binders"/>
    <s v="DXL Angle-View Binders with Locking Rings by Samsill"/>
    <x v="5958"/>
    <n v="2"/>
    <n v="0.7"/>
    <n v="-3.8549999999999986"/>
    <s v="Chuck Magee"/>
    <s v=""/>
    <n v="1"/>
    <n v="0"/>
  </r>
  <r>
    <n v="9550"/>
    <x v="4785"/>
    <x v="1133"/>
    <d v="2018-06-20T00:00:00"/>
    <s v="Second Class"/>
    <x v="34"/>
    <x v="34"/>
    <x v="1"/>
    <s v="United States"/>
    <s v="Philadelphia"/>
    <s v="Pennsylvania"/>
    <n v="19134"/>
    <x v="3"/>
    <s v="OFF-AP-10001394"/>
    <x v="1"/>
    <s v="Appliances"/>
    <s v="Harmony Air Purifier"/>
    <x v="5959"/>
    <n v="3"/>
    <n v="0.2"/>
    <n v="90.71999999999997"/>
    <s v="Chuck Magee"/>
    <s v=""/>
    <n v="1"/>
    <n v="0"/>
  </r>
  <r>
    <n v="9551"/>
    <x v="4786"/>
    <x v="910"/>
    <d v="2017-05-06T00:00:00"/>
    <s v="First Class"/>
    <x v="376"/>
    <x v="376"/>
    <x v="2"/>
    <s v="United States"/>
    <s v="San Jose"/>
    <s v="California"/>
    <n v="95123"/>
    <x v="1"/>
    <s v="OFF-BI-10004654"/>
    <x v="1"/>
    <s v="Binders"/>
    <s v="Avery Binding System Hidden Tab Executive Style Index Sets"/>
    <x v="5960"/>
    <n v="3"/>
    <n v="0.2"/>
    <n v="5.1929999999999996"/>
    <s v="Anna Andreadi"/>
    <s v=""/>
    <n v="1"/>
    <n v="0"/>
  </r>
  <r>
    <n v="9552"/>
    <x v="4787"/>
    <x v="113"/>
    <d v="2017-11-14T00:00:00"/>
    <s v="Standard Class"/>
    <x v="710"/>
    <x v="710"/>
    <x v="0"/>
    <s v="United States"/>
    <s v="Philadelphia"/>
    <s v="Pennsylvania"/>
    <n v="19140"/>
    <x v="3"/>
    <s v="OFF-ST-10001526"/>
    <x v="1"/>
    <s v="Storage"/>
    <s v="Iceberg Mobile Mega Data/Printer Cart"/>
    <x v="5961"/>
    <n v="6"/>
    <n v="0.2"/>
    <n v="43.318799999999953"/>
    <s v="Chuck Magee"/>
    <s v=""/>
    <n v="1"/>
    <n v="0"/>
  </r>
  <r>
    <n v="9553"/>
    <x v="4788"/>
    <x v="1051"/>
    <d v="2017-06-03T00:00:00"/>
    <s v="Standard Class"/>
    <x v="786"/>
    <x v="786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x v="3025"/>
    <n v="4"/>
    <n v="0"/>
    <n v="36.470399999999998"/>
    <s v="Cassandra Brandow"/>
    <s v=""/>
    <n v="1"/>
    <n v="0"/>
  </r>
  <r>
    <n v="9554"/>
    <x v="4789"/>
    <x v="897"/>
    <d v="2018-09-27T00:00:00"/>
    <s v="Standard Class"/>
    <x v="416"/>
    <x v="416"/>
    <x v="1"/>
    <s v="United States"/>
    <s v="Broomfield"/>
    <s v="Colorado"/>
    <n v="80020"/>
    <x v="1"/>
    <s v="FUR-FU-10000246"/>
    <x v="0"/>
    <s v="Furnishings"/>
    <s v="Aluminum Document Frame"/>
    <x v="5962"/>
    <n v="7"/>
    <n v="0.2"/>
    <n v="8.5539999999999878"/>
    <s v="Anna Andreadi"/>
    <s v=""/>
    <n v="1"/>
    <n v="0"/>
  </r>
  <r>
    <n v="9555"/>
    <x v="4790"/>
    <x v="109"/>
    <d v="2017-12-02T00:00:00"/>
    <s v="Standard Class"/>
    <x v="686"/>
    <x v="686"/>
    <x v="0"/>
    <s v="United States"/>
    <s v="Columbus"/>
    <s v="Ohio"/>
    <n v="43229"/>
    <x v="3"/>
    <s v="FUR-FU-10003799"/>
    <x v="0"/>
    <s v="Furnishings"/>
    <s v="Seth Thomas 13 1/2&quot; Wall Clock"/>
    <x v="4192"/>
    <n v="5"/>
    <n v="0.2"/>
    <n v="9.7789999999999964"/>
    <s v="Chuck Magee"/>
    <s v=""/>
    <n v="1"/>
    <n v="0"/>
  </r>
  <r>
    <n v="9556"/>
    <x v="4790"/>
    <x v="109"/>
    <d v="2017-12-02T00:00:00"/>
    <s v="Standard Class"/>
    <x v="686"/>
    <x v="686"/>
    <x v="0"/>
    <s v="United States"/>
    <s v="Columbus"/>
    <s v="Ohio"/>
    <n v="43229"/>
    <x v="3"/>
    <s v="OFF-FA-10003021"/>
    <x v="1"/>
    <s v="Fasteners"/>
    <s v="Staples"/>
    <x v="5133"/>
    <n v="2"/>
    <n v="0.2"/>
    <n v="0.56399999999999983"/>
    <s v="Chuck Magee"/>
    <s v=""/>
    <n v="1"/>
    <n v="0"/>
  </r>
  <r>
    <n v="9557"/>
    <x v="4791"/>
    <x v="155"/>
    <d v="2017-12-05T00:00:00"/>
    <s v="Second Class"/>
    <x v="6"/>
    <x v="6"/>
    <x v="2"/>
    <s v="United States"/>
    <s v="Concord"/>
    <s v="New Hampshire"/>
    <n v="3301"/>
    <x v="3"/>
    <s v="OFF-PA-10003656"/>
    <x v="1"/>
    <s v="Paper"/>
    <s v="Xerox 1935"/>
    <x v="2381"/>
    <n v="7"/>
    <n v="0"/>
    <n v="84.943599999999989"/>
    <s v="Chuck Magee"/>
    <s v=""/>
    <n v="1"/>
    <n v="0"/>
  </r>
  <r>
    <n v="9558"/>
    <x v="4792"/>
    <x v="1136"/>
    <d v="2016-10-19T00:00:00"/>
    <s v="Second Class"/>
    <x v="432"/>
    <x v="432"/>
    <x v="0"/>
    <s v="United States"/>
    <s v="Houston"/>
    <s v="Texas"/>
    <n v="77095"/>
    <x v="2"/>
    <s v="FUR-FU-10004586"/>
    <x v="0"/>
    <s v="Furnishings"/>
    <s v="G.E. Longer-Life Indoor Recessed Floodlight Bulbs"/>
    <x v="5963"/>
    <n v="2"/>
    <n v="0.6"/>
    <n v="-1.5935999999999995"/>
    <s v="Kelly Williams"/>
    <s v=""/>
    <n v="1"/>
    <n v="0"/>
  </r>
  <r>
    <n v="9559"/>
    <x v="4793"/>
    <x v="973"/>
    <d v="2018-05-05T00:00:00"/>
    <s v="First Class"/>
    <x v="792"/>
    <x v="792"/>
    <x v="0"/>
    <s v="United States"/>
    <s v="Newark"/>
    <s v="Ohio"/>
    <n v="43055"/>
    <x v="3"/>
    <s v="TEC-AC-10003832"/>
    <x v="2"/>
    <s v="Accessories"/>
    <s v="Imation 16GB Mini TravelDrive USB 2.0 Flash Drive"/>
    <x v="5964"/>
    <n v="5"/>
    <n v="0.2"/>
    <n v="34.786500000000004"/>
    <s v="Chuck Magee"/>
    <s v=""/>
    <n v="1"/>
    <n v="1"/>
  </r>
  <r>
    <n v="9560"/>
    <x v="4793"/>
    <x v="973"/>
    <d v="2018-05-05T00:00:00"/>
    <s v="First Class"/>
    <x v="792"/>
    <x v="792"/>
    <x v="0"/>
    <s v="United States"/>
    <s v="Newark"/>
    <s v="Ohio"/>
    <n v="43055"/>
    <x v="3"/>
    <s v="OFF-ST-10002554"/>
    <x v="1"/>
    <s v="Storage"/>
    <s v="Tennsco Industrial Shelving"/>
    <x v="3589"/>
    <n v="5"/>
    <n v="0.2"/>
    <n v="-44.018999999999991"/>
    <s v="Chuck Magee"/>
    <s v=""/>
    <n v="1"/>
    <n v="0"/>
  </r>
  <r>
    <n v="9561"/>
    <x v="4793"/>
    <x v="973"/>
    <d v="2018-05-05T00:00:00"/>
    <s v="First Class"/>
    <x v="792"/>
    <x v="792"/>
    <x v="0"/>
    <s v="United States"/>
    <s v="Newark"/>
    <s v="Ohio"/>
    <n v="43055"/>
    <x v="3"/>
    <s v="FUR-FU-10001876"/>
    <x v="0"/>
    <s v="Furnishings"/>
    <s v="Computer Room Manger, 14&quot;"/>
    <x v="3518"/>
    <n v="2"/>
    <n v="0.2"/>
    <n v="10.393599999999998"/>
    <s v="Chuck Magee"/>
    <s v=""/>
    <n v="1"/>
    <n v="0"/>
  </r>
  <r>
    <n v="9562"/>
    <x v="4793"/>
    <x v="973"/>
    <d v="2018-05-05T00:00:00"/>
    <s v="First Class"/>
    <x v="792"/>
    <x v="792"/>
    <x v="0"/>
    <s v="United States"/>
    <s v="Newark"/>
    <s v="Ohio"/>
    <n v="43055"/>
    <x v="3"/>
    <s v="TEC-AC-10002637"/>
    <x v="2"/>
    <s v="Accessories"/>
    <s v="Logitech VX Revolution Cordless Laser Mouse for Notebooks (Black)"/>
    <x v="2404"/>
    <n v="3"/>
    <n v="0.2"/>
    <n v="-75.59580000000004"/>
    <s v="Chuck Magee"/>
    <s v=""/>
    <n v="1"/>
    <n v="0"/>
  </r>
  <r>
    <n v="9563"/>
    <x v="4793"/>
    <x v="973"/>
    <d v="2018-05-05T00:00:00"/>
    <s v="First Class"/>
    <x v="792"/>
    <x v="792"/>
    <x v="0"/>
    <s v="United States"/>
    <s v="Newark"/>
    <s v="Ohio"/>
    <n v="43055"/>
    <x v="3"/>
    <s v="TEC-MA-10003589"/>
    <x v="2"/>
    <s v="Machines"/>
    <s v="Cisco 8961 IP Phone Charcoal"/>
    <x v="5965"/>
    <n v="3"/>
    <n v="0.7"/>
    <n v="-164.9538"/>
    <s v="Chuck Magee"/>
    <s v=""/>
    <n v="1"/>
    <n v="0"/>
  </r>
  <r>
    <n v="9564"/>
    <x v="4793"/>
    <x v="973"/>
    <d v="2018-05-05T00:00:00"/>
    <s v="First Class"/>
    <x v="792"/>
    <x v="792"/>
    <x v="0"/>
    <s v="United States"/>
    <s v="Newark"/>
    <s v="Ohio"/>
    <n v="43055"/>
    <x v="3"/>
    <s v="OFF-LA-10000081"/>
    <x v="1"/>
    <s v="Labels"/>
    <s v="Avery 496"/>
    <x v="1628"/>
    <n v="2"/>
    <n v="0.2"/>
    <n v="2.0999999999999996"/>
    <s v="Chuck Magee"/>
    <s v=""/>
    <n v="1"/>
    <n v="0"/>
  </r>
  <r>
    <n v="9565"/>
    <x v="4794"/>
    <x v="932"/>
    <d v="2017-06-08T00:00:00"/>
    <s v="Standard Class"/>
    <x v="344"/>
    <x v="344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x v="2722"/>
    <n v="2"/>
    <n v="0"/>
    <n v="5.7623999999999995"/>
    <s v="Anna Andreadi"/>
    <s v=""/>
    <n v="1"/>
    <n v="0"/>
  </r>
  <r>
    <n v="9566"/>
    <x v="4795"/>
    <x v="691"/>
    <d v="2016-03-31T00:00:00"/>
    <s v="Same Day"/>
    <x v="228"/>
    <x v="228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x v="5966"/>
    <n v="7"/>
    <n v="0.2"/>
    <n v="98.480200000000082"/>
    <s v="Cassandra Brandow"/>
    <s v=""/>
    <n v="1"/>
    <n v="0"/>
  </r>
  <r>
    <n v="9567"/>
    <x v="4795"/>
    <x v="691"/>
    <d v="2016-03-31T00:00:00"/>
    <s v="Same Day"/>
    <x v="228"/>
    <x v="228"/>
    <x v="0"/>
    <s v="United States"/>
    <s v="Tampa"/>
    <s v="Florida"/>
    <n v="33614"/>
    <x v="0"/>
    <s v="OFF-BI-10001636"/>
    <x v="1"/>
    <s v="Binders"/>
    <s v="Ibico Plastic and Wire Spiral Binding Combs"/>
    <x v="5967"/>
    <n v="5"/>
    <n v="0.7"/>
    <n v="-10.116"/>
    <s v="Cassandra Brandow"/>
    <s v=""/>
    <n v="1"/>
    <n v="0"/>
  </r>
  <r>
    <n v="9568"/>
    <x v="4795"/>
    <x v="691"/>
    <d v="2016-03-31T00:00:00"/>
    <s v="Same Day"/>
    <x v="228"/>
    <x v="228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x v="5968"/>
    <n v="2"/>
    <n v="0.2"/>
    <n v="1.0584000000000002"/>
    <s v="Cassandra Brandow"/>
    <s v=""/>
    <n v="1"/>
    <n v="0"/>
  </r>
  <r>
    <n v="9569"/>
    <x v="4796"/>
    <x v="957"/>
    <d v="2019-07-07T00:00:00"/>
    <s v="First Class"/>
    <x v="460"/>
    <x v="460"/>
    <x v="1"/>
    <s v="United States"/>
    <s v="Fremont"/>
    <s v="Nebraska"/>
    <n v="68025"/>
    <x v="2"/>
    <s v="TEC-PH-10002293"/>
    <x v="2"/>
    <s v="Phones"/>
    <s v="Anker 36W 4-Port USB Wall Charger Travel Power Adapter for iPhone 5s 5c 5"/>
    <x v="1105"/>
    <n v="4"/>
    <n v="0"/>
    <n v="22.388800000000003"/>
    <s v="Kelly Williams"/>
    <s v=""/>
    <n v="1"/>
    <n v="0"/>
  </r>
  <r>
    <n v="9570"/>
    <x v="4797"/>
    <x v="496"/>
    <d v="2017-09-24T00:00:00"/>
    <s v="Same Day"/>
    <x v="93"/>
    <x v="93"/>
    <x v="0"/>
    <s v="United States"/>
    <s v="Columbus"/>
    <s v="Ohio"/>
    <n v="43229"/>
    <x v="3"/>
    <s v="OFF-BI-10003196"/>
    <x v="1"/>
    <s v="Binders"/>
    <s v="Accohide Poly Flexible Ring Binders"/>
    <x v="5969"/>
    <n v="6"/>
    <n v="0.7"/>
    <n v="-4.4879999999999978"/>
    <s v="Chuck Magee"/>
    <s v=""/>
    <n v="1"/>
    <n v="0"/>
  </r>
  <r>
    <n v="9571"/>
    <x v="4797"/>
    <x v="496"/>
    <d v="2017-09-24T00:00:00"/>
    <s v="Same Day"/>
    <x v="93"/>
    <x v="93"/>
    <x v="0"/>
    <s v="United States"/>
    <s v="Columbus"/>
    <s v="Ohio"/>
    <n v="43229"/>
    <x v="3"/>
    <s v="OFF-ST-10001172"/>
    <x v="1"/>
    <s v="Storage"/>
    <s v="Tennsco Lockers, Sand"/>
    <x v="3295"/>
    <n v="2"/>
    <n v="0.2"/>
    <n v="1.6783999999999981"/>
    <s v="Chuck Magee"/>
    <s v=""/>
    <n v="1"/>
    <n v="0"/>
  </r>
  <r>
    <n v="9572"/>
    <x v="4797"/>
    <x v="496"/>
    <d v="2017-09-24T00:00:00"/>
    <s v="Same Day"/>
    <x v="93"/>
    <x v="93"/>
    <x v="0"/>
    <s v="United States"/>
    <s v="Columbus"/>
    <s v="Ohio"/>
    <n v="43229"/>
    <x v="3"/>
    <s v="OFF-EN-10003068"/>
    <x v="1"/>
    <s v="Envelopes"/>
    <s v="#6 3/4 Gummed Flap White Envelopes"/>
    <x v="4073"/>
    <n v="2"/>
    <n v="0.2"/>
    <n v="5.5439999999999987"/>
    <s v="Chuck Magee"/>
    <s v=""/>
    <n v="1"/>
    <n v="0"/>
  </r>
  <r>
    <n v="9573"/>
    <x v="4797"/>
    <x v="496"/>
    <d v="2017-09-24T00:00:00"/>
    <s v="Same Day"/>
    <x v="93"/>
    <x v="93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x v="4529"/>
    <n v="1"/>
    <n v="0.2"/>
    <n v="7.9378000000000002"/>
    <s v="Chuck Magee"/>
    <s v=""/>
    <n v="1"/>
    <n v="0"/>
  </r>
  <r>
    <n v="9574"/>
    <x v="4797"/>
    <x v="496"/>
    <d v="2017-09-24T00:00:00"/>
    <s v="Same Day"/>
    <x v="93"/>
    <x v="93"/>
    <x v="0"/>
    <s v="United States"/>
    <s v="Columbus"/>
    <s v="Ohio"/>
    <n v="43229"/>
    <x v="3"/>
    <s v="OFF-AR-10003504"/>
    <x v="1"/>
    <s v="Art"/>
    <s v="Newell 347"/>
    <x v="860"/>
    <n v="5"/>
    <n v="0.2"/>
    <n v="1.9259999999999975"/>
    <s v="Chuck Magee"/>
    <s v=""/>
    <n v="1"/>
    <n v="0"/>
  </r>
  <r>
    <n v="9575"/>
    <x v="4798"/>
    <x v="863"/>
    <d v="2017-08-13T00:00:00"/>
    <s v="Same Day"/>
    <x v="11"/>
    <x v="11"/>
    <x v="0"/>
    <s v="United States"/>
    <s v="Pomona"/>
    <s v="California"/>
    <n v="91767"/>
    <x v="1"/>
    <s v="FUR-FU-10001889"/>
    <x v="0"/>
    <s v="Furnishings"/>
    <s v="Ultra Door Pull Handle"/>
    <x v="1629"/>
    <n v="3"/>
    <n v="0"/>
    <n v="10.4148"/>
    <s v="Anna Andreadi"/>
    <s v=""/>
    <n v="1"/>
    <n v="0"/>
  </r>
  <r>
    <n v="9576"/>
    <x v="4799"/>
    <x v="989"/>
    <d v="2017-05-28T00:00:00"/>
    <s v="Second Class"/>
    <x v="519"/>
    <x v="519"/>
    <x v="0"/>
    <s v="United States"/>
    <s v="San Antonio"/>
    <s v="Texas"/>
    <n v="78207"/>
    <x v="2"/>
    <s v="FUR-CH-10000863"/>
    <x v="0"/>
    <s v="Chairs"/>
    <s v="Novimex Swivel Fabric Task Chair"/>
    <x v="5970"/>
    <n v="1"/>
    <n v="0.3"/>
    <n v="-28.686199999999999"/>
    <s v="Kelly Williams"/>
    <s v=""/>
    <n v="1"/>
    <n v="0"/>
  </r>
  <r>
    <n v="9577"/>
    <x v="4799"/>
    <x v="989"/>
    <d v="2017-05-28T00:00:00"/>
    <s v="Second Class"/>
    <x v="519"/>
    <x v="519"/>
    <x v="0"/>
    <s v="United States"/>
    <s v="San Antonio"/>
    <s v="Texas"/>
    <n v="78207"/>
    <x v="2"/>
    <s v="TEC-MA-10004679"/>
    <x v="2"/>
    <s v="Machines"/>
    <s v="StarTech.com 10/100 VDSL2 Ethernet Extender Kit"/>
    <x v="5971"/>
    <n v="2"/>
    <n v="0.4"/>
    <n v="-79.908000000000015"/>
    <s v="Kelly Williams"/>
    <s v=""/>
    <n v="1"/>
    <n v="0"/>
  </r>
  <r>
    <n v="9578"/>
    <x v="4799"/>
    <x v="989"/>
    <d v="2017-05-28T00:00:00"/>
    <s v="Second Class"/>
    <x v="519"/>
    <x v="519"/>
    <x v="0"/>
    <s v="United States"/>
    <s v="San Antonio"/>
    <s v="Texas"/>
    <n v="78207"/>
    <x v="2"/>
    <s v="FUR-CH-10004754"/>
    <x v="0"/>
    <s v="Chairs"/>
    <s v="Global Stack Chair with Arms, Black"/>
    <x v="5972"/>
    <n v="5"/>
    <n v="0.3"/>
    <n v="-4.4969999999999999"/>
    <s v="Kelly Williams"/>
    <s v=""/>
    <n v="1"/>
    <n v="0"/>
  </r>
  <r>
    <n v="9579"/>
    <x v="4800"/>
    <x v="32"/>
    <d v="2019-09-16T00:00:00"/>
    <s v="First Class"/>
    <x v="42"/>
    <x v="42"/>
    <x v="2"/>
    <s v="United States"/>
    <s v="New York City"/>
    <s v="New York"/>
    <n v="10035"/>
    <x v="3"/>
    <s v="TEC-PH-10004586"/>
    <x v="2"/>
    <s v="Phones"/>
    <s v="Wilson SignalBoost 841262 DB PRO Amplifier Kit"/>
    <x v="5973"/>
    <n v="3"/>
    <n v="0"/>
    <n v="323.95499999999993"/>
    <s v="Chuck Magee"/>
    <s v=""/>
    <n v="1"/>
    <n v="0"/>
  </r>
  <r>
    <n v="9580"/>
    <x v="4800"/>
    <x v="32"/>
    <d v="2019-09-16T00:00:00"/>
    <s v="First Class"/>
    <x v="42"/>
    <x v="42"/>
    <x v="2"/>
    <s v="United States"/>
    <s v="New York City"/>
    <s v="New York"/>
    <n v="10035"/>
    <x v="3"/>
    <s v="OFF-ST-10001370"/>
    <x v="1"/>
    <s v="Storage"/>
    <s v="Sensible Storage WireTech Storage Systems"/>
    <x v="558"/>
    <n v="1"/>
    <n v="0"/>
    <n v="3.5489999999999924"/>
    <s v="Chuck Magee"/>
    <s v=""/>
    <n v="1"/>
    <n v="0"/>
  </r>
  <r>
    <n v="9581"/>
    <x v="4800"/>
    <x v="32"/>
    <d v="2019-09-16T00:00:00"/>
    <s v="First Class"/>
    <x v="42"/>
    <x v="42"/>
    <x v="2"/>
    <s v="United States"/>
    <s v="New York City"/>
    <s v="New York"/>
    <n v="10035"/>
    <x v="3"/>
    <s v="OFF-AR-10001988"/>
    <x v="1"/>
    <s v="Art"/>
    <s v="Bulldog Table or Wall-Mount Pencil Sharpener"/>
    <x v="5734"/>
    <n v="5"/>
    <n v="0"/>
    <n v="8.6854999999999993"/>
    <s v="Chuck Magee"/>
    <s v=""/>
    <n v="1"/>
    <n v="0"/>
  </r>
  <r>
    <n v="9582"/>
    <x v="4800"/>
    <x v="32"/>
    <d v="2019-09-16T00:00:00"/>
    <s v="First Class"/>
    <x v="42"/>
    <x v="42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x v="4464"/>
    <n v="5"/>
    <n v="0.1"/>
    <n v="-6.5490000000000492"/>
    <s v="Chuck Magee"/>
    <s v=""/>
    <n v="1"/>
    <n v="0"/>
  </r>
  <r>
    <n v="9583"/>
    <x v="4801"/>
    <x v="843"/>
    <d v="2018-06-11T00:00:00"/>
    <s v="Standard Class"/>
    <x v="789"/>
    <x v="789"/>
    <x v="2"/>
    <s v="United States"/>
    <s v="Philadelphia"/>
    <s v="Pennsylvania"/>
    <n v="19120"/>
    <x v="3"/>
    <s v="OFF-FA-10002988"/>
    <x v="1"/>
    <s v="Fasteners"/>
    <s v="Ideal Clamps"/>
    <x v="5974"/>
    <n v="6"/>
    <n v="0.2"/>
    <n v="3.4973999999999998"/>
    <s v="Chuck Magee"/>
    <s v=""/>
    <n v="1"/>
    <n v="0"/>
  </r>
  <r>
    <n v="9584"/>
    <x v="4802"/>
    <x v="643"/>
    <d v="2019-06-27T00:00:00"/>
    <s v="Second Class"/>
    <x v="766"/>
    <x v="766"/>
    <x v="0"/>
    <s v="United States"/>
    <s v="New York City"/>
    <s v="New York"/>
    <n v="10024"/>
    <x v="3"/>
    <s v="FUR-BO-10002213"/>
    <x v="0"/>
    <s v="Bookcases"/>
    <s v="DMI Eclipse Executive Suite Bookcases"/>
    <x v="5975"/>
    <n v="1"/>
    <n v="0.2"/>
    <n v="-5.0098000000000269"/>
    <s v="Chuck Magee"/>
    <s v=""/>
    <n v="1"/>
    <n v="0"/>
  </r>
  <r>
    <n v="9585"/>
    <x v="4803"/>
    <x v="775"/>
    <d v="2019-08-27T00:00:00"/>
    <s v="First Class"/>
    <x v="707"/>
    <x v="707"/>
    <x v="2"/>
    <s v="United States"/>
    <s v="Detroit"/>
    <s v="Michigan"/>
    <n v="48234"/>
    <x v="2"/>
    <s v="OFF-ST-10000344"/>
    <x v="1"/>
    <s v="Storage"/>
    <s v="Neat Ideas Personal Hanging Folder Files, Black"/>
    <x v="2099"/>
    <n v="4"/>
    <n v="0"/>
    <n v="13.967199999999998"/>
    <s v="Kelly Williams"/>
    <s v=""/>
    <n v="1"/>
    <n v="0"/>
  </r>
  <r>
    <n v="9586"/>
    <x v="4804"/>
    <x v="370"/>
    <d v="2018-08-28T00:00:00"/>
    <s v="First Class"/>
    <x v="458"/>
    <x v="458"/>
    <x v="1"/>
    <s v="United States"/>
    <s v="Miami"/>
    <s v="Florida"/>
    <n v="33142"/>
    <x v="0"/>
    <s v="OFF-PA-10002319"/>
    <x v="1"/>
    <s v="Paper"/>
    <s v="Xerox 1944"/>
    <x v="5976"/>
    <n v="1"/>
    <n v="0.2"/>
    <n v="11.240400000000001"/>
    <s v="Cassandra Brandow"/>
    <s v=""/>
    <n v="1"/>
    <n v="0"/>
  </r>
  <r>
    <n v="9587"/>
    <x v="4805"/>
    <x v="741"/>
    <d v="2018-11-18T00:00:00"/>
    <s v="Same Day"/>
    <x v="648"/>
    <x v="648"/>
    <x v="0"/>
    <s v="United States"/>
    <s v="Concord"/>
    <s v="California"/>
    <n v="94521"/>
    <x v="1"/>
    <s v="OFF-BI-10002437"/>
    <x v="1"/>
    <s v="Binders"/>
    <s v="Recycled Premium Regency Composition Covers"/>
    <x v="5977"/>
    <n v="5"/>
    <n v="0.2"/>
    <n v="22.155999999999999"/>
    <s v="Anna Andreadi"/>
    <s v=""/>
    <n v="1"/>
    <n v="0"/>
  </r>
  <r>
    <n v="9588"/>
    <x v="4806"/>
    <x v="827"/>
    <d v="2019-04-22T00:00:00"/>
    <s v="Standard Class"/>
    <x v="606"/>
    <x v="606"/>
    <x v="1"/>
    <s v="United States"/>
    <s v="Chicago"/>
    <s v="Illinois"/>
    <n v="60653"/>
    <x v="2"/>
    <s v="OFF-ST-10001418"/>
    <x v="1"/>
    <s v="Storage"/>
    <s v="Carina Media Storage Towers in Natural &amp; Black"/>
    <x v="2468"/>
    <n v="4"/>
    <n v="0.2"/>
    <n v="-43.9056"/>
    <s v="Kelly Williams"/>
    <s v=""/>
    <n v="1"/>
    <n v="0"/>
  </r>
  <r>
    <n v="9589"/>
    <x v="4807"/>
    <x v="283"/>
    <d v="2019-07-28T00:00:00"/>
    <s v="Standard Class"/>
    <x v="616"/>
    <x v="616"/>
    <x v="0"/>
    <s v="United States"/>
    <s v="Wheeling"/>
    <s v="Illinois"/>
    <n v="60090"/>
    <x v="2"/>
    <s v="OFF-AR-10000380"/>
    <x v="1"/>
    <s v="Art"/>
    <s v="Hunt PowerHouse Electric Pencil Sharpener, Blue"/>
    <x v="5978"/>
    <n v="4"/>
    <n v="0.2"/>
    <n v="15.191999999999979"/>
    <s v="Kelly Williams"/>
    <s v=""/>
    <n v="1"/>
    <n v="0"/>
  </r>
  <r>
    <n v="9590"/>
    <x v="4808"/>
    <x v="218"/>
    <d v="2016-05-15T00:00:00"/>
    <s v="Standard Class"/>
    <x v="787"/>
    <x v="787"/>
    <x v="2"/>
    <s v="United States"/>
    <s v="Chicago"/>
    <s v="Illinois"/>
    <n v="60610"/>
    <x v="2"/>
    <s v="OFF-PA-10003036"/>
    <x v="1"/>
    <s v="Paper"/>
    <s v="Black Print Carbonless 8 1/2&quot; x 8 1/4&quot; Rapid Memo Book"/>
    <x v="1133"/>
    <n v="3"/>
    <n v="0.2"/>
    <n v="5.6783999999999981"/>
    <s v="Kelly Williams"/>
    <s v=""/>
    <n v="1"/>
    <n v="0"/>
  </r>
  <r>
    <n v="9591"/>
    <x v="4808"/>
    <x v="218"/>
    <d v="2016-05-15T00:00:00"/>
    <s v="Standard Class"/>
    <x v="787"/>
    <x v="787"/>
    <x v="2"/>
    <s v="United States"/>
    <s v="Chicago"/>
    <s v="Illinois"/>
    <n v="60610"/>
    <x v="2"/>
    <s v="OFF-BI-10002026"/>
    <x v="1"/>
    <s v="Binders"/>
    <s v="Avery Arch Ring Binders"/>
    <x v="5979"/>
    <n v="9"/>
    <n v="0.8"/>
    <n v="-172.55700000000007"/>
    <s v="Kelly Williams"/>
    <s v=""/>
    <n v="1"/>
    <n v="0"/>
  </r>
  <r>
    <n v="9592"/>
    <x v="4809"/>
    <x v="1062"/>
    <d v="2018-08-01T00:00:00"/>
    <s v="Standard Class"/>
    <x v="593"/>
    <x v="593"/>
    <x v="2"/>
    <s v="United States"/>
    <s v="Pasadena"/>
    <s v="Texas"/>
    <n v="77506"/>
    <x v="2"/>
    <s v="FUR-FU-10003691"/>
    <x v="0"/>
    <s v="Furnishings"/>
    <s v="Eldon Image Series Desk Accessories, Ebony"/>
    <x v="3224"/>
    <n v="5"/>
    <n v="0.6"/>
    <n v="-9.8799999999999955"/>
    <s v="Kelly Williams"/>
    <s v=""/>
    <n v="1"/>
    <n v="0"/>
  </r>
  <r>
    <n v="9593"/>
    <x v="4809"/>
    <x v="1062"/>
    <d v="2018-08-01T00:00:00"/>
    <s v="Standard Class"/>
    <x v="593"/>
    <x v="593"/>
    <x v="2"/>
    <s v="United States"/>
    <s v="Pasadena"/>
    <s v="Texas"/>
    <n v="77506"/>
    <x v="2"/>
    <s v="FUR-FU-10003806"/>
    <x v="0"/>
    <s v="Furnishings"/>
    <s v="Tenex Chairmat w/ Average Lip, 45&quot; x 53&quot;"/>
    <x v="5980"/>
    <n v="5"/>
    <n v="0.6"/>
    <n v="-378.40000000000009"/>
    <s v="Kelly Williams"/>
    <s v=""/>
    <n v="1"/>
    <n v="0"/>
  </r>
  <r>
    <n v="9594"/>
    <x v="4810"/>
    <x v="32"/>
    <d v="2019-09-19T00:00:00"/>
    <s v="Standard Class"/>
    <x v="521"/>
    <x v="521"/>
    <x v="0"/>
    <s v="United States"/>
    <s v="New York City"/>
    <s v="New York"/>
    <n v="10024"/>
    <x v="3"/>
    <s v="OFF-PA-10002741"/>
    <x v="1"/>
    <s v="Paper"/>
    <s v="Xerox 1980"/>
    <x v="18"/>
    <n v="2"/>
    <n v="0"/>
    <n v="3.8519999999999994"/>
    <s v="Chuck Magee"/>
    <n v="1"/>
    <n v="0"/>
    <n v="0"/>
  </r>
  <r>
    <n v="9595"/>
    <x v="4810"/>
    <x v="32"/>
    <d v="2019-09-19T00:00:00"/>
    <s v="Standard Class"/>
    <x v="521"/>
    <x v="521"/>
    <x v="0"/>
    <s v="United States"/>
    <s v="New York City"/>
    <s v="New York"/>
    <n v="10024"/>
    <x v="3"/>
    <s v="OFF-PA-10003845"/>
    <x v="1"/>
    <s v="Paper"/>
    <s v="Xerox 1987"/>
    <x v="1057"/>
    <n v="2"/>
    <n v="0"/>
    <n v="5.6644000000000005"/>
    <s v="Chuck Magee"/>
    <n v="1"/>
    <n v="0"/>
    <n v="0"/>
  </r>
  <r>
    <n v="9596"/>
    <x v="4811"/>
    <x v="714"/>
    <d v="2019-01-29T00:00:00"/>
    <s v="Standard Class"/>
    <x v="470"/>
    <x v="470"/>
    <x v="1"/>
    <s v="United States"/>
    <s v="San Jose"/>
    <s v="California"/>
    <n v="95123"/>
    <x v="1"/>
    <s v="OFF-AP-10001492"/>
    <x v="1"/>
    <s v="Appliances"/>
    <s v="Acco Six-Outlet Power Strip, 4' Cord Length"/>
    <x v="3119"/>
    <n v="3"/>
    <n v="0"/>
    <n v="6.7236000000000002"/>
    <s v="Anna Andreadi"/>
    <s v=""/>
    <n v="1"/>
    <n v="0"/>
  </r>
  <r>
    <n v="9597"/>
    <x v="4811"/>
    <x v="714"/>
    <d v="2019-01-29T00:00:00"/>
    <s v="Standard Class"/>
    <x v="470"/>
    <x v="470"/>
    <x v="1"/>
    <s v="United States"/>
    <s v="San Jose"/>
    <s v="California"/>
    <n v="95123"/>
    <x v="1"/>
    <s v="OFF-BI-10004318"/>
    <x v="1"/>
    <s v="Binders"/>
    <s v="Ibico EB-19 Dual Function Manual Binding System"/>
    <x v="4795"/>
    <n v="2"/>
    <n v="0.2"/>
    <n v="89.954799999999992"/>
    <s v="Anna Andreadi"/>
    <s v=""/>
    <n v="1"/>
    <n v="0"/>
  </r>
  <r>
    <n v="9598"/>
    <x v="4811"/>
    <x v="714"/>
    <d v="2019-01-29T00:00:00"/>
    <s v="Standard Class"/>
    <x v="470"/>
    <x v="470"/>
    <x v="1"/>
    <s v="United States"/>
    <s v="San Jose"/>
    <s v="California"/>
    <n v="95123"/>
    <x v="1"/>
    <s v="TEC-PH-10000193"/>
    <x v="2"/>
    <s v="Phones"/>
    <s v="Jensen SMPS-640 - speaker phone"/>
    <x v="3440"/>
    <n v="3"/>
    <n v="0.2"/>
    <n v="8.2763999999999953"/>
    <s v="Anna Andreadi"/>
    <s v=""/>
    <n v="1"/>
    <n v="0"/>
  </r>
  <r>
    <n v="9599"/>
    <x v="4812"/>
    <x v="444"/>
    <d v="2017-09-23T00:00:00"/>
    <s v="Standard Class"/>
    <x v="763"/>
    <x v="763"/>
    <x v="2"/>
    <s v="United States"/>
    <s v="Sacramento"/>
    <s v="California"/>
    <n v="95823"/>
    <x v="1"/>
    <s v="FUR-FU-10003464"/>
    <x v="0"/>
    <s v="Furnishings"/>
    <s v="Seth Thomas 8 1/2&quot; Cubicle Clock"/>
    <x v="4053"/>
    <n v="3"/>
    <n v="0"/>
    <n v="19.468799999999998"/>
    <s v="Anna Andreadi"/>
    <s v=""/>
    <n v="1"/>
    <n v="0"/>
  </r>
  <r>
    <n v="9600"/>
    <x v="4813"/>
    <x v="1223"/>
    <d v="2017-04-18T00:00:00"/>
    <s v="Standard Class"/>
    <x v="236"/>
    <x v="236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x v="5981"/>
    <n v="1"/>
    <n v="0.2"/>
    <n v="2.6405999999999992"/>
    <s v="Anna Andreadi"/>
    <s v=""/>
    <n v="1"/>
    <n v="0"/>
  </r>
  <r>
    <n v="9601"/>
    <x v="4814"/>
    <x v="540"/>
    <d v="2019-05-11T00:00:00"/>
    <s v="Second Class"/>
    <x v="182"/>
    <x v="182"/>
    <x v="1"/>
    <s v="United States"/>
    <s v="Mansfield"/>
    <s v="Texas"/>
    <n v="76063"/>
    <x v="2"/>
    <s v="OFF-PA-10003848"/>
    <x v="1"/>
    <s v="Paper"/>
    <s v="Xerox 1997"/>
    <x v="759"/>
    <n v="8"/>
    <n v="0.2"/>
    <n v="14.5152"/>
    <s v="Kelly Williams"/>
    <s v=""/>
    <n v="1"/>
    <n v="0"/>
  </r>
  <r>
    <n v="9602"/>
    <x v="4815"/>
    <x v="913"/>
    <d v="2018-09-09T00:00:00"/>
    <s v="Standard Class"/>
    <x v="187"/>
    <x v="187"/>
    <x v="0"/>
    <s v="United States"/>
    <s v="Jonesboro"/>
    <s v="Arkansas"/>
    <n v="72401"/>
    <x v="0"/>
    <s v="OFF-PA-10001357"/>
    <x v="1"/>
    <s v="Paper"/>
    <s v="Xerox 1886"/>
    <x v="5982"/>
    <n v="5"/>
    <n v="0"/>
    <n v="114.95999999999998"/>
    <s v="Cassandra Brandow"/>
    <s v=""/>
    <n v="1"/>
    <n v="0"/>
  </r>
  <r>
    <n v="9603"/>
    <x v="4816"/>
    <x v="946"/>
    <d v="2016-05-22T00:00:00"/>
    <s v="First Class"/>
    <x v="143"/>
    <x v="143"/>
    <x v="0"/>
    <s v="United States"/>
    <s v="Virginia Beach"/>
    <s v="Virginia"/>
    <n v="23464"/>
    <x v="0"/>
    <s v="OFF-SU-10004737"/>
    <x v="1"/>
    <s v="Supplies"/>
    <s v="Acme Design Stainless Steel Bent Scissors"/>
    <x v="5983"/>
    <n v="5"/>
    <n v="0"/>
    <n v="9.234"/>
    <s v="Cassandra Brandow"/>
    <s v=""/>
    <n v="1"/>
    <n v="0"/>
  </r>
  <r>
    <n v="9604"/>
    <x v="4817"/>
    <x v="26"/>
    <d v="2018-06-23T00:00:00"/>
    <s v="Standard Class"/>
    <x v="664"/>
    <x v="664"/>
    <x v="1"/>
    <s v="United States"/>
    <s v="Rochester"/>
    <s v="New York"/>
    <n v="14609"/>
    <x v="3"/>
    <s v="FUR-TA-10003715"/>
    <x v="0"/>
    <s v="Tables"/>
    <s v="Hon 2111 Invitation Series Corner Table"/>
    <x v="5984"/>
    <n v="3"/>
    <n v="0.4"/>
    <n v="-213.55740000000006"/>
    <s v="Chuck Magee"/>
    <s v=""/>
    <n v="1"/>
    <n v="0"/>
  </r>
  <r>
    <n v="9605"/>
    <x v="4818"/>
    <x v="121"/>
    <d v="2017-11-05T00:00:00"/>
    <s v="First Class"/>
    <x v="283"/>
    <x v="283"/>
    <x v="0"/>
    <s v="United States"/>
    <s v="Chesapeake"/>
    <s v="Virginia"/>
    <n v="23320"/>
    <x v="0"/>
    <s v="OFF-AP-10003099"/>
    <x v="1"/>
    <s v="Appliances"/>
    <s v="Eureka Hand Vacuum, Bagless"/>
    <x v="5985"/>
    <n v="4"/>
    <n v="0"/>
    <n v="55.36160000000001"/>
    <s v="Cassandra Brandow"/>
    <s v=""/>
    <n v="1"/>
    <n v="0"/>
  </r>
  <r>
    <n v="9606"/>
    <x v="4819"/>
    <x v="259"/>
    <d v="2019-11-09T00:00:00"/>
    <s v="Standard Class"/>
    <x v="428"/>
    <x v="428"/>
    <x v="1"/>
    <s v="United States"/>
    <s v="Lancaster"/>
    <s v="Ohio"/>
    <n v="43130"/>
    <x v="3"/>
    <s v="TEC-AC-10002323"/>
    <x v="2"/>
    <s v="Accessories"/>
    <s v="SanDisk Ultra 32 GB MicroSDHC Class 10 Memory Card"/>
    <x v="5986"/>
    <n v="4"/>
    <n v="0.2"/>
    <n v="-6.1879999999999988"/>
    <s v="Chuck Magee"/>
    <s v=""/>
    <n v="1"/>
    <n v="0"/>
  </r>
  <r>
    <n v="9607"/>
    <x v="4819"/>
    <x v="259"/>
    <d v="2019-11-09T00:00:00"/>
    <s v="Standard Class"/>
    <x v="428"/>
    <x v="428"/>
    <x v="1"/>
    <s v="United States"/>
    <s v="Lancaster"/>
    <s v="Ohio"/>
    <n v="43130"/>
    <x v="3"/>
    <s v="OFF-ST-10002344"/>
    <x v="1"/>
    <s v="Storage"/>
    <s v="Carina 42&quot;Hx23 3/4&quot;W Media Storage Unit"/>
    <x v="4934"/>
    <n v="3"/>
    <n v="0.2"/>
    <n v="-43.729199999999992"/>
    <s v="Chuck Magee"/>
    <s v=""/>
    <n v="1"/>
    <n v="0"/>
  </r>
  <r>
    <n v="9608"/>
    <x v="4820"/>
    <x v="256"/>
    <d v="2019-12-08T00:00:00"/>
    <s v="Second Class"/>
    <x v="569"/>
    <x v="569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x v="5987"/>
    <n v="6"/>
    <n v="0"/>
    <n v="9.9359999999999999"/>
    <s v="Chuck Magee"/>
    <s v=""/>
    <n v="1"/>
    <n v="0"/>
  </r>
  <r>
    <n v="9609"/>
    <x v="4820"/>
    <x v="256"/>
    <d v="2019-12-08T00:00:00"/>
    <s v="Second Class"/>
    <x v="569"/>
    <x v="569"/>
    <x v="0"/>
    <s v="United States"/>
    <s v="New York City"/>
    <s v="New York"/>
    <n v="10024"/>
    <x v="3"/>
    <s v="OFF-LA-10000248"/>
    <x v="1"/>
    <s v="Labels"/>
    <s v="Avery 52"/>
    <x v="469"/>
    <n v="3"/>
    <n v="0"/>
    <n v="5.2028999999999996"/>
    <s v="Chuck Magee"/>
    <s v=""/>
    <n v="1"/>
    <n v="0"/>
  </r>
  <r>
    <n v="9610"/>
    <x v="4821"/>
    <x v="458"/>
    <d v="2018-05-19T00:00:00"/>
    <s v="Second Class"/>
    <x v="183"/>
    <x v="183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x v="5988"/>
    <n v="4"/>
    <n v="0"/>
    <n v="19.798799999999972"/>
    <s v="Anna Andreadi"/>
    <n v="1"/>
    <n v="0"/>
    <n v="0"/>
  </r>
  <r>
    <n v="9611"/>
    <x v="4821"/>
    <x v="458"/>
    <d v="2018-05-19T00:00:00"/>
    <s v="Second Class"/>
    <x v="183"/>
    <x v="183"/>
    <x v="0"/>
    <s v="United States"/>
    <s v="Los Angeles"/>
    <s v="California"/>
    <n v="90045"/>
    <x v="1"/>
    <s v="OFF-LA-10002195"/>
    <x v="1"/>
    <s v="Labels"/>
    <s v="Avery 481"/>
    <x v="1806"/>
    <n v="9"/>
    <n v="0"/>
    <n v="13.3056"/>
    <s v="Anna Andreadi"/>
    <n v="1"/>
    <n v="0"/>
    <n v="0"/>
  </r>
  <r>
    <n v="9612"/>
    <x v="4822"/>
    <x v="1200"/>
    <d v="2019-10-30T00:00:00"/>
    <s v="Standard Class"/>
    <x v="229"/>
    <x v="229"/>
    <x v="0"/>
    <s v="United States"/>
    <s v="Jackson"/>
    <s v="Mississippi"/>
    <n v="39212"/>
    <x v="0"/>
    <s v="OFF-FA-10000735"/>
    <x v="1"/>
    <s v="Fasteners"/>
    <s v="Staples"/>
    <x v="2643"/>
    <n v="4"/>
    <n v="0"/>
    <n v="5.2559999999999993"/>
    <s v="Cassandra Brandow"/>
    <s v=""/>
    <n v="1"/>
    <n v="0"/>
  </r>
  <r>
    <n v="9613"/>
    <x v="4823"/>
    <x v="31"/>
    <d v="2018-09-22T00:00:00"/>
    <s v="Standard Class"/>
    <x v="217"/>
    <x v="217"/>
    <x v="0"/>
    <s v="United States"/>
    <s v="Woodland"/>
    <s v="California"/>
    <n v="95695"/>
    <x v="1"/>
    <s v="TEC-PH-10001299"/>
    <x v="2"/>
    <s v="Phones"/>
    <s v="Polycom CX300 Desktop Phone USB VoIP phone"/>
    <x v="2562"/>
    <n v="2"/>
    <n v="0.2"/>
    <n v="23.998400000000004"/>
    <s v="Anna Andreadi"/>
    <s v=""/>
    <n v="1"/>
    <n v="0"/>
  </r>
  <r>
    <n v="9614"/>
    <x v="4824"/>
    <x v="7"/>
    <d v="2016-11-13T00:00:00"/>
    <s v="First Class"/>
    <x v="89"/>
    <x v="89"/>
    <x v="1"/>
    <s v="United States"/>
    <s v="Seattle"/>
    <s v="Washington"/>
    <n v="98115"/>
    <x v="1"/>
    <s v="OFF-AP-10002892"/>
    <x v="1"/>
    <s v="Appliances"/>
    <s v="Belkin F5C206VTEL 6 Outlet Surge"/>
    <x v="5989"/>
    <n v="1"/>
    <n v="0"/>
    <n v="6.8939999999999984"/>
    <s v="Anna Andreadi"/>
    <s v=""/>
    <n v="1"/>
    <n v="0"/>
  </r>
  <r>
    <n v="9615"/>
    <x v="4824"/>
    <x v="7"/>
    <d v="2016-11-13T00:00:00"/>
    <s v="First Class"/>
    <x v="89"/>
    <x v="89"/>
    <x v="1"/>
    <s v="United States"/>
    <s v="Seattle"/>
    <s v="Washington"/>
    <n v="98115"/>
    <x v="1"/>
    <s v="TEC-AC-10002718"/>
    <x v="2"/>
    <s v="Accessories"/>
    <s v="Belkin Standard 104 key USB Keyboard"/>
    <x v="5990"/>
    <n v="7"/>
    <n v="0"/>
    <n v="15.319499999999996"/>
    <s v="Anna Andreadi"/>
    <s v=""/>
    <n v="1"/>
    <n v="0"/>
  </r>
  <r>
    <n v="9616"/>
    <x v="4824"/>
    <x v="7"/>
    <d v="2016-11-13T00:00:00"/>
    <s v="First Class"/>
    <x v="89"/>
    <x v="89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x v="5991"/>
    <n v="2"/>
    <n v="0.2"/>
    <n v="762.59400000000005"/>
    <s v="Anna Andreadi"/>
    <s v=""/>
    <n v="1"/>
    <n v="0"/>
  </r>
  <r>
    <n v="9617"/>
    <x v="4825"/>
    <x v="250"/>
    <d v="2018-08-29T00:00:00"/>
    <s v="Standard Class"/>
    <x v="463"/>
    <x v="463"/>
    <x v="1"/>
    <s v="United States"/>
    <s v="Los Angeles"/>
    <s v="California"/>
    <n v="90049"/>
    <x v="1"/>
    <s v="OFF-AR-10002255"/>
    <x v="1"/>
    <s v="Art"/>
    <s v="Newell 346"/>
    <x v="1784"/>
    <n v="2"/>
    <n v="0"/>
    <n v="1.6703999999999999"/>
    <s v="Anna Andreadi"/>
    <s v=""/>
    <n v="1"/>
    <n v="0"/>
  </r>
  <r>
    <n v="9618"/>
    <x v="4826"/>
    <x v="673"/>
    <d v="2019-11-21T00:00:00"/>
    <s v="Standard Class"/>
    <x v="510"/>
    <x v="510"/>
    <x v="1"/>
    <s v="United States"/>
    <s v="Bowling Green"/>
    <s v="Ohio"/>
    <n v="43402"/>
    <x v="3"/>
    <s v="TEC-CO-10002095"/>
    <x v="2"/>
    <s v="Copiers"/>
    <s v="Hewlett Packard 610 Color Digital Copier / Printer"/>
    <x v="5992"/>
    <n v="3"/>
    <n v="0.4"/>
    <n v="74.998499999999922"/>
    <s v="Chuck Magee"/>
    <s v=""/>
    <n v="1"/>
    <n v="0"/>
  </r>
  <r>
    <n v="9619"/>
    <x v="4826"/>
    <x v="673"/>
    <d v="2019-11-21T00:00:00"/>
    <s v="Standard Class"/>
    <x v="510"/>
    <x v="510"/>
    <x v="1"/>
    <s v="United States"/>
    <s v="Bowling Green"/>
    <s v="Ohio"/>
    <n v="43402"/>
    <x v="3"/>
    <s v="OFF-AR-10004022"/>
    <x v="1"/>
    <s v="Art"/>
    <s v="Panasonic KP-380BK Classic Electric Pencil Sharpener"/>
    <x v="1146"/>
    <n v="3"/>
    <n v="0.2"/>
    <n v="5.3969999999999914"/>
    <s v="Chuck Magee"/>
    <s v=""/>
    <n v="1"/>
    <n v="0"/>
  </r>
  <r>
    <n v="9620"/>
    <x v="4826"/>
    <x v="673"/>
    <d v="2019-11-21T00:00:00"/>
    <s v="Standard Class"/>
    <x v="510"/>
    <x v="510"/>
    <x v="1"/>
    <s v="United States"/>
    <s v="Bowling Green"/>
    <s v="Ohio"/>
    <n v="43402"/>
    <x v="3"/>
    <s v="TEC-AC-10002335"/>
    <x v="2"/>
    <s v="Accessories"/>
    <s v="Logitech Media Keyboard K200"/>
    <x v="4089"/>
    <n v="5"/>
    <n v="0.2"/>
    <n v="-1.7495000000000118"/>
    <s v="Chuck Magee"/>
    <s v=""/>
    <n v="1"/>
    <n v="0"/>
  </r>
  <r>
    <n v="9621"/>
    <x v="4827"/>
    <x v="467"/>
    <d v="2016-09-30T00:00:00"/>
    <s v="Standard Class"/>
    <x v="526"/>
    <x v="526"/>
    <x v="2"/>
    <s v="United States"/>
    <s v="Lancaster"/>
    <s v="Ohio"/>
    <n v="43130"/>
    <x v="3"/>
    <s v="OFF-AP-10001634"/>
    <x v="1"/>
    <s v="Appliances"/>
    <s v="Hoover Commercial Lightweight Upright Vacuum"/>
    <x v="5993"/>
    <n v="6"/>
    <n v="0.2"/>
    <n v="1.2527999999999988"/>
    <s v="Chuck Magee"/>
    <s v=""/>
    <n v="1"/>
    <n v="0"/>
  </r>
  <r>
    <n v="9622"/>
    <x v="4827"/>
    <x v="467"/>
    <d v="2016-09-30T00:00:00"/>
    <s v="Standard Class"/>
    <x v="526"/>
    <x v="526"/>
    <x v="2"/>
    <s v="United States"/>
    <s v="Lancaster"/>
    <s v="Ohio"/>
    <n v="43130"/>
    <x v="3"/>
    <s v="TEC-AC-10002370"/>
    <x v="2"/>
    <s v="Accessories"/>
    <s v="Maxell CD-R Discs"/>
    <x v="5994"/>
    <n v="2"/>
    <n v="0.2"/>
    <n v="0.47279999999999966"/>
    <s v="Chuck Magee"/>
    <s v=""/>
    <n v="1"/>
    <n v="0"/>
  </r>
  <r>
    <n v="9623"/>
    <x v="4827"/>
    <x v="467"/>
    <d v="2016-09-30T00:00:00"/>
    <s v="Standard Class"/>
    <x v="526"/>
    <x v="526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x v="2731"/>
    <n v="4"/>
    <n v="0.2"/>
    <n v="11.102399999999996"/>
    <s v="Chuck Magee"/>
    <s v=""/>
    <n v="1"/>
    <n v="0"/>
  </r>
  <r>
    <n v="9624"/>
    <x v="4828"/>
    <x v="222"/>
    <d v="2019-06-30T00:00:00"/>
    <s v="First Class"/>
    <x v="250"/>
    <x v="250"/>
    <x v="0"/>
    <s v="United States"/>
    <s v="Dallas"/>
    <s v="Texas"/>
    <n v="75220"/>
    <x v="2"/>
    <s v="OFF-AP-10000240"/>
    <x v="1"/>
    <s v="Appliances"/>
    <s v="Belkin F9G930V10-GRY 9 Outlet Surge"/>
    <x v="5995"/>
    <n v="2"/>
    <n v="0.8"/>
    <n v="-54.549600000000012"/>
    <s v="Kelly Williams"/>
    <s v=""/>
    <n v="1"/>
    <n v="0"/>
  </r>
  <r>
    <n v="9625"/>
    <x v="4828"/>
    <x v="222"/>
    <d v="2019-06-30T00:00:00"/>
    <s v="First Class"/>
    <x v="250"/>
    <x v="250"/>
    <x v="0"/>
    <s v="United States"/>
    <s v="Dallas"/>
    <s v="Texas"/>
    <n v="75220"/>
    <x v="2"/>
    <s v="FUR-TA-10002855"/>
    <x v="0"/>
    <s v="Tables"/>
    <s v="Bevis Round Conference Table Top &amp; Single Column Base"/>
    <x v="5996"/>
    <n v="3"/>
    <n v="0.3"/>
    <n v="-39.511800000000036"/>
    <s v="Kelly Williams"/>
    <s v=""/>
    <n v="1"/>
    <n v="0"/>
  </r>
  <r>
    <n v="9626"/>
    <x v="4828"/>
    <x v="222"/>
    <d v="2019-06-30T00:00:00"/>
    <s v="First Class"/>
    <x v="250"/>
    <x v="250"/>
    <x v="0"/>
    <s v="United States"/>
    <s v="Dallas"/>
    <s v="Texas"/>
    <n v="75220"/>
    <x v="2"/>
    <s v="FUR-BO-10000780"/>
    <x v="0"/>
    <s v="Bookcases"/>
    <s v="O'Sullivan Plantations 2-Door Library in Landvery Oak"/>
    <x v="5997"/>
    <n v="3"/>
    <n v="0.32"/>
    <n v="-96.470399999999955"/>
    <s v="Kelly Williams"/>
    <s v=""/>
    <n v="1"/>
    <n v="0"/>
  </r>
  <r>
    <n v="9627"/>
    <x v="4829"/>
    <x v="397"/>
    <d v="2019-09-25T00:00:00"/>
    <s v="First Class"/>
    <x v="186"/>
    <x v="186"/>
    <x v="1"/>
    <s v="United States"/>
    <s v="Lubbock"/>
    <s v="Texas"/>
    <n v="79424"/>
    <x v="2"/>
    <s v="OFF-PA-10001846"/>
    <x v="1"/>
    <s v="Paper"/>
    <s v="Xerox 1899"/>
    <x v="4766"/>
    <n v="2"/>
    <n v="0.2"/>
    <n v="3.3524000000000003"/>
    <s v="Kelly Williams"/>
    <s v=""/>
    <n v="1"/>
    <n v="0"/>
  </r>
  <r>
    <n v="9628"/>
    <x v="4830"/>
    <x v="533"/>
    <d v="2016-11-27T00:00:00"/>
    <s v="Standard Class"/>
    <x v="590"/>
    <x v="590"/>
    <x v="0"/>
    <s v="United States"/>
    <s v="Detroit"/>
    <s v="Michigan"/>
    <n v="48227"/>
    <x v="2"/>
    <s v="OFF-BI-10002049"/>
    <x v="1"/>
    <s v="Binders"/>
    <s v="UniKeep View Case Binders"/>
    <x v="1865"/>
    <n v="3"/>
    <n v="0"/>
    <n v="6.7481999999999989"/>
    <s v="Kelly Williams"/>
    <s v=""/>
    <n v="1"/>
    <n v="0"/>
  </r>
  <r>
    <n v="9629"/>
    <x v="4831"/>
    <x v="286"/>
    <d v="2016-01-18T00:00:00"/>
    <s v="Standard Class"/>
    <x v="462"/>
    <x v="462"/>
    <x v="0"/>
    <s v="United States"/>
    <s v="Newark"/>
    <s v="Ohio"/>
    <n v="43055"/>
    <x v="3"/>
    <s v="OFF-PA-10002947"/>
    <x v="1"/>
    <s v="Paper"/>
    <s v="Xerox 1923"/>
    <x v="5577"/>
    <n v="7"/>
    <n v="0.2"/>
    <n v="13.0928"/>
    <s v="Chuck Magee"/>
    <s v=""/>
    <n v="1"/>
    <n v="0"/>
  </r>
  <r>
    <n v="9630"/>
    <x v="4831"/>
    <x v="286"/>
    <d v="2016-01-18T00:00:00"/>
    <s v="Standard Class"/>
    <x v="462"/>
    <x v="462"/>
    <x v="0"/>
    <s v="United States"/>
    <s v="Newark"/>
    <s v="Ohio"/>
    <n v="43055"/>
    <x v="3"/>
    <s v="OFF-BI-10003476"/>
    <x v="1"/>
    <s v="Binders"/>
    <s v="Avery Metallic Poly Binders"/>
    <x v="5998"/>
    <n v="2"/>
    <n v="0.7"/>
    <n v="-2.5212000000000003"/>
    <s v="Chuck Magee"/>
    <s v=""/>
    <n v="1"/>
    <n v="0"/>
  </r>
  <r>
    <n v="9631"/>
    <x v="4832"/>
    <x v="1206"/>
    <d v="2018-06-06T00:00:00"/>
    <s v="Standard Class"/>
    <x v="392"/>
    <x v="392"/>
    <x v="0"/>
    <s v="United States"/>
    <s v="New York City"/>
    <s v="New York"/>
    <n v="10011"/>
    <x v="3"/>
    <s v="OFF-BI-10002609"/>
    <x v="1"/>
    <s v="Binders"/>
    <s v="Avery Hidden Tab Dividers for Binding Systems"/>
    <x v="489"/>
    <n v="3"/>
    <n v="0.2"/>
    <n v="2.3243999999999994"/>
    <s v="Chuck Magee"/>
    <s v=""/>
    <n v="1"/>
    <n v="0"/>
  </r>
  <r>
    <n v="9632"/>
    <x v="4832"/>
    <x v="1206"/>
    <d v="2018-06-06T00:00:00"/>
    <s v="Standard Class"/>
    <x v="392"/>
    <x v="392"/>
    <x v="0"/>
    <s v="United States"/>
    <s v="New York City"/>
    <s v="New York"/>
    <n v="10011"/>
    <x v="3"/>
    <s v="TEC-PH-10003215"/>
    <x v="2"/>
    <s v="Phones"/>
    <s v="Jackery Bar Premium Fast-charging Portable Charger"/>
    <x v="5999"/>
    <n v="6"/>
    <n v="0"/>
    <n v="88.052999999999997"/>
    <s v="Chuck Magee"/>
    <s v=""/>
    <n v="1"/>
    <n v="0"/>
  </r>
  <r>
    <n v="9633"/>
    <x v="4833"/>
    <x v="778"/>
    <d v="2019-02-17T00:00:00"/>
    <s v="Standard Class"/>
    <x v="708"/>
    <x v="708"/>
    <x v="0"/>
    <s v="United States"/>
    <s v="Minneapolis"/>
    <s v="Minnesota"/>
    <n v="55407"/>
    <x v="2"/>
    <s v="OFF-AP-10004785"/>
    <x v="1"/>
    <s v="Appliances"/>
    <s v="Holmes Replacement Filter for HEPA Air Cleaner, Medium Room"/>
    <x v="6000"/>
    <n v="8"/>
    <n v="0"/>
    <n v="38.975200000000008"/>
    <s v="Kelly Williams"/>
    <s v=""/>
    <n v="1"/>
    <n v="0"/>
  </r>
  <r>
    <n v="9634"/>
    <x v="4834"/>
    <x v="1005"/>
    <d v="2016-10-17T00:00:00"/>
    <s v="First Class"/>
    <x v="646"/>
    <x v="646"/>
    <x v="0"/>
    <s v="United States"/>
    <s v="Everett"/>
    <s v="Massachusetts"/>
    <n v="2149"/>
    <x v="3"/>
    <s v="TEC-AC-10000865"/>
    <x v="2"/>
    <s v="Accessories"/>
    <s v="WD My Passport Ultra 500GB Portable External Hard Drive"/>
    <x v="1322"/>
    <n v="3"/>
    <n v="0"/>
    <n v="30.089999999999982"/>
    <s v="Chuck Magee"/>
    <s v=""/>
    <n v="1"/>
    <n v="0"/>
  </r>
  <r>
    <n v="9635"/>
    <x v="4834"/>
    <x v="1005"/>
    <d v="2016-10-17T00:00:00"/>
    <s v="First Class"/>
    <x v="646"/>
    <x v="646"/>
    <x v="0"/>
    <s v="United States"/>
    <s v="Everett"/>
    <s v="Massachusetts"/>
    <n v="2149"/>
    <x v="3"/>
    <s v="OFF-ST-10000615"/>
    <x v="1"/>
    <s v="Storage"/>
    <s v="SimpliFile Personal File, Black Granite, 15w x 6-15/16d x 11-1/4h"/>
    <x v="6001"/>
    <n v="7"/>
    <n v="0"/>
    <n v="22.246000000000006"/>
    <s v="Chuck Magee"/>
    <s v=""/>
    <n v="1"/>
    <n v="0"/>
  </r>
  <r>
    <n v="9636"/>
    <x v="4834"/>
    <x v="1005"/>
    <d v="2016-10-17T00:00:00"/>
    <s v="First Class"/>
    <x v="646"/>
    <x v="646"/>
    <x v="0"/>
    <s v="United States"/>
    <s v="Everett"/>
    <s v="Massachusetts"/>
    <n v="2149"/>
    <x v="3"/>
    <s v="FUR-CH-10000749"/>
    <x v="0"/>
    <s v="Chairs"/>
    <s v="Office Star - Ergonomic Mid Back Chair with 2-Way Adjustable Arms"/>
    <x v="2356"/>
    <n v="9"/>
    <n v="0"/>
    <n v="260.61120000000017"/>
    <s v="Chuck Magee"/>
    <s v=""/>
    <n v="1"/>
    <n v="0"/>
  </r>
  <r>
    <n v="9637"/>
    <x v="4835"/>
    <x v="728"/>
    <d v="2016-11-25T00:00:00"/>
    <s v="Standard Class"/>
    <x v="186"/>
    <x v="186"/>
    <x v="1"/>
    <s v="United States"/>
    <s v="Seattle"/>
    <s v="Washington"/>
    <n v="98105"/>
    <x v="1"/>
    <s v="FUR-FU-10003553"/>
    <x v="0"/>
    <s v="Furnishings"/>
    <s v="Howard Miller 13-1/2&quot; Diameter Rosebrook Wall Clock"/>
    <x v="6002"/>
    <n v="2"/>
    <n v="0"/>
    <n v="55.016000000000005"/>
    <s v="Anna Andreadi"/>
    <s v=""/>
    <n v="1"/>
    <n v="0"/>
  </r>
  <r>
    <n v="9638"/>
    <x v="4835"/>
    <x v="728"/>
    <d v="2016-11-25T00:00:00"/>
    <s v="Standard Class"/>
    <x v="186"/>
    <x v="186"/>
    <x v="1"/>
    <s v="United States"/>
    <s v="Seattle"/>
    <s v="Washington"/>
    <n v="98105"/>
    <x v="1"/>
    <s v="FUR-TA-10003008"/>
    <x v="0"/>
    <s v="Tables"/>
    <s v="Lesro Round Back Collection Coffee Table, End Table"/>
    <x v="6003"/>
    <n v="4"/>
    <n v="0"/>
    <n v="94.926000000000045"/>
    <s v="Anna Andreadi"/>
    <s v=""/>
    <n v="1"/>
    <n v="0"/>
  </r>
  <r>
    <n v="9639"/>
    <x v="4836"/>
    <x v="105"/>
    <d v="2019-11-15T00:00:00"/>
    <s v="Second Class"/>
    <x v="212"/>
    <x v="212"/>
    <x v="0"/>
    <s v="United States"/>
    <s v="Los Angeles"/>
    <s v="California"/>
    <n v="90032"/>
    <x v="1"/>
    <s v="OFF-PA-10001846"/>
    <x v="1"/>
    <s v="Paper"/>
    <s v="Xerox 1899"/>
    <x v="1057"/>
    <n v="2"/>
    <n v="0"/>
    <n v="5.6644000000000005"/>
    <s v="Anna Andreadi"/>
    <s v=""/>
    <n v="1"/>
    <n v="0"/>
  </r>
  <r>
    <n v="9640"/>
    <x v="4837"/>
    <x v="1224"/>
    <d v="2017-01-31T00:00:00"/>
    <s v="Second Class"/>
    <x v="98"/>
    <x v="98"/>
    <x v="0"/>
    <s v="United States"/>
    <s v="Concord"/>
    <s v="North Carolina"/>
    <n v="28027"/>
    <x v="0"/>
    <s v="FUR-TA-10000198"/>
    <x v="0"/>
    <s v="Tables"/>
    <s v="Chromcraft Bull-Nose Wood Oval Conference Tables &amp; Bases"/>
    <x v="6004"/>
    <n v="13"/>
    <n v="0.4"/>
    <n v="-1862.3124000000003"/>
    <s v="Cassandra Brandow"/>
    <s v=""/>
    <n v="1"/>
    <n v="0"/>
  </r>
  <r>
    <n v="9641"/>
    <x v="4838"/>
    <x v="1009"/>
    <d v="2016-03-12T00:00:00"/>
    <s v="Standard Class"/>
    <x v="782"/>
    <x v="782"/>
    <x v="1"/>
    <s v="United States"/>
    <s v="Seattle"/>
    <s v="Washington"/>
    <n v="98103"/>
    <x v="1"/>
    <s v="OFF-AR-10000390"/>
    <x v="1"/>
    <s v="Art"/>
    <s v="Newell Chalk Holder"/>
    <x v="2809"/>
    <n v="5"/>
    <n v="0"/>
    <n v="9.4989999999999988"/>
    <s v="Anna Andreadi"/>
    <s v=""/>
    <n v="1"/>
    <n v="0"/>
  </r>
  <r>
    <n v="9642"/>
    <x v="4838"/>
    <x v="1009"/>
    <d v="2016-03-12T00:00:00"/>
    <s v="Standard Class"/>
    <x v="782"/>
    <x v="782"/>
    <x v="1"/>
    <s v="United States"/>
    <s v="Seattle"/>
    <s v="Washington"/>
    <n v="98103"/>
    <x v="1"/>
    <s v="OFF-ST-10000934"/>
    <x v="1"/>
    <s v="Storage"/>
    <s v="Contico 72&quot;H Heavy-Duty Storage System"/>
    <x v="6005"/>
    <n v="5"/>
    <n v="0"/>
    <n v="0"/>
    <s v="Anna Andreadi"/>
    <s v=""/>
    <n v="1"/>
    <n v="0"/>
  </r>
  <r>
    <n v="9643"/>
    <x v="4838"/>
    <x v="1009"/>
    <d v="2016-03-12T00:00:00"/>
    <s v="Standard Class"/>
    <x v="782"/>
    <x v="782"/>
    <x v="1"/>
    <s v="United States"/>
    <s v="Seattle"/>
    <s v="Washington"/>
    <n v="98103"/>
    <x v="1"/>
    <s v="FUR-CH-10002780"/>
    <x v="0"/>
    <s v="Chairs"/>
    <s v="Office Star - Task Chair with Contemporary Loop Arms"/>
    <x v="5404"/>
    <n v="6"/>
    <n v="0.2"/>
    <n v="21.835199999999986"/>
    <s v="Anna Andreadi"/>
    <s v=""/>
    <n v="1"/>
    <n v="0"/>
  </r>
  <r>
    <n v="9644"/>
    <x v="4838"/>
    <x v="1009"/>
    <d v="2016-03-12T00:00:00"/>
    <s v="Standard Class"/>
    <x v="782"/>
    <x v="782"/>
    <x v="1"/>
    <s v="United States"/>
    <s v="Seattle"/>
    <s v="Washington"/>
    <n v="98103"/>
    <x v="1"/>
    <s v="FUR-CH-10004495"/>
    <x v="0"/>
    <s v="Chairs"/>
    <s v="Global Leather and Oak Executive Chair, Black"/>
    <x v="6006"/>
    <n v="2"/>
    <n v="0.2"/>
    <n v="54.17639999999993"/>
    <s v="Anna Andreadi"/>
    <s v=""/>
    <n v="1"/>
    <n v="0"/>
  </r>
  <r>
    <n v="9645"/>
    <x v="4839"/>
    <x v="110"/>
    <d v="2019-06-13T00:00:00"/>
    <s v="Standard Class"/>
    <x v="383"/>
    <x v="383"/>
    <x v="0"/>
    <s v="United States"/>
    <s v="Glendale"/>
    <s v="Arizona"/>
    <n v="85301"/>
    <x v="1"/>
    <s v="TEC-AC-10002006"/>
    <x v="2"/>
    <s v="Accessories"/>
    <s v="Memorex Micro Travel Drive 16 GB"/>
    <x v="6007"/>
    <n v="7"/>
    <n v="0.2"/>
    <n v="12.312299999999993"/>
    <s v="Anna Andreadi"/>
    <s v=""/>
    <n v="1"/>
    <n v="0"/>
  </r>
  <r>
    <n v="9646"/>
    <x v="4839"/>
    <x v="110"/>
    <d v="2019-06-13T00:00:00"/>
    <s v="Standard Class"/>
    <x v="383"/>
    <x v="383"/>
    <x v="0"/>
    <s v="United States"/>
    <s v="Glendale"/>
    <s v="Arizona"/>
    <n v="85301"/>
    <x v="1"/>
    <s v="OFF-ST-10002485"/>
    <x v="1"/>
    <s v="Storage"/>
    <s v="Rogers Deluxe File Chest"/>
    <x v="2083"/>
    <n v="2"/>
    <n v="0.2"/>
    <n v="-8.3524000000000012"/>
    <s v="Anna Andreadi"/>
    <s v=""/>
    <n v="1"/>
    <n v="0"/>
  </r>
  <r>
    <n v="9647"/>
    <x v="4839"/>
    <x v="110"/>
    <d v="2019-06-13T00:00:00"/>
    <s v="Standard Class"/>
    <x v="383"/>
    <x v="383"/>
    <x v="0"/>
    <s v="United States"/>
    <s v="Glendale"/>
    <s v="Arizona"/>
    <n v="85301"/>
    <x v="1"/>
    <s v="OFF-BI-10000778"/>
    <x v="1"/>
    <s v="Binders"/>
    <s v="GBC VeloBinder Electric Binding Machine"/>
    <x v="1270"/>
    <n v="2"/>
    <n v="0.7"/>
    <n v="-48.391999999999982"/>
    <s v="Anna Andreadi"/>
    <s v=""/>
    <n v="1"/>
    <n v="0"/>
  </r>
  <r>
    <n v="9648"/>
    <x v="4840"/>
    <x v="84"/>
    <d v="2016-11-24T00:00:00"/>
    <s v="Standard Class"/>
    <x v="596"/>
    <x v="596"/>
    <x v="0"/>
    <s v="United States"/>
    <s v="Coon Rapids"/>
    <s v="Minnesota"/>
    <n v="55433"/>
    <x v="2"/>
    <s v="OFF-ST-10000877"/>
    <x v="1"/>
    <s v="Storage"/>
    <s v="Recycled Steel Personal File for Standard File Folders"/>
    <x v="3552"/>
    <n v="4"/>
    <n v="0"/>
    <n v="57.501599999999996"/>
    <s v="Kelly Williams"/>
    <s v=""/>
    <n v="1"/>
    <n v="0"/>
  </r>
  <r>
    <n v="9649"/>
    <x v="4840"/>
    <x v="84"/>
    <d v="2016-11-24T00:00:00"/>
    <s v="Standard Class"/>
    <x v="596"/>
    <x v="596"/>
    <x v="0"/>
    <s v="United States"/>
    <s v="Coon Rapids"/>
    <s v="Minnesota"/>
    <n v="55433"/>
    <x v="2"/>
    <s v="TEC-PH-10002103"/>
    <x v="2"/>
    <s v="Phones"/>
    <s v="Jabra SPEAK 410"/>
    <x v="1694"/>
    <n v="3"/>
    <n v="0"/>
    <n v="78.951599999999999"/>
    <s v="Kelly Williams"/>
    <s v=""/>
    <n v="1"/>
    <n v="0"/>
  </r>
  <r>
    <n v="9650"/>
    <x v="4841"/>
    <x v="491"/>
    <d v="2018-11-30T00:00:00"/>
    <s v="Standard Class"/>
    <x v="333"/>
    <x v="333"/>
    <x v="0"/>
    <s v="United States"/>
    <s v="Los Angeles"/>
    <s v="California"/>
    <n v="90045"/>
    <x v="1"/>
    <s v="FUR-BO-10002213"/>
    <x v="0"/>
    <s v="Bookcases"/>
    <s v="DMI Eclipse Executive Suite Bookcases"/>
    <x v="6008"/>
    <n v="8"/>
    <n v="0.15"/>
    <n v="160.31359999999984"/>
    <s v="Anna Andreadi"/>
    <s v=""/>
    <n v="1"/>
    <n v="0"/>
  </r>
  <r>
    <n v="9651"/>
    <x v="4841"/>
    <x v="491"/>
    <d v="2018-11-30T00:00:00"/>
    <s v="Standard Class"/>
    <x v="333"/>
    <x v="333"/>
    <x v="0"/>
    <s v="United States"/>
    <s v="Los Angeles"/>
    <s v="California"/>
    <n v="90045"/>
    <x v="1"/>
    <s v="OFF-AR-10004269"/>
    <x v="1"/>
    <s v="Art"/>
    <s v="Newell 31"/>
    <x v="5389"/>
    <n v="9"/>
    <n v="0"/>
    <n v="10.4076"/>
    <s v="Anna Andreadi"/>
    <s v=""/>
    <n v="1"/>
    <n v="0"/>
  </r>
  <r>
    <n v="9652"/>
    <x v="4841"/>
    <x v="491"/>
    <d v="2018-11-30T00:00:00"/>
    <s v="Standard Class"/>
    <x v="333"/>
    <x v="333"/>
    <x v="0"/>
    <s v="United States"/>
    <s v="Los Angeles"/>
    <s v="California"/>
    <n v="90045"/>
    <x v="1"/>
    <s v="OFF-AP-10000055"/>
    <x v="1"/>
    <s v="Appliances"/>
    <s v="Belkin F9S820V06 8 Outlet Surge"/>
    <x v="647"/>
    <n v="2"/>
    <n v="0"/>
    <n v="19.487999999999992"/>
    <s v="Anna Andreadi"/>
    <s v=""/>
    <n v="1"/>
    <n v="0"/>
  </r>
  <r>
    <n v="9653"/>
    <x v="4841"/>
    <x v="491"/>
    <d v="2018-11-30T00:00:00"/>
    <s v="Standard Class"/>
    <x v="333"/>
    <x v="333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x v="1930"/>
    <n v="6"/>
    <n v="0"/>
    <n v="297.69"/>
    <s v="Anna Andreadi"/>
    <s v=""/>
    <n v="1"/>
    <n v="0"/>
  </r>
  <r>
    <n v="9654"/>
    <x v="4842"/>
    <x v="205"/>
    <d v="2019-01-27T00:00:00"/>
    <s v="Standard Class"/>
    <x v="6"/>
    <x v="6"/>
    <x v="2"/>
    <s v="United States"/>
    <s v="Tucson"/>
    <s v="Arizona"/>
    <n v="85705"/>
    <x v="1"/>
    <s v="TEC-AC-10001874"/>
    <x v="2"/>
    <s v="Accessories"/>
    <s v="Logitech Wireless Anywhere Mouse MX for PC and Mac"/>
    <x v="916"/>
    <n v="2"/>
    <n v="0.2"/>
    <n v="11.997999999999998"/>
    <s v="Anna Andreadi"/>
    <s v=""/>
    <n v="1"/>
    <n v="0"/>
  </r>
  <r>
    <n v="9655"/>
    <x v="4842"/>
    <x v="205"/>
    <d v="2019-01-27T00:00:00"/>
    <s v="Standard Class"/>
    <x v="6"/>
    <x v="6"/>
    <x v="2"/>
    <s v="United States"/>
    <s v="Tucson"/>
    <s v="Arizona"/>
    <n v="85705"/>
    <x v="1"/>
    <s v="OFF-BI-10004506"/>
    <x v="1"/>
    <s v="Binders"/>
    <s v="Wilson Jones data.warehouse D-Ring Binders with DublLock"/>
    <x v="6009"/>
    <n v="2"/>
    <n v="0.7"/>
    <n v="-3.6212"/>
    <s v="Anna Andreadi"/>
    <s v=""/>
    <n v="1"/>
    <n v="0"/>
  </r>
  <r>
    <n v="9656"/>
    <x v="4843"/>
    <x v="358"/>
    <d v="2016-09-29T00:00:00"/>
    <s v="Standard Class"/>
    <x v="548"/>
    <x v="548"/>
    <x v="0"/>
    <s v="United States"/>
    <s v="New York City"/>
    <s v="New York"/>
    <n v="10035"/>
    <x v="3"/>
    <s v="FUR-FU-10001876"/>
    <x v="0"/>
    <s v="Furnishings"/>
    <s v="Computer Room Manger, 14&quot;"/>
    <x v="6010"/>
    <n v="3"/>
    <n v="0"/>
    <n v="35.078399999999995"/>
    <s v="Chuck Magee"/>
    <s v=""/>
    <n v="1"/>
    <n v="0"/>
  </r>
  <r>
    <n v="9657"/>
    <x v="4843"/>
    <x v="358"/>
    <d v="2016-09-29T00:00:00"/>
    <s v="Standard Class"/>
    <x v="548"/>
    <x v="548"/>
    <x v="0"/>
    <s v="United States"/>
    <s v="New York City"/>
    <s v="New York"/>
    <n v="10035"/>
    <x v="3"/>
    <s v="OFF-BI-10003355"/>
    <x v="1"/>
    <s v="Binders"/>
    <s v="Cardinal Holdit Business Card Pockets"/>
    <x v="2217"/>
    <n v="1"/>
    <n v="0.2"/>
    <n v="1.3944000000000001"/>
    <s v="Chuck Magee"/>
    <s v=""/>
    <n v="1"/>
    <n v="0"/>
  </r>
  <r>
    <n v="9658"/>
    <x v="4843"/>
    <x v="358"/>
    <d v="2016-09-29T00:00:00"/>
    <s v="Standard Class"/>
    <x v="548"/>
    <x v="548"/>
    <x v="0"/>
    <s v="United States"/>
    <s v="New York City"/>
    <s v="New York"/>
    <n v="10035"/>
    <x v="3"/>
    <s v="OFF-AR-10003876"/>
    <x v="1"/>
    <s v="Art"/>
    <s v="Avery Hi-Liter GlideStik Fluorescent Highlighter, Yellow Ink"/>
    <x v="6011"/>
    <n v="4"/>
    <n v="0"/>
    <n v="5.7376000000000005"/>
    <s v="Chuck Magee"/>
    <s v=""/>
    <n v="1"/>
    <n v="0"/>
  </r>
  <r>
    <n v="9659"/>
    <x v="4843"/>
    <x v="358"/>
    <d v="2016-09-29T00:00:00"/>
    <s v="Standard Class"/>
    <x v="548"/>
    <x v="548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x v="6012"/>
    <n v="4"/>
    <n v="0.1"/>
    <n v="83.709599999999966"/>
    <s v="Chuck Magee"/>
    <s v=""/>
    <n v="1"/>
    <n v="0"/>
  </r>
  <r>
    <n v="9660"/>
    <x v="4844"/>
    <x v="959"/>
    <d v="2016-03-30T00:00:00"/>
    <s v="Second Class"/>
    <x v="473"/>
    <x v="473"/>
    <x v="0"/>
    <s v="United States"/>
    <s v="Pomona"/>
    <s v="California"/>
    <n v="91767"/>
    <x v="1"/>
    <s v="OFF-LA-10001982"/>
    <x v="1"/>
    <s v="Labels"/>
    <s v="Smead Alpha-Z Color-Coded Name Labels First Letter Starter Set"/>
    <x v="2057"/>
    <n v="5"/>
    <n v="0"/>
    <n v="9"/>
    <s v="Anna Andreadi"/>
    <s v=""/>
    <n v="1"/>
    <n v="0"/>
  </r>
  <r>
    <n v="9661"/>
    <x v="4845"/>
    <x v="112"/>
    <d v="2018-06-11T00:00:00"/>
    <s v="Standard Class"/>
    <x v="467"/>
    <x v="467"/>
    <x v="2"/>
    <s v="United States"/>
    <s v="Santa Barbara"/>
    <s v="California"/>
    <n v="93101"/>
    <x v="1"/>
    <s v="TEC-PH-10001459"/>
    <x v="2"/>
    <s v="Phones"/>
    <s v="Samsung Galaxy Mega 6.3"/>
    <x v="6013"/>
    <n v="9"/>
    <n v="0.2"/>
    <n v="226.79460000000006"/>
    <s v="Anna Andreadi"/>
    <s v=""/>
    <n v="1"/>
    <n v="0"/>
  </r>
  <r>
    <n v="9662"/>
    <x v="4845"/>
    <x v="112"/>
    <d v="2018-06-11T00:00:00"/>
    <s v="Standard Class"/>
    <x v="467"/>
    <x v="467"/>
    <x v="2"/>
    <s v="United States"/>
    <s v="Santa Barbara"/>
    <s v="California"/>
    <n v="93101"/>
    <x v="1"/>
    <s v="TEC-AC-10002134"/>
    <x v="2"/>
    <s v="Accessories"/>
    <s v="Rosewill 107 Normal Keys USB Wired Standard Keyboard"/>
    <x v="1165"/>
    <n v="2"/>
    <n v="0"/>
    <n v="3.7744"/>
    <s v="Anna Andreadi"/>
    <s v=""/>
    <n v="1"/>
    <n v="0"/>
  </r>
  <r>
    <n v="9663"/>
    <x v="4845"/>
    <x v="112"/>
    <d v="2018-06-11T00:00:00"/>
    <s v="Standard Class"/>
    <x v="467"/>
    <x v="467"/>
    <x v="2"/>
    <s v="United States"/>
    <s v="Santa Barbara"/>
    <s v="California"/>
    <n v="93101"/>
    <x v="1"/>
    <s v="TEC-PH-10001760"/>
    <x v="2"/>
    <s v="Phones"/>
    <s v="Bose SoundLink Bluetooth Speaker"/>
    <x v="6014"/>
    <n v="3"/>
    <n v="0.2"/>
    <n v="161.19000000000003"/>
    <s v="Anna Andreadi"/>
    <s v=""/>
    <n v="1"/>
    <n v="0"/>
  </r>
  <r>
    <n v="9664"/>
    <x v="4846"/>
    <x v="515"/>
    <d v="2019-09-05T00:00:00"/>
    <s v="Standard Class"/>
    <x v="474"/>
    <x v="474"/>
    <x v="0"/>
    <s v="United States"/>
    <s v="San Francisco"/>
    <s v="California"/>
    <n v="94109"/>
    <x v="1"/>
    <s v="OFF-ST-10001511"/>
    <x v="1"/>
    <s v="Storage"/>
    <s v="Space Solutions Commercial Steel Shelving"/>
    <x v="2714"/>
    <n v="3"/>
    <n v="0"/>
    <n v="9.6974999999999838"/>
    <s v="Anna Andreadi"/>
    <s v=""/>
    <n v="1"/>
    <n v="0"/>
  </r>
  <r>
    <n v="9665"/>
    <x v="4847"/>
    <x v="214"/>
    <d v="2017-12-07T00:00:00"/>
    <s v="Same Day"/>
    <x v="120"/>
    <x v="120"/>
    <x v="1"/>
    <s v="United States"/>
    <s v="Riverside"/>
    <s v="California"/>
    <n v="92503"/>
    <x v="1"/>
    <s v="OFF-PA-10003953"/>
    <x v="1"/>
    <s v="Paper"/>
    <s v="Xerox 218"/>
    <x v="91"/>
    <n v="2"/>
    <n v="0"/>
    <n v="6.2208000000000006"/>
    <s v="Anna Andreadi"/>
    <s v=""/>
    <n v="1"/>
    <n v="0"/>
  </r>
  <r>
    <n v="9666"/>
    <x v="4848"/>
    <x v="673"/>
    <d v="2019-11-20T00:00:00"/>
    <s v="Standard Class"/>
    <x v="62"/>
    <x v="62"/>
    <x v="0"/>
    <s v="United States"/>
    <s v="Los Angeles"/>
    <s v="California"/>
    <n v="90049"/>
    <x v="1"/>
    <s v="FUR-FU-10003268"/>
    <x v="0"/>
    <s v="Furnishings"/>
    <s v="Eldon Radial Chair Mat for Low to Medium Pile Carpets"/>
    <x v="5001"/>
    <n v="3"/>
    <n v="0"/>
    <n v="23.987999999999996"/>
    <s v="Anna Andreadi"/>
    <s v=""/>
    <n v="1"/>
    <n v="0"/>
  </r>
  <r>
    <n v="9667"/>
    <x v="4848"/>
    <x v="673"/>
    <d v="2019-11-20T00:00:00"/>
    <s v="Standard Class"/>
    <x v="62"/>
    <x v="62"/>
    <x v="0"/>
    <s v="United States"/>
    <s v="Los Angeles"/>
    <s v="California"/>
    <n v="90049"/>
    <x v="1"/>
    <s v="FUR-FU-10001847"/>
    <x v="0"/>
    <s v="Furnishings"/>
    <s v="Eldon Image Series Black Desk Accessories"/>
    <x v="2162"/>
    <n v="3"/>
    <n v="0"/>
    <n v="4.4711999999999996"/>
    <s v="Anna Andreadi"/>
    <s v=""/>
    <n v="1"/>
    <n v="0"/>
  </r>
  <r>
    <n v="9668"/>
    <x v="4849"/>
    <x v="131"/>
    <d v="2018-04-27T00:00:00"/>
    <s v="Standard Class"/>
    <x v="578"/>
    <x v="578"/>
    <x v="0"/>
    <s v="United States"/>
    <s v="San Clemente"/>
    <s v="California"/>
    <n v="92672"/>
    <x v="1"/>
    <s v="OFF-BI-10002764"/>
    <x v="1"/>
    <s v="Binders"/>
    <s v="Recycled Pressboard Report Cover with Reinforced Top Hinge"/>
    <x v="2314"/>
    <n v="7"/>
    <n v="0.2"/>
    <n v="6.5569000000000006"/>
    <s v="Anna Andreadi"/>
    <s v=""/>
    <n v="1"/>
    <n v="0"/>
  </r>
  <r>
    <n v="9669"/>
    <x v="4849"/>
    <x v="131"/>
    <d v="2018-04-27T00:00:00"/>
    <s v="Standard Class"/>
    <x v="578"/>
    <x v="578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x v="2941"/>
    <n v="3"/>
    <n v="0"/>
    <n v="35.984999999999999"/>
    <s v="Anna Andreadi"/>
    <s v=""/>
    <n v="1"/>
    <n v="0"/>
  </r>
  <r>
    <n v="9670"/>
    <x v="4850"/>
    <x v="459"/>
    <d v="2019-04-06T00:00:00"/>
    <s v="Standard Class"/>
    <x v="733"/>
    <x v="733"/>
    <x v="0"/>
    <s v="United States"/>
    <s v="Decatur"/>
    <s v="Alabama"/>
    <n v="35601"/>
    <x v="0"/>
    <s v="OFF-LA-10001569"/>
    <x v="1"/>
    <s v="Labels"/>
    <s v="Avery 499"/>
    <x v="1830"/>
    <n v="3"/>
    <n v="0"/>
    <n v="6.8723999999999998"/>
    <s v="Cassandra Brandow"/>
    <s v=""/>
    <n v="1"/>
    <n v="0"/>
  </r>
  <r>
    <n v="9671"/>
    <x v="4851"/>
    <x v="863"/>
    <d v="2017-08-15T00:00:00"/>
    <s v="First Class"/>
    <x v="136"/>
    <x v="136"/>
    <x v="1"/>
    <s v="United States"/>
    <s v="Greensboro"/>
    <s v="North Carolina"/>
    <n v="27405"/>
    <x v="0"/>
    <s v="OFF-AR-10001446"/>
    <x v="1"/>
    <s v="Art"/>
    <s v="Newell 309"/>
    <x v="6015"/>
    <n v="7"/>
    <n v="0.2"/>
    <n v="8.0849999999999973"/>
    <s v="Cassandra Brandow"/>
    <s v=""/>
    <n v="1"/>
    <n v="0"/>
  </r>
  <r>
    <n v="9672"/>
    <x v="4852"/>
    <x v="38"/>
    <d v="2019-11-19T00:00:00"/>
    <s v="Standard Class"/>
    <x v="107"/>
    <x v="107"/>
    <x v="0"/>
    <s v="United States"/>
    <s v="Dublin"/>
    <s v="California"/>
    <n v="94568"/>
    <x v="1"/>
    <s v="TEC-PH-10003442"/>
    <x v="2"/>
    <s v="Phones"/>
    <s v="Samsung Replacement EH64AVFWE Premium Headset"/>
    <x v="1114"/>
    <n v="5"/>
    <n v="0.2"/>
    <n v="1.375"/>
    <s v="Anna Andreadi"/>
    <s v=""/>
    <n v="1"/>
    <n v="0"/>
  </r>
  <r>
    <n v="9673"/>
    <x v="4853"/>
    <x v="443"/>
    <d v="2018-12-28T00:00:00"/>
    <s v="Standard Class"/>
    <x v="86"/>
    <x v="86"/>
    <x v="2"/>
    <s v="United States"/>
    <s v="Philadelphia"/>
    <s v="Pennsylvania"/>
    <n v="19143"/>
    <x v="3"/>
    <s v="OFF-PA-10000477"/>
    <x v="1"/>
    <s v="Paper"/>
    <s v="Xerox 1952"/>
    <x v="892"/>
    <n v="2"/>
    <n v="0.2"/>
    <n v="2.6892000000000005"/>
    <s v="Chuck Magee"/>
    <s v=""/>
    <n v="1"/>
    <n v="0"/>
  </r>
  <r>
    <n v="9674"/>
    <x v="4853"/>
    <x v="443"/>
    <d v="2018-12-28T00:00:00"/>
    <s v="Standard Class"/>
    <x v="86"/>
    <x v="86"/>
    <x v="2"/>
    <s v="United States"/>
    <s v="Philadelphia"/>
    <s v="Pennsylvania"/>
    <n v="19143"/>
    <x v="3"/>
    <s v="TEC-PH-10002645"/>
    <x v="2"/>
    <s v="Phones"/>
    <s v="LG G2"/>
    <x v="6016"/>
    <n v="5"/>
    <n v="0.4"/>
    <n v="-374.99250000000006"/>
    <s v="Chuck Magee"/>
    <s v=""/>
    <n v="1"/>
    <n v="0"/>
  </r>
  <r>
    <n v="9675"/>
    <x v="4854"/>
    <x v="192"/>
    <d v="2016-07-24T00:00:00"/>
    <s v="Second Class"/>
    <x v="139"/>
    <x v="139"/>
    <x v="0"/>
    <s v="United States"/>
    <s v="Houston"/>
    <s v="Texas"/>
    <n v="77095"/>
    <x v="2"/>
    <s v="OFF-ST-10003123"/>
    <x v="1"/>
    <s v="Storage"/>
    <s v="Fellowes Bases and Tops For Staxonsteel/High-Stak Systems"/>
    <x v="6017"/>
    <n v="1"/>
    <n v="0.2"/>
    <n v="1.331599999999999"/>
    <s v="Kelly Williams"/>
    <s v=""/>
    <n v="1"/>
    <n v="0"/>
  </r>
  <r>
    <n v="9676"/>
    <x v="4855"/>
    <x v="715"/>
    <d v="2018-05-10T00:00:00"/>
    <s v="Standard Class"/>
    <x v="421"/>
    <x v="421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x v="2416"/>
    <n v="4"/>
    <n v="0"/>
    <n v="14.143999999999998"/>
    <s v="Anna Andreadi"/>
    <s v=""/>
    <n v="1"/>
    <n v="0"/>
  </r>
  <r>
    <n v="9677"/>
    <x v="4856"/>
    <x v="683"/>
    <d v="2016-12-03T00:00:00"/>
    <s v="Standard Class"/>
    <x v="637"/>
    <x v="637"/>
    <x v="1"/>
    <s v="United States"/>
    <s v="Richmond"/>
    <s v="Indiana"/>
    <n v="47374"/>
    <x v="2"/>
    <s v="OFF-EN-10003862"/>
    <x v="1"/>
    <s v="Envelopes"/>
    <s v="Laser &amp; Ink Jet Business Envelopes"/>
    <x v="6018"/>
    <n v="6"/>
    <n v="0"/>
    <n v="29.449199999999998"/>
    <s v="Kelly Williams"/>
    <s v=""/>
    <n v="1"/>
    <n v="0"/>
  </r>
  <r>
    <n v="9678"/>
    <x v="4857"/>
    <x v="724"/>
    <d v="2018-04-23T00:00:00"/>
    <s v="Standard Class"/>
    <x v="703"/>
    <x v="703"/>
    <x v="1"/>
    <s v="United States"/>
    <s v="New York City"/>
    <s v="New York"/>
    <n v="10009"/>
    <x v="3"/>
    <s v="OFF-AR-10001573"/>
    <x v="1"/>
    <s v="Art"/>
    <s v="American Pencil"/>
    <x v="4562"/>
    <n v="3"/>
    <n v="0"/>
    <n v="2.027099999999999"/>
    <s v="Chuck Magee"/>
    <s v=""/>
    <n v="1"/>
    <n v="0"/>
  </r>
  <r>
    <n v="9679"/>
    <x v="4857"/>
    <x v="724"/>
    <d v="2018-04-23T00:00:00"/>
    <s v="Standard Class"/>
    <x v="703"/>
    <x v="703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x v="6019"/>
    <n v="1"/>
    <n v="0"/>
    <n v="1.8468"/>
    <s v="Chuck Magee"/>
    <s v=""/>
    <n v="1"/>
    <n v="0"/>
  </r>
  <r>
    <n v="9680"/>
    <x v="4858"/>
    <x v="17"/>
    <d v="2017-12-31T00:00:00"/>
    <s v="Standard Class"/>
    <x v="692"/>
    <x v="692"/>
    <x v="1"/>
    <s v="United States"/>
    <s v="San Francisco"/>
    <s v="California"/>
    <n v="94122"/>
    <x v="1"/>
    <s v="OFF-ST-10000046"/>
    <x v="1"/>
    <s v="Storage"/>
    <s v="Fellowes Super Stor/Drawer Files"/>
    <x v="2144"/>
    <n v="2"/>
    <n v="0"/>
    <n v="61.38900000000001"/>
    <s v="Anna Andreadi"/>
    <s v=""/>
    <n v="1"/>
    <n v="0"/>
  </r>
  <r>
    <n v="9681"/>
    <x v="4858"/>
    <x v="17"/>
    <d v="2017-12-31T00:00:00"/>
    <s v="Standard Class"/>
    <x v="692"/>
    <x v="692"/>
    <x v="1"/>
    <s v="United States"/>
    <s v="San Francisco"/>
    <s v="California"/>
    <n v="94122"/>
    <x v="1"/>
    <s v="TEC-PH-10003505"/>
    <x v="2"/>
    <s v="Phones"/>
    <s v="Geemarc AmpliPOWER60"/>
    <x v="6020"/>
    <n v="9"/>
    <n v="0.2"/>
    <n v="75.167999999999921"/>
    <s v="Anna Andreadi"/>
    <s v=""/>
    <n v="1"/>
    <n v="0"/>
  </r>
  <r>
    <n v="9682"/>
    <x v="4859"/>
    <x v="1096"/>
    <d v="2019-12-18T00:00:00"/>
    <s v="Standard Class"/>
    <x v="212"/>
    <x v="212"/>
    <x v="0"/>
    <s v="United States"/>
    <s v="San Francisco"/>
    <s v="California"/>
    <n v="94122"/>
    <x v="1"/>
    <s v="OFF-LA-10004559"/>
    <x v="1"/>
    <s v="Labels"/>
    <s v="Avery 49"/>
    <x v="880"/>
    <n v="3"/>
    <n v="0"/>
    <n v="4.2336"/>
    <s v="Anna Andreadi"/>
    <s v=""/>
    <n v="1"/>
    <n v="0"/>
  </r>
  <r>
    <n v="9683"/>
    <x v="4859"/>
    <x v="1096"/>
    <d v="2019-12-18T00:00:00"/>
    <s v="Standard Class"/>
    <x v="212"/>
    <x v="212"/>
    <x v="0"/>
    <s v="United States"/>
    <s v="San Francisco"/>
    <s v="California"/>
    <n v="94122"/>
    <x v="1"/>
    <s v="OFF-PA-10003172"/>
    <x v="1"/>
    <s v="Paper"/>
    <s v="Xerox 1996"/>
    <x v="789"/>
    <n v="6"/>
    <n v="0"/>
    <n v="18.662400000000002"/>
    <s v="Anna Andreadi"/>
    <s v=""/>
    <n v="1"/>
    <n v="0"/>
  </r>
  <r>
    <n v="9684"/>
    <x v="4859"/>
    <x v="1096"/>
    <d v="2019-12-18T00:00:00"/>
    <s v="Standard Class"/>
    <x v="212"/>
    <x v="212"/>
    <x v="0"/>
    <s v="United States"/>
    <s v="San Francisco"/>
    <s v="California"/>
    <n v="94122"/>
    <x v="1"/>
    <s v="FUR-FU-10001473"/>
    <x v="0"/>
    <s v="Furnishings"/>
    <s v="Eldon Executive Woodline II Desk Accessories, Mahogany"/>
    <x v="6021"/>
    <n v="8"/>
    <n v="0"/>
    <n v="54.280799999999999"/>
    <s v="Anna Andreadi"/>
    <s v=""/>
    <n v="1"/>
    <n v="0"/>
  </r>
  <r>
    <n v="9685"/>
    <x v="4859"/>
    <x v="1096"/>
    <d v="2019-12-18T00:00:00"/>
    <s v="Standard Class"/>
    <x v="212"/>
    <x v="212"/>
    <x v="0"/>
    <s v="United States"/>
    <s v="San Francisco"/>
    <s v="California"/>
    <n v="94122"/>
    <x v="1"/>
    <s v="OFF-PA-10000232"/>
    <x v="1"/>
    <s v="Paper"/>
    <s v="Xerox 1975"/>
    <x v="91"/>
    <n v="2"/>
    <n v="0"/>
    <n v="6.3504000000000005"/>
    <s v="Anna Andreadi"/>
    <s v=""/>
    <n v="1"/>
    <n v="0"/>
  </r>
  <r>
    <n v="9686"/>
    <x v="4860"/>
    <x v="460"/>
    <d v="2019-01-04T00:00:00"/>
    <s v="Second Class"/>
    <x v="783"/>
    <x v="783"/>
    <x v="1"/>
    <s v="United States"/>
    <s v="Los Angeles"/>
    <s v="California"/>
    <n v="90032"/>
    <x v="1"/>
    <s v="TEC-AC-10000682"/>
    <x v="2"/>
    <s v="Accessories"/>
    <s v="Kensington K72356US Mouse-in-a-Box USB Desktop Mouse"/>
    <x v="6022"/>
    <n v="1"/>
    <n v="0"/>
    <n v="5.8064999999999998"/>
    <s v="Anna Andreadi"/>
    <s v=""/>
    <n v="1"/>
    <n v="0"/>
  </r>
  <r>
    <n v="9687"/>
    <x v="4861"/>
    <x v="1109"/>
    <d v="2019-06-03T00:00:00"/>
    <s v="Standard Class"/>
    <x v="567"/>
    <x v="567"/>
    <x v="0"/>
    <s v="United States"/>
    <s v="San Diego"/>
    <s v="California"/>
    <n v="92037"/>
    <x v="1"/>
    <s v="OFF-AR-10003405"/>
    <x v="1"/>
    <s v="Art"/>
    <s v="Dixon My First Ticonderoga Pencil, #2"/>
    <x v="1863"/>
    <n v="6"/>
    <n v="0"/>
    <n v="10.178999999999997"/>
    <s v="Anna Andreadi"/>
    <s v=""/>
    <n v="1"/>
    <n v="0"/>
  </r>
  <r>
    <n v="9688"/>
    <x v="4862"/>
    <x v="1033"/>
    <d v="2019-10-06T00:00:00"/>
    <s v="Standard Class"/>
    <x v="337"/>
    <x v="337"/>
    <x v="2"/>
    <s v="United States"/>
    <s v="Arlington"/>
    <s v="Texas"/>
    <n v="76017"/>
    <x v="2"/>
    <s v="OFF-BI-10000301"/>
    <x v="1"/>
    <s v="Binders"/>
    <s v="GBC Instant Report Kit"/>
    <x v="6023"/>
    <n v="9"/>
    <n v="0.8"/>
    <n v="-17.469000000000005"/>
    <s v="Kelly Williams"/>
    <s v=""/>
    <n v="1"/>
    <n v="0"/>
  </r>
  <r>
    <n v="9689"/>
    <x v="4863"/>
    <x v="308"/>
    <d v="2019-06-27T00:00:00"/>
    <s v="Standard Class"/>
    <x v="38"/>
    <x v="38"/>
    <x v="0"/>
    <s v="United States"/>
    <s v="Richmond"/>
    <s v="Virginia"/>
    <n v="23223"/>
    <x v="0"/>
    <s v="OFF-PA-10001534"/>
    <x v="1"/>
    <s v="Paper"/>
    <s v="Xerox 230"/>
    <x v="56"/>
    <n v="5"/>
    <n v="0"/>
    <n v="15.552000000000001"/>
    <s v="Cassandra Brandow"/>
    <s v=""/>
    <n v="1"/>
    <n v="0"/>
  </r>
  <r>
    <n v="9690"/>
    <x v="4863"/>
    <x v="308"/>
    <d v="2019-06-27T00:00:00"/>
    <s v="Standard Class"/>
    <x v="38"/>
    <x v="38"/>
    <x v="0"/>
    <s v="United States"/>
    <s v="Richmond"/>
    <s v="Virginia"/>
    <n v="23223"/>
    <x v="0"/>
    <s v="TEC-PH-10003691"/>
    <x v="2"/>
    <s v="Phones"/>
    <s v="BlackBerry Q10"/>
    <x v="178"/>
    <n v="4"/>
    <n v="0"/>
    <n v="125.99000000000001"/>
    <s v="Cassandra Brandow"/>
    <s v=""/>
    <n v="1"/>
    <n v="0"/>
  </r>
  <r>
    <n v="9691"/>
    <x v="4864"/>
    <x v="1095"/>
    <d v="2019-04-05T00:00:00"/>
    <s v="First Class"/>
    <x v="638"/>
    <x v="638"/>
    <x v="2"/>
    <s v="United States"/>
    <s v="New York City"/>
    <s v="New York"/>
    <n v="10035"/>
    <x v="3"/>
    <s v="OFF-AR-10001545"/>
    <x v="1"/>
    <s v="Art"/>
    <s v="Newell 326"/>
    <x v="991"/>
    <n v="4"/>
    <n v="0"/>
    <n v="2.0415999999999999"/>
    <s v="Chuck Magee"/>
    <s v=""/>
    <n v="1"/>
    <n v="0"/>
  </r>
  <r>
    <n v="9692"/>
    <x v="4865"/>
    <x v="50"/>
    <d v="2017-11-17T00:00:00"/>
    <s v="Standard Class"/>
    <x v="138"/>
    <x v="138"/>
    <x v="0"/>
    <s v="United States"/>
    <s v="Houston"/>
    <s v="Texas"/>
    <n v="77041"/>
    <x v="2"/>
    <s v="FUR-BO-10001811"/>
    <x v="0"/>
    <s v="Bookcases"/>
    <s v="Atlantic Metals Mobile 5-Shelf Bookcases, Custom Colors"/>
    <x v="6024"/>
    <n v="3"/>
    <n v="0.32"/>
    <n v="-18.058800000000076"/>
    <s v="Kelly Williams"/>
    <s v=""/>
    <n v="1"/>
    <n v="0"/>
  </r>
  <r>
    <n v="9693"/>
    <x v="4866"/>
    <x v="834"/>
    <d v="2017-09-02T00:00:00"/>
    <s v="Standard Class"/>
    <x v="416"/>
    <x v="416"/>
    <x v="1"/>
    <s v="United States"/>
    <s v="Fairfield"/>
    <s v="Connecticut"/>
    <n v="6824"/>
    <x v="3"/>
    <s v="OFF-ST-10001837"/>
    <x v="1"/>
    <s v="Storage"/>
    <s v="SAFCO Mobile Desk Side File, Wire Frame"/>
    <x v="6025"/>
    <n v="11"/>
    <n v="0"/>
    <n v="122.2936"/>
    <s v="Chuck Magee"/>
    <s v=""/>
    <n v="1"/>
    <n v="0"/>
  </r>
  <r>
    <n v="9694"/>
    <x v="4867"/>
    <x v="241"/>
    <d v="2019-09-28T00:00:00"/>
    <s v="Second Class"/>
    <x v="71"/>
    <x v="71"/>
    <x v="2"/>
    <s v="United States"/>
    <s v="San Francisco"/>
    <s v="California"/>
    <n v="94110"/>
    <x v="1"/>
    <s v="OFF-PA-10000551"/>
    <x v="1"/>
    <s v="Paper"/>
    <s v="Array Memo Cubes"/>
    <x v="4747"/>
    <n v="6"/>
    <n v="0"/>
    <n v="15.229199999999999"/>
    <s v="Anna Andreadi"/>
    <s v=""/>
    <n v="1"/>
    <n v="0"/>
  </r>
  <r>
    <n v="9695"/>
    <x v="4867"/>
    <x v="241"/>
    <d v="2019-09-28T00:00:00"/>
    <s v="Second Class"/>
    <x v="71"/>
    <x v="71"/>
    <x v="2"/>
    <s v="United States"/>
    <s v="San Francisco"/>
    <s v="California"/>
    <n v="94110"/>
    <x v="1"/>
    <s v="OFF-SU-10001574"/>
    <x v="1"/>
    <s v="Supplies"/>
    <s v="Acme Value Line Scissors"/>
    <x v="549"/>
    <n v="2"/>
    <n v="0"/>
    <n v="2.1899999999999995"/>
    <s v="Anna Andreadi"/>
    <s v=""/>
    <n v="1"/>
    <n v="0"/>
  </r>
  <r>
    <n v="9696"/>
    <x v="4868"/>
    <x v="25"/>
    <d v="2018-12-14T00:00:00"/>
    <s v="First Class"/>
    <x v="281"/>
    <x v="281"/>
    <x v="1"/>
    <s v="United States"/>
    <s v="Springfield"/>
    <s v="Ohio"/>
    <n v="45503"/>
    <x v="3"/>
    <s v="OFF-AP-10002892"/>
    <x v="1"/>
    <s v="Appliances"/>
    <s v="Belkin F5C206VTEL 6 Outlet Surge"/>
    <x v="6026"/>
    <n v="4"/>
    <n v="0.2"/>
    <n v="9.1919999999999931"/>
    <s v="Chuck Magee"/>
    <s v=""/>
    <n v="1"/>
    <n v="0"/>
  </r>
  <r>
    <n v="9697"/>
    <x v="4869"/>
    <x v="1225"/>
    <d v="2016-06-15T00:00:00"/>
    <s v="Second Class"/>
    <x v="96"/>
    <x v="96"/>
    <x v="1"/>
    <s v="United States"/>
    <s v="Detroit"/>
    <s v="Michigan"/>
    <n v="48234"/>
    <x v="2"/>
    <s v="OFF-LA-10003930"/>
    <x v="1"/>
    <s v="Labels"/>
    <s v="Dot Matrix Printer Tape Reel Labels, White, 5000/Box"/>
    <x v="4712"/>
    <n v="5"/>
    <n v="0"/>
    <n v="240.8595"/>
    <s v="Kelly Williams"/>
    <s v=""/>
    <n v="1"/>
    <n v="0"/>
  </r>
  <r>
    <n v="9698"/>
    <x v="4870"/>
    <x v="21"/>
    <d v="2018-03-11T00:00:00"/>
    <s v="Same Day"/>
    <x v="389"/>
    <x v="389"/>
    <x v="2"/>
    <s v="United States"/>
    <s v="Philadelphia"/>
    <s v="Pennsylvania"/>
    <n v="19140"/>
    <x v="3"/>
    <s v="FUR-FU-10001037"/>
    <x v="0"/>
    <s v="Furnishings"/>
    <s v="DAX Charcoal/Nickel-Tone Document Frame, 5 x 7"/>
    <x v="6027"/>
    <n v="4"/>
    <n v="0.2"/>
    <n v="9.48"/>
    <s v="Chuck Magee"/>
    <s v=""/>
    <n v="1"/>
    <n v="0"/>
  </r>
  <r>
    <n v="9699"/>
    <x v="4871"/>
    <x v="934"/>
    <d v="2019-12-19T00:00:00"/>
    <s v="Standard Class"/>
    <x v="730"/>
    <x v="730"/>
    <x v="0"/>
    <s v="United States"/>
    <s v="Inglewood"/>
    <s v="California"/>
    <n v="90301"/>
    <x v="1"/>
    <s v="OFF-PA-10004569"/>
    <x v="1"/>
    <s v="Paper"/>
    <s v="Wirebound Message Books, Two 4 1/4&quot; x 5&quot; Forms per Page"/>
    <x v="4861"/>
    <n v="3"/>
    <n v="0"/>
    <n v="10.7301"/>
    <s v="Anna Andreadi"/>
    <s v=""/>
    <n v="1"/>
    <n v="0"/>
  </r>
  <r>
    <n v="9700"/>
    <x v="4871"/>
    <x v="934"/>
    <d v="2019-12-19T00:00:00"/>
    <s v="Standard Class"/>
    <x v="730"/>
    <x v="730"/>
    <x v="0"/>
    <s v="United States"/>
    <s v="Inglewood"/>
    <s v="California"/>
    <n v="90301"/>
    <x v="1"/>
    <s v="OFF-AP-10000027"/>
    <x v="1"/>
    <s v="Appliances"/>
    <s v="Hoover Commercial SteamVac"/>
    <x v="3287"/>
    <n v="4"/>
    <n v="0"/>
    <n v="16.295999999999999"/>
    <s v="Anna Andreadi"/>
    <s v=""/>
    <n v="1"/>
    <n v="0"/>
  </r>
  <r>
    <n v="9701"/>
    <x v="4871"/>
    <x v="934"/>
    <d v="2019-12-19T00:00:00"/>
    <s v="Standard Class"/>
    <x v="730"/>
    <x v="730"/>
    <x v="0"/>
    <s v="United States"/>
    <s v="Inglewood"/>
    <s v="California"/>
    <n v="90301"/>
    <x v="1"/>
    <s v="TEC-PH-10000675"/>
    <x v="2"/>
    <s v="Phones"/>
    <s v="Panasonic KX TS3282B Corded phone"/>
    <x v="2103"/>
    <n v="3"/>
    <n v="0.2"/>
    <n v="14.758199999999995"/>
    <s v="Anna Andreadi"/>
    <s v=""/>
    <n v="1"/>
    <n v="0"/>
  </r>
  <r>
    <n v="9702"/>
    <x v="4872"/>
    <x v="859"/>
    <d v="2018-11-04T00:00:00"/>
    <s v="Standard Class"/>
    <x v="727"/>
    <x v="727"/>
    <x v="0"/>
    <s v="United States"/>
    <s v="San Luis Obispo"/>
    <s v="California"/>
    <n v="93405"/>
    <x v="1"/>
    <s v="OFF-FA-10003059"/>
    <x v="1"/>
    <s v="Fasteners"/>
    <s v="Assorted Color Push Pins"/>
    <x v="3657"/>
    <n v="2"/>
    <n v="0"/>
    <n v="1.1945999999999999"/>
    <s v="Anna Andreadi"/>
    <n v="1"/>
    <n v="0"/>
    <n v="0"/>
  </r>
  <r>
    <n v="9703"/>
    <x v="4873"/>
    <x v="689"/>
    <d v="2019-08-04T00:00:00"/>
    <s v="Standard Class"/>
    <x v="697"/>
    <x v="697"/>
    <x v="2"/>
    <s v="United States"/>
    <s v="Wilmington"/>
    <s v="Delaware"/>
    <n v="19805"/>
    <x v="3"/>
    <s v="OFF-PA-10003256"/>
    <x v="1"/>
    <s v="Paper"/>
    <s v="Avery Personal Creations Heavyweight Cards"/>
    <x v="1042"/>
    <n v="1"/>
    <n v="0"/>
    <n v="5.5391999999999992"/>
    <s v="Chuck Magee"/>
    <s v=""/>
    <n v="1"/>
    <n v="0"/>
  </r>
  <r>
    <n v="9704"/>
    <x v="4873"/>
    <x v="689"/>
    <d v="2019-08-04T00:00:00"/>
    <s v="Standard Class"/>
    <x v="697"/>
    <x v="697"/>
    <x v="2"/>
    <s v="United States"/>
    <s v="Wilmington"/>
    <s v="Delaware"/>
    <n v="19805"/>
    <x v="3"/>
    <s v="OFF-BI-10003656"/>
    <x v="1"/>
    <s v="Binders"/>
    <s v="Fellowes PB200 Plastic Comb Binding Machine"/>
    <x v="6028"/>
    <n v="5"/>
    <n v="0"/>
    <n v="390.97699999999998"/>
    <s v="Chuck Magee"/>
    <s v=""/>
    <n v="1"/>
    <n v="0"/>
  </r>
  <r>
    <n v="9705"/>
    <x v="4873"/>
    <x v="689"/>
    <d v="2019-08-04T00:00:00"/>
    <s v="Standard Class"/>
    <x v="697"/>
    <x v="697"/>
    <x v="2"/>
    <s v="United States"/>
    <s v="Wilmington"/>
    <s v="Delaware"/>
    <n v="19805"/>
    <x v="3"/>
    <s v="OFF-BI-10002897"/>
    <x v="1"/>
    <s v="Binders"/>
    <s v="Black Avery Memo-Size 3-Ring Binder, 5 1/2&quot; x 8 1/2&quot;"/>
    <x v="6029"/>
    <n v="3"/>
    <n v="0"/>
    <n v="5.3948999999999998"/>
    <s v="Chuck Magee"/>
    <s v=""/>
    <n v="1"/>
    <n v="0"/>
  </r>
  <r>
    <n v="9706"/>
    <x v="4874"/>
    <x v="15"/>
    <d v="2019-10-23T00:00:00"/>
    <s v="Standard Class"/>
    <x v="559"/>
    <x v="559"/>
    <x v="0"/>
    <s v="United States"/>
    <s v="San Francisco"/>
    <s v="California"/>
    <n v="94122"/>
    <x v="1"/>
    <s v="OFF-BI-10004826"/>
    <x v="1"/>
    <s v="Binders"/>
    <s v="JM Magazine Binder"/>
    <x v="5524"/>
    <n v="3"/>
    <n v="0.2"/>
    <n v="13.868400000000001"/>
    <s v="Anna Andreadi"/>
    <s v=""/>
    <n v="1"/>
    <n v="0"/>
  </r>
  <r>
    <n v="9707"/>
    <x v="4875"/>
    <x v="147"/>
    <d v="2018-10-27T00:00:00"/>
    <s v="Standard Class"/>
    <x v="229"/>
    <x v="229"/>
    <x v="0"/>
    <s v="United States"/>
    <s v="Los Angeles"/>
    <s v="California"/>
    <n v="90045"/>
    <x v="1"/>
    <s v="FUR-CH-10004626"/>
    <x v="0"/>
    <s v="Chairs"/>
    <s v="Office Star Flex Back Scooter Chair with Aluminum Finish Frame"/>
    <x v="6030"/>
    <n v="3"/>
    <n v="0.2"/>
    <n v="12.106799999999993"/>
    <s v="Anna Andreadi"/>
    <n v="1"/>
    <n v="0"/>
    <n v="0"/>
  </r>
  <r>
    <n v="9708"/>
    <x v="4875"/>
    <x v="147"/>
    <d v="2018-10-27T00:00:00"/>
    <s v="Standard Class"/>
    <x v="229"/>
    <x v="229"/>
    <x v="0"/>
    <s v="United States"/>
    <s v="Los Angeles"/>
    <s v="California"/>
    <n v="90045"/>
    <x v="1"/>
    <s v="OFF-AR-10000390"/>
    <x v="1"/>
    <s v="Art"/>
    <s v="Newell Chalk Holder"/>
    <x v="714"/>
    <n v="3"/>
    <n v="0"/>
    <n v="5.6993999999999998"/>
    <s v="Anna Andreadi"/>
    <n v="1"/>
    <n v="0"/>
    <n v="0"/>
  </r>
  <r>
    <n v="9709"/>
    <x v="4875"/>
    <x v="147"/>
    <d v="2018-10-27T00:00:00"/>
    <s v="Standard Class"/>
    <x v="229"/>
    <x v="229"/>
    <x v="0"/>
    <s v="United States"/>
    <s v="Los Angeles"/>
    <s v="California"/>
    <n v="90045"/>
    <x v="1"/>
    <s v="FUR-FU-10003731"/>
    <x v="0"/>
    <s v="Furnishings"/>
    <s v="Eldon Expressions Wood and Plastic Desk Accessories, Oak"/>
    <x v="3002"/>
    <n v="2"/>
    <n v="0"/>
    <n v="5.5888000000000009"/>
    <s v="Anna Andreadi"/>
    <n v="1"/>
    <n v="0"/>
    <n v="0"/>
  </r>
  <r>
    <n v="9710"/>
    <x v="4875"/>
    <x v="147"/>
    <d v="2018-10-27T00:00:00"/>
    <s v="Standard Class"/>
    <x v="229"/>
    <x v="229"/>
    <x v="0"/>
    <s v="United States"/>
    <s v="Los Angeles"/>
    <s v="California"/>
    <n v="90045"/>
    <x v="1"/>
    <s v="OFF-ST-10002743"/>
    <x v="1"/>
    <s v="Storage"/>
    <s v="SAFCO Boltless Steel Shelving"/>
    <x v="448"/>
    <n v="3"/>
    <n v="0"/>
    <n v="3.4091999999999842"/>
    <s v="Anna Andreadi"/>
    <n v="1"/>
    <n v="0"/>
    <n v="0"/>
  </r>
  <r>
    <n v="9711"/>
    <x v="4876"/>
    <x v="1127"/>
    <d v="2016-11-10T00:00:00"/>
    <s v="Standard Class"/>
    <x v="198"/>
    <x v="198"/>
    <x v="0"/>
    <s v="United States"/>
    <s v="Philadelphia"/>
    <s v="Pennsylvania"/>
    <n v="19143"/>
    <x v="3"/>
    <s v="FUR-FU-10001468"/>
    <x v="0"/>
    <s v="Furnishings"/>
    <s v="Tenex Antistatic Computer Chair Mats"/>
    <x v="6031"/>
    <n v="2"/>
    <n v="0.2"/>
    <n v="-34.196000000000026"/>
    <s v="Chuck Magee"/>
    <s v=""/>
    <n v="1"/>
    <n v="0"/>
  </r>
  <r>
    <n v="9712"/>
    <x v="4876"/>
    <x v="1127"/>
    <d v="2016-11-10T00:00:00"/>
    <s v="Standard Class"/>
    <x v="198"/>
    <x v="198"/>
    <x v="0"/>
    <s v="United States"/>
    <s v="Philadelphia"/>
    <s v="Pennsylvania"/>
    <n v="19143"/>
    <x v="3"/>
    <s v="OFF-BI-10003684"/>
    <x v="1"/>
    <s v="Binders"/>
    <s v="Wilson Jones Legal Size Ring Binders"/>
    <x v="6032"/>
    <n v="2"/>
    <n v="0.7"/>
    <n v="-8.7959999999999958"/>
    <s v="Chuck Magee"/>
    <s v=""/>
    <n v="1"/>
    <n v="0"/>
  </r>
  <r>
    <n v="9713"/>
    <x v="4876"/>
    <x v="1127"/>
    <d v="2016-11-10T00:00:00"/>
    <s v="Standard Class"/>
    <x v="198"/>
    <x v="198"/>
    <x v="0"/>
    <s v="United States"/>
    <s v="Philadelphia"/>
    <s v="Pennsylvania"/>
    <n v="19143"/>
    <x v="3"/>
    <s v="OFF-ST-10003716"/>
    <x v="1"/>
    <s v="Storage"/>
    <s v="Tennsco Double-Tier Lockers"/>
    <x v="6033"/>
    <n v="6"/>
    <n v="0.2"/>
    <n v="-94.508399999999995"/>
    <s v="Chuck Magee"/>
    <s v=""/>
    <n v="1"/>
    <n v="0"/>
  </r>
  <r>
    <n v="9714"/>
    <x v="4876"/>
    <x v="1127"/>
    <d v="2016-11-10T00:00:00"/>
    <s v="Standard Class"/>
    <x v="198"/>
    <x v="198"/>
    <x v="0"/>
    <s v="United States"/>
    <s v="Philadelphia"/>
    <s v="Pennsylvania"/>
    <n v="19143"/>
    <x v="3"/>
    <s v="TEC-AC-10001101"/>
    <x v="2"/>
    <s v="Accessories"/>
    <s v="Sony 16GB Class 10 Micro SDHC R40 Memory Card"/>
    <x v="5924"/>
    <n v="5"/>
    <n v="0.2"/>
    <n v="-6.4450000000000021"/>
    <s v="Chuck Magee"/>
    <s v=""/>
    <n v="1"/>
    <n v="0"/>
  </r>
  <r>
    <n v="9715"/>
    <x v="4876"/>
    <x v="1127"/>
    <d v="2016-11-10T00:00:00"/>
    <s v="Standard Class"/>
    <x v="198"/>
    <x v="198"/>
    <x v="0"/>
    <s v="United States"/>
    <s v="Philadelphia"/>
    <s v="Pennsylvania"/>
    <n v="19143"/>
    <x v="3"/>
    <s v="TEC-AC-10004864"/>
    <x v="2"/>
    <s v="Accessories"/>
    <s v="Memorex Micro Travel Drive 32 GB"/>
    <x v="2860"/>
    <n v="2"/>
    <n v="0.2"/>
    <n v="16.794600000000003"/>
    <s v="Chuck Magee"/>
    <s v=""/>
    <n v="1"/>
    <n v="0"/>
  </r>
  <r>
    <n v="9716"/>
    <x v="4877"/>
    <x v="77"/>
    <d v="2018-11-12T00:00:00"/>
    <s v="Standard Class"/>
    <x v="436"/>
    <x v="436"/>
    <x v="0"/>
    <s v="United States"/>
    <s v="San Francisco"/>
    <s v="California"/>
    <n v="94122"/>
    <x v="1"/>
    <s v="OFF-BI-10001543"/>
    <x v="1"/>
    <s v="Binders"/>
    <s v="GBC VeloBinder Manual Binding System"/>
    <x v="382"/>
    <n v="2"/>
    <n v="0.2"/>
    <n v="20.154400000000003"/>
    <s v="Anna Andreadi"/>
    <s v=""/>
    <n v="1"/>
    <n v="0"/>
  </r>
  <r>
    <n v="9717"/>
    <x v="4878"/>
    <x v="399"/>
    <d v="2018-08-14T00:00:00"/>
    <s v="Second Class"/>
    <x v="489"/>
    <x v="489"/>
    <x v="2"/>
    <s v="United States"/>
    <s v="Philadelphia"/>
    <s v="Pennsylvania"/>
    <n v="19134"/>
    <x v="3"/>
    <s v="OFF-AR-10000914"/>
    <x v="1"/>
    <s v="Art"/>
    <s v="Boston 16765 Mini Stand Up Battery Pencil Sharpener"/>
    <x v="6034"/>
    <n v="4"/>
    <n v="0.2"/>
    <n v="2.7984000000000027"/>
    <s v="Chuck Magee"/>
    <s v=""/>
    <n v="1"/>
    <n v="0"/>
  </r>
  <r>
    <n v="9718"/>
    <x v="4879"/>
    <x v="198"/>
    <d v="2018-05-31T00:00:00"/>
    <s v="Same Day"/>
    <x v="247"/>
    <x v="247"/>
    <x v="0"/>
    <s v="United States"/>
    <s v="Houston"/>
    <s v="Texas"/>
    <n v="77041"/>
    <x v="2"/>
    <s v="TEC-PH-10002293"/>
    <x v="2"/>
    <s v="Phones"/>
    <s v="Anker 36W 4-Port USB Wall Charger Travel Power Adapter for iPhone 5s 5c 5"/>
    <x v="1105"/>
    <n v="5"/>
    <n v="0.2"/>
    <n v="7.9960000000000058"/>
    <s v="Kelly Williams"/>
    <s v=""/>
    <n v="1"/>
    <n v="0"/>
  </r>
  <r>
    <n v="9719"/>
    <x v="4879"/>
    <x v="198"/>
    <d v="2018-05-31T00:00:00"/>
    <s v="Same Day"/>
    <x v="247"/>
    <x v="247"/>
    <x v="0"/>
    <s v="United States"/>
    <s v="Houston"/>
    <s v="Texas"/>
    <n v="77041"/>
    <x v="2"/>
    <s v="TEC-AC-10000109"/>
    <x v="2"/>
    <s v="Accessories"/>
    <s v="Sony Micro Vault Click 16 GB USB 2.0 Flash Drive"/>
    <x v="1922"/>
    <n v="5"/>
    <n v="0.2"/>
    <n v="11.198000000000015"/>
    <s v="Kelly Williams"/>
    <s v=""/>
    <n v="1"/>
    <n v="0"/>
  </r>
  <r>
    <n v="9720"/>
    <x v="4880"/>
    <x v="105"/>
    <d v="2019-11-14T00:00:00"/>
    <s v="Second Class"/>
    <x v="589"/>
    <x v="589"/>
    <x v="0"/>
    <s v="United States"/>
    <s v="Lancaster"/>
    <s v="Pennsylvania"/>
    <n v="17602"/>
    <x v="3"/>
    <s v="OFF-ST-10002574"/>
    <x v="1"/>
    <s v="Storage"/>
    <s v="SAFCO Commercial Wire Shelving, Black"/>
    <x v="3167"/>
    <n v="2"/>
    <n v="0.2"/>
    <n v="-55.256"/>
    <s v="Chuck Magee"/>
    <s v=""/>
    <n v="1"/>
    <n v="0"/>
  </r>
  <r>
    <n v="9721"/>
    <x v="4881"/>
    <x v="897"/>
    <d v="2018-09-26T00:00:00"/>
    <s v="Standard Class"/>
    <x v="294"/>
    <x v="294"/>
    <x v="1"/>
    <s v="United States"/>
    <s v="Green Bay"/>
    <s v="Wisconsin"/>
    <n v="54302"/>
    <x v="2"/>
    <s v="FUR-FU-10002445"/>
    <x v="0"/>
    <s v="Furnishings"/>
    <s v="DAX Two-Tone Rosewood/Black Document Frame, Desktop, 5 x 7"/>
    <x v="1651"/>
    <n v="2"/>
    <n v="0"/>
    <n v="7.5840000000000014"/>
    <s v="Kelly Williams"/>
    <s v=""/>
    <n v="1"/>
    <n v="0"/>
  </r>
  <r>
    <n v="9722"/>
    <x v="4882"/>
    <x v="595"/>
    <d v="2018-02-20T00:00:00"/>
    <s v="Standard Class"/>
    <x v="535"/>
    <x v="535"/>
    <x v="0"/>
    <s v="United States"/>
    <s v="New York City"/>
    <s v="New York"/>
    <n v="10024"/>
    <x v="3"/>
    <s v="FUR-CH-10001802"/>
    <x v="0"/>
    <s v="Chairs"/>
    <s v="Hon Every-Day Chair Series Swivel Task Chairs"/>
    <x v="6035"/>
    <n v="3"/>
    <n v="0.1"/>
    <n v="39.923399999999994"/>
    <s v="Chuck Magee"/>
    <s v=""/>
    <n v="1"/>
    <n v="0"/>
  </r>
  <r>
    <n v="9723"/>
    <x v="4882"/>
    <x v="595"/>
    <d v="2018-02-20T00:00:00"/>
    <s v="Standard Class"/>
    <x v="535"/>
    <x v="535"/>
    <x v="0"/>
    <s v="United States"/>
    <s v="New York City"/>
    <s v="New York"/>
    <n v="10024"/>
    <x v="3"/>
    <s v="TEC-AC-10003628"/>
    <x v="2"/>
    <s v="Accessories"/>
    <s v="Logitech 910-002974 M325 Wireless Mouse for Web Scrolling"/>
    <x v="1324"/>
    <n v="3"/>
    <n v="0"/>
    <n v="39.586800000000011"/>
    <s v="Chuck Magee"/>
    <s v=""/>
    <n v="1"/>
    <n v="0"/>
  </r>
  <r>
    <n v="9724"/>
    <x v="4883"/>
    <x v="1091"/>
    <d v="2016-12-26T00:00:00"/>
    <s v="Standard Class"/>
    <x v="69"/>
    <x v="69"/>
    <x v="2"/>
    <s v="United States"/>
    <s v="New York City"/>
    <s v="New York"/>
    <n v="10011"/>
    <x v="3"/>
    <s v="OFF-BI-10003984"/>
    <x v="1"/>
    <s v="Binders"/>
    <s v="Lock-Up Easel 'Spel-Binder'"/>
    <x v="6036"/>
    <n v="13"/>
    <n v="0.2"/>
    <n v="100.14029999999998"/>
    <s v="Chuck Magee"/>
    <s v=""/>
    <n v="1"/>
    <n v="0"/>
  </r>
  <r>
    <n v="9725"/>
    <x v="4884"/>
    <x v="901"/>
    <d v="2017-12-11T00:00:00"/>
    <s v="Standard Class"/>
    <x v="621"/>
    <x v="621"/>
    <x v="0"/>
    <s v="United States"/>
    <s v="Bloomington"/>
    <s v="Illinois"/>
    <n v="61701"/>
    <x v="2"/>
    <s v="OFF-EN-10004459"/>
    <x v="1"/>
    <s v="Envelopes"/>
    <s v="Security-Tint Envelopes"/>
    <x v="2096"/>
    <n v="2"/>
    <n v="0.2"/>
    <n v="4.4311999999999996"/>
    <s v="Kelly Williams"/>
    <s v=""/>
    <n v="1"/>
    <n v="0"/>
  </r>
  <r>
    <n v="9726"/>
    <x v="4885"/>
    <x v="697"/>
    <d v="2019-09-20T00:00:00"/>
    <s v="First Class"/>
    <x v="618"/>
    <x v="618"/>
    <x v="0"/>
    <s v="United States"/>
    <s v="Boise"/>
    <s v="Idaho"/>
    <n v="83704"/>
    <x v="1"/>
    <s v="TEC-AC-10001109"/>
    <x v="2"/>
    <s v="Accessories"/>
    <s v="Logitech Trackman Marble Mouse"/>
    <x v="1324"/>
    <n v="3"/>
    <n v="0"/>
    <n v="37.787400000000005"/>
    <s v="Anna Andreadi"/>
    <s v=""/>
    <n v="1"/>
    <n v="0"/>
  </r>
  <r>
    <n v="9727"/>
    <x v="4886"/>
    <x v="574"/>
    <d v="2019-12-04T00:00:00"/>
    <s v="First Class"/>
    <x v="27"/>
    <x v="27"/>
    <x v="0"/>
    <s v="United States"/>
    <s v="Lowell"/>
    <s v="Massachusetts"/>
    <n v="1852"/>
    <x v="3"/>
    <s v="OFF-AP-10001293"/>
    <x v="1"/>
    <s v="Appliances"/>
    <s v="Belkin 8 Outlet Surge Protector"/>
    <x v="6037"/>
    <n v="7"/>
    <n v="0"/>
    <n v="80.320799999999991"/>
    <s v="Chuck Magee"/>
    <n v="1"/>
    <n v="0"/>
    <n v="0"/>
  </r>
  <r>
    <n v="9728"/>
    <x v="4886"/>
    <x v="574"/>
    <d v="2019-12-04T00:00:00"/>
    <s v="First Class"/>
    <x v="27"/>
    <x v="27"/>
    <x v="0"/>
    <s v="United States"/>
    <s v="Lowell"/>
    <s v="Massachusetts"/>
    <n v="1852"/>
    <x v="3"/>
    <s v="TEC-PH-10004977"/>
    <x v="2"/>
    <s v="Phones"/>
    <s v="GE 30524EE4"/>
    <x v="508"/>
    <n v="5"/>
    <n v="0"/>
    <n v="284.18549999999993"/>
    <s v="Chuck Magee"/>
    <n v="1"/>
    <n v="0"/>
    <n v="0"/>
  </r>
  <r>
    <n v="9729"/>
    <x v="4886"/>
    <x v="574"/>
    <d v="2019-12-04T00:00:00"/>
    <s v="First Class"/>
    <x v="27"/>
    <x v="27"/>
    <x v="0"/>
    <s v="United States"/>
    <s v="Lowell"/>
    <s v="Massachusetts"/>
    <n v="1852"/>
    <x v="3"/>
    <s v="OFF-SU-10001935"/>
    <x v="1"/>
    <s v="Supplies"/>
    <s v="Staple remover"/>
    <x v="1009"/>
    <n v="2"/>
    <n v="0"/>
    <n v="0.17439999999999944"/>
    <s v="Chuck Magee"/>
    <n v="1"/>
    <n v="0"/>
    <n v="0"/>
  </r>
  <r>
    <n v="9730"/>
    <x v="4887"/>
    <x v="411"/>
    <d v="2016-10-04T00:00:00"/>
    <s v="Standard Class"/>
    <x v="432"/>
    <x v="432"/>
    <x v="0"/>
    <s v="United States"/>
    <s v="Seattle"/>
    <s v="Washington"/>
    <n v="98115"/>
    <x v="1"/>
    <s v="OFF-BI-10001308"/>
    <x v="1"/>
    <s v="Binders"/>
    <s v="GBC Standard Plastic Binding Systems' Combs"/>
    <x v="3769"/>
    <n v="2"/>
    <n v="0.2"/>
    <n v="3.1399999999999988"/>
    <s v="Anna Andreadi"/>
    <s v=""/>
    <n v="1"/>
    <n v="0"/>
  </r>
  <r>
    <n v="9731"/>
    <x v="4887"/>
    <x v="411"/>
    <d v="2016-10-04T00:00:00"/>
    <s v="Standard Class"/>
    <x v="432"/>
    <x v="432"/>
    <x v="0"/>
    <s v="United States"/>
    <s v="Seattle"/>
    <s v="Washington"/>
    <n v="98115"/>
    <x v="1"/>
    <s v="OFF-ST-10000046"/>
    <x v="1"/>
    <s v="Storage"/>
    <s v="Fellowes Super Stor/Drawer Files"/>
    <x v="6038"/>
    <n v="5"/>
    <n v="0"/>
    <n v="153.47250000000003"/>
    <s v="Anna Andreadi"/>
    <s v=""/>
    <n v="1"/>
    <n v="0"/>
  </r>
  <r>
    <n v="9732"/>
    <x v="4888"/>
    <x v="237"/>
    <d v="2019-11-19T00:00:00"/>
    <s v="Standard Class"/>
    <x v="555"/>
    <x v="555"/>
    <x v="0"/>
    <s v="United States"/>
    <s v="Los Angeles"/>
    <s v="California"/>
    <n v="90049"/>
    <x v="1"/>
    <s v="OFF-AR-10003504"/>
    <x v="1"/>
    <s v="Art"/>
    <s v="Newell 347"/>
    <x v="1369"/>
    <n v="8"/>
    <n v="0"/>
    <n v="9.9295999999999971"/>
    <s v="Anna Andreadi"/>
    <s v=""/>
    <n v="1"/>
    <n v="0"/>
  </r>
  <r>
    <n v="9733"/>
    <x v="4889"/>
    <x v="1071"/>
    <d v="2016-08-25T00:00:00"/>
    <s v="Standard Class"/>
    <x v="714"/>
    <x v="714"/>
    <x v="1"/>
    <s v="United States"/>
    <s v="Hampton"/>
    <s v="Virginia"/>
    <n v="23666"/>
    <x v="0"/>
    <s v="FUR-CH-10001797"/>
    <x v="0"/>
    <s v="Chairs"/>
    <s v="Safco Chair Connectors, 6/Carton"/>
    <x v="6039"/>
    <n v="13"/>
    <n v="0"/>
    <n v="145.06959999999992"/>
    <s v="Cassandra Brandow"/>
    <s v=""/>
    <n v="1"/>
    <n v="0"/>
  </r>
  <r>
    <n v="9734"/>
    <x v="4889"/>
    <x v="1071"/>
    <d v="2016-08-25T00:00:00"/>
    <s v="Standard Class"/>
    <x v="714"/>
    <x v="714"/>
    <x v="1"/>
    <s v="United States"/>
    <s v="Hampton"/>
    <s v="Virginia"/>
    <n v="23666"/>
    <x v="0"/>
    <s v="OFF-PA-10000246"/>
    <x v="1"/>
    <s v="Paper"/>
    <s v="Riverleaf Stik-Withit Designer Note Cubes"/>
    <x v="6040"/>
    <n v="2"/>
    <n v="0"/>
    <n v="9.2552000000000003"/>
    <s v="Cassandra Brandow"/>
    <s v=""/>
    <n v="1"/>
    <n v="0"/>
  </r>
  <r>
    <n v="9735"/>
    <x v="4889"/>
    <x v="1071"/>
    <d v="2016-08-25T00:00:00"/>
    <s v="Standard Class"/>
    <x v="714"/>
    <x v="714"/>
    <x v="1"/>
    <s v="United States"/>
    <s v="Hampton"/>
    <s v="Virginia"/>
    <n v="23666"/>
    <x v="0"/>
    <s v="OFF-BI-10001359"/>
    <x v="1"/>
    <s v="Binders"/>
    <s v="GBC DocuBind TL300 Electric Binding System"/>
    <x v="6041"/>
    <n v="1"/>
    <n v="0"/>
    <n v="421.58529999999996"/>
    <s v="Cassandra Brandow"/>
    <s v=""/>
    <n v="1"/>
    <n v="0"/>
  </r>
  <r>
    <n v="9736"/>
    <x v="4890"/>
    <x v="84"/>
    <d v="2016-11-22T00:00:00"/>
    <s v="Second Class"/>
    <x v="57"/>
    <x v="57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x v="490"/>
    <n v="1"/>
    <n v="0.2"/>
    <n v="1.9844999999999995"/>
    <s v="Chuck Magee"/>
    <s v=""/>
    <n v="1"/>
    <n v="0"/>
  </r>
  <r>
    <n v="9737"/>
    <x v="4891"/>
    <x v="685"/>
    <d v="2017-07-03T00:00:00"/>
    <s v="Standard Class"/>
    <x v="739"/>
    <x v="739"/>
    <x v="2"/>
    <s v="United States"/>
    <s v="Omaha"/>
    <s v="Nebraska"/>
    <n v="68104"/>
    <x v="2"/>
    <s v="TEC-PH-10004667"/>
    <x v="2"/>
    <s v="Phones"/>
    <s v="Cisco 8x8 Inc. 6753i IP Business Phone System"/>
    <x v="3420"/>
    <n v="2"/>
    <n v="0"/>
    <n v="72.894599999999997"/>
    <s v="Kelly Williams"/>
    <s v=""/>
    <n v="1"/>
    <n v="0"/>
  </r>
  <r>
    <n v="9738"/>
    <x v="4892"/>
    <x v="633"/>
    <d v="2019-03-21T00:00:00"/>
    <s v="Standard Class"/>
    <x v="629"/>
    <x v="629"/>
    <x v="1"/>
    <s v="United States"/>
    <s v="Los Angeles"/>
    <s v="California"/>
    <n v="90032"/>
    <x v="1"/>
    <s v="OFF-ST-10002615"/>
    <x v="1"/>
    <s v="Storage"/>
    <s v="Dual Level, Single-Width Filing Carts"/>
    <x v="2385"/>
    <n v="2"/>
    <n v="0"/>
    <n v="80.631200000000007"/>
    <s v="Anna Andreadi"/>
    <s v=""/>
    <n v="1"/>
    <n v="0"/>
  </r>
  <r>
    <n v="9739"/>
    <x v="4892"/>
    <x v="633"/>
    <d v="2019-03-21T00:00:00"/>
    <s v="Standard Class"/>
    <x v="629"/>
    <x v="629"/>
    <x v="1"/>
    <s v="United States"/>
    <s v="Los Angeles"/>
    <s v="California"/>
    <n v="90032"/>
    <x v="1"/>
    <s v="OFF-BI-10004236"/>
    <x v="1"/>
    <s v="Binders"/>
    <s v="XtraLife ClearVue Slant-D Ring Binder, White, 3&quot;"/>
    <x v="6042"/>
    <n v="6"/>
    <n v="0.2"/>
    <n v="22.900799999999997"/>
    <s v="Anna Andreadi"/>
    <s v=""/>
    <n v="1"/>
    <n v="0"/>
  </r>
  <r>
    <n v="9740"/>
    <x v="4892"/>
    <x v="633"/>
    <d v="2019-03-21T00:00:00"/>
    <s v="Standard Class"/>
    <x v="629"/>
    <x v="629"/>
    <x v="1"/>
    <s v="United States"/>
    <s v="Los Angeles"/>
    <s v="California"/>
    <n v="90032"/>
    <x v="1"/>
    <s v="OFF-BI-10001757"/>
    <x v="1"/>
    <s v="Binders"/>
    <s v="Pressboard Hanging Data Binders for Unburst Sheets"/>
    <x v="1209"/>
    <n v="5"/>
    <n v="0.2"/>
    <n v="6.8879999999999981"/>
    <s v="Anna Andreadi"/>
    <s v=""/>
    <n v="1"/>
    <n v="0"/>
  </r>
  <r>
    <n v="9741"/>
    <x v="4892"/>
    <x v="633"/>
    <d v="2019-03-21T00:00:00"/>
    <s v="Standard Class"/>
    <x v="629"/>
    <x v="629"/>
    <x v="1"/>
    <s v="United States"/>
    <s v="Los Angeles"/>
    <s v="California"/>
    <n v="90032"/>
    <x v="1"/>
    <s v="OFF-AP-10001154"/>
    <x v="1"/>
    <s v="Appliances"/>
    <s v="Bionaire Personal Warm Mist Humidifier/Vaporizer"/>
    <x v="6043"/>
    <n v="3"/>
    <n v="0"/>
    <n v="54.861300000000007"/>
    <s v="Anna Andreadi"/>
    <s v=""/>
    <n v="1"/>
    <n v="0"/>
  </r>
  <r>
    <n v="9742"/>
    <x v="4893"/>
    <x v="627"/>
    <d v="2017-11-12T00:00:00"/>
    <s v="Standard Class"/>
    <x v="425"/>
    <x v="425"/>
    <x v="1"/>
    <s v="United States"/>
    <s v="Burlington"/>
    <s v="Vermont"/>
    <m/>
    <x v="3"/>
    <s v="FUR-BO-10004834"/>
    <x v="0"/>
    <s v="Bookcases"/>
    <s v="Riverside Palais Royal Lawyers Bookcase, Royale Cherry Finish"/>
    <x v="6044"/>
    <n v="5"/>
    <n v="0"/>
    <n v="1013.1270000000001"/>
    <s v="Chuck Magee"/>
    <s v=""/>
    <n v="1"/>
    <n v="0"/>
  </r>
  <r>
    <n v="9743"/>
    <x v="4894"/>
    <x v="354"/>
    <d v="2019-12-02T00:00:00"/>
    <s v="Standard Class"/>
    <x v="212"/>
    <x v="212"/>
    <x v="0"/>
    <s v="United States"/>
    <s v="San Diego"/>
    <s v="California"/>
    <n v="92037"/>
    <x v="1"/>
    <s v="OFF-LA-10001074"/>
    <x v="1"/>
    <s v="Labels"/>
    <s v="Round Specialty Laser Printer Labels"/>
    <x v="6045"/>
    <n v="5"/>
    <n v="0"/>
    <n v="29.445499999999996"/>
    <s v="Anna Andreadi"/>
    <s v=""/>
    <n v="1"/>
    <n v="0"/>
  </r>
  <r>
    <n v="9744"/>
    <x v="4895"/>
    <x v="950"/>
    <d v="2018-06-22T00:00:00"/>
    <s v="Standard Class"/>
    <x v="370"/>
    <x v="370"/>
    <x v="0"/>
    <s v="United States"/>
    <s v="Newark"/>
    <s v="Delaware"/>
    <n v="19711"/>
    <x v="3"/>
    <s v="OFF-LA-10001641"/>
    <x v="1"/>
    <s v="Labels"/>
    <s v="Avery 518"/>
    <x v="1242"/>
    <n v="3"/>
    <n v="0"/>
    <n v="4.5359999999999996"/>
    <s v="Chuck Magee"/>
    <s v=""/>
    <n v="1"/>
    <n v="0"/>
  </r>
  <r>
    <n v="9745"/>
    <x v="4896"/>
    <x v="276"/>
    <d v="2019-01-25T00:00:00"/>
    <s v="Standard Class"/>
    <x v="648"/>
    <x v="648"/>
    <x v="0"/>
    <s v="United States"/>
    <s v="Aurora"/>
    <s v="Illinois"/>
    <n v="60505"/>
    <x v="2"/>
    <s v="OFF-EN-10002230"/>
    <x v="1"/>
    <s v="Envelopes"/>
    <s v="Airmail Envelopes"/>
    <x v="6046"/>
    <n v="4"/>
    <n v="0.2"/>
    <n v="90.64439999999999"/>
    <s v="Kelly Williams"/>
    <s v=""/>
    <n v="1"/>
    <n v="0"/>
  </r>
  <r>
    <n v="9746"/>
    <x v="4897"/>
    <x v="221"/>
    <d v="2019-11-24T00:00:00"/>
    <s v="Same Day"/>
    <x v="443"/>
    <x v="443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x v="6047"/>
    <n v="2"/>
    <n v="0.2"/>
    <n v="9.1020000000000039"/>
    <s v="Anna Andreadi"/>
    <s v=""/>
    <n v="1"/>
    <n v="0"/>
  </r>
  <r>
    <n v="9747"/>
    <x v="4897"/>
    <x v="221"/>
    <d v="2019-11-24T00:00:00"/>
    <s v="Same Day"/>
    <x v="443"/>
    <x v="443"/>
    <x v="0"/>
    <s v="United States"/>
    <s v="Los Angeles"/>
    <s v="California"/>
    <n v="90008"/>
    <x v="1"/>
    <s v="FUR-TA-10001676"/>
    <x v="0"/>
    <s v="Tables"/>
    <s v="Hon 61000 Series Interactive Training Tables"/>
    <x v="4085"/>
    <n v="2"/>
    <n v="0.2"/>
    <n v="-1.7772000000000041"/>
    <s v="Anna Andreadi"/>
    <s v=""/>
    <n v="1"/>
    <n v="0"/>
  </r>
  <r>
    <n v="9748"/>
    <x v="4898"/>
    <x v="7"/>
    <d v="2016-11-15T00:00:00"/>
    <s v="Standard Class"/>
    <x v="3"/>
    <x v="3"/>
    <x v="0"/>
    <s v="United States"/>
    <s v="Chicago"/>
    <s v="Illinois"/>
    <n v="60653"/>
    <x v="2"/>
    <s v="FUR-FU-10000175"/>
    <x v="0"/>
    <s v="Furnishings"/>
    <s v="DAX Wood Document Frame."/>
    <x v="6048"/>
    <n v="2"/>
    <n v="0.6"/>
    <n v="-7.9634"/>
    <s v="Kelly Williams"/>
    <s v=""/>
    <n v="1"/>
    <n v="0"/>
  </r>
  <r>
    <n v="9749"/>
    <x v="4898"/>
    <x v="7"/>
    <d v="2016-11-15T00:00:00"/>
    <s v="Standard Class"/>
    <x v="3"/>
    <x v="3"/>
    <x v="0"/>
    <s v="United States"/>
    <s v="Chicago"/>
    <s v="Illinois"/>
    <n v="60653"/>
    <x v="2"/>
    <s v="FUR-CH-10003379"/>
    <x v="0"/>
    <s v="Chairs"/>
    <s v="Global Commerce Series High-Back Swivel/Tilt Chairs"/>
    <x v="840"/>
    <n v="4"/>
    <n v="0.3"/>
    <n v="-56.995999999999981"/>
    <s v="Kelly Williams"/>
    <s v=""/>
    <n v="1"/>
    <n v="0"/>
  </r>
  <r>
    <n v="9750"/>
    <x v="4899"/>
    <x v="758"/>
    <d v="2018-03-08T00:00:00"/>
    <s v="Standard Class"/>
    <x v="613"/>
    <x v="613"/>
    <x v="1"/>
    <s v="United States"/>
    <s v="Dover"/>
    <s v="New Hampshire"/>
    <n v="3820"/>
    <x v="3"/>
    <s v="TEC-AC-10002567"/>
    <x v="2"/>
    <s v="Accessories"/>
    <s v="Logitech G602 Wireless Gaming Mouse"/>
    <x v="460"/>
    <n v="2"/>
    <n v="0"/>
    <n v="57.592799999999997"/>
    <s v="Chuck Magee"/>
    <s v=""/>
    <n v="1"/>
    <n v="0"/>
  </r>
  <r>
    <n v="9751"/>
    <x v="4900"/>
    <x v="1226"/>
    <d v="2018-10-15T00:00:00"/>
    <s v="Standard Class"/>
    <x v="212"/>
    <x v="212"/>
    <x v="0"/>
    <s v="United States"/>
    <s v="Chicago"/>
    <s v="Illinois"/>
    <n v="60610"/>
    <x v="2"/>
    <s v="OFF-AR-10003183"/>
    <x v="1"/>
    <s v="Art"/>
    <s v="Avery Fluorescent Highlighter Four-Color Set"/>
    <x v="758"/>
    <n v="2"/>
    <n v="0.2"/>
    <n v="0.66799999999999948"/>
    <s v="Kelly Williams"/>
    <s v=""/>
    <n v="1"/>
    <n v="0"/>
  </r>
  <r>
    <n v="9752"/>
    <x v="4900"/>
    <x v="1226"/>
    <d v="2018-10-15T00:00:00"/>
    <s v="Standard Class"/>
    <x v="212"/>
    <x v="212"/>
    <x v="0"/>
    <s v="United States"/>
    <s v="Chicago"/>
    <s v="Illinois"/>
    <n v="60610"/>
    <x v="2"/>
    <s v="OFF-AR-10001446"/>
    <x v="1"/>
    <s v="Art"/>
    <s v="Newell 309"/>
    <x v="1806"/>
    <n v="3"/>
    <n v="0.2"/>
    <n v="3.4649999999999999"/>
    <s v="Kelly Williams"/>
    <s v=""/>
    <n v="1"/>
    <n v="0"/>
  </r>
  <r>
    <n v="9753"/>
    <x v="4901"/>
    <x v="949"/>
    <d v="2018-07-02T00:00:00"/>
    <s v="First Class"/>
    <x v="125"/>
    <x v="125"/>
    <x v="2"/>
    <s v="United States"/>
    <s v="Seattle"/>
    <s v="Washington"/>
    <n v="98115"/>
    <x v="1"/>
    <s v="OFF-BI-10000145"/>
    <x v="1"/>
    <s v="Binders"/>
    <s v="Zipper Ring Binder Pockets"/>
    <x v="6049"/>
    <n v="1"/>
    <n v="0.2"/>
    <n v="0.90479999999999983"/>
    <s v="Anna Andreadi"/>
    <s v=""/>
    <n v="1"/>
    <n v="0"/>
  </r>
  <r>
    <n v="9754"/>
    <x v="4902"/>
    <x v="996"/>
    <d v="2019-03-29T00:00:00"/>
    <s v="Second Class"/>
    <x v="48"/>
    <x v="48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x v="341"/>
    <n v="2"/>
    <n v="0"/>
    <n v="3.7995999999999999"/>
    <s v="Cassandra Brandow"/>
    <s v=""/>
    <n v="1"/>
    <n v="0"/>
  </r>
  <r>
    <n v="9755"/>
    <x v="4902"/>
    <x v="996"/>
    <d v="2019-03-29T00:00:00"/>
    <s v="Second Class"/>
    <x v="48"/>
    <x v="48"/>
    <x v="0"/>
    <s v="United States"/>
    <s v="Richmond"/>
    <s v="Virginia"/>
    <n v="23223"/>
    <x v="0"/>
    <s v="OFF-BI-10001679"/>
    <x v="1"/>
    <s v="Binders"/>
    <s v="GBC Instant Index System for Binding Systems"/>
    <x v="2788"/>
    <n v="2"/>
    <n v="0"/>
    <n v="8.8800000000000008"/>
    <s v="Cassandra Brandow"/>
    <s v=""/>
    <n v="1"/>
    <n v="0"/>
  </r>
  <r>
    <n v="9756"/>
    <x v="4902"/>
    <x v="996"/>
    <d v="2019-03-29T00:00:00"/>
    <s v="Second Class"/>
    <x v="48"/>
    <x v="48"/>
    <x v="0"/>
    <s v="United States"/>
    <s v="Richmond"/>
    <s v="Virginia"/>
    <n v="23223"/>
    <x v="0"/>
    <s v="OFF-ST-10001128"/>
    <x v="1"/>
    <s v="Storage"/>
    <s v="Carina Mini System Audio Rack, Model AR050B"/>
    <x v="743"/>
    <n v="3"/>
    <n v="0"/>
    <n v="9.9882000000000204"/>
    <s v="Cassandra Brandow"/>
    <s v=""/>
    <n v="1"/>
    <n v="0"/>
  </r>
  <r>
    <n v="9757"/>
    <x v="4902"/>
    <x v="996"/>
    <d v="2019-03-29T00:00:00"/>
    <s v="Second Class"/>
    <x v="48"/>
    <x v="48"/>
    <x v="0"/>
    <s v="United States"/>
    <s v="Richmond"/>
    <s v="Virginia"/>
    <n v="23223"/>
    <x v="0"/>
    <s v="FUR-TA-10002533"/>
    <x v="0"/>
    <s v="Tables"/>
    <s v="BPI Conference Tables"/>
    <x v="4898"/>
    <n v="2"/>
    <n v="0"/>
    <n v="58.419999999999987"/>
    <s v="Cassandra Brandow"/>
    <s v=""/>
    <n v="1"/>
    <n v="0"/>
  </r>
  <r>
    <n v="9758"/>
    <x v="4902"/>
    <x v="996"/>
    <d v="2019-03-29T00:00:00"/>
    <s v="Second Class"/>
    <x v="48"/>
    <x v="48"/>
    <x v="0"/>
    <s v="United States"/>
    <s v="Richmond"/>
    <s v="Virginia"/>
    <n v="23223"/>
    <x v="0"/>
    <s v="TEC-PH-10004006"/>
    <x v="2"/>
    <s v="Phones"/>
    <s v="Panasonic KX - TS880B Telephone"/>
    <x v="6050"/>
    <n v="5"/>
    <n v="0"/>
    <n v="55.647000000000006"/>
    <s v="Cassandra Brandow"/>
    <s v=""/>
    <n v="1"/>
    <n v="0"/>
  </r>
  <r>
    <n v="9759"/>
    <x v="4902"/>
    <x v="996"/>
    <d v="2019-03-29T00:00:00"/>
    <s v="Second Class"/>
    <x v="48"/>
    <x v="48"/>
    <x v="0"/>
    <s v="United States"/>
    <s v="Richmond"/>
    <s v="Virginia"/>
    <n v="23223"/>
    <x v="0"/>
    <s v="OFF-PA-10002615"/>
    <x v="1"/>
    <s v="Paper"/>
    <s v="Ampad Gold Fibre Wirebound Steno Books, 6&quot; x 9&quot;, Gregg Ruled"/>
    <x v="4634"/>
    <n v="4"/>
    <n v="0"/>
    <n v="8.1143999999999998"/>
    <s v="Cassandra Brandow"/>
    <s v=""/>
    <n v="1"/>
    <n v="0"/>
  </r>
  <r>
    <n v="9760"/>
    <x v="4903"/>
    <x v="731"/>
    <d v="2018-11-05T00:00:00"/>
    <s v="Standard Class"/>
    <x v="245"/>
    <x v="245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x v="4707"/>
    <n v="5"/>
    <n v="0.2"/>
    <n v="70.196000000000026"/>
    <s v="Anna Andreadi"/>
    <s v=""/>
    <n v="1"/>
    <n v="0"/>
  </r>
  <r>
    <n v="9761"/>
    <x v="4904"/>
    <x v="259"/>
    <d v="2019-11-08T00:00:00"/>
    <s v="Standard Class"/>
    <x v="454"/>
    <x v="454"/>
    <x v="2"/>
    <s v="United States"/>
    <s v="Springdale"/>
    <s v="Arkansas"/>
    <n v="72762"/>
    <x v="0"/>
    <s v="OFF-AR-10000657"/>
    <x v="1"/>
    <s v="Art"/>
    <s v="Binney &amp; Smith inkTank Desk Highlighter, Chisel Tip, Yellow, 12/Box"/>
    <x v="6051"/>
    <n v="2"/>
    <n v="0"/>
    <n v="1.4189999999999996"/>
    <s v="Cassandra Brandow"/>
    <s v=""/>
    <n v="1"/>
    <n v="0"/>
  </r>
  <r>
    <n v="9762"/>
    <x v="4905"/>
    <x v="1047"/>
    <d v="2016-02-18T00:00:00"/>
    <s v="Standard Class"/>
    <x v="504"/>
    <x v="504"/>
    <x v="1"/>
    <s v="United States"/>
    <s v="Seattle"/>
    <s v="Washington"/>
    <n v="98103"/>
    <x v="1"/>
    <s v="TEC-AC-10000736"/>
    <x v="2"/>
    <s v="Accessories"/>
    <s v="Logitech G600 MMO Gaming Mouse"/>
    <x v="764"/>
    <n v="3"/>
    <n v="0"/>
    <n v="86.389199999999988"/>
    <s v="Anna Andreadi"/>
    <s v=""/>
    <n v="1"/>
    <n v="0"/>
  </r>
  <r>
    <n v="9763"/>
    <x v="4905"/>
    <x v="1047"/>
    <d v="2016-02-18T00:00:00"/>
    <s v="Standard Class"/>
    <x v="504"/>
    <x v="504"/>
    <x v="1"/>
    <s v="United States"/>
    <s v="Seattle"/>
    <s v="Washington"/>
    <n v="98103"/>
    <x v="1"/>
    <s v="OFF-AP-10001293"/>
    <x v="1"/>
    <s v="Appliances"/>
    <s v="Belkin 8 Outlet Surge Protector"/>
    <x v="3411"/>
    <n v="2"/>
    <n v="0"/>
    <n v="22.948799999999999"/>
    <s v="Anna Andreadi"/>
    <s v=""/>
    <n v="1"/>
    <n v="0"/>
  </r>
  <r>
    <n v="9764"/>
    <x v="4905"/>
    <x v="1047"/>
    <d v="2016-02-18T00:00:00"/>
    <s v="Standard Class"/>
    <x v="504"/>
    <x v="504"/>
    <x v="1"/>
    <s v="United States"/>
    <s v="Seattle"/>
    <s v="Washington"/>
    <n v="98103"/>
    <x v="1"/>
    <s v="OFF-SU-10000157"/>
    <x v="1"/>
    <s v="Supplies"/>
    <s v="Compact Automatic Electric Letter Opener"/>
    <x v="4148"/>
    <n v="2"/>
    <n v="0"/>
    <n v="4.7724000000000046"/>
    <s v="Anna Andreadi"/>
    <s v=""/>
    <n v="1"/>
    <n v="0"/>
  </r>
  <r>
    <n v="9765"/>
    <x v="4906"/>
    <x v="1227"/>
    <d v="2016-06-23T00:00:00"/>
    <s v="Standard Class"/>
    <x v="498"/>
    <x v="498"/>
    <x v="0"/>
    <s v="United States"/>
    <s v="Los Angeles"/>
    <s v="California"/>
    <n v="90036"/>
    <x v="1"/>
    <s v="TEC-PH-10000215"/>
    <x v="2"/>
    <s v="Phones"/>
    <s v="Plantronics Cordless Phone Headset with In-line Volume - M214C"/>
    <x v="6052"/>
    <n v="5"/>
    <n v="0.2"/>
    <n v="12.232500000000009"/>
    <s v="Anna Andreadi"/>
    <s v=""/>
    <n v="1"/>
    <n v="0"/>
  </r>
  <r>
    <n v="9766"/>
    <x v="4907"/>
    <x v="1228"/>
    <d v="2019-03-06T00:00:00"/>
    <s v="Standard Class"/>
    <x v="551"/>
    <x v="551"/>
    <x v="0"/>
    <s v="United States"/>
    <s v="Middletown"/>
    <s v="Connecticut"/>
    <n v="6457"/>
    <x v="3"/>
    <s v="OFF-BI-10001757"/>
    <x v="1"/>
    <s v="Binders"/>
    <s v="Pressboard Hanging Data Binders for Unburst Sheets"/>
    <x v="296"/>
    <n v="2"/>
    <n v="0"/>
    <n v="4.7231999999999994"/>
    <s v="Chuck Magee"/>
    <s v=""/>
    <n v="1"/>
    <n v="0"/>
  </r>
  <r>
    <n v="9767"/>
    <x v="4907"/>
    <x v="1228"/>
    <d v="2019-03-06T00:00:00"/>
    <s v="Standard Class"/>
    <x v="551"/>
    <x v="551"/>
    <x v="0"/>
    <s v="United States"/>
    <s v="Middletown"/>
    <s v="Connecticut"/>
    <n v="6457"/>
    <x v="3"/>
    <s v="OFF-PA-10002137"/>
    <x v="1"/>
    <s v="Paper"/>
    <s v="Southworth 100% Résumé Paper, 24lb."/>
    <x v="4034"/>
    <n v="1"/>
    <n v="0"/>
    <n v="3.5009999999999994"/>
    <s v="Chuck Magee"/>
    <s v=""/>
    <n v="1"/>
    <n v="0"/>
  </r>
  <r>
    <n v="9768"/>
    <x v="4908"/>
    <x v="34"/>
    <d v="2019-12-15T00:00:00"/>
    <s v="Standard Class"/>
    <x v="560"/>
    <x v="560"/>
    <x v="0"/>
    <s v="United States"/>
    <s v="Grand Rapids"/>
    <s v="Michigan"/>
    <n v="49505"/>
    <x v="2"/>
    <s v="OFF-BI-10000088"/>
    <x v="1"/>
    <s v="Binders"/>
    <s v="GBC Imprintable Covers"/>
    <x v="2803"/>
    <n v="5"/>
    <n v="0"/>
    <n v="26.901000000000003"/>
    <s v="Kelly Williams"/>
    <s v=""/>
    <n v="1"/>
    <n v="0"/>
  </r>
  <r>
    <n v="9769"/>
    <x v="4909"/>
    <x v="226"/>
    <d v="2019-12-14T00:00:00"/>
    <s v="Standard Class"/>
    <x v="426"/>
    <x v="426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x v="6053"/>
    <n v="6"/>
    <n v="0"/>
    <n v="25.02"/>
    <s v="Anna Andreadi"/>
    <n v="1"/>
    <n v="0"/>
    <n v="0"/>
  </r>
  <r>
    <n v="9770"/>
    <x v="4910"/>
    <x v="390"/>
    <d v="2018-11-30T00:00:00"/>
    <s v="Standard Class"/>
    <x v="337"/>
    <x v="337"/>
    <x v="2"/>
    <s v="United States"/>
    <s v="Hialeah"/>
    <s v="Florida"/>
    <n v="33012"/>
    <x v="0"/>
    <s v="FUR-BO-10001619"/>
    <x v="0"/>
    <s v="Bookcases"/>
    <s v="O'Sullivan Cherrywood Estates Traditional Bookcase"/>
    <x v="6054"/>
    <n v="5"/>
    <n v="0.2"/>
    <n v="8.4979999999999762"/>
    <s v="Cassandra Brandow"/>
    <s v=""/>
    <n v="1"/>
    <n v="0"/>
  </r>
  <r>
    <n v="9771"/>
    <x v="4910"/>
    <x v="390"/>
    <d v="2018-11-30T00:00:00"/>
    <s v="Standard Class"/>
    <x v="337"/>
    <x v="337"/>
    <x v="2"/>
    <s v="United States"/>
    <s v="Hialeah"/>
    <s v="Florida"/>
    <n v="33012"/>
    <x v="0"/>
    <s v="OFF-PA-10001609"/>
    <x v="1"/>
    <s v="Paper"/>
    <s v="Tops Wirebound Message Log Books"/>
    <x v="3330"/>
    <n v="4"/>
    <n v="0.2"/>
    <n v="3.4215999999999993"/>
    <s v="Cassandra Brandow"/>
    <s v=""/>
    <n v="1"/>
    <n v="0"/>
  </r>
  <r>
    <n v="9772"/>
    <x v="4910"/>
    <x v="390"/>
    <d v="2018-11-30T00:00:00"/>
    <s v="Standard Class"/>
    <x v="337"/>
    <x v="337"/>
    <x v="2"/>
    <s v="United States"/>
    <s v="Hialeah"/>
    <s v="Florida"/>
    <n v="33012"/>
    <x v="0"/>
    <s v="OFF-AP-10002765"/>
    <x v="1"/>
    <s v="Appliances"/>
    <s v="Fellowes Advanced Computer Series Surge Protectors"/>
    <x v="6055"/>
    <n v="2"/>
    <n v="0.2"/>
    <n v="4.2384000000000022"/>
    <s v="Cassandra Brandow"/>
    <s v=""/>
    <n v="1"/>
    <n v="0"/>
  </r>
  <r>
    <n v="9773"/>
    <x v="4911"/>
    <x v="894"/>
    <d v="2018-07-03T00:00:00"/>
    <s v="Same Day"/>
    <x v="524"/>
    <x v="524"/>
    <x v="1"/>
    <s v="United States"/>
    <s v="Philadelphia"/>
    <s v="Pennsylvania"/>
    <n v="19143"/>
    <x v="3"/>
    <s v="OFF-PA-10000167"/>
    <x v="1"/>
    <s v="Paper"/>
    <s v="Xerox 1925"/>
    <x v="3971"/>
    <n v="5"/>
    <n v="0.2"/>
    <n v="38.724999999999994"/>
    <s v="Chuck Magee"/>
    <s v=""/>
    <n v="1"/>
    <n v="0"/>
  </r>
  <r>
    <n v="9774"/>
    <x v="4912"/>
    <x v="190"/>
    <d v="2018-07-03T00:00:00"/>
    <s v="Standard Class"/>
    <x v="418"/>
    <x v="418"/>
    <x v="0"/>
    <s v="United States"/>
    <s v="Atlanta"/>
    <s v="Georgia"/>
    <n v="30318"/>
    <x v="0"/>
    <s v="TEC-PH-10004434"/>
    <x v="2"/>
    <s v="Phones"/>
    <s v="Cisco IP Phone 7961G VoIP phone - Dark gray"/>
    <x v="6056"/>
    <n v="1"/>
    <n v="0"/>
    <n v="39.425499999999985"/>
    <s v="Cassandra Brandow"/>
    <s v=""/>
    <n v="1"/>
    <n v="0"/>
  </r>
  <r>
    <n v="9775"/>
    <x v="4913"/>
    <x v="711"/>
    <d v="2016-07-30T00:00:00"/>
    <s v="Standard Class"/>
    <x v="166"/>
    <x v="166"/>
    <x v="0"/>
    <s v="United States"/>
    <s v="San Antonio"/>
    <s v="Texas"/>
    <n v="78207"/>
    <x v="2"/>
    <s v="OFF-BI-10004995"/>
    <x v="1"/>
    <s v="Binders"/>
    <s v="GBC DocuBind P400 Electric Binding System"/>
    <x v="6057"/>
    <n v="8"/>
    <n v="0.8"/>
    <n v="-3701.8928000000014"/>
    <s v="Kelly Williams"/>
    <n v="1"/>
    <n v="0"/>
    <n v="0"/>
  </r>
  <r>
    <n v="9776"/>
    <x v="4913"/>
    <x v="711"/>
    <d v="2016-07-30T00:00:00"/>
    <s v="Standard Class"/>
    <x v="166"/>
    <x v="166"/>
    <x v="0"/>
    <s v="United States"/>
    <s v="San Antonio"/>
    <s v="Texas"/>
    <n v="78207"/>
    <x v="2"/>
    <s v="FUR-FU-10004666"/>
    <x v="0"/>
    <s v="Furnishings"/>
    <s v="DAX Clear Channel Poster Frame"/>
    <x v="3770"/>
    <n v="3"/>
    <n v="0.6"/>
    <n v="-10.060199999999998"/>
    <s v="Kelly Williams"/>
    <n v="1"/>
    <n v="0"/>
    <n v="0"/>
  </r>
  <r>
    <n v="9777"/>
    <x v="4913"/>
    <x v="711"/>
    <d v="2016-07-30T00:00:00"/>
    <s v="Standard Class"/>
    <x v="166"/>
    <x v="166"/>
    <x v="0"/>
    <s v="United States"/>
    <s v="San Antonio"/>
    <s v="Texas"/>
    <n v="78207"/>
    <x v="2"/>
    <s v="OFF-BI-10001524"/>
    <x v="1"/>
    <s v="Binders"/>
    <s v="GBC Premium Transparent Covers with Diagonal Lined Pattern"/>
    <x v="6058"/>
    <n v="4"/>
    <n v="0.8"/>
    <n v="-26.854400000000012"/>
    <s v="Kelly Williams"/>
    <n v="1"/>
    <n v="0"/>
    <n v="0"/>
  </r>
  <r>
    <n v="9778"/>
    <x v="4913"/>
    <x v="711"/>
    <d v="2016-07-30T00:00:00"/>
    <s v="Standard Class"/>
    <x v="166"/>
    <x v="166"/>
    <x v="0"/>
    <s v="United States"/>
    <s v="San Antonio"/>
    <s v="Texas"/>
    <n v="78207"/>
    <x v="2"/>
    <s v="TEC-AC-10002076"/>
    <x v="2"/>
    <s v="Accessories"/>
    <s v="Microsoft Natural Keyboard Elite"/>
    <x v="6059"/>
    <n v="9"/>
    <n v="0.2"/>
    <n v="-26.946000000000012"/>
    <s v="Kelly Williams"/>
    <n v="1"/>
    <n v="0"/>
    <n v="0"/>
  </r>
  <r>
    <n v="9779"/>
    <x v="4913"/>
    <x v="711"/>
    <d v="2016-07-30T00:00:00"/>
    <s v="Standard Class"/>
    <x v="166"/>
    <x v="166"/>
    <x v="0"/>
    <s v="United States"/>
    <s v="San Antonio"/>
    <s v="Texas"/>
    <n v="78207"/>
    <x v="2"/>
    <s v="OFF-BI-10001679"/>
    <x v="1"/>
    <s v="Binders"/>
    <s v="GBC Instant Index System for Binding Systems"/>
    <x v="6060"/>
    <n v="5"/>
    <n v="0.8"/>
    <n v="-13.32"/>
    <s v="Kelly Williams"/>
    <n v="1"/>
    <n v="0"/>
    <n v="0"/>
  </r>
  <r>
    <n v="9780"/>
    <x v="4913"/>
    <x v="711"/>
    <d v="2016-07-30T00:00:00"/>
    <s v="Standard Class"/>
    <x v="166"/>
    <x v="166"/>
    <x v="0"/>
    <s v="United States"/>
    <s v="San Antonio"/>
    <s v="Texas"/>
    <n v="78207"/>
    <x v="2"/>
    <s v="OFF-AP-10003281"/>
    <x v="1"/>
    <s v="Appliances"/>
    <s v="Acco 6 Outlet Guardian Standard Surge Suppressor"/>
    <x v="6061"/>
    <n v="2"/>
    <n v="0.8"/>
    <n v="-12.090000000000003"/>
    <s v="Kelly Williams"/>
    <n v="1"/>
    <n v="0"/>
    <n v="0"/>
  </r>
  <r>
    <n v="9781"/>
    <x v="4914"/>
    <x v="749"/>
    <d v="2018-09-18T00:00:00"/>
    <s v="Standard Class"/>
    <x v="52"/>
    <x v="52"/>
    <x v="0"/>
    <s v="United States"/>
    <s v="Long Beach"/>
    <s v="New York"/>
    <n v="11561"/>
    <x v="3"/>
    <s v="TEC-PH-10001944"/>
    <x v="2"/>
    <s v="Phones"/>
    <s v="Wi-Ex zBoost YX540 Cellular Phone Signal Booster"/>
    <x v="1907"/>
    <n v="3"/>
    <n v="0"/>
    <n v="131.35499999999996"/>
    <s v="Chuck Magee"/>
    <s v=""/>
    <n v="1"/>
    <n v="0"/>
  </r>
  <r>
    <n v="9782"/>
    <x v="4914"/>
    <x v="749"/>
    <d v="2018-09-18T00:00:00"/>
    <s v="Standard Class"/>
    <x v="52"/>
    <x v="52"/>
    <x v="0"/>
    <s v="United States"/>
    <s v="Long Beach"/>
    <s v="New York"/>
    <n v="11561"/>
    <x v="3"/>
    <s v="OFF-BI-10004390"/>
    <x v="1"/>
    <s v="Binders"/>
    <s v="GBC DocuBind 200 Manual Binding Machine"/>
    <x v="1891"/>
    <n v="2"/>
    <n v="0.2"/>
    <n v="252.58799999999999"/>
    <s v="Chuck Magee"/>
    <s v=""/>
    <n v="1"/>
    <n v="0"/>
  </r>
  <r>
    <n v="9783"/>
    <x v="4915"/>
    <x v="70"/>
    <d v="2017-06-02T00:00:00"/>
    <s v="Second Class"/>
    <x v="605"/>
    <x v="605"/>
    <x v="1"/>
    <s v="United States"/>
    <s v="Paterson"/>
    <s v="New Jersey"/>
    <n v="7501"/>
    <x v="3"/>
    <s v="OFF-PA-10002120"/>
    <x v="1"/>
    <s v="Paper"/>
    <s v="Xerox 1889"/>
    <x v="4310"/>
    <n v="5"/>
    <n v="0"/>
    <n v="134.65199999999999"/>
    <s v="Chuck Magee"/>
    <s v=""/>
    <n v="1"/>
    <n v="0"/>
  </r>
  <r>
    <n v="9784"/>
    <x v="4915"/>
    <x v="70"/>
    <d v="2017-06-02T00:00:00"/>
    <s v="Second Class"/>
    <x v="605"/>
    <x v="605"/>
    <x v="1"/>
    <s v="United States"/>
    <s v="Paterson"/>
    <s v="New Jersey"/>
    <n v="7501"/>
    <x v="3"/>
    <s v="OFF-ST-10004340"/>
    <x v="1"/>
    <s v="Storage"/>
    <s v="Fellowes Mobile File Cart, Black"/>
    <x v="1028"/>
    <n v="1"/>
    <n v="0"/>
    <n v="16.788600000000002"/>
    <s v="Chuck Magee"/>
    <s v=""/>
    <n v="1"/>
    <n v="0"/>
  </r>
  <r>
    <n v="9785"/>
    <x v="4915"/>
    <x v="70"/>
    <d v="2017-06-02T00:00:00"/>
    <s v="Second Class"/>
    <x v="605"/>
    <x v="605"/>
    <x v="1"/>
    <s v="United States"/>
    <s v="Paterson"/>
    <s v="New Jersey"/>
    <n v="7501"/>
    <x v="3"/>
    <s v="FUR-FU-10001847"/>
    <x v="0"/>
    <s v="Furnishings"/>
    <s v="Eldon Image Series Black Desk Accessories"/>
    <x v="5768"/>
    <n v="2"/>
    <n v="0"/>
    <n v="2.9807999999999995"/>
    <s v="Chuck Magee"/>
    <s v=""/>
    <n v="1"/>
    <n v="0"/>
  </r>
  <r>
    <n v="9786"/>
    <x v="4916"/>
    <x v="1229"/>
    <d v="2017-05-13T00:00:00"/>
    <s v="Standard Class"/>
    <x v="250"/>
    <x v="250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x v="6062"/>
    <n v="3"/>
    <n v="0"/>
    <n v="23.916899999999998"/>
    <s v="Cassandra Brandow"/>
    <s v=""/>
    <n v="1"/>
    <n v="0"/>
  </r>
  <r>
    <n v="9787"/>
    <x v="4917"/>
    <x v="1127"/>
    <d v="2016-11-05T00:00:00"/>
    <s v="Same Day"/>
    <x v="767"/>
    <x v="767"/>
    <x v="0"/>
    <s v="United States"/>
    <s v="Hampton"/>
    <s v="Virginia"/>
    <n v="23666"/>
    <x v="0"/>
    <s v="FUR-CH-10004754"/>
    <x v="0"/>
    <s v="Chairs"/>
    <s v="Global Stack Chair with Arms, Black"/>
    <x v="6063"/>
    <n v="5"/>
    <n v="0"/>
    <n v="40.472999999999999"/>
    <s v="Cassandra Brandow"/>
    <s v=""/>
    <n v="1"/>
    <n v="0"/>
  </r>
  <r>
    <n v="9788"/>
    <x v="4918"/>
    <x v="996"/>
    <d v="2019-04-01T00:00:00"/>
    <s v="Standard Class"/>
    <x v="170"/>
    <x v="170"/>
    <x v="0"/>
    <s v="United States"/>
    <s v="Houston"/>
    <s v="Texas"/>
    <n v="77070"/>
    <x v="2"/>
    <s v="FUR-BO-10001811"/>
    <x v="0"/>
    <s v="Bookcases"/>
    <s v="Atlantic Metals Mobile 5-Shelf Bookcases, Custom Colors"/>
    <x v="6064"/>
    <n v="5"/>
    <n v="0.32"/>
    <n v="-30.098000000000127"/>
    <s v="Kelly Williams"/>
    <s v=""/>
    <n v="1"/>
    <n v="0"/>
  </r>
  <r>
    <n v="9789"/>
    <x v="4918"/>
    <x v="996"/>
    <d v="2019-04-01T00:00:00"/>
    <s v="Standard Class"/>
    <x v="170"/>
    <x v="170"/>
    <x v="0"/>
    <s v="United States"/>
    <s v="Houston"/>
    <s v="Texas"/>
    <n v="77070"/>
    <x v="2"/>
    <s v="FUR-CH-10004063"/>
    <x v="0"/>
    <s v="Chairs"/>
    <s v="Global Deluxe High-Back Manager's Chair"/>
    <x v="121"/>
    <n v="3"/>
    <n v="0.3"/>
    <n v="-8.5794000000000779"/>
    <s v="Kelly Williams"/>
    <s v=""/>
    <n v="1"/>
    <n v="0"/>
  </r>
  <r>
    <n v="9790"/>
    <x v="4918"/>
    <x v="996"/>
    <d v="2019-04-01T00:00:00"/>
    <s v="Standard Class"/>
    <x v="170"/>
    <x v="170"/>
    <x v="0"/>
    <s v="United States"/>
    <s v="Houston"/>
    <s v="Texas"/>
    <n v="77070"/>
    <x v="2"/>
    <s v="TEC-AC-10004901"/>
    <x v="2"/>
    <s v="Accessories"/>
    <s v="Kensington SlimBlade Notebook Wireless Mouse with Nano Receiver"/>
    <x v="3149"/>
    <n v="1"/>
    <n v="0.2"/>
    <n v="6.9985999999999997"/>
    <s v="Kelly Williams"/>
    <s v=""/>
    <n v="1"/>
    <n v="0"/>
  </r>
  <r>
    <n v="9791"/>
    <x v="4918"/>
    <x v="996"/>
    <d v="2019-04-01T00:00:00"/>
    <s v="Standard Class"/>
    <x v="170"/>
    <x v="170"/>
    <x v="0"/>
    <s v="United States"/>
    <s v="Houston"/>
    <s v="Texas"/>
    <n v="77070"/>
    <x v="2"/>
    <s v="FUR-CH-10001714"/>
    <x v="0"/>
    <s v="Chairs"/>
    <s v="Global Leather &amp; Oak Executive Chair, Burgundy"/>
    <x v="6065"/>
    <n v="2"/>
    <n v="0.3"/>
    <n v="-66.391599999999983"/>
    <s v="Kelly Williams"/>
    <s v=""/>
    <n v="1"/>
    <n v="0"/>
  </r>
  <r>
    <n v="9792"/>
    <x v="4919"/>
    <x v="371"/>
    <d v="2016-05-23T00:00:00"/>
    <s v="Second Class"/>
    <x v="347"/>
    <x v="347"/>
    <x v="0"/>
    <s v="United States"/>
    <s v="Houston"/>
    <s v="Texas"/>
    <n v="77070"/>
    <x v="2"/>
    <s v="OFF-EN-10003134"/>
    <x v="1"/>
    <s v="Envelopes"/>
    <s v="Staple envelope"/>
    <x v="6066"/>
    <n v="6"/>
    <n v="0.2"/>
    <n v="21.024000000000001"/>
    <s v="Kelly Williams"/>
    <s v=""/>
    <n v="1"/>
    <n v="0"/>
  </r>
  <r>
    <n v="9793"/>
    <x v="4919"/>
    <x v="371"/>
    <d v="2016-05-23T00:00:00"/>
    <s v="Second Class"/>
    <x v="347"/>
    <x v="347"/>
    <x v="0"/>
    <s v="United States"/>
    <s v="Houston"/>
    <s v="Texas"/>
    <n v="77070"/>
    <x v="2"/>
    <s v="FUR-CH-10003396"/>
    <x v="0"/>
    <s v="Chairs"/>
    <s v="Global Deluxe Steno Chair"/>
    <x v="961"/>
    <n v="2"/>
    <n v="0.3"/>
    <n v="-29.252400000000009"/>
    <s v="Kelly Williams"/>
    <s v=""/>
    <n v="1"/>
    <n v="0"/>
  </r>
  <r>
    <n v="9794"/>
    <x v="4919"/>
    <x v="371"/>
    <d v="2016-05-23T00:00:00"/>
    <s v="Second Class"/>
    <x v="347"/>
    <x v="347"/>
    <x v="0"/>
    <s v="United States"/>
    <s v="Houston"/>
    <s v="Texas"/>
    <n v="77070"/>
    <x v="2"/>
    <s v="OFF-PA-10001560"/>
    <x v="1"/>
    <s v="Paper"/>
    <s v="Adams Telephone Message Books, 5 1/4” x 11”"/>
    <x v="6067"/>
    <n v="1"/>
    <n v="0.2"/>
    <n v="1.6307999999999998"/>
    <s v="Kelly Williams"/>
    <s v=""/>
    <n v="1"/>
    <n v="0"/>
  </r>
  <r>
    <n v="9795"/>
    <x v="4919"/>
    <x v="371"/>
    <d v="2016-05-23T00:00:00"/>
    <s v="Second Class"/>
    <x v="347"/>
    <x v="347"/>
    <x v="0"/>
    <s v="United States"/>
    <s v="Houston"/>
    <s v="Texas"/>
    <n v="77070"/>
    <x v="2"/>
    <s v="OFF-BI-10000977"/>
    <x v="1"/>
    <s v="Binders"/>
    <s v="Ibico Plastic Spiral Binding Combs"/>
    <x v="6068"/>
    <n v="3"/>
    <n v="0.8"/>
    <n v="-31.00800000000001"/>
    <s v="Kelly Williams"/>
    <s v=""/>
    <n v="1"/>
    <n v="0"/>
  </r>
  <r>
    <n v="9796"/>
    <x v="4920"/>
    <x v="206"/>
    <d v="2018-05-28T00:00:00"/>
    <s v="Standard Class"/>
    <x v="64"/>
    <x v="64"/>
    <x v="1"/>
    <s v="United States"/>
    <s v="Chicago"/>
    <s v="Illinois"/>
    <n v="60610"/>
    <x v="2"/>
    <s v="OFF-BI-10003429"/>
    <x v="1"/>
    <s v="Binders"/>
    <s v="Cardinal HOLDit! Binder Insert Strips,Extra Strips"/>
    <x v="6069"/>
    <n v="3"/>
    <n v="0.8"/>
    <n v="-5.8869000000000007"/>
    <s v="Kelly Williams"/>
    <s v=""/>
    <n v="1"/>
    <n v="0"/>
  </r>
  <r>
    <n v="9797"/>
    <x v="4921"/>
    <x v="1026"/>
    <d v="2017-01-17T00:00:00"/>
    <s v="Standard Class"/>
    <x v="703"/>
    <x v="703"/>
    <x v="1"/>
    <s v="United States"/>
    <s v="Toledo"/>
    <s v="Ohio"/>
    <n v="43615"/>
    <x v="3"/>
    <s v="OFF-AR-10001374"/>
    <x v="1"/>
    <s v="Art"/>
    <s v="BIC Brite Liner Highlighters, Chisel Tip"/>
    <x v="563"/>
    <n v="2"/>
    <n v="0.2"/>
    <n v="1.5551999999999992"/>
    <s v="Chuck Magee"/>
    <s v=""/>
    <n v="1"/>
    <n v="0"/>
  </r>
  <r>
    <n v="9798"/>
    <x v="4921"/>
    <x v="1026"/>
    <d v="2017-01-17T00:00:00"/>
    <s v="Standard Class"/>
    <x v="703"/>
    <x v="703"/>
    <x v="1"/>
    <s v="United States"/>
    <s v="Toledo"/>
    <s v="Ohio"/>
    <n v="43615"/>
    <x v="3"/>
    <s v="TEC-PH-10004977"/>
    <x v="2"/>
    <s v="Phones"/>
    <s v="GE 30524EE4"/>
    <x v="6070"/>
    <n v="2"/>
    <n v="0.4"/>
    <n v="-43.117800000000045"/>
    <s v="Chuck Magee"/>
    <s v=""/>
    <n v="1"/>
    <n v="0"/>
  </r>
  <r>
    <n v="9799"/>
    <x v="4921"/>
    <x v="1026"/>
    <d v="2017-01-17T00:00:00"/>
    <s v="Standard Class"/>
    <x v="703"/>
    <x v="703"/>
    <x v="1"/>
    <s v="United States"/>
    <s v="Toledo"/>
    <s v="Ohio"/>
    <n v="43615"/>
    <x v="3"/>
    <s v="TEC-PH-10000912"/>
    <x v="2"/>
    <s v="Phones"/>
    <s v="Anker 24W Portable Micro USB Car Charger"/>
    <x v="6071"/>
    <n v="4"/>
    <n v="0.4"/>
    <n v="2.6375999999999991"/>
    <s v="Chuck Magee"/>
    <s v=""/>
    <n v="1"/>
    <n v="0"/>
  </r>
  <r>
    <n v="9800"/>
    <x v="4921"/>
    <x v="1026"/>
    <d v="2017-01-17T00:00:00"/>
    <s v="Standard Class"/>
    <x v="703"/>
    <x v="703"/>
    <x v="1"/>
    <s v="United States"/>
    <s v="Toledo"/>
    <s v="Ohio"/>
    <n v="43615"/>
    <x v="3"/>
    <s v="TEC-AC-10000487"/>
    <x v="2"/>
    <s v="Accessories"/>
    <s v="SanDisk Cruzer 4 GB USB Flash Drive"/>
    <x v="6072"/>
    <n v="2"/>
    <n v="0.2"/>
    <n v="2.2065999999999999"/>
    <s v="Chuck Magee"/>
    <s v=""/>
    <n v="1"/>
    <n v="0"/>
  </r>
  <r>
    <n v="9801"/>
    <x v="4921"/>
    <x v="1026"/>
    <d v="2017-01-17T00:00:00"/>
    <s v="Standard Class"/>
    <x v="703"/>
    <x v="703"/>
    <x v="1"/>
    <s v="United States"/>
    <s v="Toledo"/>
    <s v="Ohio"/>
    <n v="43615"/>
    <x v="3"/>
    <s v="TEC-PH-10002262"/>
    <x v="2"/>
    <s v="Phones"/>
    <s v="LG Electronics Tone+ HBS-730 Bluetooth Headset"/>
    <x v="6073"/>
    <n v="3"/>
    <n v="0.4"/>
    <n v="-21.423599999999993"/>
    <s v="Chuck Magee"/>
    <s v=""/>
    <n v="1"/>
    <n v="0"/>
  </r>
  <r>
    <n v="9802"/>
    <x v="4922"/>
    <x v="365"/>
    <d v="2019-10-06T00:00:00"/>
    <s v="Standard Class"/>
    <x v="300"/>
    <x v="300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x v="6074"/>
    <n v="7"/>
    <n v="0"/>
    <n v="28.216999999999992"/>
    <s v="Anna Andreadi"/>
    <s v=""/>
    <n v="1"/>
    <n v="0"/>
  </r>
  <r>
    <n v="9803"/>
    <x v="4923"/>
    <x v="1074"/>
    <d v="2017-07-20T00:00:00"/>
    <s v="Second Class"/>
    <x v="307"/>
    <x v="307"/>
    <x v="0"/>
    <s v="United States"/>
    <s v="New York City"/>
    <s v="New York"/>
    <n v="10024"/>
    <x v="3"/>
    <s v="OFF-BI-10004182"/>
    <x v="1"/>
    <s v="Binders"/>
    <s v="Economy Binders"/>
    <x v="5353"/>
    <n v="2"/>
    <n v="0.2"/>
    <n v="1.2064000000000001"/>
    <s v="Chuck Magee"/>
    <s v=""/>
    <n v="1"/>
    <n v="0"/>
  </r>
  <r>
    <n v="9804"/>
    <x v="4923"/>
    <x v="1074"/>
    <d v="2017-07-20T00:00:00"/>
    <s v="Second Class"/>
    <x v="307"/>
    <x v="307"/>
    <x v="0"/>
    <s v="United States"/>
    <s v="New York City"/>
    <s v="New York"/>
    <n v="10024"/>
    <x v="3"/>
    <s v="TEC-PH-10002468"/>
    <x v="2"/>
    <s v="Phones"/>
    <s v="Plantronics CS 50-USB - headset - Convertible, Monaural"/>
    <x v="4472"/>
    <n v="1"/>
    <n v="0"/>
    <n v="36.717300000000009"/>
    <s v="Chuck Magee"/>
    <s v=""/>
    <n v="1"/>
    <n v="0"/>
  </r>
  <r>
    <n v="9805"/>
    <x v="4923"/>
    <x v="1074"/>
    <d v="2017-07-20T00:00:00"/>
    <s v="Second Class"/>
    <x v="307"/>
    <x v="307"/>
    <x v="0"/>
    <s v="United States"/>
    <s v="New York City"/>
    <s v="New York"/>
    <n v="10024"/>
    <x v="3"/>
    <s v="FUR-FU-10002364"/>
    <x v="0"/>
    <s v="Furnishings"/>
    <s v="Eldon Expressions Wood Desk Accessories, Oak"/>
    <x v="1576"/>
    <n v="1"/>
    <n v="0"/>
    <n v="2.1401999999999992"/>
    <s v="Chuck Magee"/>
    <s v=""/>
    <n v="1"/>
    <n v="0"/>
  </r>
  <r>
    <n v="9806"/>
    <x v="4924"/>
    <x v="147"/>
    <d v="2018-10-26T00:00:00"/>
    <s v="Standard Class"/>
    <x v="399"/>
    <x v="399"/>
    <x v="2"/>
    <s v="United States"/>
    <s v="Fort Lauderdale"/>
    <s v="Florida"/>
    <n v="33311"/>
    <x v="0"/>
    <s v="FUR-FU-10002878"/>
    <x v="0"/>
    <s v="Furnishings"/>
    <s v="Seth Thomas 14&quot; Day/Date Wall Clock"/>
    <x v="6075"/>
    <n v="2"/>
    <n v="0.2"/>
    <n v="9.6832000000000011"/>
    <s v="Cassandra Brandow"/>
    <s v=""/>
    <n v="1"/>
    <n v="0"/>
  </r>
  <r>
    <n v="9807"/>
    <x v="4924"/>
    <x v="147"/>
    <d v="2018-10-26T00:00:00"/>
    <s v="Standard Class"/>
    <x v="399"/>
    <x v="399"/>
    <x v="2"/>
    <s v="United States"/>
    <s v="Fort Lauderdale"/>
    <s v="Florida"/>
    <n v="33311"/>
    <x v="0"/>
    <s v="OFF-BI-10004817"/>
    <x v="1"/>
    <s v="Binders"/>
    <s v="GBC Personal VeloBind Strips"/>
    <x v="6076"/>
    <n v="8"/>
    <n v="0.7"/>
    <n v="-21.084799999999994"/>
    <s v="Cassandra Brandow"/>
    <s v=""/>
    <n v="1"/>
    <n v="0"/>
  </r>
  <r>
    <n v="9808"/>
    <x v="4925"/>
    <x v="944"/>
    <d v="2019-08-01T00:00:00"/>
    <s v="Second Class"/>
    <x v="527"/>
    <x v="527"/>
    <x v="0"/>
    <s v="United States"/>
    <s v="Raleigh"/>
    <s v="North Carolina"/>
    <n v="27604"/>
    <x v="0"/>
    <s v="FUR-CH-10001146"/>
    <x v="0"/>
    <s v="Chairs"/>
    <s v="Global Value Mid-Back Manager's Chair, Gray"/>
    <x v="968"/>
    <n v="4"/>
    <n v="0.2"/>
    <n v="12.177999999999983"/>
    <s v="Cassandra Brandow"/>
    <s v=""/>
    <n v="1"/>
    <n v="0"/>
  </r>
  <r>
    <n v="9809"/>
    <x v="4926"/>
    <x v="246"/>
    <d v="2019-07-26T00:00:00"/>
    <s v="Standard Class"/>
    <x v="690"/>
    <x v="690"/>
    <x v="0"/>
    <s v="United States"/>
    <s v="Chicago"/>
    <s v="Illinois"/>
    <n v="60623"/>
    <x v="2"/>
    <s v="OFF-BI-10001116"/>
    <x v="1"/>
    <s v="Binders"/>
    <s v="Wilson Jones 1&quot; Hanging DublLock Ring Binders"/>
    <x v="6077"/>
    <n v="2"/>
    <n v="0.8"/>
    <n v="-3.3792"/>
    <s v="Kelly Williams"/>
    <s v=""/>
    <n v="1"/>
    <n v="0"/>
  </r>
  <r>
    <n v="9810"/>
    <x v="4927"/>
    <x v="845"/>
    <d v="2016-11-11T00:00:00"/>
    <s v="Second Class"/>
    <x v="180"/>
    <x v="180"/>
    <x v="0"/>
    <s v="United States"/>
    <s v="Portland"/>
    <s v="Oregon"/>
    <n v="97206"/>
    <x v="1"/>
    <s v="OFF-PA-10000304"/>
    <x v="1"/>
    <s v="Paper"/>
    <s v="Xerox 1995"/>
    <x v="233"/>
    <n v="5"/>
    <n v="0.2"/>
    <n v="9.0719999999999992"/>
    <s v="Anna Andreadi"/>
    <s v=""/>
    <n v="1"/>
    <n v="0"/>
  </r>
  <r>
    <n v="9811"/>
    <x v="4927"/>
    <x v="845"/>
    <d v="2016-11-11T00:00:00"/>
    <s v="Second Class"/>
    <x v="180"/>
    <x v="180"/>
    <x v="0"/>
    <s v="United States"/>
    <s v="Portland"/>
    <s v="Oregon"/>
    <n v="97206"/>
    <x v="1"/>
    <s v="OFF-AR-10002240"/>
    <x v="1"/>
    <s v="Art"/>
    <s v="Panasonic KP-150 Electric Pencil Sharpener"/>
    <x v="6078"/>
    <n v="4"/>
    <n v="0.2"/>
    <n v="9.0575999999999972"/>
    <s v="Anna Andreadi"/>
    <s v=""/>
    <n v="1"/>
    <n v="0"/>
  </r>
  <r>
    <n v="9812"/>
    <x v="4928"/>
    <x v="581"/>
    <d v="2018-11-30T00:00:00"/>
    <s v="First Class"/>
    <x v="90"/>
    <x v="90"/>
    <x v="0"/>
    <s v="United States"/>
    <s v="East Orange"/>
    <s v="New Jersey"/>
    <n v="7017"/>
    <x v="3"/>
    <s v="OFF-PA-10001246"/>
    <x v="1"/>
    <s v="Paper"/>
    <s v="Xerox 215"/>
    <x v="243"/>
    <n v="4"/>
    <n v="0"/>
    <n v="12.441600000000001"/>
    <s v="Chuck Magee"/>
    <s v=""/>
    <n v="1"/>
    <n v="0"/>
  </r>
  <r>
    <n v="9813"/>
    <x v="4928"/>
    <x v="581"/>
    <d v="2018-11-30T00:00:00"/>
    <s v="First Class"/>
    <x v="90"/>
    <x v="90"/>
    <x v="0"/>
    <s v="United States"/>
    <s v="East Orange"/>
    <s v="New Jersey"/>
    <n v="7017"/>
    <x v="3"/>
    <s v="OFF-AR-10000658"/>
    <x v="1"/>
    <s v="Art"/>
    <s v="Newell 324"/>
    <x v="1637"/>
    <n v="3"/>
    <n v="0"/>
    <n v="9.702"/>
    <s v="Chuck Magee"/>
    <s v=""/>
    <n v="1"/>
    <n v="0"/>
  </r>
  <r>
    <n v="9814"/>
    <x v="4928"/>
    <x v="581"/>
    <d v="2018-11-30T00:00:00"/>
    <s v="First Class"/>
    <x v="90"/>
    <x v="90"/>
    <x v="0"/>
    <s v="United States"/>
    <s v="East Orange"/>
    <s v="New Jersey"/>
    <n v="7017"/>
    <x v="3"/>
    <s v="OFF-PA-10000100"/>
    <x v="1"/>
    <s v="Paper"/>
    <s v="Xerox 1945"/>
    <x v="2929"/>
    <n v="5"/>
    <n v="0"/>
    <n v="100.4255"/>
    <s v="Chuck Magee"/>
    <s v=""/>
    <n v="1"/>
    <n v="0"/>
  </r>
  <r>
    <n v="9815"/>
    <x v="4928"/>
    <x v="581"/>
    <d v="2018-11-30T00:00:00"/>
    <s v="First Class"/>
    <x v="90"/>
    <x v="90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x v="6079"/>
    <n v="5"/>
    <n v="0"/>
    <n v="38.376000000000005"/>
    <s v="Chuck Magee"/>
    <s v=""/>
    <n v="1"/>
    <n v="0"/>
  </r>
  <r>
    <n v="9816"/>
    <x v="4929"/>
    <x v="1212"/>
    <d v="2017-06-12T00:00:00"/>
    <s v="Standard Class"/>
    <x v="122"/>
    <x v="122"/>
    <x v="1"/>
    <s v="United States"/>
    <s v="Saint Petersburg"/>
    <s v="Florida"/>
    <n v="33710"/>
    <x v="0"/>
    <s v="OFF-PA-10002581"/>
    <x v="1"/>
    <s v="Paper"/>
    <s v="Xerox 1951"/>
    <x v="4259"/>
    <n v="7"/>
    <n v="0.2"/>
    <n v="54.214999999999982"/>
    <s v="Cassandra Brandow"/>
    <s v=""/>
    <n v="1"/>
    <n v="0"/>
  </r>
  <r>
    <n v="9817"/>
    <x v="4929"/>
    <x v="1212"/>
    <d v="2017-06-12T00:00:00"/>
    <s v="Standard Class"/>
    <x v="122"/>
    <x v="122"/>
    <x v="1"/>
    <s v="United States"/>
    <s v="Saint Petersburg"/>
    <s v="Florida"/>
    <n v="33710"/>
    <x v="0"/>
    <s v="OFF-ST-10000046"/>
    <x v="1"/>
    <s v="Storage"/>
    <s v="Fellowes Super Stor/Drawer Files"/>
    <x v="6080"/>
    <n v="4"/>
    <n v="0.2"/>
    <n v="-6.4619999999999891"/>
    <s v="Cassandra Brandow"/>
    <s v=""/>
    <n v="1"/>
    <n v="0"/>
  </r>
  <r>
    <n v="9818"/>
    <x v="4929"/>
    <x v="1212"/>
    <d v="2017-06-12T00:00:00"/>
    <s v="Standard Class"/>
    <x v="122"/>
    <x v="122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x v="6081"/>
    <n v="7"/>
    <n v="0.2"/>
    <n v="45.467100000000009"/>
    <s v="Cassandra Brandow"/>
    <s v=""/>
    <n v="1"/>
    <n v="0"/>
  </r>
  <r>
    <n v="9819"/>
    <x v="4929"/>
    <x v="1212"/>
    <d v="2017-06-12T00:00:00"/>
    <s v="Standard Class"/>
    <x v="122"/>
    <x v="122"/>
    <x v="1"/>
    <s v="United States"/>
    <s v="Saint Petersburg"/>
    <s v="Florida"/>
    <n v="33710"/>
    <x v="0"/>
    <s v="OFF-AR-10003856"/>
    <x v="1"/>
    <s v="Art"/>
    <s v="Newell 344"/>
    <x v="3079"/>
    <n v="2"/>
    <n v="0.2"/>
    <n v="0.3335999999999999"/>
    <s v="Cassandra Brandow"/>
    <s v=""/>
    <n v="1"/>
    <n v="0"/>
  </r>
  <r>
    <n v="9820"/>
    <x v="4929"/>
    <x v="1212"/>
    <d v="2017-06-12T00:00:00"/>
    <s v="Standard Class"/>
    <x v="122"/>
    <x v="122"/>
    <x v="1"/>
    <s v="United States"/>
    <s v="Saint Petersburg"/>
    <s v="Florida"/>
    <n v="33710"/>
    <x v="0"/>
    <s v="OFF-LA-10001982"/>
    <x v="1"/>
    <s v="Labels"/>
    <s v="Smead Alpha-Z Color-Coded Name Labels First Letter Starter Set"/>
    <x v="6082"/>
    <n v="3"/>
    <n v="0.2"/>
    <n v="3.1499999999999995"/>
    <s v="Cassandra Brandow"/>
    <s v=""/>
    <n v="1"/>
    <n v="0"/>
  </r>
  <r>
    <n v="9821"/>
    <x v="4929"/>
    <x v="1212"/>
    <d v="2017-06-12T00:00:00"/>
    <s v="Standard Class"/>
    <x v="122"/>
    <x v="122"/>
    <x v="1"/>
    <s v="United States"/>
    <s v="Saint Petersburg"/>
    <s v="Florida"/>
    <n v="33710"/>
    <x v="0"/>
    <s v="OFF-PA-10001215"/>
    <x v="1"/>
    <s v="Paper"/>
    <s v="Xerox 1963"/>
    <x v="3085"/>
    <n v="10"/>
    <n v="0.2"/>
    <n v="13.199999999999998"/>
    <s v="Cassandra Brandow"/>
    <s v=""/>
    <n v="1"/>
    <n v="0"/>
  </r>
  <r>
    <n v="9822"/>
    <x v="4929"/>
    <x v="1212"/>
    <d v="2017-06-12T00:00:00"/>
    <s v="Standard Class"/>
    <x v="122"/>
    <x v="122"/>
    <x v="1"/>
    <s v="United States"/>
    <s v="Saint Petersburg"/>
    <s v="Florida"/>
    <n v="33710"/>
    <x v="0"/>
    <s v="OFF-BI-10002429"/>
    <x v="1"/>
    <s v="Binders"/>
    <s v="Premier Elliptical Ring Binder, Black"/>
    <x v="3594"/>
    <n v="2"/>
    <n v="0.7"/>
    <n v="-13.393599999999999"/>
    <s v="Cassandra Brandow"/>
    <s v=""/>
    <n v="1"/>
    <n v="0"/>
  </r>
  <r>
    <n v="9823"/>
    <x v="4930"/>
    <x v="860"/>
    <d v="2016-08-19T00:00:00"/>
    <s v="Standard Class"/>
    <x v="205"/>
    <x v="205"/>
    <x v="0"/>
    <s v="United States"/>
    <s v="San Francisco"/>
    <s v="California"/>
    <n v="94122"/>
    <x v="1"/>
    <s v="OFF-AP-10003287"/>
    <x v="1"/>
    <s v="Appliances"/>
    <s v="Tripp Lite TLP810NET Broadband Surge for Modem/Fax"/>
    <x v="6083"/>
    <n v="3"/>
    <n v="0"/>
    <n v="42.814799999999998"/>
    <s v="Anna Andreadi"/>
    <n v="1"/>
    <n v="0"/>
    <n v="0"/>
  </r>
  <r>
    <n v="9824"/>
    <x v="4930"/>
    <x v="860"/>
    <d v="2016-08-19T00:00:00"/>
    <s v="Standard Class"/>
    <x v="205"/>
    <x v="205"/>
    <x v="0"/>
    <s v="United States"/>
    <s v="San Francisco"/>
    <s v="California"/>
    <n v="94122"/>
    <x v="1"/>
    <s v="OFF-PA-10000167"/>
    <x v="1"/>
    <s v="Paper"/>
    <s v="Xerox 1925"/>
    <x v="1663"/>
    <n v="3"/>
    <n v="0"/>
    <n v="41.822999999999993"/>
    <s v="Anna Andreadi"/>
    <n v="1"/>
    <n v="0"/>
    <n v="0"/>
  </r>
  <r>
    <n v="9825"/>
    <x v="4930"/>
    <x v="860"/>
    <d v="2016-08-19T00:00:00"/>
    <s v="Standard Class"/>
    <x v="205"/>
    <x v="205"/>
    <x v="0"/>
    <s v="United States"/>
    <s v="San Francisco"/>
    <s v="California"/>
    <n v="94122"/>
    <x v="1"/>
    <s v="OFF-BI-10002309"/>
    <x v="1"/>
    <s v="Binders"/>
    <s v="Avery Heavy-Duty EZD  Binder With Locking Rings"/>
    <x v="329"/>
    <n v="4"/>
    <n v="0.2"/>
    <n v="6.2495999999999992"/>
    <s v="Anna Andreadi"/>
    <n v="1"/>
    <n v="0"/>
    <n v="0"/>
  </r>
  <r>
    <n v="9826"/>
    <x v="4930"/>
    <x v="860"/>
    <d v="2016-08-19T00:00:00"/>
    <s v="Standard Class"/>
    <x v="205"/>
    <x v="205"/>
    <x v="0"/>
    <s v="United States"/>
    <s v="San Francisco"/>
    <s v="California"/>
    <n v="94122"/>
    <x v="1"/>
    <s v="OFF-BI-10003638"/>
    <x v="1"/>
    <s v="Binders"/>
    <s v="GBC Durable Plastic Covers"/>
    <x v="6084"/>
    <n v="3"/>
    <n v="0.2"/>
    <n v="15.092999999999998"/>
    <s v="Anna Andreadi"/>
    <n v="1"/>
    <n v="0"/>
    <n v="0"/>
  </r>
  <r>
    <n v="9827"/>
    <x v="4930"/>
    <x v="860"/>
    <d v="2016-08-19T00:00:00"/>
    <s v="Standard Class"/>
    <x v="205"/>
    <x v="205"/>
    <x v="0"/>
    <s v="United States"/>
    <s v="San Francisco"/>
    <s v="California"/>
    <n v="94122"/>
    <x v="1"/>
    <s v="FUR-CH-10003833"/>
    <x v="0"/>
    <s v="Chairs"/>
    <s v="Novimex Fabric Task Chair"/>
    <x v="2468"/>
    <n v="4"/>
    <n v="0.2"/>
    <n v="-12.196000000000005"/>
    <s v="Anna Andreadi"/>
    <n v="1"/>
    <n v="0"/>
    <n v="0"/>
  </r>
  <r>
    <n v="9828"/>
    <x v="4931"/>
    <x v="249"/>
    <d v="2019-06-26T00:00:00"/>
    <s v="Standard Class"/>
    <x v="40"/>
    <x v="40"/>
    <x v="1"/>
    <s v="United States"/>
    <s v="New York City"/>
    <s v="New York"/>
    <n v="10035"/>
    <x v="3"/>
    <s v="OFF-ST-10001511"/>
    <x v="1"/>
    <s v="Storage"/>
    <s v="Space Solutions Commercial Steel Shelving"/>
    <x v="2396"/>
    <n v="2"/>
    <n v="0"/>
    <n v="6.4649999999999892"/>
    <s v="Chuck Magee"/>
    <s v=""/>
    <n v="1"/>
    <n v="0"/>
  </r>
  <r>
    <n v="9829"/>
    <x v="4931"/>
    <x v="249"/>
    <d v="2019-06-26T00:00:00"/>
    <s v="Standard Class"/>
    <x v="40"/>
    <x v="40"/>
    <x v="1"/>
    <s v="United States"/>
    <s v="New York City"/>
    <s v="New York"/>
    <n v="10035"/>
    <x v="3"/>
    <s v="OFF-BI-10004728"/>
    <x v="1"/>
    <s v="Binders"/>
    <s v="Wilson Jones Turn Tabs Binder Tool for Ring Binders"/>
    <x v="5668"/>
    <n v="3"/>
    <n v="0.2"/>
    <n v="3.7595999999999998"/>
    <s v="Chuck Magee"/>
    <s v=""/>
    <n v="1"/>
    <n v="0"/>
  </r>
  <r>
    <n v="9830"/>
    <x v="4932"/>
    <x v="11"/>
    <d v="2019-07-23T00:00:00"/>
    <s v="Standard Class"/>
    <x v="173"/>
    <x v="173"/>
    <x v="0"/>
    <s v="United States"/>
    <s v="Charlotte"/>
    <s v="North Carolina"/>
    <n v="28205"/>
    <x v="0"/>
    <s v="FUR-CH-10004218"/>
    <x v="0"/>
    <s v="Chairs"/>
    <s v="Global Fabric Manager's Chair, Dark Gray"/>
    <x v="2516"/>
    <n v="3"/>
    <n v="0.2"/>
    <n v="15.147000000000006"/>
    <s v="Cassandra Brandow"/>
    <s v=""/>
    <n v="1"/>
    <n v="0"/>
  </r>
  <r>
    <n v="9831"/>
    <x v="4933"/>
    <x v="757"/>
    <d v="2016-12-18T00:00:00"/>
    <s v="Second Class"/>
    <x v="253"/>
    <x v="253"/>
    <x v="0"/>
    <s v="United States"/>
    <s v="Beaumont"/>
    <s v="Texas"/>
    <n v="77705"/>
    <x v="2"/>
    <s v="TEC-AC-10004171"/>
    <x v="2"/>
    <s v="Accessories"/>
    <s v="Razer Kraken 7.1 Surround Sound Over Ear USB Gaming Headset"/>
    <x v="1895"/>
    <n v="4"/>
    <n v="0.2"/>
    <n v="95.990400000000008"/>
    <s v="Kelly Williams"/>
    <s v=""/>
    <n v="1"/>
    <n v="0"/>
  </r>
  <r>
    <n v="9832"/>
    <x v="4933"/>
    <x v="757"/>
    <d v="2016-12-18T00:00:00"/>
    <s v="Second Class"/>
    <x v="253"/>
    <x v="253"/>
    <x v="0"/>
    <s v="United States"/>
    <s v="Beaumont"/>
    <s v="Texas"/>
    <n v="77705"/>
    <x v="2"/>
    <s v="FUR-FU-10001706"/>
    <x v="0"/>
    <s v="Furnishings"/>
    <s v="Longer-Life Soft White Bulbs"/>
    <x v="6085"/>
    <n v="7"/>
    <n v="0.6"/>
    <n v="-2.5872000000000011"/>
    <s v="Kelly Williams"/>
    <s v=""/>
    <n v="1"/>
    <n v="0"/>
  </r>
  <r>
    <n v="9833"/>
    <x v="4934"/>
    <x v="598"/>
    <d v="2016-05-22T00:00:00"/>
    <s v="Second Class"/>
    <x v="654"/>
    <x v="654"/>
    <x v="0"/>
    <s v="United States"/>
    <s v="Dallas"/>
    <s v="Texas"/>
    <n v="75220"/>
    <x v="2"/>
    <s v="OFF-PA-10001526"/>
    <x v="1"/>
    <s v="Paper"/>
    <s v="Xerox 1949"/>
    <x v="2217"/>
    <n v="1"/>
    <n v="0.2"/>
    <n v="1.4442000000000004"/>
    <s v="Kelly Williams"/>
    <s v=""/>
    <n v="1"/>
    <n v="0"/>
  </r>
  <r>
    <n v="9834"/>
    <x v="4935"/>
    <x v="32"/>
    <d v="2019-09-19T00:00:00"/>
    <s v="Standard Class"/>
    <x v="388"/>
    <x v="388"/>
    <x v="1"/>
    <s v="United States"/>
    <s v="Springfield"/>
    <s v="Ohio"/>
    <n v="45503"/>
    <x v="3"/>
    <s v="TEC-AC-10002001"/>
    <x v="2"/>
    <s v="Accessories"/>
    <s v="Logitech Wireless Gaming Headset G930"/>
    <x v="6086"/>
    <n v="7"/>
    <n v="0.2"/>
    <n v="190.38810000000001"/>
    <s v="Chuck Magee"/>
    <s v=""/>
    <n v="1"/>
    <n v="0"/>
  </r>
  <r>
    <n v="9835"/>
    <x v="4936"/>
    <x v="1155"/>
    <d v="2018-10-12T00:00:00"/>
    <s v="First Class"/>
    <x v="576"/>
    <x v="576"/>
    <x v="0"/>
    <s v="United States"/>
    <s v="La Porte"/>
    <s v="Texas"/>
    <n v="77571"/>
    <x v="2"/>
    <s v="FUR-FU-10004963"/>
    <x v="0"/>
    <s v="Furnishings"/>
    <s v="Eldon 400 Class Desk Accessories, Black Carbon"/>
    <x v="6087"/>
    <n v="4"/>
    <n v="0.6"/>
    <n v="-6.2999999999999972"/>
    <s v="Kelly Williams"/>
    <s v=""/>
    <n v="1"/>
    <n v="0"/>
  </r>
  <r>
    <n v="9836"/>
    <x v="4936"/>
    <x v="1155"/>
    <d v="2018-10-12T00:00:00"/>
    <s v="First Class"/>
    <x v="576"/>
    <x v="576"/>
    <x v="0"/>
    <s v="United States"/>
    <s v="La Porte"/>
    <s v="Texas"/>
    <n v="77571"/>
    <x v="2"/>
    <s v="OFF-BI-10001597"/>
    <x v="1"/>
    <s v="Binders"/>
    <s v="Wilson Jones Ledger-Size, Piano-Hinge Binder, 2&quot;, Blue"/>
    <x v="6088"/>
    <n v="2"/>
    <n v="0.8"/>
    <n v="-26.227200000000003"/>
    <s v="Kelly Williams"/>
    <s v=""/>
    <n v="1"/>
    <n v="0"/>
  </r>
  <r>
    <n v="9837"/>
    <x v="4937"/>
    <x v="477"/>
    <d v="2018-10-01T00:00:00"/>
    <s v="Standard Class"/>
    <x v="297"/>
    <x v="297"/>
    <x v="0"/>
    <s v="United States"/>
    <s v="Long Beach"/>
    <s v="California"/>
    <n v="90805"/>
    <x v="1"/>
    <s v="OFF-PA-10000141"/>
    <x v="1"/>
    <s v="Paper"/>
    <s v="Ampad Evidence Wirebond Steno Books, 6&quot; x 9&quot;"/>
    <x v="2943"/>
    <n v="5"/>
    <n v="0"/>
    <n v="5.1229999999999993"/>
    <s v="Anna Andreadi"/>
    <s v=""/>
    <n v="1"/>
    <n v="0"/>
  </r>
  <r>
    <n v="9838"/>
    <x v="4937"/>
    <x v="477"/>
    <d v="2018-10-01T00:00:00"/>
    <s v="Standard Class"/>
    <x v="297"/>
    <x v="297"/>
    <x v="0"/>
    <s v="United States"/>
    <s v="Long Beach"/>
    <s v="California"/>
    <n v="90805"/>
    <x v="1"/>
    <s v="OFF-LA-10003923"/>
    <x v="1"/>
    <s v="Labels"/>
    <s v="Alphabetical Labels for Top Tab Filing"/>
    <x v="461"/>
    <n v="2"/>
    <n v="0"/>
    <n v="14.8"/>
    <s v="Anna Andreadi"/>
    <s v=""/>
    <n v="1"/>
    <n v="0"/>
  </r>
  <r>
    <n v="9839"/>
    <x v="4937"/>
    <x v="477"/>
    <d v="2018-10-01T00:00:00"/>
    <s v="Standard Class"/>
    <x v="297"/>
    <x v="297"/>
    <x v="0"/>
    <s v="United States"/>
    <s v="Long Beach"/>
    <s v="California"/>
    <n v="90805"/>
    <x v="1"/>
    <s v="OFF-LA-10001771"/>
    <x v="1"/>
    <s v="Labels"/>
    <s v="Avery 513"/>
    <x v="1393"/>
    <n v="1"/>
    <n v="0"/>
    <n v="2.2907999999999999"/>
    <s v="Anna Andreadi"/>
    <s v=""/>
    <n v="1"/>
    <n v="0"/>
  </r>
  <r>
    <n v="9840"/>
    <x v="4937"/>
    <x v="477"/>
    <d v="2018-10-01T00:00:00"/>
    <s v="Standard Class"/>
    <x v="297"/>
    <x v="297"/>
    <x v="0"/>
    <s v="United States"/>
    <s v="Long Beach"/>
    <s v="California"/>
    <n v="90805"/>
    <x v="1"/>
    <s v="TEC-CO-10001943"/>
    <x v="2"/>
    <s v="Copiers"/>
    <s v="Canon PC-428 Personal Copier"/>
    <x v="5478"/>
    <n v="3"/>
    <n v="0.2"/>
    <n v="161.99189999999999"/>
    <s v="Anna Andreadi"/>
    <s v=""/>
    <n v="1"/>
    <n v="0"/>
  </r>
  <r>
    <n v="9841"/>
    <x v="4937"/>
    <x v="477"/>
    <d v="2018-10-01T00:00:00"/>
    <s v="Standard Class"/>
    <x v="297"/>
    <x v="297"/>
    <x v="0"/>
    <s v="United States"/>
    <s v="Long Beach"/>
    <s v="California"/>
    <n v="90805"/>
    <x v="1"/>
    <s v="TEC-PH-10003356"/>
    <x v="2"/>
    <s v="Phones"/>
    <s v="SmartStand Mobile Device Holder, Assorted Colors"/>
    <x v="6089"/>
    <n v="8"/>
    <n v="0.2"/>
    <n v="4.4736000000000011"/>
    <s v="Anna Andreadi"/>
    <s v=""/>
    <n v="1"/>
    <n v="0"/>
  </r>
  <r>
    <n v="9842"/>
    <x v="4937"/>
    <x v="477"/>
    <d v="2018-10-01T00:00:00"/>
    <s v="Standard Class"/>
    <x v="297"/>
    <x v="297"/>
    <x v="0"/>
    <s v="United States"/>
    <s v="Long Beach"/>
    <s v="California"/>
    <n v="90805"/>
    <x v="1"/>
    <s v="OFF-AR-10002255"/>
    <x v="1"/>
    <s v="Art"/>
    <s v="Newell 346"/>
    <x v="1784"/>
    <n v="2"/>
    <n v="0"/>
    <n v="1.6703999999999999"/>
    <s v="Anna Andreadi"/>
    <s v=""/>
    <n v="1"/>
    <n v="0"/>
  </r>
  <r>
    <n v="9843"/>
    <x v="4937"/>
    <x v="477"/>
    <d v="2018-10-01T00:00:00"/>
    <s v="Standard Class"/>
    <x v="297"/>
    <x v="297"/>
    <x v="0"/>
    <s v="United States"/>
    <s v="Long Beach"/>
    <s v="California"/>
    <n v="90805"/>
    <x v="1"/>
    <s v="FUR-CH-10000665"/>
    <x v="0"/>
    <s v="Chairs"/>
    <s v="Global Airflow Leather Mesh Back Chair, Black"/>
    <x v="5019"/>
    <n v="4"/>
    <n v="0.2"/>
    <n v="60.391999999999939"/>
    <s v="Anna Andreadi"/>
    <s v=""/>
    <n v="1"/>
    <n v="0"/>
  </r>
  <r>
    <n v="9844"/>
    <x v="4938"/>
    <x v="561"/>
    <d v="2016-06-06T00:00:00"/>
    <s v="First Class"/>
    <x v="681"/>
    <x v="681"/>
    <x v="0"/>
    <s v="United States"/>
    <s v="Decatur"/>
    <s v="Illinois"/>
    <n v="62521"/>
    <x v="2"/>
    <s v="OFF-LA-10001771"/>
    <x v="1"/>
    <s v="Labels"/>
    <s v="Avery 513"/>
    <x v="801"/>
    <n v="4"/>
    <n v="0.2"/>
    <n v="5.1791999999999998"/>
    <s v="Kelly Williams"/>
    <s v=""/>
    <n v="1"/>
    <n v="0"/>
  </r>
  <r>
    <n v="9845"/>
    <x v="4938"/>
    <x v="561"/>
    <d v="2016-06-06T00:00:00"/>
    <s v="First Class"/>
    <x v="681"/>
    <x v="681"/>
    <x v="0"/>
    <s v="United States"/>
    <s v="Decatur"/>
    <s v="Illinois"/>
    <n v="62521"/>
    <x v="2"/>
    <s v="FUR-FU-10001475"/>
    <x v="0"/>
    <s v="Furnishings"/>
    <s v="Contract Clock, 14&quot;, Brown"/>
    <x v="6090"/>
    <n v="7"/>
    <n v="0.6"/>
    <n v="-40.003599999999999"/>
    <s v="Kelly Williams"/>
    <s v=""/>
    <n v="1"/>
    <n v="0"/>
  </r>
  <r>
    <n v="9846"/>
    <x v="4938"/>
    <x v="561"/>
    <d v="2016-06-06T00:00:00"/>
    <s v="First Class"/>
    <x v="681"/>
    <x v="681"/>
    <x v="0"/>
    <s v="United States"/>
    <s v="Decatur"/>
    <s v="Illinois"/>
    <n v="62521"/>
    <x v="2"/>
    <s v="OFF-ST-10000877"/>
    <x v="1"/>
    <s v="Storage"/>
    <s v="Recycled Steel Personal File for Standard File Folders"/>
    <x v="6091"/>
    <n v="3"/>
    <n v="0.2"/>
    <n v="9.9521999999999977"/>
    <s v="Kelly Williams"/>
    <s v=""/>
    <n v="1"/>
    <n v="0"/>
  </r>
  <r>
    <n v="9847"/>
    <x v="4939"/>
    <x v="264"/>
    <d v="2019-09-04T00:00:00"/>
    <s v="Second Class"/>
    <x v="762"/>
    <x v="762"/>
    <x v="2"/>
    <s v="United States"/>
    <s v="Los Angeles"/>
    <s v="California"/>
    <n v="90008"/>
    <x v="1"/>
    <s v="OFF-AP-10001492"/>
    <x v="1"/>
    <s v="Appliances"/>
    <s v="Acco Six-Outlet Power Strip, 4' Cord Length"/>
    <x v="2526"/>
    <n v="5"/>
    <n v="0"/>
    <n v="11.206"/>
    <s v="Anna Andreadi"/>
    <n v="1"/>
    <n v="0"/>
    <n v="0"/>
  </r>
  <r>
    <n v="9848"/>
    <x v="4939"/>
    <x v="264"/>
    <d v="2019-09-04T00:00:00"/>
    <s v="Second Class"/>
    <x v="762"/>
    <x v="762"/>
    <x v="2"/>
    <s v="United States"/>
    <s v="Los Angeles"/>
    <s v="California"/>
    <n v="90008"/>
    <x v="1"/>
    <s v="FUR-FU-10004188"/>
    <x v="0"/>
    <s v="Furnishings"/>
    <s v="Luxo Professional Combination Clamp-On Lamps"/>
    <x v="6092"/>
    <n v="5"/>
    <n v="0"/>
    <n v="132.99"/>
    <s v="Anna Andreadi"/>
    <n v="1"/>
    <n v="0"/>
    <n v="0"/>
  </r>
  <r>
    <n v="9849"/>
    <x v="4939"/>
    <x v="264"/>
    <d v="2019-09-04T00:00:00"/>
    <s v="Second Class"/>
    <x v="762"/>
    <x v="762"/>
    <x v="2"/>
    <s v="United States"/>
    <s v="Los Angeles"/>
    <s v="California"/>
    <n v="90008"/>
    <x v="1"/>
    <s v="OFF-BI-10004330"/>
    <x v="1"/>
    <s v="Binders"/>
    <s v="GBC Velobind Prepunched Cover Sets, Regency Series"/>
    <x v="5442"/>
    <n v="5"/>
    <n v="0.2"/>
    <n v="46.224999999999987"/>
    <s v="Anna Andreadi"/>
    <n v="1"/>
    <n v="0"/>
    <n v="0"/>
  </r>
  <r>
    <n v="9850"/>
    <x v="4940"/>
    <x v="791"/>
    <d v="2016-04-18T00:00:00"/>
    <s v="Standard Class"/>
    <x v="553"/>
    <x v="553"/>
    <x v="1"/>
    <s v="United States"/>
    <s v="Lodi"/>
    <s v="California"/>
    <n v="95240"/>
    <x v="1"/>
    <s v="OFF-AR-10002987"/>
    <x v="1"/>
    <s v="Art"/>
    <s v="Prismacolor Color Pencil Set"/>
    <x v="2010"/>
    <n v="2"/>
    <n v="0"/>
    <n v="16.268800000000002"/>
    <s v="Anna Andreadi"/>
    <s v=""/>
    <n v="1"/>
    <n v="0"/>
  </r>
  <r>
    <n v="9851"/>
    <x v="4941"/>
    <x v="440"/>
    <d v="2018-05-06T00:00:00"/>
    <s v="Standard Class"/>
    <x v="553"/>
    <x v="553"/>
    <x v="1"/>
    <s v="United States"/>
    <s v="New York City"/>
    <s v="New York"/>
    <n v="10009"/>
    <x v="3"/>
    <s v="FUR-FU-10000732"/>
    <x v="0"/>
    <s v="Furnishings"/>
    <s v="Eldon 200 Class Desk Accessories"/>
    <x v="2391"/>
    <n v="2"/>
    <n v="0"/>
    <n v="4.0191999999999997"/>
    <s v="Chuck Magee"/>
    <s v=""/>
    <n v="1"/>
    <n v="0"/>
  </r>
  <r>
    <n v="9852"/>
    <x v="4941"/>
    <x v="440"/>
    <d v="2018-05-06T00:00:00"/>
    <s v="Standard Class"/>
    <x v="553"/>
    <x v="553"/>
    <x v="1"/>
    <s v="United States"/>
    <s v="New York City"/>
    <s v="New York"/>
    <n v="10009"/>
    <x v="3"/>
    <s v="OFF-BI-10001670"/>
    <x v="1"/>
    <s v="Binders"/>
    <s v="Vinyl Sectional Post Binders"/>
    <x v="3476"/>
    <n v="3"/>
    <n v="0.2"/>
    <n v="33.93"/>
    <s v="Chuck Magee"/>
    <s v=""/>
    <n v="1"/>
    <n v="0"/>
  </r>
  <r>
    <n v="9853"/>
    <x v="4941"/>
    <x v="440"/>
    <d v="2018-05-06T00:00:00"/>
    <s v="Standard Class"/>
    <x v="553"/>
    <x v="553"/>
    <x v="1"/>
    <s v="United States"/>
    <s v="New York City"/>
    <s v="New York"/>
    <n v="10009"/>
    <x v="3"/>
    <s v="OFF-PA-10000533"/>
    <x v="1"/>
    <s v="Paper"/>
    <s v="Southworth Parchment Paper &amp; Envelopes"/>
    <x v="1733"/>
    <n v="2"/>
    <n v="0"/>
    <n v="6.0167999999999999"/>
    <s v="Chuck Magee"/>
    <s v=""/>
    <n v="1"/>
    <n v="0"/>
  </r>
  <r>
    <n v="9854"/>
    <x v="4941"/>
    <x v="440"/>
    <d v="2018-05-06T00:00:00"/>
    <s v="Standard Class"/>
    <x v="553"/>
    <x v="553"/>
    <x v="1"/>
    <s v="United States"/>
    <s v="New York City"/>
    <s v="New York"/>
    <n v="10009"/>
    <x v="3"/>
    <s v="FUR-FU-10002253"/>
    <x v="0"/>
    <s v="Furnishings"/>
    <s v="Howard Miller 13&quot; Diameter Pewter Finish Round Wall Clock"/>
    <x v="6093"/>
    <n v="5"/>
    <n v="0"/>
    <n v="83.733000000000004"/>
    <s v="Chuck Magee"/>
    <s v=""/>
    <n v="1"/>
    <n v="0"/>
  </r>
  <r>
    <n v="9855"/>
    <x v="4942"/>
    <x v="249"/>
    <d v="2019-06-23T00:00:00"/>
    <s v="Standard Class"/>
    <x v="654"/>
    <x v="654"/>
    <x v="0"/>
    <s v="United States"/>
    <s v="San Francisco"/>
    <s v="California"/>
    <n v="94109"/>
    <x v="1"/>
    <s v="FUR-FU-10002396"/>
    <x v="0"/>
    <s v="Furnishings"/>
    <s v="DAX Copper Panel Document Frame, 5 x 7 Size"/>
    <x v="6094"/>
    <n v="4"/>
    <n v="0"/>
    <n v="21.134400000000003"/>
    <s v="Anna Andreadi"/>
    <s v=""/>
    <n v="1"/>
    <n v="0"/>
  </r>
  <r>
    <n v="9856"/>
    <x v="4942"/>
    <x v="249"/>
    <d v="2019-06-23T00:00:00"/>
    <s v="Standard Class"/>
    <x v="654"/>
    <x v="654"/>
    <x v="0"/>
    <s v="United States"/>
    <s v="San Francisco"/>
    <s v="California"/>
    <n v="94109"/>
    <x v="1"/>
    <s v="OFF-PA-10004438"/>
    <x v="1"/>
    <s v="Paper"/>
    <s v="Xerox 1907"/>
    <x v="335"/>
    <n v="2"/>
    <n v="0"/>
    <n v="11.543199999999999"/>
    <s v="Anna Andreadi"/>
    <s v=""/>
    <n v="1"/>
    <n v="0"/>
  </r>
  <r>
    <n v="9857"/>
    <x v="4943"/>
    <x v="1230"/>
    <d v="2016-11-11T00:00:00"/>
    <s v="Standard Class"/>
    <x v="654"/>
    <x v="654"/>
    <x v="0"/>
    <s v="United States"/>
    <s v="Columbus"/>
    <s v="Georgia"/>
    <n v="31907"/>
    <x v="0"/>
    <s v="OFF-PA-10000587"/>
    <x v="1"/>
    <s v="Paper"/>
    <s v="Array Parchment Paper, Assorted Colors"/>
    <x v="2908"/>
    <n v="6"/>
    <n v="0"/>
    <n v="20.9664"/>
    <s v="Cassandra Brandow"/>
    <s v=""/>
    <n v="1"/>
    <n v="0"/>
  </r>
  <r>
    <n v="9858"/>
    <x v="4944"/>
    <x v="514"/>
    <d v="2017-03-30T00:00:00"/>
    <s v="Standard Class"/>
    <x v="225"/>
    <x v="225"/>
    <x v="1"/>
    <s v="United States"/>
    <s v="Seattle"/>
    <s v="Washington"/>
    <n v="98103"/>
    <x v="1"/>
    <s v="FUR-TA-10001889"/>
    <x v="0"/>
    <s v="Tables"/>
    <s v="Bush Advantage Collection Racetrack Conference Table"/>
    <x v="6095"/>
    <n v="8"/>
    <n v="0"/>
    <n v="610.86239999999998"/>
    <s v="Anna Andreadi"/>
    <s v=""/>
    <n v="1"/>
    <n v="0"/>
  </r>
  <r>
    <n v="9859"/>
    <x v="4945"/>
    <x v="424"/>
    <d v="2019-01-20T00:00:00"/>
    <s v="Standard Class"/>
    <x v="367"/>
    <x v="367"/>
    <x v="2"/>
    <s v="United States"/>
    <s v="Richmond"/>
    <s v="Indiana"/>
    <n v="47374"/>
    <x v="2"/>
    <s v="OFF-ST-10001590"/>
    <x v="1"/>
    <s v="Storage"/>
    <s v="Tenex Personal Project File with Scoop Front Design, Black"/>
    <x v="4005"/>
    <n v="5"/>
    <n v="0"/>
    <n v="17.523999999999997"/>
    <s v="Kelly Williams"/>
    <s v=""/>
    <n v="1"/>
    <n v="0"/>
  </r>
  <r>
    <n v="9860"/>
    <x v="4945"/>
    <x v="424"/>
    <d v="2019-01-20T00:00:00"/>
    <s v="Standard Class"/>
    <x v="367"/>
    <x v="367"/>
    <x v="2"/>
    <s v="United States"/>
    <s v="Richmond"/>
    <s v="Indiana"/>
    <n v="47374"/>
    <x v="2"/>
    <s v="OFF-FA-10003472"/>
    <x v="1"/>
    <s v="Fasteners"/>
    <s v="Bagged Rubber Bands"/>
    <x v="2182"/>
    <n v="2"/>
    <n v="0"/>
    <n v="0.1008"/>
    <s v="Kelly Williams"/>
    <s v=""/>
    <n v="1"/>
    <n v="0"/>
  </r>
  <r>
    <n v="9861"/>
    <x v="4945"/>
    <x v="424"/>
    <d v="2019-01-20T00:00:00"/>
    <s v="Standard Class"/>
    <x v="367"/>
    <x v="367"/>
    <x v="2"/>
    <s v="United States"/>
    <s v="Richmond"/>
    <s v="Indiana"/>
    <n v="47374"/>
    <x v="2"/>
    <s v="TEC-PH-10000169"/>
    <x v="2"/>
    <s v="Phones"/>
    <s v="ARKON Windshield Dashboard Air Vent Car Mount Holder"/>
    <x v="766"/>
    <n v="4"/>
    <n v="0"/>
    <n v="1.3559999999999945"/>
    <s v="Kelly Williams"/>
    <s v=""/>
    <n v="1"/>
    <n v="0"/>
  </r>
  <r>
    <n v="9862"/>
    <x v="4945"/>
    <x v="424"/>
    <d v="2019-01-20T00:00:00"/>
    <s v="Standard Class"/>
    <x v="367"/>
    <x v="367"/>
    <x v="2"/>
    <s v="United States"/>
    <s v="Richmond"/>
    <s v="Indiana"/>
    <n v="47374"/>
    <x v="2"/>
    <s v="OFF-ST-10002562"/>
    <x v="1"/>
    <s v="Storage"/>
    <s v="Staple magnet"/>
    <x v="2572"/>
    <n v="2"/>
    <n v="0"/>
    <n v="5.2528000000000006"/>
    <s v="Kelly Williams"/>
    <s v=""/>
    <n v="1"/>
    <n v="0"/>
  </r>
  <r>
    <n v="9863"/>
    <x v="4945"/>
    <x v="424"/>
    <d v="2019-01-20T00:00:00"/>
    <s v="Standard Class"/>
    <x v="367"/>
    <x v="367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x v="6096"/>
    <n v="4"/>
    <n v="0"/>
    <n v="2.5451999999999995"/>
    <s v="Kelly Williams"/>
    <s v=""/>
    <n v="1"/>
    <n v="0"/>
  </r>
  <r>
    <n v="9864"/>
    <x v="4945"/>
    <x v="424"/>
    <d v="2019-01-20T00:00:00"/>
    <s v="Standard Class"/>
    <x v="367"/>
    <x v="367"/>
    <x v="2"/>
    <s v="United States"/>
    <s v="Richmond"/>
    <s v="Indiana"/>
    <n v="47374"/>
    <x v="2"/>
    <s v="OFF-PA-10004156"/>
    <x v="1"/>
    <s v="Paper"/>
    <s v="Xerox 188"/>
    <x v="1189"/>
    <n v="1"/>
    <n v="0"/>
    <n v="5.5565999999999995"/>
    <s v="Kelly Williams"/>
    <s v=""/>
    <n v="1"/>
    <n v="0"/>
  </r>
  <r>
    <n v="9865"/>
    <x v="4945"/>
    <x v="424"/>
    <d v="2019-01-20T00:00:00"/>
    <s v="Standard Class"/>
    <x v="367"/>
    <x v="367"/>
    <x v="2"/>
    <s v="United States"/>
    <s v="Richmond"/>
    <s v="Indiana"/>
    <n v="47374"/>
    <x v="2"/>
    <s v="TEC-AC-10004469"/>
    <x v="2"/>
    <s v="Accessories"/>
    <s v="Microsoft Sculpt Comfort Mouse"/>
    <x v="3863"/>
    <n v="4"/>
    <n v="0"/>
    <n v="70.312000000000012"/>
    <s v="Kelly Williams"/>
    <s v=""/>
    <n v="1"/>
    <n v="0"/>
  </r>
  <r>
    <n v="9866"/>
    <x v="4945"/>
    <x v="424"/>
    <d v="2019-01-20T00:00:00"/>
    <s v="Standard Class"/>
    <x v="367"/>
    <x v="367"/>
    <x v="2"/>
    <s v="United States"/>
    <s v="Richmond"/>
    <s v="Indiana"/>
    <n v="47374"/>
    <x v="2"/>
    <s v="FUR-FU-10001037"/>
    <x v="0"/>
    <s v="Furnishings"/>
    <s v="DAX Charcoal/Nickel-Tone Document Frame, 5 x 7"/>
    <x v="1651"/>
    <n v="2"/>
    <n v="0"/>
    <n v="8.532"/>
    <s v="Kelly Williams"/>
    <s v=""/>
    <n v="1"/>
    <n v="0"/>
  </r>
  <r>
    <n v="9867"/>
    <x v="4946"/>
    <x v="514"/>
    <d v="2017-03-28T00:00:00"/>
    <s v="Second Class"/>
    <x v="416"/>
    <x v="416"/>
    <x v="1"/>
    <s v="United States"/>
    <s v="New York City"/>
    <s v="New York"/>
    <n v="10009"/>
    <x v="3"/>
    <s v="OFF-ST-10002615"/>
    <x v="1"/>
    <s v="Storage"/>
    <s v="Dual Level, Single-Width Filing Carts"/>
    <x v="2969"/>
    <n v="7"/>
    <n v="0"/>
    <n v="282.20920000000001"/>
    <s v="Chuck Magee"/>
    <s v=""/>
    <n v="1"/>
    <n v="0"/>
  </r>
  <r>
    <n v="9868"/>
    <x v="4946"/>
    <x v="514"/>
    <d v="2017-03-28T00:00:00"/>
    <s v="Second Class"/>
    <x v="416"/>
    <x v="416"/>
    <x v="1"/>
    <s v="United States"/>
    <s v="New York City"/>
    <s v="New York"/>
    <n v="10009"/>
    <x v="3"/>
    <s v="OFF-AP-10000595"/>
    <x v="1"/>
    <s v="Appliances"/>
    <s v="Disposable Triple-Filter Dust Bags"/>
    <x v="2638"/>
    <n v="3"/>
    <n v="0"/>
    <n v="3.4086000000000003"/>
    <s v="Chuck Magee"/>
    <s v=""/>
    <n v="1"/>
    <n v="0"/>
  </r>
  <r>
    <n v="9869"/>
    <x v="4947"/>
    <x v="301"/>
    <d v="2016-11-03T00:00:00"/>
    <s v="First Class"/>
    <x v="105"/>
    <x v="105"/>
    <x v="1"/>
    <s v="United States"/>
    <s v="Mason"/>
    <s v="Ohio"/>
    <n v="45040"/>
    <x v="3"/>
    <s v="FUR-FU-10002253"/>
    <x v="0"/>
    <s v="Furnishings"/>
    <s v="Howard Miller 13&quot; Diameter Pewter Finish Round Wall Clock"/>
    <x v="4574"/>
    <n v="2"/>
    <n v="0.2"/>
    <n v="16.317200000000003"/>
    <s v="Chuck Magee"/>
    <s v=""/>
    <n v="1"/>
    <n v="0"/>
  </r>
  <r>
    <n v="9870"/>
    <x v="4947"/>
    <x v="301"/>
    <d v="2016-11-03T00:00:00"/>
    <s v="First Class"/>
    <x v="105"/>
    <x v="105"/>
    <x v="1"/>
    <s v="United States"/>
    <s v="Mason"/>
    <s v="Ohio"/>
    <n v="45040"/>
    <x v="3"/>
    <s v="OFF-BI-10000494"/>
    <x v="1"/>
    <s v="Binders"/>
    <s v="Acco Economy Flexible Poly Round Ring Binder"/>
    <x v="2968"/>
    <n v="2"/>
    <n v="0.7"/>
    <n v="-2.6099999999999994"/>
    <s v="Chuck Magee"/>
    <s v=""/>
    <n v="1"/>
    <n v="0"/>
  </r>
  <r>
    <n v="9871"/>
    <x v="4947"/>
    <x v="301"/>
    <d v="2016-11-03T00:00:00"/>
    <s v="First Class"/>
    <x v="105"/>
    <x v="105"/>
    <x v="1"/>
    <s v="United States"/>
    <s v="Mason"/>
    <s v="Ohio"/>
    <n v="45040"/>
    <x v="3"/>
    <s v="OFF-BI-10001658"/>
    <x v="1"/>
    <s v="Binders"/>
    <s v="GBC Standard Therm-A-Bind Covers"/>
    <x v="2849"/>
    <n v="3"/>
    <n v="0.7"/>
    <n v="-17.942399999999992"/>
    <s v="Chuck Magee"/>
    <s v=""/>
    <n v="1"/>
    <n v="0"/>
  </r>
  <r>
    <n v="9872"/>
    <x v="4948"/>
    <x v="833"/>
    <d v="2019-10-06T00:00:00"/>
    <s v="Same Day"/>
    <x v="708"/>
    <x v="708"/>
    <x v="0"/>
    <s v="United States"/>
    <s v="Chicago"/>
    <s v="Illinois"/>
    <n v="60623"/>
    <x v="2"/>
    <s v="OFF-ST-10003208"/>
    <x v="1"/>
    <s v="Storage"/>
    <s v="Adjustable Depth Letter/Legal Cart"/>
    <x v="6097"/>
    <n v="2"/>
    <n v="0.2"/>
    <n v="32.662799999999947"/>
    <s v="Kelly Williams"/>
    <s v=""/>
    <n v="1"/>
    <n v="0"/>
  </r>
  <r>
    <n v="9873"/>
    <x v="4948"/>
    <x v="833"/>
    <d v="2019-10-06T00:00:00"/>
    <s v="Same Day"/>
    <x v="708"/>
    <x v="708"/>
    <x v="0"/>
    <s v="United States"/>
    <s v="Chicago"/>
    <s v="Illinois"/>
    <n v="60623"/>
    <x v="2"/>
    <s v="OFF-AR-10004790"/>
    <x v="1"/>
    <s v="Art"/>
    <s v="Staples in misc. colors"/>
    <x v="3764"/>
    <n v="2"/>
    <n v="0.2"/>
    <n v="1.1969999999999992"/>
    <s v="Kelly Williams"/>
    <s v=""/>
    <n v="1"/>
    <n v="0"/>
  </r>
  <r>
    <n v="9874"/>
    <x v="4949"/>
    <x v="107"/>
    <d v="2018-12-14T00:00:00"/>
    <s v="Standard Class"/>
    <x v="359"/>
    <x v="359"/>
    <x v="2"/>
    <s v="United States"/>
    <s v="New York City"/>
    <s v="New York"/>
    <n v="10024"/>
    <x v="3"/>
    <s v="OFF-PA-10004609"/>
    <x v="1"/>
    <s v="Paper"/>
    <s v="Xerox 221"/>
    <x v="90"/>
    <n v="1"/>
    <n v="0"/>
    <n v="3.1104000000000003"/>
    <s v="Chuck Magee"/>
    <s v=""/>
    <n v="1"/>
    <n v="0"/>
  </r>
  <r>
    <n v="9875"/>
    <x v="4950"/>
    <x v="897"/>
    <d v="2018-09-24T00:00:00"/>
    <s v="Second Class"/>
    <x v="472"/>
    <x v="472"/>
    <x v="2"/>
    <s v="United States"/>
    <s v="Parma"/>
    <s v="Ohio"/>
    <n v="44134"/>
    <x v="3"/>
    <s v="OFF-EN-10003055"/>
    <x v="1"/>
    <s v="Envelopes"/>
    <s v="Blue String-Tie &amp; Button Interoffice Envelopes, 10 x 13"/>
    <x v="1109"/>
    <n v="2"/>
    <n v="0.2"/>
    <n v="19.989999999999995"/>
    <s v="Chuck Magee"/>
    <s v=""/>
    <n v="1"/>
    <n v="0"/>
  </r>
  <r>
    <n v="9876"/>
    <x v="4951"/>
    <x v="1231"/>
    <d v="2018-01-05T00:00:00"/>
    <s v="Standard Class"/>
    <x v="167"/>
    <x v="167"/>
    <x v="0"/>
    <s v="United States"/>
    <s v="New York City"/>
    <s v="New York"/>
    <n v="10035"/>
    <x v="3"/>
    <s v="OFF-SU-10003936"/>
    <x v="1"/>
    <s v="Supplies"/>
    <s v="Acme Serrated Blade Letter Opener"/>
    <x v="6098"/>
    <n v="2"/>
    <n v="0"/>
    <n v="6.3600000000000101E-2"/>
    <s v="Chuck Magee"/>
    <s v=""/>
    <n v="1"/>
    <n v="0"/>
  </r>
  <r>
    <n v="9877"/>
    <x v="4952"/>
    <x v="693"/>
    <d v="2019-04-21T00:00:00"/>
    <s v="First Class"/>
    <x v="534"/>
    <x v="534"/>
    <x v="2"/>
    <s v="United States"/>
    <s v="Cleveland"/>
    <s v="Ohio"/>
    <n v="44105"/>
    <x v="3"/>
    <s v="OFF-ST-10000078"/>
    <x v="1"/>
    <s v="Storage"/>
    <s v="Tennsco 6- and 18-Compartment Lockers"/>
    <x v="6099"/>
    <n v="4"/>
    <n v="0.2"/>
    <n v="-21.213600000000099"/>
    <s v="Chuck Magee"/>
    <s v=""/>
    <n v="1"/>
    <n v="0"/>
  </r>
  <r>
    <n v="9878"/>
    <x v="4952"/>
    <x v="693"/>
    <d v="2019-04-21T00:00:00"/>
    <s v="First Class"/>
    <x v="534"/>
    <x v="534"/>
    <x v="2"/>
    <s v="United States"/>
    <s v="Cleveland"/>
    <s v="Ohio"/>
    <n v="44105"/>
    <x v="3"/>
    <s v="OFF-BI-10000174"/>
    <x v="1"/>
    <s v="Binders"/>
    <s v="Wilson Jones Clip &amp; Carry Folder Binder Tool for Ring Binders, Clear"/>
    <x v="6100"/>
    <n v="5"/>
    <n v="0.7"/>
    <n v="-6.379999999999999"/>
    <s v="Chuck Magee"/>
    <s v=""/>
    <n v="1"/>
    <n v="0"/>
  </r>
  <r>
    <n v="9879"/>
    <x v="4952"/>
    <x v="693"/>
    <d v="2019-04-21T00:00:00"/>
    <s v="First Class"/>
    <x v="534"/>
    <x v="534"/>
    <x v="2"/>
    <s v="United States"/>
    <s v="Cleveland"/>
    <s v="Ohio"/>
    <n v="44105"/>
    <x v="3"/>
    <s v="TEC-PH-10004080"/>
    <x v="2"/>
    <s v="Phones"/>
    <s v="Avaya 5410 Digital phone"/>
    <x v="4457"/>
    <n v="3"/>
    <n v="0.4"/>
    <n v="-24.476399999999998"/>
    <s v="Chuck Magee"/>
    <s v=""/>
    <n v="1"/>
    <n v="0"/>
  </r>
  <r>
    <n v="9880"/>
    <x v="4953"/>
    <x v="1036"/>
    <d v="2018-08-25T00:00:00"/>
    <s v="Standard Class"/>
    <x v="271"/>
    <x v="271"/>
    <x v="0"/>
    <s v="United States"/>
    <s v="New York City"/>
    <s v="New York"/>
    <n v="10035"/>
    <x v="3"/>
    <s v="FUR-CH-10002961"/>
    <x v="0"/>
    <s v="Chairs"/>
    <s v="Leather Task Chair, Black"/>
    <x v="6101"/>
    <n v="7"/>
    <n v="0.1"/>
    <n v="63.685999999999979"/>
    <s v="Chuck Magee"/>
    <s v=""/>
    <n v="1"/>
    <n v="0"/>
  </r>
  <r>
    <n v="9881"/>
    <x v="4954"/>
    <x v="352"/>
    <d v="2017-05-31T00:00:00"/>
    <s v="First Class"/>
    <x v="385"/>
    <x v="385"/>
    <x v="2"/>
    <s v="United States"/>
    <s v="Cleveland"/>
    <s v="Ohio"/>
    <n v="44105"/>
    <x v="3"/>
    <s v="OFF-PA-10000474"/>
    <x v="1"/>
    <s v="Paper"/>
    <s v="Easy-staple paper"/>
    <x v="633"/>
    <n v="3"/>
    <n v="0.2"/>
    <n v="28.706399999999991"/>
    <s v="Chuck Magee"/>
    <s v=""/>
    <n v="1"/>
    <n v="0"/>
  </r>
  <r>
    <n v="9882"/>
    <x v="4955"/>
    <x v="1132"/>
    <d v="2016-08-13T00:00:00"/>
    <s v="First Class"/>
    <x v="328"/>
    <x v="328"/>
    <x v="0"/>
    <s v="United States"/>
    <s v="Woodstock"/>
    <s v="Georgia"/>
    <n v="30188"/>
    <x v="0"/>
    <s v="OFF-BI-10000138"/>
    <x v="1"/>
    <s v="Binders"/>
    <s v="Acco Translucent Poly Ring Binders"/>
    <x v="1230"/>
    <n v="3"/>
    <n v="0"/>
    <n v="6.7392000000000003"/>
    <s v="Cassandra Brandow"/>
    <s v=""/>
    <n v="1"/>
    <n v="0"/>
  </r>
  <r>
    <n v="9883"/>
    <x v="4955"/>
    <x v="1132"/>
    <d v="2016-08-13T00:00:00"/>
    <s v="First Class"/>
    <x v="328"/>
    <x v="328"/>
    <x v="0"/>
    <s v="United States"/>
    <s v="Woodstock"/>
    <s v="Georgia"/>
    <n v="30188"/>
    <x v="0"/>
    <s v="TEC-AC-10000023"/>
    <x v="2"/>
    <s v="Accessories"/>
    <s v="Maxell 74 Minute CD-R Spindle, 50/Pack"/>
    <x v="6102"/>
    <n v="13"/>
    <n v="0"/>
    <n v="98.139599999999987"/>
    <s v="Cassandra Brandow"/>
    <s v=""/>
    <n v="1"/>
    <n v="0"/>
  </r>
  <r>
    <n v="9884"/>
    <x v="4956"/>
    <x v="1232"/>
    <d v="2016-04-08T00:00:00"/>
    <s v="Standard Class"/>
    <x v="722"/>
    <x v="722"/>
    <x v="1"/>
    <s v="United States"/>
    <s v="Los Angeles"/>
    <s v="California"/>
    <n v="90008"/>
    <x v="1"/>
    <s v="OFF-EN-10001415"/>
    <x v="1"/>
    <s v="Envelopes"/>
    <s v="Staple envelope"/>
    <x v="954"/>
    <n v="2"/>
    <n v="0"/>
    <n v="5.58"/>
    <s v="Anna Andreadi"/>
    <s v=""/>
    <n v="1"/>
    <n v="0"/>
  </r>
  <r>
    <n v="9885"/>
    <x v="4956"/>
    <x v="1232"/>
    <d v="2016-04-08T00:00:00"/>
    <s v="Standard Class"/>
    <x v="722"/>
    <x v="722"/>
    <x v="1"/>
    <s v="United States"/>
    <s v="Los Angeles"/>
    <s v="California"/>
    <n v="90008"/>
    <x v="1"/>
    <s v="TEC-AC-10001284"/>
    <x v="2"/>
    <s v="Accessories"/>
    <s v="Enermax Briskie RF Wireless Keyboard and Mouse Combo"/>
    <x v="1038"/>
    <n v="3"/>
    <n v="0"/>
    <n v="22.4316"/>
    <s v="Anna Andreadi"/>
    <s v=""/>
    <n v="1"/>
    <n v="0"/>
  </r>
  <r>
    <n v="9886"/>
    <x v="4956"/>
    <x v="1232"/>
    <d v="2016-04-08T00:00:00"/>
    <s v="Standard Class"/>
    <x v="722"/>
    <x v="722"/>
    <x v="1"/>
    <s v="United States"/>
    <s v="Los Angeles"/>
    <s v="California"/>
    <n v="90008"/>
    <x v="1"/>
    <s v="TEC-AC-10000736"/>
    <x v="2"/>
    <s v="Accessories"/>
    <s v="Logitech G600 MMO Gaming Mouse"/>
    <x v="460"/>
    <n v="2"/>
    <n v="0"/>
    <n v="57.592799999999997"/>
    <s v="Anna Andreadi"/>
    <s v=""/>
    <n v="1"/>
    <n v="0"/>
  </r>
  <r>
    <n v="9887"/>
    <x v="4957"/>
    <x v="1211"/>
    <d v="2016-01-27T00:00:00"/>
    <s v="Standard Class"/>
    <x v="611"/>
    <x v="611"/>
    <x v="0"/>
    <s v="United States"/>
    <s v="Lafayette"/>
    <s v="Indiana"/>
    <n v="47905"/>
    <x v="2"/>
    <s v="OFF-FA-10003467"/>
    <x v="1"/>
    <s v="Fasteners"/>
    <s v="Alliance Big Bands Rubber Bands, 12/Pack"/>
    <x v="4095"/>
    <n v="3"/>
    <n v="0"/>
    <n v="0"/>
    <s v="Kelly Williams"/>
    <s v=""/>
    <n v="1"/>
    <n v="0"/>
  </r>
  <r>
    <n v="9888"/>
    <x v="4958"/>
    <x v="386"/>
    <d v="2019-10-15T00:00:00"/>
    <s v="First Class"/>
    <x v="244"/>
    <x v="244"/>
    <x v="0"/>
    <s v="United States"/>
    <s v="New York City"/>
    <s v="New York"/>
    <n v="10024"/>
    <x v="3"/>
    <s v="OFF-PA-10000477"/>
    <x v="1"/>
    <s v="Paper"/>
    <s v="Xerox 1952"/>
    <x v="745"/>
    <n v="2"/>
    <n v="0"/>
    <n v="4.6812000000000005"/>
    <s v="Chuck Magee"/>
    <s v=""/>
    <n v="1"/>
    <n v="0"/>
  </r>
  <r>
    <n v="9889"/>
    <x v="4959"/>
    <x v="816"/>
    <d v="2017-08-12T00:00:00"/>
    <s v="Standard Class"/>
    <x v="361"/>
    <x v="361"/>
    <x v="0"/>
    <s v="United States"/>
    <s v="Utica"/>
    <s v="New York"/>
    <n v="13501"/>
    <x v="3"/>
    <s v="TEC-AC-10000736"/>
    <x v="2"/>
    <s v="Accessories"/>
    <s v="Logitech G600 MMO Gaming Mouse"/>
    <x v="3705"/>
    <n v="1"/>
    <n v="0"/>
    <n v="28.796399999999998"/>
    <s v="Chuck Magee"/>
    <s v=""/>
    <n v="1"/>
    <n v="0"/>
  </r>
  <r>
    <n v="9890"/>
    <x v="4960"/>
    <x v="498"/>
    <d v="2019-03-20T00:00:00"/>
    <s v="First Class"/>
    <x v="500"/>
    <x v="500"/>
    <x v="1"/>
    <s v="United States"/>
    <s v="Lakewood"/>
    <s v="New Jersey"/>
    <n v="8701"/>
    <x v="3"/>
    <s v="OFF-AR-10002467"/>
    <x v="1"/>
    <s v="Art"/>
    <s v="Dixon Ticonderoga Pencils"/>
    <x v="3090"/>
    <n v="3"/>
    <n v="0"/>
    <n v="2.4138000000000006"/>
    <s v="Chuck Magee"/>
    <s v=""/>
    <n v="1"/>
    <n v="0"/>
  </r>
  <r>
    <n v="9891"/>
    <x v="4961"/>
    <x v="197"/>
    <d v="2018-07-28T00:00:00"/>
    <s v="Second Class"/>
    <x v="64"/>
    <x v="64"/>
    <x v="1"/>
    <s v="United States"/>
    <s v="Milwaukee"/>
    <s v="Wisconsin"/>
    <n v="53209"/>
    <x v="2"/>
    <s v="OFF-PA-10004996"/>
    <x v="1"/>
    <s v="Paper"/>
    <s v="Speediset Carbonless Redi-Letter 7&quot; x 8 1/2&quot;"/>
    <x v="6103"/>
    <n v="2"/>
    <n v="0"/>
    <n v="9.6913999999999998"/>
    <s v="Kelly Williams"/>
    <s v=""/>
    <n v="1"/>
    <n v="0"/>
  </r>
  <r>
    <n v="9892"/>
    <x v="4961"/>
    <x v="197"/>
    <d v="2018-07-28T00:00:00"/>
    <s v="Second Class"/>
    <x v="64"/>
    <x v="64"/>
    <x v="1"/>
    <s v="United States"/>
    <s v="Milwaukee"/>
    <s v="Wisconsin"/>
    <n v="53209"/>
    <x v="2"/>
    <s v="TEC-AC-10003116"/>
    <x v="2"/>
    <s v="Accessories"/>
    <s v="Memorex Froggy Flash Drive 8 GB"/>
    <x v="6104"/>
    <n v="7"/>
    <n v="0"/>
    <n v="48.457499999999996"/>
    <s v="Kelly Williams"/>
    <s v=""/>
    <n v="1"/>
    <n v="0"/>
  </r>
  <r>
    <n v="9893"/>
    <x v="4961"/>
    <x v="197"/>
    <d v="2018-07-28T00:00:00"/>
    <s v="Second Class"/>
    <x v="64"/>
    <x v="64"/>
    <x v="1"/>
    <s v="United States"/>
    <s v="Milwaukee"/>
    <s v="Wisconsin"/>
    <n v="53209"/>
    <x v="2"/>
    <s v="TEC-PH-10002262"/>
    <x v="2"/>
    <s v="Phones"/>
    <s v="LG Electronics Tone+ HBS-730 Bluetooth Headset"/>
    <x v="6105"/>
    <n v="5"/>
    <n v="0"/>
    <n v="83.314000000000021"/>
    <s v="Kelly Williams"/>
    <s v=""/>
    <n v="1"/>
    <n v="0"/>
  </r>
  <r>
    <n v="9894"/>
    <x v="4961"/>
    <x v="197"/>
    <d v="2018-07-28T00:00:00"/>
    <s v="Second Class"/>
    <x v="64"/>
    <x v="64"/>
    <x v="1"/>
    <s v="United States"/>
    <s v="Milwaukee"/>
    <s v="Wisconsin"/>
    <n v="53209"/>
    <x v="2"/>
    <s v="FUR-CH-10004626"/>
    <x v="0"/>
    <s v="Chairs"/>
    <s v="Office Star Flex Back Scooter Chair with Aluminum Finish Frame"/>
    <x v="6106"/>
    <n v="4"/>
    <n v="0"/>
    <n v="96.854399999999998"/>
    <s v="Kelly Williams"/>
    <s v=""/>
    <n v="1"/>
    <n v="0"/>
  </r>
  <r>
    <n v="9895"/>
    <x v="4961"/>
    <x v="197"/>
    <d v="2018-07-28T00:00:00"/>
    <s v="Second Class"/>
    <x v="64"/>
    <x v="64"/>
    <x v="1"/>
    <s v="United States"/>
    <s v="Milwaukee"/>
    <s v="Wisconsin"/>
    <n v="53209"/>
    <x v="2"/>
    <s v="FUR-FU-10001756"/>
    <x v="0"/>
    <s v="Furnishings"/>
    <s v="Eldon Expressions Desk Accessory, Wood Photo Frame, Mahogany"/>
    <x v="6107"/>
    <n v="5"/>
    <n v="0"/>
    <n v="27.60799999999999"/>
    <s v="Kelly Williams"/>
    <s v=""/>
    <n v="1"/>
    <n v="0"/>
  </r>
  <r>
    <n v="9896"/>
    <x v="4962"/>
    <x v="467"/>
    <d v="2016-10-01T00:00:00"/>
    <s v="Standard Class"/>
    <x v="462"/>
    <x v="462"/>
    <x v="0"/>
    <s v="United States"/>
    <s v="Chicago"/>
    <s v="Illinois"/>
    <n v="60623"/>
    <x v="2"/>
    <s v="TEC-AC-10004859"/>
    <x v="2"/>
    <s v="Accessories"/>
    <s v="Maxell Pro 80 Minute CD-R, 10/Pack"/>
    <x v="6108"/>
    <n v="11"/>
    <n v="0.2"/>
    <n v="38.456000000000003"/>
    <s v="Kelly Williams"/>
    <s v=""/>
    <n v="1"/>
    <n v="0"/>
  </r>
  <r>
    <n v="9897"/>
    <x v="4963"/>
    <x v="1103"/>
    <d v="2016-06-20T00:00:00"/>
    <s v="Second Class"/>
    <x v="226"/>
    <x v="226"/>
    <x v="0"/>
    <s v="United States"/>
    <s v="Chicago"/>
    <s v="Illinois"/>
    <n v="60653"/>
    <x v="2"/>
    <s v="OFF-PA-10001725"/>
    <x v="1"/>
    <s v="Paper"/>
    <s v="Xerox 1892"/>
    <x v="4546"/>
    <n v="2"/>
    <n v="0.2"/>
    <n v="22.480800000000002"/>
    <s v="Kelly Williams"/>
    <s v=""/>
    <n v="1"/>
    <n v="0"/>
  </r>
  <r>
    <n v="9898"/>
    <x v="4964"/>
    <x v="112"/>
    <d v="2018-06-10T00:00:00"/>
    <s v="Standard Class"/>
    <x v="431"/>
    <x v="431"/>
    <x v="0"/>
    <s v="United States"/>
    <s v="Fairfield"/>
    <s v="Ohio"/>
    <n v="45014"/>
    <x v="3"/>
    <s v="FUR-FU-10004306"/>
    <x v="0"/>
    <s v="Furnishings"/>
    <s v="Electrix Halogen Magnifier Lamp"/>
    <x v="6109"/>
    <n v="3"/>
    <n v="0.2"/>
    <n v="34.97399999999999"/>
    <s v="Chuck Magee"/>
    <s v=""/>
    <n v="1"/>
    <n v="0"/>
  </r>
  <r>
    <n v="9899"/>
    <x v="4964"/>
    <x v="112"/>
    <d v="2018-06-10T00:00:00"/>
    <s v="Standard Class"/>
    <x v="431"/>
    <x v="431"/>
    <x v="0"/>
    <s v="United States"/>
    <s v="Fairfield"/>
    <s v="Ohio"/>
    <n v="45014"/>
    <x v="3"/>
    <s v="FUR-FU-10004845"/>
    <x v="0"/>
    <s v="Furnishings"/>
    <s v="Deflect-o EconoMat Nonstudded, No Bevel Mat"/>
    <x v="5350"/>
    <n v="2"/>
    <n v="0.2"/>
    <n v="0"/>
    <s v="Chuck Magee"/>
    <s v=""/>
    <n v="1"/>
    <n v="0"/>
  </r>
  <r>
    <n v="9900"/>
    <x v="4965"/>
    <x v="1176"/>
    <d v="2016-04-03T00:00:00"/>
    <s v="Standard Class"/>
    <x v="486"/>
    <x v="486"/>
    <x v="2"/>
    <s v="United States"/>
    <s v="Springfield"/>
    <s v="Ohio"/>
    <n v="45503"/>
    <x v="3"/>
    <s v="FUR-TA-10000198"/>
    <x v="0"/>
    <s v="Tables"/>
    <s v="Chromcraft Bull-Nose Wood Oval Conference Tables &amp; Bases"/>
    <x v="1890"/>
    <n v="1"/>
    <n v="0.4"/>
    <n v="-143.25480000000002"/>
    <s v="Chuck Magee"/>
    <s v=""/>
    <n v="1"/>
    <n v="0"/>
  </r>
  <r>
    <n v="9901"/>
    <x v="4966"/>
    <x v="170"/>
    <d v="2019-08-25T00:00:00"/>
    <s v="Standard Class"/>
    <x v="790"/>
    <x v="790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x v="4974"/>
    <n v="3"/>
    <n v="0.2"/>
    <n v="20.745899999999985"/>
    <s v="Anna Andreadi"/>
    <s v=""/>
    <n v="1"/>
    <n v="0"/>
  </r>
  <r>
    <n v="9902"/>
    <x v="4966"/>
    <x v="170"/>
    <d v="2019-08-25T00:00:00"/>
    <s v="Standard Class"/>
    <x v="790"/>
    <x v="790"/>
    <x v="0"/>
    <s v="United States"/>
    <s v="Louisville"/>
    <s v="Colorado"/>
    <n v="80027"/>
    <x v="1"/>
    <s v="FUR-FU-10001037"/>
    <x v="0"/>
    <s v="Furnishings"/>
    <s v="DAX Charcoal/Nickel-Tone Document Frame, 5 x 7"/>
    <x v="4915"/>
    <n v="3"/>
    <n v="0.2"/>
    <n v="7.1099999999999994"/>
    <s v="Anna Andreadi"/>
    <s v=""/>
    <n v="1"/>
    <n v="0"/>
  </r>
  <r>
    <n v="9903"/>
    <x v="4966"/>
    <x v="170"/>
    <d v="2019-08-25T00:00:00"/>
    <s v="Standard Class"/>
    <x v="790"/>
    <x v="790"/>
    <x v="0"/>
    <s v="United States"/>
    <s v="Louisville"/>
    <s v="Colorado"/>
    <n v="80027"/>
    <x v="1"/>
    <s v="OFF-PA-10001950"/>
    <x v="1"/>
    <s v="Paper"/>
    <s v="Southworth 25% Cotton Antique Laid Paper &amp; Envelopes"/>
    <x v="1407"/>
    <n v="1"/>
    <n v="0.2"/>
    <n v="2.0849999999999991"/>
    <s v="Anna Andreadi"/>
    <s v=""/>
    <n v="1"/>
    <n v="0"/>
  </r>
  <r>
    <n v="9904"/>
    <x v="4967"/>
    <x v="607"/>
    <d v="2016-11-18T00:00:00"/>
    <s v="Standard Class"/>
    <x v="24"/>
    <x v="24"/>
    <x v="0"/>
    <s v="United States"/>
    <s v="Carrollton"/>
    <s v="Texas"/>
    <n v="75007"/>
    <x v="2"/>
    <s v="FUR-FU-10004587"/>
    <x v="0"/>
    <s v="Furnishings"/>
    <s v="GE General Use Halogen Bulbs, 100 Watts, 1 Bulb per Pack"/>
    <x v="6110"/>
    <n v="3"/>
    <n v="0.6"/>
    <n v="-6.9101999999999997"/>
    <s v="Kelly Williams"/>
    <s v=""/>
    <n v="1"/>
    <n v="0"/>
  </r>
  <r>
    <n v="9905"/>
    <x v="4967"/>
    <x v="607"/>
    <d v="2016-11-18T00:00:00"/>
    <s v="Standard Class"/>
    <x v="24"/>
    <x v="24"/>
    <x v="0"/>
    <s v="United States"/>
    <s v="Carrollton"/>
    <s v="Texas"/>
    <n v="75007"/>
    <x v="2"/>
    <s v="TEC-AC-10002567"/>
    <x v="2"/>
    <s v="Accessories"/>
    <s v="Logitech G602 Wireless Gaming Mouse"/>
    <x v="2506"/>
    <n v="2"/>
    <n v="0.2"/>
    <n v="25.596799999999998"/>
    <s v="Kelly Williams"/>
    <s v=""/>
    <n v="1"/>
    <n v="0"/>
  </r>
  <r>
    <n v="9906"/>
    <x v="4968"/>
    <x v="1023"/>
    <d v="2017-09-15T00:00:00"/>
    <s v="First Class"/>
    <x v="629"/>
    <x v="629"/>
    <x v="1"/>
    <s v="United States"/>
    <s v="Anaheim"/>
    <s v="California"/>
    <n v="92804"/>
    <x v="1"/>
    <s v="FUR-FU-10004973"/>
    <x v="0"/>
    <s v="Furnishings"/>
    <s v="Flat Face Poster Frame"/>
    <x v="6111"/>
    <n v="7"/>
    <n v="0"/>
    <n v="55.389600000000002"/>
    <s v="Anna Andreadi"/>
    <s v=""/>
    <n v="1"/>
    <n v="0"/>
  </r>
  <r>
    <n v="9907"/>
    <x v="4968"/>
    <x v="1023"/>
    <d v="2017-09-15T00:00:00"/>
    <s v="First Class"/>
    <x v="629"/>
    <x v="629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x v="3148"/>
    <n v="3"/>
    <n v="0.2"/>
    <n v="7.822499999999998"/>
    <s v="Anna Andreadi"/>
    <s v=""/>
    <n v="1"/>
    <n v="0"/>
  </r>
  <r>
    <n v="9908"/>
    <x v="4968"/>
    <x v="1023"/>
    <d v="2017-09-15T00:00:00"/>
    <s v="First Class"/>
    <x v="629"/>
    <x v="629"/>
    <x v="1"/>
    <s v="United States"/>
    <s v="Anaheim"/>
    <s v="California"/>
    <n v="92804"/>
    <x v="1"/>
    <s v="FUR-CH-10000155"/>
    <x v="0"/>
    <s v="Chairs"/>
    <s v="Global Comet Stacking Armless Chair"/>
    <x v="4829"/>
    <n v="3"/>
    <n v="0.2"/>
    <n v="71.77200000000002"/>
    <s v="Anna Andreadi"/>
    <s v=""/>
    <n v="1"/>
    <n v="0"/>
  </r>
  <r>
    <n v="9909"/>
    <x v="4968"/>
    <x v="1023"/>
    <d v="2017-09-15T00:00:00"/>
    <s v="First Class"/>
    <x v="629"/>
    <x v="629"/>
    <x v="1"/>
    <s v="United States"/>
    <s v="Anaheim"/>
    <s v="California"/>
    <n v="92804"/>
    <x v="1"/>
    <s v="FUR-FU-10002379"/>
    <x v="0"/>
    <s v="Furnishings"/>
    <s v="Eldon Econocleat Chair Mats for Low Pile Carpets"/>
    <x v="6112"/>
    <n v="5"/>
    <n v="0"/>
    <n v="24.881999999999991"/>
    <s v="Anna Andreadi"/>
    <s v=""/>
    <n v="1"/>
    <n v="0"/>
  </r>
  <r>
    <n v="9910"/>
    <x v="4968"/>
    <x v="1023"/>
    <d v="2017-09-15T00:00:00"/>
    <s v="First Class"/>
    <x v="629"/>
    <x v="629"/>
    <x v="1"/>
    <s v="United States"/>
    <s v="Anaheim"/>
    <s v="California"/>
    <n v="92804"/>
    <x v="1"/>
    <s v="FUR-FU-10004018"/>
    <x v="0"/>
    <s v="Furnishings"/>
    <s v="Tensor Computer Mounted Lamp"/>
    <x v="3082"/>
    <n v="3"/>
    <n v="0"/>
    <n v="12.060900000000002"/>
    <s v="Anna Andreadi"/>
    <s v=""/>
    <n v="1"/>
    <n v="0"/>
  </r>
  <r>
    <n v="9911"/>
    <x v="4968"/>
    <x v="1023"/>
    <d v="2017-09-15T00:00:00"/>
    <s v="First Class"/>
    <x v="629"/>
    <x v="629"/>
    <x v="1"/>
    <s v="United States"/>
    <s v="Anaheim"/>
    <s v="California"/>
    <n v="92804"/>
    <x v="1"/>
    <s v="OFF-PA-10000994"/>
    <x v="1"/>
    <s v="Paper"/>
    <s v="Xerox 1915"/>
    <x v="1441"/>
    <n v="2"/>
    <n v="0"/>
    <n v="100.65599999999999"/>
    <s v="Anna Andreadi"/>
    <s v=""/>
    <n v="1"/>
    <n v="0"/>
  </r>
  <r>
    <n v="9912"/>
    <x v="4969"/>
    <x v="267"/>
    <d v="2016-04-09T00:00:00"/>
    <s v="Standard Class"/>
    <x v="532"/>
    <x v="532"/>
    <x v="1"/>
    <s v="United States"/>
    <s v="Richmond"/>
    <s v="Kentucky"/>
    <n v="40475"/>
    <x v="0"/>
    <s v="OFF-BI-10002852"/>
    <x v="1"/>
    <s v="Binders"/>
    <s v="Ibico Standard Transparent Covers"/>
    <x v="787"/>
    <n v="7"/>
    <n v="0"/>
    <n v="56.526400000000002"/>
    <s v="Cassandra Brandow"/>
    <s v=""/>
    <n v="1"/>
    <n v="0"/>
  </r>
  <r>
    <n v="9913"/>
    <x v="4970"/>
    <x v="998"/>
    <d v="2017-10-12T00:00:00"/>
    <s v="First Class"/>
    <x v="471"/>
    <x v="471"/>
    <x v="1"/>
    <s v="United States"/>
    <s v="Santa Barbara"/>
    <s v="California"/>
    <n v="93101"/>
    <x v="1"/>
    <s v="FUR-CH-10001714"/>
    <x v="0"/>
    <s v="Chairs"/>
    <s v="Global Leather &amp; Oak Executive Chair, Burgundy"/>
    <x v="6113"/>
    <n v="3"/>
    <n v="0.2"/>
    <n v="-54.320399999999978"/>
    <s v="Anna Andreadi"/>
    <s v=""/>
    <n v="1"/>
    <n v="0"/>
  </r>
  <r>
    <n v="9914"/>
    <x v="4970"/>
    <x v="998"/>
    <d v="2017-10-12T00:00:00"/>
    <s v="First Class"/>
    <x v="471"/>
    <x v="471"/>
    <x v="1"/>
    <s v="United States"/>
    <s v="Santa Barbara"/>
    <s v="California"/>
    <n v="93101"/>
    <x v="1"/>
    <s v="OFF-LA-10000414"/>
    <x v="1"/>
    <s v="Labels"/>
    <s v="Avery 503"/>
    <x v="2551"/>
    <n v="3"/>
    <n v="0"/>
    <n v="14.904"/>
    <s v="Anna Andreadi"/>
    <s v=""/>
    <n v="1"/>
    <n v="0"/>
  </r>
  <r>
    <n v="9915"/>
    <x v="4971"/>
    <x v="926"/>
    <d v="2019-01-31T00:00:00"/>
    <s v="Second Class"/>
    <x v="612"/>
    <x v="612"/>
    <x v="0"/>
    <s v="United States"/>
    <s v="Marion"/>
    <s v="Iowa"/>
    <n v="52302"/>
    <x v="2"/>
    <s v="OFF-PA-10003848"/>
    <x v="1"/>
    <s v="Paper"/>
    <s v="Xerox 1997"/>
    <x v="91"/>
    <n v="2"/>
    <n v="0"/>
    <n v="6.2208000000000006"/>
    <s v="Kelly Williams"/>
    <s v=""/>
    <n v="1"/>
    <n v="0"/>
  </r>
  <r>
    <n v="9916"/>
    <x v="4971"/>
    <x v="926"/>
    <d v="2019-01-31T00:00:00"/>
    <s v="Second Class"/>
    <x v="612"/>
    <x v="612"/>
    <x v="0"/>
    <s v="United States"/>
    <s v="Marion"/>
    <s v="Iowa"/>
    <n v="52302"/>
    <x v="2"/>
    <s v="OFF-PA-10000176"/>
    <x v="1"/>
    <s v="Paper"/>
    <s v="Xerox 1887"/>
    <x v="453"/>
    <n v="5"/>
    <n v="0"/>
    <n v="45.527999999999992"/>
    <s v="Kelly Williams"/>
    <s v=""/>
    <n v="1"/>
    <n v="0"/>
  </r>
  <r>
    <n v="9917"/>
    <x v="4971"/>
    <x v="926"/>
    <d v="2019-01-31T00:00:00"/>
    <s v="Second Class"/>
    <x v="612"/>
    <x v="612"/>
    <x v="0"/>
    <s v="United States"/>
    <s v="Marion"/>
    <s v="Iowa"/>
    <n v="52302"/>
    <x v="2"/>
    <s v="OFF-ST-10001590"/>
    <x v="1"/>
    <s v="Storage"/>
    <s v="Tenex Personal Project File with Scoop Front Design, Black"/>
    <x v="814"/>
    <n v="1"/>
    <n v="0"/>
    <n v="3.5047999999999995"/>
    <s v="Kelly Williams"/>
    <s v=""/>
    <n v="1"/>
    <n v="0"/>
  </r>
  <r>
    <n v="9918"/>
    <x v="4971"/>
    <x v="926"/>
    <d v="2019-01-31T00:00:00"/>
    <s v="Second Class"/>
    <x v="612"/>
    <x v="612"/>
    <x v="0"/>
    <s v="United States"/>
    <s v="Marion"/>
    <s v="Iowa"/>
    <n v="52302"/>
    <x v="2"/>
    <s v="FUR-FU-10000010"/>
    <x v="0"/>
    <s v="Furnishings"/>
    <s v="DAX Value U-Channel Document Frames, Easel Back"/>
    <x v="4126"/>
    <n v="3"/>
    <n v="0"/>
    <n v="4.6220999999999997"/>
    <s v="Kelly Williams"/>
    <s v=""/>
    <n v="1"/>
    <n v="0"/>
  </r>
  <r>
    <n v="9919"/>
    <x v="4972"/>
    <x v="496"/>
    <d v="2017-09-29T00:00:00"/>
    <s v="Standard Class"/>
    <x v="440"/>
    <x v="440"/>
    <x v="0"/>
    <s v="United States"/>
    <s v="New York City"/>
    <s v="New York"/>
    <n v="10035"/>
    <x v="3"/>
    <s v="OFF-EN-10003055"/>
    <x v="1"/>
    <s v="Envelopes"/>
    <s v="Blue String-Tie &amp; Button Interoffice Envelopes, 10 x 13"/>
    <x v="372"/>
    <n v="1"/>
    <n v="0"/>
    <n v="17.990999999999996"/>
    <s v="Chuck Magee"/>
    <s v=""/>
    <n v="1"/>
    <n v="0"/>
  </r>
  <r>
    <n v="9920"/>
    <x v="4973"/>
    <x v="543"/>
    <d v="2018-03-19T00:00:00"/>
    <s v="Standard Class"/>
    <x v="501"/>
    <x v="501"/>
    <x v="1"/>
    <s v="United States"/>
    <s v="Bryan"/>
    <s v="Texas"/>
    <n v="77803"/>
    <x v="2"/>
    <s v="FUR-CH-10000863"/>
    <x v="0"/>
    <s v="Chairs"/>
    <s v="Novimex Swivel Fabric Task Chair"/>
    <x v="2568"/>
    <n v="5"/>
    <n v="0.3"/>
    <n v="-143.43099999999998"/>
    <s v="Kelly Williams"/>
    <s v=""/>
    <n v="1"/>
    <n v="0"/>
  </r>
  <r>
    <n v="9921"/>
    <x v="4973"/>
    <x v="543"/>
    <d v="2018-03-19T00:00:00"/>
    <s v="Standard Class"/>
    <x v="501"/>
    <x v="501"/>
    <x v="1"/>
    <s v="United States"/>
    <s v="Bryan"/>
    <s v="Texas"/>
    <n v="77803"/>
    <x v="2"/>
    <s v="OFF-BI-10004233"/>
    <x v="1"/>
    <s v="Binders"/>
    <s v="GBC Pre-Punched Binding Paper, Plastic, White, 8-1/2&quot; x 11&quot;"/>
    <x v="6114"/>
    <n v="7"/>
    <n v="0.8"/>
    <n v="-35.817600000000013"/>
    <s v="Kelly Williams"/>
    <s v=""/>
    <n v="1"/>
    <n v="0"/>
  </r>
  <r>
    <n v="9922"/>
    <x v="4974"/>
    <x v="156"/>
    <d v="2016-11-30T00:00:00"/>
    <s v="Standard Class"/>
    <x v="401"/>
    <x v="401"/>
    <x v="2"/>
    <s v="United States"/>
    <s v="Akron"/>
    <s v="Ohio"/>
    <n v="44312"/>
    <x v="3"/>
    <s v="OFF-BI-10003350"/>
    <x v="1"/>
    <s v="Binders"/>
    <s v="Acco Expandable Hanging Binders"/>
    <x v="6115"/>
    <n v="3"/>
    <n v="0.7"/>
    <n v="-4.5935999999999986"/>
    <s v="Chuck Magee"/>
    <s v=""/>
    <n v="1"/>
    <n v="0"/>
  </r>
  <r>
    <n v="9923"/>
    <x v="4975"/>
    <x v="636"/>
    <d v="2019-05-10T00:00:00"/>
    <s v="Standard Class"/>
    <x v="223"/>
    <x v="223"/>
    <x v="0"/>
    <s v="United States"/>
    <s v="Chicago"/>
    <s v="Illinois"/>
    <n v="60653"/>
    <x v="2"/>
    <s v="TEC-AC-10001990"/>
    <x v="2"/>
    <s v="Accessories"/>
    <s v="Kensington Orbit Wireless Mobile Trackball for PC and Mac"/>
    <x v="3029"/>
    <n v="4"/>
    <n v="0.2"/>
    <n v="28.79519999999998"/>
    <s v="Kelly Williams"/>
    <s v=""/>
    <n v="1"/>
    <n v="0"/>
  </r>
  <r>
    <n v="9924"/>
    <x v="4976"/>
    <x v="305"/>
    <d v="2017-03-23T00:00:00"/>
    <s v="First Class"/>
    <x v="704"/>
    <x v="704"/>
    <x v="1"/>
    <s v="United States"/>
    <s v="New York City"/>
    <s v="New York"/>
    <n v="10035"/>
    <x v="3"/>
    <s v="OFF-BI-10003982"/>
    <x v="1"/>
    <s v="Binders"/>
    <s v="Wilson Jones Century Plastic Molded Ring Binders"/>
    <x v="3621"/>
    <n v="3"/>
    <n v="0.2"/>
    <n v="16.823699999999999"/>
    <s v="Chuck Magee"/>
    <s v=""/>
    <n v="1"/>
    <n v="0"/>
  </r>
  <r>
    <n v="9925"/>
    <x v="4976"/>
    <x v="305"/>
    <d v="2017-03-23T00:00:00"/>
    <s v="First Class"/>
    <x v="704"/>
    <x v="704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x v="1169"/>
    <n v="1"/>
    <n v="0"/>
    <n v="11.994999999999999"/>
    <s v="Chuck Magee"/>
    <s v=""/>
    <n v="1"/>
    <n v="0"/>
  </r>
  <r>
    <n v="9926"/>
    <x v="4976"/>
    <x v="305"/>
    <d v="2017-03-23T00:00:00"/>
    <s v="First Class"/>
    <x v="704"/>
    <x v="704"/>
    <x v="1"/>
    <s v="United States"/>
    <s v="New York City"/>
    <s v="New York"/>
    <n v="10035"/>
    <x v="3"/>
    <s v="OFF-BI-10003656"/>
    <x v="1"/>
    <s v="Binders"/>
    <s v="Fellowes PB200 Plastic Comb Binding Machine"/>
    <x v="6116"/>
    <n v="8"/>
    <n v="0.2"/>
    <n v="353.5791999999999"/>
    <s v="Chuck Magee"/>
    <s v=""/>
    <n v="1"/>
    <n v="0"/>
  </r>
  <r>
    <n v="9927"/>
    <x v="4976"/>
    <x v="305"/>
    <d v="2017-03-23T00:00:00"/>
    <s v="First Class"/>
    <x v="704"/>
    <x v="704"/>
    <x v="1"/>
    <s v="United States"/>
    <s v="New York City"/>
    <s v="New York"/>
    <n v="10035"/>
    <x v="3"/>
    <s v="TEC-PH-10002310"/>
    <x v="2"/>
    <s v="Phones"/>
    <s v="Panasonic KX T7731-B Digital phone"/>
    <x v="1664"/>
    <n v="2"/>
    <n v="0"/>
    <n v="53.994599999999991"/>
    <s v="Chuck Magee"/>
    <s v=""/>
    <n v="1"/>
    <n v="0"/>
  </r>
  <r>
    <n v="9928"/>
    <x v="4976"/>
    <x v="305"/>
    <d v="2017-03-23T00:00:00"/>
    <s v="First Class"/>
    <x v="704"/>
    <x v="704"/>
    <x v="1"/>
    <s v="United States"/>
    <s v="New York City"/>
    <s v="New York"/>
    <n v="10035"/>
    <x v="3"/>
    <s v="OFF-ST-10001172"/>
    <x v="1"/>
    <s v="Storage"/>
    <s v="Tennsco Lockers, Sand"/>
    <x v="202"/>
    <n v="4"/>
    <n v="0"/>
    <n v="20.140799999999999"/>
    <s v="Chuck Magee"/>
    <s v=""/>
    <n v="1"/>
    <n v="0"/>
  </r>
  <r>
    <n v="9929"/>
    <x v="4977"/>
    <x v="913"/>
    <d v="2018-09-04T00:00:00"/>
    <s v="Same Day"/>
    <x v="780"/>
    <x v="780"/>
    <x v="0"/>
    <s v="United States"/>
    <s v="San Francisco"/>
    <s v="California"/>
    <n v="94122"/>
    <x v="1"/>
    <s v="FUR-FU-10000260"/>
    <x v="0"/>
    <s v="Furnishings"/>
    <s v="6&quot; Cubicle Wall Clock, Black"/>
    <x v="6117"/>
    <n v="3"/>
    <n v="0"/>
    <n v="8.7371999999999996"/>
    <s v="Anna Andreadi"/>
    <s v=""/>
    <n v="1"/>
    <n v="0"/>
  </r>
  <r>
    <n v="9930"/>
    <x v="4977"/>
    <x v="913"/>
    <d v="2018-09-04T00:00:00"/>
    <s v="Same Day"/>
    <x v="780"/>
    <x v="780"/>
    <x v="0"/>
    <s v="United States"/>
    <s v="San Francisco"/>
    <s v="California"/>
    <n v="94122"/>
    <x v="1"/>
    <s v="TEC-CO-10003763"/>
    <x v="2"/>
    <s v="Copiers"/>
    <s v="Canon PC1060 Personal Laser Copier"/>
    <x v="2481"/>
    <n v="5"/>
    <n v="0.2"/>
    <n v="944.98649999999986"/>
    <s v="Anna Andreadi"/>
    <s v=""/>
    <n v="1"/>
    <n v="0"/>
  </r>
  <r>
    <n v="9931"/>
    <x v="4978"/>
    <x v="50"/>
    <d v="2017-11-17T00:00:00"/>
    <s v="Standard Class"/>
    <x v="168"/>
    <x v="168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x v="6118"/>
    <n v="2"/>
    <n v="0.2"/>
    <n v="3.4551999999999996"/>
    <s v="Anna Andreadi"/>
    <s v=""/>
    <n v="1"/>
    <n v="0"/>
  </r>
  <r>
    <n v="9932"/>
    <x v="4978"/>
    <x v="50"/>
    <d v="2017-11-17T00:00:00"/>
    <s v="Standard Class"/>
    <x v="168"/>
    <x v="168"/>
    <x v="0"/>
    <s v="United States"/>
    <s v="San Bernardino"/>
    <s v="California"/>
    <n v="92404"/>
    <x v="1"/>
    <s v="FUR-BO-10004357"/>
    <x v="0"/>
    <s v="Bookcases"/>
    <s v="O'Sullivan Living Dimensions 3-Shelf Bookcases"/>
    <x v="6119"/>
    <n v="4"/>
    <n v="0.15"/>
    <n v="-40.196000000000055"/>
    <s v="Anna Andreadi"/>
    <s v=""/>
    <n v="1"/>
    <n v="0"/>
  </r>
  <r>
    <n v="9933"/>
    <x v="4978"/>
    <x v="50"/>
    <d v="2017-11-17T00:00:00"/>
    <s v="Standard Class"/>
    <x v="168"/>
    <x v="168"/>
    <x v="0"/>
    <s v="United States"/>
    <s v="San Bernardino"/>
    <s v="California"/>
    <n v="92404"/>
    <x v="1"/>
    <s v="OFF-PA-10004610"/>
    <x v="1"/>
    <s v="Paper"/>
    <s v="Xerox 1900"/>
    <x v="6120"/>
    <n v="7"/>
    <n v="0"/>
    <n v="13.481999999999998"/>
    <s v="Anna Andreadi"/>
    <s v=""/>
    <n v="1"/>
    <n v="0"/>
  </r>
  <r>
    <n v="9934"/>
    <x v="4979"/>
    <x v="384"/>
    <d v="2016-07-14T00:00:00"/>
    <s v="First Class"/>
    <x v="523"/>
    <x v="523"/>
    <x v="0"/>
    <s v="United States"/>
    <s v="Niagara Falls"/>
    <s v="New York"/>
    <n v="14304"/>
    <x v="3"/>
    <s v="TEC-PH-10004912"/>
    <x v="2"/>
    <s v="Phones"/>
    <s v="Cisco SPA112 2 Port Phone Adapter"/>
    <x v="6121"/>
    <n v="3"/>
    <n v="0"/>
    <n v="47.806499999999993"/>
    <s v="Chuck Magee"/>
    <s v=""/>
    <n v="1"/>
    <n v="0"/>
  </r>
  <r>
    <n v="9935"/>
    <x v="4980"/>
    <x v="281"/>
    <d v="2018-04-12T00:00:00"/>
    <s v="Standard Class"/>
    <x v="238"/>
    <x v="238"/>
    <x v="0"/>
    <s v="United States"/>
    <s v="Philadelphia"/>
    <s v="Pennsylvania"/>
    <n v="19120"/>
    <x v="3"/>
    <s v="OFF-AP-10003278"/>
    <x v="1"/>
    <s v="Appliances"/>
    <s v="Belkin 7-Outlet SurgeMaster Home Series"/>
    <x v="6122"/>
    <n v="3"/>
    <n v="0.2"/>
    <n v="2.5146000000000015"/>
    <s v="Chuck Magee"/>
    <s v=""/>
    <n v="1"/>
    <n v="0"/>
  </r>
  <r>
    <n v="9936"/>
    <x v="4980"/>
    <x v="281"/>
    <d v="2018-04-12T00:00:00"/>
    <s v="Standard Class"/>
    <x v="238"/>
    <x v="238"/>
    <x v="0"/>
    <s v="United States"/>
    <s v="Philadelphia"/>
    <s v="Pennsylvania"/>
    <n v="19120"/>
    <x v="3"/>
    <s v="OFF-ST-10001627"/>
    <x v="1"/>
    <s v="Storage"/>
    <s v="Eldon Jumbo ProFile Portable File Boxes Graphite/Black"/>
    <x v="6123"/>
    <n v="3"/>
    <n v="0.2"/>
    <n v="3.6744000000000039"/>
    <s v="Chuck Magee"/>
    <s v=""/>
    <n v="1"/>
    <n v="0"/>
  </r>
  <r>
    <n v="9937"/>
    <x v="4981"/>
    <x v="92"/>
    <d v="2019-06-28T00:00:00"/>
    <s v="Standard Class"/>
    <x v="623"/>
    <x v="623"/>
    <x v="0"/>
    <s v="United States"/>
    <s v="Cranston"/>
    <s v="Rhode Island"/>
    <n v="2920"/>
    <x v="3"/>
    <s v="OFF-BI-10002735"/>
    <x v="1"/>
    <s v="Binders"/>
    <s v="GBC Prestige Therm-A-Bind Covers"/>
    <x v="4450"/>
    <n v="3"/>
    <n v="0"/>
    <n v="48.377100000000006"/>
    <s v="Chuck Magee"/>
    <s v=""/>
    <n v="1"/>
    <n v="0"/>
  </r>
  <r>
    <n v="9938"/>
    <x v="4982"/>
    <x v="1233"/>
    <d v="2018-06-06T00:00:00"/>
    <s v="Second Class"/>
    <x v="291"/>
    <x v="291"/>
    <x v="1"/>
    <s v="United States"/>
    <s v="Los Angeles"/>
    <s v="California"/>
    <n v="90049"/>
    <x v="1"/>
    <s v="FUR-TA-10001676"/>
    <x v="0"/>
    <s v="Tables"/>
    <s v="Hon 61000 Series Interactive Training Tables"/>
    <x v="4085"/>
    <n v="2"/>
    <n v="0.2"/>
    <n v="-1.7772000000000041"/>
    <s v="Anna Andreadi"/>
    <s v=""/>
    <n v="1"/>
    <n v="0"/>
  </r>
  <r>
    <n v="9939"/>
    <x v="4983"/>
    <x v="939"/>
    <d v="2018-12-17T00:00:00"/>
    <s v="Standard Class"/>
    <x v="374"/>
    <x v="374"/>
    <x v="1"/>
    <s v="United States"/>
    <s v="New York City"/>
    <s v="New York"/>
    <n v="10009"/>
    <x v="3"/>
    <s v="FUR-FU-10004864"/>
    <x v="0"/>
    <s v="Furnishings"/>
    <s v="Eldon 500 Class Desk Accessories"/>
    <x v="6124"/>
    <n v="5"/>
    <n v="0"/>
    <n v="19.915500000000002"/>
    <s v="Chuck Magee"/>
    <s v=""/>
    <n v="1"/>
    <n v="0"/>
  </r>
  <r>
    <n v="9940"/>
    <x v="4983"/>
    <x v="939"/>
    <d v="2018-12-17T00:00:00"/>
    <s v="Standard Class"/>
    <x v="374"/>
    <x v="374"/>
    <x v="1"/>
    <s v="United States"/>
    <s v="New York City"/>
    <s v="New York"/>
    <n v="10009"/>
    <x v="3"/>
    <s v="OFF-SU-10000952"/>
    <x v="1"/>
    <s v="Supplies"/>
    <s v="Fiskars Home &amp; Office Scissors"/>
    <x v="5955"/>
    <n v="4"/>
    <n v="0"/>
    <n v="9.9456000000000024"/>
    <s v="Chuck Magee"/>
    <s v=""/>
    <n v="1"/>
    <n v="0"/>
  </r>
  <r>
    <n v="9941"/>
    <x v="4983"/>
    <x v="939"/>
    <d v="2018-12-17T00:00:00"/>
    <s v="Standard Class"/>
    <x v="374"/>
    <x v="374"/>
    <x v="1"/>
    <s v="United States"/>
    <s v="New York City"/>
    <s v="New York"/>
    <n v="10009"/>
    <x v="3"/>
    <s v="OFF-AR-10000462"/>
    <x v="1"/>
    <s v="Art"/>
    <s v="Sanford Pocket Accent Highlighters"/>
    <x v="6125"/>
    <n v="7"/>
    <n v="0"/>
    <n v="4.8160000000000007"/>
    <s v="Chuck Magee"/>
    <s v=""/>
    <n v="1"/>
    <n v="0"/>
  </r>
  <r>
    <n v="9942"/>
    <x v="4984"/>
    <x v="221"/>
    <d v="2019-11-30T00:00:00"/>
    <s v="Standard Class"/>
    <x v="252"/>
    <x v="252"/>
    <x v="0"/>
    <s v="United States"/>
    <s v="San Francisco"/>
    <s v="California"/>
    <n v="94122"/>
    <x v="1"/>
    <s v="TEC-AC-10001772"/>
    <x v="2"/>
    <s v="Accessories"/>
    <s v="Memorex Mini Travel Drive 16 GB USB 2.0 Flash Drive"/>
    <x v="6126"/>
    <n v="14"/>
    <n v="0"/>
    <n v="87.196200000000005"/>
    <s v="Anna Andreadi"/>
    <s v=""/>
    <n v="1"/>
    <n v="0"/>
  </r>
  <r>
    <n v="9943"/>
    <x v="4985"/>
    <x v="129"/>
    <d v="2017-01-03T00:00:00"/>
    <s v="Standard Class"/>
    <x v="198"/>
    <x v="198"/>
    <x v="0"/>
    <s v="United States"/>
    <s v="Anaheim"/>
    <s v="California"/>
    <n v="92804"/>
    <x v="1"/>
    <s v="OFF-ST-10001128"/>
    <x v="1"/>
    <s v="Storage"/>
    <s v="Carina Mini System Audio Rack, Model AR050B"/>
    <x v="6127"/>
    <n v="9"/>
    <n v="0"/>
    <n v="29.964600000000061"/>
    <s v="Anna Andreadi"/>
    <s v=""/>
    <n v="1"/>
    <n v="0"/>
  </r>
  <r>
    <n v="9944"/>
    <x v="4985"/>
    <x v="129"/>
    <d v="2017-01-03T00:00:00"/>
    <s v="Standard Class"/>
    <x v="198"/>
    <x v="198"/>
    <x v="0"/>
    <s v="United States"/>
    <s v="Anaheim"/>
    <s v="California"/>
    <n v="92804"/>
    <x v="1"/>
    <s v="OFF-SU-10002537"/>
    <x v="1"/>
    <s v="Supplies"/>
    <s v="Acme Box Cutter Scissors"/>
    <x v="6128"/>
    <n v="5"/>
    <n v="0"/>
    <n v="13.299000000000003"/>
    <s v="Anna Andreadi"/>
    <s v=""/>
    <n v="1"/>
    <n v="0"/>
  </r>
  <r>
    <n v="9945"/>
    <x v="4986"/>
    <x v="1234"/>
    <d v="2017-04-17T00:00:00"/>
    <s v="Second Class"/>
    <x v="372"/>
    <x v="372"/>
    <x v="2"/>
    <s v="United States"/>
    <s v="Seattle"/>
    <s v="Washington"/>
    <n v="98103"/>
    <x v="1"/>
    <s v="OFF-ST-10000419"/>
    <x v="1"/>
    <s v="Storage"/>
    <s v="Rogers Jumbo File, Granite"/>
    <x v="1360"/>
    <n v="3"/>
    <n v="0"/>
    <n v="0.4073999999999991"/>
    <s v="Anna Andreadi"/>
    <s v=""/>
    <n v="1"/>
    <n v="0"/>
  </r>
  <r>
    <n v="9946"/>
    <x v="4987"/>
    <x v="1086"/>
    <d v="2016-03-06T00:00:00"/>
    <s v="Standard Class"/>
    <x v="468"/>
    <x v="468"/>
    <x v="1"/>
    <s v="United States"/>
    <s v="Philadelphia"/>
    <s v="Pennsylvania"/>
    <n v="19120"/>
    <x v="3"/>
    <s v="OFF-PA-10000327"/>
    <x v="1"/>
    <s v="Paper"/>
    <s v="Xerox 1971"/>
    <x v="1321"/>
    <n v="1"/>
    <n v="0.2"/>
    <n v="1.0699999999999996"/>
    <s v="Chuck Magee"/>
    <s v=""/>
    <n v="1"/>
    <n v="0"/>
  </r>
  <r>
    <n v="9947"/>
    <x v="4987"/>
    <x v="1086"/>
    <d v="2016-03-06T00:00:00"/>
    <s v="Standard Class"/>
    <x v="468"/>
    <x v="468"/>
    <x v="1"/>
    <s v="United States"/>
    <s v="Philadelphia"/>
    <s v="Pennsylvania"/>
    <n v="19120"/>
    <x v="3"/>
    <s v="TEC-AC-10004353"/>
    <x v="2"/>
    <s v="Accessories"/>
    <s v="Hypercom P1300 Pinpad"/>
    <x v="1267"/>
    <n v="3"/>
    <n v="0.2"/>
    <n v="32.130000000000003"/>
    <s v="Chuck Magee"/>
    <s v=""/>
    <n v="1"/>
    <n v="0"/>
  </r>
  <r>
    <n v="9948"/>
    <x v="4988"/>
    <x v="702"/>
    <d v="2019-06-03T00:00:00"/>
    <s v="Second Class"/>
    <x v="304"/>
    <x v="304"/>
    <x v="1"/>
    <s v="United States"/>
    <s v="Indianapolis"/>
    <s v="Indiana"/>
    <n v="46203"/>
    <x v="2"/>
    <s v="FUR-CH-10003746"/>
    <x v="0"/>
    <s v="Chairs"/>
    <s v="Hon 4070 Series Pagoda Round Back Stacking Chairs"/>
    <x v="6129"/>
    <n v="6"/>
    <n v="0"/>
    <n v="539.24639999999999"/>
    <s v="Kelly Williams"/>
    <s v=""/>
    <n v="1"/>
    <n v="0"/>
  </r>
  <r>
    <n v="9949"/>
    <x v="4988"/>
    <x v="702"/>
    <d v="2019-06-03T00:00:00"/>
    <s v="Second Class"/>
    <x v="304"/>
    <x v="304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x v="6130"/>
    <n v="8"/>
    <n v="0"/>
    <n v="793.71599999999989"/>
    <s v="Kelly Williams"/>
    <s v=""/>
    <n v="1"/>
    <n v="0"/>
  </r>
  <r>
    <n v="9950"/>
    <x v="4988"/>
    <x v="702"/>
    <d v="2019-06-03T00:00:00"/>
    <s v="Second Class"/>
    <x v="304"/>
    <x v="304"/>
    <x v="1"/>
    <s v="United States"/>
    <s v="Indianapolis"/>
    <s v="Indiana"/>
    <n v="46203"/>
    <x v="2"/>
    <s v="TEC-AC-10004568"/>
    <x v="2"/>
    <s v="Accessories"/>
    <s v="Maxell LTO Ultrium - 800 GB"/>
    <x v="2487"/>
    <n v="3"/>
    <n v="0"/>
    <n v="15.954299999999993"/>
    <s v="Kelly Williams"/>
    <s v=""/>
    <n v="1"/>
    <n v="0"/>
  </r>
  <r>
    <n v="9951"/>
    <x v="4988"/>
    <x v="702"/>
    <d v="2019-06-03T00:00:00"/>
    <s v="Second Class"/>
    <x v="304"/>
    <x v="304"/>
    <x v="1"/>
    <s v="United States"/>
    <s v="Indianapolis"/>
    <s v="Indiana"/>
    <n v="46203"/>
    <x v="2"/>
    <s v="TEC-AC-10001714"/>
    <x v="2"/>
    <s v="Accessories"/>
    <s v="Logitech MX Performance Wireless Mouse"/>
    <x v="6131"/>
    <n v="1"/>
    <n v="0"/>
    <n v="14.7593"/>
    <s v="Kelly Williams"/>
    <s v=""/>
    <n v="1"/>
    <n v="0"/>
  </r>
  <r>
    <n v="9952"/>
    <x v="4988"/>
    <x v="702"/>
    <d v="2019-06-03T00:00:00"/>
    <s v="Second Class"/>
    <x v="304"/>
    <x v="304"/>
    <x v="1"/>
    <s v="United States"/>
    <s v="Indianapolis"/>
    <s v="Indiana"/>
    <n v="46203"/>
    <x v="2"/>
    <s v="OFF-BI-10002072"/>
    <x v="1"/>
    <s v="Binders"/>
    <s v="Cardinal Slant-D Ring Binders"/>
    <x v="1026"/>
    <n v="2"/>
    <n v="0"/>
    <n v="8.69"/>
    <s v="Kelly Williams"/>
    <s v=""/>
    <n v="1"/>
    <n v="0"/>
  </r>
  <r>
    <n v="9953"/>
    <x v="4989"/>
    <x v="639"/>
    <d v="2017-12-16T00:00:00"/>
    <s v="Second Class"/>
    <x v="715"/>
    <x v="715"/>
    <x v="1"/>
    <s v="United States"/>
    <s v="Los Angeles"/>
    <s v="California"/>
    <n v="90045"/>
    <x v="1"/>
    <s v="OFF-BI-10001153"/>
    <x v="1"/>
    <s v="Binders"/>
    <s v="Ibico Recycled Grain-Textured Covers"/>
    <x v="6132"/>
    <n v="2"/>
    <n v="0.2"/>
    <n v="20.723999999999997"/>
    <s v="Anna Andreadi"/>
    <n v="1"/>
    <n v="0"/>
    <n v="0"/>
  </r>
  <r>
    <n v="9954"/>
    <x v="4989"/>
    <x v="639"/>
    <d v="2017-12-16T00:00:00"/>
    <s v="Second Class"/>
    <x v="715"/>
    <x v="715"/>
    <x v="1"/>
    <s v="United States"/>
    <s v="Los Angeles"/>
    <s v="California"/>
    <n v="90045"/>
    <x v="1"/>
    <s v="OFF-PA-10004983"/>
    <x v="1"/>
    <s v="Paper"/>
    <s v="Xerox 23"/>
    <x v="90"/>
    <n v="1"/>
    <n v="0"/>
    <n v="3.1104000000000003"/>
    <s v="Anna Andreadi"/>
    <n v="1"/>
    <n v="0"/>
    <n v="0"/>
  </r>
  <r>
    <n v="9955"/>
    <x v="4989"/>
    <x v="639"/>
    <d v="2017-12-16T00:00:00"/>
    <s v="Second Class"/>
    <x v="715"/>
    <x v="715"/>
    <x v="1"/>
    <s v="United States"/>
    <s v="Los Angeles"/>
    <s v="California"/>
    <n v="90045"/>
    <x v="1"/>
    <s v="OFF-BI-10000948"/>
    <x v="1"/>
    <s v="Binders"/>
    <s v="GBC Laser Imprintable Binding System Covers, Desert Sand"/>
    <x v="4326"/>
    <n v="3"/>
    <n v="0.2"/>
    <n v="11.558699999999998"/>
    <s v="Anna Andreadi"/>
    <n v="1"/>
    <n v="0"/>
    <n v="0"/>
  </r>
  <r>
    <n v="9956"/>
    <x v="4989"/>
    <x v="639"/>
    <d v="2017-12-16T00:00:00"/>
    <s v="Second Class"/>
    <x v="715"/>
    <x v="715"/>
    <x v="1"/>
    <s v="United States"/>
    <s v="Los Angeles"/>
    <s v="California"/>
    <n v="90045"/>
    <x v="1"/>
    <s v="FUR-TA-10002622"/>
    <x v="0"/>
    <s v="Tables"/>
    <s v="Bush Andora Conference Table, Maple/Graphite Gray Finish"/>
    <x v="6031"/>
    <n v="2"/>
    <n v="0.2"/>
    <n v="10.258800000000008"/>
    <s v="Anna Andreadi"/>
    <n v="1"/>
    <n v="0"/>
    <n v="0"/>
  </r>
  <r>
    <n v="9957"/>
    <x v="4990"/>
    <x v="7"/>
    <d v="2016-11-17T00:00:00"/>
    <s v="Standard Class"/>
    <x v="607"/>
    <x v="607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x v="3212"/>
    <n v="5"/>
    <n v="0"/>
    <n v="21.784499999999998"/>
    <s v="Chuck Magee"/>
    <n v="1"/>
    <n v="0"/>
    <n v="0"/>
  </r>
  <r>
    <n v="9958"/>
    <x v="4990"/>
    <x v="7"/>
    <d v="2016-11-17T00:00:00"/>
    <s v="Standard Class"/>
    <x v="607"/>
    <x v="607"/>
    <x v="2"/>
    <s v="United States"/>
    <s v="New Rochelle"/>
    <s v="New York"/>
    <n v="10801"/>
    <x v="3"/>
    <s v="OFF-PA-10004039"/>
    <x v="1"/>
    <s v="Paper"/>
    <s v="Xerox 1882"/>
    <x v="1070"/>
    <n v="4"/>
    <n v="0"/>
    <n v="109.7208"/>
    <s v="Chuck Magee"/>
    <n v="1"/>
    <n v="0"/>
    <n v="0"/>
  </r>
  <r>
    <n v="9959"/>
    <x v="4990"/>
    <x v="7"/>
    <d v="2016-11-17T00:00:00"/>
    <s v="Standard Class"/>
    <x v="607"/>
    <x v="607"/>
    <x v="2"/>
    <s v="United States"/>
    <s v="New Rochelle"/>
    <s v="New York"/>
    <n v="10801"/>
    <x v="3"/>
    <s v="OFF-SU-10001574"/>
    <x v="1"/>
    <s v="Supplies"/>
    <s v="Acme Value Line Scissors"/>
    <x v="549"/>
    <n v="2"/>
    <n v="0"/>
    <n v="2.1899999999999995"/>
    <s v="Chuck Magee"/>
    <n v="1"/>
    <n v="0"/>
    <n v="0"/>
  </r>
  <r>
    <n v="9960"/>
    <x v="4991"/>
    <x v="833"/>
    <d v="2019-10-11T00:00:00"/>
    <s v="Standard Class"/>
    <x v="219"/>
    <x v="219"/>
    <x v="0"/>
    <s v="United States"/>
    <s v="Chandler"/>
    <s v="Arizona"/>
    <n v="85224"/>
    <x v="1"/>
    <s v="OFF-AR-10001761"/>
    <x v="1"/>
    <s v="Art"/>
    <s v="Avery Hi-Liter Smear-Safe Highlighters"/>
    <x v="564"/>
    <n v="2"/>
    <n v="0.2"/>
    <n v="1.8687999999999998"/>
    <s v="Anna Andreadi"/>
    <s v=""/>
    <n v="1"/>
    <n v="0"/>
  </r>
  <r>
    <n v="9961"/>
    <x v="4992"/>
    <x v="118"/>
    <d v="2019-09-18T00:00:00"/>
    <s v="Second Class"/>
    <x v="642"/>
    <x v="642"/>
    <x v="2"/>
    <s v="United States"/>
    <s v="Florence"/>
    <s v="Kentucky"/>
    <n v="41042"/>
    <x v="0"/>
    <s v="TEC-AC-10002305"/>
    <x v="2"/>
    <s v="Accessories"/>
    <s v="KeyTronic E03601U1 - Keyboard - Beige"/>
    <x v="3308"/>
    <n v="1"/>
    <n v="0"/>
    <n v="3.2399999999999984"/>
    <s v="Cassandra Brandow"/>
    <s v=""/>
    <n v="1"/>
    <n v="0"/>
  </r>
  <r>
    <n v="9962"/>
    <x v="4993"/>
    <x v="531"/>
    <d v="2017-03-22T00:00:00"/>
    <s v="First Class"/>
    <x v="475"/>
    <x v="475"/>
    <x v="2"/>
    <s v="United States"/>
    <s v="Houston"/>
    <s v="Texas"/>
    <n v="77041"/>
    <x v="2"/>
    <s v="OFF-PA-10000675"/>
    <x v="1"/>
    <s v="Paper"/>
    <s v="Xerox 1919"/>
    <x v="4975"/>
    <n v="2"/>
    <n v="0.2"/>
    <n v="23.7742"/>
    <s v="Kelly Williams"/>
    <s v=""/>
    <n v="1"/>
    <n v="0"/>
  </r>
  <r>
    <n v="9963"/>
    <x v="4993"/>
    <x v="531"/>
    <d v="2017-03-22T00:00:00"/>
    <s v="First Class"/>
    <x v="475"/>
    <x v="475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x v="6133"/>
    <n v="4"/>
    <n v="0.32"/>
    <n v="-67.670400000000001"/>
    <s v="Kelly Williams"/>
    <s v=""/>
    <n v="1"/>
    <n v="0"/>
  </r>
  <r>
    <n v="9964"/>
    <x v="4994"/>
    <x v="353"/>
    <d v="2017-07-26T00:00:00"/>
    <s v="Same Day"/>
    <x v="238"/>
    <x v="238"/>
    <x v="0"/>
    <s v="United States"/>
    <s v="Philadelphia"/>
    <s v="Pennsylvania"/>
    <n v="19140"/>
    <x v="3"/>
    <s v="OFF-PA-10003072"/>
    <x v="1"/>
    <s v="Paper"/>
    <s v="Eureka Recycled Copy Paper 8 1/2&quot; x 11&quot;, Ream"/>
    <x v="563"/>
    <n v="2"/>
    <n v="0.2"/>
    <n v="3.6288"/>
    <s v="Chuck Magee"/>
    <s v=""/>
    <n v="1"/>
    <n v="0"/>
  </r>
  <r>
    <n v="9965"/>
    <x v="4995"/>
    <x v="5"/>
    <d v="2018-12-10T00:00:00"/>
    <s v="Second Class"/>
    <x v="785"/>
    <x v="785"/>
    <x v="1"/>
    <s v="United States"/>
    <s v="Newark"/>
    <s v="Delaware"/>
    <n v="19711"/>
    <x v="3"/>
    <s v="FUR-FU-10002671"/>
    <x v="0"/>
    <s v="Furnishings"/>
    <s v="Electrix 20W Halogen Replacement Bulb for Zoom-In Desk Lamp"/>
    <x v="6134"/>
    <n v="1"/>
    <n v="0"/>
    <n v="6.4319999999999995"/>
    <s v="Chuck Magee"/>
    <s v=""/>
    <n v="1"/>
    <n v="0"/>
  </r>
  <r>
    <n v="9966"/>
    <x v="4995"/>
    <x v="5"/>
    <d v="2018-12-10T00:00:00"/>
    <s v="Second Class"/>
    <x v="785"/>
    <x v="785"/>
    <x v="1"/>
    <s v="United States"/>
    <s v="Newark"/>
    <s v="Delaware"/>
    <n v="19711"/>
    <x v="3"/>
    <s v="OFF-PA-10000349"/>
    <x v="1"/>
    <s v="Paper"/>
    <s v="Easy-staple paper"/>
    <x v="1393"/>
    <n v="1"/>
    <n v="0"/>
    <n v="2.3406000000000002"/>
    <s v="Chuck Magee"/>
    <s v=""/>
    <n v="1"/>
    <n v="0"/>
  </r>
  <r>
    <n v="9967"/>
    <x v="4995"/>
    <x v="5"/>
    <d v="2018-12-10T00:00:00"/>
    <s v="Second Class"/>
    <x v="785"/>
    <x v="785"/>
    <x v="1"/>
    <s v="United States"/>
    <s v="Newark"/>
    <s v="Delaware"/>
    <n v="19711"/>
    <x v="3"/>
    <s v="OFF-EN-10004483"/>
    <x v="1"/>
    <s v="Envelopes"/>
    <s v="#10 White Business Envelopes,4 1/8 x 9 1/2"/>
    <x v="6135"/>
    <n v="7"/>
    <n v="0"/>
    <n v="51.554299999999991"/>
    <s v="Chuck Magee"/>
    <s v=""/>
    <n v="1"/>
    <n v="0"/>
  </r>
  <r>
    <n v="9968"/>
    <x v="4996"/>
    <x v="157"/>
    <d v="2019-12-17T00:00:00"/>
    <s v="Standard Class"/>
    <x v="579"/>
    <x v="579"/>
    <x v="0"/>
    <s v="United States"/>
    <s v="Plainfield"/>
    <s v="New Jersey"/>
    <n v="7060"/>
    <x v="3"/>
    <s v="OFF-BI-10004209"/>
    <x v="1"/>
    <s v="Binders"/>
    <s v="Fellowes Twister Kit, Gray/Clear, 3/pkg"/>
    <x v="5940"/>
    <n v="5"/>
    <n v="0"/>
    <n v="18.089999999999996"/>
    <s v="Chuck Magee"/>
    <s v=""/>
    <n v="1"/>
    <n v="0"/>
  </r>
  <r>
    <n v="9969"/>
    <x v="4996"/>
    <x v="157"/>
    <d v="2019-12-17T00:00:00"/>
    <s v="Standard Class"/>
    <x v="579"/>
    <x v="579"/>
    <x v="0"/>
    <s v="United States"/>
    <s v="Plainfield"/>
    <s v="New Jersey"/>
    <n v="7060"/>
    <x v="3"/>
    <s v="OFF-BI-10004600"/>
    <x v="1"/>
    <s v="Binders"/>
    <s v="Ibico Ibimaster 300 Manual Binding System"/>
    <x v="2556"/>
    <n v="2"/>
    <n v="0"/>
    <n v="331.19099999999997"/>
    <s v="Chuck Magee"/>
    <s v=""/>
    <n v="1"/>
    <n v="0"/>
  </r>
  <r>
    <n v="9970"/>
    <x v="4996"/>
    <x v="157"/>
    <d v="2019-12-17T00:00:00"/>
    <s v="Standard Class"/>
    <x v="579"/>
    <x v="579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x v="509"/>
    <n v="7"/>
    <n v="0"/>
    <n v="6.5974999999999993"/>
    <s v="Chuck Magee"/>
    <s v=""/>
    <n v="1"/>
    <n v="0"/>
  </r>
  <r>
    <n v="9971"/>
    <x v="4997"/>
    <x v="1141"/>
    <d v="2017-07-02T00:00:00"/>
    <s v="Standard Class"/>
    <x v="88"/>
    <x v="88"/>
    <x v="2"/>
    <s v="United States"/>
    <s v="Smyrna"/>
    <s v="Georgia"/>
    <n v="30080"/>
    <x v="0"/>
    <s v="OFF-BI-10002867"/>
    <x v="1"/>
    <s v="Binders"/>
    <s v="GBC Recycled Regency Composition Covers"/>
    <x v="6136"/>
    <n v="2"/>
    <n v="0"/>
    <n v="54.997599999999991"/>
    <s v="Cassandra Brandow"/>
    <s v=""/>
    <n v="1"/>
    <n v="0"/>
  </r>
  <r>
    <n v="9972"/>
    <x v="4997"/>
    <x v="1141"/>
    <d v="2017-07-02T00:00:00"/>
    <s v="Standard Class"/>
    <x v="88"/>
    <x v="88"/>
    <x v="2"/>
    <s v="United States"/>
    <s v="Smyrna"/>
    <s v="Georgia"/>
    <n v="30080"/>
    <x v="0"/>
    <s v="OFF-AR-10000538"/>
    <x v="1"/>
    <s v="Art"/>
    <s v="Boston Model 1800 Electric Pencil Sharpener, Gray"/>
    <x v="3483"/>
    <n v="5"/>
    <n v="0"/>
    <n v="42.22499999999998"/>
    <s v="Cassandra Brandow"/>
    <s v=""/>
    <n v="1"/>
    <n v="0"/>
  </r>
  <r>
    <n v="9973"/>
    <x v="4998"/>
    <x v="108"/>
    <d v="2018-09-17T00:00:00"/>
    <s v="Standard Class"/>
    <x v="53"/>
    <x v="53"/>
    <x v="0"/>
    <s v="United States"/>
    <s v="Houston"/>
    <s v="Texas"/>
    <n v="77041"/>
    <x v="2"/>
    <s v="OFF-EN-10000056"/>
    <x v="1"/>
    <s v="Envelopes"/>
    <s v="Cameo Buff Policy Envelopes"/>
    <x v="6137"/>
    <n v="2"/>
    <n v="0.2"/>
    <n v="33.604199999999992"/>
    <s v="Kelly Williams"/>
    <s v=""/>
    <n v="1"/>
    <n v="0"/>
  </r>
  <r>
    <n v="9974"/>
    <x v="4999"/>
    <x v="409"/>
    <d v="2018-12-10T00:00:00"/>
    <s v="Standard Class"/>
    <x v="399"/>
    <x v="399"/>
    <x v="2"/>
    <s v="United States"/>
    <s v="Los Angeles"/>
    <s v="California"/>
    <n v="90032"/>
    <x v="1"/>
    <s v="TEC-PH-10004080"/>
    <x v="2"/>
    <s v="Phones"/>
    <s v="Avaya 5410 Digital phone"/>
    <x v="1081"/>
    <n v="5"/>
    <n v="0.2"/>
    <n v="27.195999999999998"/>
    <s v="Anna Andreadi"/>
    <s v=""/>
    <n v="1"/>
    <n v="0"/>
  </r>
  <r>
    <n v="9975"/>
    <x v="4999"/>
    <x v="409"/>
    <d v="2018-12-10T00:00:00"/>
    <s v="Standard Class"/>
    <x v="399"/>
    <x v="399"/>
    <x v="2"/>
    <s v="United States"/>
    <s v="Los Angeles"/>
    <s v="California"/>
    <n v="90032"/>
    <x v="1"/>
    <s v="OFF-AR-10004752"/>
    <x v="1"/>
    <s v="Art"/>
    <s v="Blackstonian Pencils"/>
    <x v="5476"/>
    <n v="7"/>
    <n v="0"/>
    <n v="5.2332000000000001"/>
    <s v="Anna Andreadi"/>
    <s v=""/>
    <n v="1"/>
    <n v="0"/>
  </r>
  <r>
    <n v="9976"/>
    <x v="4999"/>
    <x v="409"/>
    <d v="2018-12-10T00:00:00"/>
    <s v="Standard Class"/>
    <x v="399"/>
    <x v="399"/>
    <x v="2"/>
    <s v="United States"/>
    <s v="Los Angeles"/>
    <s v="California"/>
    <n v="90032"/>
    <x v="1"/>
    <s v="OFF-PA-10000743"/>
    <x v="1"/>
    <s v="Paper"/>
    <s v="Xerox 1977"/>
    <x v="522"/>
    <n v="2"/>
    <n v="0"/>
    <n v="6.4127999999999998"/>
    <s v="Anna Andreadi"/>
    <s v=""/>
    <n v="1"/>
    <n v="0"/>
  </r>
  <r>
    <n v="9977"/>
    <x v="4999"/>
    <x v="409"/>
    <d v="2018-12-10T00:00:00"/>
    <s v="Standard Class"/>
    <x v="399"/>
    <x v="399"/>
    <x v="2"/>
    <s v="United States"/>
    <s v="Los Angeles"/>
    <s v="California"/>
    <n v="90032"/>
    <x v="1"/>
    <s v="TEC-PH-10002496"/>
    <x v="2"/>
    <s v="Phones"/>
    <s v="Cisco SPA301"/>
    <x v="2528"/>
    <n v="2"/>
    <n v="0.2"/>
    <n v="31.197999999999986"/>
    <s v="Anna Andreadi"/>
    <s v=""/>
    <n v="1"/>
    <n v="0"/>
  </r>
  <r>
    <n v="9978"/>
    <x v="4999"/>
    <x v="409"/>
    <d v="2018-12-10T00:00:00"/>
    <s v="Standard Class"/>
    <x v="399"/>
    <x v="399"/>
    <x v="2"/>
    <s v="United States"/>
    <s v="Los Angeles"/>
    <s v="California"/>
    <n v="90032"/>
    <x v="1"/>
    <s v="OFF-FA-10003467"/>
    <x v="1"/>
    <s v="Fasteners"/>
    <s v="Alliance Big Bands Rubber Bands, 12/Pack"/>
    <x v="6138"/>
    <n v="7"/>
    <n v="0"/>
    <n v="0"/>
    <s v="Anna Andreadi"/>
    <s v=""/>
    <n v="1"/>
    <n v="0"/>
  </r>
  <r>
    <n v="9979"/>
    <x v="4999"/>
    <x v="409"/>
    <d v="2018-12-10T00:00:00"/>
    <s v="Standard Class"/>
    <x v="399"/>
    <x v="399"/>
    <x v="2"/>
    <s v="United States"/>
    <s v="Los Angeles"/>
    <s v="California"/>
    <n v="90032"/>
    <x v="1"/>
    <s v="OFF-BI-10003727"/>
    <x v="1"/>
    <s v="Binders"/>
    <s v="Avery Durable Slant Ring Binders With Label Holder"/>
    <x v="6139"/>
    <n v="4"/>
    <n v="0.2"/>
    <n v="4.6815999999999995"/>
    <s v="Anna Andreadi"/>
    <s v=""/>
    <n v="1"/>
    <n v="0"/>
  </r>
  <r>
    <n v="9980"/>
    <x v="4999"/>
    <x v="409"/>
    <d v="2018-12-10T00:00:00"/>
    <s v="Standard Class"/>
    <x v="399"/>
    <x v="399"/>
    <x v="2"/>
    <s v="United States"/>
    <s v="Los Angeles"/>
    <s v="California"/>
    <n v="90032"/>
    <x v="1"/>
    <s v="OFF-BI-10002026"/>
    <x v="1"/>
    <s v="Binders"/>
    <s v="Ibico Recycled Linen-Style Covers"/>
    <x v="6140"/>
    <n v="14"/>
    <n v="0.2"/>
    <n v="153.11519999999999"/>
    <s v="Anna Andreadi"/>
    <s v=""/>
    <n v="1"/>
    <n v="0"/>
  </r>
  <r>
    <n v="9981"/>
    <x v="5000"/>
    <x v="684"/>
    <d v="2017-09-09T00:00:00"/>
    <s v="Second Class"/>
    <x v="517"/>
    <x v="517"/>
    <x v="0"/>
    <s v="United States"/>
    <s v="Lafayette"/>
    <s v="Louisiana"/>
    <n v="70506"/>
    <x v="0"/>
    <s v="FUR-TA-10001039"/>
    <x v="0"/>
    <s v="Tables"/>
    <s v="KI Adjustable-Height Table"/>
    <x v="1921"/>
    <n v="1"/>
    <n v="0"/>
    <n v="22.354800000000004"/>
    <s v="Cassandra Brandow"/>
    <s v=""/>
    <n v="1"/>
    <n v="0"/>
  </r>
  <r>
    <n v="9982"/>
    <x v="5001"/>
    <x v="646"/>
    <d v="2019-08-06T00:00:00"/>
    <s v="First Class"/>
    <x v="26"/>
    <x v="26"/>
    <x v="0"/>
    <s v="United States"/>
    <s v="Fairfield"/>
    <s v="Ohio"/>
    <n v="45014"/>
    <x v="3"/>
    <s v="OFF-LA-10004484"/>
    <x v="1"/>
    <s v="Labels"/>
    <s v="Avery 476"/>
    <x v="1053"/>
    <n v="5"/>
    <n v="0.2"/>
    <n v="5.368999999999998"/>
    <s v="Chuck Magee"/>
    <s v=""/>
    <n v="1"/>
    <n v="0"/>
  </r>
  <r>
    <n v="9983"/>
    <x v="5002"/>
    <x v="897"/>
    <d v="2018-09-28T00:00:00"/>
    <s v="Standard Class"/>
    <x v="53"/>
    <x v="53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x v="595"/>
    <n v="7"/>
    <n v="0"/>
    <n v="16.713200000000001"/>
    <s v="Kelly Williams"/>
    <s v=""/>
    <n v="1"/>
    <n v="0"/>
  </r>
  <r>
    <n v="9984"/>
    <x v="5002"/>
    <x v="897"/>
    <d v="2018-09-28T00:00:00"/>
    <s v="Standard Class"/>
    <x v="53"/>
    <x v="53"/>
    <x v="0"/>
    <s v="United States"/>
    <s v="Grand Rapids"/>
    <s v="Michigan"/>
    <n v="49505"/>
    <x v="2"/>
    <s v="TEC-PH-10001305"/>
    <x v="2"/>
    <s v="Phones"/>
    <s v="Panasonic KX TS208W Corded phone"/>
    <x v="6141"/>
    <n v="2"/>
    <n v="0"/>
    <n v="27.434400000000011"/>
    <s v="Kelly Williams"/>
    <s v=""/>
    <n v="1"/>
    <n v="0"/>
  </r>
  <r>
    <n v="9985"/>
    <x v="5003"/>
    <x v="961"/>
    <d v="2017-05-23T00:00:00"/>
    <s v="Standard Class"/>
    <x v="231"/>
    <x v="231"/>
    <x v="0"/>
    <s v="United States"/>
    <s v="Long Beach"/>
    <s v="New York"/>
    <n v="11561"/>
    <x v="3"/>
    <s v="OFF-LA-10003766"/>
    <x v="1"/>
    <s v="Labels"/>
    <s v="Self-Adhesive Removable Labels"/>
    <x v="2483"/>
    <n v="10"/>
    <n v="0"/>
    <n v="15.120000000000001"/>
    <s v="Chuck Magee"/>
    <s v=""/>
    <n v="1"/>
    <n v="0"/>
  </r>
  <r>
    <n v="9986"/>
    <x v="5003"/>
    <x v="961"/>
    <d v="2017-05-23T00:00:00"/>
    <s v="Standard Class"/>
    <x v="231"/>
    <x v="231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x v="6142"/>
    <n v="4"/>
    <n v="0"/>
    <n v="16.123999999999995"/>
    <s v="Chuck Magee"/>
    <s v=""/>
    <n v="1"/>
    <n v="0"/>
  </r>
  <r>
    <n v="9987"/>
    <x v="5004"/>
    <x v="321"/>
    <d v="2018-10-03T00:00:00"/>
    <s v="Standard Class"/>
    <x v="586"/>
    <x v="586"/>
    <x v="0"/>
    <s v="United States"/>
    <s v="Los Angeles"/>
    <s v="California"/>
    <n v="90008"/>
    <x v="1"/>
    <s v="TEC-AC-10003399"/>
    <x v="2"/>
    <s v="Accessories"/>
    <s v="Memorex Mini Travel Drive 64 GB USB 2.0 Flash Drive"/>
    <x v="2642"/>
    <n v="1"/>
    <n v="0"/>
    <n v="15.220800000000001"/>
    <s v="Anna Andreadi"/>
    <s v=""/>
    <n v="1"/>
    <n v="0"/>
  </r>
  <r>
    <n v="9988"/>
    <x v="5005"/>
    <x v="701"/>
    <d v="2019-11-21T00:00:00"/>
    <s v="Standard Class"/>
    <x v="19"/>
    <x v="19"/>
    <x v="1"/>
    <s v="United States"/>
    <s v="Athens"/>
    <s v="Georgia"/>
    <n v="30605"/>
    <x v="0"/>
    <s v="TEC-AC-10001539"/>
    <x v="2"/>
    <s v="Accessories"/>
    <s v="Logitech G430 Surround Sound Gaming Headset with Dolby 7.1 Technology"/>
    <x v="3705"/>
    <n v="1"/>
    <n v="0"/>
    <n v="28.796399999999998"/>
    <s v="Cassandra Brandow"/>
    <s v=""/>
    <n v="1"/>
    <n v="0"/>
  </r>
  <r>
    <n v="9989"/>
    <x v="5005"/>
    <x v="701"/>
    <d v="2019-11-21T00:00:00"/>
    <s v="Standard Class"/>
    <x v="19"/>
    <x v="19"/>
    <x v="1"/>
    <s v="United States"/>
    <s v="Athens"/>
    <s v="Georgia"/>
    <n v="30605"/>
    <x v="0"/>
    <s v="TEC-PH-10004006"/>
    <x v="2"/>
    <s v="Phones"/>
    <s v="Panasonic KX - TS880B Telephone"/>
    <x v="6050"/>
    <n v="5"/>
    <n v="0"/>
    <n v="55.647000000000006"/>
    <s v="Cassandra Brandow"/>
    <s v=""/>
    <n v="1"/>
    <n v="0"/>
  </r>
  <r>
    <n v="9990"/>
    <x v="5006"/>
    <x v="1235"/>
    <d v="2016-01-23T00:00:00"/>
    <s v="Second Class"/>
    <x v="483"/>
    <x v="483"/>
    <x v="0"/>
    <s v="United States"/>
    <s v="Miami"/>
    <s v="Florida"/>
    <n v="33180"/>
    <x v="0"/>
    <s v="FUR-FU-10001889"/>
    <x v="0"/>
    <s v="Furnishings"/>
    <s v="Ultra Door Pull Handle"/>
    <x v="4349"/>
    <n v="3"/>
    <n v="0.2"/>
    <n v="4.1027999999999993"/>
    <s v="Cassandra Brandow"/>
    <s v=""/>
    <n v="1"/>
    <n v="0"/>
  </r>
  <r>
    <n v="9991"/>
    <x v="5007"/>
    <x v="425"/>
    <d v="2019-03-03T00:00:00"/>
    <s v="Standard Class"/>
    <x v="72"/>
    <x v="72"/>
    <x v="0"/>
    <s v="United States"/>
    <s v="Costa Mesa"/>
    <s v="California"/>
    <n v="92627"/>
    <x v="1"/>
    <s v="FUR-FU-10000747"/>
    <x v="0"/>
    <s v="Furnishings"/>
    <s v="Tenex B1-RE Series Chair Mats for Low Pile Carpets"/>
    <x v="1377"/>
    <n v="2"/>
    <n v="0"/>
    <n v="15.633199999999988"/>
    <s v="Anna Andreadi"/>
    <n v="1"/>
    <n v="0"/>
    <n v="0"/>
  </r>
  <r>
    <n v="9992"/>
    <x v="5007"/>
    <x v="425"/>
    <d v="2019-03-03T00:00:00"/>
    <s v="Standard Class"/>
    <x v="72"/>
    <x v="72"/>
    <x v="0"/>
    <s v="United States"/>
    <s v="Costa Mesa"/>
    <s v="California"/>
    <n v="92627"/>
    <x v="1"/>
    <s v="TEC-PH-10003645"/>
    <x v="2"/>
    <s v="Phones"/>
    <s v="Aastra 57i VoIP phone"/>
    <x v="3809"/>
    <n v="2"/>
    <n v="0.2"/>
    <n v="19.393200000000007"/>
    <s v="Anna Andreadi"/>
    <n v="1"/>
    <n v="0"/>
    <n v="0"/>
  </r>
  <r>
    <n v="9993"/>
    <x v="5007"/>
    <x v="425"/>
    <d v="2019-03-03T00:00:00"/>
    <s v="Standard Class"/>
    <x v="72"/>
    <x v="72"/>
    <x v="0"/>
    <s v="United States"/>
    <s v="Costa Mesa"/>
    <s v="California"/>
    <n v="92627"/>
    <x v="1"/>
    <s v="OFF-PA-10004041"/>
    <x v="1"/>
    <s v="Paper"/>
    <s v="It's Hot Message Books with Stickers, 2 3/4&quot; x 5&quot;"/>
    <x v="461"/>
    <n v="4"/>
    <n v="0"/>
    <n v="13.32"/>
    <s v="Anna Andreadi"/>
    <n v="1"/>
    <n v="0"/>
    <n v="0"/>
  </r>
  <r>
    <n v="9994"/>
    <x v="5008"/>
    <x v="464"/>
    <d v="2019-05-09T00:00:00"/>
    <s v="Second Class"/>
    <x v="417"/>
    <x v="417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x v="6143"/>
    <n v="2"/>
    <n v="0"/>
    <n v="72.947999999999979"/>
    <s v="Anna Andreadi"/>
    <s v="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8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 chartFormat="42">
  <location ref="Y1:Z7" firstHeaderRow="2" firstDataRow="2" firstDataCol="1"/>
  <pivotFields count="28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/>
  </dataFields>
  <chartFormats count="1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83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2.xml><?xml version="1.0" encoding="utf-8"?>
<pivotTableDefinition xmlns="http://schemas.openxmlformats.org/spreadsheetml/2006/main" name="СводнаяТаблица13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 chartFormat="53">
  <location ref="AW2:BB16" firstHeaderRow="1" firstDataRow="2" firstDataCol="2"/>
  <pivotFields count="28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7"/>
    <field x="2"/>
  </rowFields>
  <rowItems count="13"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3">
    <chartFormat chart="51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1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51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83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3.xml><?xml version="1.0" encoding="utf-8"?>
<pivotTableDefinition xmlns="http://schemas.openxmlformats.org/spreadsheetml/2006/main" name="СводнаяТаблица4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>
  <location ref="S1:W1330" firstHeaderRow="1" firstDataRow="2" firstDataCol="3"/>
  <pivotFields count="28">
    <pivotField compact="0" outline="0" subtotalTop="0" showAll="0" includeNewItemsInFilter="1"/>
    <pivotField axis="axisRow" dataField="1" compact="0" outline="0" subtotalTop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11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3">
    <field x="27"/>
    <field x="2"/>
    <field x="1"/>
  </rowFields>
  <rowItems count="1328">
    <i>
      <x v="3"/>
      <x v="1"/>
      <x v="1733"/>
    </i>
    <i r="2">
      <x v="1771"/>
    </i>
    <i r="2">
      <x v="1800"/>
    </i>
    <i r="2">
      <x v="1831"/>
    </i>
    <i r="2">
      <x v="1839"/>
    </i>
    <i r="2">
      <x v="1864"/>
    </i>
    <i r="2">
      <x v="1915"/>
    </i>
    <i r="2">
      <x v="1938"/>
    </i>
    <i r="2">
      <x v="1957"/>
    </i>
    <i r="2">
      <x v="2037"/>
    </i>
    <i r="2">
      <x v="2092"/>
    </i>
    <i r="2">
      <x v="2101"/>
    </i>
    <i r="2">
      <x v="2109"/>
    </i>
    <i r="2">
      <x v="2110"/>
    </i>
    <i r="2">
      <x v="2111"/>
    </i>
    <i r="2">
      <x v="2152"/>
    </i>
    <i r="2">
      <x v="2216"/>
    </i>
    <i r="2">
      <x v="2238"/>
    </i>
    <i r="2">
      <x v="2286"/>
    </i>
    <i r="2">
      <x v="2289"/>
    </i>
    <i r="2">
      <x v="2334"/>
    </i>
    <i r="2">
      <x v="2346"/>
    </i>
    <i r="2">
      <x v="2416"/>
    </i>
    <i r="2">
      <x v="2420"/>
    </i>
    <i r="2">
      <x v="2443"/>
    </i>
    <i r="2">
      <x v="2446"/>
    </i>
    <i r="2">
      <x v="2499"/>
    </i>
    <i r="2">
      <x v="2527"/>
    </i>
    <i r="2">
      <x v="2531"/>
    </i>
    <i r="2">
      <x v="2599"/>
    </i>
    <i r="2">
      <x v="2602"/>
    </i>
    <i r="2">
      <x v="2614"/>
    </i>
    <i r="2">
      <x v="2632"/>
    </i>
    <i r="2">
      <x v="2642"/>
    </i>
    <i r="2">
      <x v="2703"/>
    </i>
    <i r="2">
      <x v="2712"/>
    </i>
    <i r="2">
      <x v="2755"/>
    </i>
    <i r="2">
      <x v="2767"/>
    </i>
    <i r="2">
      <x v="2768"/>
    </i>
    <i r="2">
      <x v="4505"/>
    </i>
    <i r="2">
      <x v="4556"/>
    </i>
    <i r="2">
      <x v="4611"/>
    </i>
    <i r="2">
      <x v="4613"/>
    </i>
    <i r="2">
      <x v="4671"/>
    </i>
    <i r="2">
      <x v="4707"/>
    </i>
    <i r="2">
      <x v="4710"/>
    </i>
    <i r="2">
      <x v="4712"/>
    </i>
    <i r="2">
      <x v="4713"/>
    </i>
    <i t="default" r="1">
      <x v="1"/>
    </i>
    <i r="1">
      <x v="2"/>
      <x v="1713"/>
    </i>
    <i r="2">
      <x v="1716"/>
    </i>
    <i r="2">
      <x v="1722"/>
    </i>
    <i r="2">
      <x v="1726"/>
    </i>
    <i r="2">
      <x v="1727"/>
    </i>
    <i r="2">
      <x v="1741"/>
    </i>
    <i r="2">
      <x v="1787"/>
    </i>
    <i r="2">
      <x v="1798"/>
    </i>
    <i r="2">
      <x v="1803"/>
    </i>
    <i r="2">
      <x v="1816"/>
    </i>
    <i r="2">
      <x v="1836"/>
    </i>
    <i r="2">
      <x v="1857"/>
    </i>
    <i r="2">
      <x v="1868"/>
    </i>
    <i r="2">
      <x v="1898"/>
    </i>
    <i r="2">
      <x v="1978"/>
    </i>
    <i r="2">
      <x v="1989"/>
    </i>
    <i r="2">
      <x v="2000"/>
    </i>
    <i r="2">
      <x v="2033"/>
    </i>
    <i r="2">
      <x v="2055"/>
    </i>
    <i r="2">
      <x v="2087"/>
    </i>
    <i r="2">
      <x v="2142"/>
    </i>
    <i r="2">
      <x v="2229"/>
    </i>
    <i r="2">
      <x v="2233"/>
    </i>
    <i r="2">
      <x v="2248"/>
    </i>
    <i r="2">
      <x v="2301"/>
    </i>
    <i r="2">
      <x v="2379"/>
    </i>
    <i r="2">
      <x v="2382"/>
    </i>
    <i r="2">
      <x v="2412"/>
    </i>
    <i r="2">
      <x v="2437"/>
    </i>
    <i r="2">
      <x v="2481"/>
    </i>
    <i r="2">
      <x v="2537"/>
    </i>
    <i r="2">
      <x v="2616"/>
    </i>
    <i r="2">
      <x v="2661"/>
    </i>
    <i r="2">
      <x v="2688"/>
    </i>
    <i r="2">
      <x v="2724"/>
    </i>
    <i r="2">
      <x v="2725"/>
    </i>
    <i r="2">
      <x v="2749"/>
    </i>
    <i r="2">
      <x v="2781"/>
    </i>
    <i r="2">
      <x v="4529"/>
    </i>
    <i r="2">
      <x v="4538"/>
    </i>
    <i r="2">
      <x v="4617"/>
    </i>
    <i r="2">
      <x v="4623"/>
    </i>
    <i r="2">
      <x v="4629"/>
    </i>
    <i r="2">
      <x v="4699"/>
    </i>
    <i r="2">
      <x v="4716"/>
    </i>
    <i t="default" r="1">
      <x v="2"/>
    </i>
    <i r="1">
      <x v="3"/>
      <x v="1739"/>
    </i>
    <i r="2">
      <x v="1760"/>
    </i>
    <i r="2">
      <x v="1794"/>
    </i>
    <i r="2">
      <x v="1796"/>
    </i>
    <i r="2">
      <x v="1812"/>
    </i>
    <i r="2">
      <x v="1832"/>
    </i>
    <i r="2">
      <x v="1861"/>
    </i>
    <i r="2">
      <x v="1879"/>
    </i>
    <i r="2">
      <x v="1884"/>
    </i>
    <i r="2">
      <x v="1906"/>
    </i>
    <i r="2">
      <x v="1919"/>
    </i>
    <i r="2">
      <x v="1943"/>
    </i>
    <i r="2">
      <x v="1945"/>
    </i>
    <i r="2">
      <x v="1963"/>
    </i>
    <i r="2">
      <x v="1984"/>
    </i>
    <i r="2">
      <x v="1985"/>
    </i>
    <i r="2">
      <x v="1995"/>
    </i>
    <i r="2">
      <x v="2001"/>
    </i>
    <i r="2">
      <x v="2002"/>
    </i>
    <i r="2">
      <x v="2008"/>
    </i>
    <i r="2">
      <x v="2013"/>
    </i>
    <i r="2">
      <x v="2014"/>
    </i>
    <i r="2">
      <x v="2023"/>
    </i>
    <i r="2">
      <x v="2046"/>
    </i>
    <i r="2">
      <x v="2047"/>
    </i>
    <i r="2">
      <x v="2064"/>
    </i>
    <i r="2">
      <x v="2071"/>
    </i>
    <i r="2">
      <x v="2085"/>
    </i>
    <i r="2">
      <x v="2119"/>
    </i>
    <i r="2">
      <x v="2122"/>
    </i>
    <i r="2">
      <x v="2128"/>
    </i>
    <i r="2">
      <x v="2133"/>
    </i>
    <i r="2">
      <x v="2135"/>
    </i>
    <i r="2">
      <x v="2173"/>
    </i>
    <i r="2">
      <x v="2183"/>
    </i>
    <i r="2">
      <x v="2190"/>
    </i>
    <i r="2">
      <x v="2194"/>
    </i>
    <i r="2">
      <x v="2224"/>
    </i>
    <i r="2">
      <x v="2240"/>
    </i>
    <i r="2">
      <x v="2245"/>
    </i>
    <i r="2">
      <x v="2259"/>
    </i>
    <i r="2">
      <x v="2262"/>
    </i>
    <i r="2">
      <x v="2279"/>
    </i>
    <i r="2">
      <x v="2300"/>
    </i>
    <i r="2">
      <x v="2330"/>
    </i>
    <i r="2">
      <x v="2404"/>
    </i>
    <i r="2">
      <x v="2414"/>
    </i>
    <i r="2">
      <x v="2460"/>
    </i>
    <i r="2">
      <x v="2486"/>
    </i>
    <i r="2">
      <x v="2512"/>
    </i>
    <i r="2">
      <x v="2525"/>
    </i>
    <i r="2">
      <x v="2535"/>
    </i>
    <i r="2">
      <x v="2605"/>
    </i>
    <i r="2">
      <x v="2615"/>
    </i>
    <i r="2">
      <x v="2620"/>
    </i>
    <i r="2">
      <x v="2625"/>
    </i>
    <i r="2">
      <x v="2657"/>
    </i>
    <i r="2">
      <x v="2669"/>
    </i>
    <i r="2">
      <x v="2685"/>
    </i>
    <i r="2">
      <x v="2686"/>
    </i>
    <i r="2">
      <x v="2689"/>
    </i>
    <i r="2">
      <x v="2716"/>
    </i>
    <i r="2">
      <x v="2728"/>
    </i>
    <i r="2">
      <x v="2761"/>
    </i>
    <i r="2">
      <x v="2765"/>
    </i>
    <i r="2">
      <x v="2783"/>
    </i>
    <i r="2">
      <x v="2788"/>
    </i>
    <i r="2">
      <x v="4530"/>
    </i>
    <i r="2">
      <x v="4540"/>
    </i>
    <i r="2">
      <x v="4541"/>
    </i>
    <i r="2">
      <x v="4545"/>
    </i>
    <i r="2">
      <x v="4566"/>
    </i>
    <i r="2">
      <x v="4569"/>
    </i>
    <i r="2">
      <x v="4571"/>
    </i>
    <i r="2">
      <x v="4589"/>
    </i>
    <i r="2">
      <x v="4603"/>
    </i>
    <i r="2">
      <x v="4614"/>
    </i>
    <i r="2">
      <x v="4622"/>
    </i>
    <i r="2">
      <x v="4631"/>
    </i>
    <i r="2">
      <x v="4659"/>
    </i>
    <i r="2">
      <x v="4660"/>
    </i>
    <i r="2">
      <x v="4668"/>
    </i>
    <i r="2">
      <x v="4670"/>
    </i>
    <i r="2">
      <x v="4677"/>
    </i>
    <i r="2">
      <x v="4697"/>
    </i>
    <i r="2">
      <x v="4704"/>
    </i>
    <i t="default" r="1">
      <x v="3"/>
    </i>
    <i r="1">
      <x v="4"/>
      <x v="1717"/>
    </i>
    <i r="2">
      <x v="1759"/>
    </i>
    <i r="2">
      <x v="1767"/>
    </i>
    <i r="2">
      <x v="1779"/>
    </i>
    <i r="2">
      <x v="1828"/>
    </i>
    <i r="2">
      <x v="1834"/>
    </i>
    <i r="2">
      <x v="1840"/>
    </i>
    <i r="2">
      <x v="1841"/>
    </i>
    <i r="2">
      <x v="1847"/>
    </i>
    <i r="2">
      <x v="1858"/>
    </i>
    <i r="2">
      <x v="1867"/>
    </i>
    <i r="2">
      <x v="1882"/>
    </i>
    <i r="2">
      <x v="1892"/>
    </i>
    <i r="2">
      <x v="1899"/>
    </i>
    <i r="2">
      <x v="1927"/>
    </i>
    <i r="2">
      <x v="1976"/>
    </i>
    <i r="2">
      <x v="1977"/>
    </i>
    <i r="2">
      <x v="2020"/>
    </i>
    <i r="2">
      <x v="2022"/>
    </i>
    <i r="2">
      <x v="2052"/>
    </i>
    <i r="2">
      <x v="2057"/>
    </i>
    <i r="2">
      <x v="2062"/>
    </i>
    <i r="2">
      <x v="2072"/>
    </i>
    <i r="2">
      <x v="2073"/>
    </i>
    <i r="2">
      <x v="2074"/>
    </i>
    <i r="2">
      <x v="2086"/>
    </i>
    <i r="2">
      <x v="2089"/>
    </i>
    <i r="2">
      <x v="2107"/>
    </i>
    <i r="2">
      <x v="2116"/>
    </i>
    <i r="2">
      <x v="2132"/>
    </i>
    <i r="2">
      <x v="2138"/>
    </i>
    <i r="2">
      <x v="2164"/>
    </i>
    <i r="2">
      <x v="2176"/>
    </i>
    <i r="2">
      <x v="2184"/>
    </i>
    <i r="2">
      <x v="2209"/>
    </i>
    <i r="2">
      <x v="2243"/>
    </i>
    <i r="2">
      <x v="2263"/>
    </i>
    <i r="2">
      <x v="2276"/>
    </i>
    <i r="2">
      <x v="2293"/>
    </i>
    <i r="2">
      <x v="2299"/>
    </i>
    <i r="2">
      <x v="2305"/>
    </i>
    <i r="2">
      <x v="2309"/>
    </i>
    <i r="2">
      <x v="2351"/>
    </i>
    <i r="2">
      <x v="2385"/>
    </i>
    <i r="2">
      <x v="2386"/>
    </i>
    <i r="2">
      <x v="2419"/>
    </i>
    <i r="2">
      <x v="2440"/>
    </i>
    <i r="2">
      <x v="2453"/>
    </i>
    <i r="2">
      <x v="2456"/>
    </i>
    <i r="2">
      <x v="2461"/>
    </i>
    <i r="2">
      <x v="2475"/>
    </i>
    <i r="2">
      <x v="2479"/>
    </i>
    <i r="2">
      <x v="2495"/>
    </i>
    <i r="2">
      <x v="2518"/>
    </i>
    <i r="2">
      <x v="2519"/>
    </i>
    <i r="2">
      <x v="2548"/>
    </i>
    <i r="2">
      <x v="2549"/>
    </i>
    <i r="2">
      <x v="2563"/>
    </i>
    <i r="2">
      <x v="2622"/>
    </i>
    <i r="2">
      <x v="2628"/>
    </i>
    <i r="2">
      <x v="2659"/>
    </i>
    <i r="2">
      <x v="2666"/>
    </i>
    <i r="2">
      <x v="2667"/>
    </i>
    <i r="2">
      <x v="2671"/>
    </i>
    <i r="2">
      <x v="2674"/>
    </i>
    <i r="2">
      <x v="2698"/>
    </i>
    <i r="2">
      <x v="2718"/>
    </i>
    <i r="2">
      <x v="2744"/>
    </i>
    <i r="2">
      <x v="2751"/>
    </i>
    <i r="2">
      <x v="2753"/>
    </i>
    <i r="2">
      <x v="2756"/>
    </i>
    <i r="2">
      <x v="2763"/>
    </i>
    <i r="2">
      <x v="2764"/>
    </i>
    <i r="2">
      <x v="2769"/>
    </i>
    <i r="2">
      <x v="4515"/>
    </i>
    <i r="2">
      <x v="4523"/>
    </i>
    <i r="2">
      <x v="4525"/>
    </i>
    <i r="2">
      <x v="4549"/>
    </i>
    <i r="2">
      <x v="4554"/>
    </i>
    <i r="2">
      <x v="4568"/>
    </i>
    <i r="2">
      <x v="4575"/>
    </i>
    <i r="2">
      <x v="4599"/>
    </i>
    <i r="2">
      <x v="4602"/>
    </i>
    <i r="2">
      <x v="4653"/>
    </i>
    <i r="2">
      <x v="4654"/>
    </i>
    <i r="2">
      <x v="4688"/>
    </i>
    <i r="2">
      <x v="4690"/>
    </i>
    <i r="2">
      <x v="4692"/>
    </i>
    <i r="2">
      <x v="4706"/>
    </i>
    <i t="default" r="1">
      <x v="4"/>
    </i>
    <i r="1">
      <x v="5"/>
      <x v="1707"/>
    </i>
    <i r="2">
      <x v="1724"/>
    </i>
    <i r="2">
      <x v="1732"/>
    </i>
    <i r="2">
      <x v="1764"/>
    </i>
    <i r="2">
      <x v="1772"/>
    </i>
    <i r="2">
      <x v="1782"/>
    </i>
    <i r="2">
      <x v="1799"/>
    </i>
    <i r="2">
      <x v="1808"/>
    </i>
    <i r="2">
      <x v="1818"/>
    </i>
    <i r="2">
      <x v="1819"/>
    </i>
    <i r="2">
      <x v="1823"/>
    </i>
    <i r="2">
      <x v="1835"/>
    </i>
    <i r="2">
      <x v="1838"/>
    </i>
    <i r="2">
      <x v="1848"/>
    </i>
    <i r="2">
      <x v="1875"/>
    </i>
    <i r="2">
      <x v="1888"/>
    </i>
    <i r="2">
      <x v="1893"/>
    </i>
    <i r="2">
      <x v="1904"/>
    </i>
    <i r="2">
      <x v="1918"/>
    </i>
    <i r="2">
      <x v="1921"/>
    </i>
    <i r="2">
      <x v="1925"/>
    </i>
    <i r="2">
      <x v="1950"/>
    </i>
    <i r="2">
      <x v="1974"/>
    </i>
    <i r="2">
      <x v="1980"/>
    </i>
    <i r="2">
      <x v="2004"/>
    </i>
    <i r="2">
      <x v="2032"/>
    </i>
    <i r="2">
      <x v="2042"/>
    </i>
    <i r="2">
      <x v="2049"/>
    </i>
    <i r="2">
      <x v="2050"/>
    </i>
    <i r="2">
      <x v="2102"/>
    </i>
    <i r="2">
      <x v="2106"/>
    </i>
    <i r="2">
      <x v="2118"/>
    </i>
    <i r="2">
      <x v="2126"/>
    </i>
    <i r="2">
      <x v="2145"/>
    </i>
    <i r="2">
      <x v="2153"/>
    </i>
    <i r="2">
      <x v="2159"/>
    </i>
    <i r="2">
      <x v="2178"/>
    </i>
    <i r="2">
      <x v="2203"/>
    </i>
    <i r="2">
      <x v="2213"/>
    </i>
    <i r="2">
      <x v="2222"/>
    </i>
    <i r="2">
      <x v="2225"/>
    </i>
    <i r="2">
      <x v="2244"/>
    </i>
    <i r="2">
      <x v="2255"/>
    </i>
    <i r="2">
      <x v="2271"/>
    </i>
    <i r="2">
      <x v="2280"/>
    </i>
    <i r="2">
      <x v="2283"/>
    </i>
    <i r="2">
      <x v="2291"/>
    </i>
    <i r="2">
      <x v="2294"/>
    </i>
    <i r="2">
      <x v="2298"/>
    </i>
    <i r="2">
      <x v="2303"/>
    </i>
    <i r="2">
      <x v="2304"/>
    </i>
    <i r="2">
      <x v="2339"/>
    </i>
    <i r="2">
      <x v="2341"/>
    </i>
    <i r="2">
      <x v="2357"/>
    </i>
    <i r="2">
      <x v="2367"/>
    </i>
    <i r="2">
      <x v="2394"/>
    </i>
    <i r="2">
      <x v="2398"/>
    </i>
    <i r="2">
      <x v="2410"/>
    </i>
    <i r="2">
      <x v="2425"/>
    </i>
    <i r="2">
      <x v="2427"/>
    </i>
    <i r="2">
      <x v="2438"/>
    </i>
    <i r="2">
      <x v="2450"/>
    </i>
    <i r="2">
      <x v="2454"/>
    </i>
    <i r="2">
      <x v="2459"/>
    </i>
    <i r="2">
      <x v="2484"/>
    </i>
    <i r="2">
      <x v="2507"/>
    </i>
    <i r="2">
      <x v="2516"/>
    </i>
    <i r="2">
      <x v="2532"/>
    </i>
    <i r="2">
      <x v="2536"/>
    </i>
    <i r="2">
      <x v="2538"/>
    </i>
    <i r="2">
      <x v="2540"/>
    </i>
    <i r="2">
      <x v="2564"/>
    </i>
    <i r="2">
      <x v="2575"/>
    </i>
    <i r="2">
      <x v="2582"/>
    </i>
    <i r="2">
      <x v="2584"/>
    </i>
    <i r="2">
      <x v="2601"/>
    </i>
    <i r="2">
      <x v="2606"/>
    </i>
    <i r="2">
      <x v="2607"/>
    </i>
    <i r="2">
      <x v="2627"/>
    </i>
    <i r="2">
      <x v="2631"/>
    </i>
    <i r="2">
      <x v="2646"/>
    </i>
    <i r="2">
      <x v="2655"/>
    </i>
    <i r="2">
      <x v="2660"/>
    </i>
    <i r="2">
      <x v="2684"/>
    </i>
    <i r="2">
      <x v="2696"/>
    </i>
    <i r="2">
      <x v="2717"/>
    </i>
    <i r="2">
      <x v="2720"/>
    </i>
    <i r="2">
      <x v="2734"/>
    </i>
    <i r="2">
      <x v="2746"/>
    </i>
    <i r="2">
      <x v="2759"/>
    </i>
    <i r="2">
      <x v="2775"/>
    </i>
    <i r="2">
      <x v="2778"/>
    </i>
    <i r="2">
      <x v="2784"/>
    </i>
    <i r="2">
      <x v="2794"/>
    </i>
    <i r="2">
      <x v="4509"/>
    </i>
    <i r="2">
      <x v="4514"/>
    </i>
    <i r="2">
      <x v="4520"/>
    </i>
    <i r="2">
      <x v="4560"/>
    </i>
    <i r="2">
      <x v="4574"/>
    </i>
    <i r="2">
      <x v="4619"/>
    </i>
    <i r="2">
      <x v="4632"/>
    </i>
    <i r="2">
      <x v="4639"/>
    </i>
    <i r="2">
      <x v="4642"/>
    </i>
    <i r="2">
      <x v="4645"/>
    </i>
    <i r="2">
      <x v="4649"/>
    </i>
    <i r="2">
      <x v="4656"/>
    </i>
    <i r="2">
      <x v="4664"/>
    </i>
    <i r="2">
      <x v="4687"/>
    </i>
    <i t="default" r="1">
      <x v="5"/>
    </i>
    <i r="1">
      <x v="6"/>
      <x v="1704"/>
    </i>
    <i r="2">
      <x v="1710"/>
    </i>
    <i r="2">
      <x v="1730"/>
    </i>
    <i r="2">
      <x v="1736"/>
    </i>
    <i r="2">
      <x v="1738"/>
    </i>
    <i r="2">
      <x v="1752"/>
    </i>
    <i r="2">
      <x v="1756"/>
    </i>
    <i r="2">
      <x v="1765"/>
    </i>
    <i r="2">
      <x v="1786"/>
    </i>
    <i r="2">
      <x v="1807"/>
    </i>
    <i r="2">
      <x v="1809"/>
    </i>
    <i r="2">
      <x v="1811"/>
    </i>
    <i r="2">
      <x v="1820"/>
    </i>
    <i r="2">
      <x v="1824"/>
    </i>
    <i r="2">
      <x v="1853"/>
    </i>
    <i r="2">
      <x v="1863"/>
    </i>
    <i r="2">
      <x v="1874"/>
    </i>
    <i r="2">
      <x v="1896"/>
    </i>
    <i r="2">
      <x v="1905"/>
    </i>
    <i r="2">
      <x v="1939"/>
    </i>
    <i r="2">
      <x v="1982"/>
    </i>
    <i r="2">
      <x v="1993"/>
    </i>
    <i r="2">
      <x v="1996"/>
    </i>
    <i r="2">
      <x v="2005"/>
    </i>
    <i r="2">
      <x v="2009"/>
    </i>
    <i r="2">
      <x v="2010"/>
    </i>
    <i r="2">
      <x v="2021"/>
    </i>
    <i r="2">
      <x v="2024"/>
    </i>
    <i r="2">
      <x v="2039"/>
    </i>
    <i r="2">
      <x v="2045"/>
    </i>
    <i r="2">
      <x v="2059"/>
    </i>
    <i r="2">
      <x v="2094"/>
    </i>
    <i r="2">
      <x v="2115"/>
    </i>
    <i r="2">
      <x v="2121"/>
    </i>
    <i r="2">
      <x v="2125"/>
    </i>
    <i r="2">
      <x v="2131"/>
    </i>
    <i r="2">
      <x v="2134"/>
    </i>
    <i r="2">
      <x v="2161"/>
    </i>
    <i r="2">
      <x v="2179"/>
    </i>
    <i r="2">
      <x v="2195"/>
    </i>
    <i r="2">
      <x v="2202"/>
    </i>
    <i r="2">
      <x v="2218"/>
    </i>
    <i r="2">
      <x v="2226"/>
    </i>
    <i r="2">
      <x v="2249"/>
    </i>
    <i r="2">
      <x v="2258"/>
    </i>
    <i r="2">
      <x v="2274"/>
    </i>
    <i r="2">
      <x v="2297"/>
    </i>
    <i r="2">
      <x v="2315"/>
    </i>
    <i r="2">
      <x v="2319"/>
    </i>
    <i r="2">
      <x v="2324"/>
    </i>
    <i r="2">
      <x v="2327"/>
    </i>
    <i r="2">
      <x v="2328"/>
    </i>
    <i r="2">
      <x v="2338"/>
    </i>
    <i r="2">
      <x v="2342"/>
    </i>
    <i r="2">
      <x v="2352"/>
    </i>
    <i r="2">
      <x v="2372"/>
    </i>
    <i r="2">
      <x v="2405"/>
    </i>
    <i r="2">
      <x v="2434"/>
    </i>
    <i r="2">
      <x v="2435"/>
    </i>
    <i r="2">
      <x v="2448"/>
    </i>
    <i r="2">
      <x v="2470"/>
    </i>
    <i r="2">
      <x v="2477"/>
    </i>
    <i r="2">
      <x v="2506"/>
    </i>
    <i r="2">
      <x v="2511"/>
    </i>
    <i r="2">
      <x v="2517"/>
    </i>
    <i r="2">
      <x v="2529"/>
    </i>
    <i r="2">
      <x v="2543"/>
    </i>
    <i r="2">
      <x v="2547"/>
    </i>
    <i r="2">
      <x v="2550"/>
    </i>
    <i r="2">
      <x v="2566"/>
    </i>
    <i r="2">
      <x v="2594"/>
    </i>
    <i r="2">
      <x v="2624"/>
    </i>
    <i r="2">
      <x v="2640"/>
    </i>
    <i r="2">
      <x v="2649"/>
    </i>
    <i r="2">
      <x v="2654"/>
    </i>
    <i r="2">
      <x v="2668"/>
    </i>
    <i r="2">
      <x v="2678"/>
    </i>
    <i r="2">
      <x v="2707"/>
    </i>
    <i r="2">
      <x v="2721"/>
    </i>
    <i r="2">
      <x v="2727"/>
    </i>
    <i r="2">
      <x v="2737"/>
    </i>
    <i r="2">
      <x v="2742"/>
    </i>
    <i r="2">
      <x v="2771"/>
    </i>
    <i r="2">
      <x v="2785"/>
    </i>
    <i r="2">
      <x v="2793"/>
    </i>
    <i r="2">
      <x v="4528"/>
    </i>
    <i r="2">
      <x v="4565"/>
    </i>
    <i r="2">
      <x v="4587"/>
    </i>
    <i r="2">
      <x v="4608"/>
    </i>
    <i r="2">
      <x v="4620"/>
    </i>
    <i r="2">
      <x v="4628"/>
    </i>
    <i r="2">
      <x v="4661"/>
    </i>
    <i r="2">
      <x v="4667"/>
    </i>
    <i r="2">
      <x v="4674"/>
    </i>
    <i r="2">
      <x v="4686"/>
    </i>
    <i r="2">
      <x v="4701"/>
    </i>
    <i r="2">
      <x v="4714"/>
    </i>
    <i t="default" r="1">
      <x v="6"/>
    </i>
    <i r="1">
      <x v="7"/>
      <x v="1712"/>
    </i>
    <i r="2">
      <x v="1719"/>
    </i>
    <i r="2">
      <x v="1720"/>
    </i>
    <i r="2">
      <x v="1723"/>
    </i>
    <i r="2">
      <x v="1734"/>
    </i>
    <i r="2">
      <x v="1742"/>
    </i>
    <i r="2">
      <x v="1743"/>
    </i>
    <i r="2">
      <x v="1746"/>
    </i>
    <i r="2">
      <x v="1749"/>
    </i>
    <i r="2">
      <x v="1750"/>
    </i>
    <i r="2">
      <x v="1757"/>
    </i>
    <i r="2">
      <x v="1762"/>
    </i>
    <i r="2">
      <x v="1768"/>
    </i>
    <i r="2">
      <x v="1797"/>
    </i>
    <i r="2">
      <x v="1813"/>
    </i>
    <i r="2">
      <x v="1850"/>
    </i>
    <i r="2">
      <x v="1865"/>
    </i>
    <i r="2">
      <x v="1869"/>
    </i>
    <i r="2">
      <x v="1880"/>
    </i>
    <i r="2">
      <x v="1883"/>
    </i>
    <i r="2">
      <x v="1885"/>
    </i>
    <i r="2">
      <x v="1891"/>
    </i>
    <i r="2">
      <x v="1926"/>
    </i>
    <i r="2">
      <x v="1932"/>
    </i>
    <i r="2">
      <x v="1933"/>
    </i>
    <i r="2">
      <x v="1944"/>
    </i>
    <i r="2">
      <x v="1946"/>
    </i>
    <i r="2">
      <x v="1953"/>
    </i>
    <i r="2">
      <x v="1960"/>
    </i>
    <i r="2">
      <x v="1969"/>
    </i>
    <i r="2">
      <x v="2015"/>
    </i>
    <i r="2">
      <x v="2035"/>
    </i>
    <i r="2">
      <x v="2043"/>
    </i>
    <i r="2">
      <x v="2044"/>
    </i>
    <i r="2">
      <x v="2083"/>
    </i>
    <i r="2">
      <x v="2105"/>
    </i>
    <i r="2">
      <x v="2112"/>
    </i>
    <i r="2">
      <x v="2136"/>
    </i>
    <i r="2">
      <x v="2154"/>
    </i>
    <i r="2">
      <x v="2165"/>
    </i>
    <i r="2">
      <x v="2166"/>
    </i>
    <i r="2">
      <x v="2196"/>
    </i>
    <i r="2">
      <x v="2217"/>
    </i>
    <i r="2">
      <x v="2232"/>
    </i>
    <i r="2">
      <x v="2247"/>
    </i>
    <i r="2">
      <x v="2261"/>
    </i>
    <i r="2">
      <x v="2270"/>
    </i>
    <i r="2">
      <x v="2273"/>
    </i>
    <i r="2">
      <x v="2285"/>
    </i>
    <i r="2">
      <x v="2287"/>
    </i>
    <i r="2">
      <x v="2316"/>
    </i>
    <i r="2">
      <x v="2318"/>
    </i>
    <i r="2">
      <x v="2331"/>
    </i>
    <i r="2">
      <x v="2347"/>
    </i>
    <i r="2">
      <x v="2358"/>
    </i>
    <i r="2">
      <x v="2371"/>
    </i>
    <i r="2">
      <x v="2374"/>
    </i>
    <i r="2">
      <x v="2387"/>
    </i>
    <i r="2">
      <x v="2421"/>
    </i>
    <i r="2">
      <x v="2432"/>
    </i>
    <i r="2">
      <x v="2436"/>
    </i>
    <i r="2">
      <x v="2462"/>
    </i>
    <i r="2">
      <x v="2463"/>
    </i>
    <i r="2">
      <x v="2466"/>
    </i>
    <i r="2">
      <x v="2502"/>
    </i>
    <i r="2">
      <x v="2509"/>
    </i>
    <i r="2">
      <x v="2510"/>
    </i>
    <i r="2">
      <x v="2558"/>
    </i>
    <i r="2">
      <x v="2576"/>
    </i>
    <i r="2">
      <x v="2579"/>
    </i>
    <i r="2">
      <x v="2580"/>
    </i>
    <i r="2">
      <x v="2581"/>
    </i>
    <i r="2">
      <x v="2589"/>
    </i>
    <i r="2">
      <x v="2595"/>
    </i>
    <i r="2">
      <x v="2634"/>
    </i>
    <i r="2">
      <x v="2652"/>
    </i>
    <i r="2">
      <x v="2663"/>
    </i>
    <i r="2">
      <x v="2670"/>
    </i>
    <i r="2">
      <x v="2681"/>
    </i>
    <i r="2">
      <x v="2687"/>
    </i>
    <i r="2">
      <x v="2701"/>
    </i>
    <i r="2">
      <x v="2715"/>
    </i>
    <i r="2">
      <x v="2723"/>
    </i>
    <i r="2">
      <x v="2729"/>
    </i>
    <i r="2">
      <x v="2773"/>
    </i>
    <i r="2">
      <x v="2786"/>
    </i>
    <i r="2">
      <x v="4507"/>
    </i>
    <i r="2">
      <x v="4519"/>
    </i>
    <i r="2">
      <x v="4535"/>
    </i>
    <i r="2">
      <x v="4552"/>
    </i>
    <i r="2">
      <x v="4579"/>
    </i>
    <i r="2">
      <x v="4594"/>
    </i>
    <i r="2">
      <x v="4597"/>
    </i>
    <i r="2">
      <x v="4616"/>
    </i>
    <i r="2">
      <x v="4685"/>
    </i>
    <i r="2">
      <x v="4715"/>
    </i>
    <i t="default" r="1">
      <x v="7"/>
    </i>
    <i r="1">
      <x v="8"/>
      <x v="1735"/>
    </i>
    <i r="2">
      <x v="1761"/>
    </i>
    <i r="2">
      <x v="1773"/>
    </i>
    <i r="2">
      <x v="1778"/>
    </i>
    <i r="2">
      <x v="1781"/>
    </i>
    <i r="2">
      <x v="1810"/>
    </i>
    <i r="2">
      <x v="1855"/>
    </i>
    <i r="2">
      <x v="1877"/>
    </i>
    <i r="2">
      <x v="1902"/>
    </i>
    <i r="2">
      <x v="1911"/>
    </i>
    <i r="2">
      <x v="1931"/>
    </i>
    <i r="2">
      <x v="1962"/>
    </i>
    <i r="2">
      <x v="1970"/>
    </i>
    <i r="2">
      <x v="1979"/>
    </i>
    <i r="2">
      <x v="1981"/>
    </i>
    <i r="2">
      <x v="1991"/>
    </i>
    <i r="2">
      <x v="1997"/>
    </i>
    <i r="2">
      <x v="2006"/>
    </i>
    <i r="2">
      <x v="2028"/>
    </i>
    <i r="2">
      <x v="2048"/>
    </i>
    <i r="2">
      <x v="2058"/>
    </i>
    <i r="2">
      <x v="2100"/>
    </i>
    <i r="2">
      <x v="2140"/>
    </i>
    <i r="2">
      <x v="2141"/>
    </i>
    <i r="2">
      <x v="2143"/>
    </i>
    <i r="2">
      <x v="2147"/>
    </i>
    <i r="2">
      <x v="2167"/>
    </i>
    <i r="2">
      <x v="2177"/>
    </i>
    <i r="2">
      <x v="2200"/>
    </i>
    <i r="2">
      <x v="2210"/>
    </i>
    <i r="2">
      <x v="2253"/>
    </i>
    <i r="2">
      <x v="2256"/>
    </i>
    <i r="2">
      <x v="2268"/>
    </i>
    <i r="2">
      <x v="2277"/>
    </i>
    <i r="2">
      <x v="2281"/>
    </i>
    <i r="2">
      <x v="2323"/>
    </i>
    <i r="2">
      <x v="2370"/>
    </i>
    <i r="2">
      <x v="2377"/>
    </i>
    <i r="2">
      <x v="2396"/>
    </i>
    <i r="2">
      <x v="2409"/>
    </i>
    <i r="2">
      <x v="2444"/>
    </i>
    <i r="2">
      <x v="2445"/>
    </i>
    <i r="2">
      <x v="2447"/>
    </i>
    <i r="2">
      <x v="2482"/>
    </i>
    <i r="2">
      <x v="2483"/>
    </i>
    <i r="2">
      <x v="2488"/>
    </i>
    <i r="2">
      <x v="2489"/>
    </i>
    <i r="2">
      <x v="2505"/>
    </i>
    <i r="2">
      <x v="2528"/>
    </i>
    <i r="2">
      <x v="2544"/>
    </i>
    <i r="2">
      <x v="2565"/>
    </i>
    <i r="2">
      <x v="2567"/>
    </i>
    <i r="2">
      <x v="2568"/>
    </i>
    <i r="2">
      <x v="2571"/>
    </i>
    <i r="2">
      <x v="2572"/>
    </i>
    <i r="2">
      <x v="2598"/>
    </i>
    <i r="2">
      <x v="2608"/>
    </i>
    <i r="2">
      <x v="2617"/>
    </i>
    <i r="2">
      <x v="2633"/>
    </i>
    <i r="2">
      <x v="2648"/>
    </i>
    <i r="2">
      <x v="2656"/>
    </i>
    <i r="2">
      <x v="2691"/>
    </i>
    <i r="2">
      <x v="2739"/>
    </i>
    <i r="2">
      <x v="2740"/>
    </i>
    <i r="2">
      <x v="2757"/>
    </i>
    <i r="2">
      <x v="2762"/>
    </i>
    <i r="2">
      <x v="2766"/>
    </i>
    <i r="2">
      <x v="2782"/>
    </i>
    <i r="2">
      <x v="4503"/>
    </i>
    <i r="2">
      <x v="4512"/>
    </i>
    <i r="2">
      <x v="4513"/>
    </i>
    <i r="2">
      <x v="4522"/>
    </i>
    <i r="2">
      <x v="4542"/>
    </i>
    <i r="2">
      <x v="4563"/>
    </i>
    <i r="2">
      <x v="4573"/>
    </i>
    <i r="2">
      <x v="4580"/>
    </i>
    <i r="2">
      <x v="4584"/>
    </i>
    <i r="2">
      <x v="4586"/>
    </i>
    <i r="2">
      <x v="4624"/>
    </i>
    <i r="2">
      <x v="4625"/>
    </i>
    <i r="2">
      <x v="4626"/>
    </i>
    <i r="2">
      <x v="4633"/>
    </i>
    <i r="2">
      <x v="4636"/>
    </i>
    <i r="2">
      <x v="4638"/>
    </i>
    <i r="2">
      <x v="4640"/>
    </i>
    <i r="2">
      <x v="4647"/>
    </i>
    <i r="2">
      <x v="4676"/>
    </i>
    <i r="2">
      <x v="4678"/>
    </i>
    <i r="2">
      <x v="4691"/>
    </i>
    <i r="2">
      <x v="4702"/>
    </i>
    <i t="default" r="1">
      <x v="8"/>
    </i>
    <i r="1">
      <x v="9"/>
      <x v="1703"/>
    </i>
    <i r="2">
      <x v="1711"/>
    </i>
    <i r="2">
      <x v="1721"/>
    </i>
    <i r="2">
      <x v="1731"/>
    </i>
    <i r="2">
      <x v="1740"/>
    </i>
    <i r="2">
      <x v="1747"/>
    </i>
    <i r="2">
      <x v="1748"/>
    </i>
    <i r="2">
      <x v="1755"/>
    </i>
    <i r="2">
      <x v="1783"/>
    </i>
    <i r="2">
      <x v="1789"/>
    </i>
    <i r="2">
      <x v="1791"/>
    </i>
    <i r="2">
      <x v="1792"/>
    </i>
    <i r="2">
      <x v="1793"/>
    </i>
    <i r="2">
      <x v="1801"/>
    </i>
    <i r="2">
      <x v="1802"/>
    </i>
    <i r="2">
      <x v="1805"/>
    </i>
    <i r="2">
      <x v="1815"/>
    </i>
    <i r="2">
      <x v="1825"/>
    </i>
    <i r="2">
      <x v="1827"/>
    </i>
    <i r="2">
      <x v="1829"/>
    </i>
    <i r="2">
      <x v="1830"/>
    </i>
    <i r="2">
      <x v="1833"/>
    </i>
    <i r="2">
      <x v="1843"/>
    </i>
    <i r="2">
      <x v="1844"/>
    </i>
    <i r="2">
      <x v="1851"/>
    </i>
    <i r="2">
      <x v="1852"/>
    </i>
    <i r="2">
      <x v="1854"/>
    </i>
    <i r="2">
      <x v="1856"/>
    </i>
    <i r="2">
      <x v="1859"/>
    </i>
    <i r="2">
      <x v="1870"/>
    </i>
    <i r="2">
      <x v="1871"/>
    </i>
    <i r="2">
      <x v="1886"/>
    </i>
    <i r="2">
      <x v="1895"/>
    </i>
    <i r="2">
      <x v="1897"/>
    </i>
    <i r="2">
      <x v="1900"/>
    </i>
    <i r="2">
      <x v="1901"/>
    </i>
    <i r="2">
      <x v="1910"/>
    </i>
    <i r="2">
      <x v="1923"/>
    </i>
    <i r="2">
      <x v="1949"/>
    </i>
    <i r="2">
      <x v="1951"/>
    </i>
    <i r="2">
      <x v="1955"/>
    </i>
    <i r="2">
      <x v="1956"/>
    </i>
    <i r="2">
      <x v="1958"/>
    </i>
    <i r="2">
      <x v="1964"/>
    </i>
    <i r="2">
      <x v="1973"/>
    </i>
    <i r="2">
      <x v="2007"/>
    </i>
    <i r="2">
      <x v="2016"/>
    </i>
    <i r="2">
      <x v="2017"/>
    </i>
    <i r="2">
      <x v="2018"/>
    </i>
    <i r="2">
      <x v="2025"/>
    </i>
    <i r="2">
      <x v="2029"/>
    </i>
    <i r="2">
      <x v="2053"/>
    </i>
    <i r="2">
      <x v="2054"/>
    </i>
    <i r="2">
      <x v="2056"/>
    </i>
    <i r="2">
      <x v="2065"/>
    </i>
    <i r="2">
      <x v="2067"/>
    </i>
    <i r="2">
      <x v="2068"/>
    </i>
    <i r="2">
      <x v="2069"/>
    </i>
    <i r="2">
      <x v="2080"/>
    </i>
    <i r="2">
      <x v="2096"/>
    </i>
    <i r="2">
      <x v="2098"/>
    </i>
    <i r="2">
      <x v="2104"/>
    </i>
    <i r="2">
      <x v="2108"/>
    </i>
    <i r="2">
      <x v="2114"/>
    </i>
    <i r="2">
      <x v="2144"/>
    </i>
    <i r="2">
      <x v="2155"/>
    </i>
    <i r="2">
      <x v="2158"/>
    </i>
    <i r="2">
      <x v="2160"/>
    </i>
    <i r="2">
      <x v="2169"/>
    </i>
    <i r="2">
      <x v="2170"/>
    </i>
    <i r="2">
      <x v="2174"/>
    </i>
    <i r="2">
      <x v="2186"/>
    </i>
    <i r="2">
      <x v="2187"/>
    </i>
    <i r="2">
      <x v="2191"/>
    </i>
    <i r="2">
      <x v="2198"/>
    </i>
    <i r="2">
      <x v="2201"/>
    </i>
    <i r="2">
      <x v="2204"/>
    </i>
    <i r="2">
      <x v="2212"/>
    </i>
    <i r="2">
      <x v="2214"/>
    </i>
    <i r="2">
      <x v="2227"/>
    </i>
    <i r="2">
      <x v="2231"/>
    </i>
    <i r="2">
      <x v="2235"/>
    </i>
    <i r="2">
      <x v="2239"/>
    </i>
    <i r="2">
      <x v="2252"/>
    </i>
    <i r="2">
      <x v="2257"/>
    </i>
    <i r="2">
      <x v="2266"/>
    </i>
    <i r="2">
      <x v="2275"/>
    </i>
    <i r="2">
      <x v="2282"/>
    </i>
    <i r="2">
      <x v="2288"/>
    </i>
    <i r="2">
      <x v="2307"/>
    </i>
    <i r="2">
      <x v="2322"/>
    </i>
    <i r="2">
      <x v="2325"/>
    </i>
    <i r="2">
      <x v="2335"/>
    </i>
    <i r="2">
      <x v="2336"/>
    </i>
    <i r="2">
      <x v="2344"/>
    </i>
    <i r="2">
      <x v="2350"/>
    </i>
    <i r="2">
      <x v="2353"/>
    </i>
    <i r="2">
      <x v="2359"/>
    </i>
    <i r="2">
      <x v="2363"/>
    </i>
    <i r="2">
      <x v="2365"/>
    </i>
    <i r="2">
      <x v="2380"/>
    </i>
    <i r="2">
      <x v="2384"/>
    </i>
    <i r="2">
      <x v="2393"/>
    </i>
    <i r="2">
      <x v="2401"/>
    </i>
    <i r="2">
      <x v="2402"/>
    </i>
    <i r="2">
      <x v="2406"/>
    </i>
    <i r="2">
      <x v="2407"/>
    </i>
    <i r="2">
      <x v="2415"/>
    </i>
    <i r="2">
      <x v="2452"/>
    </i>
    <i r="2">
      <x v="2457"/>
    </i>
    <i r="2">
      <x v="2458"/>
    </i>
    <i r="2">
      <x v="2465"/>
    </i>
    <i r="2">
      <x v="2473"/>
    </i>
    <i r="2">
      <x v="2474"/>
    </i>
    <i r="2">
      <x v="2478"/>
    </i>
    <i r="2">
      <x v="2480"/>
    </i>
    <i r="2">
      <x v="2490"/>
    </i>
    <i r="2">
      <x v="2494"/>
    </i>
    <i r="2">
      <x v="2497"/>
    </i>
    <i r="2">
      <x v="2498"/>
    </i>
    <i r="2">
      <x v="2508"/>
    </i>
    <i r="2">
      <x v="2521"/>
    </i>
    <i r="2">
      <x v="2522"/>
    </i>
    <i r="2">
      <x v="2523"/>
    </i>
    <i r="2">
      <x v="2524"/>
    </i>
    <i r="2">
      <x v="2539"/>
    </i>
    <i r="2">
      <x v="2542"/>
    </i>
    <i r="2">
      <x v="2552"/>
    </i>
    <i r="2">
      <x v="2554"/>
    </i>
    <i r="2">
      <x v="2556"/>
    </i>
    <i r="2">
      <x v="2559"/>
    </i>
    <i r="2">
      <x v="2588"/>
    </i>
    <i r="2">
      <x v="2592"/>
    </i>
    <i r="2">
      <x v="2600"/>
    </i>
    <i r="2">
      <x v="2610"/>
    </i>
    <i r="2">
      <x v="2611"/>
    </i>
    <i r="2">
      <x v="2613"/>
    </i>
    <i r="2">
      <x v="2619"/>
    </i>
    <i r="2">
      <x v="2629"/>
    </i>
    <i r="2">
      <x v="2630"/>
    </i>
    <i r="2">
      <x v="2644"/>
    </i>
    <i r="2">
      <x v="2651"/>
    </i>
    <i r="2">
      <x v="2665"/>
    </i>
    <i r="2">
      <x v="2672"/>
    </i>
    <i r="2">
      <x v="2679"/>
    </i>
    <i r="2">
      <x v="2692"/>
    </i>
    <i r="2">
      <x v="2706"/>
    </i>
    <i r="2">
      <x v="2708"/>
    </i>
    <i r="2">
      <x v="2709"/>
    </i>
    <i r="2">
      <x v="2710"/>
    </i>
    <i r="2">
      <x v="2713"/>
    </i>
    <i r="2">
      <x v="2735"/>
    </i>
    <i r="2">
      <x v="2738"/>
    </i>
    <i r="2">
      <x v="2747"/>
    </i>
    <i r="2">
      <x v="2752"/>
    </i>
    <i r="2">
      <x v="2754"/>
    </i>
    <i r="2">
      <x v="2770"/>
    </i>
    <i r="2">
      <x v="2774"/>
    </i>
    <i r="2">
      <x v="2776"/>
    </i>
    <i r="2">
      <x v="2795"/>
    </i>
    <i r="2">
      <x v="2796"/>
    </i>
    <i r="2">
      <x v="4506"/>
    </i>
    <i r="2">
      <x v="4510"/>
    </i>
    <i r="2">
      <x v="4511"/>
    </i>
    <i r="2">
      <x v="4518"/>
    </i>
    <i r="2">
      <x v="4532"/>
    </i>
    <i r="2">
      <x v="4534"/>
    </i>
    <i r="2">
      <x v="4546"/>
    </i>
    <i r="2">
      <x v="4551"/>
    </i>
    <i r="2">
      <x v="4553"/>
    </i>
    <i r="2">
      <x v="4564"/>
    </i>
    <i r="2">
      <x v="4570"/>
    </i>
    <i r="2">
      <x v="4572"/>
    </i>
    <i r="2">
      <x v="4576"/>
    </i>
    <i r="2">
      <x v="4577"/>
    </i>
    <i r="2">
      <x v="4588"/>
    </i>
    <i r="2">
      <x v="4591"/>
    </i>
    <i r="2">
      <x v="4604"/>
    </i>
    <i r="2">
      <x v="4605"/>
    </i>
    <i r="2">
      <x v="4606"/>
    </i>
    <i r="2">
      <x v="4641"/>
    </i>
    <i r="2">
      <x v="4643"/>
    </i>
    <i r="2">
      <x v="4644"/>
    </i>
    <i r="2">
      <x v="4646"/>
    </i>
    <i r="2">
      <x v="4650"/>
    </i>
    <i r="2">
      <x v="4651"/>
    </i>
    <i r="2">
      <x v="4662"/>
    </i>
    <i r="2">
      <x v="4663"/>
    </i>
    <i r="2">
      <x v="4672"/>
    </i>
    <i r="2">
      <x v="4675"/>
    </i>
    <i r="2">
      <x v="4680"/>
    </i>
    <i r="2">
      <x v="4682"/>
    </i>
    <i t="default" r="1">
      <x v="9"/>
    </i>
    <i r="1">
      <x v="10"/>
      <x v="1714"/>
    </i>
    <i r="2">
      <x v="1729"/>
    </i>
    <i r="2">
      <x v="1758"/>
    </i>
    <i r="2">
      <x v="1776"/>
    </i>
    <i r="2">
      <x v="1785"/>
    </i>
    <i r="2">
      <x v="1795"/>
    </i>
    <i r="2">
      <x v="1872"/>
    </i>
    <i r="2">
      <x v="1876"/>
    </i>
    <i r="2">
      <x v="1887"/>
    </i>
    <i r="2">
      <x v="1889"/>
    </i>
    <i r="2">
      <x v="1908"/>
    </i>
    <i r="2">
      <x v="1913"/>
    </i>
    <i r="2">
      <x v="1934"/>
    </i>
    <i r="2">
      <x v="1959"/>
    </i>
    <i r="2">
      <x v="1965"/>
    </i>
    <i r="2">
      <x v="1966"/>
    </i>
    <i r="2">
      <x v="1986"/>
    </i>
    <i r="2">
      <x v="1992"/>
    </i>
    <i r="2">
      <x v="1998"/>
    </i>
    <i r="2">
      <x v="2003"/>
    </i>
    <i r="2">
      <x v="2019"/>
    </i>
    <i r="2">
      <x v="2026"/>
    </i>
    <i r="2">
      <x v="2027"/>
    </i>
    <i r="2">
      <x v="2034"/>
    </i>
    <i r="2">
      <x v="2036"/>
    </i>
    <i r="2">
      <x v="2075"/>
    </i>
    <i r="2">
      <x v="2088"/>
    </i>
    <i r="2">
      <x v="2093"/>
    </i>
    <i r="2">
      <x v="2097"/>
    </i>
    <i r="2">
      <x v="2099"/>
    </i>
    <i r="2">
      <x v="2113"/>
    </i>
    <i r="2">
      <x v="2127"/>
    </i>
    <i r="2">
      <x v="2168"/>
    </i>
    <i r="2">
      <x v="2189"/>
    </i>
    <i r="2">
      <x v="2199"/>
    </i>
    <i r="2">
      <x v="2206"/>
    </i>
    <i r="2">
      <x v="2219"/>
    </i>
    <i r="2">
      <x v="2220"/>
    </i>
    <i r="2">
      <x v="2236"/>
    </i>
    <i r="2">
      <x v="2242"/>
    </i>
    <i r="2">
      <x v="2250"/>
    </i>
    <i r="2">
      <x v="2260"/>
    </i>
    <i r="2">
      <x v="2292"/>
    </i>
    <i r="2">
      <x v="2302"/>
    </i>
    <i r="2">
      <x v="2308"/>
    </i>
    <i r="2">
      <x v="2311"/>
    </i>
    <i r="2">
      <x v="2320"/>
    </i>
    <i r="2">
      <x v="2332"/>
    </i>
    <i r="2">
      <x v="2333"/>
    </i>
    <i r="2">
      <x v="2345"/>
    </i>
    <i r="2">
      <x v="2348"/>
    </i>
    <i r="2">
      <x v="2354"/>
    </i>
    <i r="2">
      <x v="2375"/>
    </i>
    <i r="2">
      <x v="2378"/>
    </i>
    <i r="2">
      <x v="2383"/>
    </i>
    <i r="2">
      <x v="2389"/>
    </i>
    <i r="2">
      <x v="2400"/>
    </i>
    <i r="2">
      <x v="2403"/>
    </i>
    <i r="2">
      <x v="2423"/>
    </i>
    <i r="2">
      <x v="2426"/>
    </i>
    <i r="2">
      <x v="2433"/>
    </i>
    <i r="2">
      <x v="2471"/>
    </i>
    <i r="2">
      <x v="2492"/>
    </i>
    <i r="2">
      <x v="2493"/>
    </i>
    <i r="2">
      <x v="2513"/>
    </i>
    <i r="2">
      <x v="2515"/>
    </i>
    <i r="2">
      <x v="2526"/>
    </i>
    <i r="2">
      <x v="2533"/>
    </i>
    <i r="2">
      <x v="2534"/>
    </i>
    <i r="2">
      <x v="2551"/>
    </i>
    <i r="2">
      <x v="2561"/>
    </i>
    <i r="2">
      <x v="2569"/>
    </i>
    <i r="2">
      <x v="2574"/>
    </i>
    <i r="2">
      <x v="2578"/>
    </i>
    <i r="2">
      <x v="2590"/>
    </i>
    <i r="2">
      <x v="2591"/>
    </i>
    <i r="2">
      <x v="2618"/>
    </i>
    <i r="2">
      <x v="2639"/>
    </i>
    <i r="2">
      <x v="2664"/>
    </i>
    <i r="2">
      <x v="2682"/>
    </i>
    <i r="2">
      <x v="2693"/>
    </i>
    <i r="2">
      <x v="2705"/>
    </i>
    <i r="2">
      <x v="2726"/>
    </i>
    <i r="2">
      <x v="2732"/>
    </i>
    <i r="2">
      <x v="2743"/>
    </i>
    <i r="2">
      <x v="2745"/>
    </i>
    <i r="2">
      <x v="2758"/>
    </i>
    <i r="2">
      <x v="2780"/>
    </i>
    <i r="2">
      <x v="2787"/>
    </i>
    <i r="2">
      <x v="2792"/>
    </i>
    <i r="2">
      <x v="4508"/>
    </i>
    <i r="2">
      <x v="4526"/>
    </i>
    <i r="2">
      <x v="4555"/>
    </i>
    <i r="2">
      <x v="4557"/>
    </i>
    <i r="2">
      <x v="4561"/>
    </i>
    <i r="2">
      <x v="4581"/>
    </i>
    <i r="2">
      <x v="4590"/>
    </i>
    <i r="2">
      <x v="4598"/>
    </i>
    <i r="2">
      <x v="4621"/>
    </i>
    <i r="2">
      <x v="4627"/>
    </i>
    <i r="2">
      <x v="4635"/>
    </i>
    <i r="2">
      <x v="4655"/>
    </i>
    <i r="2">
      <x v="4679"/>
    </i>
    <i r="2">
      <x v="4689"/>
    </i>
    <i r="2">
      <x v="4695"/>
    </i>
    <i t="default" r="1">
      <x v="10"/>
    </i>
    <i r="1">
      <x v="11"/>
      <x v="1699"/>
    </i>
    <i r="2">
      <x v="1700"/>
    </i>
    <i r="2">
      <x v="1706"/>
    </i>
    <i r="2">
      <x v="1709"/>
    </i>
    <i r="2">
      <x v="1718"/>
    </i>
    <i r="2">
      <x v="1751"/>
    </i>
    <i r="2">
      <x v="1754"/>
    </i>
    <i r="2">
      <x v="1763"/>
    </i>
    <i r="2">
      <x v="1769"/>
    </i>
    <i r="2">
      <x v="1775"/>
    </i>
    <i r="2">
      <x v="1780"/>
    </i>
    <i r="2">
      <x v="1790"/>
    </i>
    <i r="2">
      <x v="1804"/>
    </i>
    <i r="2">
      <x v="1806"/>
    </i>
    <i r="2">
      <x v="1814"/>
    </i>
    <i r="2">
      <x v="1817"/>
    </i>
    <i r="2">
      <x v="1826"/>
    </i>
    <i r="2">
      <x v="1837"/>
    </i>
    <i r="2">
      <x v="1845"/>
    </i>
    <i r="2">
      <x v="1849"/>
    </i>
    <i r="2">
      <x v="1860"/>
    </i>
    <i r="2">
      <x v="1866"/>
    </i>
    <i r="2">
      <x v="1903"/>
    </i>
    <i r="2">
      <x v="1907"/>
    </i>
    <i r="2">
      <x v="1909"/>
    </i>
    <i r="2">
      <x v="1916"/>
    </i>
    <i r="2">
      <x v="1920"/>
    </i>
    <i r="2">
      <x v="1922"/>
    </i>
    <i r="2">
      <x v="1924"/>
    </i>
    <i r="2">
      <x v="1928"/>
    </i>
    <i r="2">
      <x v="1937"/>
    </i>
    <i r="2">
      <x v="1940"/>
    </i>
    <i r="2">
      <x v="1942"/>
    </i>
    <i r="2">
      <x v="1948"/>
    </i>
    <i r="2">
      <x v="1952"/>
    </i>
    <i r="2">
      <x v="1954"/>
    </i>
    <i r="2">
      <x v="1961"/>
    </i>
    <i r="2">
      <x v="1971"/>
    </i>
    <i r="2">
      <x v="1988"/>
    </i>
    <i r="2">
      <x v="1990"/>
    </i>
    <i r="2">
      <x v="1994"/>
    </i>
    <i r="2">
      <x v="1999"/>
    </i>
    <i r="2">
      <x v="2011"/>
    </i>
    <i r="2">
      <x v="2012"/>
    </i>
    <i r="2">
      <x v="2030"/>
    </i>
    <i r="2">
      <x v="2031"/>
    </i>
    <i r="2">
      <x v="2038"/>
    </i>
    <i r="2">
      <x v="2061"/>
    </i>
    <i r="2">
      <x v="2063"/>
    </i>
    <i r="2">
      <x v="2066"/>
    </i>
    <i r="2">
      <x v="2076"/>
    </i>
    <i r="2">
      <x v="2077"/>
    </i>
    <i r="2">
      <x v="2078"/>
    </i>
    <i r="2">
      <x v="2081"/>
    </i>
    <i r="2">
      <x v="2082"/>
    </i>
    <i r="2">
      <x v="2090"/>
    </i>
    <i r="2">
      <x v="2091"/>
    </i>
    <i r="2">
      <x v="2095"/>
    </i>
    <i r="2">
      <x v="2117"/>
    </i>
    <i r="2">
      <x v="2123"/>
    </i>
    <i r="2">
      <x v="2124"/>
    </i>
    <i r="2">
      <x v="2130"/>
    </i>
    <i r="2">
      <x v="2139"/>
    </i>
    <i r="2">
      <x v="2146"/>
    </i>
    <i r="2">
      <x v="2149"/>
    </i>
    <i r="2">
      <x v="2151"/>
    </i>
    <i r="2">
      <x v="2156"/>
    </i>
    <i r="2">
      <x v="2157"/>
    </i>
    <i r="2">
      <x v="2171"/>
    </i>
    <i r="2">
      <x v="2180"/>
    </i>
    <i r="2">
      <x v="2181"/>
    </i>
    <i r="2">
      <x v="2182"/>
    </i>
    <i r="2">
      <x v="2185"/>
    </i>
    <i r="2">
      <x v="2192"/>
    </i>
    <i r="2">
      <x v="2197"/>
    </i>
    <i r="2">
      <x v="2205"/>
    </i>
    <i r="2">
      <x v="2207"/>
    </i>
    <i r="2">
      <x v="2211"/>
    </i>
    <i r="2">
      <x v="2221"/>
    </i>
    <i r="2">
      <x v="2228"/>
    </i>
    <i r="2">
      <x v="2230"/>
    </i>
    <i r="2">
      <x v="2234"/>
    </i>
    <i r="2">
      <x v="2241"/>
    </i>
    <i r="2">
      <x v="2269"/>
    </i>
    <i r="2">
      <x v="2284"/>
    </i>
    <i r="2">
      <x v="2290"/>
    </i>
    <i r="2">
      <x v="2312"/>
    </i>
    <i r="2">
      <x v="2317"/>
    </i>
    <i r="2">
      <x v="2321"/>
    </i>
    <i r="2">
      <x v="2337"/>
    </i>
    <i r="2">
      <x v="2356"/>
    </i>
    <i r="2">
      <x v="2362"/>
    </i>
    <i r="2">
      <x v="2364"/>
    </i>
    <i r="2">
      <x v="2373"/>
    </i>
    <i r="2">
      <x v="2381"/>
    </i>
    <i r="2">
      <x v="2388"/>
    </i>
    <i r="2">
      <x v="2391"/>
    </i>
    <i r="2">
      <x v="2392"/>
    </i>
    <i r="2">
      <x v="2397"/>
    </i>
    <i r="2">
      <x v="2399"/>
    </i>
    <i r="2">
      <x v="2413"/>
    </i>
    <i r="2">
      <x v="2422"/>
    </i>
    <i r="2">
      <x v="2424"/>
    </i>
    <i r="2">
      <x v="2441"/>
    </i>
    <i r="2">
      <x v="2442"/>
    </i>
    <i r="2">
      <x v="2451"/>
    </i>
    <i r="2">
      <x v="2455"/>
    </i>
    <i r="2">
      <x v="2464"/>
    </i>
    <i r="2">
      <x v="2467"/>
    </i>
    <i r="2">
      <x v="2468"/>
    </i>
    <i r="2">
      <x v="2485"/>
    </i>
    <i r="2">
      <x v="2500"/>
    </i>
    <i r="2">
      <x v="2501"/>
    </i>
    <i r="2">
      <x v="2503"/>
    </i>
    <i r="2">
      <x v="2504"/>
    </i>
    <i r="2">
      <x v="2514"/>
    </i>
    <i r="2">
      <x v="2520"/>
    </i>
    <i r="2">
      <x v="2541"/>
    </i>
    <i r="2">
      <x v="2545"/>
    </i>
    <i r="2">
      <x v="2560"/>
    </i>
    <i r="2">
      <x v="2577"/>
    </i>
    <i r="2">
      <x v="2585"/>
    </i>
    <i r="2">
      <x v="2587"/>
    </i>
    <i r="2">
      <x v="2603"/>
    </i>
    <i r="2">
      <x v="2609"/>
    </i>
    <i r="2">
      <x v="2612"/>
    </i>
    <i r="2">
      <x v="2621"/>
    </i>
    <i r="2">
      <x v="2623"/>
    </i>
    <i r="2">
      <x v="2626"/>
    </i>
    <i r="2">
      <x v="2637"/>
    </i>
    <i r="2">
      <x v="2638"/>
    </i>
    <i r="2">
      <x v="2641"/>
    </i>
    <i r="2">
      <x v="2647"/>
    </i>
    <i r="2">
      <x v="2662"/>
    </i>
    <i r="2">
      <x v="2675"/>
    </i>
    <i r="2">
      <x v="2676"/>
    </i>
    <i r="2">
      <x v="2677"/>
    </i>
    <i r="2">
      <x v="2690"/>
    </i>
    <i r="2">
      <x v="2694"/>
    </i>
    <i r="2">
      <x v="2695"/>
    </i>
    <i r="2">
      <x v="2697"/>
    </i>
    <i r="2">
      <x v="2700"/>
    </i>
    <i r="2">
      <x v="2711"/>
    </i>
    <i r="2">
      <x v="2714"/>
    </i>
    <i r="2">
      <x v="2722"/>
    </i>
    <i r="2">
      <x v="2731"/>
    </i>
    <i r="2">
      <x v="2733"/>
    </i>
    <i r="2">
      <x v="2736"/>
    </i>
    <i r="2">
      <x v="2741"/>
    </i>
    <i r="2">
      <x v="2748"/>
    </i>
    <i r="2">
      <x v="2750"/>
    </i>
    <i r="2">
      <x v="2777"/>
    </i>
    <i r="2">
      <x v="2779"/>
    </i>
    <i r="2">
      <x v="2791"/>
    </i>
    <i r="2">
      <x v="4524"/>
    </i>
    <i r="2">
      <x v="4533"/>
    </i>
    <i r="2">
      <x v="4537"/>
    </i>
    <i r="2">
      <x v="4539"/>
    </i>
    <i r="2">
      <x v="4543"/>
    </i>
    <i r="2">
      <x v="4547"/>
    </i>
    <i r="2">
      <x v="4548"/>
    </i>
    <i r="2">
      <x v="4562"/>
    </i>
    <i r="2">
      <x v="4567"/>
    </i>
    <i r="2">
      <x v="4578"/>
    </i>
    <i r="2">
      <x v="4582"/>
    </i>
    <i r="2">
      <x v="4585"/>
    </i>
    <i r="2">
      <x v="4595"/>
    </i>
    <i r="2">
      <x v="4596"/>
    </i>
    <i r="2">
      <x v="4600"/>
    </i>
    <i r="2">
      <x v="4607"/>
    </i>
    <i r="2">
      <x v="4612"/>
    </i>
    <i r="2">
      <x v="4615"/>
    </i>
    <i r="2">
      <x v="4618"/>
    </i>
    <i r="2">
      <x v="4634"/>
    </i>
    <i r="2">
      <x v="4637"/>
    </i>
    <i r="2">
      <x v="4666"/>
    </i>
    <i r="2">
      <x v="4683"/>
    </i>
    <i r="2">
      <x v="4684"/>
    </i>
    <i r="2">
      <x v="4696"/>
    </i>
    <i r="2">
      <x v="4703"/>
    </i>
    <i r="2">
      <x v="4705"/>
    </i>
    <i r="2">
      <x v="4708"/>
    </i>
    <i r="2">
      <x v="4709"/>
    </i>
    <i t="default" r="1">
      <x v="11"/>
    </i>
    <i r="1">
      <x v="12"/>
      <x v="1701"/>
    </i>
    <i r="2">
      <x v="1702"/>
    </i>
    <i r="2">
      <x v="1705"/>
    </i>
    <i r="2">
      <x v="1708"/>
    </i>
    <i r="2">
      <x v="1715"/>
    </i>
    <i r="2">
      <x v="1725"/>
    </i>
    <i r="2">
      <x v="1728"/>
    </i>
    <i r="2">
      <x v="1737"/>
    </i>
    <i r="2">
      <x v="1744"/>
    </i>
    <i r="2">
      <x v="1745"/>
    </i>
    <i r="2">
      <x v="1753"/>
    </i>
    <i r="2">
      <x v="1766"/>
    </i>
    <i r="2">
      <x v="1770"/>
    </i>
    <i r="2">
      <x v="1774"/>
    </i>
    <i r="2">
      <x v="1777"/>
    </i>
    <i r="2">
      <x v="1784"/>
    </i>
    <i r="2">
      <x v="1788"/>
    </i>
    <i r="2">
      <x v="1821"/>
    </i>
    <i r="2">
      <x v="1822"/>
    </i>
    <i r="2">
      <x v="1842"/>
    </i>
    <i r="2">
      <x v="1846"/>
    </i>
    <i r="2">
      <x v="1862"/>
    </i>
    <i r="2">
      <x v="1873"/>
    </i>
    <i r="2">
      <x v="1878"/>
    </i>
    <i r="2">
      <x v="1881"/>
    </i>
    <i r="2">
      <x v="1890"/>
    </i>
    <i r="2">
      <x v="1894"/>
    </i>
    <i r="2">
      <x v="1912"/>
    </i>
    <i r="2">
      <x v="1914"/>
    </i>
    <i r="2">
      <x v="1917"/>
    </i>
    <i r="2">
      <x v="1929"/>
    </i>
    <i r="2">
      <x v="1930"/>
    </i>
    <i r="2">
      <x v="1935"/>
    </i>
    <i r="2">
      <x v="1936"/>
    </i>
    <i r="2">
      <x v="1941"/>
    </i>
    <i r="2">
      <x v="1947"/>
    </i>
    <i r="2">
      <x v="1967"/>
    </i>
    <i r="2">
      <x v="1968"/>
    </i>
    <i r="2">
      <x v="1972"/>
    </i>
    <i r="2">
      <x v="1975"/>
    </i>
    <i r="2">
      <x v="1983"/>
    </i>
    <i r="2">
      <x v="1987"/>
    </i>
    <i r="2">
      <x v="2040"/>
    </i>
    <i r="2">
      <x v="2041"/>
    </i>
    <i r="2">
      <x v="2051"/>
    </i>
    <i r="2">
      <x v="2060"/>
    </i>
    <i r="2">
      <x v="2070"/>
    </i>
    <i r="2">
      <x v="2079"/>
    </i>
    <i r="2">
      <x v="2084"/>
    </i>
    <i r="2">
      <x v="2103"/>
    </i>
    <i r="2">
      <x v="2120"/>
    </i>
    <i r="2">
      <x v="2129"/>
    </i>
    <i r="2">
      <x v="2137"/>
    </i>
    <i r="2">
      <x v="2148"/>
    </i>
    <i r="2">
      <x v="2150"/>
    </i>
    <i r="2">
      <x v="2162"/>
    </i>
    <i r="2">
      <x v="2163"/>
    </i>
    <i r="2">
      <x v="2172"/>
    </i>
    <i r="2">
      <x v="2175"/>
    </i>
    <i r="2">
      <x v="2188"/>
    </i>
    <i r="2">
      <x v="2193"/>
    </i>
    <i r="2">
      <x v="2208"/>
    </i>
    <i r="2">
      <x v="2215"/>
    </i>
    <i r="2">
      <x v="2223"/>
    </i>
    <i r="2">
      <x v="2237"/>
    </i>
    <i r="2">
      <x v="2246"/>
    </i>
    <i r="2">
      <x v="2251"/>
    </i>
    <i r="2">
      <x v="2254"/>
    </i>
    <i r="2">
      <x v="2264"/>
    </i>
    <i r="2">
      <x v="2265"/>
    </i>
    <i r="2">
      <x v="2267"/>
    </i>
    <i r="2">
      <x v="2272"/>
    </i>
    <i r="2">
      <x v="2278"/>
    </i>
    <i r="2">
      <x v="2295"/>
    </i>
    <i r="2">
      <x v="2296"/>
    </i>
    <i r="2">
      <x v="2306"/>
    </i>
    <i r="2">
      <x v="2310"/>
    </i>
    <i r="2">
      <x v="2313"/>
    </i>
    <i r="2">
      <x v="2314"/>
    </i>
    <i r="2">
      <x v="2326"/>
    </i>
    <i r="2">
      <x v="2329"/>
    </i>
    <i r="2">
      <x v="2340"/>
    </i>
    <i r="2">
      <x v="2343"/>
    </i>
    <i r="2">
      <x v="2349"/>
    </i>
    <i r="2">
      <x v="2355"/>
    </i>
    <i r="2">
      <x v="2360"/>
    </i>
    <i r="2">
      <x v="2361"/>
    </i>
    <i r="2">
      <x v="2366"/>
    </i>
    <i r="2">
      <x v="2368"/>
    </i>
    <i r="2">
      <x v="2369"/>
    </i>
    <i r="2">
      <x v="2376"/>
    </i>
    <i r="2">
      <x v="2390"/>
    </i>
    <i r="2">
      <x v="2395"/>
    </i>
    <i r="2">
      <x v="2408"/>
    </i>
    <i r="2">
      <x v="2411"/>
    </i>
    <i r="2">
      <x v="2417"/>
    </i>
    <i r="2">
      <x v="2418"/>
    </i>
    <i r="2">
      <x v="2428"/>
    </i>
    <i r="2">
      <x v="2429"/>
    </i>
    <i r="2">
      <x v="2430"/>
    </i>
    <i r="2">
      <x v="2431"/>
    </i>
    <i r="2">
      <x v="2439"/>
    </i>
    <i r="2">
      <x v="2449"/>
    </i>
    <i r="2">
      <x v="2469"/>
    </i>
    <i r="2">
      <x v="2472"/>
    </i>
    <i r="2">
      <x v="2476"/>
    </i>
    <i r="2">
      <x v="2487"/>
    </i>
    <i r="2">
      <x v="2491"/>
    </i>
    <i r="2">
      <x v="2496"/>
    </i>
    <i r="2">
      <x v="2530"/>
    </i>
    <i r="2">
      <x v="2546"/>
    </i>
    <i r="2">
      <x v="2553"/>
    </i>
    <i r="2">
      <x v="2555"/>
    </i>
    <i r="2">
      <x v="2557"/>
    </i>
    <i r="2">
      <x v="2562"/>
    </i>
    <i r="2">
      <x v="2570"/>
    </i>
    <i r="2">
      <x v="2573"/>
    </i>
    <i r="2">
      <x v="2583"/>
    </i>
    <i r="2">
      <x v="2586"/>
    </i>
    <i r="2">
      <x v="2593"/>
    </i>
    <i r="2">
      <x v="2596"/>
    </i>
    <i r="2">
      <x v="2597"/>
    </i>
    <i r="2">
      <x v="2604"/>
    </i>
    <i r="2">
      <x v="2635"/>
    </i>
    <i r="2">
      <x v="2636"/>
    </i>
    <i r="2">
      <x v="2643"/>
    </i>
    <i r="2">
      <x v="2645"/>
    </i>
    <i r="2">
      <x v="2650"/>
    </i>
    <i r="2">
      <x v="2653"/>
    </i>
    <i r="2">
      <x v="2658"/>
    </i>
    <i r="2">
      <x v="2673"/>
    </i>
    <i r="2">
      <x v="2680"/>
    </i>
    <i r="2">
      <x v="2683"/>
    </i>
    <i r="2">
      <x v="2699"/>
    </i>
    <i r="2">
      <x v="2702"/>
    </i>
    <i r="2">
      <x v="2704"/>
    </i>
    <i r="2">
      <x v="2719"/>
    </i>
    <i r="2">
      <x v="2730"/>
    </i>
    <i r="2">
      <x v="2760"/>
    </i>
    <i r="2">
      <x v="2772"/>
    </i>
    <i r="2">
      <x v="2789"/>
    </i>
    <i r="2">
      <x v="2790"/>
    </i>
    <i r="2">
      <x v="4504"/>
    </i>
    <i r="2">
      <x v="4516"/>
    </i>
    <i r="2">
      <x v="4517"/>
    </i>
    <i r="2">
      <x v="4521"/>
    </i>
    <i r="2">
      <x v="4527"/>
    </i>
    <i r="2">
      <x v="4531"/>
    </i>
    <i r="2">
      <x v="4536"/>
    </i>
    <i r="2">
      <x v="4544"/>
    </i>
    <i r="2">
      <x v="4550"/>
    </i>
    <i r="2">
      <x v="4558"/>
    </i>
    <i r="2">
      <x v="4559"/>
    </i>
    <i r="2">
      <x v="4583"/>
    </i>
    <i r="2">
      <x v="4592"/>
    </i>
    <i r="2">
      <x v="4593"/>
    </i>
    <i r="2">
      <x v="4601"/>
    </i>
    <i r="2">
      <x v="4609"/>
    </i>
    <i r="2">
      <x v="4610"/>
    </i>
    <i r="2">
      <x v="4630"/>
    </i>
    <i r="2">
      <x v="4648"/>
    </i>
    <i r="2">
      <x v="4652"/>
    </i>
    <i r="2">
      <x v="4657"/>
    </i>
    <i r="2">
      <x v="4658"/>
    </i>
    <i r="2">
      <x v="4665"/>
    </i>
    <i r="2">
      <x v="4669"/>
    </i>
    <i r="2">
      <x v="4673"/>
    </i>
    <i r="2">
      <x v="4681"/>
    </i>
    <i r="2">
      <x v="4693"/>
    </i>
    <i r="2">
      <x v="4694"/>
    </i>
    <i r="2">
      <x v="4698"/>
    </i>
    <i r="2">
      <x v="4700"/>
    </i>
    <i r="2">
      <x v="4711"/>
    </i>
    <i r="2">
      <x v="4717"/>
    </i>
    <i r="2">
      <x v="4718"/>
    </i>
    <i r="2">
      <x v="4719"/>
    </i>
    <i t="default"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Количество по полю Order ID" fld="1" subtotal="count" baseField="0" baseItem="0"/>
  </dataFields>
  <pivotTableStyleInfo showRowHeaders="1" showColHeaders="1" showRowStripes="0" showColStripes="0" showLastColumn="1"/>
  <filters count="1">
    <filter fld="2" type="dateBetween" evalOrder="-1" id="766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4.xml><?xml version="1.0" encoding="utf-8"?>
<pivotTableDefinition xmlns="http://schemas.openxmlformats.org/spreadsheetml/2006/main" name="СводнаяТаблица3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 chartFormat="14">
  <location ref="O2:Q16" firstHeaderRow="2" firstDataRow="2" firstDataCol="2"/>
  <pivotFields count="28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ubtotalTop="0" dragToRow="0" dragToCol="0" dragToPage="0" showAll="0" includeNewItemsInFilter="1" defaultSubtotal="0"/>
    <pivotField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7"/>
    <field x="2"/>
  </rowFields>
  <rowItems count="13"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Сумма по полю Ratio" fld="25" baseField="2" baseItem="6" numFmtId="10"/>
  </dataFields>
  <pivotTableStyleInfo showRowHeaders="1" showColHeaders="1" showRowStripes="0" showColStripes="0" showLastColumn="1"/>
  <filters count="1">
    <filter fld="2" type="dateBetween" evalOrder="-1" id="766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5.xml><?xml version="1.0" encoding="utf-8"?>
<pivotTableDefinition xmlns="http://schemas.openxmlformats.org/spreadsheetml/2006/main" name="СводнаяТаблица12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 chartFormat="42">
  <location ref="AO2:AT16" firstHeaderRow="1" firstDataRow="2" firstDataCol="2"/>
  <pivotFields count="28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7"/>
    <field x="2"/>
  </rowFields>
  <rowItems count="13"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3">
    <chartFormat chart="4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83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6.xml><?xml version="1.0" encoding="utf-8"?>
<pivotTableDefinition xmlns="http://schemas.openxmlformats.org/spreadsheetml/2006/main" name="СводнаяТаблица5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rowGrandTotals="0" itemPrintTitles="1" createdVersion="5" indent="0" compact="0" compactData="0" gridDropZones="1" chartFormat="63">
  <location ref="BG3:BH642" firstHeaderRow="2" firstDataRow="2" firstDataCol="1" rowPageCount="1" colPageCount="1"/>
  <pivotFields count="28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dataField="1" compact="0" outline="0" subtotalTop="0" showAll="0" includeNewItemsInFilter="1" avgSubtotal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avg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638">
    <i>
      <x v="730"/>
    </i>
    <i>
      <x v="156"/>
    </i>
    <i>
      <x v="6"/>
    </i>
    <i>
      <x v="672"/>
    </i>
    <i>
      <x v="90"/>
    </i>
    <i>
      <x v="249"/>
    </i>
    <i>
      <x v="379"/>
    </i>
    <i>
      <x v="450"/>
    </i>
    <i>
      <x v="416"/>
    </i>
    <i>
      <x v="391"/>
    </i>
    <i>
      <x v="632"/>
    </i>
    <i>
      <x v="194"/>
    </i>
    <i>
      <x v="45"/>
    </i>
    <i>
      <x v="165"/>
    </i>
    <i>
      <x v="132"/>
    </i>
    <i>
      <x v="486"/>
    </i>
    <i>
      <x v="514"/>
    </i>
    <i>
      <x v="306"/>
    </i>
    <i>
      <x v="3"/>
    </i>
    <i>
      <x v="224"/>
    </i>
    <i>
      <x v="20"/>
    </i>
    <i>
      <x v="680"/>
    </i>
    <i>
      <x v="489"/>
    </i>
    <i>
      <x v="417"/>
    </i>
    <i>
      <x v="441"/>
    </i>
    <i>
      <x v="460"/>
    </i>
    <i>
      <x v="169"/>
    </i>
    <i>
      <x v="726"/>
    </i>
    <i>
      <x v="493"/>
    </i>
    <i>
      <x v="434"/>
    </i>
    <i>
      <x v="716"/>
    </i>
    <i>
      <x v="216"/>
    </i>
    <i>
      <x v="791"/>
    </i>
    <i>
      <x v="18"/>
    </i>
    <i>
      <x v="44"/>
    </i>
    <i>
      <x v="595"/>
    </i>
    <i>
      <x v="580"/>
    </i>
    <i>
      <x v="722"/>
    </i>
    <i>
      <x v="335"/>
    </i>
    <i>
      <x v="274"/>
    </i>
    <i>
      <x v="629"/>
    </i>
    <i>
      <x v="213"/>
    </i>
    <i>
      <x v="451"/>
    </i>
    <i>
      <x v="621"/>
    </i>
    <i>
      <x v="409"/>
    </i>
    <i>
      <x v="519"/>
    </i>
    <i>
      <x v="259"/>
    </i>
    <i>
      <x v="87"/>
    </i>
    <i>
      <x v="639"/>
    </i>
    <i>
      <x v="281"/>
    </i>
    <i>
      <x v="17"/>
    </i>
    <i>
      <x v="461"/>
    </i>
    <i>
      <x v="734"/>
    </i>
    <i>
      <x v="526"/>
    </i>
    <i>
      <x v="175"/>
    </i>
    <i>
      <x v="147"/>
    </i>
    <i>
      <x v="578"/>
    </i>
    <i>
      <x v="640"/>
    </i>
    <i>
      <x v="369"/>
    </i>
    <i>
      <x v="102"/>
    </i>
    <i>
      <x v="142"/>
    </i>
    <i>
      <x v="296"/>
    </i>
    <i>
      <x v="54"/>
    </i>
    <i>
      <x v="787"/>
    </i>
    <i>
      <x v="586"/>
    </i>
    <i>
      <x v="207"/>
    </i>
    <i>
      <x v="346"/>
    </i>
    <i>
      <x v="752"/>
    </i>
    <i>
      <x v="566"/>
    </i>
    <i>
      <x v="739"/>
    </i>
    <i>
      <x v="529"/>
    </i>
    <i>
      <x v="459"/>
    </i>
    <i>
      <x v="603"/>
    </i>
    <i>
      <x v="272"/>
    </i>
    <i>
      <x v="129"/>
    </i>
    <i>
      <x v="390"/>
    </i>
    <i>
      <x v="205"/>
    </i>
    <i>
      <x v="516"/>
    </i>
    <i>
      <x v="178"/>
    </i>
    <i>
      <x v="651"/>
    </i>
    <i>
      <x v="401"/>
    </i>
    <i>
      <x v="551"/>
    </i>
    <i>
      <x v="331"/>
    </i>
    <i>
      <x v="525"/>
    </i>
    <i>
      <x v="531"/>
    </i>
    <i>
      <x v="223"/>
    </i>
    <i>
      <x v="609"/>
    </i>
    <i>
      <x v="341"/>
    </i>
    <i>
      <x v="270"/>
    </i>
    <i>
      <x v="31"/>
    </i>
    <i>
      <x v="93"/>
    </i>
    <i>
      <x v="159"/>
    </i>
    <i>
      <x v="464"/>
    </i>
    <i>
      <x v="167"/>
    </i>
    <i>
      <x v="112"/>
    </i>
    <i>
      <x v="57"/>
    </i>
    <i>
      <x v="61"/>
    </i>
    <i>
      <x v="42"/>
    </i>
    <i>
      <x v="380"/>
    </i>
    <i>
      <x v="250"/>
    </i>
    <i>
      <x v="89"/>
    </i>
    <i>
      <x v="613"/>
    </i>
    <i>
      <x v="429"/>
    </i>
    <i>
      <x v="495"/>
    </i>
    <i>
      <x v="263"/>
    </i>
    <i>
      <x v="232"/>
    </i>
    <i>
      <x v="407"/>
    </i>
    <i>
      <x v="322"/>
    </i>
    <i>
      <x v="135"/>
    </i>
    <i>
      <x v="202"/>
    </i>
    <i>
      <x v="740"/>
    </i>
    <i>
      <x v="790"/>
    </i>
    <i>
      <x v="610"/>
    </i>
    <i>
      <x v="663"/>
    </i>
    <i>
      <x v="284"/>
    </i>
    <i>
      <x v="312"/>
    </i>
    <i>
      <x v="52"/>
    </i>
    <i>
      <x v="600"/>
    </i>
    <i>
      <x v="267"/>
    </i>
    <i>
      <x v="275"/>
    </i>
    <i>
      <x v="475"/>
    </i>
    <i>
      <x v="768"/>
    </i>
    <i>
      <x v="77"/>
    </i>
    <i>
      <x v="286"/>
    </i>
    <i>
      <x v="711"/>
    </i>
    <i>
      <x v="706"/>
    </i>
    <i>
      <x v="56"/>
    </i>
    <i>
      <x v="574"/>
    </i>
    <i>
      <x v="226"/>
    </i>
    <i>
      <x v="400"/>
    </i>
    <i>
      <x v="540"/>
    </i>
    <i>
      <x v="196"/>
    </i>
    <i>
      <x v="592"/>
    </i>
    <i>
      <x v="189"/>
    </i>
    <i>
      <x v="539"/>
    </i>
    <i>
      <x v="12"/>
    </i>
    <i>
      <x v="729"/>
    </i>
    <i>
      <x v="415"/>
    </i>
    <i>
      <x v="750"/>
    </i>
    <i>
      <x v="776"/>
    </i>
    <i>
      <x v="212"/>
    </i>
    <i>
      <x v="544"/>
    </i>
    <i>
      <x v="287"/>
    </i>
    <i>
      <x v="708"/>
    </i>
    <i>
      <x v="60"/>
    </i>
    <i>
      <x v="59"/>
    </i>
    <i>
      <x v="110"/>
    </i>
    <i>
      <x v="479"/>
    </i>
    <i>
      <x v="4"/>
    </i>
    <i>
      <x v="245"/>
    </i>
    <i>
      <x v="47"/>
    </i>
    <i>
      <x v="712"/>
    </i>
    <i>
      <x v="146"/>
    </i>
    <i>
      <x v="297"/>
    </i>
    <i>
      <x v="85"/>
    </i>
    <i>
      <x v="588"/>
    </i>
    <i>
      <x v="46"/>
    </i>
    <i>
      <x v="29"/>
    </i>
    <i>
      <x v="406"/>
    </i>
    <i>
      <x v="770"/>
    </i>
    <i>
      <x v="735"/>
    </i>
    <i>
      <x v="792"/>
    </i>
    <i>
      <x v="255"/>
    </i>
    <i>
      <x v="408"/>
    </i>
    <i>
      <x v="731"/>
    </i>
    <i>
      <x v="258"/>
    </i>
    <i>
      <x v="145"/>
    </i>
    <i>
      <x v="231"/>
    </i>
    <i>
      <x v="658"/>
    </i>
    <i>
      <x v="362"/>
    </i>
    <i>
      <x v="273"/>
    </i>
    <i>
      <x v="184"/>
    </i>
    <i>
      <x v="136"/>
    </i>
    <i>
      <x v="782"/>
    </i>
    <i>
      <x v="473"/>
    </i>
    <i>
      <x v="717"/>
    </i>
    <i>
      <x v="336"/>
    </i>
    <i>
      <x v="290"/>
    </i>
    <i>
      <x v="113"/>
    </i>
    <i>
      <x v="327"/>
    </i>
    <i>
      <x v="745"/>
    </i>
    <i>
      <x v="410"/>
    </i>
    <i>
      <x v="349"/>
    </i>
    <i>
      <x v="474"/>
    </i>
    <i>
      <x v="435"/>
    </i>
    <i>
      <x v="367"/>
    </i>
    <i>
      <x v="594"/>
    </i>
    <i>
      <x v="422"/>
    </i>
    <i>
      <x v="192"/>
    </i>
    <i>
      <x v="210"/>
    </i>
    <i>
      <x v="725"/>
    </i>
    <i>
      <x v="689"/>
    </i>
    <i>
      <x v="128"/>
    </i>
    <i>
      <x v="185"/>
    </i>
    <i>
      <x v="310"/>
    </i>
    <i>
      <x v="457"/>
    </i>
    <i>
      <x v="742"/>
    </i>
    <i>
      <x v="701"/>
    </i>
    <i>
      <x v="430"/>
    </i>
    <i>
      <x v="160"/>
    </i>
    <i>
      <x v="576"/>
    </i>
    <i>
      <x v="326"/>
    </i>
    <i>
      <x v="695"/>
    </i>
    <i>
      <x v="671"/>
    </i>
    <i>
      <x v="166"/>
    </i>
    <i>
      <x v="363"/>
    </i>
    <i>
      <x v="352"/>
    </i>
    <i>
      <x v="698"/>
    </i>
    <i>
      <x v="111"/>
    </i>
    <i>
      <x v="154"/>
    </i>
    <i>
      <x v="221"/>
    </i>
    <i>
      <x v="653"/>
    </i>
    <i>
      <x v="668"/>
    </i>
    <i>
      <x v="116"/>
    </i>
    <i>
      <x v="230"/>
    </i>
    <i>
      <x v="780"/>
    </i>
    <i>
      <x v="49"/>
    </i>
    <i>
      <x v="244"/>
    </i>
    <i>
      <x v="471"/>
    </i>
    <i>
      <x v="622"/>
    </i>
    <i>
      <x v="575"/>
    </i>
    <i>
      <x v="75"/>
    </i>
    <i>
      <x v="683"/>
    </i>
    <i>
      <x v="69"/>
    </i>
    <i>
      <x v="504"/>
    </i>
    <i>
      <x v="490"/>
    </i>
    <i>
      <x v="329"/>
    </i>
    <i>
      <x v="774"/>
    </i>
    <i>
      <x v="713"/>
    </i>
    <i>
      <x v="468"/>
    </i>
    <i>
      <x v="579"/>
    </i>
    <i>
      <x v="673"/>
    </i>
    <i>
      <x v="300"/>
    </i>
    <i>
      <x v="134"/>
    </i>
    <i>
      <x v="557"/>
    </i>
    <i>
      <x v="511"/>
    </i>
    <i>
      <x v="67"/>
    </i>
    <i>
      <x v="100"/>
    </i>
    <i>
      <x v="788"/>
    </i>
    <i>
      <x v="498"/>
    </i>
    <i>
      <x v="568"/>
    </i>
    <i>
      <x v="79"/>
    </i>
    <i>
      <x v="163"/>
    </i>
    <i>
      <x v="171"/>
    </i>
    <i>
      <x v="654"/>
    </i>
    <i>
      <x v="371"/>
    </i>
    <i>
      <x v="295"/>
    </i>
    <i>
      <x v="239"/>
    </i>
    <i>
      <x v="158"/>
    </i>
    <i>
      <x v="294"/>
    </i>
    <i>
      <x v="342"/>
    </i>
    <i>
      <x v="78"/>
    </i>
    <i>
      <x v="573"/>
    </i>
    <i>
      <x v="248"/>
    </i>
    <i>
      <x v="131"/>
    </i>
    <i>
      <x v="304"/>
    </i>
    <i>
      <x v="508"/>
    </i>
    <i>
      <x v="635"/>
    </i>
    <i>
      <x v="385"/>
    </i>
    <i>
      <x v="420"/>
    </i>
    <i>
      <x v="642"/>
    </i>
    <i>
      <x v="383"/>
    </i>
    <i>
      <x v="190"/>
    </i>
    <i>
      <x v="646"/>
    </i>
    <i>
      <x v="751"/>
    </i>
    <i>
      <x v="80"/>
    </i>
    <i>
      <x v="482"/>
    </i>
    <i>
      <x v="164"/>
    </i>
    <i>
      <x v="299"/>
    </i>
    <i>
      <x v="715"/>
    </i>
    <i>
      <x v="484"/>
    </i>
    <i>
      <x v="277"/>
    </i>
    <i>
      <x v="7"/>
    </i>
    <i>
      <x v="238"/>
    </i>
    <i>
      <x v="583"/>
    </i>
    <i>
      <x v="543"/>
    </i>
    <i>
      <x v="472"/>
    </i>
    <i>
      <x v="356"/>
    </i>
    <i>
      <x v="107"/>
    </i>
    <i>
      <x v="764"/>
    </i>
    <i>
      <x v="452"/>
    </i>
    <i>
      <x v="256"/>
    </i>
    <i>
      <x v="446"/>
    </i>
    <i>
      <x v="5"/>
    </i>
    <i>
      <x v="106"/>
    </i>
    <i>
      <x v="491"/>
    </i>
    <i>
      <x v="655"/>
    </i>
    <i>
      <x v="66"/>
    </i>
    <i>
      <x v="280"/>
    </i>
    <i>
      <x v="204"/>
    </i>
    <i>
      <x v="219"/>
    </i>
    <i>
      <x v="623"/>
    </i>
    <i>
      <x v="381"/>
    </i>
    <i>
      <x v="187"/>
    </i>
    <i>
      <x/>
    </i>
    <i>
      <x v="537"/>
    </i>
    <i>
      <x v="766"/>
    </i>
    <i>
      <x v="376"/>
    </i>
    <i>
      <x v="688"/>
    </i>
    <i>
      <x v="467"/>
    </i>
    <i>
      <x v="702"/>
    </i>
    <i>
      <x v="597"/>
    </i>
    <i>
      <x v="199"/>
    </i>
    <i>
      <x v="462"/>
    </i>
    <i>
      <x v="24"/>
    </i>
    <i>
      <x v="127"/>
    </i>
    <i>
      <x v="565"/>
    </i>
    <i>
      <x v="647"/>
    </i>
    <i>
      <x v="470"/>
    </i>
    <i>
      <x v="748"/>
    </i>
    <i>
      <x v="512"/>
    </i>
    <i>
      <x v="257"/>
    </i>
    <i>
      <x v="76"/>
    </i>
    <i>
      <x v="507"/>
    </i>
    <i>
      <x v="2"/>
    </i>
    <i>
      <x v="344"/>
    </i>
    <i>
      <x v="431"/>
    </i>
    <i>
      <x v="453"/>
    </i>
    <i>
      <x v="348"/>
    </i>
    <i>
      <x v="769"/>
    </i>
    <i>
      <x v="521"/>
    </i>
    <i>
      <x v="569"/>
    </i>
    <i>
      <x v="659"/>
    </i>
    <i>
      <x v="222"/>
    </i>
    <i>
      <x v="264"/>
    </i>
    <i>
      <x v="261"/>
    </i>
    <i>
      <x v="396"/>
    </i>
    <i>
      <x v="311"/>
    </i>
    <i>
      <x v="615"/>
    </i>
    <i>
      <x v="118"/>
    </i>
    <i>
      <x v="334"/>
    </i>
    <i>
      <x v="375"/>
    </i>
    <i>
      <x v="582"/>
    </i>
    <i>
      <x v="443"/>
    </i>
    <i>
      <x v="624"/>
    </i>
    <i>
      <x v="485"/>
    </i>
    <i>
      <x v="211"/>
    </i>
    <i>
      <x v="365"/>
    </i>
    <i>
      <x v="82"/>
    </i>
    <i>
      <x v="377"/>
    </i>
    <i>
      <x v="305"/>
    </i>
    <i>
      <x v="104"/>
    </i>
    <i>
      <x v="456"/>
    </i>
    <i>
      <x v="392"/>
    </i>
    <i>
      <x v="358"/>
    </i>
    <i>
      <x v="117"/>
    </i>
    <i>
      <x v="176"/>
    </i>
    <i>
      <x v="279"/>
    </i>
    <i>
      <x v="48"/>
    </i>
    <i>
      <x v="458"/>
    </i>
    <i>
      <x v="74"/>
    </i>
    <i>
      <x v="115"/>
    </i>
    <i>
      <x v="73"/>
    </i>
    <i>
      <x v="325"/>
    </i>
    <i>
      <x v="283"/>
    </i>
    <i>
      <x v="714"/>
    </i>
    <i>
      <x v="347"/>
    </i>
    <i>
      <x v="509"/>
    </i>
    <i>
      <x v="608"/>
    </i>
    <i>
      <x v="152"/>
    </i>
    <i>
      <x v="182"/>
    </i>
    <i>
      <x v="753"/>
    </i>
    <i>
      <x v="652"/>
    </i>
    <i>
      <x v="733"/>
    </i>
    <i>
      <x v="437"/>
    </i>
    <i>
      <x v="465"/>
    </i>
    <i>
      <x v="786"/>
    </i>
    <i>
      <x v="133"/>
    </i>
    <i>
      <x v="389"/>
    </i>
    <i>
      <x v="564"/>
    </i>
    <i>
      <x v="463"/>
    </i>
    <i>
      <x v="64"/>
    </i>
    <i>
      <x v="662"/>
    </i>
    <i>
      <x v="704"/>
    </i>
    <i>
      <x v="43"/>
    </i>
    <i>
      <x v="188"/>
    </i>
    <i>
      <x v="214"/>
    </i>
    <i>
      <x v="771"/>
    </i>
    <i>
      <x v="559"/>
    </i>
    <i>
      <x v="62"/>
    </i>
    <i>
      <x v="370"/>
    </i>
    <i>
      <x v="636"/>
    </i>
    <i>
      <x v="268"/>
    </i>
    <i>
      <x v="550"/>
    </i>
    <i>
      <x v="727"/>
    </i>
    <i>
      <x v="318"/>
    </i>
    <i>
      <x v="423"/>
    </i>
    <i>
      <x v="633"/>
    </i>
    <i>
      <x v="494"/>
    </i>
    <i>
      <x v="229"/>
    </i>
    <i>
      <x v="170"/>
    </i>
    <i>
      <x v="180"/>
    </i>
    <i>
      <x v="96"/>
    </i>
    <i>
      <x v="366"/>
    </i>
    <i>
      <x v="351"/>
    </i>
    <i>
      <x v="172"/>
    </i>
    <i>
      <x v="710"/>
    </i>
    <i>
      <x v="439"/>
    </i>
    <i>
      <x v="161"/>
    </i>
    <i>
      <x v="581"/>
    </i>
    <i>
      <x v="747"/>
    </i>
    <i>
      <x v="21"/>
    </i>
    <i>
      <x v="137"/>
    </i>
    <i>
      <x v="772"/>
    </i>
    <i>
      <x v="266"/>
    </i>
    <i>
      <x v="520"/>
    </i>
    <i>
      <x v="743"/>
    </i>
    <i>
      <x v="599"/>
    </i>
    <i>
      <x v="384"/>
    </i>
    <i>
      <x v="497"/>
    </i>
    <i>
      <x v="372"/>
    </i>
    <i>
      <x v="308"/>
    </i>
    <i>
      <x v="650"/>
    </i>
    <i>
      <x v="585"/>
    </i>
    <i>
      <x v="260"/>
    </i>
    <i>
      <x v="323"/>
    </i>
    <i>
      <x v="153"/>
    </i>
    <i>
      <x v="254"/>
    </i>
    <i>
      <x v="783"/>
    </i>
    <i>
      <x v="523"/>
    </i>
    <i>
      <x v="589"/>
    </i>
    <i>
      <x v="746"/>
    </i>
    <i>
      <x v="781"/>
    </i>
    <i>
      <x v="333"/>
    </i>
    <i>
      <x v="303"/>
    </i>
    <i>
      <x v="755"/>
    </i>
    <i>
      <x v="237"/>
    </i>
    <i>
      <x v="174"/>
    </i>
    <i>
      <x v="728"/>
    </i>
    <i>
      <x v="785"/>
    </i>
    <i>
      <x v="481"/>
    </i>
    <i>
      <x v="433"/>
    </i>
    <i>
      <x v="775"/>
    </i>
    <i>
      <x v="394"/>
    </i>
    <i>
      <x v="558"/>
    </i>
    <i>
      <x v="709"/>
    </i>
    <i>
      <x v="338"/>
    </i>
    <i>
      <x v="483"/>
    </i>
    <i>
      <x v="681"/>
    </i>
    <i>
      <x v="759"/>
    </i>
    <i>
      <x v="667"/>
    </i>
    <i>
      <x v="487"/>
    </i>
    <i>
      <x v="14"/>
    </i>
    <i>
      <x v="101"/>
    </i>
    <i>
      <x v="397"/>
    </i>
    <i>
      <x v="181"/>
    </i>
    <i>
      <x v="53"/>
    </i>
    <i>
      <x v="411"/>
    </i>
    <i>
      <x v="252"/>
    </i>
    <i>
      <x v="515"/>
    </i>
    <i>
      <x v="350"/>
    </i>
    <i>
      <x v="242"/>
    </i>
    <i>
      <x v="126"/>
    </i>
    <i>
      <x v="536"/>
    </i>
    <i>
      <x v="762"/>
    </i>
    <i>
      <x v="95"/>
    </i>
    <i>
      <x v="240"/>
    </i>
    <i>
      <x v="151"/>
    </i>
    <i>
      <x v="630"/>
    </i>
    <i>
      <x v="513"/>
    </i>
    <i>
      <x v="524"/>
    </i>
    <i>
      <x v="556"/>
    </i>
    <i>
      <x v="414"/>
    </i>
    <i>
      <x v="15"/>
    </i>
    <i>
      <x v="412"/>
    </i>
    <i>
      <x v="138"/>
    </i>
    <i>
      <x v="140"/>
    </i>
    <i>
      <x v="554"/>
    </i>
    <i>
      <x v="173"/>
    </i>
    <i>
      <x v="413"/>
    </i>
    <i>
      <x v="500"/>
    </i>
    <i>
      <x v="749"/>
    </i>
    <i>
      <x v="723"/>
    </i>
    <i>
      <x v="337"/>
    </i>
    <i>
      <x v="195"/>
    </i>
    <i>
      <x v="388"/>
    </i>
    <i>
      <x v="149"/>
    </i>
    <i>
      <x v="292"/>
    </i>
    <i>
      <x v="324"/>
    </i>
    <i>
      <x v="403"/>
    </i>
    <i>
      <x v="517"/>
    </i>
    <i>
      <x v="234"/>
    </i>
    <i>
      <x v="684"/>
    </i>
    <i>
      <x v="665"/>
    </i>
    <i>
      <x v="488"/>
    </i>
    <i>
      <x v="88"/>
    </i>
    <i>
      <x v="478"/>
    </i>
    <i>
      <x v="542"/>
    </i>
    <i>
      <x v="419"/>
    </i>
    <i>
      <x v="577"/>
    </i>
    <i>
      <x v="444"/>
    </i>
    <i>
      <x v="502"/>
    </i>
    <i>
      <x v="215"/>
    </i>
    <i>
      <x v="604"/>
    </i>
    <i>
      <x v="538"/>
    </i>
    <i>
      <x v="607"/>
    </i>
    <i>
      <x v="343"/>
    </i>
    <i>
      <x v="271"/>
    </i>
    <i>
      <x v="33"/>
    </i>
    <i>
      <x v="143"/>
    </i>
    <i>
      <x v="37"/>
    </i>
    <i>
      <x v="784"/>
    </i>
    <i>
      <x v="247"/>
    </i>
    <i>
      <x v="1"/>
    </i>
    <i>
      <x v="445"/>
    </i>
    <i>
      <x v="355"/>
    </i>
    <i>
      <x v="757"/>
    </i>
    <i>
      <x v="593"/>
    </i>
    <i>
      <x v="685"/>
    </i>
    <i>
      <x v="68"/>
    </i>
    <i>
      <x v="19"/>
    </i>
    <i>
      <x v="758"/>
    </i>
    <i>
      <x v="440"/>
    </i>
    <i>
      <x v="657"/>
    </i>
    <i>
      <x v="285"/>
    </i>
    <i>
      <x v="30"/>
    </i>
    <i>
      <x v="602"/>
    </i>
    <i>
      <x v="612"/>
    </i>
    <i>
      <x v="72"/>
    </i>
    <i>
      <x v="427"/>
    </i>
    <i>
      <x v="36"/>
    </i>
    <i>
      <x v="718"/>
    </i>
    <i>
      <x v="720"/>
    </i>
    <i>
      <x v="426"/>
    </i>
    <i>
      <x v="16"/>
    </i>
    <i>
      <x v="361"/>
    </i>
    <i>
      <x v="298"/>
    </i>
    <i>
      <x v="438"/>
    </i>
    <i>
      <x v="65"/>
    </i>
    <i>
      <x v="148"/>
    </i>
    <i>
      <x v="641"/>
    </i>
    <i>
      <x v="567"/>
    </i>
    <i>
      <x v="27"/>
    </i>
    <i>
      <x v="23"/>
    </i>
    <i>
      <x v="496"/>
    </i>
    <i>
      <x v="678"/>
    </i>
    <i>
      <x v="469"/>
    </i>
    <i>
      <x v="58"/>
    </i>
    <i>
      <x v="697"/>
    </i>
    <i>
      <x v="233"/>
    </i>
    <i>
      <x v="125"/>
    </i>
    <i>
      <x v="637"/>
    </i>
    <i>
      <x v="398"/>
    </i>
    <i>
      <x v="699"/>
    </i>
    <i>
      <x v="114"/>
    </i>
    <i>
      <x v="198"/>
    </i>
    <i>
      <x v="291"/>
    </i>
    <i>
      <x v="28"/>
    </i>
    <i>
      <x v="217"/>
    </i>
    <i>
      <x v="546"/>
    </i>
    <i>
      <x v="155"/>
    </i>
    <i>
      <x v="591"/>
    </i>
    <i>
      <x v="505"/>
    </i>
    <i>
      <x v="552"/>
    </i>
    <i>
      <x v="760"/>
    </i>
    <i>
      <x v="466"/>
    </i>
    <i>
      <x v="442"/>
    </i>
    <i>
      <x v="506"/>
    </i>
    <i>
      <x v="201"/>
    </i>
    <i>
      <x v="25"/>
    </i>
    <i>
      <x v="345"/>
    </i>
    <i>
      <x v="492"/>
    </i>
    <i>
      <x v="38"/>
    </i>
    <i>
      <x v="669"/>
    </i>
    <i>
      <x v="503"/>
    </i>
    <i>
      <x v="616"/>
    </i>
    <i>
      <x v="105"/>
    </i>
    <i>
      <x v="364"/>
    </i>
    <i>
      <x v="626"/>
    </i>
    <i>
      <x v="719"/>
    </i>
    <i>
      <x v="253"/>
    </i>
    <i>
      <x v="98"/>
    </i>
    <i>
      <x v="628"/>
    </i>
    <i>
      <x v="265"/>
    </i>
    <i>
      <x v="638"/>
    </i>
    <i>
      <x v="738"/>
    </i>
    <i>
      <x v="81"/>
    </i>
    <i>
      <x v="35"/>
    </i>
    <i>
      <x v="696"/>
    </i>
    <i>
      <x v="130"/>
    </i>
    <i>
      <x v="761"/>
    </i>
    <i>
      <x v="587"/>
    </i>
    <i>
      <x v="353"/>
    </i>
    <i>
      <x v="289"/>
    </i>
    <i>
      <x v="499"/>
    </i>
    <i>
      <x v="518"/>
    </i>
    <i>
      <x v="328"/>
    </i>
    <i>
      <x v="269"/>
    </i>
    <i>
      <x v="447"/>
    </i>
    <i>
      <x v="674"/>
    </i>
    <i>
      <x v="724"/>
    </i>
    <i>
      <x v="218"/>
    </i>
    <i>
      <x v="354"/>
    </i>
    <i>
      <x v="32"/>
    </i>
    <i>
      <x v="227"/>
    </i>
    <i>
      <x v="141"/>
    </i>
    <i>
      <x v="315"/>
    </i>
    <i>
      <x v="124"/>
    </i>
    <i>
      <x v="123"/>
    </i>
    <i>
      <x v="13"/>
    </i>
    <i>
      <x v="572"/>
    </i>
    <i>
      <x v="690"/>
    </i>
    <i>
      <x v="9"/>
    </i>
    <i>
      <x v="527"/>
    </i>
    <i>
      <x v="765"/>
    </i>
    <i>
      <x v="721"/>
    </i>
    <i>
      <x v="120"/>
    </i>
    <i>
      <x v="41"/>
    </i>
    <i>
      <x v="601"/>
    </i>
    <i>
      <x v="220"/>
    </i>
    <i>
      <x v="605"/>
    </i>
    <i>
      <x v="276"/>
    </i>
    <i>
      <x v="563"/>
    </i>
    <i>
      <x v="614"/>
    </i>
    <i>
      <x v="656"/>
    </i>
    <i>
      <x v="92"/>
    </i>
    <i>
      <x v="203"/>
    </i>
    <i>
      <x v="596"/>
    </i>
    <i>
      <x v="387"/>
    </i>
    <i>
      <x v="51"/>
    </i>
    <i>
      <x v="619"/>
    </i>
    <i>
      <x v="664"/>
    </i>
    <i>
      <x v="477"/>
    </i>
    <i>
      <x v="83"/>
    </i>
    <i>
      <x v="183"/>
    </i>
    <i>
      <x v="675"/>
    </i>
    <i>
      <x v="736"/>
    </i>
    <i>
      <x v="455"/>
    </i>
    <i>
      <x v="330"/>
    </i>
    <i>
      <x v="236"/>
    </i>
    <i>
      <x v="8"/>
    </i>
    <i>
      <x v="340"/>
    </i>
    <i>
      <x v="617"/>
    </i>
    <i>
      <x v="644"/>
    </i>
    <i>
      <x v="109"/>
    </i>
    <i>
      <x v="395"/>
    </i>
    <i>
      <x v="691"/>
    </i>
    <i>
      <x v="679"/>
    </i>
  </rowItems>
  <colItems count="1">
    <i/>
  </colItems>
  <pageFields count="1">
    <pageField fld="17" hier="-1"/>
  </pageFields>
  <dataFields count="1">
    <dataField name="Сумма по полю Sales" fld="17" baseField="0" baseItem="0"/>
  </dataFields>
  <chartFormats count="1">
    <chartFormat chart="6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83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7.xml><?xml version="1.0" encoding="utf-8"?>
<pivotTableDefinition xmlns="http://schemas.openxmlformats.org/spreadsheetml/2006/main" name="СводнаяТаблица2" cacheId="11" dataOnRows="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 chartFormat="14">
  <location ref="K1:M15" firstHeaderRow="2" firstDataRow="2" firstDataCol="2"/>
  <pivotFields count="28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7"/>
    <field x="2"/>
  </rowFields>
  <rowItems count="13"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Сумма по полю Profit" fld="20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69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8.xml><?xml version="1.0" encoding="utf-8"?>
<pivotTableDefinition xmlns="http://schemas.openxmlformats.org/spreadsheetml/2006/main" name="СводнаяТаблица16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 chartFormat="59">
  <location ref="BD2:BE8" firstHeaderRow="2" firstDataRow="2" firstDataCol="1"/>
  <pivotFields count="28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17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8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8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8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0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0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1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1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1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1" format="1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83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9.xml><?xml version="1.0" encoding="utf-8"?>
<pivotTableDefinition xmlns="http://schemas.openxmlformats.org/spreadsheetml/2006/main" name="СводнаяТаблица9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 chartFormat="77">
  <location ref="Y11:AD25" firstHeaderRow="1" firstDataRow="2" firstDataCol="2"/>
  <pivotFields count="28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includeNewItemsInFilter="1" defaultSubtotal="0"/>
    <pivotField dataField="1"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7"/>
    <field x="2"/>
  </rowFields>
  <rowItems count="13"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% Return" fld="26" baseField="14" baseItem="0" numFmtId="10"/>
  </dataFields>
  <chartFormats count="3">
    <chartFormat chart="76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6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6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83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10.xml><?xml version="1.0" encoding="utf-8"?>
<pivotTableDefinition xmlns="http://schemas.openxmlformats.org/spreadsheetml/2006/main" name="СводнаяТаблица10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 chartFormat="45">
  <location ref="AF1:AI15" firstHeaderRow="1" firstDataRow="2" firstDataCol="2"/>
  <pivotFields count="28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7"/>
    <field x="2"/>
  </rowFields>
  <rowItems count="13"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3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83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11.xml><?xml version="1.0" encoding="utf-8"?>
<pivotTableDefinition xmlns="http://schemas.openxmlformats.org/spreadsheetml/2006/main" name="СводнаяТаблица15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 chartFormat="43">
  <location ref="A14:C16" firstHeaderRow="1" firstDataRow="2" firstDataCol="1"/>
  <pivotFields count="28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CustomerUniq" fld="24" baseField="0" baseItem="0"/>
  </dataFields>
  <chartFormats count="1">
    <chartFormat chart="5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83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12.xml><?xml version="1.0" encoding="utf-8"?>
<pivotTableDefinition xmlns="http://schemas.openxmlformats.org/spreadsheetml/2006/main" name="СводнаяТаблица7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colGrandTotals="0" itemPrintTitles="1" createdVersion="5" indent="0" compact="0" compactData="0" gridDropZones="1" chartFormat="43">
  <location ref="E1:G641" firstHeaderRow="1" firstDataRow="2" firstDataCol="1"/>
  <pivotFields count="28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includeNewItemsInFilter="1" defaultSubtotal="0">
      <items count="793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6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2"/>
    </i>
    <i>
      <x v="83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9"/>
    </i>
    <i>
      <x v="161"/>
    </i>
    <i>
      <x v="162"/>
    </i>
    <i>
      <x v="164"/>
    </i>
    <i>
      <x v="165"/>
    </i>
    <i>
      <x v="166"/>
    </i>
    <i>
      <x v="167"/>
    </i>
    <i>
      <x v="168"/>
    </i>
    <i>
      <x v="169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2"/>
    </i>
    <i>
      <x v="193"/>
    </i>
    <i>
      <x v="194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7"/>
    </i>
    <i>
      <x v="208"/>
    </i>
    <i>
      <x v="209"/>
    </i>
    <i>
      <x v="210"/>
    </i>
    <i>
      <x v="213"/>
    </i>
    <i>
      <x v="215"/>
    </i>
    <i>
      <x v="216"/>
    </i>
    <i>
      <x v="217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6"/>
    </i>
    <i>
      <x v="267"/>
    </i>
    <i>
      <x v="268"/>
    </i>
    <i>
      <x v="270"/>
    </i>
    <i>
      <x v="271"/>
    </i>
    <i>
      <x v="272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4"/>
    </i>
    <i>
      <x v="295"/>
    </i>
    <i>
      <x v="296"/>
    </i>
    <i>
      <x v="297"/>
    </i>
    <i>
      <x v="298"/>
    </i>
    <i>
      <x v="300"/>
    </i>
    <i>
      <x v="302"/>
    </i>
    <i>
      <x v="303"/>
    </i>
    <i>
      <x v="304"/>
    </i>
    <i>
      <x v="305"/>
    </i>
    <i>
      <x v="306"/>
    </i>
    <i>
      <x v="307"/>
    </i>
    <i>
      <x v="311"/>
    </i>
    <i>
      <x v="312"/>
    </i>
    <i>
      <x v="313"/>
    </i>
    <i>
      <x v="314"/>
    </i>
    <i>
      <x v="316"/>
    </i>
    <i>
      <x v="317"/>
    </i>
    <i>
      <x v="319"/>
    </i>
    <i>
      <x v="320"/>
    </i>
    <i>
      <x v="322"/>
    </i>
    <i>
      <x v="323"/>
    </i>
    <i>
      <x v="325"/>
    </i>
    <i>
      <x v="326"/>
    </i>
    <i>
      <x v="327"/>
    </i>
    <i>
      <x v="328"/>
    </i>
    <i>
      <x v="329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4"/>
    </i>
    <i>
      <x v="346"/>
    </i>
    <i>
      <x v="348"/>
    </i>
    <i>
      <x v="349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3"/>
    </i>
    <i>
      <x v="365"/>
    </i>
    <i>
      <x v="366"/>
    </i>
    <i>
      <x v="367"/>
    </i>
    <i>
      <x v="370"/>
    </i>
    <i>
      <x v="371"/>
    </i>
    <i>
      <x v="372"/>
    </i>
    <i>
      <x v="373"/>
    </i>
    <i>
      <x v="375"/>
    </i>
    <i>
      <x v="376"/>
    </i>
    <i>
      <x v="377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7"/>
    </i>
    <i>
      <x v="418"/>
    </i>
    <i>
      <x v="419"/>
    </i>
    <i>
      <x v="420"/>
    </i>
    <i>
      <x v="421"/>
    </i>
    <i>
      <x v="422"/>
    </i>
    <i>
      <x v="424"/>
    </i>
    <i>
      <x v="425"/>
    </i>
    <i>
      <x v="426"/>
    </i>
    <i>
      <x v="427"/>
    </i>
    <i>
      <x v="428"/>
    </i>
    <i>
      <x v="429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41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5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5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500"/>
    </i>
    <i>
      <x v="502"/>
    </i>
    <i>
      <x v="504"/>
    </i>
    <i>
      <x v="505"/>
    </i>
    <i>
      <x v="506"/>
    </i>
    <i>
      <x v="509"/>
    </i>
    <i>
      <x v="510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4"/>
    </i>
    <i>
      <x v="525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46"/>
    </i>
    <i>
      <x v="548"/>
    </i>
    <i>
      <x v="549"/>
    </i>
    <i>
      <x v="550"/>
    </i>
    <i>
      <x v="551"/>
    </i>
    <i>
      <x v="553"/>
    </i>
    <i>
      <x v="554"/>
    </i>
    <i>
      <x v="555"/>
    </i>
    <i>
      <x v="556"/>
    </i>
    <i>
      <x v="557"/>
    </i>
    <i>
      <x v="558"/>
    </i>
    <i>
      <x v="560"/>
    </i>
    <i>
      <x v="561"/>
    </i>
    <i>
      <x v="565"/>
    </i>
    <i>
      <x v="566"/>
    </i>
    <i>
      <x v="567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9"/>
    </i>
    <i>
      <x v="590"/>
    </i>
    <i>
      <x v="591"/>
    </i>
    <i>
      <x v="592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6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21"/>
    </i>
    <i>
      <x v="623"/>
    </i>
    <i>
      <x v="624"/>
    </i>
    <i>
      <x v="625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8"/>
    </i>
    <i>
      <x v="639"/>
    </i>
    <i>
      <x v="640"/>
    </i>
    <i>
      <x v="641"/>
    </i>
    <i>
      <x v="643"/>
    </i>
    <i>
      <x v="644"/>
    </i>
    <i>
      <x v="645"/>
    </i>
    <i>
      <x v="647"/>
    </i>
    <i>
      <x v="648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9"/>
    </i>
    <i>
      <x v="661"/>
    </i>
    <i>
      <x v="662"/>
    </i>
    <i>
      <x v="663"/>
    </i>
    <i>
      <x v="666"/>
    </i>
    <i>
      <x v="668"/>
    </i>
    <i>
      <x v="669"/>
    </i>
    <i>
      <x v="670"/>
    </i>
    <i>
      <x v="672"/>
    </i>
    <i>
      <x v="673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8"/>
    </i>
    <i>
      <x v="699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5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79"/>
    </i>
    <i>
      <x v="780"/>
    </i>
    <i>
      <x v="781"/>
    </i>
    <i>
      <x v="783"/>
    </i>
    <i>
      <x v="784"/>
    </i>
    <i>
      <x v="786"/>
    </i>
    <i>
      <x v="787"/>
    </i>
    <i>
      <x v="788"/>
    </i>
    <i>
      <x v="789"/>
    </i>
    <i>
      <x v="791"/>
    </i>
    <i>
      <x v="79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Количество по полю Customer ID" fld="5" subtotal="count" baseField="5" baseItem="0"/>
  </dataFields>
  <pivotTableStyleInfo showRowHeaders="1" showColHeaders="1" showRowStripes="0" showColStripes="0" showLastColumn="1"/>
  <filters count="1">
    <filter fld="2" type="dateBetween" evalOrder="-1" id="783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13.xml><?xml version="1.0" encoding="utf-8"?>
<pivotTableDefinition xmlns="http://schemas.openxmlformats.org/spreadsheetml/2006/main" name="СводнаяТаблица11" cacheId="1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 chartFormat="45">
  <location ref="AK2:AM16" firstHeaderRow="2" firstDataRow="2" firstDataCol="2"/>
  <pivotFields count="28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7"/>
    <field x="2"/>
  </rowFields>
  <rowItems count="13"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Среднее по полю Discount" fld="19" subtotal="average" baseField="26" baseItem="0" numFmtId="165"/>
  </dataFields>
  <pivotTableStyleInfo showRowHeaders="1" showColHeaders="1" showRowStripes="0" showColStripes="0" showLastColumn="1"/>
  <filters count="1">
    <filter fld="2" type="dateBetween" evalOrder="-1" id="783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14.xml><?xml version="1.0" encoding="utf-8"?>
<pivotTableDefinition xmlns="http://schemas.openxmlformats.org/spreadsheetml/2006/main" name="СводнаяТаблица1" cacheId="11" dataOnRows="1" applyNumberFormats="0" applyBorderFormats="0" applyFontFormats="0" applyPatternFormats="0" applyAlignmentFormats="0" applyWidthHeightFormats="1" dataCaption="Данные" updatedVersion="5" minRefreshableVersion="5" showMemberPropertyTips="0" useAutoFormatting="1" itemPrintTitles="1" createdVersion="5" indent="0" compact="0" compactData="0" gridDropZones="1" chartFormat="43">
  <location ref="A1:B7" firstHeaderRow="2" firstDataRow="2" firstDataCol="1"/>
  <pivotFields count="28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dragToRow="0" dragToCol="0" dragToPage="0" showAll="0" includeNewItemsInFilter="1" defaultSubtotal="0"/>
    <pivotField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Сумма по полю Sales" fld="17" baseField="0" baseItem="0"/>
  </dataFields>
  <chartFormats count="1">
    <chartFormat chart="5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83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5" name="СводнаяТаблица1"/>
    <pivotTable tabId="5" name="СводнаяТаблица2"/>
    <pivotTable tabId="5" name="СводнаяТаблица3"/>
    <pivotTable tabId="5" name="СводнаяТаблица4"/>
    <pivotTable tabId="5" name="СводнаяТаблица8"/>
    <pivotTable tabId="5" name="СводнаяТаблица9"/>
    <pivotTable tabId="5" name="СводнаяТаблица10"/>
    <pivotTable tabId="5" name="СводнаяТаблица11"/>
    <pivotTable tabId="5" name="СводнаяТаблица12"/>
    <pivotTable tabId="5" name="СводнаяТаблица13"/>
    <pivotTable tabId="5" name="СводнаяТаблица16"/>
    <pivotTable tabId="5" name="СводнаяТаблица5"/>
    <pivotTable tabId="5" name="СводнаяТаблица7"/>
    <pivotTable tabId="5" name="СводнаяТаблица15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</slicers>
</file>

<file path=xl/tables/table1.xml><?xml version="1.0" encoding="utf-8"?>
<table xmlns="http://schemas.openxmlformats.org/spreadsheetml/2006/main" id="1" name="Таблица1" displayName="Таблица1" ref="A1:Y9995" totalsRowShown="0" headerRowDxfId="32">
  <tableColumns count="25">
    <tableColumn id="1" name="Row ID" dataDxfId="31"/>
    <tableColumn id="2" name="Order ID"/>
    <tableColumn id="3" name="Order Date" dataDxfId="30"/>
    <tableColumn id="4" name="Ship Date" dataDxfId="29"/>
    <tableColumn id="5" name="Ship Mode" dataDxfId="28"/>
    <tableColumn id="6" name="Customer ID" dataDxfId="27"/>
    <tableColumn id="7" name="Customer Name" dataDxfId="26"/>
    <tableColumn id="8" name="Segment" dataDxfId="25"/>
    <tableColumn id="9" name="Country" dataDxfId="24"/>
    <tableColumn id="10" name="City" dataDxfId="23"/>
    <tableColumn id="11" name="State" dataDxfId="22"/>
    <tableColumn id="12" name="Postal Code" dataDxfId="21"/>
    <tableColumn id="13" name="Region" dataDxfId="20"/>
    <tableColumn id="14" name="Product ID" dataDxfId="19"/>
    <tableColumn id="15" name="Category" dataDxfId="18"/>
    <tableColumn id="16" name="Sub-Category" dataDxfId="17"/>
    <tableColumn id="17" name="Product Name" dataDxfId="16"/>
    <tableColumn id="18" name="Sales" dataDxfId="15"/>
    <tableColumn id="19" name="Quantity" dataDxfId="14"/>
    <tableColumn id="20" name="Discount" dataDxfId="13"/>
    <tableColumn id="21" name="Profit" dataDxfId="12"/>
    <tableColumn id="22" name="Person" dataDxfId="11">
      <calculatedColumnFormula>VLOOKUP(Таблица1[[#This Row],[Region]],Таблица5[],2,FALSE)</calculatedColumnFormula>
    </tableColumn>
    <tableColumn id="23" name="Return" dataDxfId="10">
      <calculatedColumnFormula>IFERROR(VLOOKUP(Таблица1[[#This Row],[Order ID]],Таблица4[],2,FALSE),"")</calculatedColumnFormula>
    </tableColumn>
    <tableColumn id="24" name="NoReturn" dataDxfId="9">
      <calculatedColumnFormula>NOT(IFERROR(VLOOKUP(Таблица1[[#This Row],[Order ID]],Таблица4[],2,FALSE),0))*1</calculatedColumnFormula>
    </tableColumn>
    <tableColumn id="25" name="CustomerUniq" dataDxfId="0">
      <calculatedColumnFormula>IF(SUMPRODUCT(($F$2:$F2=F2)*1)&gt;1,0,1)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Таблица2" displayName="Таблица2" ref="A1:B794" totalsRowShown="0" headerRowDxfId="8">
  <autoFilter ref="A1:B794"/>
  <sortState ref="A2:B794">
    <sortCondition ref="B1:B794"/>
  </sortState>
  <tableColumns count="2">
    <tableColumn id="1" name="Customer ID" dataDxfId="7"/>
    <tableColumn id="2" name="Customer Nam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Таблица3" displayName="Таблица3" ref="H1:H971" totalsRowShown="0" headerRowDxfId="5">
  <autoFilter ref="H1:H971"/>
  <tableColumns count="1">
    <tableColumn id="1" name="Order 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Таблица5" displayName="Таблица5" ref="A1:B5" totalsRowShown="0" headerRowDxfId="4" tableBorderDxfId="3">
  <autoFilter ref="A1:B5"/>
  <sortState ref="A2:B5">
    <sortCondition ref="A1:A5"/>
  </sortState>
  <tableColumns count="2">
    <tableColumn id="2" name="Region" dataDxfId="2"/>
    <tableColumn id="1" name="Pers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Таблица4" displayName="Таблица4" ref="A1:B801" totalsRowShown="0">
  <autoFilter ref="A1:B801"/>
  <tableColumns count="2">
    <tableColumn id="2" name="Order ID"/>
    <tableColumn id="3" name="Returned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СводнаяТаблица1"/>
    <pivotTable tabId="5" name="СводнаяТаблица2"/>
    <pivotTable tabId="5" name="СводнаяТаблица3"/>
    <pivotTable tabId="5" name="СводнаяТаблица4"/>
    <pivotTable tabId="5" name="СводнаяТаблица8"/>
    <pivotTable tabId="5" name="СводнаяТаблица9"/>
    <pivotTable tabId="5" name="СводнаяТаблица10"/>
    <pivotTable tabId="5" name="СводнаяТаблица11"/>
    <pivotTable tabId="5" name="СводнаяТаблица12"/>
    <pivotTable tabId="5" name="СводнаяТаблица13"/>
    <pivotTable tabId="5" name="СводнаяТаблица16"/>
    <pivotTable tabId="5" name="СводнаяТаблица5"/>
    <pivotTable tabId="5" name="СводнаяТаблица7"/>
    <pivotTable tabId="5" name="СводнаяТаблица15"/>
  </pivotTables>
  <state minimalRefreshVersion="6" lastRefreshVersion="6" pivotCacheId="1" filterType="dateBetween">
    <selection startDate="2018-01-01T00:00:00" endDate="2018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rinterSettings" Target="../printerSettings/printerSettings3.bin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"/>
  <sheetViews>
    <sheetView tabSelected="1" zoomScale="106" zoomScaleNormal="106" workbookViewId="0">
      <selection activeCell="Y31" sqref="Y31"/>
    </sheetView>
  </sheetViews>
  <sheetFormatPr defaultRowHeight="12.75" x14ac:dyDescent="0.2"/>
  <cols>
    <col min="9" max="9" width="10" customWidth="1"/>
  </cols>
  <sheetData>
    <row r="1" spans="1:24" x14ac:dyDescent="0.2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</row>
    <row r="2" spans="1:24" x14ac:dyDescent="0.2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</row>
    <row r="3" spans="1:24" x14ac:dyDescent="0.2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</row>
    <row r="4" spans="1:24" x14ac:dyDescent="0.2">
      <c r="A4" s="48"/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</row>
    <row r="5" spans="1:24" x14ac:dyDescent="0.2">
      <c r="A5" s="48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</row>
    <row r="6" spans="1:24" x14ac:dyDescent="0.2">
      <c r="A6" s="48"/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</row>
    <row r="7" spans="1:24" x14ac:dyDescent="0.2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</row>
    <row r="8" spans="1:24" x14ac:dyDescent="0.2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</row>
    <row r="9" spans="1:24" x14ac:dyDescent="0.2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</row>
    <row r="10" spans="1:24" x14ac:dyDescent="0.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</row>
    <row r="11" spans="1:24" x14ac:dyDescent="0.2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</row>
    <row r="12" spans="1:24" x14ac:dyDescent="0.2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</row>
    <row r="13" spans="1:24" x14ac:dyDescent="0.2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</row>
    <row r="14" spans="1:24" x14ac:dyDescent="0.2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</row>
    <row r="15" spans="1:24" x14ac:dyDescent="0.2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</row>
    <row r="16" spans="1:24" x14ac:dyDescent="0.2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</row>
    <row r="17" spans="1:24" x14ac:dyDescent="0.2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</row>
    <row r="18" spans="1:24" x14ac:dyDescent="0.2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</row>
    <row r="19" spans="1:24" x14ac:dyDescent="0.2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</row>
    <row r="20" spans="1:24" x14ac:dyDescent="0.2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</row>
    <row r="21" spans="1:24" x14ac:dyDescent="0.2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</row>
    <row r="22" spans="1:24" x14ac:dyDescent="0.2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</row>
    <row r="23" spans="1:24" x14ac:dyDescent="0.2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</row>
    <row r="24" spans="1:24" x14ac:dyDescent="0.2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</row>
    <row r="25" spans="1:24" x14ac:dyDescent="0.2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</row>
    <row r="26" spans="1:24" x14ac:dyDescent="0.2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</row>
    <row r="27" spans="1:24" x14ac:dyDescent="0.2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</row>
    <row r="28" spans="1:24" x14ac:dyDescent="0.2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</row>
    <row r="29" spans="1:24" x14ac:dyDescent="0.2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</row>
    <row r="30" spans="1:24" x14ac:dyDescent="0.2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</row>
    <row r="31" spans="1:24" x14ac:dyDescent="0.2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</row>
    <row r="32" spans="1:24" x14ac:dyDescent="0.2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</row>
    <row r="33" spans="1:24" x14ac:dyDescent="0.2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</row>
    <row r="34" spans="1:24" x14ac:dyDescent="0.2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</row>
    <row r="35" spans="1:24" x14ac:dyDescent="0.2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</row>
    <row r="36" spans="1:24" x14ac:dyDescent="0.2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</row>
    <row r="37" spans="1:24" x14ac:dyDescent="0.2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</row>
    <row r="38" spans="1:24" x14ac:dyDescent="0.2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</row>
    <row r="39" spans="1:24" x14ac:dyDescent="0.2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</row>
    <row r="40" spans="1:24" x14ac:dyDescent="0.2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</row>
    <row r="41" spans="1:24" x14ac:dyDescent="0.2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</row>
    <row r="42" spans="1:24" x14ac:dyDescent="0.2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</row>
    <row r="43" spans="1:24" x14ac:dyDescent="0.2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</row>
    <row r="44" spans="1:24" x14ac:dyDescent="0.2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</row>
    <row r="45" spans="1:24" x14ac:dyDescent="0.2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</row>
    <row r="46" spans="1:24" x14ac:dyDescent="0.2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</row>
    <row r="47" spans="1:24" x14ac:dyDescent="0.2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</row>
    <row r="48" spans="1:24" x14ac:dyDescent="0.2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</row>
    <row r="49" spans="1:24" x14ac:dyDescent="0.2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</row>
    <row r="50" spans="1:24" x14ac:dyDescent="0.2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</row>
    <row r="51" spans="1:24" x14ac:dyDescent="0.2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</row>
    <row r="52" spans="1:24" x14ac:dyDescent="0.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</row>
    <row r="53" spans="1:24" x14ac:dyDescent="0.2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</row>
    <row r="54" spans="1:24" x14ac:dyDescent="0.2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</row>
    <row r="55" spans="1:24" x14ac:dyDescent="0.2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</row>
    <row r="56" spans="1:24" x14ac:dyDescent="0.2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</row>
    <row r="57" spans="1:24" x14ac:dyDescent="0.2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</row>
    <row r="58" spans="1:24" x14ac:dyDescent="0.2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</row>
    <row r="59" spans="1:24" x14ac:dyDescent="0.2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</row>
    <row r="60" spans="1:24" x14ac:dyDescent="0.2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</row>
    <row r="61" spans="1:24" x14ac:dyDescent="0.2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</row>
    <row r="62" spans="1:24" x14ac:dyDescent="0.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</row>
    <row r="63" spans="1:24" x14ac:dyDescent="0.2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</row>
    <row r="64" spans="1:24" x14ac:dyDescent="0.2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</row>
    <row r="65" spans="1:24" x14ac:dyDescent="0.2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</row>
    <row r="66" spans="1:24" x14ac:dyDescent="0.2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</row>
    <row r="67" spans="1:24" x14ac:dyDescent="0.2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</row>
    <row r="68" spans="1:24" x14ac:dyDescent="0.2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</row>
    <row r="69" spans="1:24" x14ac:dyDescent="0.2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</row>
    <row r="70" spans="1:24" x14ac:dyDescent="0.2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</row>
    <row r="71" spans="1:24" x14ac:dyDescent="0.2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</row>
    <row r="72" spans="1:24" x14ac:dyDescent="0.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</row>
    <row r="73" spans="1:24" x14ac:dyDescent="0.2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</row>
    <row r="74" spans="1:24" x14ac:dyDescent="0.2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</row>
    <row r="75" spans="1:24" x14ac:dyDescent="0.2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</row>
    <row r="76" spans="1:24" x14ac:dyDescent="0.2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</row>
    <row r="77" spans="1:24" x14ac:dyDescent="0.2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</row>
    <row r="78" spans="1:24" x14ac:dyDescent="0.2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</row>
    <row r="79" spans="1:24" x14ac:dyDescent="0.2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</row>
    <row r="80" spans="1:24" x14ac:dyDescent="0.2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</row>
    <row r="81" spans="1:24" x14ac:dyDescent="0.2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</row>
    <row r="82" spans="1:24" x14ac:dyDescent="0.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</row>
    <row r="83" spans="1:24" x14ac:dyDescent="0.2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</row>
    <row r="84" spans="1:24" x14ac:dyDescent="0.2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</row>
    <row r="85" spans="1:24" x14ac:dyDescent="0.2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</row>
    <row r="86" spans="1:24" x14ac:dyDescent="0.2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</row>
    <row r="87" spans="1:24" x14ac:dyDescent="0.2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opLeftCell="F1" workbookViewId="0">
      <selection activeCell="Y1" sqref="Y1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1" max="21" width="11.5703125" customWidth="1"/>
    <col min="22" max="22" width="21.28515625" customWidth="1"/>
    <col min="24" max="24" width="10.5703125" customWidth="1"/>
    <col min="25" max="25" width="15.710937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9" t="s">
        <v>5930</v>
      </c>
      <c r="W1" s="19" t="s">
        <v>10971</v>
      </c>
      <c r="X1" s="19" t="s">
        <v>10973</v>
      </c>
      <c r="Y1" s="1" t="s">
        <v>10980</v>
      </c>
    </row>
    <row r="2" spans="1:25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9" t="str">
        <f>VLOOKUP(Таблица1[[#This Row],[Region]],Таблица5[],2,FALSE)</f>
        <v>Cassandra Brandow</v>
      </c>
      <c r="W2" s="19" t="str">
        <f>IFERROR(VLOOKUP(Таблица1[[#This Row],[Order ID]],Таблица4[],2,FALSE),"")</f>
        <v/>
      </c>
      <c r="X2" s="19">
        <f>NOT(IFERROR(VLOOKUP(Таблица1[[#This Row],[Order ID]],Таблица4[],2,FALSE),0))*1</f>
        <v>1</v>
      </c>
      <c r="Y2" s="19">
        <f>IF(SUMPRODUCT(($F$2:$F2=F2)*1)&gt;1,0,1)</f>
        <v>1</v>
      </c>
    </row>
    <row r="3" spans="1:25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9" t="str">
        <f>VLOOKUP(Таблица1[[#This Row],[Region]],Таблица5[],2,FALSE)</f>
        <v>Cassandra Brandow</v>
      </c>
      <c r="W3" s="19" t="str">
        <f>IFERROR(VLOOKUP(Таблица1[[#This Row],[Order ID]],Таблица4[],2,FALSE),"")</f>
        <v/>
      </c>
      <c r="X3" s="19">
        <f>NOT(IFERROR(VLOOKUP(Таблица1[[#This Row],[Order ID]],Таблица4[],2,FALSE),0))*1</f>
        <v>1</v>
      </c>
      <c r="Y3" s="19">
        <f>IF(SUMPRODUCT(($F$2:$F3=F3)*1)&gt;1,0,1)</f>
        <v>0</v>
      </c>
    </row>
    <row r="4" spans="1:25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9" t="str">
        <f>VLOOKUP(Таблица1[[#This Row],[Region]],Таблица5[],2,FALSE)</f>
        <v>Anna Andreadi</v>
      </c>
      <c r="W4" s="19" t="str">
        <f>IFERROR(VLOOKUP(Таблица1[[#This Row],[Order ID]],Таблица4[],2,FALSE),"")</f>
        <v/>
      </c>
      <c r="X4" s="19">
        <f>NOT(IFERROR(VLOOKUP(Таблица1[[#This Row],[Order ID]],Таблица4[],2,FALSE),0))*1</f>
        <v>1</v>
      </c>
      <c r="Y4" s="19">
        <f>IF(SUMPRODUCT(($F$2:$F4=F4)*1)&gt;1,0,1)</f>
        <v>1</v>
      </c>
    </row>
    <row r="5" spans="1:25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9" t="str">
        <f>VLOOKUP(Таблица1[[#This Row],[Region]],Таблица5[],2,FALSE)</f>
        <v>Cassandra Brandow</v>
      </c>
      <c r="W5" s="19" t="str">
        <f>IFERROR(VLOOKUP(Таблица1[[#This Row],[Order ID]],Таблица4[],2,FALSE),"")</f>
        <v/>
      </c>
      <c r="X5" s="19">
        <f>NOT(IFERROR(VLOOKUP(Таблица1[[#This Row],[Order ID]],Таблица4[],2,FALSE),0))*1</f>
        <v>1</v>
      </c>
      <c r="Y5" s="19">
        <f>IF(SUMPRODUCT(($F$2:$F5=F5)*1)&gt;1,0,1)</f>
        <v>1</v>
      </c>
    </row>
    <row r="6" spans="1:25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9" t="str">
        <f>VLOOKUP(Таблица1[[#This Row],[Region]],Таблица5[],2,FALSE)</f>
        <v>Cassandra Brandow</v>
      </c>
      <c r="W6" s="19" t="str">
        <f>IFERROR(VLOOKUP(Таблица1[[#This Row],[Order ID]],Таблица4[],2,FALSE),"")</f>
        <v/>
      </c>
      <c r="X6" s="19">
        <f>NOT(IFERROR(VLOOKUP(Таблица1[[#This Row],[Order ID]],Таблица4[],2,FALSE),0))*1</f>
        <v>1</v>
      </c>
      <c r="Y6" s="19">
        <f>IF(SUMPRODUCT(($F$2:$F6=F6)*1)&gt;1,0,1)</f>
        <v>0</v>
      </c>
    </row>
    <row r="7" spans="1:25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9" t="str">
        <f>VLOOKUP(Таблица1[[#This Row],[Region]],Таблица5[],2,FALSE)</f>
        <v>Anna Andreadi</v>
      </c>
      <c r="W7" s="19" t="str">
        <f>IFERROR(VLOOKUP(Таблица1[[#This Row],[Order ID]],Таблица4[],2,FALSE),"")</f>
        <v/>
      </c>
      <c r="X7" s="19">
        <f>NOT(IFERROR(VLOOKUP(Таблица1[[#This Row],[Order ID]],Таблица4[],2,FALSE),0))*1</f>
        <v>1</v>
      </c>
      <c r="Y7" s="19">
        <f>IF(SUMPRODUCT(($F$2:$F7=F7)*1)&gt;1,0,1)</f>
        <v>1</v>
      </c>
    </row>
    <row r="8" spans="1:25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9" t="str">
        <f>VLOOKUP(Таблица1[[#This Row],[Region]],Таблица5[],2,FALSE)</f>
        <v>Anna Andreadi</v>
      </c>
      <c r="W8" s="19" t="str">
        <f>IFERROR(VLOOKUP(Таблица1[[#This Row],[Order ID]],Таблица4[],2,FALSE),"")</f>
        <v/>
      </c>
      <c r="X8" s="19">
        <f>NOT(IFERROR(VLOOKUP(Таблица1[[#This Row],[Order ID]],Таблица4[],2,FALSE),0))*1</f>
        <v>1</v>
      </c>
      <c r="Y8" s="19">
        <f>IF(SUMPRODUCT(($F$2:$F8=F8)*1)&gt;1,0,1)</f>
        <v>0</v>
      </c>
    </row>
    <row r="9" spans="1:25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9" t="str">
        <f>VLOOKUP(Таблица1[[#This Row],[Region]],Таблица5[],2,FALSE)</f>
        <v>Anna Andreadi</v>
      </c>
      <c r="W9" s="19" t="str">
        <f>IFERROR(VLOOKUP(Таблица1[[#This Row],[Order ID]],Таблица4[],2,FALSE),"")</f>
        <v/>
      </c>
      <c r="X9" s="19">
        <f>NOT(IFERROR(VLOOKUP(Таблица1[[#This Row],[Order ID]],Таблица4[],2,FALSE),0))*1</f>
        <v>1</v>
      </c>
      <c r="Y9" s="19">
        <f>IF(SUMPRODUCT(($F$2:$F9=F9)*1)&gt;1,0,1)</f>
        <v>0</v>
      </c>
    </row>
    <row r="10" spans="1:25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9" t="str">
        <f>VLOOKUP(Таблица1[[#This Row],[Region]],Таблица5[],2,FALSE)</f>
        <v>Anna Andreadi</v>
      </c>
      <c r="W10" s="19" t="str">
        <f>IFERROR(VLOOKUP(Таблица1[[#This Row],[Order ID]],Таблица4[],2,FALSE),"")</f>
        <v/>
      </c>
      <c r="X10" s="19">
        <f>NOT(IFERROR(VLOOKUP(Таблица1[[#This Row],[Order ID]],Таблица4[],2,FALSE),0))*1</f>
        <v>1</v>
      </c>
      <c r="Y10" s="19">
        <f>IF(SUMPRODUCT(($F$2:$F10=F10)*1)&gt;1,0,1)</f>
        <v>0</v>
      </c>
    </row>
    <row r="11" spans="1:25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9" t="str">
        <f>VLOOKUP(Таблица1[[#This Row],[Region]],Таблица5[],2,FALSE)</f>
        <v>Anna Andreadi</v>
      </c>
      <c r="W11" s="19" t="str">
        <f>IFERROR(VLOOKUP(Таблица1[[#This Row],[Order ID]],Таблица4[],2,FALSE),"")</f>
        <v/>
      </c>
      <c r="X11" s="19">
        <f>NOT(IFERROR(VLOOKUP(Таблица1[[#This Row],[Order ID]],Таблица4[],2,FALSE),0))*1</f>
        <v>1</v>
      </c>
      <c r="Y11" s="19">
        <f>IF(SUMPRODUCT(($F$2:$F11=F11)*1)&gt;1,0,1)</f>
        <v>0</v>
      </c>
    </row>
    <row r="12" spans="1:25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9" t="str">
        <f>VLOOKUP(Таблица1[[#This Row],[Region]],Таблица5[],2,FALSE)</f>
        <v>Anna Andreadi</v>
      </c>
      <c r="W12" s="19" t="str">
        <f>IFERROR(VLOOKUP(Таблица1[[#This Row],[Order ID]],Таблица4[],2,FALSE),"")</f>
        <v/>
      </c>
      <c r="X12" s="19">
        <f>NOT(IFERROR(VLOOKUP(Таблица1[[#This Row],[Order ID]],Таблица4[],2,FALSE),0))*1</f>
        <v>1</v>
      </c>
      <c r="Y12" s="19">
        <f>IF(SUMPRODUCT(($F$2:$F12=F12)*1)&gt;1,0,1)</f>
        <v>0</v>
      </c>
    </row>
    <row r="13" spans="1:25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9" t="str">
        <f>VLOOKUP(Таблица1[[#This Row],[Region]],Таблица5[],2,FALSE)</f>
        <v>Anna Andreadi</v>
      </c>
      <c r="W13" s="19" t="str">
        <f>IFERROR(VLOOKUP(Таблица1[[#This Row],[Order ID]],Таблица4[],2,FALSE),"")</f>
        <v/>
      </c>
      <c r="X13" s="19">
        <f>NOT(IFERROR(VLOOKUP(Таблица1[[#This Row],[Order ID]],Таблица4[],2,FALSE),0))*1</f>
        <v>1</v>
      </c>
      <c r="Y13" s="19">
        <f>IF(SUMPRODUCT(($F$2:$F13=F13)*1)&gt;1,0,1)</f>
        <v>0</v>
      </c>
    </row>
    <row r="14" spans="1:25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9" t="str">
        <f>VLOOKUP(Таблица1[[#This Row],[Region]],Таблица5[],2,FALSE)</f>
        <v>Cassandra Brandow</v>
      </c>
      <c r="W14" s="19" t="str">
        <f>IFERROR(VLOOKUP(Таблица1[[#This Row],[Order ID]],Таблица4[],2,FALSE),"")</f>
        <v/>
      </c>
      <c r="X14" s="19">
        <f>NOT(IFERROR(VLOOKUP(Таблица1[[#This Row],[Order ID]],Таблица4[],2,FALSE),0))*1</f>
        <v>1</v>
      </c>
      <c r="Y14" s="19">
        <f>IF(SUMPRODUCT(($F$2:$F14=F14)*1)&gt;1,0,1)</f>
        <v>1</v>
      </c>
    </row>
    <row r="15" spans="1:25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9" t="str">
        <f>VLOOKUP(Таблица1[[#This Row],[Region]],Таблица5[],2,FALSE)</f>
        <v>Anna Andreadi</v>
      </c>
      <c r="W15" s="19" t="str">
        <f>IFERROR(VLOOKUP(Таблица1[[#This Row],[Order ID]],Таблица4[],2,FALSE),"")</f>
        <v/>
      </c>
      <c r="X15" s="19">
        <f>NOT(IFERROR(VLOOKUP(Таблица1[[#This Row],[Order ID]],Таблица4[],2,FALSE),0))*1</f>
        <v>1</v>
      </c>
      <c r="Y15" s="19">
        <f>IF(SUMPRODUCT(($F$2:$F15=F15)*1)&gt;1,0,1)</f>
        <v>1</v>
      </c>
    </row>
    <row r="16" spans="1:25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9" t="str">
        <f>VLOOKUP(Таблица1[[#This Row],[Region]],Таблица5[],2,FALSE)</f>
        <v>Kelly Williams</v>
      </c>
      <c r="W16" s="19" t="str">
        <f>IFERROR(VLOOKUP(Таблица1[[#This Row],[Order ID]],Таблица4[],2,FALSE),"")</f>
        <v/>
      </c>
      <c r="X16" s="19">
        <f>NOT(IFERROR(VLOOKUP(Таблица1[[#This Row],[Order ID]],Таблица4[],2,FALSE),0))*1</f>
        <v>1</v>
      </c>
      <c r="Y16" s="19">
        <f>IF(SUMPRODUCT(($F$2:$F16=F16)*1)&gt;1,0,1)</f>
        <v>1</v>
      </c>
    </row>
    <row r="17" spans="1:25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9" t="str">
        <f>VLOOKUP(Таблица1[[#This Row],[Region]],Таблица5[],2,FALSE)</f>
        <v>Kelly Williams</v>
      </c>
      <c r="W17" s="19" t="str">
        <f>IFERROR(VLOOKUP(Таблица1[[#This Row],[Order ID]],Таблица4[],2,FALSE),"")</f>
        <v/>
      </c>
      <c r="X17" s="19">
        <f>NOT(IFERROR(VLOOKUP(Таблица1[[#This Row],[Order ID]],Таблица4[],2,FALSE),0))*1</f>
        <v>1</v>
      </c>
      <c r="Y17" s="19">
        <f>IF(SUMPRODUCT(($F$2:$F17=F17)*1)&gt;1,0,1)</f>
        <v>0</v>
      </c>
    </row>
    <row r="18" spans="1:25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9" t="str">
        <f>VLOOKUP(Таблица1[[#This Row],[Region]],Таблица5[],2,FALSE)</f>
        <v>Kelly Williams</v>
      </c>
      <c r="W18" s="19" t="str">
        <f>IFERROR(VLOOKUP(Таблица1[[#This Row],[Order ID]],Таблица4[],2,FALSE),"")</f>
        <v/>
      </c>
      <c r="X18" s="19">
        <f>NOT(IFERROR(VLOOKUP(Таблица1[[#This Row],[Order ID]],Таблица4[],2,FALSE),0))*1</f>
        <v>1</v>
      </c>
      <c r="Y18" s="19">
        <f>IF(SUMPRODUCT(($F$2:$F18=F18)*1)&gt;1,0,1)</f>
        <v>1</v>
      </c>
    </row>
    <row r="19" spans="1:25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9" t="str">
        <f>VLOOKUP(Таблица1[[#This Row],[Region]],Таблица5[],2,FALSE)</f>
        <v>Anna Andreadi</v>
      </c>
      <c r="W19" s="19" t="str">
        <f>IFERROR(VLOOKUP(Таблица1[[#This Row],[Order ID]],Таблица4[],2,FALSE),"")</f>
        <v/>
      </c>
      <c r="X19" s="19">
        <f>NOT(IFERROR(VLOOKUP(Таблица1[[#This Row],[Order ID]],Таблица4[],2,FALSE),0))*1</f>
        <v>1</v>
      </c>
      <c r="Y19" s="19">
        <f>IF(SUMPRODUCT(($F$2:$F19=F19)*1)&gt;1,0,1)</f>
        <v>1</v>
      </c>
    </row>
    <row r="20" spans="1:25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9" t="str">
        <f>VLOOKUP(Таблица1[[#This Row],[Region]],Таблица5[],2,FALSE)</f>
        <v>Anna Andreadi</v>
      </c>
      <c r="W20" s="19">
        <f>IFERROR(VLOOKUP(Таблица1[[#This Row],[Order ID]],Таблица4[],2,FALSE),"")</f>
        <v>1</v>
      </c>
      <c r="X20" s="19">
        <f>NOT(IFERROR(VLOOKUP(Таблица1[[#This Row],[Order ID]],Таблица4[],2,FALSE),0))*1</f>
        <v>0</v>
      </c>
      <c r="Y20" s="19">
        <f>IF(SUMPRODUCT(($F$2:$F20=F20)*1)&gt;1,0,1)</f>
        <v>1</v>
      </c>
    </row>
    <row r="21" spans="1:25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9" t="str">
        <f>VLOOKUP(Таблица1[[#This Row],[Region]],Таблица5[],2,FALSE)</f>
        <v>Anna Andreadi</v>
      </c>
      <c r="W21" s="19">
        <f>IFERROR(VLOOKUP(Таблица1[[#This Row],[Order ID]],Таблица4[],2,FALSE),"")</f>
        <v>1</v>
      </c>
      <c r="X21" s="19">
        <f>NOT(IFERROR(VLOOKUP(Таблица1[[#This Row],[Order ID]],Таблица4[],2,FALSE),0))*1</f>
        <v>0</v>
      </c>
      <c r="Y21" s="19">
        <f>IF(SUMPRODUCT(($F$2:$F21=F21)*1)&gt;1,0,1)</f>
        <v>0</v>
      </c>
    </row>
    <row r="22" spans="1:25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9" t="str">
        <f>VLOOKUP(Таблица1[[#This Row],[Region]],Таблица5[],2,FALSE)</f>
        <v>Anna Andreadi</v>
      </c>
      <c r="W22" s="19">
        <f>IFERROR(VLOOKUP(Таблица1[[#This Row],[Order ID]],Таблица4[],2,FALSE),"")</f>
        <v>1</v>
      </c>
      <c r="X22" s="19">
        <f>NOT(IFERROR(VLOOKUP(Таблица1[[#This Row],[Order ID]],Таблица4[],2,FALSE),0))*1</f>
        <v>0</v>
      </c>
      <c r="Y22" s="19">
        <f>IF(SUMPRODUCT(($F$2:$F22=F22)*1)&gt;1,0,1)</f>
        <v>0</v>
      </c>
    </row>
    <row r="23" spans="1:25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9" t="str">
        <f>VLOOKUP(Таблица1[[#This Row],[Region]],Таблица5[],2,FALSE)</f>
        <v>Kelly Williams</v>
      </c>
      <c r="W23" s="19" t="str">
        <f>IFERROR(VLOOKUP(Таблица1[[#This Row],[Order ID]],Таблица4[],2,FALSE),"")</f>
        <v/>
      </c>
      <c r="X23" s="19">
        <f>NOT(IFERROR(VLOOKUP(Таблица1[[#This Row],[Order ID]],Таблица4[],2,FALSE),0))*1</f>
        <v>1</v>
      </c>
      <c r="Y23" s="19">
        <f>IF(SUMPRODUCT(($F$2:$F23=F23)*1)&gt;1,0,1)</f>
        <v>1</v>
      </c>
    </row>
    <row r="24" spans="1:25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9" t="str">
        <f>VLOOKUP(Таблица1[[#This Row],[Region]],Таблица5[],2,FALSE)</f>
        <v>Kelly Williams</v>
      </c>
      <c r="W24" s="19" t="str">
        <f>IFERROR(VLOOKUP(Таблица1[[#This Row],[Order ID]],Таблица4[],2,FALSE),"")</f>
        <v/>
      </c>
      <c r="X24" s="19">
        <f>NOT(IFERROR(VLOOKUP(Таблица1[[#This Row],[Order ID]],Таблица4[],2,FALSE),0))*1</f>
        <v>1</v>
      </c>
      <c r="Y24" s="19">
        <f>IF(SUMPRODUCT(($F$2:$F24=F24)*1)&gt;1,0,1)</f>
        <v>0</v>
      </c>
    </row>
    <row r="25" spans="1:25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9" t="str">
        <f>VLOOKUP(Таблица1[[#This Row],[Region]],Таблица5[],2,FALSE)</f>
        <v>Chuck Magee</v>
      </c>
      <c r="W25" s="19" t="str">
        <f>IFERROR(VLOOKUP(Таблица1[[#This Row],[Order ID]],Таблица4[],2,FALSE),"")</f>
        <v/>
      </c>
      <c r="X25" s="19">
        <f>NOT(IFERROR(VLOOKUP(Таблица1[[#This Row],[Order ID]],Таблица4[],2,FALSE),0))*1</f>
        <v>1</v>
      </c>
      <c r="Y25" s="19">
        <f>IF(SUMPRODUCT(($F$2:$F25=F25)*1)&gt;1,0,1)</f>
        <v>1</v>
      </c>
    </row>
    <row r="26" spans="1:25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9" t="str">
        <f>VLOOKUP(Таблица1[[#This Row],[Region]],Таблица5[],2,FALSE)</f>
        <v>Anna Andreadi</v>
      </c>
      <c r="W26" s="19" t="str">
        <f>IFERROR(VLOOKUP(Таблица1[[#This Row],[Order ID]],Таблица4[],2,FALSE),"")</f>
        <v/>
      </c>
      <c r="X26" s="19">
        <f>NOT(IFERROR(VLOOKUP(Таблица1[[#This Row],[Order ID]],Таблица4[],2,FALSE),0))*1</f>
        <v>1</v>
      </c>
      <c r="Y26" s="19">
        <f>IF(SUMPRODUCT(($F$2:$F26=F26)*1)&gt;1,0,1)</f>
        <v>1</v>
      </c>
    </row>
    <row r="27" spans="1:25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9" t="str">
        <f>VLOOKUP(Таблица1[[#This Row],[Region]],Таблица5[],2,FALSE)</f>
        <v>Anna Andreadi</v>
      </c>
      <c r="W27" s="19" t="str">
        <f>IFERROR(VLOOKUP(Таблица1[[#This Row],[Order ID]],Таблица4[],2,FALSE),"")</f>
        <v/>
      </c>
      <c r="X27" s="19">
        <f>NOT(IFERROR(VLOOKUP(Таблица1[[#This Row],[Order ID]],Таблица4[],2,FALSE),0))*1</f>
        <v>1</v>
      </c>
      <c r="Y27" s="19">
        <f>IF(SUMPRODUCT(($F$2:$F27=F27)*1)&gt;1,0,1)</f>
        <v>1</v>
      </c>
    </row>
    <row r="28" spans="1:25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9" t="str">
        <f>VLOOKUP(Таблица1[[#This Row],[Region]],Таблица5[],2,FALSE)</f>
        <v>Anna Andreadi</v>
      </c>
      <c r="W28" s="19" t="str">
        <f>IFERROR(VLOOKUP(Таблица1[[#This Row],[Order ID]],Таблица4[],2,FALSE),"")</f>
        <v/>
      </c>
      <c r="X28" s="19">
        <f>NOT(IFERROR(VLOOKUP(Таблица1[[#This Row],[Order ID]],Таблица4[],2,FALSE),0))*1</f>
        <v>1</v>
      </c>
      <c r="Y28" s="19">
        <f>IF(SUMPRODUCT(($F$2:$F28=F28)*1)&gt;1,0,1)</f>
        <v>0</v>
      </c>
    </row>
    <row r="29" spans="1:25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9" t="str">
        <f>VLOOKUP(Таблица1[[#This Row],[Region]],Таблица5[],2,FALSE)</f>
        <v>Chuck Magee</v>
      </c>
      <c r="W29" s="19" t="str">
        <f>IFERROR(VLOOKUP(Таблица1[[#This Row],[Order ID]],Таблица4[],2,FALSE),"")</f>
        <v/>
      </c>
      <c r="X29" s="19">
        <f>NOT(IFERROR(VLOOKUP(Таблица1[[#This Row],[Order ID]],Таблица4[],2,FALSE),0))*1</f>
        <v>1</v>
      </c>
      <c r="Y29" s="19">
        <f>IF(SUMPRODUCT(($F$2:$F29=F29)*1)&gt;1,0,1)</f>
        <v>1</v>
      </c>
    </row>
    <row r="30" spans="1:25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9" t="str">
        <f>VLOOKUP(Таблица1[[#This Row],[Region]],Таблица5[],2,FALSE)</f>
        <v>Chuck Magee</v>
      </c>
      <c r="W30" s="19" t="str">
        <f>IFERROR(VLOOKUP(Таблица1[[#This Row],[Order ID]],Таблица4[],2,FALSE),"")</f>
        <v/>
      </c>
      <c r="X30" s="19">
        <f>NOT(IFERROR(VLOOKUP(Таблица1[[#This Row],[Order ID]],Таблица4[],2,FALSE),0))*1</f>
        <v>1</v>
      </c>
      <c r="Y30" s="19">
        <f>IF(SUMPRODUCT(($F$2:$F30=F30)*1)&gt;1,0,1)</f>
        <v>0</v>
      </c>
    </row>
    <row r="31" spans="1:25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9" t="str">
        <f>VLOOKUP(Таблица1[[#This Row],[Region]],Таблица5[],2,FALSE)</f>
        <v>Chuck Magee</v>
      </c>
      <c r="W31" s="19" t="str">
        <f>IFERROR(VLOOKUP(Таблица1[[#This Row],[Order ID]],Таблица4[],2,FALSE),"")</f>
        <v/>
      </c>
      <c r="X31" s="19">
        <f>NOT(IFERROR(VLOOKUP(Таблица1[[#This Row],[Order ID]],Таблица4[],2,FALSE),0))*1</f>
        <v>1</v>
      </c>
      <c r="Y31" s="19">
        <f>IF(SUMPRODUCT(($F$2:$F31=F31)*1)&gt;1,0,1)</f>
        <v>0</v>
      </c>
    </row>
    <row r="32" spans="1:25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9" t="str">
        <f>VLOOKUP(Таблица1[[#This Row],[Region]],Таблица5[],2,FALSE)</f>
        <v>Chuck Magee</v>
      </c>
      <c r="W32" s="19" t="str">
        <f>IFERROR(VLOOKUP(Таблица1[[#This Row],[Order ID]],Таблица4[],2,FALSE),"")</f>
        <v/>
      </c>
      <c r="X32" s="19">
        <f>NOT(IFERROR(VLOOKUP(Таблица1[[#This Row],[Order ID]],Таблица4[],2,FALSE),0))*1</f>
        <v>1</v>
      </c>
      <c r="Y32" s="19">
        <f>IF(SUMPRODUCT(($F$2:$F32=F32)*1)&gt;1,0,1)</f>
        <v>0</v>
      </c>
    </row>
    <row r="33" spans="1:25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9" t="str">
        <f>VLOOKUP(Таблица1[[#This Row],[Region]],Таблица5[],2,FALSE)</f>
        <v>Chuck Magee</v>
      </c>
      <c r="W33" s="19" t="str">
        <f>IFERROR(VLOOKUP(Таблица1[[#This Row],[Order ID]],Таблица4[],2,FALSE),"")</f>
        <v/>
      </c>
      <c r="X33" s="19">
        <f>NOT(IFERROR(VLOOKUP(Таблица1[[#This Row],[Order ID]],Таблица4[],2,FALSE),0))*1</f>
        <v>1</v>
      </c>
      <c r="Y33" s="19">
        <f>IF(SUMPRODUCT(($F$2:$F33=F33)*1)&gt;1,0,1)</f>
        <v>0</v>
      </c>
    </row>
    <row r="34" spans="1:25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9" t="str">
        <f>VLOOKUP(Таблица1[[#This Row],[Region]],Таблица5[],2,FALSE)</f>
        <v>Chuck Magee</v>
      </c>
      <c r="W34" s="19" t="str">
        <f>IFERROR(VLOOKUP(Таблица1[[#This Row],[Order ID]],Таблица4[],2,FALSE),"")</f>
        <v/>
      </c>
      <c r="X34" s="19">
        <f>NOT(IFERROR(VLOOKUP(Таблица1[[#This Row],[Order ID]],Таблица4[],2,FALSE),0))*1</f>
        <v>1</v>
      </c>
      <c r="Y34" s="19">
        <f>IF(SUMPRODUCT(($F$2:$F34=F34)*1)&gt;1,0,1)</f>
        <v>0</v>
      </c>
    </row>
    <row r="35" spans="1:25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9" t="str">
        <f>VLOOKUP(Таблица1[[#This Row],[Region]],Таблица5[],2,FALSE)</f>
        <v>Chuck Magee</v>
      </c>
      <c r="W35" s="19" t="str">
        <f>IFERROR(VLOOKUP(Таблица1[[#This Row],[Order ID]],Таблица4[],2,FALSE),"")</f>
        <v/>
      </c>
      <c r="X35" s="19">
        <f>NOT(IFERROR(VLOOKUP(Таблица1[[#This Row],[Order ID]],Таблица4[],2,FALSE),0))*1</f>
        <v>1</v>
      </c>
      <c r="Y35" s="19">
        <f>IF(SUMPRODUCT(($F$2:$F35=F35)*1)&gt;1,0,1)</f>
        <v>0</v>
      </c>
    </row>
    <row r="36" spans="1:25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9" t="str">
        <f>VLOOKUP(Таблица1[[#This Row],[Region]],Таблица5[],2,FALSE)</f>
        <v>Kelly Williams</v>
      </c>
      <c r="W36" s="19" t="str">
        <f>IFERROR(VLOOKUP(Таблица1[[#This Row],[Order ID]],Таблица4[],2,FALSE),"")</f>
        <v/>
      </c>
      <c r="X36" s="19">
        <f>NOT(IFERROR(VLOOKUP(Таблица1[[#This Row],[Order ID]],Таблица4[],2,FALSE),0))*1</f>
        <v>1</v>
      </c>
      <c r="Y36" s="19">
        <f>IF(SUMPRODUCT(($F$2:$F36=F36)*1)&gt;1,0,1)</f>
        <v>1</v>
      </c>
    </row>
    <row r="37" spans="1:25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9" t="str">
        <f>VLOOKUP(Таблица1[[#This Row],[Region]],Таблица5[],2,FALSE)</f>
        <v>Kelly Williams</v>
      </c>
      <c r="W37" s="19" t="str">
        <f>IFERROR(VLOOKUP(Таблица1[[#This Row],[Order ID]],Таблица4[],2,FALSE),"")</f>
        <v/>
      </c>
      <c r="X37" s="19">
        <f>NOT(IFERROR(VLOOKUP(Таблица1[[#This Row],[Order ID]],Таблица4[],2,FALSE),0))*1</f>
        <v>1</v>
      </c>
      <c r="Y37" s="19">
        <f>IF(SUMPRODUCT(($F$2:$F37=F37)*1)&gt;1,0,1)</f>
        <v>1</v>
      </c>
    </row>
    <row r="38" spans="1:25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9" t="str">
        <f>VLOOKUP(Таблица1[[#This Row],[Region]],Таблица5[],2,FALSE)</f>
        <v>Kelly Williams</v>
      </c>
      <c r="W38" s="19" t="str">
        <f>IFERROR(VLOOKUP(Таблица1[[#This Row],[Order ID]],Таблица4[],2,FALSE),"")</f>
        <v/>
      </c>
      <c r="X38" s="19">
        <f>NOT(IFERROR(VLOOKUP(Таблица1[[#This Row],[Order ID]],Таблица4[],2,FALSE),0))*1</f>
        <v>1</v>
      </c>
      <c r="Y38" s="19">
        <f>IF(SUMPRODUCT(($F$2:$F38=F38)*1)&gt;1,0,1)</f>
        <v>0</v>
      </c>
    </row>
    <row r="39" spans="1:25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9" t="str">
        <f>VLOOKUP(Таблица1[[#This Row],[Region]],Таблица5[],2,FALSE)</f>
        <v>Kelly Williams</v>
      </c>
      <c r="W39" s="19" t="str">
        <f>IFERROR(VLOOKUP(Таблица1[[#This Row],[Order ID]],Таблица4[],2,FALSE),"")</f>
        <v/>
      </c>
      <c r="X39" s="19">
        <f>NOT(IFERROR(VLOOKUP(Таблица1[[#This Row],[Order ID]],Таблица4[],2,FALSE),0))*1</f>
        <v>1</v>
      </c>
      <c r="Y39" s="19">
        <f>IF(SUMPRODUCT(($F$2:$F39=F39)*1)&gt;1,0,1)</f>
        <v>1</v>
      </c>
    </row>
    <row r="40" spans="1:25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9" t="str">
        <f>VLOOKUP(Таблица1[[#This Row],[Region]],Таблица5[],2,FALSE)</f>
        <v>Kelly Williams</v>
      </c>
      <c r="W40" s="19" t="str">
        <f>IFERROR(VLOOKUP(Таблица1[[#This Row],[Order ID]],Таблица4[],2,FALSE),"")</f>
        <v/>
      </c>
      <c r="X40" s="19">
        <f>NOT(IFERROR(VLOOKUP(Таблица1[[#This Row],[Order ID]],Таблица4[],2,FALSE),0))*1</f>
        <v>1</v>
      </c>
      <c r="Y40" s="19">
        <f>IF(SUMPRODUCT(($F$2:$F40=F40)*1)&gt;1,0,1)</f>
        <v>0</v>
      </c>
    </row>
    <row r="41" spans="1:25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9" t="str">
        <f>VLOOKUP(Таблица1[[#This Row],[Region]],Таблица5[],2,FALSE)</f>
        <v>Kelly Williams</v>
      </c>
      <c r="W41" s="19" t="str">
        <f>IFERROR(VLOOKUP(Таблица1[[#This Row],[Order ID]],Таблица4[],2,FALSE),"")</f>
        <v/>
      </c>
      <c r="X41" s="19">
        <f>NOT(IFERROR(VLOOKUP(Таблица1[[#This Row],[Order ID]],Таблица4[],2,FALSE),0))*1</f>
        <v>1</v>
      </c>
      <c r="Y41" s="19">
        <f>IF(SUMPRODUCT(($F$2:$F41=F41)*1)&gt;1,0,1)</f>
        <v>0</v>
      </c>
    </row>
    <row r="42" spans="1:25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9" t="str">
        <f>VLOOKUP(Таблица1[[#This Row],[Region]],Таблица5[],2,FALSE)</f>
        <v>Kelly Williams</v>
      </c>
      <c r="W42" s="19" t="str">
        <f>IFERROR(VLOOKUP(Таблица1[[#This Row],[Order ID]],Таблица4[],2,FALSE),"")</f>
        <v/>
      </c>
      <c r="X42" s="19">
        <f>NOT(IFERROR(VLOOKUP(Таблица1[[#This Row],[Order ID]],Таблица4[],2,FALSE),0))*1</f>
        <v>1</v>
      </c>
      <c r="Y42" s="19">
        <f>IF(SUMPRODUCT(($F$2:$F42=F42)*1)&gt;1,0,1)</f>
        <v>0</v>
      </c>
    </row>
    <row r="43" spans="1:25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9" t="str">
        <f>VLOOKUP(Таблица1[[#This Row],[Region]],Таблица5[],2,FALSE)</f>
        <v>Kelly Williams</v>
      </c>
      <c r="W43" s="19" t="str">
        <f>IFERROR(VLOOKUP(Таблица1[[#This Row],[Order ID]],Таблица4[],2,FALSE),"")</f>
        <v/>
      </c>
      <c r="X43" s="19">
        <f>NOT(IFERROR(VLOOKUP(Таблица1[[#This Row],[Order ID]],Таблица4[],2,FALSE),0))*1</f>
        <v>1</v>
      </c>
      <c r="Y43" s="19">
        <f>IF(SUMPRODUCT(($F$2:$F43=F43)*1)&gt;1,0,1)</f>
        <v>1</v>
      </c>
    </row>
    <row r="44" spans="1:25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9" t="str">
        <f>VLOOKUP(Таблица1[[#This Row],[Region]],Таблица5[],2,FALSE)</f>
        <v>Anna Andreadi</v>
      </c>
      <c r="W44" s="19" t="str">
        <f>IFERROR(VLOOKUP(Таблица1[[#This Row],[Order ID]],Таблица4[],2,FALSE),"")</f>
        <v/>
      </c>
      <c r="X44" s="19">
        <f>NOT(IFERROR(VLOOKUP(Таблица1[[#This Row],[Order ID]],Таблица4[],2,FALSE),0))*1</f>
        <v>1</v>
      </c>
      <c r="Y44" s="19">
        <f>IF(SUMPRODUCT(($F$2:$F44=F44)*1)&gt;1,0,1)</f>
        <v>1</v>
      </c>
    </row>
    <row r="45" spans="1:25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9" t="str">
        <f>VLOOKUP(Таблица1[[#This Row],[Region]],Таблица5[],2,FALSE)</f>
        <v>Cassandra Brandow</v>
      </c>
      <c r="W45" s="19" t="str">
        <f>IFERROR(VLOOKUP(Таблица1[[#This Row],[Order ID]],Таблица4[],2,FALSE),"")</f>
        <v/>
      </c>
      <c r="X45" s="19">
        <f>NOT(IFERROR(VLOOKUP(Таблица1[[#This Row],[Order ID]],Таблица4[],2,FALSE),0))*1</f>
        <v>1</v>
      </c>
      <c r="Y45" s="19">
        <f>IF(SUMPRODUCT(($F$2:$F45=F45)*1)&gt;1,0,1)</f>
        <v>1</v>
      </c>
    </row>
    <row r="46" spans="1:25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9" t="str">
        <f>VLOOKUP(Таблица1[[#This Row],[Region]],Таблица5[],2,FALSE)</f>
        <v>Kelly Williams</v>
      </c>
      <c r="W46" s="19" t="str">
        <f>IFERROR(VLOOKUP(Таблица1[[#This Row],[Order ID]],Таблица4[],2,FALSE),"")</f>
        <v/>
      </c>
      <c r="X46" s="19">
        <f>NOT(IFERROR(VLOOKUP(Таблица1[[#This Row],[Order ID]],Таблица4[],2,FALSE),0))*1</f>
        <v>1</v>
      </c>
      <c r="Y46" s="19">
        <f>IF(SUMPRODUCT(($F$2:$F46=F46)*1)&gt;1,0,1)</f>
        <v>1</v>
      </c>
    </row>
    <row r="47" spans="1:25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9" t="str">
        <f>VLOOKUP(Таблица1[[#This Row],[Region]],Таблица5[],2,FALSE)</f>
        <v>Kelly Williams</v>
      </c>
      <c r="W47" s="19" t="str">
        <f>IFERROR(VLOOKUP(Таблица1[[#This Row],[Order ID]],Таблица4[],2,FALSE),"")</f>
        <v/>
      </c>
      <c r="X47" s="19">
        <f>NOT(IFERROR(VLOOKUP(Таблица1[[#This Row],[Order ID]],Таблица4[],2,FALSE),0))*1</f>
        <v>1</v>
      </c>
      <c r="Y47" s="19">
        <f>IF(SUMPRODUCT(($F$2:$F47=F47)*1)&gt;1,0,1)</f>
        <v>0</v>
      </c>
    </row>
    <row r="48" spans="1:25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9" t="str">
        <f>VLOOKUP(Таблица1[[#This Row],[Region]],Таблица5[],2,FALSE)</f>
        <v>Kelly Williams</v>
      </c>
      <c r="W48" s="19" t="str">
        <f>IFERROR(VLOOKUP(Таблица1[[#This Row],[Order ID]],Таблица4[],2,FALSE),"")</f>
        <v/>
      </c>
      <c r="X48" s="19">
        <f>NOT(IFERROR(VLOOKUP(Таблица1[[#This Row],[Order ID]],Таблица4[],2,FALSE),0))*1</f>
        <v>1</v>
      </c>
      <c r="Y48" s="19">
        <f>IF(SUMPRODUCT(($F$2:$F48=F48)*1)&gt;1,0,1)</f>
        <v>1</v>
      </c>
    </row>
    <row r="49" spans="1:25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9" t="str">
        <f>VLOOKUP(Таблица1[[#This Row],[Region]],Таблица5[],2,FALSE)</f>
        <v>Chuck Magee</v>
      </c>
      <c r="W49" s="19" t="str">
        <f>IFERROR(VLOOKUP(Таблица1[[#This Row],[Order ID]],Таблица4[],2,FALSE),"")</f>
        <v/>
      </c>
      <c r="X49" s="19">
        <f>NOT(IFERROR(VLOOKUP(Таблица1[[#This Row],[Order ID]],Таблица4[],2,FALSE),0))*1</f>
        <v>1</v>
      </c>
      <c r="Y49" s="19">
        <f>IF(SUMPRODUCT(($F$2:$F49=F49)*1)&gt;1,0,1)</f>
        <v>1</v>
      </c>
    </row>
    <row r="50" spans="1:25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9" t="str">
        <f>VLOOKUP(Таблица1[[#This Row],[Region]],Таблица5[],2,FALSE)</f>
        <v>Chuck Magee</v>
      </c>
      <c r="W50" s="19" t="str">
        <f>IFERROR(VLOOKUP(Таблица1[[#This Row],[Order ID]],Таблица4[],2,FALSE),"")</f>
        <v/>
      </c>
      <c r="X50" s="19">
        <f>NOT(IFERROR(VLOOKUP(Таблица1[[#This Row],[Order ID]],Таблица4[],2,FALSE),0))*1</f>
        <v>1</v>
      </c>
      <c r="Y50" s="19">
        <f>IF(SUMPRODUCT(($F$2:$F50=F50)*1)&gt;1,0,1)</f>
        <v>0</v>
      </c>
    </row>
    <row r="51" spans="1:25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9" t="str">
        <f>VLOOKUP(Таблица1[[#This Row],[Region]],Таблица5[],2,FALSE)</f>
        <v>Kelly Williams</v>
      </c>
      <c r="W51" s="19" t="str">
        <f>IFERROR(VLOOKUP(Таблица1[[#This Row],[Order ID]],Таблица4[],2,FALSE),"")</f>
        <v/>
      </c>
      <c r="X51" s="19">
        <f>NOT(IFERROR(VLOOKUP(Таблица1[[#This Row],[Order ID]],Таблица4[],2,FALSE),0))*1</f>
        <v>1</v>
      </c>
      <c r="Y51" s="19">
        <f>IF(SUMPRODUCT(($F$2:$F51=F51)*1)&gt;1,0,1)</f>
        <v>1</v>
      </c>
    </row>
    <row r="52" spans="1:25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9" t="str">
        <f>VLOOKUP(Таблица1[[#This Row],[Region]],Таблица5[],2,FALSE)</f>
        <v>Kelly Williams</v>
      </c>
      <c r="W52" s="19" t="str">
        <f>IFERROR(VLOOKUP(Таблица1[[#This Row],[Order ID]],Таблица4[],2,FALSE),"")</f>
        <v/>
      </c>
      <c r="X52" s="19">
        <f>NOT(IFERROR(VLOOKUP(Таблица1[[#This Row],[Order ID]],Таблица4[],2,FALSE),0))*1</f>
        <v>1</v>
      </c>
      <c r="Y52" s="19">
        <f>IF(SUMPRODUCT(($F$2:$F52=F52)*1)&gt;1,0,1)</f>
        <v>0</v>
      </c>
    </row>
    <row r="53" spans="1:25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9" t="str">
        <f>VLOOKUP(Таблица1[[#This Row],[Region]],Таблица5[],2,FALSE)</f>
        <v>Kelly Williams</v>
      </c>
      <c r="W53" s="19" t="str">
        <f>IFERROR(VLOOKUP(Таблица1[[#This Row],[Order ID]],Таблица4[],2,FALSE),"")</f>
        <v/>
      </c>
      <c r="X53" s="19">
        <f>NOT(IFERROR(VLOOKUP(Таблица1[[#This Row],[Order ID]],Таблица4[],2,FALSE),0))*1</f>
        <v>1</v>
      </c>
      <c r="Y53" s="19">
        <f>IF(SUMPRODUCT(($F$2:$F53=F53)*1)&gt;1,0,1)</f>
        <v>0</v>
      </c>
    </row>
    <row r="54" spans="1:25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9" t="str">
        <f>VLOOKUP(Таблица1[[#This Row],[Region]],Таблица5[],2,FALSE)</f>
        <v>Kelly Williams</v>
      </c>
      <c r="W54" s="19" t="str">
        <f>IFERROR(VLOOKUP(Таблица1[[#This Row],[Order ID]],Таблица4[],2,FALSE),"")</f>
        <v/>
      </c>
      <c r="X54" s="19">
        <f>NOT(IFERROR(VLOOKUP(Таблица1[[#This Row],[Order ID]],Таблица4[],2,FALSE),0))*1</f>
        <v>1</v>
      </c>
      <c r="Y54" s="19">
        <f>IF(SUMPRODUCT(($F$2:$F54=F54)*1)&gt;1,0,1)</f>
        <v>0</v>
      </c>
    </row>
    <row r="55" spans="1:25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9" t="str">
        <f>VLOOKUP(Таблица1[[#This Row],[Region]],Таблица5[],2,FALSE)</f>
        <v>Chuck Magee</v>
      </c>
      <c r="W55" s="19" t="str">
        <f>IFERROR(VLOOKUP(Таблица1[[#This Row],[Order ID]],Таблица4[],2,FALSE),"")</f>
        <v/>
      </c>
      <c r="X55" s="19">
        <f>NOT(IFERROR(VLOOKUP(Таблица1[[#This Row],[Order ID]],Таблица4[],2,FALSE),0))*1</f>
        <v>1</v>
      </c>
      <c r="Y55" s="19">
        <f>IF(SUMPRODUCT(($F$2:$F55=F55)*1)&gt;1,0,1)</f>
        <v>1</v>
      </c>
    </row>
    <row r="56" spans="1:25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9" t="str">
        <f>VLOOKUP(Таблица1[[#This Row],[Region]],Таблица5[],2,FALSE)</f>
        <v>Chuck Magee</v>
      </c>
      <c r="W56" s="19" t="str">
        <f>IFERROR(VLOOKUP(Таблица1[[#This Row],[Order ID]],Таблица4[],2,FALSE),"")</f>
        <v/>
      </c>
      <c r="X56" s="19">
        <f>NOT(IFERROR(VLOOKUP(Таблица1[[#This Row],[Order ID]],Таблица4[],2,FALSE),0))*1</f>
        <v>1</v>
      </c>
      <c r="Y56" s="19">
        <f>IF(SUMPRODUCT(($F$2:$F56=F56)*1)&gt;1,0,1)</f>
        <v>0</v>
      </c>
    </row>
    <row r="57" spans="1:25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9" t="str">
        <f>VLOOKUP(Таблица1[[#This Row],[Region]],Таблица5[],2,FALSE)</f>
        <v>Chuck Magee</v>
      </c>
      <c r="W57" s="19">
        <f>IFERROR(VLOOKUP(Таблица1[[#This Row],[Order ID]],Таблица4[],2,FALSE),"")</f>
        <v>1</v>
      </c>
      <c r="X57" s="19">
        <f>NOT(IFERROR(VLOOKUP(Таблица1[[#This Row],[Order ID]],Таблица4[],2,FALSE),0))*1</f>
        <v>0</v>
      </c>
      <c r="Y57" s="19">
        <f>IF(SUMPRODUCT(($F$2:$F57=F57)*1)&gt;1,0,1)</f>
        <v>1</v>
      </c>
    </row>
    <row r="58" spans="1:25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9" t="str">
        <f>VLOOKUP(Таблица1[[#This Row],[Region]],Таблица5[],2,FALSE)</f>
        <v>Chuck Magee</v>
      </c>
      <c r="W58" s="19">
        <f>IFERROR(VLOOKUP(Таблица1[[#This Row],[Order ID]],Таблица4[],2,FALSE),"")</f>
        <v>1</v>
      </c>
      <c r="X58" s="19">
        <f>NOT(IFERROR(VLOOKUP(Таблица1[[#This Row],[Order ID]],Таблица4[],2,FALSE),0))*1</f>
        <v>0</v>
      </c>
      <c r="Y58" s="19">
        <f>IF(SUMPRODUCT(($F$2:$F58=F58)*1)&gt;1,0,1)</f>
        <v>0</v>
      </c>
    </row>
    <row r="59" spans="1:25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9" t="str">
        <f>VLOOKUP(Таблица1[[#This Row],[Region]],Таблица5[],2,FALSE)</f>
        <v>Chuck Magee</v>
      </c>
      <c r="W59" s="19">
        <f>IFERROR(VLOOKUP(Таблица1[[#This Row],[Order ID]],Таблица4[],2,FALSE),"")</f>
        <v>1</v>
      </c>
      <c r="X59" s="19">
        <f>NOT(IFERROR(VLOOKUP(Таблица1[[#This Row],[Order ID]],Таблица4[],2,FALSE),0))*1</f>
        <v>0</v>
      </c>
      <c r="Y59" s="19">
        <f>IF(SUMPRODUCT(($F$2:$F59=F59)*1)&gt;1,0,1)</f>
        <v>0</v>
      </c>
    </row>
    <row r="60" spans="1:25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9" t="str">
        <f>VLOOKUP(Таблица1[[#This Row],[Region]],Таблица5[],2,FALSE)</f>
        <v>Chuck Magee</v>
      </c>
      <c r="W60" s="19">
        <f>IFERROR(VLOOKUP(Таблица1[[#This Row],[Order ID]],Таблица4[],2,FALSE),"")</f>
        <v>1</v>
      </c>
      <c r="X60" s="19">
        <f>NOT(IFERROR(VLOOKUP(Таблица1[[#This Row],[Order ID]],Таблица4[],2,FALSE),0))*1</f>
        <v>0</v>
      </c>
      <c r="Y60" s="19">
        <f>IF(SUMPRODUCT(($F$2:$F60=F60)*1)&gt;1,0,1)</f>
        <v>0</v>
      </c>
    </row>
    <row r="61" spans="1:25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9" t="str">
        <f>VLOOKUP(Таблица1[[#This Row],[Region]],Таблица5[],2,FALSE)</f>
        <v>Chuck Magee</v>
      </c>
      <c r="W61" s="19">
        <f>IFERROR(VLOOKUP(Таблица1[[#This Row],[Order ID]],Таблица4[],2,FALSE),"")</f>
        <v>1</v>
      </c>
      <c r="X61" s="19">
        <f>NOT(IFERROR(VLOOKUP(Таблица1[[#This Row],[Order ID]],Таблица4[],2,FALSE),0))*1</f>
        <v>0</v>
      </c>
      <c r="Y61" s="19">
        <f>IF(SUMPRODUCT(($F$2:$F61=F61)*1)&gt;1,0,1)</f>
        <v>0</v>
      </c>
    </row>
    <row r="62" spans="1:25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9" t="str">
        <f>VLOOKUP(Таблица1[[#This Row],[Region]],Таблица5[],2,FALSE)</f>
        <v>Chuck Magee</v>
      </c>
      <c r="W62" s="19">
        <f>IFERROR(VLOOKUP(Таблица1[[#This Row],[Order ID]],Таблица4[],2,FALSE),"")</f>
        <v>1</v>
      </c>
      <c r="X62" s="19">
        <f>NOT(IFERROR(VLOOKUP(Таблица1[[#This Row],[Order ID]],Таблица4[],2,FALSE),0))*1</f>
        <v>0</v>
      </c>
      <c r="Y62" s="19">
        <f>IF(SUMPRODUCT(($F$2:$F62=F62)*1)&gt;1,0,1)</f>
        <v>0</v>
      </c>
    </row>
    <row r="63" spans="1:25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9" t="str">
        <f>VLOOKUP(Таблица1[[#This Row],[Region]],Таблица5[],2,FALSE)</f>
        <v>Chuck Magee</v>
      </c>
      <c r="W63" s="19">
        <f>IFERROR(VLOOKUP(Таблица1[[#This Row],[Order ID]],Таблица4[],2,FALSE),"")</f>
        <v>1</v>
      </c>
      <c r="X63" s="19">
        <f>NOT(IFERROR(VLOOKUP(Таблица1[[#This Row],[Order ID]],Таблица4[],2,FALSE),0))*1</f>
        <v>0</v>
      </c>
      <c r="Y63" s="19">
        <f>IF(SUMPRODUCT(($F$2:$F63=F63)*1)&gt;1,0,1)</f>
        <v>0</v>
      </c>
    </row>
    <row r="64" spans="1:25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9" t="str">
        <f>VLOOKUP(Таблица1[[#This Row],[Region]],Таблица5[],2,FALSE)</f>
        <v>Anna Andreadi</v>
      </c>
      <c r="W64" s="19" t="str">
        <f>IFERROR(VLOOKUP(Таблица1[[#This Row],[Order ID]],Таблица4[],2,FALSE),"")</f>
        <v/>
      </c>
      <c r="X64" s="19">
        <f>NOT(IFERROR(VLOOKUP(Таблица1[[#This Row],[Order ID]],Таблица4[],2,FALSE),0))*1</f>
        <v>1</v>
      </c>
      <c r="Y64" s="19">
        <f>IF(SUMPRODUCT(($F$2:$F64=F64)*1)&gt;1,0,1)</f>
        <v>1</v>
      </c>
    </row>
    <row r="65" spans="1:25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9" t="str">
        <f>VLOOKUP(Таблица1[[#This Row],[Region]],Таблица5[],2,FALSE)</f>
        <v>Anna Andreadi</v>
      </c>
      <c r="W65" s="19" t="str">
        <f>IFERROR(VLOOKUP(Таблица1[[#This Row],[Order ID]],Таблица4[],2,FALSE),"")</f>
        <v/>
      </c>
      <c r="X65" s="19">
        <f>NOT(IFERROR(VLOOKUP(Таблица1[[#This Row],[Order ID]],Таблица4[],2,FALSE),0))*1</f>
        <v>1</v>
      </c>
      <c r="Y65" s="19">
        <f>IF(SUMPRODUCT(($F$2:$F65=F65)*1)&gt;1,0,1)</f>
        <v>0</v>
      </c>
    </row>
    <row r="66" spans="1:25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9" t="str">
        <f>VLOOKUP(Таблица1[[#This Row],[Region]],Таблица5[],2,FALSE)</f>
        <v>Anna Andreadi</v>
      </c>
      <c r="W66" s="19" t="str">
        <f>IFERROR(VLOOKUP(Таблица1[[#This Row],[Order ID]],Таблица4[],2,FALSE),"")</f>
        <v/>
      </c>
      <c r="X66" s="19">
        <f>NOT(IFERROR(VLOOKUP(Таблица1[[#This Row],[Order ID]],Таблица4[],2,FALSE),0))*1</f>
        <v>1</v>
      </c>
      <c r="Y66" s="19">
        <f>IF(SUMPRODUCT(($F$2:$F66=F66)*1)&gt;1,0,1)</f>
        <v>0</v>
      </c>
    </row>
    <row r="67" spans="1:25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9" t="str">
        <f>VLOOKUP(Таблица1[[#This Row],[Region]],Таблица5[],2,FALSE)</f>
        <v>Anna Andreadi</v>
      </c>
      <c r="W67" s="19" t="str">
        <f>IFERROR(VLOOKUP(Таблица1[[#This Row],[Order ID]],Таблица4[],2,FALSE),"")</f>
        <v/>
      </c>
      <c r="X67" s="19">
        <f>NOT(IFERROR(VLOOKUP(Таблица1[[#This Row],[Order ID]],Таблица4[],2,FALSE),0))*1</f>
        <v>1</v>
      </c>
      <c r="Y67" s="19">
        <f>IF(SUMPRODUCT(($F$2:$F67=F67)*1)&gt;1,0,1)</f>
        <v>0</v>
      </c>
    </row>
    <row r="68" spans="1:25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9" t="str">
        <f>VLOOKUP(Таблица1[[#This Row],[Region]],Таблица5[],2,FALSE)</f>
        <v>Kelly Williams</v>
      </c>
      <c r="W68" s="19" t="str">
        <f>IFERROR(VLOOKUP(Таблица1[[#This Row],[Order ID]],Таблица4[],2,FALSE),"")</f>
        <v/>
      </c>
      <c r="X68" s="19">
        <f>NOT(IFERROR(VLOOKUP(Таблица1[[#This Row],[Order ID]],Таблица4[],2,FALSE),0))*1</f>
        <v>1</v>
      </c>
      <c r="Y68" s="19">
        <f>IF(SUMPRODUCT(($F$2:$F68=F68)*1)&gt;1,0,1)</f>
        <v>1</v>
      </c>
    </row>
    <row r="69" spans="1:25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9" t="str">
        <f>VLOOKUP(Таблица1[[#This Row],[Region]],Таблица5[],2,FALSE)</f>
        <v>Anna Andreadi</v>
      </c>
      <c r="W69" s="19" t="str">
        <f>IFERROR(VLOOKUP(Таблица1[[#This Row],[Order ID]],Таблица4[],2,FALSE),"")</f>
        <v/>
      </c>
      <c r="X69" s="19">
        <f>NOT(IFERROR(VLOOKUP(Таблица1[[#This Row],[Order ID]],Таблица4[],2,FALSE),0))*1</f>
        <v>1</v>
      </c>
      <c r="Y69" s="19">
        <f>IF(SUMPRODUCT(($F$2:$F69=F69)*1)&gt;1,0,1)</f>
        <v>1</v>
      </c>
    </row>
    <row r="70" spans="1:25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9" t="str">
        <f>VLOOKUP(Таблица1[[#This Row],[Region]],Таблица5[],2,FALSE)</f>
        <v>Anna Andreadi</v>
      </c>
      <c r="W70" s="19" t="str">
        <f>IFERROR(VLOOKUP(Таблица1[[#This Row],[Order ID]],Таблица4[],2,FALSE),"")</f>
        <v/>
      </c>
      <c r="X70" s="19">
        <f>NOT(IFERROR(VLOOKUP(Таблица1[[#This Row],[Order ID]],Таблица4[],2,FALSE),0))*1</f>
        <v>1</v>
      </c>
      <c r="Y70" s="19">
        <f>IF(SUMPRODUCT(($F$2:$F70=F70)*1)&gt;1,0,1)</f>
        <v>0</v>
      </c>
    </row>
    <row r="71" spans="1:25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9" t="str">
        <f>VLOOKUP(Таблица1[[#This Row],[Region]],Таблица5[],2,FALSE)</f>
        <v>Cassandra Brandow</v>
      </c>
      <c r="W71" s="19" t="str">
        <f>IFERROR(VLOOKUP(Таблица1[[#This Row],[Order ID]],Таблица4[],2,FALSE),"")</f>
        <v/>
      </c>
      <c r="X71" s="19">
        <f>NOT(IFERROR(VLOOKUP(Таблица1[[#This Row],[Order ID]],Таблица4[],2,FALSE),0))*1</f>
        <v>1</v>
      </c>
      <c r="Y71" s="19">
        <f>IF(SUMPRODUCT(($F$2:$F71=F71)*1)&gt;1,0,1)</f>
        <v>1</v>
      </c>
    </row>
    <row r="72" spans="1:25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9" t="str">
        <f>VLOOKUP(Таблица1[[#This Row],[Region]],Таблица5[],2,FALSE)</f>
        <v>Chuck Magee</v>
      </c>
      <c r="W72" s="19" t="str">
        <f>IFERROR(VLOOKUP(Таблица1[[#This Row],[Order ID]],Таблица4[],2,FALSE),"")</f>
        <v/>
      </c>
      <c r="X72" s="19">
        <f>NOT(IFERROR(VLOOKUP(Таблица1[[#This Row],[Order ID]],Таблица4[],2,FALSE),0))*1</f>
        <v>1</v>
      </c>
      <c r="Y72" s="19">
        <f>IF(SUMPRODUCT(($F$2:$F72=F72)*1)&gt;1,0,1)</f>
        <v>1</v>
      </c>
    </row>
    <row r="73" spans="1:25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9" t="str">
        <f>VLOOKUP(Таблица1[[#This Row],[Region]],Таблица5[],2,FALSE)</f>
        <v>Kelly Williams</v>
      </c>
      <c r="W73" s="19" t="str">
        <f>IFERROR(VLOOKUP(Таблица1[[#This Row],[Order ID]],Таблица4[],2,FALSE),"")</f>
        <v/>
      </c>
      <c r="X73" s="19">
        <f>NOT(IFERROR(VLOOKUP(Таблица1[[#This Row],[Order ID]],Таблица4[],2,FALSE),0))*1</f>
        <v>1</v>
      </c>
      <c r="Y73" s="19">
        <f>IF(SUMPRODUCT(($F$2:$F73=F73)*1)&gt;1,0,1)</f>
        <v>0</v>
      </c>
    </row>
    <row r="74" spans="1:25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9" t="str">
        <f>VLOOKUP(Таблица1[[#This Row],[Region]],Таблица5[],2,FALSE)</f>
        <v>Cassandra Brandow</v>
      </c>
      <c r="W74" s="19" t="str">
        <f>IFERROR(VLOOKUP(Таблица1[[#This Row],[Order ID]],Таблица4[],2,FALSE),"")</f>
        <v/>
      </c>
      <c r="X74" s="19">
        <f>NOT(IFERROR(VLOOKUP(Таблица1[[#This Row],[Order ID]],Таблица4[],2,FALSE),0))*1</f>
        <v>1</v>
      </c>
      <c r="Y74" s="19">
        <f>IF(SUMPRODUCT(($F$2:$F74=F74)*1)&gt;1,0,1)</f>
        <v>1</v>
      </c>
    </row>
    <row r="75" spans="1:25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9" t="str">
        <f>VLOOKUP(Таблица1[[#This Row],[Region]],Таблица5[],2,FALSE)</f>
        <v>Cassandra Brandow</v>
      </c>
      <c r="W75" s="19" t="str">
        <f>IFERROR(VLOOKUP(Таблица1[[#This Row],[Order ID]],Таблица4[],2,FALSE),"")</f>
        <v/>
      </c>
      <c r="X75" s="19">
        <f>NOT(IFERROR(VLOOKUP(Таблица1[[#This Row],[Order ID]],Таблица4[],2,FALSE),0))*1</f>
        <v>1</v>
      </c>
      <c r="Y75" s="19">
        <f>IF(SUMPRODUCT(($F$2:$F75=F75)*1)&gt;1,0,1)</f>
        <v>0</v>
      </c>
    </row>
    <row r="76" spans="1:25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9" t="str">
        <f>VLOOKUP(Таблица1[[#This Row],[Region]],Таблица5[],2,FALSE)</f>
        <v>Cassandra Brandow</v>
      </c>
      <c r="W76" s="19" t="str">
        <f>IFERROR(VLOOKUP(Таблица1[[#This Row],[Order ID]],Таблица4[],2,FALSE),"")</f>
        <v/>
      </c>
      <c r="X76" s="19">
        <f>NOT(IFERROR(VLOOKUP(Таблица1[[#This Row],[Order ID]],Таблица4[],2,FALSE),0))*1</f>
        <v>1</v>
      </c>
      <c r="Y76" s="19">
        <f>IF(SUMPRODUCT(($F$2:$F76=F76)*1)&gt;1,0,1)</f>
        <v>0</v>
      </c>
    </row>
    <row r="77" spans="1:25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9" t="str">
        <f>VLOOKUP(Таблица1[[#This Row],[Region]],Таблица5[],2,FALSE)</f>
        <v>Kelly Williams</v>
      </c>
      <c r="W77" s="19" t="str">
        <f>IFERROR(VLOOKUP(Таблица1[[#This Row],[Order ID]],Таблица4[],2,FALSE),"")</f>
        <v/>
      </c>
      <c r="X77" s="19">
        <f>NOT(IFERROR(VLOOKUP(Таблица1[[#This Row],[Order ID]],Таблица4[],2,FALSE),0))*1</f>
        <v>1</v>
      </c>
      <c r="Y77" s="19">
        <f>IF(SUMPRODUCT(($F$2:$F77=F77)*1)&gt;1,0,1)</f>
        <v>1</v>
      </c>
    </row>
    <row r="78" spans="1:25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9" t="str">
        <f>VLOOKUP(Таблица1[[#This Row],[Region]],Таблица5[],2,FALSE)</f>
        <v>Kelly Williams</v>
      </c>
      <c r="W78" s="19" t="str">
        <f>IFERROR(VLOOKUP(Таблица1[[#This Row],[Order ID]],Таблица4[],2,FALSE),"")</f>
        <v/>
      </c>
      <c r="X78" s="19">
        <f>NOT(IFERROR(VLOOKUP(Таблица1[[#This Row],[Order ID]],Таблица4[],2,FALSE),0))*1</f>
        <v>1</v>
      </c>
      <c r="Y78" s="19">
        <f>IF(SUMPRODUCT(($F$2:$F78=F78)*1)&gt;1,0,1)</f>
        <v>0</v>
      </c>
    </row>
    <row r="79" spans="1:25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9" t="str">
        <f>VLOOKUP(Таблица1[[#This Row],[Region]],Таблица5[],2,FALSE)</f>
        <v>Kelly Williams</v>
      </c>
      <c r="W79" s="19" t="str">
        <f>IFERROR(VLOOKUP(Таблица1[[#This Row],[Order ID]],Таблица4[],2,FALSE),"")</f>
        <v/>
      </c>
      <c r="X79" s="19">
        <f>NOT(IFERROR(VLOOKUP(Таблица1[[#This Row],[Order ID]],Таблица4[],2,FALSE),0))*1</f>
        <v>1</v>
      </c>
      <c r="Y79" s="19">
        <f>IF(SUMPRODUCT(($F$2:$F79=F79)*1)&gt;1,0,1)</f>
        <v>0</v>
      </c>
    </row>
    <row r="80" spans="1:25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9" t="str">
        <f>VLOOKUP(Таблица1[[#This Row],[Region]],Таблица5[],2,FALSE)</f>
        <v>Kelly Williams</v>
      </c>
      <c r="W80" s="19" t="str">
        <f>IFERROR(VLOOKUP(Таблица1[[#This Row],[Order ID]],Таблица4[],2,FALSE),"")</f>
        <v/>
      </c>
      <c r="X80" s="19">
        <f>NOT(IFERROR(VLOOKUP(Таблица1[[#This Row],[Order ID]],Таблица4[],2,FALSE),0))*1</f>
        <v>1</v>
      </c>
      <c r="Y80" s="19">
        <f>IF(SUMPRODUCT(($F$2:$F80=F80)*1)&gt;1,0,1)</f>
        <v>0</v>
      </c>
    </row>
    <row r="81" spans="1:25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9" t="str">
        <f>VLOOKUP(Таблица1[[#This Row],[Region]],Таблица5[],2,FALSE)</f>
        <v>Cassandra Brandow</v>
      </c>
      <c r="W81" s="19" t="str">
        <f>IFERROR(VLOOKUP(Таблица1[[#This Row],[Order ID]],Таблица4[],2,FALSE),"")</f>
        <v/>
      </c>
      <c r="X81" s="19">
        <f>NOT(IFERROR(VLOOKUP(Таблица1[[#This Row],[Order ID]],Таблица4[],2,FALSE),0))*1</f>
        <v>1</v>
      </c>
      <c r="Y81" s="19">
        <f>IF(SUMPRODUCT(($F$2:$F81=F81)*1)&gt;1,0,1)</f>
        <v>1</v>
      </c>
    </row>
    <row r="82" spans="1:25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9" t="str">
        <f>VLOOKUP(Таблица1[[#This Row],[Region]],Таблица5[],2,FALSE)</f>
        <v>Cassandra Brandow</v>
      </c>
      <c r="W82" s="19" t="str">
        <f>IFERROR(VLOOKUP(Таблица1[[#This Row],[Order ID]],Таблица4[],2,FALSE),"")</f>
        <v/>
      </c>
      <c r="X82" s="19">
        <f>NOT(IFERROR(VLOOKUP(Таблица1[[#This Row],[Order ID]],Таблица4[],2,FALSE),0))*1</f>
        <v>1</v>
      </c>
      <c r="Y82" s="19">
        <f>IF(SUMPRODUCT(($F$2:$F82=F82)*1)&gt;1,0,1)</f>
        <v>0</v>
      </c>
    </row>
    <row r="83" spans="1:25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9" t="str">
        <f>VLOOKUP(Таблица1[[#This Row],[Region]],Таблица5[],2,FALSE)</f>
        <v>Anna Andreadi</v>
      </c>
      <c r="W83" s="19" t="str">
        <f>IFERROR(VLOOKUP(Таблица1[[#This Row],[Order ID]],Таблица4[],2,FALSE),"")</f>
        <v/>
      </c>
      <c r="X83" s="19">
        <f>NOT(IFERROR(VLOOKUP(Таблица1[[#This Row],[Order ID]],Таблица4[],2,FALSE),0))*1</f>
        <v>1</v>
      </c>
      <c r="Y83" s="19">
        <f>IF(SUMPRODUCT(($F$2:$F83=F83)*1)&gt;1,0,1)</f>
        <v>1</v>
      </c>
    </row>
    <row r="84" spans="1:25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9" t="str">
        <f>VLOOKUP(Таблица1[[#This Row],[Region]],Таблица5[],2,FALSE)</f>
        <v>Anna Andreadi</v>
      </c>
      <c r="W84" s="19" t="str">
        <f>IFERROR(VLOOKUP(Таблица1[[#This Row],[Order ID]],Таблица4[],2,FALSE),"")</f>
        <v/>
      </c>
      <c r="X84" s="19">
        <f>NOT(IFERROR(VLOOKUP(Таблица1[[#This Row],[Order ID]],Таблица4[],2,FALSE),0))*1</f>
        <v>1</v>
      </c>
      <c r="Y84" s="19">
        <f>IF(SUMPRODUCT(($F$2:$F84=F84)*1)&gt;1,0,1)</f>
        <v>0</v>
      </c>
    </row>
    <row r="85" spans="1:25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9" t="str">
        <f>VLOOKUP(Таблица1[[#This Row],[Region]],Таблица5[],2,FALSE)</f>
        <v>Cassandra Brandow</v>
      </c>
      <c r="W85" s="19" t="str">
        <f>IFERROR(VLOOKUP(Таблица1[[#This Row],[Order ID]],Таблица4[],2,FALSE),"")</f>
        <v/>
      </c>
      <c r="X85" s="19">
        <f>NOT(IFERROR(VLOOKUP(Таблица1[[#This Row],[Order ID]],Таблица4[],2,FALSE),0))*1</f>
        <v>1</v>
      </c>
      <c r="Y85" s="19">
        <f>IF(SUMPRODUCT(($F$2:$F85=F85)*1)&gt;1,0,1)</f>
        <v>1</v>
      </c>
    </row>
    <row r="86" spans="1:25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9" t="str">
        <f>VLOOKUP(Таблица1[[#This Row],[Region]],Таблица5[],2,FALSE)</f>
        <v>Kelly Williams</v>
      </c>
      <c r="W86" s="19" t="str">
        <f>IFERROR(VLOOKUP(Таблица1[[#This Row],[Order ID]],Таблица4[],2,FALSE),"")</f>
        <v/>
      </c>
      <c r="X86" s="19">
        <f>NOT(IFERROR(VLOOKUP(Таблица1[[#This Row],[Order ID]],Таблица4[],2,FALSE),0))*1</f>
        <v>1</v>
      </c>
      <c r="Y86" s="19">
        <f>IF(SUMPRODUCT(($F$2:$F86=F86)*1)&gt;1,0,1)</f>
        <v>1</v>
      </c>
    </row>
    <row r="87" spans="1:25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9" t="str">
        <f>VLOOKUP(Таблица1[[#This Row],[Region]],Таблица5[],2,FALSE)</f>
        <v>Cassandra Brandow</v>
      </c>
      <c r="W87" s="19" t="str">
        <f>IFERROR(VLOOKUP(Таблица1[[#This Row],[Order ID]],Таблица4[],2,FALSE),"")</f>
        <v/>
      </c>
      <c r="X87" s="19">
        <f>NOT(IFERROR(VLOOKUP(Таблица1[[#This Row],[Order ID]],Таблица4[],2,FALSE),0))*1</f>
        <v>1</v>
      </c>
      <c r="Y87" s="19">
        <f>IF(SUMPRODUCT(($F$2:$F87=F87)*1)&gt;1,0,1)</f>
        <v>0</v>
      </c>
    </row>
    <row r="88" spans="1:25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9" t="str">
        <f>VLOOKUP(Таблица1[[#This Row],[Region]],Таблица5[],2,FALSE)</f>
        <v>Kelly Williams</v>
      </c>
      <c r="W88" s="19" t="str">
        <f>IFERROR(VLOOKUP(Таблица1[[#This Row],[Order ID]],Таблица4[],2,FALSE),"")</f>
        <v/>
      </c>
      <c r="X88" s="19">
        <f>NOT(IFERROR(VLOOKUP(Таблица1[[#This Row],[Order ID]],Таблица4[],2,FALSE),0))*1</f>
        <v>1</v>
      </c>
      <c r="Y88" s="19">
        <f>IF(SUMPRODUCT(($F$2:$F88=F88)*1)&gt;1,0,1)</f>
        <v>1</v>
      </c>
    </row>
    <row r="89" spans="1:25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9" t="str">
        <f>VLOOKUP(Таблица1[[#This Row],[Region]],Таблица5[],2,FALSE)</f>
        <v>Kelly Williams</v>
      </c>
      <c r="W89" s="19" t="str">
        <f>IFERROR(VLOOKUP(Таблица1[[#This Row],[Order ID]],Таблица4[],2,FALSE),"")</f>
        <v/>
      </c>
      <c r="X89" s="19">
        <f>NOT(IFERROR(VLOOKUP(Таблица1[[#This Row],[Order ID]],Таблица4[],2,FALSE),0))*1</f>
        <v>1</v>
      </c>
      <c r="Y89" s="19">
        <f>IF(SUMPRODUCT(($F$2:$F89=F89)*1)&gt;1,0,1)</f>
        <v>0</v>
      </c>
    </row>
    <row r="90" spans="1:25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9" t="str">
        <f>VLOOKUP(Таблица1[[#This Row],[Region]],Таблица5[],2,FALSE)</f>
        <v>Kelly Williams</v>
      </c>
      <c r="W90" s="19" t="str">
        <f>IFERROR(VLOOKUP(Таблица1[[#This Row],[Order ID]],Таблица4[],2,FALSE),"")</f>
        <v/>
      </c>
      <c r="X90" s="19">
        <f>NOT(IFERROR(VLOOKUP(Таблица1[[#This Row],[Order ID]],Таблица4[],2,FALSE),0))*1</f>
        <v>1</v>
      </c>
      <c r="Y90" s="19">
        <f>IF(SUMPRODUCT(($F$2:$F90=F90)*1)&gt;1,0,1)</f>
        <v>1</v>
      </c>
    </row>
    <row r="91" spans="1:25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9" t="str">
        <f>VLOOKUP(Таблица1[[#This Row],[Region]],Таблица5[],2,FALSE)</f>
        <v>Anna Andreadi</v>
      </c>
      <c r="W91" s="19">
        <f>IFERROR(VLOOKUP(Таблица1[[#This Row],[Order ID]],Таблица4[],2,FALSE),"")</f>
        <v>1</v>
      </c>
      <c r="X91" s="19">
        <f>NOT(IFERROR(VLOOKUP(Таблица1[[#This Row],[Order ID]],Таблица4[],2,FALSE),0))*1</f>
        <v>0</v>
      </c>
      <c r="Y91" s="19">
        <f>IF(SUMPRODUCT(($F$2:$F91=F91)*1)&gt;1,0,1)</f>
        <v>1</v>
      </c>
    </row>
    <row r="92" spans="1:25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9" t="str">
        <f>VLOOKUP(Таблица1[[#This Row],[Region]],Таблица5[],2,FALSE)</f>
        <v>Anna Andreadi</v>
      </c>
      <c r="W92" s="19">
        <f>IFERROR(VLOOKUP(Таблица1[[#This Row],[Order ID]],Таблица4[],2,FALSE),"")</f>
        <v>1</v>
      </c>
      <c r="X92" s="19">
        <f>NOT(IFERROR(VLOOKUP(Таблица1[[#This Row],[Order ID]],Таблица4[],2,FALSE),0))*1</f>
        <v>0</v>
      </c>
      <c r="Y92" s="19">
        <f>IF(SUMPRODUCT(($F$2:$F92=F92)*1)&gt;1,0,1)</f>
        <v>0</v>
      </c>
    </row>
    <row r="93" spans="1:25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9" t="str">
        <f>VLOOKUP(Таблица1[[#This Row],[Region]],Таблица5[],2,FALSE)</f>
        <v>Anna Andreadi</v>
      </c>
      <c r="W93" s="19">
        <f>IFERROR(VLOOKUP(Таблица1[[#This Row],[Order ID]],Таблица4[],2,FALSE),"")</f>
        <v>1</v>
      </c>
      <c r="X93" s="19">
        <f>NOT(IFERROR(VLOOKUP(Таблица1[[#This Row],[Order ID]],Таблица4[],2,FALSE),0))*1</f>
        <v>0</v>
      </c>
      <c r="Y93" s="19">
        <f>IF(SUMPRODUCT(($F$2:$F93=F93)*1)&gt;1,0,1)</f>
        <v>0</v>
      </c>
    </row>
    <row r="94" spans="1:25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9" t="str">
        <f>VLOOKUP(Таблица1[[#This Row],[Region]],Таблица5[],2,FALSE)</f>
        <v>Kelly Williams</v>
      </c>
      <c r="W94" s="19" t="str">
        <f>IFERROR(VLOOKUP(Таблица1[[#This Row],[Order ID]],Таблица4[],2,FALSE),"")</f>
        <v/>
      </c>
      <c r="X94" s="19">
        <f>NOT(IFERROR(VLOOKUP(Таблица1[[#This Row],[Order ID]],Таблица4[],2,FALSE),0))*1</f>
        <v>1</v>
      </c>
      <c r="Y94" s="19">
        <f>IF(SUMPRODUCT(($F$2:$F94=F94)*1)&gt;1,0,1)</f>
        <v>1</v>
      </c>
    </row>
    <row r="95" spans="1:25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9" t="str">
        <f>VLOOKUP(Таблица1[[#This Row],[Region]],Таблица5[],2,FALSE)</f>
        <v>Kelly Williams</v>
      </c>
      <c r="W95" s="19" t="str">
        <f>IFERROR(VLOOKUP(Таблица1[[#This Row],[Order ID]],Таблица4[],2,FALSE),"")</f>
        <v/>
      </c>
      <c r="X95" s="19">
        <f>NOT(IFERROR(VLOOKUP(Таблица1[[#This Row],[Order ID]],Таблица4[],2,FALSE),0))*1</f>
        <v>1</v>
      </c>
      <c r="Y95" s="19">
        <f>IF(SUMPRODUCT(($F$2:$F95=F95)*1)&gt;1,0,1)</f>
        <v>0</v>
      </c>
    </row>
    <row r="96" spans="1:25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9" t="str">
        <f>VLOOKUP(Таблица1[[#This Row],[Region]],Таблица5[],2,FALSE)</f>
        <v>Kelly Williams</v>
      </c>
      <c r="W96" s="19" t="str">
        <f>IFERROR(VLOOKUP(Таблица1[[#This Row],[Order ID]],Таблица4[],2,FALSE),"")</f>
        <v/>
      </c>
      <c r="X96" s="19">
        <f>NOT(IFERROR(VLOOKUP(Таблица1[[#This Row],[Order ID]],Таблица4[],2,FALSE),0))*1</f>
        <v>1</v>
      </c>
      <c r="Y96" s="19">
        <f>IF(SUMPRODUCT(($F$2:$F96=F96)*1)&gt;1,0,1)</f>
        <v>0</v>
      </c>
    </row>
    <row r="97" spans="1:25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9" t="str">
        <f>VLOOKUP(Таблица1[[#This Row],[Region]],Таблица5[],2,FALSE)</f>
        <v>Anna Andreadi</v>
      </c>
      <c r="W97" s="19" t="str">
        <f>IFERROR(VLOOKUP(Таблица1[[#This Row],[Order ID]],Таблица4[],2,FALSE),"")</f>
        <v/>
      </c>
      <c r="X97" s="19">
        <f>NOT(IFERROR(VLOOKUP(Таблица1[[#This Row],[Order ID]],Таблица4[],2,FALSE),0))*1</f>
        <v>1</v>
      </c>
      <c r="Y97" s="19">
        <f>IF(SUMPRODUCT(($F$2:$F97=F97)*1)&gt;1,0,1)</f>
        <v>1</v>
      </c>
    </row>
    <row r="98" spans="1:25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9" t="str">
        <f>VLOOKUP(Таблица1[[#This Row],[Region]],Таблица5[],2,FALSE)</f>
        <v>Chuck Magee</v>
      </c>
      <c r="W98" s="19" t="str">
        <f>IFERROR(VLOOKUP(Таблица1[[#This Row],[Order ID]],Таблица4[],2,FALSE),"")</f>
        <v/>
      </c>
      <c r="X98" s="19">
        <f>NOT(IFERROR(VLOOKUP(Таблица1[[#This Row],[Order ID]],Таблица4[],2,FALSE),0))*1</f>
        <v>1</v>
      </c>
      <c r="Y98" s="19">
        <f>IF(SUMPRODUCT(($F$2:$F98=F98)*1)&gt;1,0,1)</f>
        <v>1</v>
      </c>
    </row>
    <row r="99" spans="1:25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9" t="str">
        <f>VLOOKUP(Таблица1[[#This Row],[Region]],Таблица5[],2,FALSE)</f>
        <v>Anna Andreadi</v>
      </c>
      <c r="W99" s="19" t="str">
        <f>IFERROR(VLOOKUP(Таблица1[[#This Row],[Order ID]],Таблица4[],2,FALSE),"")</f>
        <v/>
      </c>
      <c r="X99" s="19">
        <f>NOT(IFERROR(VLOOKUP(Таблица1[[#This Row],[Order ID]],Таблица4[],2,FALSE),0))*1</f>
        <v>1</v>
      </c>
      <c r="Y99" s="19">
        <f>IF(SUMPRODUCT(($F$2:$F99=F99)*1)&gt;1,0,1)</f>
        <v>1</v>
      </c>
    </row>
    <row r="100" spans="1:25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9" t="str">
        <f>VLOOKUP(Таблица1[[#This Row],[Region]],Таблица5[],2,FALSE)</f>
        <v>Kelly Williams</v>
      </c>
      <c r="W100" s="19" t="str">
        <f>IFERROR(VLOOKUP(Таблица1[[#This Row],[Order ID]],Таблица4[],2,FALSE),"")</f>
        <v/>
      </c>
      <c r="X100" s="19">
        <f>NOT(IFERROR(VLOOKUP(Таблица1[[#This Row],[Order ID]],Таблица4[],2,FALSE),0))*1</f>
        <v>1</v>
      </c>
      <c r="Y100" s="19">
        <f>IF(SUMPRODUCT(($F$2:$F100=F100)*1)&gt;1,0,1)</f>
        <v>1</v>
      </c>
    </row>
    <row r="101" spans="1:25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9" t="str">
        <f>VLOOKUP(Таблица1[[#This Row],[Region]],Таблица5[],2,FALSE)</f>
        <v>Kelly Williams</v>
      </c>
      <c r="W101" s="19" t="str">
        <f>IFERROR(VLOOKUP(Таблица1[[#This Row],[Order ID]],Таблица4[],2,FALSE),"")</f>
        <v/>
      </c>
      <c r="X101" s="19">
        <f>NOT(IFERROR(VLOOKUP(Таблица1[[#This Row],[Order ID]],Таблица4[],2,FALSE),0))*1</f>
        <v>1</v>
      </c>
      <c r="Y101" s="19">
        <f>IF(SUMPRODUCT(($F$2:$F101=F101)*1)&gt;1,0,1)</f>
        <v>1</v>
      </c>
    </row>
    <row r="102" spans="1:25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9" t="str">
        <f>VLOOKUP(Таблица1[[#This Row],[Region]],Таблица5[],2,FALSE)</f>
        <v>Kelly Williams</v>
      </c>
      <c r="W102" s="19" t="str">
        <f>IFERROR(VLOOKUP(Таблица1[[#This Row],[Order ID]],Таблица4[],2,FALSE),"")</f>
        <v/>
      </c>
      <c r="X102" s="19">
        <f>NOT(IFERROR(VLOOKUP(Таблица1[[#This Row],[Order ID]],Таблица4[],2,FALSE),0))*1</f>
        <v>1</v>
      </c>
      <c r="Y102" s="19">
        <f>IF(SUMPRODUCT(($F$2:$F102=F102)*1)&gt;1,0,1)</f>
        <v>0</v>
      </c>
    </row>
    <row r="103" spans="1:25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9" t="str">
        <f>VLOOKUP(Таблица1[[#This Row],[Region]],Таблица5[],2,FALSE)</f>
        <v>Kelly Williams</v>
      </c>
      <c r="W103" s="19" t="str">
        <f>IFERROR(VLOOKUP(Таблица1[[#This Row],[Order ID]],Таблица4[],2,FALSE),"")</f>
        <v/>
      </c>
      <c r="X103" s="19">
        <f>NOT(IFERROR(VLOOKUP(Таблица1[[#This Row],[Order ID]],Таблица4[],2,FALSE),0))*1</f>
        <v>1</v>
      </c>
      <c r="Y103" s="19">
        <f>IF(SUMPRODUCT(($F$2:$F103=F103)*1)&gt;1,0,1)</f>
        <v>0</v>
      </c>
    </row>
    <row r="104" spans="1:25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9" t="str">
        <f>VLOOKUP(Таблица1[[#This Row],[Region]],Таблица5[],2,FALSE)</f>
        <v>Kelly Williams</v>
      </c>
      <c r="W104" s="19" t="str">
        <f>IFERROR(VLOOKUP(Таблица1[[#This Row],[Order ID]],Таблица4[],2,FALSE),"")</f>
        <v/>
      </c>
      <c r="X104" s="19">
        <f>NOT(IFERROR(VLOOKUP(Таблица1[[#This Row],[Order ID]],Таблица4[],2,FALSE),0))*1</f>
        <v>1</v>
      </c>
      <c r="Y104" s="19">
        <f>IF(SUMPRODUCT(($F$2:$F104=F104)*1)&gt;1,0,1)</f>
        <v>1</v>
      </c>
    </row>
    <row r="105" spans="1:25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9" t="str">
        <f>VLOOKUP(Таблица1[[#This Row],[Region]],Таблица5[],2,FALSE)</f>
        <v>Anna Andreadi</v>
      </c>
      <c r="W105" s="19" t="str">
        <f>IFERROR(VLOOKUP(Таблица1[[#This Row],[Order ID]],Таблица4[],2,FALSE),"")</f>
        <v/>
      </c>
      <c r="X105" s="19">
        <f>NOT(IFERROR(VLOOKUP(Таблица1[[#This Row],[Order ID]],Таблица4[],2,FALSE),0))*1</f>
        <v>1</v>
      </c>
      <c r="Y105" s="19">
        <f>IF(SUMPRODUCT(($F$2:$F105=F105)*1)&gt;1,0,1)</f>
        <v>1</v>
      </c>
    </row>
    <row r="106" spans="1:25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9" t="str">
        <f>VLOOKUP(Таблица1[[#This Row],[Region]],Таблица5[],2,FALSE)</f>
        <v>Anna Andreadi</v>
      </c>
      <c r="W106" s="19" t="str">
        <f>IFERROR(VLOOKUP(Таблица1[[#This Row],[Order ID]],Таблица4[],2,FALSE),"")</f>
        <v/>
      </c>
      <c r="X106" s="19">
        <f>NOT(IFERROR(VLOOKUP(Таблица1[[#This Row],[Order ID]],Таблица4[],2,FALSE),0))*1</f>
        <v>1</v>
      </c>
      <c r="Y106" s="19">
        <f>IF(SUMPRODUCT(($F$2:$F106=F106)*1)&gt;1,0,1)</f>
        <v>0</v>
      </c>
    </row>
    <row r="107" spans="1:25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9" t="str">
        <f>VLOOKUP(Таблица1[[#This Row],[Region]],Таблица5[],2,FALSE)</f>
        <v>Anna Andreadi</v>
      </c>
      <c r="W107" s="19" t="str">
        <f>IFERROR(VLOOKUP(Таблица1[[#This Row],[Order ID]],Таблица4[],2,FALSE),"")</f>
        <v/>
      </c>
      <c r="X107" s="19">
        <f>NOT(IFERROR(VLOOKUP(Таблица1[[#This Row],[Order ID]],Таблица4[],2,FALSE),0))*1</f>
        <v>1</v>
      </c>
      <c r="Y107" s="19">
        <f>IF(SUMPRODUCT(($F$2:$F107=F107)*1)&gt;1,0,1)</f>
        <v>0</v>
      </c>
    </row>
    <row r="108" spans="1:25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9" t="str">
        <f>VLOOKUP(Таблица1[[#This Row],[Region]],Таблица5[],2,FALSE)</f>
        <v>Cassandra Brandow</v>
      </c>
      <c r="W108" s="19" t="str">
        <f>IFERROR(VLOOKUP(Таблица1[[#This Row],[Order ID]],Таблица4[],2,FALSE),"")</f>
        <v/>
      </c>
      <c r="X108" s="19">
        <f>NOT(IFERROR(VLOOKUP(Таблица1[[#This Row],[Order ID]],Таблица4[],2,FALSE),0))*1</f>
        <v>1</v>
      </c>
      <c r="Y108" s="19">
        <f>IF(SUMPRODUCT(($F$2:$F108=F108)*1)&gt;1,0,1)</f>
        <v>1</v>
      </c>
    </row>
    <row r="109" spans="1:25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9" t="str">
        <f>VLOOKUP(Таблица1[[#This Row],[Region]],Таблица5[],2,FALSE)</f>
        <v>Cassandra Brandow</v>
      </c>
      <c r="W109" s="19" t="str">
        <f>IFERROR(VLOOKUP(Таблица1[[#This Row],[Order ID]],Таблица4[],2,FALSE),"")</f>
        <v/>
      </c>
      <c r="X109" s="19">
        <f>NOT(IFERROR(VLOOKUP(Таблица1[[#This Row],[Order ID]],Таблица4[],2,FALSE),0))*1</f>
        <v>1</v>
      </c>
      <c r="Y109" s="19">
        <f>IF(SUMPRODUCT(($F$2:$F109=F109)*1)&gt;1,0,1)</f>
        <v>0</v>
      </c>
    </row>
    <row r="110" spans="1:25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9" t="str">
        <f>VLOOKUP(Таблица1[[#This Row],[Region]],Таблица5[],2,FALSE)</f>
        <v>Cassandra Brandow</v>
      </c>
      <c r="W110" s="19" t="str">
        <f>IFERROR(VLOOKUP(Таблица1[[#This Row],[Order ID]],Таблица4[],2,FALSE),"")</f>
        <v/>
      </c>
      <c r="X110" s="19">
        <f>NOT(IFERROR(VLOOKUP(Таблица1[[#This Row],[Order ID]],Таблица4[],2,FALSE),0))*1</f>
        <v>1</v>
      </c>
      <c r="Y110" s="19">
        <f>IF(SUMPRODUCT(($F$2:$F110=F110)*1)&gt;1,0,1)</f>
        <v>0</v>
      </c>
    </row>
    <row r="111" spans="1:25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9" t="str">
        <f>VLOOKUP(Таблица1[[#This Row],[Region]],Таблица5[],2,FALSE)</f>
        <v>Kelly Williams</v>
      </c>
      <c r="W111" s="19" t="str">
        <f>IFERROR(VLOOKUP(Таблица1[[#This Row],[Order ID]],Таблица4[],2,FALSE),"")</f>
        <v/>
      </c>
      <c r="X111" s="19">
        <f>NOT(IFERROR(VLOOKUP(Таблица1[[#This Row],[Order ID]],Таблица4[],2,FALSE),0))*1</f>
        <v>1</v>
      </c>
      <c r="Y111" s="19">
        <f>IF(SUMPRODUCT(($F$2:$F111=F111)*1)&gt;1,0,1)</f>
        <v>1</v>
      </c>
    </row>
    <row r="112" spans="1:25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9" t="str">
        <f>VLOOKUP(Таблица1[[#This Row],[Region]],Таблица5[],2,FALSE)</f>
        <v>Chuck Magee</v>
      </c>
      <c r="W112" s="19" t="str">
        <f>IFERROR(VLOOKUP(Таблица1[[#This Row],[Order ID]],Таблица4[],2,FALSE),"")</f>
        <v/>
      </c>
      <c r="X112" s="19">
        <f>NOT(IFERROR(VLOOKUP(Таблица1[[#This Row],[Order ID]],Таблица4[],2,FALSE),0))*1</f>
        <v>1</v>
      </c>
      <c r="Y112" s="19">
        <f>IF(SUMPRODUCT(($F$2:$F112=F112)*1)&gt;1,0,1)</f>
        <v>1</v>
      </c>
    </row>
    <row r="113" spans="1:25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9" t="str">
        <f>VLOOKUP(Таблица1[[#This Row],[Region]],Таблица5[],2,FALSE)</f>
        <v>Kelly Williams</v>
      </c>
      <c r="W113" s="19" t="str">
        <f>IFERROR(VLOOKUP(Таблица1[[#This Row],[Order ID]],Таблица4[],2,FALSE),"")</f>
        <v/>
      </c>
      <c r="X113" s="19">
        <f>NOT(IFERROR(VLOOKUP(Таблица1[[#This Row],[Order ID]],Таблица4[],2,FALSE),0))*1</f>
        <v>1</v>
      </c>
      <c r="Y113" s="19">
        <f>IF(SUMPRODUCT(($F$2:$F113=F113)*1)&gt;1,0,1)</f>
        <v>1</v>
      </c>
    </row>
    <row r="114" spans="1:25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9" t="str">
        <f>VLOOKUP(Таблица1[[#This Row],[Region]],Таблица5[],2,FALSE)</f>
        <v>Kelly Williams</v>
      </c>
      <c r="W114" s="19" t="str">
        <f>IFERROR(VLOOKUP(Таблица1[[#This Row],[Order ID]],Таблица4[],2,FALSE),"")</f>
        <v/>
      </c>
      <c r="X114" s="19">
        <f>NOT(IFERROR(VLOOKUP(Таблица1[[#This Row],[Order ID]],Таблица4[],2,FALSE),0))*1</f>
        <v>1</v>
      </c>
      <c r="Y114" s="19">
        <f>IF(SUMPRODUCT(($F$2:$F114=F114)*1)&gt;1,0,1)</f>
        <v>0</v>
      </c>
    </row>
    <row r="115" spans="1:25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9" t="str">
        <f>VLOOKUP(Таблица1[[#This Row],[Region]],Таблица5[],2,FALSE)</f>
        <v>Chuck Magee</v>
      </c>
      <c r="W115" s="19" t="str">
        <f>IFERROR(VLOOKUP(Таблица1[[#This Row],[Order ID]],Таблица4[],2,FALSE),"")</f>
        <v/>
      </c>
      <c r="X115" s="19">
        <f>NOT(IFERROR(VLOOKUP(Таблица1[[#This Row],[Order ID]],Таблица4[],2,FALSE),0))*1</f>
        <v>1</v>
      </c>
      <c r="Y115" s="19">
        <f>IF(SUMPRODUCT(($F$2:$F115=F115)*1)&gt;1,0,1)</f>
        <v>1</v>
      </c>
    </row>
    <row r="116" spans="1:25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9" t="str">
        <f>VLOOKUP(Таблица1[[#This Row],[Region]],Таблица5[],2,FALSE)</f>
        <v>Chuck Magee</v>
      </c>
      <c r="W116" s="19" t="str">
        <f>IFERROR(VLOOKUP(Таблица1[[#This Row],[Order ID]],Таблица4[],2,FALSE),"")</f>
        <v/>
      </c>
      <c r="X116" s="19">
        <f>NOT(IFERROR(VLOOKUP(Таблица1[[#This Row],[Order ID]],Таблица4[],2,FALSE),0))*1</f>
        <v>1</v>
      </c>
      <c r="Y116" s="19">
        <f>IF(SUMPRODUCT(($F$2:$F116=F116)*1)&gt;1,0,1)</f>
        <v>0</v>
      </c>
    </row>
    <row r="117" spans="1:25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9" t="str">
        <f>VLOOKUP(Таблица1[[#This Row],[Region]],Таблица5[],2,FALSE)</f>
        <v>Chuck Magee</v>
      </c>
      <c r="W117" s="19" t="str">
        <f>IFERROR(VLOOKUP(Таблица1[[#This Row],[Order ID]],Таблица4[],2,FALSE),"")</f>
        <v/>
      </c>
      <c r="X117" s="19">
        <f>NOT(IFERROR(VLOOKUP(Таблица1[[#This Row],[Order ID]],Таблица4[],2,FALSE),0))*1</f>
        <v>1</v>
      </c>
      <c r="Y117" s="19">
        <f>IF(SUMPRODUCT(($F$2:$F117=F117)*1)&gt;1,0,1)</f>
        <v>0</v>
      </c>
    </row>
    <row r="118" spans="1:25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9" t="str">
        <f>VLOOKUP(Таблица1[[#This Row],[Region]],Таблица5[],2,FALSE)</f>
        <v>Chuck Magee</v>
      </c>
      <c r="W118" s="19" t="str">
        <f>IFERROR(VLOOKUP(Таблица1[[#This Row],[Order ID]],Таблица4[],2,FALSE),"")</f>
        <v/>
      </c>
      <c r="X118" s="19">
        <f>NOT(IFERROR(VLOOKUP(Таблица1[[#This Row],[Order ID]],Таблица4[],2,FALSE),0))*1</f>
        <v>1</v>
      </c>
      <c r="Y118" s="19">
        <f>IF(SUMPRODUCT(($F$2:$F118=F118)*1)&gt;1,0,1)</f>
        <v>0</v>
      </c>
    </row>
    <row r="119" spans="1:25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9" t="str">
        <f>VLOOKUP(Таблица1[[#This Row],[Region]],Таблица5[],2,FALSE)</f>
        <v>Anna Andreadi</v>
      </c>
      <c r="W119" s="19" t="str">
        <f>IFERROR(VLOOKUP(Таблица1[[#This Row],[Order ID]],Таблица4[],2,FALSE),"")</f>
        <v/>
      </c>
      <c r="X119" s="19">
        <f>NOT(IFERROR(VLOOKUP(Таблица1[[#This Row],[Order ID]],Таблица4[],2,FALSE),0))*1</f>
        <v>1</v>
      </c>
      <c r="Y119" s="19">
        <f>IF(SUMPRODUCT(($F$2:$F119=F119)*1)&gt;1,0,1)</f>
        <v>1</v>
      </c>
    </row>
    <row r="120" spans="1:25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9" t="str">
        <f>VLOOKUP(Таблица1[[#This Row],[Region]],Таблица5[],2,FALSE)</f>
        <v>Cassandra Brandow</v>
      </c>
      <c r="W120" s="19" t="str">
        <f>IFERROR(VLOOKUP(Таблица1[[#This Row],[Order ID]],Таблица4[],2,FALSE),"")</f>
        <v/>
      </c>
      <c r="X120" s="19">
        <f>NOT(IFERROR(VLOOKUP(Таблица1[[#This Row],[Order ID]],Таблица4[],2,FALSE),0))*1</f>
        <v>1</v>
      </c>
      <c r="Y120" s="19">
        <f>IF(SUMPRODUCT(($F$2:$F120=F120)*1)&gt;1,0,1)</f>
        <v>1</v>
      </c>
    </row>
    <row r="121" spans="1:25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9" t="str">
        <f>VLOOKUP(Таблица1[[#This Row],[Region]],Таблица5[],2,FALSE)</f>
        <v>Chuck Magee</v>
      </c>
      <c r="W121" s="19" t="str">
        <f>IFERROR(VLOOKUP(Таблица1[[#This Row],[Order ID]],Таблица4[],2,FALSE),"")</f>
        <v/>
      </c>
      <c r="X121" s="19">
        <f>NOT(IFERROR(VLOOKUP(Таблица1[[#This Row],[Order ID]],Таблица4[],2,FALSE),0))*1</f>
        <v>1</v>
      </c>
      <c r="Y121" s="19">
        <f>IF(SUMPRODUCT(($F$2:$F121=F121)*1)&gt;1,0,1)</f>
        <v>1</v>
      </c>
    </row>
    <row r="122" spans="1:25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9" t="str">
        <f>VLOOKUP(Таблица1[[#This Row],[Region]],Таблица5[],2,FALSE)</f>
        <v>Chuck Magee</v>
      </c>
      <c r="W122" s="19" t="str">
        <f>IFERROR(VLOOKUP(Таблица1[[#This Row],[Order ID]],Таблица4[],2,FALSE),"")</f>
        <v/>
      </c>
      <c r="X122" s="19">
        <f>NOT(IFERROR(VLOOKUP(Таблица1[[#This Row],[Order ID]],Таблица4[],2,FALSE),0))*1</f>
        <v>1</v>
      </c>
      <c r="Y122" s="19">
        <f>IF(SUMPRODUCT(($F$2:$F122=F122)*1)&gt;1,0,1)</f>
        <v>0</v>
      </c>
    </row>
    <row r="123" spans="1:25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9" t="str">
        <f>VLOOKUP(Таблица1[[#This Row],[Region]],Таблица5[],2,FALSE)</f>
        <v>Chuck Magee</v>
      </c>
      <c r="W123" s="19" t="str">
        <f>IFERROR(VLOOKUP(Таблица1[[#This Row],[Order ID]],Таблица4[],2,FALSE),"")</f>
        <v/>
      </c>
      <c r="X123" s="19">
        <f>NOT(IFERROR(VLOOKUP(Таблица1[[#This Row],[Order ID]],Таблица4[],2,FALSE),0))*1</f>
        <v>1</v>
      </c>
      <c r="Y123" s="19">
        <f>IF(SUMPRODUCT(($F$2:$F123=F123)*1)&gt;1,0,1)</f>
        <v>0</v>
      </c>
    </row>
    <row r="124" spans="1:25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9" t="str">
        <f>VLOOKUP(Таблица1[[#This Row],[Region]],Таблица5[],2,FALSE)</f>
        <v>Chuck Magee</v>
      </c>
      <c r="W124" s="19" t="str">
        <f>IFERROR(VLOOKUP(Таблица1[[#This Row],[Order ID]],Таблица4[],2,FALSE),"")</f>
        <v/>
      </c>
      <c r="X124" s="19">
        <f>NOT(IFERROR(VLOOKUP(Таблица1[[#This Row],[Order ID]],Таблица4[],2,FALSE),0))*1</f>
        <v>1</v>
      </c>
      <c r="Y124" s="19">
        <f>IF(SUMPRODUCT(($F$2:$F124=F124)*1)&gt;1,0,1)</f>
        <v>0</v>
      </c>
    </row>
    <row r="125" spans="1:25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9" t="str">
        <f>VLOOKUP(Таблица1[[#This Row],[Region]],Таблица5[],2,FALSE)</f>
        <v>Chuck Magee</v>
      </c>
      <c r="W125" s="19" t="str">
        <f>IFERROR(VLOOKUP(Таблица1[[#This Row],[Order ID]],Таблица4[],2,FALSE),"")</f>
        <v/>
      </c>
      <c r="X125" s="19">
        <f>NOT(IFERROR(VLOOKUP(Таблица1[[#This Row],[Order ID]],Таблица4[],2,FALSE),0))*1</f>
        <v>1</v>
      </c>
      <c r="Y125" s="19">
        <f>IF(SUMPRODUCT(($F$2:$F125=F125)*1)&gt;1,0,1)</f>
        <v>0</v>
      </c>
    </row>
    <row r="126" spans="1:25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9" t="str">
        <f>VLOOKUP(Таблица1[[#This Row],[Region]],Таблица5[],2,FALSE)</f>
        <v>Kelly Williams</v>
      </c>
      <c r="W126" s="19" t="str">
        <f>IFERROR(VLOOKUP(Таблица1[[#This Row],[Order ID]],Таблица4[],2,FALSE),"")</f>
        <v/>
      </c>
      <c r="X126" s="19">
        <f>NOT(IFERROR(VLOOKUP(Таблица1[[#This Row],[Order ID]],Таблица4[],2,FALSE),0))*1</f>
        <v>1</v>
      </c>
      <c r="Y126" s="19">
        <f>IF(SUMPRODUCT(($F$2:$F126=F126)*1)&gt;1,0,1)</f>
        <v>1</v>
      </c>
    </row>
    <row r="127" spans="1:25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9" t="str">
        <f>VLOOKUP(Таблица1[[#This Row],[Region]],Таблица5[],2,FALSE)</f>
        <v>Kelly Williams</v>
      </c>
      <c r="W127" s="19" t="str">
        <f>IFERROR(VLOOKUP(Таблица1[[#This Row],[Order ID]],Таблица4[],2,FALSE),"")</f>
        <v/>
      </c>
      <c r="X127" s="19">
        <f>NOT(IFERROR(VLOOKUP(Таблица1[[#This Row],[Order ID]],Таблица4[],2,FALSE),0))*1</f>
        <v>1</v>
      </c>
      <c r="Y127" s="19">
        <f>IF(SUMPRODUCT(($F$2:$F127=F127)*1)&gt;1,0,1)</f>
        <v>1</v>
      </c>
    </row>
    <row r="128" spans="1:25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9" t="str">
        <f>VLOOKUP(Таблица1[[#This Row],[Region]],Таблица5[],2,FALSE)</f>
        <v>Anna Andreadi</v>
      </c>
      <c r="W128" s="19" t="str">
        <f>IFERROR(VLOOKUP(Таблица1[[#This Row],[Order ID]],Таблица4[],2,FALSE),"")</f>
        <v/>
      </c>
      <c r="X128" s="19">
        <f>NOT(IFERROR(VLOOKUP(Таблица1[[#This Row],[Order ID]],Таблица4[],2,FALSE),0))*1</f>
        <v>1</v>
      </c>
      <c r="Y128" s="19">
        <f>IF(SUMPRODUCT(($F$2:$F128=F128)*1)&gt;1,0,1)</f>
        <v>1</v>
      </c>
    </row>
    <row r="129" spans="1:25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9" t="str">
        <f>VLOOKUP(Таблица1[[#This Row],[Region]],Таблица5[],2,FALSE)</f>
        <v>Anna Andreadi</v>
      </c>
      <c r="W129" s="19" t="str">
        <f>IFERROR(VLOOKUP(Таблица1[[#This Row],[Order ID]],Таблица4[],2,FALSE),"")</f>
        <v/>
      </c>
      <c r="X129" s="19">
        <f>NOT(IFERROR(VLOOKUP(Таблица1[[#This Row],[Order ID]],Таблица4[],2,FALSE),0))*1</f>
        <v>1</v>
      </c>
      <c r="Y129" s="19">
        <f>IF(SUMPRODUCT(($F$2:$F129=F129)*1)&gt;1,0,1)</f>
        <v>0</v>
      </c>
    </row>
    <row r="130" spans="1:25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9" t="str">
        <f>VLOOKUP(Таблица1[[#This Row],[Region]],Таблица5[],2,FALSE)</f>
        <v>Anna Andreadi</v>
      </c>
      <c r="W130" s="19" t="str">
        <f>IFERROR(VLOOKUP(Таблица1[[#This Row],[Order ID]],Таблица4[],2,FALSE),"")</f>
        <v/>
      </c>
      <c r="X130" s="19">
        <f>NOT(IFERROR(VLOOKUP(Таблица1[[#This Row],[Order ID]],Таблица4[],2,FALSE),0))*1</f>
        <v>1</v>
      </c>
      <c r="Y130" s="19">
        <f>IF(SUMPRODUCT(($F$2:$F130=F130)*1)&gt;1,0,1)</f>
        <v>1</v>
      </c>
    </row>
    <row r="131" spans="1:25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9" t="str">
        <f>VLOOKUP(Таблица1[[#This Row],[Region]],Таблица5[],2,FALSE)</f>
        <v>Anna Andreadi</v>
      </c>
      <c r="W131" s="19" t="str">
        <f>IFERROR(VLOOKUP(Таблица1[[#This Row],[Order ID]],Таблица4[],2,FALSE),"")</f>
        <v/>
      </c>
      <c r="X131" s="19">
        <f>NOT(IFERROR(VLOOKUP(Таблица1[[#This Row],[Order ID]],Таблица4[],2,FALSE),0))*1</f>
        <v>1</v>
      </c>
      <c r="Y131" s="19">
        <f>IF(SUMPRODUCT(($F$2:$F131=F131)*1)&gt;1,0,1)</f>
        <v>0</v>
      </c>
    </row>
    <row r="132" spans="1:25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9" t="str">
        <f>VLOOKUP(Таблица1[[#This Row],[Region]],Таблица5[],2,FALSE)</f>
        <v>Chuck Magee</v>
      </c>
      <c r="W132" s="19" t="str">
        <f>IFERROR(VLOOKUP(Таблица1[[#This Row],[Order ID]],Таблица4[],2,FALSE),"")</f>
        <v/>
      </c>
      <c r="X132" s="19">
        <f>NOT(IFERROR(VLOOKUP(Таблица1[[#This Row],[Order ID]],Таблица4[],2,FALSE),0))*1</f>
        <v>1</v>
      </c>
      <c r="Y132" s="19">
        <f>IF(SUMPRODUCT(($F$2:$F132=F132)*1)&gt;1,0,1)</f>
        <v>1</v>
      </c>
    </row>
    <row r="133" spans="1:25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9" t="str">
        <f>VLOOKUP(Таблица1[[#This Row],[Region]],Таблица5[],2,FALSE)</f>
        <v>Chuck Magee</v>
      </c>
      <c r="W133" s="19" t="str">
        <f>IFERROR(VLOOKUP(Таблица1[[#This Row],[Order ID]],Таблица4[],2,FALSE),"")</f>
        <v/>
      </c>
      <c r="X133" s="19">
        <f>NOT(IFERROR(VLOOKUP(Таблица1[[#This Row],[Order ID]],Таблица4[],2,FALSE),0))*1</f>
        <v>1</v>
      </c>
      <c r="Y133" s="19">
        <f>IF(SUMPRODUCT(($F$2:$F133=F133)*1)&gt;1,0,1)</f>
        <v>0</v>
      </c>
    </row>
    <row r="134" spans="1:25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9" t="str">
        <f>VLOOKUP(Таблица1[[#This Row],[Region]],Таблица5[],2,FALSE)</f>
        <v>Chuck Magee</v>
      </c>
      <c r="W134" s="19" t="str">
        <f>IFERROR(VLOOKUP(Таблица1[[#This Row],[Order ID]],Таблица4[],2,FALSE),"")</f>
        <v/>
      </c>
      <c r="X134" s="19">
        <f>NOT(IFERROR(VLOOKUP(Таблица1[[#This Row],[Order ID]],Таблица4[],2,FALSE),0))*1</f>
        <v>1</v>
      </c>
      <c r="Y134" s="19">
        <f>IF(SUMPRODUCT(($F$2:$F134=F134)*1)&gt;1,0,1)</f>
        <v>0</v>
      </c>
    </row>
    <row r="135" spans="1:25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9" t="str">
        <f>VLOOKUP(Таблица1[[#This Row],[Region]],Таблица5[],2,FALSE)</f>
        <v>Anna Andreadi</v>
      </c>
      <c r="W135" s="19">
        <f>IFERROR(VLOOKUP(Таблица1[[#This Row],[Order ID]],Таблица4[],2,FALSE),"")</f>
        <v>1</v>
      </c>
      <c r="X135" s="19">
        <f>NOT(IFERROR(VLOOKUP(Таблица1[[#This Row],[Order ID]],Таблица4[],2,FALSE),0))*1</f>
        <v>0</v>
      </c>
      <c r="Y135" s="19">
        <f>IF(SUMPRODUCT(($F$2:$F135=F135)*1)&gt;1,0,1)</f>
        <v>1</v>
      </c>
    </row>
    <row r="136" spans="1:25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9" t="str">
        <f>VLOOKUP(Таблица1[[#This Row],[Region]],Таблица5[],2,FALSE)</f>
        <v>Anna Andreadi</v>
      </c>
      <c r="W136" s="19">
        <f>IFERROR(VLOOKUP(Таблица1[[#This Row],[Order ID]],Таблица4[],2,FALSE),"")</f>
        <v>1</v>
      </c>
      <c r="X136" s="19">
        <f>NOT(IFERROR(VLOOKUP(Таблица1[[#This Row],[Order ID]],Таблица4[],2,FALSE),0))*1</f>
        <v>0</v>
      </c>
      <c r="Y136" s="19">
        <f>IF(SUMPRODUCT(($F$2:$F136=F136)*1)&gt;1,0,1)</f>
        <v>0</v>
      </c>
    </row>
    <row r="137" spans="1:25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9" t="str">
        <f>VLOOKUP(Таблица1[[#This Row],[Region]],Таблица5[],2,FALSE)</f>
        <v>Anna Andreadi</v>
      </c>
      <c r="W137" s="19">
        <f>IFERROR(VLOOKUP(Таблица1[[#This Row],[Order ID]],Таблица4[],2,FALSE),"")</f>
        <v>1</v>
      </c>
      <c r="X137" s="19">
        <f>NOT(IFERROR(VLOOKUP(Таблица1[[#This Row],[Order ID]],Таблица4[],2,FALSE),0))*1</f>
        <v>0</v>
      </c>
      <c r="Y137" s="19">
        <f>IF(SUMPRODUCT(($F$2:$F137=F137)*1)&gt;1,0,1)</f>
        <v>0</v>
      </c>
    </row>
    <row r="138" spans="1:25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9" t="str">
        <f>VLOOKUP(Таблица1[[#This Row],[Region]],Таблица5[],2,FALSE)</f>
        <v>Anna Andreadi</v>
      </c>
      <c r="W138" s="19">
        <f>IFERROR(VLOOKUP(Таблица1[[#This Row],[Order ID]],Таблица4[],2,FALSE),"")</f>
        <v>1</v>
      </c>
      <c r="X138" s="19">
        <f>NOT(IFERROR(VLOOKUP(Таблица1[[#This Row],[Order ID]],Таблица4[],2,FALSE),0))*1</f>
        <v>0</v>
      </c>
      <c r="Y138" s="19">
        <f>IF(SUMPRODUCT(($F$2:$F138=F138)*1)&gt;1,0,1)</f>
        <v>0</v>
      </c>
    </row>
    <row r="139" spans="1:25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9" t="str">
        <f>VLOOKUP(Таблица1[[#This Row],[Region]],Таблица5[],2,FALSE)</f>
        <v>Anna Andreadi</v>
      </c>
      <c r="W139" s="19">
        <f>IFERROR(VLOOKUP(Таблица1[[#This Row],[Order ID]],Таблица4[],2,FALSE),"")</f>
        <v>1</v>
      </c>
      <c r="X139" s="19">
        <f>NOT(IFERROR(VLOOKUP(Таблица1[[#This Row],[Order ID]],Таблица4[],2,FALSE),0))*1</f>
        <v>0</v>
      </c>
      <c r="Y139" s="19">
        <f>IF(SUMPRODUCT(($F$2:$F139=F139)*1)&gt;1,0,1)</f>
        <v>0</v>
      </c>
    </row>
    <row r="140" spans="1:25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9" t="str">
        <f>VLOOKUP(Таблица1[[#This Row],[Region]],Таблица5[],2,FALSE)</f>
        <v>Anna Andreadi</v>
      </c>
      <c r="W140" s="19">
        <f>IFERROR(VLOOKUP(Таблица1[[#This Row],[Order ID]],Таблица4[],2,FALSE),"")</f>
        <v>1</v>
      </c>
      <c r="X140" s="19">
        <f>NOT(IFERROR(VLOOKUP(Таблица1[[#This Row],[Order ID]],Таблица4[],2,FALSE),0))*1</f>
        <v>0</v>
      </c>
      <c r="Y140" s="19">
        <f>IF(SUMPRODUCT(($F$2:$F140=F140)*1)&gt;1,0,1)</f>
        <v>0</v>
      </c>
    </row>
    <row r="141" spans="1:25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9" t="str">
        <f>VLOOKUP(Таблица1[[#This Row],[Region]],Таблица5[],2,FALSE)</f>
        <v>Anna Andreadi</v>
      </c>
      <c r="W141" s="19">
        <f>IFERROR(VLOOKUP(Таблица1[[#This Row],[Order ID]],Таблица4[],2,FALSE),"")</f>
        <v>1</v>
      </c>
      <c r="X141" s="19">
        <f>NOT(IFERROR(VLOOKUP(Таблица1[[#This Row],[Order ID]],Таблица4[],2,FALSE),0))*1</f>
        <v>0</v>
      </c>
      <c r="Y141" s="19">
        <f>IF(SUMPRODUCT(($F$2:$F141=F141)*1)&gt;1,0,1)</f>
        <v>0</v>
      </c>
    </row>
    <row r="142" spans="1:25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9" t="str">
        <f>VLOOKUP(Таблица1[[#This Row],[Region]],Таблица5[],2,FALSE)</f>
        <v>Chuck Magee</v>
      </c>
      <c r="W142" s="19" t="str">
        <f>IFERROR(VLOOKUP(Таблица1[[#This Row],[Order ID]],Таблица4[],2,FALSE),"")</f>
        <v/>
      </c>
      <c r="X142" s="19">
        <f>NOT(IFERROR(VLOOKUP(Таблица1[[#This Row],[Order ID]],Таблица4[],2,FALSE),0))*1</f>
        <v>1</v>
      </c>
      <c r="Y142" s="19">
        <f>IF(SUMPRODUCT(($F$2:$F142=F142)*1)&gt;1,0,1)</f>
        <v>1</v>
      </c>
    </row>
    <row r="143" spans="1:25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9" t="str">
        <f>VLOOKUP(Таблица1[[#This Row],[Region]],Таблица5[],2,FALSE)</f>
        <v>Anna Andreadi</v>
      </c>
      <c r="W143" s="19" t="str">
        <f>IFERROR(VLOOKUP(Таблица1[[#This Row],[Order ID]],Таблица4[],2,FALSE),"")</f>
        <v/>
      </c>
      <c r="X143" s="19">
        <f>NOT(IFERROR(VLOOKUP(Таблица1[[#This Row],[Order ID]],Таблица4[],2,FALSE),0))*1</f>
        <v>1</v>
      </c>
      <c r="Y143" s="19">
        <f>IF(SUMPRODUCT(($F$2:$F143=F143)*1)&gt;1,0,1)</f>
        <v>1</v>
      </c>
    </row>
    <row r="144" spans="1:25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9" t="str">
        <f>VLOOKUP(Таблица1[[#This Row],[Region]],Таблица5[],2,FALSE)</f>
        <v>Anna Andreadi</v>
      </c>
      <c r="W144" s="19" t="str">
        <f>IFERROR(VLOOKUP(Таблица1[[#This Row],[Order ID]],Таблица4[],2,FALSE),"")</f>
        <v/>
      </c>
      <c r="X144" s="19">
        <f>NOT(IFERROR(VLOOKUP(Таблица1[[#This Row],[Order ID]],Таблица4[],2,FALSE),0))*1</f>
        <v>1</v>
      </c>
      <c r="Y144" s="19">
        <f>IF(SUMPRODUCT(($F$2:$F144=F144)*1)&gt;1,0,1)</f>
        <v>0</v>
      </c>
    </row>
    <row r="145" spans="1:25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9" t="str">
        <f>VLOOKUP(Таблица1[[#This Row],[Region]],Таблица5[],2,FALSE)</f>
        <v>Anna Andreadi</v>
      </c>
      <c r="W145" s="19" t="str">
        <f>IFERROR(VLOOKUP(Таблица1[[#This Row],[Order ID]],Таблица4[],2,FALSE),"")</f>
        <v/>
      </c>
      <c r="X145" s="19">
        <f>NOT(IFERROR(VLOOKUP(Таблица1[[#This Row],[Order ID]],Таблица4[],2,FALSE),0))*1</f>
        <v>1</v>
      </c>
      <c r="Y145" s="19">
        <f>IF(SUMPRODUCT(($F$2:$F145=F145)*1)&gt;1,0,1)</f>
        <v>0</v>
      </c>
    </row>
    <row r="146" spans="1:25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9" t="str">
        <f>VLOOKUP(Таблица1[[#This Row],[Region]],Таблица5[],2,FALSE)</f>
        <v>Kelly Williams</v>
      </c>
      <c r="W146" s="19" t="str">
        <f>IFERROR(VLOOKUP(Таблица1[[#This Row],[Order ID]],Таблица4[],2,FALSE),"")</f>
        <v/>
      </c>
      <c r="X146" s="19">
        <f>NOT(IFERROR(VLOOKUP(Таблица1[[#This Row],[Order ID]],Таблица4[],2,FALSE),0))*1</f>
        <v>1</v>
      </c>
      <c r="Y146" s="19">
        <f>IF(SUMPRODUCT(($F$2:$F146=F146)*1)&gt;1,0,1)</f>
        <v>1</v>
      </c>
    </row>
    <row r="147" spans="1:25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9" t="str">
        <f>VLOOKUP(Таблица1[[#This Row],[Region]],Таблица5[],2,FALSE)</f>
        <v>Anna Andreadi</v>
      </c>
      <c r="W147" s="19" t="str">
        <f>IFERROR(VLOOKUP(Таблица1[[#This Row],[Order ID]],Таблица4[],2,FALSE),"")</f>
        <v/>
      </c>
      <c r="X147" s="19">
        <f>NOT(IFERROR(VLOOKUP(Таблица1[[#This Row],[Order ID]],Таблица4[],2,FALSE),0))*1</f>
        <v>1</v>
      </c>
      <c r="Y147" s="19">
        <f>IF(SUMPRODUCT(($F$2:$F147=F147)*1)&gt;1,0,1)</f>
        <v>1</v>
      </c>
    </row>
    <row r="148" spans="1:25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9" t="str">
        <f>VLOOKUP(Таблица1[[#This Row],[Region]],Таблица5[],2,FALSE)</f>
        <v>Chuck Magee</v>
      </c>
      <c r="W148" s="19" t="str">
        <f>IFERROR(VLOOKUP(Таблица1[[#This Row],[Order ID]],Таблица4[],2,FALSE),"")</f>
        <v/>
      </c>
      <c r="X148" s="19">
        <f>NOT(IFERROR(VLOOKUP(Таблица1[[#This Row],[Order ID]],Таблица4[],2,FALSE),0))*1</f>
        <v>1</v>
      </c>
      <c r="Y148" s="19">
        <f>IF(SUMPRODUCT(($F$2:$F148=F148)*1)&gt;1,0,1)</f>
        <v>1</v>
      </c>
    </row>
    <row r="149" spans="1:25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9" t="str">
        <f>VLOOKUP(Таблица1[[#This Row],[Region]],Таблица5[],2,FALSE)</f>
        <v>Kelly Williams</v>
      </c>
      <c r="W149" s="19" t="str">
        <f>IFERROR(VLOOKUP(Таблица1[[#This Row],[Order ID]],Таблица4[],2,FALSE),"")</f>
        <v/>
      </c>
      <c r="X149" s="19">
        <f>NOT(IFERROR(VLOOKUP(Таблица1[[#This Row],[Order ID]],Таблица4[],2,FALSE),0))*1</f>
        <v>1</v>
      </c>
      <c r="Y149" s="19">
        <f>IF(SUMPRODUCT(($F$2:$F149=F149)*1)&gt;1,0,1)</f>
        <v>1</v>
      </c>
    </row>
    <row r="150" spans="1:25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9" t="str">
        <f>VLOOKUP(Таблица1[[#This Row],[Region]],Таблица5[],2,FALSE)</f>
        <v>Kelly Williams</v>
      </c>
      <c r="W150" s="19" t="str">
        <f>IFERROR(VLOOKUP(Таблица1[[#This Row],[Order ID]],Таблица4[],2,FALSE),"")</f>
        <v/>
      </c>
      <c r="X150" s="19">
        <f>NOT(IFERROR(VLOOKUP(Таблица1[[#This Row],[Order ID]],Таблица4[],2,FALSE),0))*1</f>
        <v>1</v>
      </c>
      <c r="Y150" s="19">
        <f>IF(SUMPRODUCT(($F$2:$F150=F150)*1)&gt;1,0,1)</f>
        <v>0</v>
      </c>
    </row>
    <row r="151" spans="1:25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9" t="str">
        <f>VLOOKUP(Таблица1[[#This Row],[Region]],Таблица5[],2,FALSE)</f>
        <v>Kelly Williams</v>
      </c>
      <c r="W151" s="19" t="str">
        <f>IFERROR(VLOOKUP(Таблица1[[#This Row],[Order ID]],Таблица4[],2,FALSE),"")</f>
        <v/>
      </c>
      <c r="X151" s="19">
        <f>NOT(IFERROR(VLOOKUP(Таблица1[[#This Row],[Order ID]],Таблица4[],2,FALSE),0))*1</f>
        <v>1</v>
      </c>
      <c r="Y151" s="19">
        <f>IF(SUMPRODUCT(($F$2:$F151=F151)*1)&gt;1,0,1)</f>
        <v>0</v>
      </c>
    </row>
    <row r="152" spans="1:25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9" t="str">
        <f>VLOOKUP(Таблица1[[#This Row],[Region]],Таблица5[],2,FALSE)</f>
        <v>Kelly Williams</v>
      </c>
      <c r="W152" s="19" t="str">
        <f>IFERROR(VLOOKUP(Таблица1[[#This Row],[Order ID]],Таблица4[],2,FALSE),"")</f>
        <v/>
      </c>
      <c r="X152" s="19">
        <f>NOT(IFERROR(VLOOKUP(Таблица1[[#This Row],[Order ID]],Таблица4[],2,FALSE),0))*1</f>
        <v>1</v>
      </c>
      <c r="Y152" s="19">
        <f>IF(SUMPRODUCT(($F$2:$F152=F152)*1)&gt;1,0,1)</f>
        <v>0</v>
      </c>
    </row>
    <row r="153" spans="1:25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9" t="str">
        <f>VLOOKUP(Таблица1[[#This Row],[Region]],Таблица5[],2,FALSE)</f>
        <v>Anna Andreadi</v>
      </c>
      <c r="W153" s="19" t="str">
        <f>IFERROR(VLOOKUP(Таблица1[[#This Row],[Order ID]],Таблица4[],2,FALSE),"")</f>
        <v/>
      </c>
      <c r="X153" s="19">
        <f>NOT(IFERROR(VLOOKUP(Таблица1[[#This Row],[Order ID]],Таблица4[],2,FALSE),0))*1</f>
        <v>1</v>
      </c>
      <c r="Y153" s="19">
        <f>IF(SUMPRODUCT(($F$2:$F153=F153)*1)&gt;1,0,1)</f>
        <v>1</v>
      </c>
    </row>
    <row r="154" spans="1:25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9" t="str">
        <f>VLOOKUP(Таблица1[[#This Row],[Region]],Таблица5[],2,FALSE)</f>
        <v>Anna Andreadi</v>
      </c>
      <c r="W154" s="19" t="str">
        <f>IFERROR(VLOOKUP(Таблица1[[#This Row],[Order ID]],Таблица4[],2,FALSE),"")</f>
        <v/>
      </c>
      <c r="X154" s="19">
        <f>NOT(IFERROR(VLOOKUP(Таблица1[[#This Row],[Order ID]],Таблица4[],2,FALSE),0))*1</f>
        <v>1</v>
      </c>
      <c r="Y154" s="19">
        <f>IF(SUMPRODUCT(($F$2:$F154=F154)*1)&gt;1,0,1)</f>
        <v>0</v>
      </c>
    </row>
    <row r="155" spans="1:25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9" t="str">
        <f>VLOOKUP(Таблица1[[#This Row],[Region]],Таблица5[],2,FALSE)</f>
        <v>Anna Andreadi</v>
      </c>
      <c r="W155" s="19" t="str">
        <f>IFERROR(VLOOKUP(Таблица1[[#This Row],[Order ID]],Таблица4[],2,FALSE),"")</f>
        <v/>
      </c>
      <c r="X155" s="19">
        <f>NOT(IFERROR(VLOOKUP(Таблица1[[#This Row],[Order ID]],Таблица4[],2,FALSE),0))*1</f>
        <v>1</v>
      </c>
      <c r="Y155" s="19">
        <f>IF(SUMPRODUCT(($F$2:$F155=F155)*1)&gt;1,0,1)</f>
        <v>1</v>
      </c>
    </row>
    <row r="156" spans="1:25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9" t="str">
        <f>VLOOKUP(Таблица1[[#This Row],[Region]],Таблица5[],2,FALSE)</f>
        <v>Anna Andreadi</v>
      </c>
      <c r="W156" s="19" t="str">
        <f>IFERROR(VLOOKUP(Таблица1[[#This Row],[Order ID]],Таблица4[],2,FALSE),"")</f>
        <v/>
      </c>
      <c r="X156" s="19">
        <f>NOT(IFERROR(VLOOKUP(Таблица1[[#This Row],[Order ID]],Таблица4[],2,FALSE),0))*1</f>
        <v>1</v>
      </c>
      <c r="Y156" s="19">
        <f>IF(SUMPRODUCT(($F$2:$F156=F156)*1)&gt;1,0,1)</f>
        <v>0</v>
      </c>
    </row>
    <row r="157" spans="1:25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9" t="str">
        <f>VLOOKUP(Таблица1[[#This Row],[Region]],Таблица5[],2,FALSE)</f>
        <v>Anna Andreadi</v>
      </c>
      <c r="W157" s="19" t="str">
        <f>IFERROR(VLOOKUP(Таблица1[[#This Row],[Order ID]],Таблица4[],2,FALSE),"")</f>
        <v/>
      </c>
      <c r="X157" s="19">
        <f>NOT(IFERROR(VLOOKUP(Таблица1[[#This Row],[Order ID]],Таблица4[],2,FALSE),0))*1</f>
        <v>1</v>
      </c>
      <c r="Y157" s="19">
        <f>IF(SUMPRODUCT(($F$2:$F157=F157)*1)&gt;1,0,1)</f>
        <v>0</v>
      </c>
    </row>
    <row r="158" spans="1:25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9" t="str">
        <f>VLOOKUP(Таблица1[[#This Row],[Region]],Таблица5[],2,FALSE)</f>
        <v>Anna Andreadi</v>
      </c>
      <c r="W158" s="19" t="str">
        <f>IFERROR(VLOOKUP(Таблица1[[#This Row],[Order ID]],Таблица4[],2,FALSE),"")</f>
        <v/>
      </c>
      <c r="X158" s="19">
        <f>NOT(IFERROR(VLOOKUP(Таблица1[[#This Row],[Order ID]],Таблица4[],2,FALSE),0))*1</f>
        <v>1</v>
      </c>
      <c r="Y158" s="19">
        <f>IF(SUMPRODUCT(($F$2:$F158=F158)*1)&gt;1,0,1)</f>
        <v>1</v>
      </c>
    </row>
    <row r="159" spans="1:25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9" t="str">
        <f>VLOOKUP(Таблица1[[#This Row],[Region]],Таблица5[],2,FALSE)</f>
        <v>Anna Andreadi</v>
      </c>
      <c r="W159" s="19" t="str">
        <f>IFERROR(VLOOKUP(Таблица1[[#This Row],[Order ID]],Таблица4[],2,FALSE),"")</f>
        <v/>
      </c>
      <c r="X159" s="19">
        <f>NOT(IFERROR(VLOOKUP(Таблица1[[#This Row],[Order ID]],Таблица4[],2,FALSE),0))*1</f>
        <v>1</v>
      </c>
      <c r="Y159" s="19">
        <f>IF(SUMPRODUCT(($F$2:$F159=F159)*1)&gt;1,0,1)</f>
        <v>1</v>
      </c>
    </row>
    <row r="160" spans="1:25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9" t="str">
        <f>VLOOKUP(Таблица1[[#This Row],[Region]],Таблица5[],2,FALSE)</f>
        <v>Kelly Williams</v>
      </c>
      <c r="W160" s="19" t="str">
        <f>IFERROR(VLOOKUP(Таблица1[[#This Row],[Order ID]],Таблица4[],2,FALSE),"")</f>
        <v/>
      </c>
      <c r="X160" s="19">
        <f>NOT(IFERROR(VLOOKUP(Таблица1[[#This Row],[Order ID]],Таблица4[],2,FALSE),0))*1</f>
        <v>1</v>
      </c>
      <c r="Y160" s="19">
        <f>IF(SUMPRODUCT(($F$2:$F160=F160)*1)&gt;1,0,1)</f>
        <v>1</v>
      </c>
    </row>
    <row r="161" spans="1:25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9" t="str">
        <f>VLOOKUP(Таблица1[[#This Row],[Region]],Таблица5[],2,FALSE)</f>
        <v>Kelly Williams</v>
      </c>
      <c r="W161" s="19" t="str">
        <f>IFERROR(VLOOKUP(Таблица1[[#This Row],[Order ID]],Таблица4[],2,FALSE),"")</f>
        <v/>
      </c>
      <c r="X161" s="19">
        <f>NOT(IFERROR(VLOOKUP(Таблица1[[#This Row],[Order ID]],Таблица4[],2,FALSE),0))*1</f>
        <v>1</v>
      </c>
      <c r="Y161" s="19">
        <f>IF(SUMPRODUCT(($F$2:$F161=F161)*1)&gt;1,0,1)</f>
        <v>0</v>
      </c>
    </row>
    <row r="162" spans="1:25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9" t="str">
        <f>VLOOKUP(Таблица1[[#This Row],[Region]],Таблица5[],2,FALSE)</f>
        <v>Anna Andreadi</v>
      </c>
      <c r="W162" s="19" t="str">
        <f>IFERROR(VLOOKUP(Таблица1[[#This Row],[Order ID]],Таблица4[],2,FALSE),"")</f>
        <v/>
      </c>
      <c r="X162" s="19">
        <f>NOT(IFERROR(VLOOKUP(Таблица1[[#This Row],[Order ID]],Таблица4[],2,FALSE),0))*1</f>
        <v>1</v>
      </c>
      <c r="Y162" s="19">
        <f>IF(SUMPRODUCT(($F$2:$F162=F162)*1)&gt;1,0,1)</f>
        <v>1</v>
      </c>
    </row>
    <row r="163" spans="1:25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9" t="str">
        <f>VLOOKUP(Таблица1[[#This Row],[Region]],Таблица5[],2,FALSE)</f>
        <v>Chuck Magee</v>
      </c>
      <c r="W163" s="19" t="str">
        <f>IFERROR(VLOOKUP(Таблица1[[#This Row],[Order ID]],Таблица4[],2,FALSE),"")</f>
        <v/>
      </c>
      <c r="X163" s="19">
        <f>NOT(IFERROR(VLOOKUP(Таблица1[[#This Row],[Order ID]],Таблица4[],2,FALSE),0))*1</f>
        <v>1</v>
      </c>
      <c r="Y163" s="19">
        <f>IF(SUMPRODUCT(($F$2:$F163=F163)*1)&gt;1,0,1)</f>
        <v>1</v>
      </c>
    </row>
    <row r="164" spans="1:25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9" t="str">
        <f>VLOOKUP(Таблица1[[#This Row],[Region]],Таблица5[],2,FALSE)</f>
        <v>Anna Andreadi</v>
      </c>
      <c r="W164" s="19" t="str">
        <f>IFERROR(VLOOKUP(Таблица1[[#This Row],[Order ID]],Таблица4[],2,FALSE),"")</f>
        <v/>
      </c>
      <c r="X164" s="19">
        <f>NOT(IFERROR(VLOOKUP(Таблица1[[#This Row],[Order ID]],Таблица4[],2,FALSE),0))*1</f>
        <v>1</v>
      </c>
      <c r="Y164" s="19">
        <f>IF(SUMPRODUCT(($F$2:$F164=F164)*1)&gt;1,0,1)</f>
        <v>1</v>
      </c>
    </row>
    <row r="165" spans="1:25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9" t="str">
        <f>VLOOKUP(Таблица1[[#This Row],[Region]],Таблица5[],2,FALSE)</f>
        <v>Anna Andreadi</v>
      </c>
      <c r="W165" s="19" t="str">
        <f>IFERROR(VLOOKUP(Таблица1[[#This Row],[Order ID]],Таблица4[],2,FALSE),"")</f>
        <v/>
      </c>
      <c r="X165" s="19">
        <f>NOT(IFERROR(VLOOKUP(Таблица1[[#This Row],[Order ID]],Таблица4[],2,FALSE),0))*1</f>
        <v>1</v>
      </c>
      <c r="Y165" s="19">
        <f>IF(SUMPRODUCT(($F$2:$F165=F165)*1)&gt;1,0,1)</f>
        <v>1</v>
      </c>
    </row>
    <row r="166" spans="1:25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9" t="str">
        <f>VLOOKUP(Таблица1[[#This Row],[Region]],Таблица5[],2,FALSE)</f>
        <v>Kelly Williams</v>
      </c>
      <c r="W166" s="19" t="str">
        <f>IFERROR(VLOOKUP(Таблица1[[#This Row],[Order ID]],Таблица4[],2,FALSE),"")</f>
        <v/>
      </c>
      <c r="X166" s="19">
        <f>NOT(IFERROR(VLOOKUP(Таблица1[[#This Row],[Order ID]],Таблица4[],2,FALSE),0))*1</f>
        <v>1</v>
      </c>
      <c r="Y166" s="19">
        <f>IF(SUMPRODUCT(($F$2:$F166=F166)*1)&gt;1,0,1)</f>
        <v>1</v>
      </c>
    </row>
    <row r="167" spans="1:25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9" t="str">
        <f>VLOOKUP(Таблица1[[#This Row],[Region]],Таблица5[],2,FALSE)</f>
        <v>Kelly Williams</v>
      </c>
      <c r="W167" s="19" t="str">
        <f>IFERROR(VLOOKUP(Таблица1[[#This Row],[Order ID]],Таблица4[],2,FALSE),"")</f>
        <v/>
      </c>
      <c r="X167" s="19">
        <f>NOT(IFERROR(VLOOKUP(Таблица1[[#This Row],[Order ID]],Таблица4[],2,FALSE),0))*1</f>
        <v>1</v>
      </c>
      <c r="Y167" s="19">
        <f>IF(SUMPRODUCT(($F$2:$F167=F167)*1)&gt;1,0,1)</f>
        <v>0</v>
      </c>
    </row>
    <row r="168" spans="1:25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9" t="str">
        <f>VLOOKUP(Таблица1[[#This Row],[Region]],Таблица5[],2,FALSE)</f>
        <v>Kelly Williams</v>
      </c>
      <c r="W168" s="19" t="str">
        <f>IFERROR(VLOOKUP(Таблица1[[#This Row],[Order ID]],Таблица4[],2,FALSE),"")</f>
        <v/>
      </c>
      <c r="X168" s="19">
        <f>NOT(IFERROR(VLOOKUP(Таблица1[[#This Row],[Order ID]],Таблица4[],2,FALSE),0))*1</f>
        <v>1</v>
      </c>
      <c r="Y168" s="19">
        <f>IF(SUMPRODUCT(($F$2:$F168=F168)*1)&gt;1,0,1)</f>
        <v>0</v>
      </c>
    </row>
    <row r="169" spans="1:25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9" t="str">
        <f>VLOOKUP(Таблица1[[#This Row],[Region]],Таблица5[],2,FALSE)</f>
        <v>Kelly Williams</v>
      </c>
      <c r="W169" s="19" t="str">
        <f>IFERROR(VLOOKUP(Таблица1[[#This Row],[Order ID]],Таблица4[],2,FALSE),"")</f>
        <v/>
      </c>
      <c r="X169" s="19">
        <f>NOT(IFERROR(VLOOKUP(Таблица1[[#This Row],[Order ID]],Таблица4[],2,FALSE),0))*1</f>
        <v>1</v>
      </c>
      <c r="Y169" s="19">
        <f>IF(SUMPRODUCT(($F$2:$F169=F169)*1)&gt;1,0,1)</f>
        <v>0</v>
      </c>
    </row>
    <row r="170" spans="1:25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9" t="str">
        <f>VLOOKUP(Таблица1[[#This Row],[Region]],Таблица5[],2,FALSE)</f>
        <v>Kelly Williams</v>
      </c>
      <c r="W170" s="19" t="str">
        <f>IFERROR(VLOOKUP(Таблица1[[#This Row],[Order ID]],Таблица4[],2,FALSE),"")</f>
        <v/>
      </c>
      <c r="X170" s="19">
        <f>NOT(IFERROR(VLOOKUP(Таблица1[[#This Row],[Order ID]],Таблица4[],2,FALSE),0))*1</f>
        <v>1</v>
      </c>
      <c r="Y170" s="19">
        <f>IF(SUMPRODUCT(($F$2:$F170=F170)*1)&gt;1,0,1)</f>
        <v>0</v>
      </c>
    </row>
    <row r="171" spans="1:25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9" t="str">
        <f>VLOOKUP(Таблица1[[#This Row],[Region]],Таблица5[],2,FALSE)</f>
        <v>Kelly Williams</v>
      </c>
      <c r="W171" s="19" t="str">
        <f>IFERROR(VLOOKUP(Таблица1[[#This Row],[Order ID]],Таблица4[],2,FALSE),"")</f>
        <v/>
      </c>
      <c r="X171" s="19">
        <f>NOT(IFERROR(VLOOKUP(Таблица1[[#This Row],[Order ID]],Таблица4[],2,FALSE),0))*1</f>
        <v>1</v>
      </c>
      <c r="Y171" s="19">
        <f>IF(SUMPRODUCT(($F$2:$F171=F171)*1)&gt;1,0,1)</f>
        <v>0</v>
      </c>
    </row>
    <row r="172" spans="1:25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9" t="str">
        <f>VLOOKUP(Таблица1[[#This Row],[Region]],Таблица5[],2,FALSE)</f>
        <v>Kelly Williams</v>
      </c>
      <c r="W172" s="19" t="str">
        <f>IFERROR(VLOOKUP(Таблица1[[#This Row],[Order ID]],Таблица4[],2,FALSE),"")</f>
        <v/>
      </c>
      <c r="X172" s="19">
        <f>NOT(IFERROR(VLOOKUP(Таблица1[[#This Row],[Order ID]],Таблица4[],2,FALSE),0))*1</f>
        <v>1</v>
      </c>
      <c r="Y172" s="19">
        <f>IF(SUMPRODUCT(($F$2:$F172=F172)*1)&gt;1,0,1)</f>
        <v>0</v>
      </c>
    </row>
    <row r="173" spans="1:25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9" t="str">
        <f>VLOOKUP(Таблица1[[#This Row],[Region]],Таблица5[],2,FALSE)</f>
        <v>Anna Andreadi</v>
      </c>
      <c r="W173" s="19" t="str">
        <f>IFERROR(VLOOKUP(Таблица1[[#This Row],[Order ID]],Таблица4[],2,FALSE),"")</f>
        <v/>
      </c>
      <c r="X173" s="19">
        <f>NOT(IFERROR(VLOOKUP(Таблица1[[#This Row],[Order ID]],Таблица4[],2,FALSE),0))*1</f>
        <v>1</v>
      </c>
      <c r="Y173" s="19">
        <f>IF(SUMPRODUCT(($F$2:$F173=F173)*1)&gt;1,0,1)</f>
        <v>1</v>
      </c>
    </row>
    <row r="174" spans="1:25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9" t="str">
        <f>VLOOKUP(Таблица1[[#This Row],[Region]],Таблица5[],2,FALSE)</f>
        <v>Anna Andreadi</v>
      </c>
      <c r="W174" s="19" t="str">
        <f>IFERROR(VLOOKUP(Таблица1[[#This Row],[Order ID]],Таблица4[],2,FALSE),"")</f>
        <v/>
      </c>
      <c r="X174" s="19">
        <f>NOT(IFERROR(VLOOKUP(Таблица1[[#This Row],[Order ID]],Таблица4[],2,FALSE),0))*1</f>
        <v>1</v>
      </c>
      <c r="Y174" s="19">
        <f>IF(SUMPRODUCT(($F$2:$F174=F174)*1)&gt;1,0,1)</f>
        <v>0</v>
      </c>
    </row>
    <row r="175" spans="1:25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9" t="str">
        <f>VLOOKUP(Таблица1[[#This Row],[Region]],Таблица5[],2,FALSE)</f>
        <v>Anna Andreadi</v>
      </c>
      <c r="W175" s="19" t="str">
        <f>IFERROR(VLOOKUP(Таблица1[[#This Row],[Order ID]],Таблица4[],2,FALSE),"")</f>
        <v/>
      </c>
      <c r="X175" s="19">
        <f>NOT(IFERROR(VLOOKUP(Таблица1[[#This Row],[Order ID]],Таблица4[],2,FALSE),0))*1</f>
        <v>1</v>
      </c>
      <c r="Y175" s="19">
        <f>IF(SUMPRODUCT(($F$2:$F175=F175)*1)&gt;1,0,1)</f>
        <v>0</v>
      </c>
    </row>
    <row r="176" spans="1:25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9" t="str">
        <f>VLOOKUP(Таблица1[[#This Row],[Region]],Таблица5[],2,FALSE)</f>
        <v>Kelly Williams</v>
      </c>
      <c r="W176" s="19" t="str">
        <f>IFERROR(VLOOKUP(Таблица1[[#This Row],[Order ID]],Таблица4[],2,FALSE),"")</f>
        <v/>
      </c>
      <c r="X176" s="19">
        <f>NOT(IFERROR(VLOOKUP(Таблица1[[#This Row],[Order ID]],Таблица4[],2,FALSE),0))*1</f>
        <v>1</v>
      </c>
      <c r="Y176" s="19">
        <f>IF(SUMPRODUCT(($F$2:$F176=F176)*1)&gt;1,0,1)</f>
        <v>1</v>
      </c>
    </row>
    <row r="177" spans="1:25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9" t="str">
        <f>VLOOKUP(Таблица1[[#This Row],[Region]],Таблица5[],2,FALSE)</f>
        <v>Kelly Williams</v>
      </c>
      <c r="W177" s="19" t="str">
        <f>IFERROR(VLOOKUP(Таблица1[[#This Row],[Order ID]],Таблица4[],2,FALSE),"")</f>
        <v/>
      </c>
      <c r="X177" s="19">
        <f>NOT(IFERROR(VLOOKUP(Таблица1[[#This Row],[Order ID]],Таблица4[],2,FALSE),0))*1</f>
        <v>1</v>
      </c>
      <c r="Y177" s="19">
        <f>IF(SUMPRODUCT(($F$2:$F177=F177)*1)&gt;1,0,1)</f>
        <v>0</v>
      </c>
    </row>
    <row r="178" spans="1:25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9" t="str">
        <f>VLOOKUP(Таблица1[[#This Row],[Region]],Таблица5[],2,FALSE)</f>
        <v>Kelly Williams</v>
      </c>
      <c r="W178" s="19" t="str">
        <f>IFERROR(VLOOKUP(Таблица1[[#This Row],[Order ID]],Таблица4[],2,FALSE),"")</f>
        <v/>
      </c>
      <c r="X178" s="19">
        <f>NOT(IFERROR(VLOOKUP(Таблица1[[#This Row],[Order ID]],Таблица4[],2,FALSE),0))*1</f>
        <v>1</v>
      </c>
      <c r="Y178" s="19">
        <f>IF(SUMPRODUCT(($F$2:$F178=F178)*1)&gt;1,0,1)</f>
        <v>1</v>
      </c>
    </row>
    <row r="179" spans="1:25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9" t="str">
        <f>VLOOKUP(Таблица1[[#This Row],[Region]],Таблица5[],2,FALSE)</f>
        <v>Chuck Magee</v>
      </c>
      <c r="W179" s="19" t="str">
        <f>IFERROR(VLOOKUP(Таблица1[[#This Row],[Order ID]],Таблица4[],2,FALSE),"")</f>
        <v/>
      </c>
      <c r="X179" s="19">
        <f>NOT(IFERROR(VLOOKUP(Таблица1[[#This Row],[Order ID]],Таблица4[],2,FALSE),0))*1</f>
        <v>1</v>
      </c>
      <c r="Y179" s="19">
        <f>IF(SUMPRODUCT(($F$2:$F179=F179)*1)&gt;1,0,1)</f>
        <v>0</v>
      </c>
    </row>
    <row r="180" spans="1:25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9" t="str">
        <f>VLOOKUP(Таблица1[[#This Row],[Region]],Таблица5[],2,FALSE)</f>
        <v>Chuck Magee</v>
      </c>
      <c r="W180" s="19" t="str">
        <f>IFERROR(VLOOKUP(Таблица1[[#This Row],[Order ID]],Таблица4[],2,FALSE),"")</f>
        <v/>
      </c>
      <c r="X180" s="19">
        <f>NOT(IFERROR(VLOOKUP(Таблица1[[#This Row],[Order ID]],Таблица4[],2,FALSE),0))*1</f>
        <v>1</v>
      </c>
      <c r="Y180" s="19">
        <f>IF(SUMPRODUCT(($F$2:$F180=F180)*1)&gt;1,0,1)</f>
        <v>0</v>
      </c>
    </row>
    <row r="181" spans="1:25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9" t="str">
        <f>VLOOKUP(Таблица1[[#This Row],[Region]],Таблица5[],2,FALSE)</f>
        <v>Chuck Magee</v>
      </c>
      <c r="W181" s="19" t="str">
        <f>IFERROR(VLOOKUP(Таблица1[[#This Row],[Order ID]],Таблица4[],2,FALSE),"")</f>
        <v/>
      </c>
      <c r="X181" s="19">
        <f>NOT(IFERROR(VLOOKUP(Таблица1[[#This Row],[Order ID]],Таблица4[],2,FALSE),0))*1</f>
        <v>1</v>
      </c>
      <c r="Y181" s="19">
        <f>IF(SUMPRODUCT(($F$2:$F181=F181)*1)&gt;1,0,1)</f>
        <v>1</v>
      </c>
    </row>
    <row r="182" spans="1:25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9" t="str">
        <f>VLOOKUP(Таблица1[[#This Row],[Region]],Таблица5[],2,FALSE)</f>
        <v>Kelly Williams</v>
      </c>
      <c r="W182" s="19" t="str">
        <f>IFERROR(VLOOKUP(Таблица1[[#This Row],[Order ID]],Таблица4[],2,FALSE),"")</f>
        <v/>
      </c>
      <c r="X182" s="19">
        <f>NOT(IFERROR(VLOOKUP(Таблица1[[#This Row],[Order ID]],Таблица4[],2,FALSE),0))*1</f>
        <v>1</v>
      </c>
      <c r="Y182" s="19">
        <f>IF(SUMPRODUCT(($F$2:$F182=F182)*1)&gt;1,0,1)</f>
        <v>1</v>
      </c>
    </row>
    <row r="183" spans="1:25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9" t="str">
        <f>VLOOKUP(Таблица1[[#This Row],[Region]],Таблица5[],2,FALSE)</f>
        <v>Kelly Williams</v>
      </c>
      <c r="W183" s="19" t="str">
        <f>IFERROR(VLOOKUP(Таблица1[[#This Row],[Order ID]],Таблица4[],2,FALSE),"")</f>
        <v/>
      </c>
      <c r="X183" s="19">
        <f>NOT(IFERROR(VLOOKUP(Таблица1[[#This Row],[Order ID]],Таблица4[],2,FALSE),0))*1</f>
        <v>1</v>
      </c>
      <c r="Y183" s="19">
        <f>IF(SUMPRODUCT(($F$2:$F183=F183)*1)&gt;1,0,1)</f>
        <v>0</v>
      </c>
    </row>
    <row r="184" spans="1:25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9" t="str">
        <f>VLOOKUP(Таблица1[[#This Row],[Region]],Таблица5[],2,FALSE)</f>
        <v>Cassandra Brandow</v>
      </c>
      <c r="W184" s="19" t="str">
        <f>IFERROR(VLOOKUP(Таблица1[[#This Row],[Order ID]],Таблица4[],2,FALSE),"")</f>
        <v/>
      </c>
      <c r="X184" s="19">
        <f>NOT(IFERROR(VLOOKUP(Таблица1[[#This Row],[Order ID]],Таблица4[],2,FALSE),0))*1</f>
        <v>1</v>
      </c>
      <c r="Y184" s="19">
        <f>IF(SUMPRODUCT(($F$2:$F184=F184)*1)&gt;1,0,1)</f>
        <v>1</v>
      </c>
    </row>
    <row r="185" spans="1:25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9" t="str">
        <f>VLOOKUP(Таблица1[[#This Row],[Region]],Таблица5[],2,FALSE)</f>
        <v>Cassandra Brandow</v>
      </c>
      <c r="W185" s="19" t="str">
        <f>IFERROR(VLOOKUP(Таблица1[[#This Row],[Order ID]],Таблица4[],2,FALSE),"")</f>
        <v/>
      </c>
      <c r="X185" s="19">
        <f>NOT(IFERROR(VLOOKUP(Таблица1[[#This Row],[Order ID]],Таблица4[],2,FALSE),0))*1</f>
        <v>1</v>
      </c>
      <c r="Y185" s="19">
        <f>IF(SUMPRODUCT(($F$2:$F185=F185)*1)&gt;1,0,1)</f>
        <v>0</v>
      </c>
    </row>
    <row r="186" spans="1:25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9" t="str">
        <f>VLOOKUP(Таблица1[[#This Row],[Region]],Таблица5[],2,FALSE)</f>
        <v>Cassandra Brandow</v>
      </c>
      <c r="W186" s="19" t="str">
        <f>IFERROR(VLOOKUP(Таблица1[[#This Row],[Order ID]],Таблица4[],2,FALSE),"")</f>
        <v/>
      </c>
      <c r="X186" s="19">
        <f>NOT(IFERROR(VLOOKUP(Таблица1[[#This Row],[Order ID]],Таблица4[],2,FALSE),0))*1</f>
        <v>1</v>
      </c>
      <c r="Y186" s="19">
        <f>IF(SUMPRODUCT(($F$2:$F186=F186)*1)&gt;1,0,1)</f>
        <v>0</v>
      </c>
    </row>
    <row r="187" spans="1:25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9" t="str">
        <f>VLOOKUP(Таблица1[[#This Row],[Region]],Таблица5[],2,FALSE)</f>
        <v>Chuck Magee</v>
      </c>
      <c r="W187" s="19" t="str">
        <f>IFERROR(VLOOKUP(Таблица1[[#This Row],[Order ID]],Таблица4[],2,FALSE),"")</f>
        <v/>
      </c>
      <c r="X187" s="19">
        <f>NOT(IFERROR(VLOOKUP(Таблица1[[#This Row],[Order ID]],Таблица4[],2,FALSE),0))*1</f>
        <v>1</v>
      </c>
      <c r="Y187" s="19">
        <f>IF(SUMPRODUCT(($F$2:$F187=F187)*1)&gt;1,0,1)</f>
        <v>1</v>
      </c>
    </row>
    <row r="188" spans="1:25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9" t="str">
        <f>VLOOKUP(Таблица1[[#This Row],[Region]],Таблица5[],2,FALSE)</f>
        <v>Anna Andreadi</v>
      </c>
      <c r="W188" s="19" t="str">
        <f>IFERROR(VLOOKUP(Таблица1[[#This Row],[Order ID]],Таблица4[],2,FALSE),"")</f>
        <v/>
      </c>
      <c r="X188" s="19">
        <f>NOT(IFERROR(VLOOKUP(Таблица1[[#This Row],[Order ID]],Таблица4[],2,FALSE),0))*1</f>
        <v>1</v>
      </c>
      <c r="Y188" s="19">
        <f>IF(SUMPRODUCT(($F$2:$F188=F188)*1)&gt;1,0,1)</f>
        <v>1</v>
      </c>
    </row>
    <row r="189" spans="1:25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9" t="str">
        <f>VLOOKUP(Таблица1[[#This Row],[Region]],Таблица5[],2,FALSE)</f>
        <v>Kelly Williams</v>
      </c>
      <c r="W189" s="19" t="str">
        <f>IFERROR(VLOOKUP(Таблица1[[#This Row],[Order ID]],Таблица4[],2,FALSE),"")</f>
        <v/>
      </c>
      <c r="X189" s="19">
        <f>NOT(IFERROR(VLOOKUP(Таблица1[[#This Row],[Order ID]],Таблица4[],2,FALSE),0))*1</f>
        <v>1</v>
      </c>
      <c r="Y189" s="19">
        <f>IF(SUMPRODUCT(($F$2:$F189=F189)*1)&gt;1,0,1)</f>
        <v>1</v>
      </c>
    </row>
    <row r="190" spans="1:25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9" t="str">
        <f>VLOOKUP(Таблица1[[#This Row],[Region]],Таблица5[],2,FALSE)</f>
        <v>Kelly Williams</v>
      </c>
      <c r="W190" s="19" t="str">
        <f>IFERROR(VLOOKUP(Таблица1[[#This Row],[Order ID]],Таблица4[],2,FALSE),"")</f>
        <v/>
      </c>
      <c r="X190" s="19">
        <f>NOT(IFERROR(VLOOKUP(Таблица1[[#This Row],[Order ID]],Таблица4[],2,FALSE),0))*1</f>
        <v>1</v>
      </c>
      <c r="Y190" s="19">
        <f>IF(SUMPRODUCT(($F$2:$F190=F190)*1)&gt;1,0,1)</f>
        <v>0</v>
      </c>
    </row>
    <row r="191" spans="1:25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9" t="str">
        <f>VLOOKUP(Таблица1[[#This Row],[Region]],Таблица5[],2,FALSE)</f>
        <v>Chuck Magee</v>
      </c>
      <c r="W191" s="19" t="str">
        <f>IFERROR(VLOOKUP(Таблица1[[#This Row],[Order ID]],Таблица4[],2,FALSE),"")</f>
        <v/>
      </c>
      <c r="X191" s="19">
        <f>NOT(IFERROR(VLOOKUP(Таблица1[[#This Row],[Order ID]],Таблица4[],2,FALSE),0))*1</f>
        <v>1</v>
      </c>
      <c r="Y191" s="19">
        <f>IF(SUMPRODUCT(($F$2:$F191=F191)*1)&gt;1,0,1)</f>
        <v>1</v>
      </c>
    </row>
    <row r="192" spans="1:25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9" t="str">
        <f>VLOOKUP(Таблица1[[#This Row],[Region]],Таблица5[],2,FALSE)</f>
        <v>Chuck Magee</v>
      </c>
      <c r="W192" s="19" t="str">
        <f>IFERROR(VLOOKUP(Таблица1[[#This Row],[Order ID]],Таблица4[],2,FALSE),"")</f>
        <v/>
      </c>
      <c r="X192" s="19">
        <f>NOT(IFERROR(VLOOKUP(Таблица1[[#This Row],[Order ID]],Таблица4[],2,FALSE),0))*1</f>
        <v>1</v>
      </c>
      <c r="Y192" s="19">
        <f>IF(SUMPRODUCT(($F$2:$F192=F192)*1)&gt;1,0,1)</f>
        <v>0</v>
      </c>
    </row>
    <row r="193" spans="1:25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9" t="str">
        <f>VLOOKUP(Таблица1[[#This Row],[Region]],Таблица5[],2,FALSE)</f>
        <v>Chuck Magee</v>
      </c>
      <c r="W193" s="19" t="str">
        <f>IFERROR(VLOOKUP(Таблица1[[#This Row],[Order ID]],Таблица4[],2,FALSE),"")</f>
        <v/>
      </c>
      <c r="X193" s="19">
        <f>NOT(IFERROR(VLOOKUP(Таблица1[[#This Row],[Order ID]],Таблица4[],2,FALSE),0))*1</f>
        <v>1</v>
      </c>
      <c r="Y193" s="19">
        <f>IF(SUMPRODUCT(($F$2:$F193=F193)*1)&gt;1,0,1)</f>
        <v>0</v>
      </c>
    </row>
    <row r="194" spans="1:25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9" t="str">
        <f>VLOOKUP(Таблица1[[#This Row],[Region]],Таблица5[],2,FALSE)</f>
        <v>Chuck Magee</v>
      </c>
      <c r="W194" s="19" t="str">
        <f>IFERROR(VLOOKUP(Таблица1[[#This Row],[Order ID]],Таблица4[],2,FALSE),"")</f>
        <v/>
      </c>
      <c r="X194" s="19">
        <f>NOT(IFERROR(VLOOKUP(Таблица1[[#This Row],[Order ID]],Таблица4[],2,FALSE),0))*1</f>
        <v>1</v>
      </c>
      <c r="Y194" s="19">
        <f>IF(SUMPRODUCT(($F$2:$F194=F194)*1)&gt;1,0,1)</f>
        <v>0</v>
      </c>
    </row>
    <row r="195" spans="1:25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9" t="str">
        <f>VLOOKUP(Таблица1[[#This Row],[Region]],Таблица5[],2,FALSE)</f>
        <v>Chuck Magee</v>
      </c>
      <c r="W195" s="19" t="str">
        <f>IFERROR(VLOOKUP(Таблица1[[#This Row],[Order ID]],Таблица4[],2,FALSE),"")</f>
        <v/>
      </c>
      <c r="X195" s="19">
        <f>NOT(IFERROR(VLOOKUP(Таблица1[[#This Row],[Order ID]],Таблица4[],2,FALSE),0))*1</f>
        <v>1</v>
      </c>
      <c r="Y195" s="19">
        <f>IF(SUMPRODUCT(($F$2:$F195=F195)*1)&gt;1,0,1)</f>
        <v>0</v>
      </c>
    </row>
    <row r="196" spans="1:25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9" t="str">
        <f>VLOOKUP(Таблица1[[#This Row],[Region]],Таблица5[],2,FALSE)</f>
        <v>Anna Andreadi</v>
      </c>
      <c r="W196" s="19" t="str">
        <f>IFERROR(VLOOKUP(Таблица1[[#This Row],[Order ID]],Таблица4[],2,FALSE),"")</f>
        <v/>
      </c>
      <c r="X196" s="19">
        <f>NOT(IFERROR(VLOOKUP(Таблица1[[#This Row],[Order ID]],Таблица4[],2,FALSE),0))*1</f>
        <v>1</v>
      </c>
      <c r="Y196" s="19">
        <f>IF(SUMPRODUCT(($F$2:$F196=F196)*1)&gt;1,0,1)</f>
        <v>1</v>
      </c>
    </row>
    <row r="197" spans="1:25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9" t="str">
        <f>VLOOKUP(Таблица1[[#This Row],[Region]],Таблица5[],2,FALSE)</f>
        <v>Chuck Magee</v>
      </c>
      <c r="W197" s="19" t="str">
        <f>IFERROR(VLOOKUP(Таблица1[[#This Row],[Order ID]],Таблица4[],2,FALSE),"")</f>
        <v/>
      </c>
      <c r="X197" s="19">
        <f>NOT(IFERROR(VLOOKUP(Таблица1[[#This Row],[Order ID]],Таблица4[],2,FALSE),0))*1</f>
        <v>1</v>
      </c>
      <c r="Y197" s="19">
        <f>IF(SUMPRODUCT(($F$2:$F197=F197)*1)&gt;1,0,1)</f>
        <v>1</v>
      </c>
    </row>
    <row r="198" spans="1:25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9" t="str">
        <f>VLOOKUP(Таблица1[[#This Row],[Region]],Таблица5[],2,FALSE)</f>
        <v>Chuck Magee</v>
      </c>
      <c r="W198" s="19" t="str">
        <f>IFERROR(VLOOKUP(Таблица1[[#This Row],[Order ID]],Таблица4[],2,FALSE),"")</f>
        <v/>
      </c>
      <c r="X198" s="19">
        <f>NOT(IFERROR(VLOOKUP(Таблица1[[#This Row],[Order ID]],Таблица4[],2,FALSE),0))*1</f>
        <v>1</v>
      </c>
      <c r="Y198" s="19">
        <f>IF(SUMPRODUCT(($F$2:$F198=F198)*1)&gt;1,0,1)</f>
        <v>0</v>
      </c>
    </row>
    <row r="199" spans="1:25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9" t="str">
        <f>VLOOKUP(Таблица1[[#This Row],[Region]],Таблица5[],2,FALSE)</f>
        <v>Chuck Magee</v>
      </c>
      <c r="W199" s="19" t="str">
        <f>IFERROR(VLOOKUP(Таблица1[[#This Row],[Order ID]],Таблица4[],2,FALSE),"")</f>
        <v/>
      </c>
      <c r="X199" s="19">
        <f>NOT(IFERROR(VLOOKUP(Таблица1[[#This Row],[Order ID]],Таблица4[],2,FALSE),0))*1</f>
        <v>1</v>
      </c>
      <c r="Y199" s="19">
        <f>IF(SUMPRODUCT(($F$2:$F199=F199)*1)&gt;1,0,1)</f>
        <v>1</v>
      </c>
    </row>
    <row r="200" spans="1:25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9" t="str">
        <f>VLOOKUP(Таблица1[[#This Row],[Region]],Таблица5[],2,FALSE)</f>
        <v>Chuck Magee</v>
      </c>
      <c r="W200" s="19" t="str">
        <f>IFERROR(VLOOKUP(Таблица1[[#This Row],[Order ID]],Таблица4[],2,FALSE),"")</f>
        <v/>
      </c>
      <c r="X200" s="19">
        <f>NOT(IFERROR(VLOOKUP(Таблица1[[#This Row],[Order ID]],Таблица4[],2,FALSE),0))*1</f>
        <v>1</v>
      </c>
      <c r="Y200" s="19">
        <f>IF(SUMPRODUCT(($F$2:$F200=F200)*1)&gt;1,0,1)</f>
        <v>1</v>
      </c>
    </row>
    <row r="201" spans="1:25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9" t="str">
        <f>VLOOKUP(Таблица1[[#This Row],[Region]],Таблица5[],2,FALSE)</f>
        <v>Chuck Magee</v>
      </c>
      <c r="W201" s="19" t="str">
        <f>IFERROR(VLOOKUP(Таблица1[[#This Row],[Order ID]],Таблица4[],2,FALSE),"")</f>
        <v/>
      </c>
      <c r="X201" s="19">
        <f>NOT(IFERROR(VLOOKUP(Таблица1[[#This Row],[Order ID]],Таблица4[],2,FALSE),0))*1</f>
        <v>1</v>
      </c>
      <c r="Y201" s="19">
        <f>IF(SUMPRODUCT(($F$2:$F201=F201)*1)&gt;1,0,1)</f>
        <v>0</v>
      </c>
    </row>
    <row r="202" spans="1:25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9" t="str">
        <f>VLOOKUP(Таблица1[[#This Row],[Region]],Таблица5[],2,FALSE)</f>
        <v>Chuck Magee</v>
      </c>
      <c r="W202" s="19" t="str">
        <f>IFERROR(VLOOKUP(Таблица1[[#This Row],[Order ID]],Таблица4[],2,FALSE),"")</f>
        <v/>
      </c>
      <c r="X202" s="19">
        <f>NOT(IFERROR(VLOOKUP(Таблица1[[#This Row],[Order ID]],Таблица4[],2,FALSE),0))*1</f>
        <v>1</v>
      </c>
      <c r="Y202" s="19">
        <f>IF(SUMPRODUCT(($F$2:$F202=F202)*1)&gt;1,0,1)</f>
        <v>1</v>
      </c>
    </row>
    <row r="203" spans="1:25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9" t="str">
        <f>VLOOKUP(Таблица1[[#This Row],[Region]],Таблица5[],2,FALSE)</f>
        <v>Anna Andreadi</v>
      </c>
      <c r="W203" s="19">
        <f>IFERROR(VLOOKUP(Таблица1[[#This Row],[Order ID]],Таблица4[],2,FALSE),"")</f>
        <v>1</v>
      </c>
      <c r="X203" s="19">
        <f>NOT(IFERROR(VLOOKUP(Таблица1[[#This Row],[Order ID]],Таблица4[],2,FALSE),0))*1</f>
        <v>0</v>
      </c>
      <c r="Y203" s="19">
        <f>IF(SUMPRODUCT(($F$2:$F203=F203)*1)&gt;1,0,1)</f>
        <v>1</v>
      </c>
    </row>
    <row r="204" spans="1:25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9" t="str">
        <f>VLOOKUP(Таблица1[[#This Row],[Region]],Таблица5[],2,FALSE)</f>
        <v>Anna Andreadi</v>
      </c>
      <c r="W204" s="19">
        <f>IFERROR(VLOOKUP(Таблица1[[#This Row],[Order ID]],Таблица4[],2,FALSE),"")</f>
        <v>1</v>
      </c>
      <c r="X204" s="19">
        <f>NOT(IFERROR(VLOOKUP(Таблица1[[#This Row],[Order ID]],Таблица4[],2,FALSE),0))*1</f>
        <v>0</v>
      </c>
      <c r="Y204" s="19">
        <f>IF(SUMPRODUCT(($F$2:$F204=F204)*1)&gt;1,0,1)</f>
        <v>0</v>
      </c>
    </row>
    <row r="205" spans="1:25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9" t="str">
        <f>VLOOKUP(Таблица1[[#This Row],[Region]],Таблица5[],2,FALSE)</f>
        <v>Kelly Williams</v>
      </c>
      <c r="W205" s="19" t="str">
        <f>IFERROR(VLOOKUP(Таблица1[[#This Row],[Order ID]],Таблица4[],2,FALSE),"")</f>
        <v/>
      </c>
      <c r="X205" s="19">
        <f>NOT(IFERROR(VLOOKUP(Таблица1[[#This Row],[Order ID]],Таблица4[],2,FALSE),0))*1</f>
        <v>1</v>
      </c>
      <c r="Y205" s="19">
        <f>IF(SUMPRODUCT(($F$2:$F205=F205)*1)&gt;1,0,1)</f>
        <v>1</v>
      </c>
    </row>
    <row r="206" spans="1:25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9" t="str">
        <f>VLOOKUP(Таблица1[[#This Row],[Region]],Таблица5[],2,FALSE)</f>
        <v>Cassandra Brandow</v>
      </c>
      <c r="W206" s="19" t="str">
        <f>IFERROR(VLOOKUP(Таблица1[[#This Row],[Order ID]],Таблица4[],2,FALSE),"")</f>
        <v/>
      </c>
      <c r="X206" s="19">
        <f>NOT(IFERROR(VLOOKUP(Таблица1[[#This Row],[Order ID]],Таблица4[],2,FALSE),0))*1</f>
        <v>1</v>
      </c>
      <c r="Y206" s="19">
        <f>IF(SUMPRODUCT(($F$2:$F206=F206)*1)&gt;1,0,1)</f>
        <v>1</v>
      </c>
    </row>
    <row r="207" spans="1:25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9" t="str">
        <f>VLOOKUP(Таблица1[[#This Row],[Region]],Таблица5[],2,FALSE)</f>
        <v>Anna Andreadi</v>
      </c>
      <c r="W207" s="19" t="str">
        <f>IFERROR(VLOOKUP(Таблица1[[#This Row],[Order ID]],Таблица4[],2,FALSE),"")</f>
        <v/>
      </c>
      <c r="X207" s="19">
        <f>NOT(IFERROR(VLOOKUP(Таблица1[[#This Row],[Order ID]],Таблица4[],2,FALSE),0))*1</f>
        <v>1</v>
      </c>
      <c r="Y207" s="19">
        <f>IF(SUMPRODUCT(($F$2:$F207=F207)*1)&gt;1,0,1)</f>
        <v>1</v>
      </c>
    </row>
    <row r="208" spans="1:25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9" t="str">
        <f>VLOOKUP(Таблица1[[#This Row],[Region]],Таблица5[],2,FALSE)</f>
        <v>Kelly Williams</v>
      </c>
      <c r="W208" s="19" t="str">
        <f>IFERROR(VLOOKUP(Таблица1[[#This Row],[Order ID]],Таблица4[],2,FALSE),"")</f>
        <v/>
      </c>
      <c r="X208" s="19">
        <f>NOT(IFERROR(VLOOKUP(Таблица1[[#This Row],[Order ID]],Таблица4[],2,FALSE),0))*1</f>
        <v>1</v>
      </c>
      <c r="Y208" s="19">
        <f>IF(SUMPRODUCT(($F$2:$F208=F208)*1)&gt;1,0,1)</f>
        <v>1</v>
      </c>
    </row>
    <row r="209" spans="1:25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9" t="str">
        <f>VLOOKUP(Таблица1[[#This Row],[Region]],Таблица5[],2,FALSE)</f>
        <v>Kelly Williams</v>
      </c>
      <c r="W209" s="19" t="str">
        <f>IFERROR(VLOOKUP(Таблица1[[#This Row],[Order ID]],Таблица4[],2,FALSE),"")</f>
        <v/>
      </c>
      <c r="X209" s="19">
        <f>NOT(IFERROR(VLOOKUP(Таблица1[[#This Row],[Order ID]],Таблица4[],2,FALSE),0))*1</f>
        <v>1</v>
      </c>
      <c r="Y209" s="19">
        <f>IF(SUMPRODUCT(($F$2:$F209=F209)*1)&gt;1,0,1)</f>
        <v>0</v>
      </c>
    </row>
    <row r="210" spans="1:25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9" t="str">
        <f>VLOOKUP(Таблица1[[#This Row],[Region]],Таблица5[],2,FALSE)</f>
        <v>Kelly Williams</v>
      </c>
      <c r="W210" s="19" t="str">
        <f>IFERROR(VLOOKUP(Таблица1[[#This Row],[Order ID]],Таблица4[],2,FALSE),"")</f>
        <v/>
      </c>
      <c r="X210" s="19">
        <f>NOT(IFERROR(VLOOKUP(Таблица1[[#This Row],[Order ID]],Таблица4[],2,FALSE),0))*1</f>
        <v>1</v>
      </c>
      <c r="Y210" s="19">
        <f>IF(SUMPRODUCT(($F$2:$F210=F210)*1)&gt;1,0,1)</f>
        <v>0</v>
      </c>
    </row>
    <row r="211" spans="1:25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9" t="str">
        <f>VLOOKUP(Таблица1[[#This Row],[Region]],Таблица5[],2,FALSE)</f>
        <v>Kelly Williams</v>
      </c>
      <c r="W211" s="19" t="str">
        <f>IFERROR(VLOOKUP(Таблица1[[#This Row],[Order ID]],Таблица4[],2,FALSE),"")</f>
        <v/>
      </c>
      <c r="X211" s="19">
        <f>NOT(IFERROR(VLOOKUP(Таблица1[[#This Row],[Order ID]],Таблица4[],2,FALSE),0))*1</f>
        <v>1</v>
      </c>
      <c r="Y211" s="19">
        <f>IF(SUMPRODUCT(($F$2:$F211=F211)*1)&gt;1,0,1)</f>
        <v>0</v>
      </c>
    </row>
    <row r="212" spans="1:25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9" t="str">
        <f>VLOOKUP(Таблица1[[#This Row],[Region]],Таблица5[],2,FALSE)</f>
        <v>Kelly Williams</v>
      </c>
      <c r="W212" s="19" t="str">
        <f>IFERROR(VLOOKUP(Таблица1[[#This Row],[Order ID]],Таблица4[],2,FALSE),"")</f>
        <v/>
      </c>
      <c r="X212" s="19">
        <f>NOT(IFERROR(VLOOKUP(Таблица1[[#This Row],[Order ID]],Таблица4[],2,FALSE),0))*1</f>
        <v>1</v>
      </c>
      <c r="Y212" s="19">
        <f>IF(SUMPRODUCT(($F$2:$F212=F212)*1)&gt;1,0,1)</f>
        <v>0</v>
      </c>
    </row>
    <row r="213" spans="1:25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9" t="str">
        <f>VLOOKUP(Таблица1[[#This Row],[Region]],Таблица5[],2,FALSE)</f>
        <v>Kelly Williams</v>
      </c>
      <c r="W213" s="19" t="str">
        <f>IFERROR(VLOOKUP(Таблица1[[#This Row],[Order ID]],Таблица4[],2,FALSE),"")</f>
        <v/>
      </c>
      <c r="X213" s="19">
        <f>NOT(IFERROR(VLOOKUP(Таблица1[[#This Row],[Order ID]],Таблица4[],2,FALSE),0))*1</f>
        <v>1</v>
      </c>
      <c r="Y213" s="19">
        <f>IF(SUMPRODUCT(($F$2:$F213=F213)*1)&gt;1,0,1)</f>
        <v>1</v>
      </c>
    </row>
    <row r="214" spans="1:25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9" t="str">
        <f>VLOOKUP(Таблица1[[#This Row],[Region]],Таблица5[],2,FALSE)</f>
        <v>Chuck Magee</v>
      </c>
      <c r="W214" s="19">
        <f>IFERROR(VLOOKUP(Таблица1[[#This Row],[Order ID]],Таблица4[],2,FALSE),"")</f>
        <v>1</v>
      </c>
      <c r="X214" s="19">
        <f>NOT(IFERROR(VLOOKUP(Таблица1[[#This Row],[Order ID]],Таблица4[],2,FALSE),0))*1</f>
        <v>0</v>
      </c>
      <c r="Y214" s="19">
        <f>IF(SUMPRODUCT(($F$2:$F214=F214)*1)&gt;1,0,1)</f>
        <v>1</v>
      </c>
    </row>
    <row r="215" spans="1:25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9" t="str">
        <f>VLOOKUP(Таблица1[[#This Row],[Region]],Таблица5[],2,FALSE)</f>
        <v>Chuck Magee</v>
      </c>
      <c r="W215" s="19">
        <f>IFERROR(VLOOKUP(Таблица1[[#This Row],[Order ID]],Таблица4[],2,FALSE),"")</f>
        <v>1</v>
      </c>
      <c r="X215" s="19">
        <f>NOT(IFERROR(VLOOKUP(Таблица1[[#This Row],[Order ID]],Таблица4[],2,FALSE),0))*1</f>
        <v>0</v>
      </c>
      <c r="Y215" s="19">
        <f>IF(SUMPRODUCT(($F$2:$F215=F215)*1)&gt;1,0,1)</f>
        <v>0</v>
      </c>
    </row>
    <row r="216" spans="1:25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9" t="str">
        <f>VLOOKUP(Таблица1[[#This Row],[Region]],Таблица5[],2,FALSE)</f>
        <v>Chuck Magee</v>
      </c>
      <c r="W216" s="19">
        <f>IFERROR(VLOOKUP(Таблица1[[#This Row],[Order ID]],Таблица4[],2,FALSE),"")</f>
        <v>1</v>
      </c>
      <c r="X216" s="19">
        <f>NOT(IFERROR(VLOOKUP(Таблица1[[#This Row],[Order ID]],Таблица4[],2,FALSE),0))*1</f>
        <v>0</v>
      </c>
      <c r="Y216" s="19">
        <f>IF(SUMPRODUCT(($F$2:$F216=F216)*1)&gt;1,0,1)</f>
        <v>0</v>
      </c>
    </row>
    <row r="217" spans="1:25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9" t="str">
        <f>VLOOKUP(Таблица1[[#This Row],[Region]],Таблица5[],2,FALSE)</f>
        <v>Chuck Magee</v>
      </c>
      <c r="W217" s="19">
        <f>IFERROR(VLOOKUP(Таблица1[[#This Row],[Order ID]],Таблица4[],2,FALSE),"")</f>
        <v>1</v>
      </c>
      <c r="X217" s="19">
        <f>NOT(IFERROR(VLOOKUP(Таблица1[[#This Row],[Order ID]],Таблица4[],2,FALSE),0))*1</f>
        <v>0</v>
      </c>
      <c r="Y217" s="19">
        <f>IF(SUMPRODUCT(($F$2:$F217=F217)*1)&gt;1,0,1)</f>
        <v>0</v>
      </c>
    </row>
    <row r="218" spans="1:25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9" t="str">
        <f>VLOOKUP(Таблица1[[#This Row],[Region]],Таблица5[],2,FALSE)</f>
        <v>Chuck Magee</v>
      </c>
      <c r="W218" s="19">
        <f>IFERROR(VLOOKUP(Таблица1[[#This Row],[Order ID]],Таблица4[],2,FALSE),"")</f>
        <v>1</v>
      </c>
      <c r="X218" s="19">
        <f>NOT(IFERROR(VLOOKUP(Таблица1[[#This Row],[Order ID]],Таблица4[],2,FALSE),0))*1</f>
        <v>0</v>
      </c>
      <c r="Y218" s="19">
        <f>IF(SUMPRODUCT(($F$2:$F218=F218)*1)&gt;1,0,1)</f>
        <v>0</v>
      </c>
    </row>
    <row r="219" spans="1:25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9" t="str">
        <f>VLOOKUP(Таблица1[[#This Row],[Region]],Таблица5[],2,FALSE)</f>
        <v>Anna Andreadi</v>
      </c>
      <c r="W219" s="19" t="str">
        <f>IFERROR(VLOOKUP(Таблица1[[#This Row],[Order ID]],Таблица4[],2,FALSE),"")</f>
        <v/>
      </c>
      <c r="X219" s="19">
        <f>NOT(IFERROR(VLOOKUP(Таблица1[[#This Row],[Order ID]],Таблица4[],2,FALSE),0))*1</f>
        <v>1</v>
      </c>
      <c r="Y219" s="19">
        <f>IF(SUMPRODUCT(($F$2:$F219=F219)*1)&gt;1,0,1)</f>
        <v>1</v>
      </c>
    </row>
    <row r="220" spans="1:25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9" t="str">
        <f>VLOOKUP(Таблица1[[#This Row],[Region]],Таблица5[],2,FALSE)</f>
        <v>Anna Andreadi</v>
      </c>
      <c r="W220" s="19" t="str">
        <f>IFERROR(VLOOKUP(Таблица1[[#This Row],[Order ID]],Таблица4[],2,FALSE),"")</f>
        <v/>
      </c>
      <c r="X220" s="19">
        <f>NOT(IFERROR(VLOOKUP(Таблица1[[#This Row],[Order ID]],Таблица4[],2,FALSE),0))*1</f>
        <v>1</v>
      </c>
      <c r="Y220" s="19">
        <f>IF(SUMPRODUCT(($F$2:$F220=F220)*1)&gt;1,0,1)</f>
        <v>0</v>
      </c>
    </row>
    <row r="221" spans="1:25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9" t="str">
        <f>VLOOKUP(Таблица1[[#This Row],[Region]],Таблица5[],2,FALSE)</f>
        <v>Chuck Magee</v>
      </c>
      <c r="W221" s="19">
        <f>IFERROR(VLOOKUP(Таблица1[[#This Row],[Order ID]],Таблица4[],2,FALSE),"")</f>
        <v>1</v>
      </c>
      <c r="X221" s="19">
        <f>NOT(IFERROR(VLOOKUP(Таблица1[[#This Row],[Order ID]],Таблица4[],2,FALSE),0))*1</f>
        <v>0</v>
      </c>
      <c r="Y221" s="19">
        <f>IF(SUMPRODUCT(($F$2:$F221=F221)*1)&gt;1,0,1)</f>
        <v>1</v>
      </c>
    </row>
    <row r="222" spans="1:25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9" t="str">
        <f>VLOOKUP(Таблица1[[#This Row],[Region]],Таблица5[],2,FALSE)</f>
        <v>Chuck Magee</v>
      </c>
      <c r="W222" s="19">
        <f>IFERROR(VLOOKUP(Таблица1[[#This Row],[Order ID]],Таблица4[],2,FALSE),"")</f>
        <v>1</v>
      </c>
      <c r="X222" s="19">
        <f>NOT(IFERROR(VLOOKUP(Таблица1[[#This Row],[Order ID]],Таблица4[],2,FALSE),0))*1</f>
        <v>0</v>
      </c>
      <c r="Y222" s="19">
        <f>IF(SUMPRODUCT(($F$2:$F222=F222)*1)&gt;1,0,1)</f>
        <v>0</v>
      </c>
    </row>
    <row r="223" spans="1:25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9" t="str">
        <f>VLOOKUP(Таблица1[[#This Row],[Region]],Таблица5[],2,FALSE)</f>
        <v>Chuck Magee</v>
      </c>
      <c r="W223" s="19">
        <f>IFERROR(VLOOKUP(Таблица1[[#This Row],[Order ID]],Таблица4[],2,FALSE),"")</f>
        <v>1</v>
      </c>
      <c r="X223" s="19">
        <f>NOT(IFERROR(VLOOKUP(Таблица1[[#This Row],[Order ID]],Таблица4[],2,FALSE),0))*1</f>
        <v>0</v>
      </c>
      <c r="Y223" s="19">
        <f>IF(SUMPRODUCT(($F$2:$F223=F223)*1)&gt;1,0,1)</f>
        <v>0</v>
      </c>
    </row>
    <row r="224" spans="1:25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9" t="str">
        <f>VLOOKUP(Таблица1[[#This Row],[Region]],Таблица5[],2,FALSE)</f>
        <v>Chuck Magee</v>
      </c>
      <c r="W224" s="19">
        <f>IFERROR(VLOOKUP(Таблица1[[#This Row],[Order ID]],Таблица4[],2,FALSE),"")</f>
        <v>1</v>
      </c>
      <c r="X224" s="19">
        <f>NOT(IFERROR(VLOOKUP(Таблица1[[#This Row],[Order ID]],Таблица4[],2,FALSE),0))*1</f>
        <v>0</v>
      </c>
      <c r="Y224" s="19">
        <f>IF(SUMPRODUCT(($F$2:$F224=F224)*1)&gt;1,0,1)</f>
        <v>0</v>
      </c>
    </row>
    <row r="225" spans="1:25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9" t="str">
        <f>VLOOKUP(Таблица1[[#This Row],[Region]],Таблица5[],2,FALSE)</f>
        <v>Chuck Magee</v>
      </c>
      <c r="W225" s="19">
        <f>IFERROR(VLOOKUP(Таблица1[[#This Row],[Order ID]],Таблица4[],2,FALSE),"")</f>
        <v>1</v>
      </c>
      <c r="X225" s="19">
        <f>NOT(IFERROR(VLOOKUP(Таблица1[[#This Row],[Order ID]],Таблица4[],2,FALSE),0))*1</f>
        <v>0</v>
      </c>
      <c r="Y225" s="19">
        <f>IF(SUMPRODUCT(($F$2:$F225=F225)*1)&gt;1,0,1)</f>
        <v>0</v>
      </c>
    </row>
    <row r="226" spans="1:25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9" t="str">
        <f>VLOOKUP(Таблица1[[#This Row],[Region]],Таблица5[],2,FALSE)</f>
        <v>Chuck Magee</v>
      </c>
      <c r="W226" s="19">
        <f>IFERROR(VLOOKUP(Таблица1[[#This Row],[Order ID]],Таблица4[],2,FALSE),"")</f>
        <v>1</v>
      </c>
      <c r="X226" s="19">
        <f>NOT(IFERROR(VLOOKUP(Таблица1[[#This Row],[Order ID]],Таблица4[],2,FALSE),0))*1</f>
        <v>0</v>
      </c>
      <c r="Y226" s="19">
        <f>IF(SUMPRODUCT(($F$2:$F226=F226)*1)&gt;1,0,1)</f>
        <v>0</v>
      </c>
    </row>
    <row r="227" spans="1:25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9" t="str">
        <f>VLOOKUP(Таблица1[[#This Row],[Region]],Таблица5[],2,FALSE)</f>
        <v>Kelly Williams</v>
      </c>
      <c r="W227" s="19" t="str">
        <f>IFERROR(VLOOKUP(Таблица1[[#This Row],[Order ID]],Таблица4[],2,FALSE),"")</f>
        <v/>
      </c>
      <c r="X227" s="19">
        <f>NOT(IFERROR(VLOOKUP(Таблица1[[#This Row],[Order ID]],Таблица4[],2,FALSE),0))*1</f>
        <v>1</v>
      </c>
      <c r="Y227" s="19">
        <f>IF(SUMPRODUCT(($F$2:$F227=F227)*1)&gt;1,0,1)</f>
        <v>1</v>
      </c>
    </row>
    <row r="228" spans="1:25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9" t="str">
        <f>VLOOKUP(Таблица1[[#This Row],[Region]],Таблица5[],2,FALSE)</f>
        <v>Kelly Williams</v>
      </c>
      <c r="W228" s="19" t="str">
        <f>IFERROR(VLOOKUP(Таблица1[[#This Row],[Order ID]],Таблица4[],2,FALSE),"")</f>
        <v/>
      </c>
      <c r="X228" s="19">
        <f>NOT(IFERROR(VLOOKUP(Таблица1[[#This Row],[Order ID]],Таблица4[],2,FALSE),0))*1</f>
        <v>1</v>
      </c>
      <c r="Y228" s="19">
        <f>IF(SUMPRODUCT(($F$2:$F228=F228)*1)&gt;1,0,1)</f>
        <v>0</v>
      </c>
    </row>
    <row r="229" spans="1:25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9" t="str">
        <f>VLOOKUP(Таблица1[[#This Row],[Region]],Таблица5[],2,FALSE)</f>
        <v>Kelly Williams</v>
      </c>
      <c r="W229" s="19" t="str">
        <f>IFERROR(VLOOKUP(Таблица1[[#This Row],[Order ID]],Таблица4[],2,FALSE),"")</f>
        <v/>
      </c>
      <c r="X229" s="19">
        <f>NOT(IFERROR(VLOOKUP(Таблица1[[#This Row],[Order ID]],Таблица4[],2,FALSE),0))*1</f>
        <v>1</v>
      </c>
      <c r="Y229" s="19">
        <f>IF(SUMPRODUCT(($F$2:$F229=F229)*1)&gt;1,0,1)</f>
        <v>0</v>
      </c>
    </row>
    <row r="230" spans="1:25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9" t="str">
        <f>VLOOKUP(Таблица1[[#This Row],[Region]],Таблица5[],2,FALSE)</f>
        <v>Cassandra Brandow</v>
      </c>
      <c r="W230" s="19" t="str">
        <f>IFERROR(VLOOKUP(Таблица1[[#This Row],[Order ID]],Таблица4[],2,FALSE),"")</f>
        <v/>
      </c>
      <c r="X230" s="19">
        <f>NOT(IFERROR(VLOOKUP(Таблица1[[#This Row],[Order ID]],Таблица4[],2,FALSE),0))*1</f>
        <v>1</v>
      </c>
      <c r="Y230" s="19">
        <f>IF(SUMPRODUCT(($F$2:$F230=F230)*1)&gt;1,0,1)</f>
        <v>1</v>
      </c>
    </row>
    <row r="231" spans="1:25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9" t="str">
        <f>VLOOKUP(Таблица1[[#This Row],[Region]],Таблица5[],2,FALSE)</f>
        <v>Cassandra Brandow</v>
      </c>
      <c r="W231" s="19" t="str">
        <f>IFERROR(VLOOKUP(Таблица1[[#This Row],[Order ID]],Таблица4[],2,FALSE),"")</f>
        <v/>
      </c>
      <c r="X231" s="19">
        <f>NOT(IFERROR(VLOOKUP(Таблица1[[#This Row],[Order ID]],Таблица4[],2,FALSE),0))*1</f>
        <v>1</v>
      </c>
      <c r="Y231" s="19">
        <f>IF(SUMPRODUCT(($F$2:$F231=F231)*1)&gt;1,0,1)</f>
        <v>0</v>
      </c>
    </row>
    <row r="232" spans="1:25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9" t="str">
        <f>VLOOKUP(Таблица1[[#This Row],[Region]],Таблица5[],2,FALSE)</f>
        <v>Cassandra Brandow</v>
      </c>
      <c r="W232" s="19" t="str">
        <f>IFERROR(VLOOKUP(Таблица1[[#This Row],[Order ID]],Таблица4[],2,FALSE),"")</f>
        <v/>
      </c>
      <c r="X232" s="19">
        <f>NOT(IFERROR(VLOOKUP(Таблица1[[#This Row],[Order ID]],Таблица4[],2,FALSE),0))*1</f>
        <v>1</v>
      </c>
      <c r="Y232" s="19">
        <f>IF(SUMPRODUCT(($F$2:$F232=F232)*1)&gt;1,0,1)</f>
        <v>1</v>
      </c>
    </row>
    <row r="233" spans="1:25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9" t="str">
        <f>VLOOKUP(Таблица1[[#This Row],[Region]],Таблица5[],2,FALSE)</f>
        <v>Cassandra Brandow</v>
      </c>
      <c r="W233" s="19" t="str">
        <f>IFERROR(VLOOKUP(Таблица1[[#This Row],[Order ID]],Таблица4[],2,FALSE),"")</f>
        <v/>
      </c>
      <c r="X233" s="19">
        <f>NOT(IFERROR(VLOOKUP(Таблица1[[#This Row],[Order ID]],Таблица4[],2,FALSE),0))*1</f>
        <v>1</v>
      </c>
      <c r="Y233" s="19">
        <f>IF(SUMPRODUCT(($F$2:$F233=F233)*1)&gt;1,0,1)</f>
        <v>0</v>
      </c>
    </row>
    <row r="234" spans="1:25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9" t="str">
        <f>VLOOKUP(Таблица1[[#This Row],[Region]],Таблица5[],2,FALSE)</f>
        <v>Cassandra Brandow</v>
      </c>
      <c r="W234" s="19" t="str">
        <f>IFERROR(VLOOKUP(Таблица1[[#This Row],[Order ID]],Таблица4[],2,FALSE),"")</f>
        <v/>
      </c>
      <c r="X234" s="19">
        <f>NOT(IFERROR(VLOOKUP(Таблица1[[#This Row],[Order ID]],Таблица4[],2,FALSE),0))*1</f>
        <v>1</v>
      </c>
      <c r="Y234" s="19">
        <f>IF(SUMPRODUCT(($F$2:$F234=F234)*1)&gt;1,0,1)</f>
        <v>0</v>
      </c>
    </row>
    <row r="235" spans="1:25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9" t="str">
        <f>VLOOKUP(Таблица1[[#This Row],[Region]],Таблица5[],2,FALSE)</f>
        <v>Cassandra Brandow</v>
      </c>
      <c r="W235" s="19" t="str">
        <f>IFERROR(VLOOKUP(Таблица1[[#This Row],[Order ID]],Таблица4[],2,FALSE),"")</f>
        <v/>
      </c>
      <c r="X235" s="19">
        <f>NOT(IFERROR(VLOOKUP(Таблица1[[#This Row],[Order ID]],Таблица4[],2,FALSE),0))*1</f>
        <v>1</v>
      </c>
      <c r="Y235" s="19">
        <f>IF(SUMPRODUCT(($F$2:$F235=F235)*1)&gt;1,0,1)</f>
        <v>0</v>
      </c>
    </row>
    <row r="236" spans="1:25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9" t="str">
        <f>VLOOKUP(Таблица1[[#This Row],[Region]],Таблица5[],2,FALSE)</f>
        <v>Cassandra Brandow</v>
      </c>
      <c r="W236" s="19" t="str">
        <f>IFERROR(VLOOKUP(Таблица1[[#This Row],[Order ID]],Таблица4[],2,FALSE),"")</f>
        <v/>
      </c>
      <c r="X236" s="19">
        <f>NOT(IFERROR(VLOOKUP(Таблица1[[#This Row],[Order ID]],Таблица4[],2,FALSE),0))*1</f>
        <v>1</v>
      </c>
      <c r="Y236" s="19">
        <f>IF(SUMPRODUCT(($F$2:$F236=F236)*1)&gt;1,0,1)</f>
        <v>0</v>
      </c>
    </row>
    <row r="237" spans="1:25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9" t="str">
        <f>VLOOKUP(Таблица1[[#This Row],[Region]],Таблица5[],2,FALSE)</f>
        <v>Cassandra Brandow</v>
      </c>
      <c r="W237" s="19" t="str">
        <f>IFERROR(VLOOKUP(Таблица1[[#This Row],[Order ID]],Таблица4[],2,FALSE),"")</f>
        <v/>
      </c>
      <c r="X237" s="19">
        <f>NOT(IFERROR(VLOOKUP(Таблица1[[#This Row],[Order ID]],Таблица4[],2,FALSE),0))*1</f>
        <v>1</v>
      </c>
      <c r="Y237" s="19">
        <f>IF(SUMPRODUCT(($F$2:$F237=F237)*1)&gt;1,0,1)</f>
        <v>0</v>
      </c>
    </row>
    <row r="238" spans="1:25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9" t="str">
        <f>VLOOKUP(Таблица1[[#This Row],[Region]],Таблица5[],2,FALSE)</f>
        <v>Anna Andreadi</v>
      </c>
      <c r="W238" s="19" t="str">
        <f>IFERROR(VLOOKUP(Таблица1[[#This Row],[Order ID]],Таблица4[],2,FALSE),"")</f>
        <v/>
      </c>
      <c r="X238" s="19">
        <f>NOT(IFERROR(VLOOKUP(Таблица1[[#This Row],[Order ID]],Таблица4[],2,FALSE),0))*1</f>
        <v>1</v>
      </c>
      <c r="Y238" s="19">
        <f>IF(SUMPRODUCT(($F$2:$F238=F238)*1)&gt;1,0,1)</f>
        <v>1</v>
      </c>
    </row>
    <row r="239" spans="1:25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9" t="str">
        <f>VLOOKUP(Таблица1[[#This Row],[Region]],Таблица5[],2,FALSE)</f>
        <v>Kelly Williams</v>
      </c>
      <c r="W239" s="19" t="str">
        <f>IFERROR(VLOOKUP(Таблица1[[#This Row],[Order ID]],Таблица4[],2,FALSE),"")</f>
        <v/>
      </c>
      <c r="X239" s="19">
        <f>NOT(IFERROR(VLOOKUP(Таблица1[[#This Row],[Order ID]],Таблица4[],2,FALSE),0))*1</f>
        <v>1</v>
      </c>
      <c r="Y239" s="19">
        <f>IF(SUMPRODUCT(($F$2:$F239=F239)*1)&gt;1,0,1)</f>
        <v>1</v>
      </c>
    </row>
    <row r="240" spans="1:25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9" t="str">
        <f>VLOOKUP(Таблица1[[#This Row],[Region]],Таблица5[],2,FALSE)</f>
        <v>Kelly Williams</v>
      </c>
      <c r="W240" s="19" t="str">
        <f>IFERROR(VLOOKUP(Таблица1[[#This Row],[Order ID]],Таблица4[],2,FALSE),"")</f>
        <v/>
      </c>
      <c r="X240" s="19">
        <f>NOT(IFERROR(VLOOKUP(Таблица1[[#This Row],[Order ID]],Таблица4[],2,FALSE),0))*1</f>
        <v>1</v>
      </c>
      <c r="Y240" s="19">
        <f>IF(SUMPRODUCT(($F$2:$F240=F240)*1)&gt;1,0,1)</f>
        <v>0</v>
      </c>
    </row>
    <row r="241" spans="1:25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9" t="str">
        <f>VLOOKUP(Таблица1[[#This Row],[Region]],Таблица5[],2,FALSE)</f>
        <v>Kelly Williams</v>
      </c>
      <c r="W241" s="19" t="str">
        <f>IFERROR(VLOOKUP(Таблица1[[#This Row],[Order ID]],Таблица4[],2,FALSE),"")</f>
        <v/>
      </c>
      <c r="X241" s="19">
        <f>NOT(IFERROR(VLOOKUP(Таблица1[[#This Row],[Order ID]],Таблица4[],2,FALSE),0))*1</f>
        <v>1</v>
      </c>
      <c r="Y241" s="19">
        <f>IF(SUMPRODUCT(($F$2:$F241=F241)*1)&gt;1,0,1)</f>
        <v>0</v>
      </c>
    </row>
    <row r="242" spans="1:25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9" t="str">
        <f>VLOOKUP(Таблица1[[#This Row],[Region]],Таблица5[],2,FALSE)</f>
        <v>Kelly Williams</v>
      </c>
      <c r="W242" s="19" t="str">
        <f>IFERROR(VLOOKUP(Таблица1[[#This Row],[Order ID]],Таблица4[],2,FALSE),"")</f>
        <v/>
      </c>
      <c r="X242" s="19">
        <f>NOT(IFERROR(VLOOKUP(Таблица1[[#This Row],[Order ID]],Таблица4[],2,FALSE),0))*1</f>
        <v>1</v>
      </c>
      <c r="Y242" s="19">
        <f>IF(SUMPRODUCT(($F$2:$F242=F242)*1)&gt;1,0,1)</f>
        <v>0</v>
      </c>
    </row>
    <row r="243" spans="1:25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9" t="str">
        <f>VLOOKUP(Таблица1[[#This Row],[Region]],Таблица5[],2,FALSE)</f>
        <v>Kelly Williams</v>
      </c>
      <c r="W243" s="19" t="str">
        <f>IFERROR(VLOOKUP(Таблица1[[#This Row],[Order ID]],Таблица4[],2,FALSE),"")</f>
        <v/>
      </c>
      <c r="X243" s="19">
        <f>NOT(IFERROR(VLOOKUP(Таблица1[[#This Row],[Order ID]],Таблица4[],2,FALSE),0))*1</f>
        <v>1</v>
      </c>
      <c r="Y243" s="19">
        <f>IF(SUMPRODUCT(($F$2:$F243=F243)*1)&gt;1,0,1)</f>
        <v>0</v>
      </c>
    </row>
    <row r="244" spans="1:25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9" t="str">
        <f>VLOOKUP(Таблица1[[#This Row],[Region]],Таблица5[],2,FALSE)</f>
        <v>Kelly Williams</v>
      </c>
      <c r="W244" s="19" t="str">
        <f>IFERROR(VLOOKUP(Таблица1[[#This Row],[Order ID]],Таблица4[],2,FALSE),"")</f>
        <v/>
      </c>
      <c r="X244" s="19">
        <f>NOT(IFERROR(VLOOKUP(Таблица1[[#This Row],[Order ID]],Таблица4[],2,FALSE),0))*1</f>
        <v>1</v>
      </c>
      <c r="Y244" s="19">
        <f>IF(SUMPRODUCT(($F$2:$F244=F244)*1)&gt;1,0,1)</f>
        <v>0</v>
      </c>
    </row>
    <row r="245" spans="1:25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9" t="str">
        <f>VLOOKUP(Таблица1[[#This Row],[Region]],Таблица5[],2,FALSE)</f>
        <v>Kelly Williams</v>
      </c>
      <c r="W245" s="19" t="str">
        <f>IFERROR(VLOOKUP(Таблица1[[#This Row],[Order ID]],Таблица4[],2,FALSE),"")</f>
        <v/>
      </c>
      <c r="X245" s="19">
        <f>NOT(IFERROR(VLOOKUP(Таблица1[[#This Row],[Order ID]],Таблица4[],2,FALSE),0))*1</f>
        <v>1</v>
      </c>
      <c r="Y245" s="19">
        <f>IF(SUMPRODUCT(($F$2:$F245=F245)*1)&gt;1,0,1)</f>
        <v>0</v>
      </c>
    </row>
    <row r="246" spans="1:25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9" t="str">
        <f>VLOOKUP(Таблица1[[#This Row],[Region]],Таблица5[],2,FALSE)</f>
        <v>Kelly Williams</v>
      </c>
      <c r="W246" s="19" t="str">
        <f>IFERROR(VLOOKUP(Таблица1[[#This Row],[Order ID]],Таблица4[],2,FALSE),"")</f>
        <v/>
      </c>
      <c r="X246" s="19">
        <f>NOT(IFERROR(VLOOKUP(Таблица1[[#This Row],[Order ID]],Таблица4[],2,FALSE),0))*1</f>
        <v>1</v>
      </c>
      <c r="Y246" s="19">
        <f>IF(SUMPRODUCT(($F$2:$F246=F246)*1)&gt;1,0,1)</f>
        <v>1</v>
      </c>
    </row>
    <row r="247" spans="1:25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9" t="str">
        <f>VLOOKUP(Таблица1[[#This Row],[Region]],Таблица5[],2,FALSE)</f>
        <v>Kelly Williams</v>
      </c>
      <c r="W247" s="19" t="str">
        <f>IFERROR(VLOOKUP(Таблица1[[#This Row],[Order ID]],Таблица4[],2,FALSE),"")</f>
        <v/>
      </c>
      <c r="X247" s="19">
        <f>NOT(IFERROR(VLOOKUP(Таблица1[[#This Row],[Order ID]],Таблица4[],2,FALSE),0))*1</f>
        <v>1</v>
      </c>
      <c r="Y247" s="19">
        <f>IF(SUMPRODUCT(($F$2:$F247=F247)*1)&gt;1,0,1)</f>
        <v>0</v>
      </c>
    </row>
    <row r="248" spans="1:25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9" t="str">
        <f>VLOOKUP(Таблица1[[#This Row],[Region]],Таблица5[],2,FALSE)</f>
        <v>Kelly Williams</v>
      </c>
      <c r="W248" s="19" t="str">
        <f>IFERROR(VLOOKUP(Таблица1[[#This Row],[Order ID]],Таблица4[],2,FALSE),"")</f>
        <v/>
      </c>
      <c r="X248" s="19">
        <f>NOT(IFERROR(VLOOKUP(Таблица1[[#This Row],[Order ID]],Таблица4[],2,FALSE),0))*1</f>
        <v>1</v>
      </c>
      <c r="Y248" s="19">
        <f>IF(SUMPRODUCT(($F$2:$F248=F248)*1)&gt;1,0,1)</f>
        <v>0</v>
      </c>
    </row>
    <row r="249" spans="1:25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9" t="str">
        <f>VLOOKUP(Таблица1[[#This Row],[Region]],Таблица5[],2,FALSE)</f>
        <v>Kelly Williams</v>
      </c>
      <c r="W249" s="19" t="str">
        <f>IFERROR(VLOOKUP(Таблица1[[#This Row],[Order ID]],Таблица4[],2,FALSE),"")</f>
        <v/>
      </c>
      <c r="X249" s="19">
        <f>NOT(IFERROR(VLOOKUP(Таблица1[[#This Row],[Order ID]],Таблица4[],2,FALSE),0))*1</f>
        <v>1</v>
      </c>
      <c r="Y249" s="19">
        <f>IF(SUMPRODUCT(($F$2:$F249=F249)*1)&gt;1,0,1)</f>
        <v>0</v>
      </c>
    </row>
    <row r="250" spans="1:25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9" t="str">
        <f>VLOOKUP(Таблица1[[#This Row],[Region]],Таблица5[],2,FALSE)</f>
        <v>Kelly Williams</v>
      </c>
      <c r="W250" s="19" t="str">
        <f>IFERROR(VLOOKUP(Таблица1[[#This Row],[Order ID]],Таблица4[],2,FALSE),"")</f>
        <v/>
      </c>
      <c r="X250" s="19">
        <f>NOT(IFERROR(VLOOKUP(Таблица1[[#This Row],[Order ID]],Таблица4[],2,FALSE),0))*1</f>
        <v>1</v>
      </c>
      <c r="Y250" s="19">
        <f>IF(SUMPRODUCT(($F$2:$F250=F250)*1)&gt;1,0,1)</f>
        <v>0</v>
      </c>
    </row>
    <row r="251" spans="1:25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9" t="str">
        <f>VLOOKUP(Таблица1[[#This Row],[Region]],Таблица5[],2,FALSE)</f>
        <v>Anna Andreadi</v>
      </c>
      <c r="W251" s="19" t="str">
        <f>IFERROR(VLOOKUP(Таблица1[[#This Row],[Order ID]],Таблица4[],2,FALSE),"")</f>
        <v/>
      </c>
      <c r="X251" s="19">
        <f>NOT(IFERROR(VLOOKUP(Таблица1[[#This Row],[Order ID]],Таблица4[],2,FALSE),0))*1</f>
        <v>1</v>
      </c>
      <c r="Y251" s="19">
        <f>IF(SUMPRODUCT(($F$2:$F251=F251)*1)&gt;1,0,1)</f>
        <v>1</v>
      </c>
    </row>
    <row r="252" spans="1:25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9" t="str">
        <f>VLOOKUP(Таблица1[[#This Row],[Region]],Таблица5[],2,FALSE)</f>
        <v>Anna Andreadi</v>
      </c>
      <c r="W252" s="19" t="str">
        <f>IFERROR(VLOOKUP(Таблица1[[#This Row],[Order ID]],Таблица4[],2,FALSE),"")</f>
        <v/>
      </c>
      <c r="X252" s="19">
        <f>NOT(IFERROR(VLOOKUP(Таблица1[[#This Row],[Order ID]],Таблица4[],2,FALSE),0))*1</f>
        <v>1</v>
      </c>
      <c r="Y252" s="19">
        <f>IF(SUMPRODUCT(($F$2:$F252=F252)*1)&gt;1,0,1)</f>
        <v>1</v>
      </c>
    </row>
    <row r="253" spans="1:25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9" t="str">
        <f>VLOOKUP(Таблица1[[#This Row],[Region]],Таблица5[],2,FALSE)</f>
        <v>Anna Andreadi</v>
      </c>
      <c r="W253" s="19" t="str">
        <f>IFERROR(VLOOKUP(Таблица1[[#This Row],[Order ID]],Таблица4[],2,FALSE),"")</f>
        <v/>
      </c>
      <c r="X253" s="19">
        <f>NOT(IFERROR(VLOOKUP(Таблица1[[#This Row],[Order ID]],Таблица4[],2,FALSE),0))*1</f>
        <v>1</v>
      </c>
      <c r="Y253" s="19">
        <f>IF(SUMPRODUCT(($F$2:$F253=F253)*1)&gt;1,0,1)</f>
        <v>0</v>
      </c>
    </row>
    <row r="254" spans="1:25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9" t="str">
        <f>VLOOKUP(Таблица1[[#This Row],[Region]],Таблица5[],2,FALSE)</f>
        <v>Chuck Magee</v>
      </c>
      <c r="W254" s="19" t="str">
        <f>IFERROR(VLOOKUP(Таблица1[[#This Row],[Order ID]],Таблица4[],2,FALSE),"")</f>
        <v/>
      </c>
      <c r="X254" s="19">
        <f>NOT(IFERROR(VLOOKUP(Таблица1[[#This Row],[Order ID]],Таблица4[],2,FALSE),0))*1</f>
        <v>1</v>
      </c>
      <c r="Y254" s="19">
        <f>IF(SUMPRODUCT(($F$2:$F254=F254)*1)&gt;1,0,1)</f>
        <v>1</v>
      </c>
    </row>
    <row r="255" spans="1:25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9" t="str">
        <f>VLOOKUP(Таблица1[[#This Row],[Region]],Таблица5[],2,FALSE)</f>
        <v>Chuck Magee</v>
      </c>
      <c r="W255" s="19" t="str">
        <f>IFERROR(VLOOKUP(Таблица1[[#This Row],[Order ID]],Таблица4[],2,FALSE),"")</f>
        <v/>
      </c>
      <c r="X255" s="19">
        <f>NOT(IFERROR(VLOOKUP(Таблица1[[#This Row],[Order ID]],Таблица4[],2,FALSE),0))*1</f>
        <v>1</v>
      </c>
      <c r="Y255" s="19">
        <f>IF(SUMPRODUCT(($F$2:$F255=F255)*1)&gt;1,0,1)</f>
        <v>0</v>
      </c>
    </row>
    <row r="256" spans="1:25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9" t="str">
        <f>VLOOKUP(Таблица1[[#This Row],[Region]],Таблица5[],2,FALSE)</f>
        <v>Kelly Williams</v>
      </c>
      <c r="W256" s="19" t="str">
        <f>IFERROR(VLOOKUP(Таблица1[[#This Row],[Order ID]],Таблица4[],2,FALSE),"")</f>
        <v/>
      </c>
      <c r="X256" s="19">
        <f>NOT(IFERROR(VLOOKUP(Таблица1[[#This Row],[Order ID]],Таблица4[],2,FALSE),0))*1</f>
        <v>1</v>
      </c>
      <c r="Y256" s="19">
        <f>IF(SUMPRODUCT(($F$2:$F256=F256)*1)&gt;1,0,1)</f>
        <v>1</v>
      </c>
    </row>
    <row r="257" spans="1:25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9" t="str">
        <f>VLOOKUP(Таблица1[[#This Row],[Region]],Таблица5[],2,FALSE)</f>
        <v>Kelly Williams</v>
      </c>
      <c r="W257" s="19" t="str">
        <f>IFERROR(VLOOKUP(Таблица1[[#This Row],[Order ID]],Таблица4[],2,FALSE),"")</f>
        <v/>
      </c>
      <c r="X257" s="19">
        <f>NOT(IFERROR(VLOOKUP(Таблица1[[#This Row],[Order ID]],Таблица4[],2,FALSE),0))*1</f>
        <v>1</v>
      </c>
      <c r="Y257" s="19">
        <f>IF(SUMPRODUCT(($F$2:$F257=F257)*1)&gt;1,0,1)</f>
        <v>0</v>
      </c>
    </row>
    <row r="258" spans="1:25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9" t="str">
        <f>VLOOKUP(Таблица1[[#This Row],[Region]],Таблица5[],2,FALSE)</f>
        <v>Kelly Williams</v>
      </c>
      <c r="W258" s="19" t="str">
        <f>IFERROR(VLOOKUP(Таблица1[[#This Row],[Order ID]],Таблица4[],2,FALSE),"")</f>
        <v/>
      </c>
      <c r="X258" s="19">
        <f>NOT(IFERROR(VLOOKUP(Таблица1[[#This Row],[Order ID]],Таблица4[],2,FALSE),0))*1</f>
        <v>1</v>
      </c>
      <c r="Y258" s="19">
        <f>IF(SUMPRODUCT(($F$2:$F258=F258)*1)&gt;1,0,1)</f>
        <v>0</v>
      </c>
    </row>
    <row r="259" spans="1:25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9" t="str">
        <f>VLOOKUP(Таблица1[[#This Row],[Region]],Таблица5[],2,FALSE)</f>
        <v>Kelly Williams</v>
      </c>
      <c r="W259" s="19" t="str">
        <f>IFERROR(VLOOKUP(Таблица1[[#This Row],[Order ID]],Таблица4[],2,FALSE),"")</f>
        <v/>
      </c>
      <c r="X259" s="19">
        <f>NOT(IFERROR(VLOOKUP(Таблица1[[#This Row],[Order ID]],Таблица4[],2,FALSE),0))*1</f>
        <v>1</v>
      </c>
      <c r="Y259" s="19">
        <f>IF(SUMPRODUCT(($F$2:$F259=F259)*1)&gt;1,0,1)</f>
        <v>0</v>
      </c>
    </row>
    <row r="260" spans="1:25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9" t="str">
        <f>VLOOKUP(Таблица1[[#This Row],[Region]],Таблица5[],2,FALSE)</f>
        <v>Chuck Magee</v>
      </c>
      <c r="W260" s="19" t="str">
        <f>IFERROR(VLOOKUP(Таблица1[[#This Row],[Order ID]],Таблица4[],2,FALSE),"")</f>
        <v/>
      </c>
      <c r="X260" s="19">
        <f>NOT(IFERROR(VLOOKUP(Таблица1[[#This Row],[Order ID]],Таблица4[],2,FALSE),0))*1</f>
        <v>1</v>
      </c>
      <c r="Y260" s="19">
        <f>IF(SUMPRODUCT(($F$2:$F260=F260)*1)&gt;1,0,1)</f>
        <v>1</v>
      </c>
    </row>
    <row r="261" spans="1:25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9" t="str">
        <f>VLOOKUP(Таблица1[[#This Row],[Region]],Таблица5[],2,FALSE)</f>
        <v>Chuck Magee</v>
      </c>
      <c r="W261" s="19" t="str">
        <f>IFERROR(VLOOKUP(Таблица1[[#This Row],[Order ID]],Таблица4[],2,FALSE),"")</f>
        <v/>
      </c>
      <c r="X261" s="19">
        <f>NOT(IFERROR(VLOOKUP(Таблица1[[#This Row],[Order ID]],Таблица4[],2,FALSE),0))*1</f>
        <v>1</v>
      </c>
      <c r="Y261" s="19">
        <f>IF(SUMPRODUCT(($F$2:$F261=F261)*1)&gt;1,0,1)</f>
        <v>0</v>
      </c>
    </row>
    <row r="262" spans="1:25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9" t="str">
        <f>VLOOKUP(Таблица1[[#This Row],[Region]],Таблица5[],2,FALSE)</f>
        <v>Chuck Magee</v>
      </c>
      <c r="W262" s="19" t="str">
        <f>IFERROR(VLOOKUP(Таблица1[[#This Row],[Order ID]],Таблица4[],2,FALSE),"")</f>
        <v/>
      </c>
      <c r="X262" s="19">
        <f>NOT(IFERROR(VLOOKUP(Таблица1[[#This Row],[Order ID]],Таблица4[],2,FALSE),0))*1</f>
        <v>1</v>
      </c>
      <c r="Y262" s="19">
        <f>IF(SUMPRODUCT(($F$2:$F262=F262)*1)&gt;1,0,1)</f>
        <v>0</v>
      </c>
    </row>
    <row r="263" spans="1:25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9" t="str">
        <f>VLOOKUP(Таблица1[[#This Row],[Region]],Таблица5[],2,FALSE)</f>
        <v>Kelly Williams</v>
      </c>
      <c r="W263" s="19" t="str">
        <f>IFERROR(VLOOKUP(Таблица1[[#This Row],[Order ID]],Таблица4[],2,FALSE),"")</f>
        <v/>
      </c>
      <c r="X263" s="19">
        <f>NOT(IFERROR(VLOOKUP(Таблица1[[#This Row],[Order ID]],Таблица4[],2,FALSE),0))*1</f>
        <v>1</v>
      </c>
      <c r="Y263" s="19">
        <f>IF(SUMPRODUCT(($F$2:$F263=F263)*1)&gt;1,0,1)</f>
        <v>1</v>
      </c>
    </row>
    <row r="264" spans="1:25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9" t="str">
        <f>VLOOKUP(Таблица1[[#This Row],[Region]],Таблица5[],2,FALSE)</f>
        <v>Kelly Williams</v>
      </c>
      <c r="W264" s="19" t="str">
        <f>IFERROR(VLOOKUP(Таблица1[[#This Row],[Order ID]],Таблица4[],2,FALSE),"")</f>
        <v/>
      </c>
      <c r="X264" s="19">
        <f>NOT(IFERROR(VLOOKUP(Таблица1[[#This Row],[Order ID]],Таблица4[],2,FALSE),0))*1</f>
        <v>1</v>
      </c>
      <c r="Y264" s="19">
        <f>IF(SUMPRODUCT(($F$2:$F264=F264)*1)&gt;1,0,1)</f>
        <v>1</v>
      </c>
    </row>
    <row r="265" spans="1:25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9" t="str">
        <f>VLOOKUP(Таблица1[[#This Row],[Region]],Таблица5[],2,FALSE)</f>
        <v>Kelly Williams</v>
      </c>
      <c r="W265" s="19" t="str">
        <f>IFERROR(VLOOKUP(Таблица1[[#This Row],[Order ID]],Таблица4[],2,FALSE),"")</f>
        <v/>
      </c>
      <c r="X265" s="19">
        <f>NOT(IFERROR(VLOOKUP(Таблица1[[#This Row],[Order ID]],Таблица4[],2,FALSE),0))*1</f>
        <v>1</v>
      </c>
      <c r="Y265" s="19">
        <f>IF(SUMPRODUCT(($F$2:$F265=F265)*1)&gt;1,0,1)</f>
        <v>0</v>
      </c>
    </row>
    <row r="266" spans="1:25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9" t="str">
        <f>VLOOKUP(Таблица1[[#This Row],[Region]],Таблица5[],2,FALSE)</f>
        <v>Kelly Williams</v>
      </c>
      <c r="W266" s="19" t="str">
        <f>IFERROR(VLOOKUP(Таблица1[[#This Row],[Order ID]],Таблица4[],2,FALSE),"")</f>
        <v/>
      </c>
      <c r="X266" s="19">
        <f>NOT(IFERROR(VLOOKUP(Таблица1[[#This Row],[Order ID]],Таблица4[],2,FALSE),0))*1</f>
        <v>1</v>
      </c>
      <c r="Y266" s="19">
        <f>IF(SUMPRODUCT(($F$2:$F266=F266)*1)&gt;1,0,1)</f>
        <v>1</v>
      </c>
    </row>
    <row r="267" spans="1:25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9" t="str">
        <f>VLOOKUP(Таблица1[[#This Row],[Region]],Таблица5[],2,FALSE)</f>
        <v>Anna Andreadi</v>
      </c>
      <c r="W267" s="19" t="str">
        <f>IFERROR(VLOOKUP(Таблица1[[#This Row],[Order ID]],Таблица4[],2,FALSE),"")</f>
        <v/>
      </c>
      <c r="X267" s="19">
        <f>NOT(IFERROR(VLOOKUP(Таблица1[[#This Row],[Order ID]],Таблица4[],2,FALSE),0))*1</f>
        <v>1</v>
      </c>
      <c r="Y267" s="19">
        <f>IF(SUMPRODUCT(($F$2:$F267=F267)*1)&gt;1,0,1)</f>
        <v>1</v>
      </c>
    </row>
    <row r="268" spans="1:25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9" t="str">
        <f>VLOOKUP(Таблица1[[#This Row],[Region]],Таблица5[],2,FALSE)</f>
        <v>Cassandra Brandow</v>
      </c>
      <c r="W268" s="19" t="str">
        <f>IFERROR(VLOOKUP(Таблица1[[#This Row],[Order ID]],Таблица4[],2,FALSE),"")</f>
        <v/>
      </c>
      <c r="X268" s="19">
        <f>NOT(IFERROR(VLOOKUP(Таблица1[[#This Row],[Order ID]],Таблица4[],2,FALSE),0))*1</f>
        <v>1</v>
      </c>
      <c r="Y268" s="19">
        <f>IF(SUMPRODUCT(($F$2:$F268=F268)*1)&gt;1,0,1)</f>
        <v>1</v>
      </c>
    </row>
    <row r="269" spans="1:25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9" t="str">
        <f>VLOOKUP(Таблица1[[#This Row],[Region]],Таблица5[],2,FALSE)</f>
        <v>Chuck Magee</v>
      </c>
      <c r="W269" s="19" t="str">
        <f>IFERROR(VLOOKUP(Таблица1[[#This Row],[Order ID]],Таблица4[],2,FALSE),"")</f>
        <v/>
      </c>
      <c r="X269" s="19">
        <f>NOT(IFERROR(VLOOKUP(Таблица1[[#This Row],[Order ID]],Таблица4[],2,FALSE),0))*1</f>
        <v>1</v>
      </c>
      <c r="Y269" s="19">
        <f>IF(SUMPRODUCT(($F$2:$F269=F269)*1)&gt;1,0,1)</f>
        <v>0</v>
      </c>
    </row>
    <row r="270" spans="1:25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9" t="str">
        <f>VLOOKUP(Таблица1[[#This Row],[Region]],Таблица5[],2,FALSE)</f>
        <v>Chuck Magee</v>
      </c>
      <c r="W270" s="19" t="str">
        <f>IFERROR(VLOOKUP(Таблица1[[#This Row],[Order ID]],Таблица4[],2,FALSE),"")</f>
        <v/>
      </c>
      <c r="X270" s="19">
        <f>NOT(IFERROR(VLOOKUP(Таблица1[[#This Row],[Order ID]],Таблица4[],2,FALSE),0))*1</f>
        <v>1</v>
      </c>
      <c r="Y270" s="19">
        <f>IF(SUMPRODUCT(($F$2:$F270=F270)*1)&gt;1,0,1)</f>
        <v>1</v>
      </c>
    </row>
    <row r="271" spans="1:25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9" t="str">
        <f>VLOOKUP(Таблица1[[#This Row],[Region]],Таблица5[],2,FALSE)</f>
        <v>Chuck Magee</v>
      </c>
      <c r="W271" s="19" t="str">
        <f>IFERROR(VLOOKUP(Таблица1[[#This Row],[Order ID]],Таблица4[],2,FALSE),"")</f>
        <v/>
      </c>
      <c r="X271" s="19">
        <f>NOT(IFERROR(VLOOKUP(Таблица1[[#This Row],[Order ID]],Таблица4[],2,FALSE),0))*1</f>
        <v>1</v>
      </c>
      <c r="Y271" s="19">
        <f>IF(SUMPRODUCT(($F$2:$F271=F271)*1)&gt;1,0,1)</f>
        <v>0</v>
      </c>
    </row>
    <row r="272" spans="1:25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9" t="str">
        <f>VLOOKUP(Таблица1[[#This Row],[Region]],Таблица5[],2,FALSE)</f>
        <v>Anna Andreadi</v>
      </c>
      <c r="W272" s="19" t="str">
        <f>IFERROR(VLOOKUP(Таблица1[[#This Row],[Order ID]],Таблица4[],2,FALSE),"")</f>
        <v/>
      </c>
      <c r="X272" s="19">
        <f>NOT(IFERROR(VLOOKUP(Таблица1[[#This Row],[Order ID]],Таблица4[],2,FALSE),0))*1</f>
        <v>1</v>
      </c>
      <c r="Y272" s="19">
        <f>IF(SUMPRODUCT(($F$2:$F272=F272)*1)&gt;1,0,1)</f>
        <v>1</v>
      </c>
    </row>
    <row r="273" spans="1:25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9" t="str">
        <f>VLOOKUP(Таблица1[[#This Row],[Region]],Таблица5[],2,FALSE)</f>
        <v>Anna Andreadi</v>
      </c>
      <c r="W273" s="19" t="str">
        <f>IFERROR(VLOOKUP(Таблица1[[#This Row],[Order ID]],Таблица4[],2,FALSE),"")</f>
        <v/>
      </c>
      <c r="X273" s="19">
        <f>NOT(IFERROR(VLOOKUP(Таблица1[[#This Row],[Order ID]],Таблица4[],2,FALSE),0))*1</f>
        <v>1</v>
      </c>
      <c r="Y273" s="19">
        <f>IF(SUMPRODUCT(($F$2:$F273=F273)*1)&gt;1,0,1)</f>
        <v>0</v>
      </c>
    </row>
    <row r="274" spans="1:25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9" t="str">
        <f>VLOOKUP(Таблица1[[#This Row],[Region]],Таблица5[],2,FALSE)</f>
        <v>Anna Andreadi</v>
      </c>
      <c r="W274" s="19" t="str">
        <f>IFERROR(VLOOKUP(Таблица1[[#This Row],[Order ID]],Таблица4[],2,FALSE),"")</f>
        <v/>
      </c>
      <c r="X274" s="19">
        <f>NOT(IFERROR(VLOOKUP(Таблица1[[#This Row],[Order ID]],Таблица4[],2,FALSE),0))*1</f>
        <v>1</v>
      </c>
      <c r="Y274" s="19">
        <f>IF(SUMPRODUCT(($F$2:$F274=F274)*1)&gt;1,0,1)</f>
        <v>0</v>
      </c>
    </row>
    <row r="275" spans="1:25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9" t="str">
        <f>VLOOKUP(Таблица1[[#This Row],[Region]],Таблица5[],2,FALSE)</f>
        <v>Anna Andreadi</v>
      </c>
      <c r="W275" s="19" t="str">
        <f>IFERROR(VLOOKUP(Таблица1[[#This Row],[Order ID]],Таблица4[],2,FALSE),"")</f>
        <v/>
      </c>
      <c r="X275" s="19">
        <f>NOT(IFERROR(VLOOKUP(Таблица1[[#This Row],[Order ID]],Таблица4[],2,FALSE),0))*1</f>
        <v>1</v>
      </c>
      <c r="Y275" s="19">
        <f>IF(SUMPRODUCT(($F$2:$F275=F275)*1)&gt;1,0,1)</f>
        <v>0</v>
      </c>
    </row>
    <row r="276" spans="1:25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9" t="str">
        <f>VLOOKUP(Таблица1[[#This Row],[Region]],Таблица5[],2,FALSE)</f>
        <v>Anna Andreadi</v>
      </c>
      <c r="W276" s="19" t="str">
        <f>IFERROR(VLOOKUP(Таблица1[[#This Row],[Order ID]],Таблица4[],2,FALSE),"")</f>
        <v/>
      </c>
      <c r="X276" s="19">
        <f>NOT(IFERROR(VLOOKUP(Таблица1[[#This Row],[Order ID]],Таблица4[],2,FALSE),0))*1</f>
        <v>1</v>
      </c>
      <c r="Y276" s="19">
        <f>IF(SUMPRODUCT(($F$2:$F276=F276)*1)&gt;1,0,1)</f>
        <v>1</v>
      </c>
    </row>
    <row r="277" spans="1:25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9" t="str">
        <f>VLOOKUP(Таблица1[[#This Row],[Region]],Таблица5[],2,FALSE)</f>
        <v>Anna Andreadi</v>
      </c>
      <c r="W277" s="19" t="str">
        <f>IFERROR(VLOOKUP(Таблица1[[#This Row],[Order ID]],Таблица4[],2,FALSE),"")</f>
        <v/>
      </c>
      <c r="X277" s="19">
        <f>NOT(IFERROR(VLOOKUP(Таблица1[[#This Row],[Order ID]],Таблица4[],2,FALSE),0))*1</f>
        <v>1</v>
      </c>
      <c r="Y277" s="19">
        <f>IF(SUMPRODUCT(($F$2:$F277=F277)*1)&gt;1,0,1)</f>
        <v>0</v>
      </c>
    </row>
    <row r="278" spans="1:25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9" t="str">
        <f>VLOOKUP(Таблица1[[#This Row],[Region]],Таблица5[],2,FALSE)</f>
        <v>Chuck Magee</v>
      </c>
      <c r="W278" s="19" t="str">
        <f>IFERROR(VLOOKUP(Таблица1[[#This Row],[Order ID]],Таблица4[],2,FALSE),"")</f>
        <v/>
      </c>
      <c r="X278" s="19">
        <f>NOT(IFERROR(VLOOKUP(Таблица1[[#This Row],[Order ID]],Таблица4[],2,FALSE),0))*1</f>
        <v>1</v>
      </c>
      <c r="Y278" s="19">
        <f>IF(SUMPRODUCT(($F$2:$F278=F278)*1)&gt;1,0,1)</f>
        <v>1</v>
      </c>
    </row>
    <row r="279" spans="1:25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9" t="str">
        <f>VLOOKUP(Таблица1[[#This Row],[Region]],Таблица5[],2,FALSE)</f>
        <v>Chuck Magee</v>
      </c>
      <c r="W279" s="19" t="str">
        <f>IFERROR(VLOOKUP(Таблица1[[#This Row],[Order ID]],Таблица4[],2,FALSE),"")</f>
        <v/>
      </c>
      <c r="X279" s="19">
        <f>NOT(IFERROR(VLOOKUP(Таблица1[[#This Row],[Order ID]],Таблица4[],2,FALSE),0))*1</f>
        <v>1</v>
      </c>
      <c r="Y279" s="19">
        <f>IF(SUMPRODUCT(($F$2:$F279=F279)*1)&gt;1,0,1)</f>
        <v>0</v>
      </c>
    </row>
    <row r="280" spans="1:25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9" t="str">
        <f>VLOOKUP(Таблица1[[#This Row],[Region]],Таблица5[],2,FALSE)</f>
        <v>Chuck Magee</v>
      </c>
      <c r="W280" s="19" t="str">
        <f>IFERROR(VLOOKUP(Таблица1[[#This Row],[Order ID]],Таблица4[],2,FALSE),"")</f>
        <v/>
      </c>
      <c r="X280" s="19">
        <f>NOT(IFERROR(VLOOKUP(Таблица1[[#This Row],[Order ID]],Таблица4[],2,FALSE),0))*1</f>
        <v>1</v>
      </c>
      <c r="Y280" s="19">
        <f>IF(SUMPRODUCT(($F$2:$F280=F280)*1)&gt;1,0,1)</f>
        <v>0</v>
      </c>
    </row>
    <row r="281" spans="1:25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9" t="str">
        <f>VLOOKUP(Таблица1[[#This Row],[Region]],Таблица5[],2,FALSE)</f>
        <v>Chuck Magee</v>
      </c>
      <c r="W281" s="19" t="str">
        <f>IFERROR(VLOOKUP(Таблица1[[#This Row],[Order ID]],Таблица4[],2,FALSE),"")</f>
        <v/>
      </c>
      <c r="X281" s="19">
        <f>NOT(IFERROR(VLOOKUP(Таблица1[[#This Row],[Order ID]],Таблица4[],2,FALSE),0))*1</f>
        <v>1</v>
      </c>
      <c r="Y281" s="19">
        <f>IF(SUMPRODUCT(($F$2:$F281=F281)*1)&gt;1,0,1)</f>
        <v>0</v>
      </c>
    </row>
    <row r="282" spans="1:25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9" t="str">
        <f>VLOOKUP(Таблица1[[#This Row],[Region]],Таблица5[],2,FALSE)</f>
        <v>Kelly Williams</v>
      </c>
      <c r="W282" s="19" t="str">
        <f>IFERROR(VLOOKUP(Таблица1[[#This Row],[Order ID]],Таблица4[],2,FALSE),"")</f>
        <v/>
      </c>
      <c r="X282" s="19">
        <f>NOT(IFERROR(VLOOKUP(Таблица1[[#This Row],[Order ID]],Таблица4[],2,FALSE),0))*1</f>
        <v>1</v>
      </c>
      <c r="Y282" s="19">
        <f>IF(SUMPRODUCT(($F$2:$F282=F282)*1)&gt;1,0,1)</f>
        <v>0</v>
      </c>
    </row>
    <row r="283" spans="1:25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9" t="str">
        <f>VLOOKUP(Таблица1[[#This Row],[Region]],Таблица5[],2,FALSE)</f>
        <v>Kelly Williams</v>
      </c>
      <c r="W283" s="19" t="str">
        <f>IFERROR(VLOOKUP(Таблица1[[#This Row],[Order ID]],Таблица4[],2,FALSE),"")</f>
        <v/>
      </c>
      <c r="X283" s="19">
        <f>NOT(IFERROR(VLOOKUP(Таблица1[[#This Row],[Order ID]],Таблица4[],2,FALSE),0))*1</f>
        <v>1</v>
      </c>
      <c r="Y283" s="19">
        <f>IF(SUMPRODUCT(($F$2:$F283=F283)*1)&gt;1,0,1)</f>
        <v>0</v>
      </c>
    </row>
    <row r="284" spans="1:25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9" t="str">
        <f>VLOOKUP(Таблица1[[#This Row],[Region]],Таблица5[],2,FALSE)</f>
        <v>Anna Andreadi</v>
      </c>
      <c r="W284" s="19" t="str">
        <f>IFERROR(VLOOKUP(Таблица1[[#This Row],[Order ID]],Таблица4[],2,FALSE),"")</f>
        <v/>
      </c>
      <c r="X284" s="19">
        <f>NOT(IFERROR(VLOOKUP(Таблица1[[#This Row],[Order ID]],Таблица4[],2,FALSE),0))*1</f>
        <v>1</v>
      </c>
      <c r="Y284" s="19">
        <f>IF(SUMPRODUCT(($F$2:$F284=F284)*1)&gt;1,0,1)</f>
        <v>1</v>
      </c>
    </row>
    <row r="285" spans="1:25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9" t="str">
        <f>VLOOKUP(Таблица1[[#This Row],[Region]],Таблица5[],2,FALSE)</f>
        <v>Anna Andreadi</v>
      </c>
      <c r="W285" s="19" t="str">
        <f>IFERROR(VLOOKUP(Таблица1[[#This Row],[Order ID]],Таблица4[],2,FALSE),"")</f>
        <v/>
      </c>
      <c r="X285" s="19">
        <f>NOT(IFERROR(VLOOKUP(Таблица1[[#This Row],[Order ID]],Таблица4[],2,FALSE),0))*1</f>
        <v>1</v>
      </c>
      <c r="Y285" s="19">
        <f>IF(SUMPRODUCT(($F$2:$F285=F285)*1)&gt;1,0,1)</f>
        <v>0</v>
      </c>
    </row>
    <row r="286" spans="1:25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9" t="str">
        <f>VLOOKUP(Таблица1[[#This Row],[Region]],Таблица5[],2,FALSE)</f>
        <v>Anna Andreadi</v>
      </c>
      <c r="W286" s="19" t="str">
        <f>IFERROR(VLOOKUP(Таблица1[[#This Row],[Order ID]],Таблица4[],2,FALSE),"")</f>
        <v/>
      </c>
      <c r="X286" s="19">
        <f>NOT(IFERROR(VLOOKUP(Таблица1[[#This Row],[Order ID]],Таблица4[],2,FALSE),0))*1</f>
        <v>1</v>
      </c>
      <c r="Y286" s="19">
        <f>IF(SUMPRODUCT(($F$2:$F286=F286)*1)&gt;1,0,1)</f>
        <v>0</v>
      </c>
    </row>
    <row r="287" spans="1:25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9" t="str">
        <f>VLOOKUP(Таблица1[[#This Row],[Region]],Таблица5[],2,FALSE)</f>
        <v>Anna Andreadi</v>
      </c>
      <c r="W287" s="19" t="str">
        <f>IFERROR(VLOOKUP(Таблица1[[#This Row],[Order ID]],Таблица4[],2,FALSE),"")</f>
        <v/>
      </c>
      <c r="X287" s="19">
        <f>NOT(IFERROR(VLOOKUP(Таблица1[[#This Row],[Order ID]],Таблица4[],2,FALSE),0))*1</f>
        <v>1</v>
      </c>
      <c r="Y287" s="19">
        <f>IF(SUMPRODUCT(($F$2:$F287=F287)*1)&gt;1,0,1)</f>
        <v>0</v>
      </c>
    </row>
    <row r="288" spans="1:25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9" t="str">
        <f>VLOOKUP(Таблица1[[#This Row],[Region]],Таблица5[],2,FALSE)</f>
        <v>Cassandra Brandow</v>
      </c>
      <c r="W288" s="19" t="str">
        <f>IFERROR(VLOOKUP(Таблица1[[#This Row],[Order ID]],Таблица4[],2,FALSE),"")</f>
        <v/>
      </c>
      <c r="X288" s="19">
        <f>NOT(IFERROR(VLOOKUP(Таблица1[[#This Row],[Order ID]],Таблица4[],2,FALSE),0))*1</f>
        <v>1</v>
      </c>
      <c r="Y288" s="19">
        <f>IF(SUMPRODUCT(($F$2:$F288=F288)*1)&gt;1,0,1)</f>
        <v>1</v>
      </c>
    </row>
    <row r="289" spans="1:25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9" t="str">
        <f>VLOOKUP(Таблица1[[#This Row],[Region]],Таблица5[],2,FALSE)</f>
        <v>Cassandra Brandow</v>
      </c>
      <c r="W289" s="19" t="str">
        <f>IFERROR(VLOOKUP(Таблица1[[#This Row],[Order ID]],Таблица4[],2,FALSE),"")</f>
        <v/>
      </c>
      <c r="X289" s="19">
        <f>NOT(IFERROR(VLOOKUP(Таблица1[[#This Row],[Order ID]],Таблица4[],2,FALSE),0))*1</f>
        <v>1</v>
      </c>
      <c r="Y289" s="19">
        <f>IF(SUMPRODUCT(($F$2:$F289=F289)*1)&gt;1,0,1)</f>
        <v>0</v>
      </c>
    </row>
    <row r="290" spans="1:25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9" t="str">
        <f>VLOOKUP(Таблица1[[#This Row],[Region]],Таблица5[],2,FALSE)</f>
        <v>Cassandra Brandow</v>
      </c>
      <c r="W290" s="19" t="str">
        <f>IFERROR(VLOOKUP(Таблица1[[#This Row],[Order ID]],Таблица4[],2,FALSE),"")</f>
        <v/>
      </c>
      <c r="X290" s="19">
        <f>NOT(IFERROR(VLOOKUP(Таблица1[[#This Row],[Order ID]],Таблица4[],2,FALSE),0))*1</f>
        <v>1</v>
      </c>
      <c r="Y290" s="19">
        <f>IF(SUMPRODUCT(($F$2:$F290=F290)*1)&gt;1,0,1)</f>
        <v>0</v>
      </c>
    </row>
    <row r="291" spans="1:25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9" t="str">
        <f>VLOOKUP(Таблица1[[#This Row],[Region]],Таблица5[],2,FALSE)</f>
        <v>Chuck Magee</v>
      </c>
      <c r="W291" s="19" t="str">
        <f>IFERROR(VLOOKUP(Таблица1[[#This Row],[Order ID]],Таблица4[],2,FALSE),"")</f>
        <v/>
      </c>
      <c r="X291" s="19">
        <f>NOT(IFERROR(VLOOKUP(Таблица1[[#This Row],[Order ID]],Таблица4[],2,FALSE),0))*1</f>
        <v>1</v>
      </c>
      <c r="Y291" s="19">
        <f>IF(SUMPRODUCT(($F$2:$F291=F291)*1)&gt;1,0,1)</f>
        <v>1</v>
      </c>
    </row>
    <row r="292" spans="1:25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9" t="str">
        <f>VLOOKUP(Таблица1[[#This Row],[Region]],Таблица5[],2,FALSE)</f>
        <v>Chuck Magee</v>
      </c>
      <c r="W292" s="19" t="str">
        <f>IFERROR(VLOOKUP(Таблица1[[#This Row],[Order ID]],Таблица4[],2,FALSE),"")</f>
        <v/>
      </c>
      <c r="X292" s="19">
        <f>NOT(IFERROR(VLOOKUP(Таблица1[[#This Row],[Order ID]],Таблица4[],2,FALSE),0))*1</f>
        <v>1</v>
      </c>
      <c r="Y292" s="19">
        <f>IF(SUMPRODUCT(($F$2:$F292=F292)*1)&gt;1,0,1)</f>
        <v>0</v>
      </c>
    </row>
    <row r="293" spans="1:25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9" t="str">
        <f>VLOOKUP(Таблица1[[#This Row],[Region]],Таблица5[],2,FALSE)</f>
        <v>Chuck Magee</v>
      </c>
      <c r="W293" s="19" t="str">
        <f>IFERROR(VLOOKUP(Таблица1[[#This Row],[Order ID]],Таблица4[],2,FALSE),"")</f>
        <v/>
      </c>
      <c r="X293" s="19">
        <f>NOT(IFERROR(VLOOKUP(Таблица1[[#This Row],[Order ID]],Таблица4[],2,FALSE),0))*1</f>
        <v>1</v>
      </c>
      <c r="Y293" s="19">
        <f>IF(SUMPRODUCT(($F$2:$F293=F293)*1)&gt;1,0,1)</f>
        <v>0</v>
      </c>
    </row>
    <row r="294" spans="1:25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9" t="str">
        <f>VLOOKUP(Таблица1[[#This Row],[Region]],Таблица5[],2,FALSE)</f>
        <v>Chuck Magee</v>
      </c>
      <c r="W294" s="19" t="str">
        <f>IFERROR(VLOOKUP(Таблица1[[#This Row],[Order ID]],Таблица4[],2,FALSE),"")</f>
        <v/>
      </c>
      <c r="X294" s="19">
        <f>NOT(IFERROR(VLOOKUP(Таблица1[[#This Row],[Order ID]],Таблица4[],2,FALSE),0))*1</f>
        <v>1</v>
      </c>
      <c r="Y294" s="19">
        <f>IF(SUMPRODUCT(($F$2:$F294=F294)*1)&gt;1,0,1)</f>
        <v>0</v>
      </c>
    </row>
    <row r="295" spans="1:25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9" t="str">
        <f>VLOOKUP(Таблица1[[#This Row],[Region]],Таблица5[],2,FALSE)</f>
        <v>Anna Andreadi</v>
      </c>
      <c r="W295" s="19" t="str">
        <f>IFERROR(VLOOKUP(Таблица1[[#This Row],[Order ID]],Таблица4[],2,FALSE),"")</f>
        <v/>
      </c>
      <c r="X295" s="19">
        <f>NOT(IFERROR(VLOOKUP(Таблица1[[#This Row],[Order ID]],Таблица4[],2,FALSE),0))*1</f>
        <v>1</v>
      </c>
      <c r="Y295" s="19">
        <f>IF(SUMPRODUCT(($F$2:$F295=F295)*1)&gt;1,0,1)</f>
        <v>1</v>
      </c>
    </row>
    <row r="296" spans="1:25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9" t="str">
        <f>VLOOKUP(Таблица1[[#This Row],[Region]],Таблица5[],2,FALSE)</f>
        <v>Anna Andreadi</v>
      </c>
      <c r="W296" s="19" t="str">
        <f>IFERROR(VLOOKUP(Таблица1[[#This Row],[Order ID]],Таблица4[],2,FALSE),"")</f>
        <v/>
      </c>
      <c r="X296" s="19">
        <f>NOT(IFERROR(VLOOKUP(Таблица1[[#This Row],[Order ID]],Таблица4[],2,FALSE),0))*1</f>
        <v>1</v>
      </c>
      <c r="Y296" s="19">
        <f>IF(SUMPRODUCT(($F$2:$F296=F296)*1)&gt;1,0,1)</f>
        <v>0</v>
      </c>
    </row>
    <row r="297" spans="1:25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9" t="str">
        <f>VLOOKUP(Таблица1[[#This Row],[Region]],Таблица5[],2,FALSE)</f>
        <v>Anna Andreadi</v>
      </c>
      <c r="W297" s="19" t="str">
        <f>IFERROR(VLOOKUP(Таблица1[[#This Row],[Order ID]],Таблица4[],2,FALSE),"")</f>
        <v/>
      </c>
      <c r="X297" s="19">
        <f>NOT(IFERROR(VLOOKUP(Таблица1[[#This Row],[Order ID]],Таблица4[],2,FALSE),0))*1</f>
        <v>1</v>
      </c>
      <c r="Y297" s="19">
        <f>IF(SUMPRODUCT(($F$2:$F297=F297)*1)&gt;1,0,1)</f>
        <v>0</v>
      </c>
    </row>
    <row r="298" spans="1:25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9" t="str">
        <f>VLOOKUP(Таблица1[[#This Row],[Region]],Таблица5[],2,FALSE)</f>
        <v>Anna Andreadi</v>
      </c>
      <c r="W298" s="19" t="str">
        <f>IFERROR(VLOOKUP(Таблица1[[#This Row],[Order ID]],Таблица4[],2,FALSE),"")</f>
        <v/>
      </c>
      <c r="X298" s="19">
        <f>NOT(IFERROR(VLOOKUP(Таблица1[[#This Row],[Order ID]],Таблица4[],2,FALSE),0))*1</f>
        <v>1</v>
      </c>
      <c r="Y298" s="19">
        <f>IF(SUMPRODUCT(($F$2:$F298=F298)*1)&gt;1,0,1)</f>
        <v>0</v>
      </c>
    </row>
    <row r="299" spans="1:25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9" t="str">
        <f>VLOOKUP(Таблица1[[#This Row],[Region]],Таблица5[],2,FALSE)</f>
        <v>Anna Andreadi</v>
      </c>
      <c r="W299" s="19" t="str">
        <f>IFERROR(VLOOKUP(Таблица1[[#This Row],[Order ID]],Таблица4[],2,FALSE),"")</f>
        <v/>
      </c>
      <c r="X299" s="19">
        <f>NOT(IFERROR(VLOOKUP(Таблица1[[#This Row],[Order ID]],Таблица4[],2,FALSE),0))*1</f>
        <v>1</v>
      </c>
      <c r="Y299" s="19">
        <f>IF(SUMPRODUCT(($F$2:$F299=F299)*1)&gt;1,0,1)</f>
        <v>0</v>
      </c>
    </row>
    <row r="300" spans="1:25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9" t="str">
        <f>VLOOKUP(Таблица1[[#This Row],[Region]],Таблица5[],2,FALSE)</f>
        <v>Chuck Magee</v>
      </c>
      <c r="W300" s="19" t="str">
        <f>IFERROR(VLOOKUP(Таблица1[[#This Row],[Order ID]],Таблица4[],2,FALSE),"")</f>
        <v/>
      </c>
      <c r="X300" s="19">
        <f>NOT(IFERROR(VLOOKUP(Таблица1[[#This Row],[Order ID]],Таблица4[],2,FALSE),0))*1</f>
        <v>1</v>
      </c>
      <c r="Y300" s="19">
        <f>IF(SUMPRODUCT(($F$2:$F300=F300)*1)&gt;1,0,1)</f>
        <v>0</v>
      </c>
    </row>
    <row r="301" spans="1:25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9" t="str">
        <f>VLOOKUP(Таблица1[[#This Row],[Region]],Таблица5[],2,FALSE)</f>
        <v>Chuck Magee</v>
      </c>
      <c r="W301" s="19" t="str">
        <f>IFERROR(VLOOKUP(Таблица1[[#This Row],[Order ID]],Таблица4[],2,FALSE),"")</f>
        <v/>
      </c>
      <c r="X301" s="19">
        <f>NOT(IFERROR(VLOOKUP(Таблица1[[#This Row],[Order ID]],Таблица4[],2,FALSE),0))*1</f>
        <v>1</v>
      </c>
      <c r="Y301" s="19">
        <f>IF(SUMPRODUCT(($F$2:$F301=F301)*1)&gt;1,0,1)</f>
        <v>0</v>
      </c>
    </row>
    <row r="302" spans="1:25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9" t="str">
        <f>VLOOKUP(Таблица1[[#This Row],[Region]],Таблица5[],2,FALSE)</f>
        <v>Chuck Magee</v>
      </c>
      <c r="W302" s="19" t="str">
        <f>IFERROR(VLOOKUP(Таблица1[[#This Row],[Order ID]],Таблица4[],2,FALSE),"")</f>
        <v/>
      </c>
      <c r="X302" s="19">
        <f>NOT(IFERROR(VLOOKUP(Таблица1[[#This Row],[Order ID]],Таблица4[],2,FALSE),0))*1</f>
        <v>1</v>
      </c>
      <c r="Y302" s="19">
        <f>IF(SUMPRODUCT(($F$2:$F302=F302)*1)&gt;1,0,1)</f>
        <v>0</v>
      </c>
    </row>
    <row r="303" spans="1:25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9" t="str">
        <f>VLOOKUP(Таблица1[[#This Row],[Region]],Таблица5[],2,FALSE)</f>
        <v>Chuck Magee</v>
      </c>
      <c r="W303" s="19" t="str">
        <f>IFERROR(VLOOKUP(Таблица1[[#This Row],[Order ID]],Таблица4[],2,FALSE),"")</f>
        <v/>
      </c>
      <c r="X303" s="19">
        <f>NOT(IFERROR(VLOOKUP(Таблица1[[#This Row],[Order ID]],Таблица4[],2,FALSE),0))*1</f>
        <v>1</v>
      </c>
      <c r="Y303" s="19">
        <f>IF(SUMPRODUCT(($F$2:$F303=F303)*1)&gt;1,0,1)</f>
        <v>0</v>
      </c>
    </row>
    <row r="304" spans="1:25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9" t="str">
        <f>VLOOKUP(Таблица1[[#This Row],[Region]],Таблица5[],2,FALSE)</f>
        <v>Chuck Magee</v>
      </c>
      <c r="W304" s="19" t="str">
        <f>IFERROR(VLOOKUP(Таблица1[[#This Row],[Order ID]],Таблица4[],2,FALSE),"")</f>
        <v/>
      </c>
      <c r="X304" s="19">
        <f>NOT(IFERROR(VLOOKUP(Таблица1[[#This Row],[Order ID]],Таблица4[],2,FALSE),0))*1</f>
        <v>1</v>
      </c>
      <c r="Y304" s="19">
        <f>IF(SUMPRODUCT(($F$2:$F304=F304)*1)&gt;1,0,1)</f>
        <v>0</v>
      </c>
    </row>
    <row r="305" spans="1:25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9" t="str">
        <f>VLOOKUP(Таблица1[[#This Row],[Region]],Таблица5[],2,FALSE)</f>
        <v>Kelly Williams</v>
      </c>
      <c r="W305" s="19" t="str">
        <f>IFERROR(VLOOKUP(Таблица1[[#This Row],[Order ID]],Таблица4[],2,FALSE),"")</f>
        <v/>
      </c>
      <c r="X305" s="19">
        <f>NOT(IFERROR(VLOOKUP(Таблица1[[#This Row],[Order ID]],Таблица4[],2,FALSE),0))*1</f>
        <v>1</v>
      </c>
      <c r="Y305" s="19">
        <f>IF(SUMPRODUCT(($F$2:$F305=F305)*1)&gt;1,0,1)</f>
        <v>0</v>
      </c>
    </row>
    <row r="306" spans="1:25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9" t="str">
        <f>VLOOKUP(Таблица1[[#This Row],[Region]],Таблица5[],2,FALSE)</f>
        <v>Chuck Magee</v>
      </c>
      <c r="W306" s="19" t="str">
        <f>IFERROR(VLOOKUP(Таблица1[[#This Row],[Order ID]],Таблица4[],2,FALSE),"")</f>
        <v/>
      </c>
      <c r="X306" s="19">
        <f>NOT(IFERROR(VLOOKUP(Таблица1[[#This Row],[Order ID]],Таблица4[],2,FALSE),0))*1</f>
        <v>1</v>
      </c>
      <c r="Y306" s="19">
        <f>IF(SUMPRODUCT(($F$2:$F306=F306)*1)&gt;1,0,1)</f>
        <v>1</v>
      </c>
    </row>
    <row r="307" spans="1:25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9" t="str">
        <f>VLOOKUP(Таблица1[[#This Row],[Region]],Таблица5[],2,FALSE)</f>
        <v>Kelly Williams</v>
      </c>
      <c r="W307" s="19" t="str">
        <f>IFERROR(VLOOKUP(Таблица1[[#This Row],[Order ID]],Таблица4[],2,FALSE),"")</f>
        <v/>
      </c>
      <c r="X307" s="19">
        <f>NOT(IFERROR(VLOOKUP(Таблица1[[#This Row],[Order ID]],Таблица4[],2,FALSE),0))*1</f>
        <v>1</v>
      </c>
      <c r="Y307" s="19">
        <f>IF(SUMPRODUCT(($F$2:$F307=F307)*1)&gt;1,0,1)</f>
        <v>0</v>
      </c>
    </row>
    <row r="308" spans="1:25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9" t="str">
        <f>VLOOKUP(Таблица1[[#This Row],[Region]],Таблица5[],2,FALSE)</f>
        <v>Chuck Magee</v>
      </c>
      <c r="W308" s="19" t="str">
        <f>IFERROR(VLOOKUP(Таблица1[[#This Row],[Order ID]],Таблица4[],2,FALSE),"")</f>
        <v/>
      </c>
      <c r="X308" s="19">
        <f>NOT(IFERROR(VLOOKUP(Таблица1[[#This Row],[Order ID]],Таблица4[],2,FALSE),0))*1</f>
        <v>1</v>
      </c>
      <c r="Y308" s="19">
        <f>IF(SUMPRODUCT(($F$2:$F308=F308)*1)&gt;1,0,1)</f>
        <v>1</v>
      </c>
    </row>
    <row r="309" spans="1:25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9" t="str">
        <f>VLOOKUP(Таблица1[[#This Row],[Region]],Таблица5[],2,FALSE)</f>
        <v>Chuck Magee</v>
      </c>
      <c r="W309" s="19" t="str">
        <f>IFERROR(VLOOKUP(Таблица1[[#This Row],[Order ID]],Таблица4[],2,FALSE),"")</f>
        <v/>
      </c>
      <c r="X309" s="19">
        <f>NOT(IFERROR(VLOOKUP(Таблица1[[#This Row],[Order ID]],Таблица4[],2,FALSE),0))*1</f>
        <v>1</v>
      </c>
      <c r="Y309" s="19">
        <f>IF(SUMPRODUCT(($F$2:$F309=F309)*1)&gt;1,0,1)</f>
        <v>0</v>
      </c>
    </row>
    <row r="310" spans="1:25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9" t="str">
        <f>VLOOKUP(Таблица1[[#This Row],[Region]],Таблица5[],2,FALSE)</f>
        <v>Cassandra Brandow</v>
      </c>
      <c r="W310" s="19" t="str">
        <f>IFERROR(VLOOKUP(Таблица1[[#This Row],[Order ID]],Таблица4[],2,FALSE),"")</f>
        <v/>
      </c>
      <c r="X310" s="19">
        <f>NOT(IFERROR(VLOOKUP(Таблица1[[#This Row],[Order ID]],Таблица4[],2,FALSE),0))*1</f>
        <v>1</v>
      </c>
      <c r="Y310" s="19">
        <f>IF(SUMPRODUCT(($F$2:$F310=F310)*1)&gt;1,0,1)</f>
        <v>1</v>
      </c>
    </row>
    <row r="311" spans="1:25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9" t="str">
        <f>VLOOKUP(Таблица1[[#This Row],[Region]],Таблица5[],2,FALSE)</f>
        <v>Anna Andreadi</v>
      </c>
      <c r="W311" s="19" t="str">
        <f>IFERROR(VLOOKUP(Таблица1[[#This Row],[Order ID]],Таблица4[],2,FALSE),"")</f>
        <v/>
      </c>
      <c r="X311" s="19">
        <f>NOT(IFERROR(VLOOKUP(Таблица1[[#This Row],[Order ID]],Таблица4[],2,FALSE),0))*1</f>
        <v>1</v>
      </c>
      <c r="Y311" s="19">
        <f>IF(SUMPRODUCT(($F$2:$F311=F311)*1)&gt;1,0,1)</f>
        <v>1</v>
      </c>
    </row>
    <row r="312" spans="1:25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9" t="str">
        <f>VLOOKUP(Таблица1[[#This Row],[Region]],Таблица5[],2,FALSE)</f>
        <v>Anna Andreadi</v>
      </c>
      <c r="W312" s="19" t="str">
        <f>IFERROR(VLOOKUP(Таблица1[[#This Row],[Order ID]],Таблица4[],2,FALSE),"")</f>
        <v/>
      </c>
      <c r="X312" s="19">
        <f>NOT(IFERROR(VLOOKUP(Таблица1[[#This Row],[Order ID]],Таблица4[],2,FALSE),0))*1</f>
        <v>1</v>
      </c>
      <c r="Y312" s="19">
        <f>IF(SUMPRODUCT(($F$2:$F312=F312)*1)&gt;1,0,1)</f>
        <v>0</v>
      </c>
    </row>
    <row r="313" spans="1:25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9" t="str">
        <f>VLOOKUP(Таблица1[[#This Row],[Region]],Таблица5[],2,FALSE)</f>
        <v>Anna Andreadi</v>
      </c>
      <c r="W313" s="19" t="str">
        <f>IFERROR(VLOOKUP(Таблица1[[#This Row],[Order ID]],Таблица4[],2,FALSE),"")</f>
        <v/>
      </c>
      <c r="X313" s="19">
        <f>NOT(IFERROR(VLOOKUP(Таблица1[[#This Row],[Order ID]],Таблица4[],2,FALSE),0))*1</f>
        <v>1</v>
      </c>
      <c r="Y313" s="19">
        <f>IF(SUMPRODUCT(($F$2:$F313=F313)*1)&gt;1,0,1)</f>
        <v>0</v>
      </c>
    </row>
    <row r="314" spans="1:25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9" t="str">
        <f>VLOOKUP(Таблица1[[#This Row],[Region]],Таблица5[],2,FALSE)</f>
        <v>Anna Andreadi</v>
      </c>
      <c r="W314" s="19" t="str">
        <f>IFERROR(VLOOKUP(Таблица1[[#This Row],[Order ID]],Таблица4[],2,FALSE),"")</f>
        <v/>
      </c>
      <c r="X314" s="19">
        <f>NOT(IFERROR(VLOOKUP(Таблица1[[#This Row],[Order ID]],Таблица4[],2,FALSE),0))*1</f>
        <v>1</v>
      </c>
      <c r="Y314" s="19">
        <f>IF(SUMPRODUCT(($F$2:$F314=F314)*1)&gt;1,0,1)</f>
        <v>0</v>
      </c>
    </row>
    <row r="315" spans="1:25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9" t="str">
        <f>VLOOKUP(Таблица1[[#This Row],[Region]],Таблица5[],2,FALSE)</f>
        <v>Chuck Magee</v>
      </c>
      <c r="W315" s="19" t="str">
        <f>IFERROR(VLOOKUP(Таблица1[[#This Row],[Order ID]],Таблица4[],2,FALSE),"")</f>
        <v/>
      </c>
      <c r="X315" s="19">
        <f>NOT(IFERROR(VLOOKUP(Таблица1[[#This Row],[Order ID]],Таблица4[],2,FALSE),0))*1</f>
        <v>1</v>
      </c>
      <c r="Y315" s="19">
        <f>IF(SUMPRODUCT(($F$2:$F315=F315)*1)&gt;1,0,1)</f>
        <v>1</v>
      </c>
    </row>
    <row r="316" spans="1:25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9" t="str">
        <f>VLOOKUP(Таблица1[[#This Row],[Region]],Таблица5[],2,FALSE)</f>
        <v>Cassandra Brandow</v>
      </c>
      <c r="W316" s="19" t="str">
        <f>IFERROR(VLOOKUP(Таблица1[[#This Row],[Order ID]],Таблица4[],2,FALSE),"")</f>
        <v/>
      </c>
      <c r="X316" s="19">
        <f>NOT(IFERROR(VLOOKUP(Таблица1[[#This Row],[Order ID]],Таблица4[],2,FALSE),0))*1</f>
        <v>1</v>
      </c>
      <c r="Y316" s="19">
        <f>IF(SUMPRODUCT(($F$2:$F316=F316)*1)&gt;1,0,1)</f>
        <v>1</v>
      </c>
    </row>
    <row r="317" spans="1:25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9" t="str">
        <f>VLOOKUP(Таблица1[[#This Row],[Region]],Таблица5[],2,FALSE)</f>
        <v>Cassandra Brandow</v>
      </c>
      <c r="W317" s="19" t="str">
        <f>IFERROR(VLOOKUP(Таблица1[[#This Row],[Order ID]],Таблица4[],2,FALSE),"")</f>
        <v/>
      </c>
      <c r="X317" s="19">
        <f>NOT(IFERROR(VLOOKUP(Таблица1[[#This Row],[Order ID]],Таблица4[],2,FALSE),0))*1</f>
        <v>1</v>
      </c>
      <c r="Y317" s="19">
        <f>IF(SUMPRODUCT(($F$2:$F317=F317)*1)&gt;1,0,1)</f>
        <v>0</v>
      </c>
    </row>
    <row r="318" spans="1:25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9" t="str">
        <f>VLOOKUP(Таблица1[[#This Row],[Region]],Таблица5[],2,FALSE)</f>
        <v>Chuck Magee</v>
      </c>
      <c r="W318" s="19" t="str">
        <f>IFERROR(VLOOKUP(Таблица1[[#This Row],[Order ID]],Таблица4[],2,FALSE),"")</f>
        <v/>
      </c>
      <c r="X318" s="19">
        <f>NOT(IFERROR(VLOOKUP(Таблица1[[#This Row],[Order ID]],Таблица4[],2,FALSE),0))*1</f>
        <v>1</v>
      </c>
      <c r="Y318" s="19">
        <f>IF(SUMPRODUCT(($F$2:$F318=F318)*1)&gt;1,0,1)</f>
        <v>1</v>
      </c>
    </row>
    <row r="319" spans="1:25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9" t="str">
        <f>VLOOKUP(Таблица1[[#This Row],[Region]],Таблица5[],2,FALSE)</f>
        <v>Chuck Magee</v>
      </c>
      <c r="W319" s="19" t="str">
        <f>IFERROR(VLOOKUP(Таблица1[[#This Row],[Order ID]],Таблица4[],2,FALSE),"")</f>
        <v/>
      </c>
      <c r="X319" s="19">
        <f>NOT(IFERROR(VLOOKUP(Таблица1[[#This Row],[Order ID]],Таблица4[],2,FALSE),0))*1</f>
        <v>1</v>
      </c>
      <c r="Y319" s="19">
        <f>IF(SUMPRODUCT(($F$2:$F319=F319)*1)&gt;1,0,1)</f>
        <v>1</v>
      </c>
    </row>
    <row r="320" spans="1:25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9" t="str">
        <f>VLOOKUP(Таблица1[[#This Row],[Region]],Таблица5[],2,FALSE)</f>
        <v>Chuck Magee</v>
      </c>
      <c r="W320" s="19" t="str">
        <f>IFERROR(VLOOKUP(Таблица1[[#This Row],[Order ID]],Таблица4[],2,FALSE),"")</f>
        <v/>
      </c>
      <c r="X320" s="19">
        <f>NOT(IFERROR(VLOOKUP(Таблица1[[#This Row],[Order ID]],Таблица4[],2,FALSE),0))*1</f>
        <v>1</v>
      </c>
      <c r="Y320" s="19">
        <f>IF(SUMPRODUCT(($F$2:$F320=F320)*1)&gt;1,0,1)</f>
        <v>0</v>
      </c>
    </row>
    <row r="321" spans="1:25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9" t="str">
        <f>VLOOKUP(Таблица1[[#This Row],[Region]],Таблица5[],2,FALSE)</f>
        <v>Chuck Magee</v>
      </c>
      <c r="W321" s="19" t="str">
        <f>IFERROR(VLOOKUP(Таблица1[[#This Row],[Order ID]],Таблица4[],2,FALSE),"")</f>
        <v/>
      </c>
      <c r="X321" s="19">
        <f>NOT(IFERROR(VLOOKUP(Таблица1[[#This Row],[Order ID]],Таблица4[],2,FALSE),0))*1</f>
        <v>1</v>
      </c>
      <c r="Y321" s="19">
        <f>IF(SUMPRODUCT(($F$2:$F321=F321)*1)&gt;1,0,1)</f>
        <v>0</v>
      </c>
    </row>
    <row r="322" spans="1:25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9" t="str">
        <f>VLOOKUP(Таблица1[[#This Row],[Region]],Таблица5[],2,FALSE)</f>
        <v>Chuck Magee</v>
      </c>
      <c r="W322" s="19" t="str">
        <f>IFERROR(VLOOKUP(Таблица1[[#This Row],[Order ID]],Таблица4[],2,FALSE),"")</f>
        <v/>
      </c>
      <c r="X322" s="19">
        <f>NOT(IFERROR(VLOOKUP(Таблица1[[#This Row],[Order ID]],Таблица4[],2,FALSE),0))*1</f>
        <v>1</v>
      </c>
      <c r="Y322" s="19">
        <f>IF(SUMPRODUCT(($F$2:$F322=F322)*1)&gt;1,0,1)</f>
        <v>0</v>
      </c>
    </row>
    <row r="323" spans="1:25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9" t="str">
        <f>VLOOKUP(Таблица1[[#This Row],[Region]],Таблица5[],2,FALSE)</f>
        <v>Chuck Magee</v>
      </c>
      <c r="W323" s="19" t="str">
        <f>IFERROR(VLOOKUP(Таблица1[[#This Row],[Order ID]],Таблица4[],2,FALSE),"")</f>
        <v/>
      </c>
      <c r="X323" s="19">
        <f>NOT(IFERROR(VLOOKUP(Таблица1[[#This Row],[Order ID]],Таблица4[],2,FALSE),0))*1</f>
        <v>1</v>
      </c>
      <c r="Y323" s="19">
        <f>IF(SUMPRODUCT(($F$2:$F323=F323)*1)&gt;1,0,1)</f>
        <v>0</v>
      </c>
    </row>
    <row r="324" spans="1:25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9" t="str">
        <f>VLOOKUP(Таблица1[[#This Row],[Region]],Таблица5[],2,FALSE)</f>
        <v>Anna Andreadi</v>
      </c>
      <c r="W324" s="19" t="str">
        <f>IFERROR(VLOOKUP(Таблица1[[#This Row],[Order ID]],Таблица4[],2,FALSE),"")</f>
        <v/>
      </c>
      <c r="X324" s="19">
        <f>NOT(IFERROR(VLOOKUP(Таблица1[[#This Row],[Order ID]],Таблица4[],2,FALSE),0))*1</f>
        <v>1</v>
      </c>
      <c r="Y324" s="19">
        <f>IF(SUMPRODUCT(($F$2:$F324=F324)*1)&gt;1,0,1)</f>
        <v>1</v>
      </c>
    </row>
    <row r="325" spans="1:25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9" t="str">
        <f>VLOOKUP(Таблица1[[#This Row],[Region]],Таблица5[],2,FALSE)</f>
        <v>Anna Andreadi</v>
      </c>
      <c r="W325" s="19">
        <f>IFERROR(VLOOKUP(Таблица1[[#This Row],[Order ID]],Таблица4[],2,FALSE),"")</f>
        <v>1</v>
      </c>
      <c r="X325" s="19">
        <f>NOT(IFERROR(VLOOKUP(Таблица1[[#This Row],[Order ID]],Таблица4[],2,FALSE),0))*1</f>
        <v>0</v>
      </c>
      <c r="Y325" s="19">
        <f>IF(SUMPRODUCT(($F$2:$F325=F325)*1)&gt;1,0,1)</f>
        <v>1</v>
      </c>
    </row>
    <row r="326" spans="1:25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9" t="str">
        <f>VLOOKUP(Таблица1[[#This Row],[Region]],Таблица5[],2,FALSE)</f>
        <v>Anna Andreadi</v>
      </c>
      <c r="W326" s="19">
        <f>IFERROR(VLOOKUP(Таблица1[[#This Row],[Order ID]],Таблица4[],2,FALSE),"")</f>
        <v>1</v>
      </c>
      <c r="X326" s="19">
        <f>NOT(IFERROR(VLOOKUP(Таблица1[[#This Row],[Order ID]],Таблица4[],2,FALSE),0))*1</f>
        <v>0</v>
      </c>
      <c r="Y326" s="19">
        <f>IF(SUMPRODUCT(($F$2:$F326=F326)*1)&gt;1,0,1)</f>
        <v>0</v>
      </c>
    </row>
    <row r="327" spans="1:25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9" t="str">
        <f>VLOOKUP(Таблица1[[#This Row],[Region]],Таблица5[],2,FALSE)</f>
        <v>Cassandra Brandow</v>
      </c>
      <c r="W327" s="19" t="str">
        <f>IFERROR(VLOOKUP(Таблица1[[#This Row],[Order ID]],Таблица4[],2,FALSE),"")</f>
        <v/>
      </c>
      <c r="X327" s="19">
        <f>NOT(IFERROR(VLOOKUP(Таблица1[[#This Row],[Order ID]],Таблица4[],2,FALSE),0))*1</f>
        <v>1</v>
      </c>
      <c r="Y327" s="19">
        <f>IF(SUMPRODUCT(($F$2:$F327=F327)*1)&gt;1,0,1)</f>
        <v>1</v>
      </c>
    </row>
    <row r="328" spans="1:25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9" t="str">
        <f>VLOOKUP(Таблица1[[#This Row],[Region]],Таблица5[],2,FALSE)</f>
        <v>Chuck Magee</v>
      </c>
      <c r="W328" s="19" t="str">
        <f>IFERROR(VLOOKUP(Таблица1[[#This Row],[Order ID]],Таблица4[],2,FALSE),"")</f>
        <v/>
      </c>
      <c r="X328" s="19">
        <f>NOT(IFERROR(VLOOKUP(Таблица1[[#This Row],[Order ID]],Таблица4[],2,FALSE),0))*1</f>
        <v>1</v>
      </c>
      <c r="Y328" s="19">
        <f>IF(SUMPRODUCT(($F$2:$F328=F328)*1)&gt;1,0,1)</f>
        <v>1</v>
      </c>
    </row>
    <row r="329" spans="1:25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9" t="str">
        <f>VLOOKUP(Таблица1[[#This Row],[Region]],Таблица5[],2,FALSE)</f>
        <v>Chuck Magee</v>
      </c>
      <c r="W329" s="19" t="str">
        <f>IFERROR(VLOOKUP(Таблица1[[#This Row],[Order ID]],Таблица4[],2,FALSE),"")</f>
        <v/>
      </c>
      <c r="X329" s="19">
        <f>NOT(IFERROR(VLOOKUP(Таблица1[[#This Row],[Order ID]],Таблица4[],2,FALSE),0))*1</f>
        <v>1</v>
      </c>
      <c r="Y329" s="19">
        <f>IF(SUMPRODUCT(($F$2:$F329=F329)*1)&gt;1,0,1)</f>
        <v>0</v>
      </c>
    </row>
    <row r="330" spans="1:25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9" t="str">
        <f>VLOOKUP(Таблица1[[#This Row],[Region]],Таблица5[],2,FALSE)</f>
        <v>Chuck Magee</v>
      </c>
      <c r="W330" s="19" t="str">
        <f>IFERROR(VLOOKUP(Таблица1[[#This Row],[Order ID]],Таблица4[],2,FALSE),"")</f>
        <v/>
      </c>
      <c r="X330" s="19">
        <f>NOT(IFERROR(VLOOKUP(Таблица1[[#This Row],[Order ID]],Таблица4[],2,FALSE),0))*1</f>
        <v>1</v>
      </c>
      <c r="Y330" s="19">
        <f>IF(SUMPRODUCT(($F$2:$F330=F330)*1)&gt;1,0,1)</f>
        <v>0</v>
      </c>
    </row>
    <row r="331" spans="1:25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9" t="str">
        <f>VLOOKUP(Таблица1[[#This Row],[Region]],Таблица5[],2,FALSE)</f>
        <v>Chuck Magee</v>
      </c>
      <c r="W331" s="19" t="str">
        <f>IFERROR(VLOOKUP(Таблица1[[#This Row],[Order ID]],Таблица4[],2,FALSE),"")</f>
        <v/>
      </c>
      <c r="X331" s="19">
        <f>NOT(IFERROR(VLOOKUP(Таблица1[[#This Row],[Order ID]],Таблица4[],2,FALSE),0))*1</f>
        <v>1</v>
      </c>
      <c r="Y331" s="19">
        <f>IF(SUMPRODUCT(($F$2:$F331=F331)*1)&gt;1,0,1)</f>
        <v>0</v>
      </c>
    </row>
    <row r="332" spans="1:25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9" t="str">
        <f>VLOOKUP(Таблица1[[#This Row],[Region]],Таблица5[],2,FALSE)</f>
        <v>Chuck Magee</v>
      </c>
      <c r="W332" s="19" t="str">
        <f>IFERROR(VLOOKUP(Таблица1[[#This Row],[Order ID]],Таблица4[],2,FALSE),"")</f>
        <v/>
      </c>
      <c r="X332" s="19">
        <f>NOT(IFERROR(VLOOKUP(Таблица1[[#This Row],[Order ID]],Таблица4[],2,FALSE),0))*1</f>
        <v>1</v>
      </c>
      <c r="Y332" s="19">
        <f>IF(SUMPRODUCT(($F$2:$F332=F332)*1)&gt;1,0,1)</f>
        <v>0</v>
      </c>
    </row>
    <row r="333" spans="1:25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9" t="str">
        <f>VLOOKUP(Таблица1[[#This Row],[Region]],Таблица5[],2,FALSE)</f>
        <v>Chuck Magee</v>
      </c>
      <c r="W333" s="19" t="str">
        <f>IFERROR(VLOOKUP(Таблица1[[#This Row],[Order ID]],Таблица4[],2,FALSE),"")</f>
        <v/>
      </c>
      <c r="X333" s="19">
        <f>NOT(IFERROR(VLOOKUP(Таблица1[[#This Row],[Order ID]],Таблица4[],2,FALSE),0))*1</f>
        <v>1</v>
      </c>
      <c r="Y333" s="19">
        <f>IF(SUMPRODUCT(($F$2:$F333=F333)*1)&gt;1,0,1)</f>
        <v>1</v>
      </c>
    </row>
    <row r="334" spans="1:25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9" t="str">
        <f>VLOOKUP(Таблица1[[#This Row],[Region]],Таблица5[],2,FALSE)</f>
        <v>Chuck Magee</v>
      </c>
      <c r="W334" s="19" t="str">
        <f>IFERROR(VLOOKUP(Таблица1[[#This Row],[Order ID]],Таблица4[],2,FALSE),"")</f>
        <v/>
      </c>
      <c r="X334" s="19">
        <f>NOT(IFERROR(VLOOKUP(Таблица1[[#This Row],[Order ID]],Таблица4[],2,FALSE),0))*1</f>
        <v>1</v>
      </c>
      <c r="Y334" s="19">
        <f>IF(SUMPRODUCT(($F$2:$F334=F334)*1)&gt;1,0,1)</f>
        <v>0</v>
      </c>
    </row>
    <row r="335" spans="1:25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9" t="str">
        <f>VLOOKUP(Таблица1[[#This Row],[Region]],Таблица5[],2,FALSE)</f>
        <v>Chuck Magee</v>
      </c>
      <c r="W335" s="19" t="str">
        <f>IFERROR(VLOOKUP(Таблица1[[#This Row],[Order ID]],Таблица4[],2,FALSE),"")</f>
        <v/>
      </c>
      <c r="X335" s="19">
        <f>NOT(IFERROR(VLOOKUP(Таблица1[[#This Row],[Order ID]],Таблица4[],2,FALSE),0))*1</f>
        <v>1</v>
      </c>
      <c r="Y335" s="19">
        <f>IF(SUMPRODUCT(($F$2:$F335=F335)*1)&gt;1,0,1)</f>
        <v>0</v>
      </c>
    </row>
    <row r="336" spans="1:25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9" t="str">
        <f>VLOOKUP(Таблица1[[#This Row],[Region]],Таблица5[],2,FALSE)</f>
        <v>Anna Andreadi</v>
      </c>
      <c r="W336" s="19" t="str">
        <f>IFERROR(VLOOKUP(Таблица1[[#This Row],[Order ID]],Таблица4[],2,FALSE),"")</f>
        <v/>
      </c>
      <c r="X336" s="19">
        <f>NOT(IFERROR(VLOOKUP(Таблица1[[#This Row],[Order ID]],Таблица4[],2,FALSE),0))*1</f>
        <v>1</v>
      </c>
      <c r="Y336" s="19">
        <f>IF(SUMPRODUCT(($F$2:$F336=F336)*1)&gt;1,0,1)</f>
        <v>1</v>
      </c>
    </row>
    <row r="337" spans="1:25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9" t="str">
        <f>VLOOKUP(Таблица1[[#This Row],[Region]],Таблица5[],2,FALSE)</f>
        <v>Anna Andreadi</v>
      </c>
      <c r="W337" s="19" t="str">
        <f>IFERROR(VLOOKUP(Таблица1[[#This Row],[Order ID]],Таблица4[],2,FALSE),"")</f>
        <v/>
      </c>
      <c r="X337" s="19">
        <f>NOT(IFERROR(VLOOKUP(Таблица1[[#This Row],[Order ID]],Таблица4[],2,FALSE),0))*1</f>
        <v>1</v>
      </c>
      <c r="Y337" s="19">
        <f>IF(SUMPRODUCT(($F$2:$F337=F337)*1)&gt;1,0,1)</f>
        <v>0</v>
      </c>
    </row>
    <row r="338" spans="1:25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9" t="str">
        <f>VLOOKUP(Таблица1[[#This Row],[Region]],Таблица5[],2,FALSE)</f>
        <v>Anna Andreadi</v>
      </c>
      <c r="W338" s="19" t="str">
        <f>IFERROR(VLOOKUP(Таблица1[[#This Row],[Order ID]],Таблица4[],2,FALSE),"")</f>
        <v/>
      </c>
      <c r="X338" s="19">
        <f>NOT(IFERROR(VLOOKUP(Таблица1[[#This Row],[Order ID]],Таблица4[],2,FALSE),0))*1</f>
        <v>1</v>
      </c>
      <c r="Y338" s="19">
        <f>IF(SUMPRODUCT(($F$2:$F338=F338)*1)&gt;1,0,1)</f>
        <v>0</v>
      </c>
    </row>
    <row r="339" spans="1:25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9" t="str">
        <f>VLOOKUP(Таблица1[[#This Row],[Region]],Таблица5[],2,FALSE)</f>
        <v>Anna Andreadi</v>
      </c>
      <c r="W339" s="19" t="str">
        <f>IFERROR(VLOOKUP(Таблица1[[#This Row],[Order ID]],Таблица4[],2,FALSE),"")</f>
        <v/>
      </c>
      <c r="X339" s="19">
        <f>NOT(IFERROR(VLOOKUP(Таблица1[[#This Row],[Order ID]],Таблица4[],2,FALSE),0))*1</f>
        <v>1</v>
      </c>
      <c r="Y339" s="19">
        <f>IF(SUMPRODUCT(($F$2:$F339=F339)*1)&gt;1,0,1)</f>
        <v>1</v>
      </c>
    </row>
    <row r="340" spans="1:25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9" t="str">
        <f>VLOOKUP(Таблица1[[#This Row],[Region]],Таблица5[],2,FALSE)</f>
        <v>Anna Andreadi</v>
      </c>
      <c r="W340" s="19" t="str">
        <f>IFERROR(VLOOKUP(Таблица1[[#This Row],[Order ID]],Таблица4[],2,FALSE),"")</f>
        <v/>
      </c>
      <c r="X340" s="19">
        <f>NOT(IFERROR(VLOOKUP(Таблица1[[#This Row],[Order ID]],Таблица4[],2,FALSE),0))*1</f>
        <v>1</v>
      </c>
      <c r="Y340" s="19">
        <f>IF(SUMPRODUCT(($F$2:$F340=F340)*1)&gt;1,0,1)</f>
        <v>0</v>
      </c>
    </row>
    <row r="341" spans="1:25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9" t="str">
        <f>VLOOKUP(Таблица1[[#This Row],[Region]],Таблица5[],2,FALSE)</f>
        <v>Anna Andreadi</v>
      </c>
      <c r="W341" s="19" t="str">
        <f>IFERROR(VLOOKUP(Таблица1[[#This Row],[Order ID]],Таблица4[],2,FALSE),"")</f>
        <v/>
      </c>
      <c r="X341" s="19">
        <f>NOT(IFERROR(VLOOKUP(Таблица1[[#This Row],[Order ID]],Таблица4[],2,FALSE),0))*1</f>
        <v>1</v>
      </c>
      <c r="Y341" s="19">
        <f>IF(SUMPRODUCT(($F$2:$F341=F341)*1)&gt;1,0,1)</f>
        <v>0</v>
      </c>
    </row>
    <row r="342" spans="1:25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9" t="str">
        <f>VLOOKUP(Таблица1[[#This Row],[Region]],Таблица5[],2,FALSE)</f>
        <v>Chuck Magee</v>
      </c>
      <c r="W342" s="19" t="str">
        <f>IFERROR(VLOOKUP(Таблица1[[#This Row],[Order ID]],Таблица4[],2,FALSE),"")</f>
        <v/>
      </c>
      <c r="X342" s="19">
        <f>NOT(IFERROR(VLOOKUP(Таблица1[[#This Row],[Order ID]],Таблица4[],2,FALSE),0))*1</f>
        <v>1</v>
      </c>
      <c r="Y342" s="19">
        <f>IF(SUMPRODUCT(($F$2:$F342=F342)*1)&gt;1,0,1)</f>
        <v>0</v>
      </c>
    </row>
    <row r="343" spans="1:25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9" t="str">
        <f>VLOOKUP(Таблица1[[#This Row],[Region]],Таблица5[],2,FALSE)</f>
        <v>Chuck Magee</v>
      </c>
      <c r="W343" s="19" t="str">
        <f>IFERROR(VLOOKUP(Таблица1[[#This Row],[Order ID]],Таблица4[],2,FALSE),"")</f>
        <v/>
      </c>
      <c r="X343" s="19">
        <f>NOT(IFERROR(VLOOKUP(Таблица1[[#This Row],[Order ID]],Таблица4[],2,FALSE),0))*1</f>
        <v>1</v>
      </c>
      <c r="Y343" s="19">
        <f>IF(SUMPRODUCT(($F$2:$F343=F343)*1)&gt;1,0,1)</f>
        <v>0</v>
      </c>
    </row>
    <row r="344" spans="1:25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9" t="str">
        <f>VLOOKUP(Таблица1[[#This Row],[Region]],Таблица5[],2,FALSE)</f>
        <v>Chuck Magee</v>
      </c>
      <c r="W344" s="19" t="str">
        <f>IFERROR(VLOOKUP(Таблица1[[#This Row],[Order ID]],Таблица4[],2,FALSE),"")</f>
        <v/>
      </c>
      <c r="X344" s="19">
        <f>NOT(IFERROR(VLOOKUP(Таблица1[[#This Row],[Order ID]],Таблица4[],2,FALSE),0))*1</f>
        <v>1</v>
      </c>
      <c r="Y344" s="19">
        <f>IF(SUMPRODUCT(($F$2:$F344=F344)*1)&gt;1,0,1)</f>
        <v>0</v>
      </c>
    </row>
    <row r="345" spans="1:25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9" t="str">
        <f>VLOOKUP(Таблица1[[#This Row],[Region]],Таблица5[],2,FALSE)</f>
        <v>Chuck Magee</v>
      </c>
      <c r="W345" s="19" t="str">
        <f>IFERROR(VLOOKUP(Таблица1[[#This Row],[Order ID]],Таблица4[],2,FALSE),"")</f>
        <v/>
      </c>
      <c r="X345" s="19">
        <f>NOT(IFERROR(VLOOKUP(Таблица1[[#This Row],[Order ID]],Таблица4[],2,FALSE),0))*1</f>
        <v>1</v>
      </c>
      <c r="Y345" s="19">
        <f>IF(SUMPRODUCT(($F$2:$F345=F345)*1)&gt;1,0,1)</f>
        <v>0</v>
      </c>
    </row>
    <row r="346" spans="1:25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9" t="str">
        <f>VLOOKUP(Таблица1[[#This Row],[Region]],Таблица5[],2,FALSE)</f>
        <v>Kelly Williams</v>
      </c>
      <c r="W346" s="19" t="str">
        <f>IFERROR(VLOOKUP(Таблица1[[#This Row],[Order ID]],Таблица4[],2,FALSE),"")</f>
        <v/>
      </c>
      <c r="X346" s="19">
        <f>NOT(IFERROR(VLOOKUP(Таблица1[[#This Row],[Order ID]],Таблица4[],2,FALSE),0))*1</f>
        <v>1</v>
      </c>
      <c r="Y346" s="19">
        <f>IF(SUMPRODUCT(($F$2:$F346=F346)*1)&gt;1,0,1)</f>
        <v>0</v>
      </c>
    </row>
    <row r="347" spans="1:25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9" t="str">
        <f>VLOOKUP(Таблица1[[#This Row],[Region]],Таблица5[],2,FALSE)</f>
        <v>Anna Andreadi</v>
      </c>
      <c r="W347" s="19" t="str">
        <f>IFERROR(VLOOKUP(Таблица1[[#This Row],[Order ID]],Таблица4[],2,FALSE),"")</f>
        <v/>
      </c>
      <c r="X347" s="19">
        <f>NOT(IFERROR(VLOOKUP(Таблица1[[#This Row],[Order ID]],Таблица4[],2,FALSE),0))*1</f>
        <v>1</v>
      </c>
      <c r="Y347" s="19">
        <f>IF(SUMPRODUCT(($F$2:$F347=F347)*1)&gt;1,0,1)</f>
        <v>1</v>
      </c>
    </row>
    <row r="348" spans="1:25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9" t="str">
        <f>VLOOKUP(Таблица1[[#This Row],[Region]],Таблица5[],2,FALSE)</f>
        <v>Chuck Magee</v>
      </c>
      <c r="W348" s="19" t="str">
        <f>IFERROR(VLOOKUP(Таблица1[[#This Row],[Order ID]],Таблица4[],2,FALSE),"")</f>
        <v/>
      </c>
      <c r="X348" s="19">
        <f>NOT(IFERROR(VLOOKUP(Таблица1[[#This Row],[Order ID]],Таблица4[],2,FALSE),0))*1</f>
        <v>1</v>
      </c>
      <c r="Y348" s="19">
        <f>IF(SUMPRODUCT(($F$2:$F348=F348)*1)&gt;1,0,1)</f>
        <v>1</v>
      </c>
    </row>
    <row r="349" spans="1:25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9" t="str">
        <f>VLOOKUP(Таблица1[[#This Row],[Region]],Таблица5[],2,FALSE)</f>
        <v>Chuck Magee</v>
      </c>
      <c r="W349" s="19" t="str">
        <f>IFERROR(VLOOKUP(Таблица1[[#This Row],[Order ID]],Таблица4[],2,FALSE),"")</f>
        <v/>
      </c>
      <c r="X349" s="19">
        <f>NOT(IFERROR(VLOOKUP(Таблица1[[#This Row],[Order ID]],Таблица4[],2,FALSE),0))*1</f>
        <v>1</v>
      </c>
      <c r="Y349" s="19">
        <f>IF(SUMPRODUCT(($F$2:$F349=F349)*1)&gt;1,0,1)</f>
        <v>0</v>
      </c>
    </row>
    <row r="350" spans="1:25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9" t="str">
        <f>VLOOKUP(Таблица1[[#This Row],[Region]],Таблица5[],2,FALSE)</f>
        <v>Chuck Magee</v>
      </c>
      <c r="W350" s="19" t="str">
        <f>IFERROR(VLOOKUP(Таблица1[[#This Row],[Order ID]],Таблица4[],2,FALSE),"")</f>
        <v/>
      </c>
      <c r="X350" s="19">
        <f>NOT(IFERROR(VLOOKUP(Таблица1[[#This Row],[Order ID]],Таблица4[],2,FALSE),0))*1</f>
        <v>1</v>
      </c>
      <c r="Y350" s="19">
        <f>IF(SUMPRODUCT(($F$2:$F350=F350)*1)&gt;1,0,1)</f>
        <v>0</v>
      </c>
    </row>
    <row r="351" spans="1:25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9" t="str">
        <f>VLOOKUP(Таблица1[[#This Row],[Region]],Таблица5[],2,FALSE)</f>
        <v>Chuck Magee</v>
      </c>
      <c r="W351" s="19" t="str">
        <f>IFERROR(VLOOKUP(Таблица1[[#This Row],[Order ID]],Таблица4[],2,FALSE),"")</f>
        <v/>
      </c>
      <c r="X351" s="19">
        <f>NOT(IFERROR(VLOOKUP(Таблица1[[#This Row],[Order ID]],Таблица4[],2,FALSE),0))*1</f>
        <v>1</v>
      </c>
      <c r="Y351" s="19">
        <f>IF(SUMPRODUCT(($F$2:$F351=F351)*1)&gt;1,0,1)</f>
        <v>1</v>
      </c>
    </row>
    <row r="352" spans="1:25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9" t="str">
        <f>VLOOKUP(Таблица1[[#This Row],[Region]],Таблица5[],2,FALSE)</f>
        <v>Chuck Magee</v>
      </c>
      <c r="W352" s="19" t="str">
        <f>IFERROR(VLOOKUP(Таблица1[[#This Row],[Order ID]],Таблица4[],2,FALSE),"")</f>
        <v/>
      </c>
      <c r="X352" s="19">
        <f>NOT(IFERROR(VLOOKUP(Таблица1[[#This Row],[Order ID]],Таблица4[],2,FALSE),0))*1</f>
        <v>1</v>
      </c>
      <c r="Y352" s="19">
        <f>IF(SUMPRODUCT(($F$2:$F352=F352)*1)&gt;1,0,1)</f>
        <v>0</v>
      </c>
    </row>
    <row r="353" spans="1:25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9" t="str">
        <f>VLOOKUP(Таблица1[[#This Row],[Region]],Таблица5[],2,FALSE)</f>
        <v>Chuck Magee</v>
      </c>
      <c r="W353" s="19" t="str">
        <f>IFERROR(VLOOKUP(Таблица1[[#This Row],[Order ID]],Таблица4[],2,FALSE),"")</f>
        <v/>
      </c>
      <c r="X353" s="19">
        <f>NOT(IFERROR(VLOOKUP(Таблица1[[#This Row],[Order ID]],Таблица4[],2,FALSE),0))*1</f>
        <v>1</v>
      </c>
      <c r="Y353" s="19">
        <f>IF(SUMPRODUCT(($F$2:$F353=F353)*1)&gt;1,0,1)</f>
        <v>0</v>
      </c>
    </row>
    <row r="354" spans="1:25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9" t="str">
        <f>VLOOKUP(Таблица1[[#This Row],[Region]],Таблица5[],2,FALSE)</f>
        <v>Chuck Magee</v>
      </c>
      <c r="W354" s="19" t="str">
        <f>IFERROR(VLOOKUP(Таблица1[[#This Row],[Order ID]],Таблица4[],2,FALSE),"")</f>
        <v/>
      </c>
      <c r="X354" s="19">
        <f>NOT(IFERROR(VLOOKUP(Таблица1[[#This Row],[Order ID]],Таблица4[],2,FALSE),0))*1</f>
        <v>1</v>
      </c>
      <c r="Y354" s="19">
        <f>IF(SUMPRODUCT(($F$2:$F354=F354)*1)&gt;1,0,1)</f>
        <v>0</v>
      </c>
    </row>
    <row r="355" spans="1:25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9" t="str">
        <f>VLOOKUP(Таблица1[[#This Row],[Region]],Таблица5[],2,FALSE)</f>
        <v>Chuck Magee</v>
      </c>
      <c r="W355" s="19" t="str">
        <f>IFERROR(VLOOKUP(Таблица1[[#This Row],[Order ID]],Таблица4[],2,FALSE),"")</f>
        <v/>
      </c>
      <c r="X355" s="19">
        <f>NOT(IFERROR(VLOOKUP(Таблица1[[#This Row],[Order ID]],Таблица4[],2,FALSE),0))*1</f>
        <v>1</v>
      </c>
      <c r="Y355" s="19">
        <f>IF(SUMPRODUCT(($F$2:$F355=F355)*1)&gt;1,0,1)</f>
        <v>0</v>
      </c>
    </row>
    <row r="356" spans="1:25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9" t="str">
        <f>VLOOKUP(Таблица1[[#This Row],[Region]],Таблица5[],2,FALSE)</f>
        <v>Chuck Magee</v>
      </c>
      <c r="W356" s="19" t="str">
        <f>IFERROR(VLOOKUP(Таблица1[[#This Row],[Order ID]],Таблица4[],2,FALSE),"")</f>
        <v/>
      </c>
      <c r="X356" s="19">
        <f>NOT(IFERROR(VLOOKUP(Таблица1[[#This Row],[Order ID]],Таблица4[],2,FALSE),0))*1</f>
        <v>1</v>
      </c>
      <c r="Y356" s="19">
        <f>IF(SUMPRODUCT(($F$2:$F356=F356)*1)&gt;1,0,1)</f>
        <v>1</v>
      </c>
    </row>
    <row r="357" spans="1:25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9" t="str">
        <f>VLOOKUP(Таблица1[[#This Row],[Region]],Таблица5[],2,FALSE)</f>
        <v>Chuck Magee</v>
      </c>
      <c r="W357" s="19" t="str">
        <f>IFERROR(VLOOKUP(Таблица1[[#This Row],[Order ID]],Таблица4[],2,FALSE),"")</f>
        <v/>
      </c>
      <c r="X357" s="19">
        <f>NOT(IFERROR(VLOOKUP(Таблица1[[#This Row],[Order ID]],Таблица4[],2,FALSE),0))*1</f>
        <v>1</v>
      </c>
      <c r="Y357" s="19">
        <f>IF(SUMPRODUCT(($F$2:$F357=F357)*1)&gt;1,0,1)</f>
        <v>0</v>
      </c>
    </row>
    <row r="358" spans="1:25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9" t="str">
        <f>VLOOKUP(Таблица1[[#This Row],[Region]],Таблица5[],2,FALSE)</f>
        <v>Chuck Magee</v>
      </c>
      <c r="W358" s="19" t="str">
        <f>IFERROR(VLOOKUP(Таблица1[[#This Row],[Order ID]],Таблица4[],2,FALSE),"")</f>
        <v/>
      </c>
      <c r="X358" s="19">
        <f>NOT(IFERROR(VLOOKUP(Таблица1[[#This Row],[Order ID]],Таблица4[],2,FALSE),0))*1</f>
        <v>1</v>
      </c>
      <c r="Y358" s="19">
        <f>IF(SUMPRODUCT(($F$2:$F358=F358)*1)&gt;1,0,1)</f>
        <v>0</v>
      </c>
    </row>
    <row r="359" spans="1:25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9" t="str">
        <f>VLOOKUP(Таблица1[[#This Row],[Region]],Таблица5[],2,FALSE)</f>
        <v>Chuck Magee</v>
      </c>
      <c r="W359" s="19" t="str">
        <f>IFERROR(VLOOKUP(Таблица1[[#This Row],[Order ID]],Таблица4[],2,FALSE),"")</f>
        <v/>
      </c>
      <c r="X359" s="19">
        <f>NOT(IFERROR(VLOOKUP(Таблица1[[#This Row],[Order ID]],Таблица4[],2,FALSE),0))*1</f>
        <v>1</v>
      </c>
      <c r="Y359" s="19">
        <f>IF(SUMPRODUCT(($F$2:$F359=F359)*1)&gt;1,0,1)</f>
        <v>0</v>
      </c>
    </row>
    <row r="360" spans="1:25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9" t="str">
        <f>VLOOKUP(Таблица1[[#This Row],[Region]],Таблица5[],2,FALSE)</f>
        <v>Cassandra Brandow</v>
      </c>
      <c r="W360" s="19" t="str">
        <f>IFERROR(VLOOKUP(Таблица1[[#This Row],[Order ID]],Таблица4[],2,FALSE),"")</f>
        <v/>
      </c>
      <c r="X360" s="19">
        <f>NOT(IFERROR(VLOOKUP(Таблица1[[#This Row],[Order ID]],Таблица4[],2,FALSE),0))*1</f>
        <v>1</v>
      </c>
      <c r="Y360" s="19">
        <f>IF(SUMPRODUCT(($F$2:$F360=F360)*1)&gt;1,0,1)</f>
        <v>0</v>
      </c>
    </row>
    <row r="361" spans="1:25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9" t="str">
        <f>VLOOKUP(Таблица1[[#This Row],[Region]],Таблица5[],2,FALSE)</f>
        <v>Cassandra Brandow</v>
      </c>
      <c r="W361" s="19" t="str">
        <f>IFERROR(VLOOKUP(Таблица1[[#This Row],[Order ID]],Таблица4[],2,FALSE),"")</f>
        <v/>
      </c>
      <c r="X361" s="19">
        <f>NOT(IFERROR(VLOOKUP(Таблица1[[#This Row],[Order ID]],Таблица4[],2,FALSE),0))*1</f>
        <v>1</v>
      </c>
      <c r="Y361" s="19">
        <f>IF(SUMPRODUCT(($F$2:$F361=F361)*1)&gt;1,0,1)</f>
        <v>1</v>
      </c>
    </row>
    <row r="362" spans="1:25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9" t="str">
        <f>VLOOKUP(Таблица1[[#This Row],[Region]],Таблица5[],2,FALSE)</f>
        <v>Cassandra Brandow</v>
      </c>
      <c r="W362" s="19" t="str">
        <f>IFERROR(VLOOKUP(Таблица1[[#This Row],[Order ID]],Таблица4[],2,FALSE),"")</f>
        <v/>
      </c>
      <c r="X362" s="19">
        <f>NOT(IFERROR(VLOOKUP(Таблица1[[#This Row],[Order ID]],Таблица4[],2,FALSE),0))*1</f>
        <v>1</v>
      </c>
      <c r="Y362" s="19">
        <f>IF(SUMPRODUCT(($F$2:$F362=F362)*1)&gt;1,0,1)</f>
        <v>0</v>
      </c>
    </row>
    <row r="363" spans="1:25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9" t="str">
        <f>VLOOKUP(Таблица1[[#This Row],[Region]],Таблица5[],2,FALSE)</f>
        <v>Chuck Magee</v>
      </c>
      <c r="W363" s="19" t="str">
        <f>IFERROR(VLOOKUP(Таблица1[[#This Row],[Order ID]],Таблица4[],2,FALSE),"")</f>
        <v/>
      </c>
      <c r="X363" s="19">
        <f>NOT(IFERROR(VLOOKUP(Таблица1[[#This Row],[Order ID]],Таблица4[],2,FALSE),0))*1</f>
        <v>1</v>
      </c>
      <c r="Y363" s="19">
        <f>IF(SUMPRODUCT(($F$2:$F363=F363)*1)&gt;1,0,1)</f>
        <v>1</v>
      </c>
    </row>
    <row r="364" spans="1:25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9" t="str">
        <f>VLOOKUP(Таблица1[[#This Row],[Region]],Таблица5[],2,FALSE)</f>
        <v>Chuck Magee</v>
      </c>
      <c r="W364" s="19" t="str">
        <f>IFERROR(VLOOKUP(Таблица1[[#This Row],[Order ID]],Таблица4[],2,FALSE),"")</f>
        <v/>
      </c>
      <c r="X364" s="19">
        <f>NOT(IFERROR(VLOOKUP(Таблица1[[#This Row],[Order ID]],Таблица4[],2,FALSE),0))*1</f>
        <v>1</v>
      </c>
      <c r="Y364" s="19">
        <f>IF(SUMPRODUCT(($F$2:$F364=F364)*1)&gt;1,0,1)</f>
        <v>0</v>
      </c>
    </row>
    <row r="365" spans="1:25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9" t="str">
        <f>VLOOKUP(Таблица1[[#This Row],[Region]],Таблица5[],2,FALSE)</f>
        <v>Chuck Magee</v>
      </c>
      <c r="W365" s="19" t="str">
        <f>IFERROR(VLOOKUP(Таблица1[[#This Row],[Order ID]],Таблица4[],2,FALSE),"")</f>
        <v/>
      </c>
      <c r="X365" s="19">
        <f>NOT(IFERROR(VLOOKUP(Таблица1[[#This Row],[Order ID]],Таблица4[],2,FALSE),0))*1</f>
        <v>1</v>
      </c>
      <c r="Y365" s="19">
        <f>IF(SUMPRODUCT(($F$2:$F365=F365)*1)&gt;1,0,1)</f>
        <v>0</v>
      </c>
    </row>
    <row r="366" spans="1:25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9" t="str">
        <f>VLOOKUP(Таблица1[[#This Row],[Region]],Таблица5[],2,FALSE)</f>
        <v>Chuck Magee</v>
      </c>
      <c r="W366" s="19" t="str">
        <f>IFERROR(VLOOKUP(Таблица1[[#This Row],[Order ID]],Таблица4[],2,FALSE),"")</f>
        <v/>
      </c>
      <c r="X366" s="19">
        <f>NOT(IFERROR(VLOOKUP(Таблица1[[#This Row],[Order ID]],Таблица4[],2,FALSE),0))*1</f>
        <v>1</v>
      </c>
      <c r="Y366" s="19">
        <f>IF(SUMPRODUCT(($F$2:$F366=F366)*1)&gt;1,0,1)</f>
        <v>0</v>
      </c>
    </row>
    <row r="367" spans="1:25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9" t="str">
        <f>VLOOKUP(Таблица1[[#This Row],[Region]],Таблица5[],2,FALSE)</f>
        <v>Anna Andreadi</v>
      </c>
      <c r="W367" s="19" t="str">
        <f>IFERROR(VLOOKUP(Таблица1[[#This Row],[Order ID]],Таблица4[],2,FALSE),"")</f>
        <v/>
      </c>
      <c r="X367" s="19">
        <f>NOT(IFERROR(VLOOKUP(Таблица1[[#This Row],[Order ID]],Таблица4[],2,FALSE),0))*1</f>
        <v>1</v>
      </c>
      <c r="Y367" s="19">
        <f>IF(SUMPRODUCT(($F$2:$F367=F367)*1)&gt;1,0,1)</f>
        <v>1</v>
      </c>
    </row>
    <row r="368" spans="1:25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9" t="str">
        <f>VLOOKUP(Таблица1[[#This Row],[Region]],Таблица5[],2,FALSE)</f>
        <v>Chuck Magee</v>
      </c>
      <c r="W368" s="19" t="str">
        <f>IFERROR(VLOOKUP(Таблица1[[#This Row],[Order ID]],Таблица4[],2,FALSE),"")</f>
        <v/>
      </c>
      <c r="X368" s="19">
        <f>NOT(IFERROR(VLOOKUP(Таблица1[[#This Row],[Order ID]],Таблица4[],2,FALSE),0))*1</f>
        <v>1</v>
      </c>
      <c r="Y368" s="19">
        <f>IF(SUMPRODUCT(($F$2:$F368=F368)*1)&gt;1,0,1)</f>
        <v>1</v>
      </c>
    </row>
    <row r="369" spans="1:25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9" t="str">
        <f>VLOOKUP(Таблица1[[#This Row],[Region]],Таблица5[],2,FALSE)</f>
        <v>Chuck Magee</v>
      </c>
      <c r="W369" s="19" t="str">
        <f>IFERROR(VLOOKUP(Таблица1[[#This Row],[Order ID]],Таблица4[],2,FALSE),"")</f>
        <v/>
      </c>
      <c r="X369" s="19">
        <f>NOT(IFERROR(VLOOKUP(Таблица1[[#This Row],[Order ID]],Таблица4[],2,FALSE),0))*1</f>
        <v>1</v>
      </c>
      <c r="Y369" s="19">
        <f>IF(SUMPRODUCT(($F$2:$F369=F369)*1)&gt;1,0,1)</f>
        <v>0</v>
      </c>
    </row>
    <row r="370" spans="1:25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9" t="str">
        <f>VLOOKUP(Таблица1[[#This Row],[Region]],Таблица5[],2,FALSE)</f>
        <v>Chuck Magee</v>
      </c>
      <c r="W370" s="19" t="str">
        <f>IFERROR(VLOOKUP(Таблица1[[#This Row],[Order ID]],Таблица4[],2,FALSE),"")</f>
        <v/>
      </c>
      <c r="X370" s="19">
        <f>NOT(IFERROR(VLOOKUP(Таблица1[[#This Row],[Order ID]],Таблица4[],2,FALSE),0))*1</f>
        <v>1</v>
      </c>
      <c r="Y370" s="19">
        <f>IF(SUMPRODUCT(($F$2:$F370=F370)*1)&gt;1,0,1)</f>
        <v>0</v>
      </c>
    </row>
    <row r="371" spans="1:25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9" t="str">
        <f>VLOOKUP(Таблица1[[#This Row],[Region]],Таблица5[],2,FALSE)</f>
        <v>Chuck Magee</v>
      </c>
      <c r="W371" s="19" t="str">
        <f>IFERROR(VLOOKUP(Таблица1[[#This Row],[Order ID]],Таблица4[],2,FALSE),"")</f>
        <v/>
      </c>
      <c r="X371" s="19">
        <f>NOT(IFERROR(VLOOKUP(Таблица1[[#This Row],[Order ID]],Таблица4[],2,FALSE),0))*1</f>
        <v>1</v>
      </c>
      <c r="Y371" s="19">
        <f>IF(SUMPRODUCT(($F$2:$F371=F371)*1)&gt;1,0,1)</f>
        <v>0</v>
      </c>
    </row>
    <row r="372" spans="1:25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9" t="str">
        <f>VLOOKUP(Таблица1[[#This Row],[Region]],Таблица5[],2,FALSE)</f>
        <v>Kelly Williams</v>
      </c>
      <c r="W372" s="19" t="str">
        <f>IFERROR(VLOOKUP(Таблица1[[#This Row],[Order ID]],Таблица4[],2,FALSE),"")</f>
        <v/>
      </c>
      <c r="X372" s="19">
        <f>NOT(IFERROR(VLOOKUP(Таблица1[[#This Row],[Order ID]],Таблица4[],2,FALSE),0))*1</f>
        <v>1</v>
      </c>
      <c r="Y372" s="19">
        <f>IF(SUMPRODUCT(($F$2:$F372=F372)*1)&gt;1,0,1)</f>
        <v>1</v>
      </c>
    </row>
    <row r="373" spans="1:25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9" t="str">
        <f>VLOOKUP(Таблица1[[#This Row],[Region]],Таблица5[],2,FALSE)</f>
        <v>Kelly Williams</v>
      </c>
      <c r="W373" s="19" t="str">
        <f>IFERROR(VLOOKUP(Таблица1[[#This Row],[Order ID]],Таблица4[],2,FALSE),"")</f>
        <v/>
      </c>
      <c r="X373" s="19">
        <f>NOT(IFERROR(VLOOKUP(Таблица1[[#This Row],[Order ID]],Таблица4[],2,FALSE),0))*1</f>
        <v>1</v>
      </c>
      <c r="Y373" s="19">
        <f>IF(SUMPRODUCT(($F$2:$F373=F373)*1)&gt;1,0,1)</f>
        <v>0</v>
      </c>
    </row>
    <row r="374" spans="1:25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9" t="str">
        <f>VLOOKUP(Таблица1[[#This Row],[Region]],Таблица5[],2,FALSE)</f>
        <v>Anna Andreadi</v>
      </c>
      <c r="W374" s="19" t="str">
        <f>IFERROR(VLOOKUP(Таблица1[[#This Row],[Order ID]],Таблица4[],2,FALSE),"")</f>
        <v/>
      </c>
      <c r="X374" s="19">
        <f>NOT(IFERROR(VLOOKUP(Таблица1[[#This Row],[Order ID]],Таблица4[],2,FALSE),0))*1</f>
        <v>1</v>
      </c>
      <c r="Y374" s="19">
        <f>IF(SUMPRODUCT(($F$2:$F374=F374)*1)&gt;1,0,1)</f>
        <v>1</v>
      </c>
    </row>
    <row r="375" spans="1:25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9" t="str">
        <f>VLOOKUP(Таблица1[[#This Row],[Region]],Таблица5[],2,FALSE)</f>
        <v>Anna Andreadi</v>
      </c>
      <c r="W375" s="19" t="str">
        <f>IFERROR(VLOOKUP(Таблица1[[#This Row],[Order ID]],Таблица4[],2,FALSE),"")</f>
        <v/>
      </c>
      <c r="X375" s="19">
        <f>NOT(IFERROR(VLOOKUP(Таблица1[[#This Row],[Order ID]],Таблица4[],2,FALSE),0))*1</f>
        <v>1</v>
      </c>
      <c r="Y375" s="19">
        <f>IF(SUMPRODUCT(($F$2:$F375=F375)*1)&gt;1,0,1)</f>
        <v>0</v>
      </c>
    </row>
    <row r="376" spans="1:25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9" t="str">
        <f>VLOOKUP(Таблица1[[#This Row],[Region]],Таблица5[],2,FALSE)</f>
        <v>Anna Andreadi</v>
      </c>
      <c r="W376" s="19" t="str">
        <f>IFERROR(VLOOKUP(Таблица1[[#This Row],[Order ID]],Таблица4[],2,FALSE),"")</f>
        <v/>
      </c>
      <c r="X376" s="19">
        <f>NOT(IFERROR(VLOOKUP(Таблица1[[#This Row],[Order ID]],Таблица4[],2,FALSE),0))*1</f>
        <v>1</v>
      </c>
      <c r="Y376" s="19">
        <f>IF(SUMPRODUCT(($F$2:$F376=F376)*1)&gt;1,0,1)</f>
        <v>0</v>
      </c>
    </row>
    <row r="377" spans="1:25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9" t="str">
        <f>VLOOKUP(Таблица1[[#This Row],[Region]],Таблица5[],2,FALSE)</f>
        <v>Anna Andreadi</v>
      </c>
      <c r="W377" s="19" t="str">
        <f>IFERROR(VLOOKUP(Таблица1[[#This Row],[Order ID]],Таблица4[],2,FALSE),"")</f>
        <v/>
      </c>
      <c r="X377" s="19">
        <f>NOT(IFERROR(VLOOKUP(Таблица1[[#This Row],[Order ID]],Таблица4[],2,FALSE),0))*1</f>
        <v>1</v>
      </c>
      <c r="Y377" s="19">
        <f>IF(SUMPRODUCT(($F$2:$F377=F377)*1)&gt;1,0,1)</f>
        <v>0</v>
      </c>
    </row>
    <row r="378" spans="1:25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9" t="str">
        <f>VLOOKUP(Таблица1[[#This Row],[Region]],Таблица5[],2,FALSE)</f>
        <v>Kelly Williams</v>
      </c>
      <c r="W378" s="19" t="str">
        <f>IFERROR(VLOOKUP(Таблица1[[#This Row],[Order ID]],Таблица4[],2,FALSE),"")</f>
        <v/>
      </c>
      <c r="X378" s="19">
        <f>NOT(IFERROR(VLOOKUP(Таблица1[[#This Row],[Order ID]],Таблица4[],2,FALSE),0))*1</f>
        <v>1</v>
      </c>
      <c r="Y378" s="19">
        <f>IF(SUMPRODUCT(($F$2:$F378=F378)*1)&gt;1,0,1)</f>
        <v>1</v>
      </c>
    </row>
    <row r="379" spans="1:25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9" t="str">
        <f>VLOOKUP(Таблица1[[#This Row],[Region]],Таблица5[],2,FALSE)</f>
        <v>Chuck Magee</v>
      </c>
      <c r="W379" s="19" t="str">
        <f>IFERROR(VLOOKUP(Таблица1[[#This Row],[Order ID]],Таблица4[],2,FALSE),"")</f>
        <v/>
      </c>
      <c r="X379" s="19">
        <f>NOT(IFERROR(VLOOKUP(Таблица1[[#This Row],[Order ID]],Таблица4[],2,FALSE),0))*1</f>
        <v>1</v>
      </c>
      <c r="Y379" s="19">
        <f>IF(SUMPRODUCT(($F$2:$F379=F379)*1)&gt;1,0,1)</f>
        <v>1</v>
      </c>
    </row>
    <row r="380" spans="1:25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9" t="str">
        <f>VLOOKUP(Таблица1[[#This Row],[Region]],Таблица5[],2,FALSE)</f>
        <v>Kelly Williams</v>
      </c>
      <c r="W380" s="19" t="str">
        <f>IFERROR(VLOOKUP(Таблица1[[#This Row],[Order ID]],Таблица4[],2,FALSE),"")</f>
        <v/>
      </c>
      <c r="X380" s="19">
        <f>NOT(IFERROR(VLOOKUP(Таблица1[[#This Row],[Order ID]],Таблица4[],2,FALSE),0))*1</f>
        <v>1</v>
      </c>
      <c r="Y380" s="19">
        <f>IF(SUMPRODUCT(($F$2:$F380=F380)*1)&gt;1,0,1)</f>
        <v>1</v>
      </c>
    </row>
    <row r="381" spans="1:25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9" t="str">
        <f>VLOOKUP(Таблица1[[#This Row],[Region]],Таблица5[],2,FALSE)</f>
        <v>Kelly Williams</v>
      </c>
      <c r="W381" s="19" t="str">
        <f>IFERROR(VLOOKUP(Таблица1[[#This Row],[Order ID]],Таблица4[],2,FALSE),"")</f>
        <v/>
      </c>
      <c r="X381" s="19">
        <f>NOT(IFERROR(VLOOKUP(Таблица1[[#This Row],[Order ID]],Таблица4[],2,FALSE),0))*1</f>
        <v>1</v>
      </c>
      <c r="Y381" s="19">
        <f>IF(SUMPRODUCT(($F$2:$F381=F381)*1)&gt;1,0,1)</f>
        <v>0</v>
      </c>
    </row>
    <row r="382" spans="1:25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9" t="str">
        <f>VLOOKUP(Таблица1[[#This Row],[Region]],Таблица5[],2,FALSE)</f>
        <v>Kelly Williams</v>
      </c>
      <c r="W382" s="19" t="str">
        <f>IFERROR(VLOOKUP(Таблица1[[#This Row],[Order ID]],Таблица4[],2,FALSE),"")</f>
        <v/>
      </c>
      <c r="X382" s="19">
        <f>NOT(IFERROR(VLOOKUP(Таблица1[[#This Row],[Order ID]],Таблица4[],2,FALSE),0))*1</f>
        <v>1</v>
      </c>
      <c r="Y382" s="19">
        <f>IF(SUMPRODUCT(($F$2:$F382=F382)*1)&gt;1,0,1)</f>
        <v>0</v>
      </c>
    </row>
    <row r="383" spans="1:25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9" t="str">
        <f>VLOOKUP(Таблица1[[#This Row],[Region]],Таблица5[],2,FALSE)</f>
        <v>Anna Andreadi</v>
      </c>
      <c r="W383" s="19">
        <f>IFERROR(VLOOKUP(Таблица1[[#This Row],[Order ID]],Таблица4[],2,FALSE),"")</f>
        <v>1</v>
      </c>
      <c r="X383" s="19">
        <f>NOT(IFERROR(VLOOKUP(Таблица1[[#This Row],[Order ID]],Таблица4[],2,FALSE),0))*1</f>
        <v>0</v>
      </c>
      <c r="Y383" s="19">
        <f>IF(SUMPRODUCT(($F$2:$F383=F383)*1)&gt;1,0,1)</f>
        <v>1</v>
      </c>
    </row>
    <row r="384" spans="1:25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9" t="str">
        <f>VLOOKUP(Таблица1[[#This Row],[Region]],Таблица5[],2,FALSE)</f>
        <v>Anna Andreadi</v>
      </c>
      <c r="W384" s="19">
        <f>IFERROR(VLOOKUP(Таблица1[[#This Row],[Order ID]],Таблица4[],2,FALSE),"")</f>
        <v>1</v>
      </c>
      <c r="X384" s="19">
        <f>NOT(IFERROR(VLOOKUP(Таблица1[[#This Row],[Order ID]],Таблица4[],2,FALSE),0))*1</f>
        <v>0</v>
      </c>
      <c r="Y384" s="19">
        <f>IF(SUMPRODUCT(($F$2:$F384=F384)*1)&gt;1,0,1)</f>
        <v>0</v>
      </c>
    </row>
    <row r="385" spans="1:25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9" t="str">
        <f>VLOOKUP(Таблица1[[#This Row],[Region]],Таблица5[],2,FALSE)</f>
        <v>Kelly Williams</v>
      </c>
      <c r="W385" s="19" t="str">
        <f>IFERROR(VLOOKUP(Таблица1[[#This Row],[Order ID]],Таблица4[],2,FALSE),"")</f>
        <v/>
      </c>
      <c r="X385" s="19">
        <f>NOT(IFERROR(VLOOKUP(Таблица1[[#This Row],[Order ID]],Таблица4[],2,FALSE),0))*1</f>
        <v>1</v>
      </c>
      <c r="Y385" s="19">
        <f>IF(SUMPRODUCT(($F$2:$F385=F385)*1)&gt;1,0,1)</f>
        <v>1</v>
      </c>
    </row>
    <row r="386" spans="1:25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9" t="str">
        <f>VLOOKUP(Таблица1[[#This Row],[Region]],Таблица5[],2,FALSE)</f>
        <v>Cassandra Brandow</v>
      </c>
      <c r="W386" s="19" t="str">
        <f>IFERROR(VLOOKUP(Таблица1[[#This Row],[Order ID]],Таблица4[],2,FALSE),"")</f>
        <v/>
      </c>
      <c r="X386" s="19">
        <f>NOT(IFERROR(VLOOKUP(Таблица1[[#This Row],[Order ID]],Таблица4[],2,FALSE),0))*1</f>
        <v>1</v>
      </c>
      <c r="Y386" s="19">
        <f>IF(SUMPRODUCT(($F$2:$F386=F386)*1)&gt;1,0,1)</f>
        <v>1</v>
      </c>
    </row>
    <row r="387" spans="1:25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9" t="str">
        <f>VLOOKUP(Таблица1[[#This Row],[Region]],Таблица5[],2,FALSE)</f>
        <v>Cassandra Brandow</v>
      </c>
      <c r="W387" s="19" t="str">
        <f>IFERROR(VLOOKUP(Таблица1[[#This Row],[Order ID]],Таблица4[],2,FALSE),"")</f>
        <v/>
      </c>
      <c r="X387" s="19">
        <f>NOT(IFERROR(VLOOKUP(Таблица1[[#This Row],[Order ID]],Таблица4[],2,FALSE),0))*1</f>
        <v>1</v>
      </c>
      <c r="Y387" s="19">
        <f>IF(SUMPRODUCT(($F$2:$F387=F387)*1)&gt;1,0,1)</f>
        <v>0</v>
      </c>
    </row>
    <row r="388" spans="1:25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9" t="str">
        <f>VLOOKUP(Таблица1[[#This Row],[Region]],Таблица5[],2,FALSE)</f>
        <v>Chuck Magee</v>
      </c>
      <c r="W388" s="19" t="str">
        <f>IFERROR(VLOOKUP(Таблица1[[#This Row],[Order ID]],Таблица4[],2,FALSE),"")</f>
        <v/>
      </c>
      <c r="X388" s="19">
        <f>NOT(IFERROR(VLOOKUP(Таблица1[[#This Row],[Order ID]],Таблица4[],2,FALSE),0))*1</f>
        <v>1</v>
      </c>
      <c r="Y388" s="19">
        <f>IF(SUMPRODUCT(($F$2:$F388=F388)*1)&gt;1,0,1)</f>
        <v>1</v>
      </c>
    </row>
    <row r="389" spans="1:25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9" t="str">
        <f>VLOOKUP(Таблица1[[#This Row],[Region]],Таблица5[],2,FALSE)</f>
        <v>Chuck Magee</v>
      </c>
      <c r="W389" s="19" t="str">
        <f>IFERROR(VLOOKUP(Таблица1[[#This Row],[Order ID]],Таблица4[],2,FALSE),"")</f>
        <v/>
      </c>
      <c r="X389" s="19">
        <f>NOT(IFERROR(VLOOKUP(Таблица1[[#This Row],[Order ID]],Таблица4[],2,FALSE),0))*1</f>
        <v>1</v>
      </c>
      <c r="Y389" s="19">
        <f>IF(SUMPRODUCT(($F$2:$F389=F389)*1)&gt;1,0,1)</f>
        <v>0</v>
      </c>
    </row>
    <row r="390" spans="1:25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9" t="str">
        <f>VLOOKUP(Таблица1[[#This Row],[Region]],Таблица5[],2,FALSE)</f>
        <v>Chuck Magee</v>
      </c>
      <c r="W390" s="19" t="str">
        <f>IFERROR(VLOOKUP(Таблица1[[#This Row],[Order ID]],Таблица4[],2,FALSE),"")</f>
        <v/>
      </c>
      <c r="X390" s="19">
        <f>NOT(IFERROR(VLOOKUP(Таблица1[[#This Row],[Order ID]],Таблица4[],2,FALSE),0))*1</f>
        <v>1</v>
      </c>
      <c r="Y390" s="19">
        <f>IF(SUMPRODUCT(($F$2:$F390=F390)*1)&gt;1,0,1)</f>
        <v>1</v>
      </c>
    </row>
    <row r="391" spans="1:25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9" t="str">
        <f>VLOOKUP(Таблица1[[#This Row],[Region]],Таблица5[],2,FALSE)</f>
        <v>Chuck Magee</v>
      </c>
      <c r="W391" s="19" t="str">
        <f>IFERROR(VLOOKUP(Таблица1[[#This Row],[Order ID]],Таблица4[],2,FALSE),"")</f>
        <v/>
      </c>
      <c r="X391" s="19">
        <f>NOT(IFERROR(VLOOKUP(Таблица1[[#This Row],[Order ID]],Таблица4[],2,FALSE),0))*1</f>
        <v>1</v>
      </c>
      <c r="Y391" s="19">
        <f>IF(SUMPRODUCT(($F$2:$F391=F391)*1)&gt;1,0,1)</f>
        <v>1</v>
      </c>
    </row>
    <row r="392" spans="1:25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9" t="str">
        <f>VLOOKUP(Таблица1[[#This Row],[Region]],Таблица5[],2,FALSE)</f>
        <v>Chuck Magee</v>
      </c>
      <c r="W392" s="19" t="str">
        <f>IFERROR(VLOOKUP(Таблица1[[#This Row],[Order ID]],Таблица4[],2,FALSE),"")</f>
        <v/>
      </c>
      <c r="X392" s="19">
        <f>NOT(IFERROR(VLOOKUP(Таблица1[[#This Row],[Order ID]],Таблица4[],2,FALSE),0))*1</f>
        <v>1</v>
      </c>
      <c r="Y392" s="19">
        <f>IF(SUMPRODUCT(($F$2:$F392=F392)*1)&gt;1,0,1)</f>
        <v>0</v>
      </c>
    </row>
    <row r="393" spans="1:25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9" t="str">
        <f>VLOOKUP(Таблица1[[#This Row],[Region]],Таблица5[],2,FALSE)</f>
        <v>Anna Andreadi</v>
      </c>
      <c r="W393" s="19" t="str">
        <f>IFERROR(VLOOKUP(Таблица1[[#This Row],[Order ID]],Таблица4[],2,FALSE),"")</f>
        <v/>
      </c>
      <c r="X393" s="19">
        <f>NOT(IFERROR(VLOOKUP(Таблица1[[#This Row],[Order ID]],Таблица4[],2,FALSE),0))*1</f>
        <v>1</v>
      </c>
      <c r="Y393" s="19">
        <f>IF(SUMPRODUCT(($F$2:$F393=F393)*1)&gt;1,0,1)</f>
        <v>1</v>
      </c>
    </row>
    <row r="394" spans="1:25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9" t="str">
        <f>VLOOKUP(Таблица1[[#This Row],[Region]],Таблица5[],2,FALSE)</f>
        <v>Anna Andreadi</v>
      </c>
      <c r="W394" s="19" t="str">
        <f>IFERROR(VLOOKUP(Таблица1[[#This Row],[Order ID]],Таблица4[],2,FALSE),"")</f>
        <v/>
      </c>
      <c r="X394" s="19">
        <f>NOT(IFERROR(VLOOKUP(Таблица1[[#This Row],[Order ID]],Таблица4[],2,FALSE),0))*1</f>
        <v>1</v>
      </c>
      <c r="Y394" s="19">
        <f>IF(SUMPRODUCT(($F$2:$F394=F394)*1)&gt;1,0,1)</f>
        <v>0</v>
      </c>
    </row>
    <row r="395" spans="1:25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9" t="str">
        <f>VLOOKUP(Таблица1[[#This Row],[Region]],Таблица5[],2,FALSE)</f>
        <v>Kelly Williams</v>
      </c>
      <c r="W395" s="19" t="str">
        <f>IFERROR(VLOOKUP(Таблица1[[#This Row],[Order ID]],Таблица4[],2,FALSE),"")</f>
        <v/>
      </c>
      <c r="X395" s="19">
        <f>NOT(IFERROR(VLOOKUP(Таблица1[[#This Row],[Order ID]],Таблица4[],2,FALSE),0))*1</f>
        <v>1</v>
      </c>
      <c r="Y395" s="19">
        <f>IF(SUMPRODUCT(($F$2:$F395=F395)*1)&gt;1,0,1)</f>
        <v>1</v>
      </c>
    </row>
    <row r="396" spans="1:25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9" t="str">
        <f>VLOOKUP(Таблица1[[#This Row],[Region]],Таблица5[],2,FALSE)</f>
        <v>Anna Andreadi</v>
      </c>
      <c r="W396" s="19" t="str">
        <f>IFERROR(VLOOKUP(Таблица1[[#This Row],[Order ID]],Таблица4[],2,FALSE),"")</f>
        <v/>
      </c>
      <c r="X396" s="19">
        <f>NOT(IFERROR(VLOOKUP(Таблица1[[#This Row],[Order ID]],Таблица4[],2,FALSE),0))*1</f>
        <v>1</v>
      </c>
      <c r="Y396" s="19">
        <f>IF(SUMPRODUCT(($F$2:$F396=F396)*1)&gt;1,0,1)</f>
        <v>1</v>
      </c>
    </row>
    <row r="397" spans="1:25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9" t="str">
        <f>VLOOKUP(Таблица1[[#This Row],[Region]],Таблица5[],2,FALSE)</f>
        <v>Chuck Magee</v>
      </c>
      <c r="W397" s="19" t="str">
        <f>IFERROR(VLOOKUP(Таблица1[[#This Row],[Order ID]],Таблица4[],2,FALSE),"")</f>
        <v/>
      </c>
      <c r="X397" s="19">
        <f>NOT(IFERROR(VLOOKUP(Таблица1[[#This Row],[Order ID]],Таблица4[],2,FALSE),0))*1</f>
        <v>1</v>
      </c>
      <c r="Y397" s="19">
        <f>IF(SUMPRODUCT(($F$2:$F397=F397)*1)&gt;1,0,1)</f>
        <v>1</v>
      </c>
    </row>
    <row r="398" spans="1:25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9" t="str">
        <f>VLOOKUP(Таблица1[[#This Row],[Region]],Таблица5[],2,FALSE)</f>
        <v>Chuck Magee</v>
      </c>
      <c r="W398" s="19" t="str">
        <f>IFERROR(VLOOKUP(Таблица1[[#This Row],[Order ID]],Таблица4[],2,FALSE),"")</f>
        <v/>
      </c>
      <c r="X398" s="19">
        <f>NOT(IFERROR(VLOOKUP(Таблица1[[#This Row],[Order ID]],Таблица4[],2,FALSE),0))*1</f>
        <v>1</v>
      </c>
      <c r="Y398" s="19">
        <f>IF(SUMPRODUCT(($F$2:$F398=F398)*1)&gt;1,0,1)</f>
        <v>0</v>
      </c>
    </row>
    <row r="399" spans="1:25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9" t="str">
        <f>VLOOKUP(Таблица1[[#This Row],[Region]],Таблица5[],2,FALSE)</f>
        <v>Kelly Williams</v>
      </c>
      <c r="W399" s="19" t="str">
        <f>IFERROR(VLOOKUP(Таблица1[[#This Row],[Order ID]],Таблица4[],2,FALSE),"")</f>
        <v/>
      </c>
      <c r="X399" s="19">
        <f>NOT(IFERROR(VLOOKUP(Таблица1[[#This Row],[Order ID]],Таблица4[],2,FALSE),0))*1</f>
        <v>1</v>
      </c>
      <c r="Y399" s="19">
        <f>IF(SUMPRODUCT(($F$2:$F399=F399)*1)&gt;1,0,1)</f>
        <v>0</v>
      </c>
    </row>
    <row r="400" spans="1:25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9" t="str">
        <f>VLOOKUP(Таблица1[[#This Row],[Region]],Таблица5[],2,FALSE)</f>
        <v>Kelly Williams</v>
      </c>
      <c r="W400" s="19" t="str">
        <f>IFERROR(VLOOKUP(Таблица1[[#This Row],[Order ID]],Таблица4[],2,FALSE),"")</f>
        <v/>
      </c>
      <c r="X400" s="19">
        <f>NOT(IFERROR(VLOOKUP(Таблица1[[#This Row],[Order ID]],Таблица4[],2,FALSE),0))*1</f>
        <v>1</v>
      </c>
      <c r="Y400" s="19">
        <f>IF(SUMPRODUCT(($F$2:$F400=F400)*1)&gt;1,0,1)</f>
        <v>1</v>
      </c>
    </row>
    <row r="401" spans="1:25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9" t="str">
        <f>VLOOKUP(Таблица1[[#This Row],[Region]],Таблица5[],2,FALSE)</f>
        <v>Kelly Williams</v>
      </c>
      <c r="W401" s="19" t="str">
        <f>IFERROR(VLOOKUP(Таблица1[[#This Row],[Order ID]],Таблица4[],2,FALSE),"")</f>
        <v/>
      </c>
      <c r="X401" s="19">
        <f>NOT(IFERROR(VLOOKUP(Таблица1[[#This Row],[Order ID]],Таблица4[],2,FALSE),0))*1</f>
        <v>1</v>
      </c>
      <c r="Y401" s="19">
        <f>IF(SUMPRODUCT(($F$2:$F401=F401)*1)&gt;1,0,1)</f>
        <v>0</v>
      </c>
    </row>
    <row r="402" spans="1:25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9" t="str">
        <f>VLOOKUP(Таблица1[[#This Row],[Region]],Таблица5[],2,FALSE)</f>
        <v>Kelly Williams</v>
      </c>
      <c r="W402" s="19" t="str">
        <f>IFERROR(VLOOKUP(Таблица1[[#This Row],[Order ID]],Таблица4[],2,FALSE),"")</f>
        <v/>
      </c>
      <c r="X402" s="19">
        <f>NOT(IFERROR(VLOOKUP(Таблица1[[#This Row],[Order ID]],Таблица4[],2,FALSE),0))*1</f>
        <v>1</v>
      </c>
      <c r="Y402" s="19">
        <f>IF(SUMPRODUCT(($F$2:$F402=F402)*1)&gt;1,0,1)</f>
        <v>0</v>
      </c>
    </row>
    <row r="403" spans="1:25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9" t="str">
        <f>VLOOKUP(Таблица1[[#This Row],[Region]],Таблица5[],2,FALSE)</f>
        <v>Kelly Williams</v>
      </c>
      <c r="W403" s="19" t="str">
        <f>IFERROR(VLOOKUP(Таблица1[[#This Row],[Order ID]],Таблица4[],2,FALSE),"")</f>
        <v/>
      </c>
      <c r="X403" s="19">
        <f>NOT(IFERROR(VLOOKUP(Таблица1[[#This Row],[Order ID]],Таблица4[],2,FALSE),0))*1</f>
        <v>1</v>
      </c>
      <c r="Y403" s="19">
        <f>IF(SUMPRODUCT(($F$2:$F403=F403)*1)&gt;1,0,1)</f>
        <v>0</v>
      </c>
    </row>
    <row r="404" spans="1:25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9" t="str">
        <f>VLOOKUP(Таблица1[[#This Row],[Region]],Таблица5[],2,FALSE)</f>
        <v>Cassandra Brandow</v>
      </c>
      <c r="W404" s="19" t="str">
        <f>IFERROR(VLOOKUP(Таблица1[[#This Row],[Order ID]],Таблица4[],2,FALSE),"")</f>
        <v/>
      </c>
      <c r="X404" s="19">
        <f>NOT(IFERROR(VLOOKUP(Таблица1[[#This Row],[Order ID]],Таблица4[],2,FALSE),0))*1</f>
        <v>1</v>
      </c>
      <c r="Y404" s="19">
        <f>IF(SUMPRODUCT(($F$2:$F404=F404)*1)&gt;1,0,1)</f>
        <v>1</v>
      </c>
    </row>
    <row r="405" spans="1:25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9" t="str">
        <f>VLOOKUP(Таблица1[[#This Row],[Region]],Таблица5[],2,FALSE)</f>
        <v>Cassandra Brandow</v>
      </c>
      <c r="W405" s="19" t="str">
        <f>IFERROR(VLOOKUP(Таблица1[[#This Row],[Order ID]],Таблица4[],2,FALSE),"")</f>
        <v/>
      </c>
      <c r="X405" s="19">
        <f>NOT(IFERROR(VLOOKUP(Таблица1[[#This Row],[Order ID]],Таблица4[],2,FALSE),0))*1</f>
        <v>1</v>
      </c>
      <c r="Y405" s="19">
        <f>IF(SUMPRODUCT(($F$2:$F405=F405)*1)&gt;1,0,1)</f>
        <v>0</v>
      </c>
    </row>
    <row r="406" spans="1:25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9" t="str">
        <f>VLOOKUP(Таблица1[[#This Row],[Region]],Таблица5[],2,FALSE)</f>
        <v>Chuck Magee</v>
      </c>
      <c r="W406" s="19" t="str">
        <f>IFERROR(VLOOKUP(Таблица1[[#This Row],[Order ID]],Таблица4[],2,FALSE),"")</f>
        <v/>
      </c>
      <c r="X406" s="19">
        <f>NOT(IFERROR(VLOOKUP(Таблица1[[#This Row],[Order ID]],Таблица4[],2,FALSE),0))*1</f>
        <v>1</v>
      </c>
      <c r="Y406" s="19">
        <f>IF(SUMPRODUCT(($F$2:$F406=F406)*1)&gt;1,0,1)</f>
        <v>1</v>
      </c>
    </row>
    <row r="407" spans="1:25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9" t="str">
        <f>VLOOKUP(Таблица1[[#This Row],[Region]],Таблица5[],2,FALSE)</f>
        <v>Anna Andreadi</v>
      </c>
      <c r="W407" s="19" t="str">
        <f>IFERROR(VLOOKUP(Таблица1[[#This Row],[Order ID]],Таблица4[],2,FALSE),"")</f>
        <v/>
      </c>
      <c r="X407" s="19">
        <f>NOT(IFERROR(VLOOKUP(Таблица1[[#This Row],[Order ID]],Таблица4[],2,FALSE),0))*1</f>
        <v>1</v>
      </c>
      <c r="Y407" s="19">
        <f>IF(SUMPRODUCT(($F$2:$F407=F407)*1)&gt;1,0,1)</f>
        <v>1</v>
      </c>
    </row>
    <row r="408" spans="1:25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9" t="str">
        <f>VLOOKUP(Таблица1[[#This Row],[Region]],Таблица5[],2,FALSE)</f>
        <v>Anna Andreadi</v>
      </c>
      <c r="W408" s="19" t="str">
        <f>IFERROR(VLOOKUP(Таблица1[[#This Row],[Order ID]],Таблица4[],2,FALSE),"")</f>
        <v/>
      </c>
      <c r="X408" s="19">
        <f>NOT(IFERROR(VLOOKUP(Таблица1[[#This Row],[Order ID]],Таблица4[],2,FALSE),0))*1</f>
        <v>1</v>
      </c>
      <c r="Y408" s="19">
        <f>IF(SUMPRODUCT(($F$2:$F408=F408)*1)&gt;1,0,1)</f>
        <v>0</v>
      </c>
    </row>
    <row r="409" spans="1:25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9" t="str">
        <f>VLOOKUP(Таблица1[[#This Row],[Region]],Таблица5[],2,FALSE)</f>
        <v>Anna Andreadi</v>
      </c>
      <c r="W409" s="19" t="str">
        <f>IFERROR(VLOOKUP(Таблица1[[#This Row],[Order ID]],Таблица4[],2,FALSE),"")</f>
        <v/>
      </c>
      <c r="X409" s="19">
        <f>NOT(IFERROR(VLOOKUP(Таблица1[[#This Row],[Order ID]],Таблица4[],2,FALSE),0))*1</f>
        <v>1</v>
      </c>
      <c r="Y409" s="19">
        <f>IF(SUMPRODUCT(($F$2:$F409=F409)*1)&gt;1,0,1)</f>
        <v>0</v>
      </c>
    </row>
    <row r="410" spans="1:25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9" t="str">
        <f>VLOOKUP(Таблица1[[#This Row],[Region]],Таблица5[],2,FALSE)</f>
        <v>Anna Andreadi</v>
      </c>
      <c r="W410" s="19" t="str">
        <f>IFERROR(VLOOKUP(Таблица1[[#This Row],[Order ID]],Таблица4[],2,FALSE),"")</f>
        <v/>
      </c>
      <c r="X410" s="19">
        <f>NOT(IFERROR(VLOOKUP(Таблица1[[#This Row],[Order ID]],Таблица4[],2,FALSE),0))*1</f>
        <v>1</v>
      </c>
      <c r="Y410" s="19">
        <f>IF(SUMPRODUCT(($F$2:$F410=F410)*1)&gt;1,0,1)</f>
        <v>0</v>
      </c>
    </row>
    <row r="411" spans="1:25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9" t="str">
        <f>VLOOKUP(Таблица1[[#This Row],[Region]],Таблица5[],2,FALSE)</f>
        <v>Anna Andreadi</v>
      </c>
      <c r="W411" s="19" t="str">
        <f>IFERROR(VLOOKUP(Таблица1[[#This Row],[Order ID]],Таблица4[],2,FALSE),"")</f>
        <v/>
      </c>
      <c r="X411" s="19">
        <f>NOT(IFERROR(VLOOKUP(Таблица1[[#This Row],[Order ID]],Таблица4[],2,FALSE),0))*1</f>
        <v>1</v>
      </c>
      <c r="Y411" s="19">
        <f>IF(SUMPRODUCT(($F$2:$F411=F411)*1)&gt;1,0,1)</f>
        <v>0</v>
      </c>
    </row>
    <row r="412" spans="1:25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9" t="str">
        <f>VLOOKUP(Таблица1[[#This Row],[Region]],Таблица5[],2,FALSE)</f>
        <v>Anna Andreadi</v>
      </c>
      <c r="W412" s="19" t="str">
        <f>IFERROR(VLOOKUP(Таблица1[[#This Row],[Order ID]],Таблица4[],2,FALSE),"")</f>
        <v/>
      </c>
      <c r="X412" s="19">
        <f>NOT(IFERROR(VLOOKUP(Таблица1[[#This Row],[Order ID]],Таблица4[],2,FALSE),0))*1</f>
        <v>1</v>
      </c>
      <c r="Y412" s="19">
        <f>IF(SUMPRODUCT(($F$2:$F412=F412)*1)&gt;1,0,1)</f>
        <v>0</v>
      </c>
    </row>
    <row r="413" spans="1:25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9" t="str">
        <f>VLOOKUP(Таблица1[[#This Row],[Region]],Таблица5[],2,FALSE)</f>
        <v>Anna Andreadi</v>
      </c>
      <c r="W413" s="19" t="str">
        <f>IFERROR(VLOOKUP(Таблица1[[#This Row],[Order ID]],Таблица4[],2,FALSE),"")</f>
        <v/>
      </c>
      <c r="X413" s="19">
        <f>NOT(IFERROR(VLOOKUP(Таблица1[[#This Row],[Order ID]],Таблица4[],2,FALSE),0))*1</f>
        <v>1</v>
      </c>
      <c r="Y413" s="19">
        <f>IF(SUMPRODUCT(($F$2:$F413=F413)*1)&gt;1,0,1)</f>
        <v>0</v>
      </c>
    </row>
    <row r="414" spans="1:25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9" t="str">
        <f>VLOOKUP(Таблица1[[#This Row],[Region]],Таблица5[],2,FALSE)</f>
        <v>Anna Andreadi</v>
      </c>
      <c r="W414" s="19" t="str">
        <f>IFERROR(VLOOKUP(Таблица1[[#This Row],[Order ID]],Таблица4[],2,FALSE),"")</f>
        <v/>
      </c>
      <c r="X414" s="19">
        <f>NOT(IFERROR(VLOOKUP(Таблица1[[#This Row],[Order ID]],Таблица4[],2,FALSE),0))*1</f>
        <v>1</v>
      </c>
      <c r="Y414" s="19">
        <f>IF(SUMPRODUCT(($F$2:$F414=F414)*1)&gt;1,0,1)</f>
        <v>0</v>
      </c>
    </row>
    <row r="415" spans="1:25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9" t="str">
        <f>VLOOKUP(Таблица1[[#This Row],[Region]],Таблица5[],2,FALSE)</f>
        <v>Anna Andreadi</v>
      </c>
      <c r="W415" s="19" t="str">
        <f>IFERROR(VLOOKUP(Таблица1[[#This Row],[Order ID]],Таблица4[],2,FALSE),"")</f>
        <v/>
      </c>
      <c r="X415" s="19">
        <f>NOT(IFERROR(VLOOKUP(Таблица1[[#This Row],[Order ID]],Таблица4[],2,FALSE),0))*1</f>
        <v>1</v>
      </c>
      <c r="Y415" s="19">
        <f>IF(SUMPRODUCT(($F$2:$F415=F415)*1)&gt;1,0,1)</f>
        <v>0</v>
      </c>
    </row>
    <row r="416" spans="1:25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9" t="str">
        <f>VLOOKUP(Таблица1[[#This Row],[Region]],Таблица5[],2,FALSE)</f>
        <v>Anna Andreadi</v>
      </c>
      <c r="W416" s="19" t="str">
        <f>IFERROR(VLOOKUP(Таблица1[[#This Row],[Order ID]],Таблица4[],2,FALSE),"")</f>
        <v/>
      </c>
      <c r="X416" s="19">
        <f>NOT(IFERROR(VLOOKUP(Таблица1[[#This Row],[Order ID]],Таблица4[],2,FALSE),0))*1</f>
        <v>1</v>
      </c>
      <c r="Y416" s="19">
        <f>IF(SUMPRODUCT(($F$2:$F416=F416)*1)&gt;1,0,1)</f>
        <v>1</v>
      </c>
    </row>
    <row r="417" spans="1:25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9" t="str">
        <f>VLOOKUP(Таблица1[[#This Row],[Region]],Таблица5[],2,FALSE)</f>
        <v>Anna Andreadi</v>
      </c>
      <c r="W417" s="19" t="str">
        <f>IFERROR(VLOOKUP(Таблица1[[#This Row],[Order ID]],Таблица4[],2,FALSE),"")</f>
        <v/>
      </c>
      <c r="X417" s="19">
        <f>NOT(IFERROR(VLOOKUP(Таблица1[[#This Row],[Order ID]],Таблица4[],2,FALSE),0))*1</f>
        <v>1</v>
      </c>
      <c r="Y417" s="19">
        <f>IF(SUMPRODUCT(($F$2:$F417=F417)*1)&gt;1,0,1)</f>
        <v>0</v>
      </c>
    </row>
    <row r="418" spans="1:25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9" t="str">
        <f>VLOOKUP(Таблица1[[#This Row],[Region]],Таблица5[],2,FALSE)</f>
        <v>Anna Andreadi</v>
      </c>
      <c r="W418" s="19" t="str">
        <f>IFERROR(VLOOKUP(Таблица1[[#This Row],[Order ID]],Таблица4[],2,FALSE),"")</f>
        <v/>
      </c>
      <c r="X418" s="19">
        <f>NOT(IFERROR(VLOOKUP(Таблица1[[#This Row],[Order ID]],Таблица4[],2,FALSE),0))*1</f>
        <v>1</v>
      </c>
      <c r="Y418" s="19">
        <f>IF(SUMPRODUCT(($F$2:$F418=F418)*1)&gt;1,0,1)</f>
        <v>1</v>
      </c>
    </row>
    <row r="419" spans="1:25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9" t="str">
        <f>VLOOKUP(Таблица1[[#This Row],[Region]],Таблица5[],2,FALSE)</f>
        <v>Anna Andreadi</v>
      </c>
      <c r="W419" s="19">
        <f>IFERROR(VLOOKUP(Таблица1[[#This Row],[Order ID]],Таблица4[],2,FALSE),"")</f>
        <v>1</v>
      </c>
      <c r="X419" s="19">
        <f>NOT(IFERROR(VLOOKUP(Таблица1[[#This Row],[Order ID]],Таблица4[],2,FALSE),0))*1</f>
        <v>0</v>
      </c>
      <c r="Y419" s="19">
        <f>IF(SUMPRODUCT(($F$2:$F419=F419)*1)&gt;1,0,1)</f>
        <v>1</v>
      </c>
    </row>
    <row r="420" spans="1:25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9" t="str">
        <f>VLOOKUP(Таблица1[[#This Row],[Region]],Таблица5[],2,FALSE)</f>
        <v>Cassandra Brandow</v>
      </c>
      <c r="W420" s="19" t="str">
        <f>IFERROR(VLOOKUP(Таблица1[[#This Row],[Order ID]],Таблица4[],2,FALSE),"")</f>
        <v/>
      </c>
      <c r="X420" s="19">
        <f>NOT(IFERROR(VLOOKUP(Таблица1[[#This Row],[Order ID]],Таблица4[],2,FALSE),0))*1</f>
        <v>1</v>
      </c>
      <c r="Y420" s="19">
        <f>IF(SUMPRODUCT(($F$2:$F420=F420)*1)&gt;1,0,1)</f>
        <v>0</v>
      </c>
    </row>
    <row r="421" spans="1:25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9" t="str">
        <f>VLOOKUP(Таблица1[[#This Row],[Region]],Таблица5[],2,FALSE)</f>
        <v>Anna Andreadi</v>
      </c>
      <c r="W421" s="19" t="str">
        <f>IFERROR(VLOOKUP(Таблица1[[#This Row],[Order ID]],Таблица4[],2,FALSE),"")</f>
        <v/>
      </c>
      <c r="X421" s="19">
        <f>NOT(IFERROR(VLOOKUP(Таблица1[[#This Row],[Order ID]],Таблица4[],2,FALSE),0))*1</f>
        <v>1</v>
      </c>
      <c r="Y421" s="19">
        <f>IF(SUMPRODUCT(($F$2:$F421=F421)*1)&gt;1,0,1)</f>
        <v>0</v>
      </c>
    </row>
    <row r="422" spans="1:25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9" t="str">
        <f>VLOOKUP(Таблица1[[#This Row],[Region]],Таблица5[],2,FALSE)</f>
        <v>Anna Andreadi</v>
      </c>
      <c r="W422" s="19" t="str">
        <f>IFERROR(VLOOKUP(Таблица1[[#This Row],[Order ID]],Таблица4[],2,FALSE),"")</f>
        <v/>
      </c>
      <c r="X422" s="19">
        <f>NOT(IFERROR(VLOOKUP(Таблица1[[#This Row],[Order ID]],Таблица4[],2,FALSE),0))*1</f>
        <v>1</v>
      </c>
      <c r="Y422" s="19">
        <f>IF(SUMPRODUCT(($F$2:$F422=F422)*1)&gt;1,0,1)</f>
        <v>0</v>
      </c>
    </row>
    <row r="423" spans="1:25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9" t="str">
        <f>VLOOKUP(Таблица1[[#This Row],[Region]],Таблица5[],2,FALSE)</f>
        <v>Anna Andreadi</v>
      </c>
      <c r="W423" s="19" t="str">
        <f>IFERROR(VLOOKUP(Таблица1[[#This Row],[Order ID]],Таблица4[],2,FALSE),"")</f>
        <v/>
      </c>
      <c r="X423" s="19">
        <f>NOT(IFERROR(VLOOKUP(Таблица1[[#This Row],[Order ID]],Таблица4[],2,FALSE),0))*1</f>
        <v>1</v>
      </c>
      <c r="Y423" s="19">
        <f>IF(SUMPRODUCT(($F$2:$F423=F423)*1)&gt;1,0,1)</f>
        <v>0</v>
      </c>
    </row>
    <row r="424" spans="1:25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9" t="str">
        <f>VLOOKUP(Таблица1[[#This Row],[Region]],Таблица5[],2,FALSE)</f>
        <v>Chuck Magee</v>
      </c>
      <c r="W424" s="19" t="str">
        <f>IFERROR(VLOOKUP(Таблица1[[#This Row],[Order ID]],Таблица4[],2,FALSE),"")</f>
        <v/>
      </c>
      <c r="X424" s="19">
        <f>NOT(IFERROR(VLOOKUP(Таблица1[[#This Row],[Order ID]],Таблица4[],2,FALSE),0))*1</f>
        <v>1</v>
      </c>
      <c r="Y424" s="19">
        <f>IF(SUMPRODUCT(($F$2:$F424=F424)*1)&gt;1,0,1)</f>
        <v>1</v>
      </c>
    </row>
    <row r="425" spans="1:25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9" t="str">
        <f>VLOOKUP(Таблица1[[#This Row],[Region]],Таблица5[],2,FALSE)</f>
        <v>Chuck Magee</v>
      </c>
      <c r="W425" s="19" t="str">
        <f>IFERROR(VLOOKUP(Таблица1[[#This Row],[Order ID]],Таблица4[],2,FALSE),"")</f>
        <v/>
      </c>
      <c r="X425" s="19">
        <f>NOT(IFERROR(VLOOKUP(Таблица1[[#This Row],[Order ID]],Таблица4[],2,FALSE),0))*1</f>
        <v>1</v>
      </c>
      <c r="Y425" s="19">
        <f>IF(SUMPRODUCT(($F$2:$F425=F425)*1)&gt;1,0,1)</f>
        <v>0</v>
      </c>
    </row>
    <row r="426" spans="1:25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9" t="str">
        <f>VLOOKUP(Таблица1[[#This Row],[Region]],Таблица5[],2,FALSE)</f>
        <v>Cassandra Brandow</v>
      </c>
      <c r="W426" s="19" t="str">
        <f>IFERROR(VLOOKUP(Таблица1[[#This Row],[Order ID]],Таблица4[],2,FALSE),"")</f>
        <v/>
      </c>
      <c r="X426" s="19">
        <f>NOT(IFERROR(VLOOKUP(Таблица1[[#This Row],[Order ID]],Таблица4[],2,FALSE),0))*1</f>
        <v>1</v>
      </c>
      <c r="Y426" s="19">
        <f>IF(SUMPRODUCT(($F$2:$F426=F426)*1)&gt;1,0,1)</f>
        <v>1</v>
      </c>
    </row>
    <row r="427" spans="1:25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9" t="str">
        <f>VLOOKUP(Таблица1[[#This Row],[Region]],Таблица5[],2,FALSE)</f>
        <v>Kelly Williams</v>
      </c>
      <c r="W427" s="19" t="str">
        <f>IFERROR(VLOOKUP(Таблица1[[#This Row],[Order ID]],Таблица4[],2,FALSE),"")</f>
        <v/>
      </c>
      <c r="X427" s="19">
        <f>NOT(IFERROR(VLOOKUP(Таблица1[[#This Row],[Order ID]],Таблица4[],2,FALSE),0))*1</f>
        <v>1</v>
      </c>
      <c r="Y427" s="19">
        <f>IF(SUMPRODUCT(($F$2:$F427=F427)*1)&gt;1,0,1)</f>
        <v>0</v>
      </c>
    </row>
    <row r="428" spans="1:25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9" t="str">
        <f>VLOOKUP(Таблица1[[#This Row],[Region]],Таблица5[],2,FALSE)</f>
        <v>Kelly Williams</v>
      </c>
      <c r="W428" s="19" t="str">
        <f>IFERROR(VLOOKUP(Таблица1[[#This Row],[Order ID]],Таблица4[],2,FALSE),"")</f>
        <v/>
      </c>
      <c r="X428" s="19">
        <f>NOT(IFERROR(VLOOKUP(Таблица1[[#This Row],[Order ID]],Таблица4[],2,FALSE),0))*1</f>
        <v>1</v>
      </c>
      <c r="Y428" s="19">
        <f>IF(SUMPRODUCT(($F$2:$F428=F428)*1)&gt;1,0,1)</f>
        <v>0</v>
      </c>
    </row>
    <row r="429" spans="1:25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9" t="str">
        <f>VLOOKUP(Таблица1[[#This Row],[Region]],Таблица5[],2,FALSE)</f>
        <v>Chuck Magee</v>
      </c>
      <c r="W429" s="19" t="str">
        <f>IFERROR(VLOOKUP(Таблица1[[#This Row],[Order ID]],Таблица4[],2,FALSE),"")</f>
        <v/>
      </c>
      <c r="X429" s="19">
        <f>NOT(IFERROR(VLOOKUP(Таблица1[[#This Row],[Order ID]],Таблица4[],2,FALSE),0))*1</f>
        <v>1</v>
      </c>
      <c r="Y429" s="19">
        <f>IF(SUMPRODUCT(($F$2:$F429=F429)*1)&gt;1,0,1)</f>
        <v>1</v>
      </c>
    </row>
    <row r="430" spans="1:25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9" t="str">
        <f>VLOOKUP(Таблица1[[#This Row],[Region]],Таблица5[],2,FALSE)</f>
        <v>Kelly Williams</v>
      </c>
      <c r="W430" s="19" t="str">
        <f>IFERROR(VLOOKUP(Таблица1[[#This Row],[Order ID]],Таблица4[],2,FALSE),"")</f>
        <v/>
      </c>
      <c r="X430" s="19">
        <f>NOT(IFERROR(VLOOKUP(Таблица1[[#This Row],[Order ID]],Таблица4[],2,FALSE),0))*1</f>
        <v>1</v>
      </c>
      <c r="Y430" s="19">
        <f>IF(SUMPRODUCT(($F$2:$F430=F430)*1)&gt;1,0,1)</f>
        <v>1</v>
      </c>
    </row>
    <row r="431" spans="1:25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9" t="str">
        <f>VLOOKUP(Таблица1[[#This Row],[Region]],Таблица5[],2,FALSE)</f>
        <v>Cassandra Brandow</v>
      </c>
      <c r="W431" s="19" t="str">
        <f>IFERROR(VLOOKUP(Таблица1[[#This Row],[Order ID]],Таблица4[],2,FALSE),"")</f>
        <v/>
      </c>
      <c r="X431" s="19">
        <f>NOT(IFERROR(VLOOKUP(Таблица1[[#This Row],[Order ID]],Таблица4[],2,FALSE),0))*1</f>
        <v>1</v>
      </c>
      <c r="Y431" s="19">
        <f>IF(SUMPRODUCT(($F$2:$F431=F431)*1)&gt;1,0,1)</f>
        <v>1</v>
      </c>
    </row>
    <row r="432" spans="1:25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9" t="str">
        <f>VLOOKUP(Таблица1[[#This Row],[Region]],Таблица5[],2,FALSE)</f>
        <v>Cassandra Brandow</v>
      </c>
      <c r="W432" s="19" t="str">
        <f>IFERROR(VLOOKUP(Таблица1[[#This Row],[Order ID]],Таблица4[],2,FALSE),"")</f>
        <v/>
      </c>
      <c r="X432" s="19">
        <f>NOT(IFERROR(VLOOKUP(Таблица1[[#This Row],[Order ID]],Таблица4[],2,FALSE),0))*1</f>
        <v>1</v>
      </c>
      <c r="Y432" s="19">
        <f>IF(SUMPRODUCT(($F$2:$F432=F432)*1)&gt;1,0,1)</f>
        <v>0</v>
      </c>
    </row>
    <row r="433" spans="1:25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9" t="str">
        <f>VLOOKUP(Таблица1[[#This Row],[Region]],Таблица5[],2,FALSE)</f>
        <v>Cassandra Brandow</v>
      </c>
      <c r="W433" s="19" t="str">
        <f>IFERROR(VLOOKUP(Таблица1[[#This Row],[Order ID]],Таблица4[],2,FALSE),"")</f>
        <v/>
      </c>
      <c r="X433" s="19">
        <f>NOT(IFERROR(VLOOKUP(Таблица1[[#This Row],[Order ID]],Таблица4[],2,FALSE),0))*1</f>
        <v>1</v>
      </c>
      <c r="Y433" s="19">
        <f>IF(SUMPRODUCT(($F$2:$F433=F433)*1)&gt;1,0,1)</f>
        <v>0</v>
      </c>
    </row>
    <row r="434" spans="1:25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9" t="str">
        <f>VLOOKUP(Таблица1[[#This Row],[Region]],Таблица5[],2,FALSE)</f>
        <v>Cassandra Brandow</v>
      </c>
      <c r="W434" s="19" t="str">
        <f>IFERROR(VLOOKUP(Таблица1[[#This Row],[Order ID]],Таблица4[],2,FALSE),"")</f>
        <v/>
      </c>
      <c r="X434" s="19">
        <f>NOT(IFERROR(VLOOKUP(Таблица1[[#This Row],[Order ID]],Таблица4[],2,FALSE),0))*1</f>
        <v>1</v>
      </c>
      <c r="Y434" s="19">
        <f>IF(SUMPRODUCT(($F$2:$F434=F434)*1)&gt;1,0,1)</f>
        <v>0</v>
      </c>
    </row>
    <row r="435" spans="1:25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9" t="str">
        <f>VLOOKUP(Таблица1[[#This Row],[Region]],Таблица5[],2,FALSE)</f>
        <v>Chuck Magee</v>
      </c>
      <c r="W435" s="19" t="str">
        <f>IFERROR(VLOOKUP(Таблица1[[#This Row],[Order ID]],Таблица4[],2,FALSE),"")</f>
        <v/>
      </c>
      <c r="X435" s="19">
        <f>NOT(IFERROR(VLOOKUP(Таблица1[[#This Row],[Order ID]],Таблица4[],2,FALSE),0))*1</f>
        <v>1</v>
      </c>
      <c r="Y435" s="19">
        <f>IF(SUMPRODUCT(($F$2:$F435=F435)*1)&gt;1,0,1)</f>
        <v>0</v>
      </c>
    </row>
    <row r="436" spans="1:25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9" t="str">
        <f>VLOOKUP(Таблица1[[#This Row],[Region]],Таблица5[],2,FALSE)</f>
        <v>Cassandra Brandow</v>
      </c>
      <c r="W436" s="19">
        <f>IFERROR(VLOOKUP(Таблица1[[#This Row],[Order ID]],Таблица4[],2,FALSE),"")</f>
        <v>1</v>
      </c>
      <c r="X436" s="19">
        <f>NOT(IFERROR(VLOOKUP(Таблица1[[#This Row],[Order ID]],Таблица4[],2,FALSE),0))*1</f>
        <v>0</v>
      </c>
      <c r="Y436" s="19">
        <f>IF(SUMPRODUCT(($F$2:$F436=F436)*1)&gt;1,0,1)</f>
        <v>1</v>
      </c>
    </row>
    <row r="437" spans="1:25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9" t="str">
        <f>VLOOKUP(Таблица1[[#This Row],[Region]],Таблица5[],2,FALSE)</f>
        <v>Cassandra Brandow</v>
      </c>
      <c r="W437" s="19">
        <f>IFERROR(VLOOKUP(Таблица1[[#This Row],[Order ID]],Таблица4[],2,FALSE),"")</f>
        <v>1</v>
      </c>
      <c r="X437" s="19">
        <f>NOT(IFERROR(VLOOKUP(Таблица1[[#This Row],[Order ID]],Таблица4[],2,FALSE),0))*1</f>
        <v>0</v>
      </c>
      <c r="Y437" s="19">
        <f>IF(SUMPRODUCT(($F$2:$F437=F437)*1)&gt;1,0,1)</f>
        <v>0</v>
      </c>
    </row>
    <row r="438" spans="1:25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9" t="str">
        <f>VLOOKUP(Таблица1[[#This Row],[Region]],Таблица5[],2,FALSE)</f>
        <v>Kelly Williams</v>
      </c>
      <c r="W438" s="19">
        <f>IFERROR(VLOOKUP(Таблица1[[#This Row],[Order ID]],Таблица4[],2,FALSE),"")</f>
        <v>1</v>
      </c>
      <c r="X438" s="19">
        <f>NOT(IFERROR(VLOOKUP(Таблица1[[#This Row],[Order ID]],Таблица4[],2,FALSE),0))*1</f>
        <v>0</v>
      </c>
      <c r="Y438" s="19">
        <f>IF(SUMPRODUCT(($F$2:$F438=F438)*1)&gt;1,0,1)</f>
        <v>1</v>
      </c>
    </row>
    <row r="439" spans="1:25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9" t="str">
        <f>VLOOKUP(Таблица1[[#This Row],[Region]],Таблица5[],2,FALSE)</f>
        <v>Kelly Williams</v>
      </c>
      <c r="W439" s="19">
        <f>IFERROR(VLOOKUP(Таблица1[[#This Row],[Order ID]],Таблица4[],2,FALSE),"")</f>
        <v>1</v>
      </c>
      <c r="X439" s="19">
        <f>NOT(IFERROR(VLOOKUP(Таблица1[[#This Row],[Order ID]],Таблица4[],2,FALSE),0))*1</f>
        <v>0</v>
      </c>
      <c r="Y439" s="19">
        <f>IF(SUMPRODUCT(($F$2:$F439=F439)*1)&gt;1,0,1)</f>
        <v>0</v>
      </c>
    </row>
    <row r="440" spans="1:25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9" t="str">
        <f>VLOOKUP(Таблица1[[#This Row],[Region]],Таблица5[],2,FALSE)</f>
        <v>Kelly Williams</v>
      </c>
      <c r="W440" s="19" t="str">
        <f>IFERROR(VLOOKUP(Таблица1[[#This Row],[Order ID]],Таблица4[],2,FALSE),"")</f>
        <v/>
      </c>
      <c r="X440" s="19">
        <f>NOT(IFERROR(VLOOKUP(Таблица1[[#This Row],[Order ID]],Таблица4[],2,FALSE),0))*1</f>
        <v>1</v>
      </c>
      <c r="Y440" s="19">
        <f>IF(SUMPRODUCT(($F$2:$F440=F440)*1)&gt;1,0,1)</f>
        <v>1</v>
      </c>
    </row>
    <row r="441" spans="1:25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9" t="str">
        <f>VLOOKUP(Таблица1[[#This Row],[Region]],Таблица5[],2,FALSE)</f>
        <v>Chuck Magee</v>
      </c>
      <c r="W441" s="19" t="str">
        <f>IFERROR(VLOOKUP(Таблица1[[#This Row],[Order ID]],Таблица4[],2,FALSE),"")</f>
        <v/>
      </c>
      <c r="X441" s="19">
        <f>NOT(IFERROR(VLOOKUP(Таблица1[[#This Row],[Order ID]],Таблица4[],2,FALSE),0))*1</f>
        <v>1</v>
      </c>
      <c r="Y441" s="19">
        <f>IF(SUMPRODUCT(($F$2:$F441=F441)*1)&gt;1,0,1)</f>
        <v>0</v>
      </c>
    </row>
    <row r="442" spans="1:25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9" t="str">
        <f>VLOOKUP(Таблица1[[#This Row],[Region]],Таблица5[],2,FALSE)</f>
        <v>Kelly Williams</v>
      </c>
      <c r="W442" s="19" t="str">
        <f>IFERROR(VLOOKUP(Таблица1[[#This Row],[Order ID]],Таблица4[],2,FALSE),"")</f>
        <v/>
      </c>
      <c r="X442" s="19">
        <f>NOT(IFERROR(VLOOKUP(Таблица1[[#This Row],[Order ID]],Таблица4[],2,FALSE),0))*1</f>
        <v>1</v>
      </c>
      <c r="Y442" s="19">
        <f>IF(SUMPRODUCT(($F$2:$F442=F442)*1)&gt;1,0,1)</f>
        <v>0</v>
      </c>
    </row>
    <row r="443" spans="1:25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9" t="str">
        <f>VLOOKUP(Таблица1[[#This Row],[Region]],Таблица5[],2,FALSE)</f>
        <v>Kelly Williams</v>
      </c>
      <c r="W443" s="19" t="str">
        <f>IFERROR(VLOOKUP(Таблица1[[#This Row],[Order ID]],Таблица4[],2,FALSE),"")</f>
        <v/>
      </c>
      <c r="X443" s="19">
        <f>NOT(IFERROR(VLOOKUP(Таблица1[[#This Row],[Order ID]],Таблица4[],2,FALSE),0))*1</f>
        <v>1</v>
      </c>
      <c r="Y443" s="19">
        <f>IF(SUMPRODUCT(($F$2:$F443=F443)*1)&gt;1,0,1)</f>
        <v>0</v>
      </c>
    </row>
    <row r="444" spans="1:25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9" t="str">
        <f>VLOOKUP(Таблица1[[#This Row],[Region]],Таблица5[],2,FALSE)</f>
        <v>Kelly Williams</v>
      </c>
      <c r="W444" s="19" t="str">
        <f>IFERROR(VLOOKUP(Таблица1[[#This Row],[Order ID]],Таблица4[],2,FALSE),"")</f>
        <v/>
      </c>
      <c r="X444" s="19">
        <f>NOT(IFERROR(VLOOKUP(Таблица1[[#This Row],[Order ID]],Таблица4[],2,FALSE),0))*1</f>
        <v>1</v>
      </c>
      <c r="Y444" s="19">
        <f>IF(SUMPRODUCT(($F$2:$F444=F444)*1)&gt;1,0,1)</f>
        <v>0</v>
      </c>
    </row>
    <row r="445" spans="1:25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9" t="str">
        <f>VLOOKUP(Таблица1[[#This Row],[Region]],Таблица5[],2,FALSE)</f>
        <v>Kelly Williams</v>
      </c>
      <c r="W445" s="19" t="str">
        <f>IFERROR(VLOOKUP(Таблица1[[#This Row],[Order ID]],Таблица4[],2,FALSE),"")</f>
        <v/>
      </c>
      <c r="X445" s="19">
        <f>NOT(IFERROR(VLOOKUP(Таблица1[[#This Row],[Order ID]],Таблица4[],2,FALSE),0))*1</f>
        <v>1</v>
      </c>
      <c r="Y445" s="19">
        <f>IF(SUMPRODUCT(($F$2:$F445=F445)*1)&gt;1,0,1)</f>
        <v>0</v>
      </c>
    </row>
    <row r="446" spans="1:25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9" t="str">
        <f>VLOOKUP(Таблица1[[#This Row],[Region]],Таблица5[],2,FALSE)</f>
        <v>Kelly Williams</v>
      </c>
      <c r="W446" s="19" t="str">
        <f>IFERROR(VLOOKUP(Таблица1[[#This Row],[Order ID]],Таблица4[],2,FALSE),"")</f>
        <v/>
      </c>
      <c r="X446" s="19">
        <f>NOT(IFERROR(VLOOKUP(Таблица1[[#This Row],[Order ID]],Таблица4[],2,FALSE),0))*1</f>
        <v>1</v>
      </c>
      <c r="Y446" s="19">
        <f>IF(SUMPRODUCT(($F$2:$F446=F446)*1)&gt;1,0,1)</f>
        <v>0</v>
      </c>
    </row>
    <row r="447" spans="1:25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9" t="str">
        <f>VLOOKUP(Таблица1[[#This Row],[Region]],Таблица5[],2,FALSE)</f>
        <v>Kelly Williams</v>
      </c>
      <c r="W447" s="19" t="str">
        <f>IFERROR(VLOOKUP(Таблица1[[#This Row],[Order ID]],Таблица4[],2,FALSE),"")</f>
        <v/>
      </c>
      <c r="X447" s="19">
        <f>NOT(IFERROR(VLOOKUP(Таблица1[[#This Row],[Order ID]],Таблица4[],2,FALSE),0))*1</f>
        <v>1</v>
      </c>
      <c r="Y447" s="19">
        <f>IF(SUMPRODUCT(($F$2:$F447=F447)*1)&gt;1,0,1)</f>
        <v>0</v>
      </c>
    </row>
    <row r="448" spans="1:25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9" t="str">
        <f>VLOOKUP(Таблица1[[#This Row],[Region]],Таблица5[],2,FALSE)</f>
        <v>Kelly Williams</v>
      </c>
      <c r="W448" s="19">
        <f>IFERROR(VLOOKUP(Таблица1[[#This Row],[Order ID]],Таблица4[],2,FALSE),"")</f>
        <v>1</v>
      </c>
      <c r="X448" s="19">
        <f>NOT(IFERROR(VLOOKUP(Таблица1[[#This Row],[Order ID]],Таблица4[],2,FALSE),0))*1</f>
        <v>0</v>
      </c>
      <c r="Y448" s="19">
        <f>IF(SUMPRODUCT(($F$2:$F448=F448)*1)&gt;1,0,1)</f>
        <v>1</v>
      </c>
    </row>
    <row r="449" spans="1:25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9" t="str">
        <f>VLOOKUP(Таблица1[[#This Row],[Region]],Таблица5[],2,FALSE)</f>
        <v>Chuck Magee</v>
      </c>
      <c r="W449" s="19" t="str">
        <f>IFERROR(VLOOKUP(Таблица1[[#This Row],[Order ID]],Таблица4[],2,FALSE),"")</f>
        <v/>
      </c>
      <c r="X449" s="19">
        <f>NOT(IFERROR(VLOOKUP(Таблица1[[#This Row],[Order ID]],Таблица4[],2,FALSE),0))*1</f>
        <v>1</v>
      </c>
      <c r="Y449" s="19">
        <f>IF(SUMPRODUCT(($F$2:$F449=F449)*1)&gt;1,0,1)</f>
        <v>1</v>
      </c>
    </row>
    <row r="450" spans="1:25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9" t="str">
        <f>VLOOKUP(Таблица1[[#This Row],[Region]],Таблица5[],2,FALSE)</f>
        <v>Chuck Magee</v>
      </c>
      <c r="W450" s="19" t="str">
        <f>IFERROR(VLOOKUP(Таблица1[[#This Row],[Order ID]],Таблица4[],2,FALSE),"")</f>
        <v/>
      </c>
      <c r="X450" s="19">
        <f>NOT(IFERROR(VLOOKUP(Таблица1[[#This Row],[Order ID]],Таблица4[],2,FALSE),0))*1</f>
        <v>1</v>
      </c>
      <c r="Y450" s="19">
        <f>IF(SUMPRODUCT(($F$2:$F450=F450)*1)&gt;1,0,1)</f>
        <v>0</v>
      </c>
    </row>
    <row r="451" spans="1:25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9" t="str">
        <f>VLOOKUP(Таблица1[[#This Row],[Region]],Таблица5[],2,FALSE)</f>
        <v>Chuck Magee</v>
      </c>
      <c r="W451" s="19" t="str">
        <f>IFERROR(VLOOKUP(Таблица1[[#This Row],[Order ID]],Таблица4[],2,FALSE),"")</f>
        <v/>
      </c>
      <c r="X451" s="19">
        <f>NOT(IFERROR(VLOOKUP(Таблица1[[#This Row],[Order ID]],Таблица4[],2,FALSE),0))*1</f>
        <v>1</v>
      </c>
      <c r="Y451" s="19">
        <f>IF(SUMPRODUCT(($F$2:$F451=F451)*1)&gt;1,0,1)</f>
        <v>0</v>
      </c>
    </row>
    <row r="452" spans="1:25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9" t="str">
        <f>VLOOKUP(Таблица1[[#This Row],[Region]],Таблица5[],2,FALSE)</f>
        <v>Chuck Magee</v>
      </c>
      <c r="W452" s="19" t="str">
        <f>IFERROR(VLOOKUP(Таблица1[[#This Row],[Order ID]],Таблица4[],2,FALSE),"")</f>
        <v/>
      </c>
      <c r="X452" s="19">
        <f>NOT(IFERROR(VLOOKUP(Таблица1[[#This Row],[Order ID]],Таблица4[],2,FALSE),0))*1</f>
        <v>1</v>
      </c>
      <c r="Y452" s="19">
        <f>IF(SUMPRODUCT(($F$2:$F452=F452)*1)&gt;1,0,1)</f>
        <v>0</v>
      </c>
    </row>
    <row r="453" spans="1:25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9" t="str">
        <f>VLOOKUP(Таблица1[[#This Row],[Region]],Таблица5[],2,FALSE)</f>
        <v>Chuck Magee</v>
      </c>
      <c r="W453" s="19" t="str">
        <f>IFERROR(VLOOKUP(Таблица1[[#This Row],[Order ID]],Таблица4[],2,FALSE),"")</f>
        <v/>
      </c>
      <c r="X453" s="19">
        <f>NOT(IFERROR(VLOOKUP(Таблица1[[#This Row],[Order ID]],Таблица4[],2,FALSE),0))*1</f>
        <v>1</v>
      </c>
      <c r="Y453" s="19">
        <f>IF(SUMPRODUCT(($F$2:$F453=F453)*1)&gt;1,0,1)</f>
        <v>0</v>
      </c>
    </row>
    <row r="454" spans="1:25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9" t="str">
        <f>VLOOKUP(Таблица1[[#This Row],[Region]],Таблица5[],2,FALSE)</f>
        <v>Chuck Magee</v>
      </c>
      <c r="W454" s="19" t="str">
        <f>IFERROR(VLOOKUP(Таблица1[[#This Row],[Order ID]],Таблица4[],2,FALSE),"")</f>
        <v/>
      </c>
      <c r="X454" s="19">
        <f>NOT(IFERROR(VLOOKUP(Таблица1[[#This Row],[Order ID]],Таблица4[],2,FALSE),0))*1</f>
        <v>1</v>
      </c>
      <c r="Y454" s="19">
        <f>IF(SUMPRODUCT(($F$2:$F454=F454)*1)&gt;1,0,1)</f>
        <v>0</v>
      </c>
    </row>
    <row r="455" spans="1:25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9" t="str">
        <f>VLOOKUP(Таблица1[[#This Row],[Region]],Таблица5[],2,FALSE)</f>
        <v>Chuck Magee</v>
      </c>
      <c r="W455" s="19" t="str">
        <f>IFERROR(VLOOKUP(Таблица1[[#This Row],[Order ID]],Таблица4[],2,FALSE),"")</f>
        <v/>
      </c>
      <c r="X455" s="19">
        <f>NOT(IFERROR(VLOOKUP(Таблица1[[#This Row],[Order ID]],Таблица4[],2,FALSE),0))*1</f>
        <v>1</v>
      </c>
      <c r="Y455" s="19">
        <f>IF(SUMPRODUCT(($F$2:$F455=F455)*1)&gt;1,0,1)</f>
        <v>1</v>
      </c>
    </row>
    <row r="456" spans="1:25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9" t="str">
        <f>VLOOKUP(Таблица1[[#This Row],[Region]],Таблица5[],2,FALSE)</f>
        <v>Chuck Magee</v>
      </c>
      <c r="W456" s="19" t="str">
        <f>IFERROR(VLOOKUP(Таблица1[[#This Row],[Order ID]],Таблица4[],2,FALSE),"")</f>
        <v/>
      </c>
      <c r="X456" s="19">
        <f>NOT(IFERROR(VLOOKUP(Таблица1[[#This Row],[Order ID]],Таблица4[],2,FALSE),0))*1</f>
        <v>1</v>
      </c>
      <c r="Y456" s="19">
        <f>IF(SUMPRODUCT(($F$2:$F456=F456)*1)&gt;1,0,1)</f>
        <v>0</v>
      </c>
    </row>
    <row r="457" spans="1:25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9" t="str">
        <f>VLOOKUP(Таблица1[[#This Row],[Region]],Таблица5[],2,FALSE)</f>
        <v>Kelly Williams</v>
      </c>
      <c r="W457" s="19" t="str">
        <f>IFERROR(VLOOKUP(Таблица1[[#This Row],[Order ID]],Таблица4[],2,FALSE),"")</f>
        <v/>
      </c>
      <c r="X457" s="19">
        <f>NOT(IFERROR(VLOOKUP(Таблица1[[#This Row],[Order ID]],Таблица4[],2,FALSE),0))*1</f>
        <v>1</v>
      </c>
      <c r="Y457" s="19">
        <f>IF(SUMPRODUCT(($F$2:$F457=F457)*1)&gt;1,0,1)</f>
        <v>0</v>
      </c>
    </row>
    <row r="458" spans="1:25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9" t="str">
        <f>VLOOKUP(Таблица1[[#This Row],[Region]],Таблица5[],2,FALSE)</f>
        <v>Anna Andreadi</v>
      </c>
      <c r="W458" s="19" t="str">
        <f>IFERROR(VLOOKUP(Таблица1[[#This Row],[Order ID]],Таблица4[],2,FALSE),"")</f>
        <v/>
      </c>
      <c r="X458" s="19">
        <f>NOT(IFERROR(VLOOKUP(Таблица1[[#This Row],[Order ID]],Таблица4[],2,FALSE),0))*1</f>
        <v>1</v>
      </c>
      <c r="Y458" s="19">
        <f>IF(SUMPRODUCT(($F$2:$F458=F458)*1)&gt;1,0,1)</f>
        <v>1</v>
      </c>
    </row>
    <row r="459" spans="1:25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9" t="str">
        <f>VLOOKUP(Таблица1[[#This Row],[Region]],Таблица5[],2,FALSE)</f>
        <v>Kelly Williams</v>
      </c>
      <c r="W459" s="19" t="str">
        <f>IFERROR(VLOOKUP(Таблица1[[#This Row],[Order ID]],Таблица4[],2,FALSE),"")</f>
        <v/>
      </c>
      <c r="X459" s="19">
        <f>NOT(IFERROR(VLOOKUP(Таблица1[[#This Row],[Order ID]],Таблица4[],2,FALSE),0))*1</f>
        <v>1</v>
      </c>
      <c r="Y459" s="19">
        <f>IF(SUMPRODUCT(($F$2:$F459=F459)*1)&gt;1,0,1)</f>
        <v>0</v>
      </c>
    </row>
    <row r="460" spans="1:25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9" t="str">
        <f>VLOOKUP(Таблица1[[#This Row],[Region]],Таблица5[],2,FALSE)</f>
        <v>Kelly Williams</v>
      </c>
      <c r="W460" s="19" t="str">
        <f>IFERROR(VLOOKUP(Таблица1[[#This Row],[Order ID]],Таблица4[],2,FALSE),"")</f>
        <v/>
      </c>
      <c r="X460" s="19">
        <f>NOT(IFERROR(VLOOKUP(Таблица1[[#This Row],[Order ID]],Таблица4[],2,FALSE),0))*1</f>
        <v>1</v>
      </c>
      <c r="Y460" s="19">
        <f>IF(SUMPRODUCT(($F$2:$F460=F460)*1)&gt;1,0,1)</f>
        <v>0</v>
      </c>
    </row>
    <row r="461" spans="1:25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9" t="str">
        <f>VLOOKUP(Таблица1[[#This Row],[Region]],Таблица5[],2,FALSE)</f>
        <v>Anna Andreadi</v>
      </c>
      <c r="W461" s="19" t="str">
        <f>IFERROR(VLOOKUP(Таблица1[[#This Row],[Order ID]],Таблица4[],2,FALSE),"")</f>
        <v/>
      </c>
      <c r="X461" s="19">
        <f>NOT(IFERROR(VLOOKUP(Таблица1[[#This Row],[Order ID]],Таблица4[],2,FALSE),0))*1</f>
        <v>1</v>
      </c>
      <c r="Y461" s="19">
        <f>IF(SUMPRODUCT(($F$2:$F461=F461)*1)&gt;1,0,1)</f>
        <v>0</v>
      </c>
    </row>
    <row r="462" spans="1:25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9" t="str">
        <f>VLOOKUP(Таблица1[[#This Row],[Region]],Таблица5[],2,FALSE)</f>
        <v>Anna Andreadi</v>
      </c>
      <c r="W462" s="19" t="str">
        <f>IFERROR(VLOOKUP(Таблица1[[#This Row],[Order ID]],Таблица4[],2,FALSE),"")</f>
        <v/>
      </c>
      <c r="X462" s="19">
        <f>NOT(IFERROR(VLOOKUP(Таблица1[[#This Row],[Order ID]],Таблица4[],2,FALSE),0))*1</f>
        <v>1</v>
      </c>
      <c r="Y462" s="19">
        <f>IF(SUMPRODUCT(($F$2:$F462=F462)*1)&gt;1,0,1)</f>
        <v>0</v>
      </c>
    </row>
    <row r="463" spans="1:25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9" t="str">
        <f>VLOOKUP(Таблица1[[#This Row],[Region]],Таблица5[],2,FALSE)</f>
        <v>Anna Andreadi</v>
      </c>
      <c r="W463" s="19" t="str">
        <f>IFERROR(VLOOKUP(Таблица1[[#This Row],[Order ID]],Таблица4[],2,FALSE),"")</f>
        <v/>
      </c>
      <c r="X463" s="19">
        <f>NOT(IFERROR(VLOOKUP(Таблица1[[#This Row],[Order ID]],Таблица4[],2,FALSE),0))*1</f>
        <v>1</v>
      </c>
      <c r="Y463" s="19">
        <f>IF(SUMPRODUCT(($F$2:$F463=F463)*1)&gt;1,0,1)</f>
        <v>0</v>
      </c>
    </row>
    <row r="464" spans="1:25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9" t="str">
        <f>VLOOKUP(Таблица1[[#This Row],[Region]],Таблица5[],2,FALSE)</f>
        <v>Anna Andreadi</v>
      </c>
      <c r="W464" s="19">
        <f>IFERROR(VLOOKUP(Таблица1[[#This Row],[Order ID]],Таблица4[],2,FALSE),"")</f>
        <v>1</v>
      </c>
      <c r="X464" s="19">
        <f>NOT(IFERROR(VLOOKUP(Таблица1[[#This Row],[Order ID]],Таблица4[],2,FALSE),0))*1</f>
        <v>0</v>
      </c>
      <c r="Y464" s="19">
        <f>IF(SUMPRODUCT(($F$2:$F464=F464)*1)&gt;1,0,1)</f>
        <v>1</v>
      </c>
    </row>
    <row r="465" spans="1:25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9" t="str">
        <f>VLOOKUP(Таблица1[[#This Row],[Region]],Таблица5[],2,FALSE)</f>
        <v>Anna Andreadi</v>
      </c>
      <c r="W465" s="19">
        <f>IFERROR(VLOOKUP(Таблица1[[#This Row],[Order ID]],Таблица4[],2,FALSE),"")</f>
        <v>1</v>
      </c>
      <c r="X465" s="19">
        <f>NOT(IFERROR(VLOOKUP(Таблица1[[#This Row],[Order ID]],Таблица4[],2,FALSE),0))*1</f>
        <v>0</v>
      </c>
      <c r="Y465" s="19">
        <f>IF(SUMPRODUCT(($F$2:$F465=F465)*1)&gt;1,0,1)</f>
        <v>0</v>
      </c>
    </row>
    <row r="466" spans="1:25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9" t="str">
        <f>VLOOKUP(Таблица1[[#This Row],[Region]],Таблица5[],2,FALSE)</f>
        <v>Anna Andreadi</v>
      </c>
      <c r="W466" s="19">
        <f>IFERROR(VLOOKUP(Таблица1[[#This Row],[Order ID]],Таблица4[],2,FALSE),"")</f>
        <v>1</v>
      </c>
      <c r="X466" s="19">
        <f>NOT(IFERROR(VLOOKUP(Таблица1[[#This Row],[Order ID]],Таблица4[],2,FALSE),0))*1</f>
        <v>0</v>
      </c>
      <c r="Y466" s="19">
        <f>IF(SUMPRODUCT(($F$2:$F466=F466)*1)&gt;1,0,1)</f>
        <v>0</v>
      </c>
    </row>
    <row r="467" spans="1:25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9" t="str">
        <f>VLOOKUP(Таблица1[[#This Row],[Region]],Таблица5[],2,FALSE)</f>
        <v>Anna Andreadi</v>
      </c>
      <c r="W467" s="19">
        <f>IFERROR(VLOOKUP(Таблица1[[#This Row],[Order ID]],Таблица4[],2,FALSE),"")</f>
        <v>1</v>
      </c>
      <c r="X467" s="19">
        <f>NOT(IFERROR(VLOOKUP(Таблица1[[#This Row],[Order ID]],Таблица4[],2,FALSE),0))*1</f>
        <v>0</v>
      </c>
      <c r="Y467" s="19">
        <f>IF(SUMPRODUCT(($F$2:$F467=F467)*1)&gt;1,0,1)</f>
        <v>0</v>
      </c>
    </row>
    <row r="468" spans="1:25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9" t="str">
        <f>VLOOKUP(Таблица1[[#This Row],[Region]],Таблица5[],2,FALSE)</f>
        <v>Anna Andreadi</v>
      </c>
      <c r="W468" s="19">
        <f>IFERROR(VLOOKUP(Таблица1[[#This Row],[Order ID]],Таблица4[],2,FALSE),"")</f>
        <v>1</v>
      </c>
      <c r="X468" s="19">
        <f>NOT(IFERROR(VLOOKUP(Таблица1[[#This Row],[Order ID]],Таблица4[],2,FALSE),0))*1</f>
        <v>0</v>
      </c>
      <c r="Y468" s="19">
        <f>IF(SUMPRODUCT(($F$2:$F468=F468)*1)&gt;1,0,1)</f>
        <v>0</v>
      </c>
    </row>
    <row r="469" spans="1:25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9" t="str">
        <f>VLOOKUP(Таблица1[[#This Row],[Region]],Таблица5[],2,FALSE)</f>
        <v>Kelly Williams</v>
      </c>
      <c r="W469" s="19" t="str">
        <f>IFERROR(VLOOKUP(Таблица1[[#This Row],[Order ID]],Таблица4[],2,FALSE),"")</f>
        <v/>
      </c>
      <c r="X469" s="19">
        <f>NOT(IFERROR(VLOOKUP(Таблица1[[#This Row],[Order ID]],Таблица4[],2,FALSE),0))*1</f>
        <v>1</v>
      </c>
      <c r="Y469" s="19">
        <f>IF(SUMPRODUCT(($F$2:$F469=F469)*1)&gt;1,0,1)</f>
        <v>1</v>
      </c>
    </row>
    <row r="470" spans="1:25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9" t="str">
        <f>VLOOKUP(Таблица1[[#This Row],[Region]],Таблица5[],2,FALSE)</f>
        <v>Kelly Williams</v>
      </c>
      <c r="W470" s="19" t="str">
        <f>IFERROR(VLOOKUP(Таблица1[[#This Row],[Order ID]],Таблица4[],2,FALSE),"")</f>
        <v/>
      </c>
      <c r="X470" s="19">
        <f>NOT(IFERROR(VLOOKUP(Таблица1[[#This Row],[Order ID]],Таблица4[],2,FALSE),0))*1</f>
        <v>1</v>
      </c>
      <c r="Y470" s="19">
        <f>IF(SUMPRODUCT(($F$2:$F470=F470)*1)&gt;1,0,1)</f>
        <v>0</v>
      </c>
    </row>
    <row r="471" spans="1:25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9" t="str">
        <f>VLOOKUP(Таблица1[[#This Row],[Region]],Таблица5[],2,FALSE)</f>
        <v>Kelly Williams</v>
      </c>
      <c r="W471" s="19" t="str">
        <f>IFERROR(VLOOKUP(Таблица1[[#This Row],[Order ID]],Таблица4[],2,FALSE),"")</f>
        <v/>
      </c>
      <c r="X471" s="19">
        <f>NOT(IFERROR(VLOOKUP(Таблица1[[#This Row],[Order ID]],Таблица4[],2,FALSE),0))*1</f>
        <v>1</v>
      </c>
      <c r="Y471" s="19">
        <f>IF(SUMPRODUCT(($F$2:$F471=F471)*1)&gt;1,0,1)</f>
        <v>0</v>
      </c>
    </row>
    <row r="472" spans="1:25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9" t="str">
        <f>VLOOKUP(Таблица1[[#This Row],[Region]],Таблица5[],2,FALSE)</f>
        <v>Chuck Magee</v>
      </c>
      <c r="W472" s="19" t="str">
        <f>IFERROR(VLOOKUP(Таблица1[[#This Row],[Order ID]],Таблица4[],2,FALSE),"")</f>
        <v/>
      </c>
      <c r="X472" s="19">
        <f>NOT(IFERROR(VLOOKUP(Таблица1[[#This Row],[Order ID]],Таблица4[],2,FALSE),0))*1</f>
        <v>1</v>
      </c>
      <c r="Y472" s="19">
        <f>IF(SUMPRODUCT(($F$2:$F472=F472)*1)&gt;1,0,1)</f>
        <v>1</v>
      </c>
    </row>
    <row r="473" spans="1:25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9" t="str">
        <f>VLOOKUP(Таблица1[[#This Row],[Region]],Таблица5[],2,FALSE)</f>
        <v>Anna Andreadi</v>
      </c>
      <c r="W473" s="19" t="str">
        <f>IFERROR(VLOOKUP(Таблица1[[#This Row],[Order ID]],Таблица4[],2,FALSE),"")</f>
        <v/>
      </c>
      <c r="X473" s="19">
        <f>NOT(IFERROR(VLOOKUP(Таблица1[[#This Row],[Order ID]],Таблица4[],2,FALSE),0))*1</f>
        <v>1</v>
      </c>
      <c r="Y473" s="19">
        <f>IF(SUMPRODUCT(($F$2:$F473=F473)*1)&gt;1,0,1)</f>
        <v>1</v>
      </c>
    </row>
    <row r="474" spans="1:25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9" t="str">
        <f>VLOOKUP(Таблица1[[#This Row],[Region]],Таблица5[],2,FALSE)</f>
        <v>Anna Andreadi</v>
      </c>
      <c r="W474" s="19" t="str">
        <f>IFERROR(VLOOKUP(Таблица1[[#This Row],[Order ID]],Таблица4[],2,FALSE),"")</f>
        <v/>
      </c>
      <c r="X474" s="19">
        <f>NOT(IFERROR(VLOOKUP(Таблица1[[#This Row],[Order ID]],Таблица4[],2,FALSE),0))*1</f>
        <v>1</v>
      </c>
      <c r="Y474" s="19">
        <f>IF(SUMPRODUCT(($F$2:$F474=F474)*1)&gt;1,0,1)</f>
        <v>0</v>
      </c>
    </row>
    <row r="475" spans="1:25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9" t="str">
        <f>VLOOKUP(Таблица1[[#This Row],[Region]],Таблица5[],2,FALSE)</f>
        <v>Anna Andreadi</v>
      </c>
      <c r="W475" s="19" t="str">
        <f>IFERROR(VLOOKUP(Таблица1[[#This Row],[Order ID]],Таблица4[],2,FALSE),"")</f>
        <v/>
      </c>
      <c r="X475" s="19">
        <f>NOT(IFERROR(VLOOKUP(Таблица1[[#This Row],[Order ID]],Таблица4[],2,FALSE),0))*1</f>
        <v>1</v>
      </c>
      <c r="Y475" s="19">
        <f>IF(SUMPRODUCT(($F$2:$F475=F475)*1)&gt;1,0,1)</f>
        <v>0</v>
      </c>
    </row>
    <row r="476" spans="1:25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9" t="str">
        <f>VLOOKUP(Таблица1[[#This Row],[Region]],Таблица5[],2,FALSE)</f>
        <v>Anna Andreadi</v>
      </c>
      <c r="W476" s="19" t="str">
        <f>IFERROR(VLOOKUP(Таблица1[[#This Row],[Order ID]],Таблица4[],2,FALSE),"")</f>
        <v/>
      </c>
      <c r="X476" s="19">
        <f>NOT(IFERROR(VLOOKUP(Таблица1[[#This Row],[Order ID]],Таблица4[],2,FALSE),0))*1</f>
        <v>1</v>
      </c>
      <c r="Y476" s="19">
        <f>IF(SUMPRODUCT(($F$2:$F476=F476)*1)&gt;1,0,1)</f>
        <v>0</v>
      </c>
    </row>
    <row r="477" spans="1:25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9" t="str">
        <f>VLOOKUP(Таблица1[[#This Row],[Region]],Таблица5[],2,FALSE)</f>
        <v>Anna Andreadi</v>
      </c>
      <c r="W477" s="19" t="str">
        <f>IFERROR(VLOOKUP(Таблица1[[#This Row],[Order ID]],Таблица4[],2,FALSE),"")</f>
        <v/>
      </c>
      <c r="X477" s="19">
        <f>NOT(IFERROR(VLOOKUP(Таблица1[[#This Row],[Order ID]],Таблица4[],2,FALSE),0))*1</f>
        <v>1</v>
      </c>
      <c r="Y477" s="19">
        <f>IF(SUMPRODUCT(($F$2:$F477=F477)*1)&gt;1,0,1)</f>
        <v>0</v>
      </c>
    </row>
    <row r="478" spans="1:25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9" t="str">
        <f>VLOOKUP(Таблица1[[#This Row],[Region]],Таблица5[],2,FALSE)</f>
        <v>Anna Andreadi</v>
      </c>
      <c r="W478" s="19" t="str">
        <f>IFERROR(VLOOKUP(Таблица1[[#This Row],[Order ID]],Таблица4[],2,FALSE),"")</f>
        <v/>
      </c>
      <c r="X478" s="19">
        <f>NOT(IFERROR(VLOOKUP(Таблица1[[#This Row],[Order ID]],Таблица4[],2,FALSE),0))*1</f>
        <v>1</v>
      </c>
      <c r="Y478" s="19">
        <f>IF(SUMPRODUCT(($F$2:$F478=F478)*1)&gt;1,0,1)</f>
        <v>0</v>
      </c>
    </row>
    <row r="479" spans="1:25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9" t="str">
        <f>VLOOKUP(Таблица1[[#This Row],[Region]],Таблица5[],2,FALSE)</f>
        <v>Anna Andreadi</v>
      </c>
      <c r="W479" s="19" t="str">
        <f>IFERROR(VLOOKUP(Таблица1[[#This Row],[Order ID]],Таблица4[],2,FALSE),"")</f>
        <v/>
      </c>
      <c r="X479" s="19">
        <f>NOT(IFERROR(VLOOKUP(Таблица1[[#This Row],[Order ID]],Таблица4[],2,FALSE),0))*1</f>
        <v>1</v>
      </c>
      <c r="Y479" s="19">
        <f>IF(SUMPRODUCT(($F$2:$F479=F479)*1)&gt;1,0,1)</f>
        <v>0</v>
      </c>
    </row>
    <row r="480" spans="1:25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9" t="str">
        <f>VLOOKUP(Таблица1[[#This Row],[Region]],Таблица5[],2,FALSE)</f>
        <v>Chuck Magee</v>
      </c>
      <c r="W480" s="19" t="str">
        <f>IFERROR(VLOOKUP(Таблица1[[#This Row],[Order ID]],Таблица4[],2,FALSE),"")</f>
        <v/>
      </c>
      <c r="X480" s="19">
        <f>NOT(IFERROR(VLOOKUP(Таблица1[[#This Row],[Order ID]],Таблица4[],2,FALSE),0))*1</f>
        <v>1</v>
      </c>
      <c r="Y480" s="19">
        <f>IF(SUMPRODUCT(($F$2:$F480=F480)*1)&gt;1,0,1)</f>
        <v>1</v>
      </c>
    </row>
    <row r="481" spans="1:25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9" t="str">
        <f>VLOOKUP(Таблица1[[#This Row],[Region]],Таблица5[],2,FALSE)</f>
        <v>Chuck Magee</v>
      </c>
      <c r="W481" s="19" t="str">
        <f>IFERROR(VLOOKUP(Таблица1[[#This Row],[Order ID]],Таблица4[],2,FALSE),"")</f>
        <v/>
      </c>
      <c r="X481" s="19">
        <f>NOT(IFERROR(VLOOKUP(Таблица1[[#This Row],[Order ID]],Таблица4[],2,FALSE),0))*1</f>
        <v>1</v>
      </c>
      <c r="Y481" s="19">
        <f>IF(SUMPRODUCT(($F$2:$F481=F481)*1)&gt;1,0,1)</f>
        <v>1</v>
      </c>
    </row>
    <row r="482" spans="1:25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9" t="str">
        <f>VLOOKUP(Таблица1[[#This Row],[Region]],Таблица5[],2,FALSE)</f>
        <v>Chuck Magee</v>
      </c>
      <c r="W482" s="19" t="str">
        <f>IFERROR(VLOOKUP(Таблица1[[#This Row],[Order ID]],Таблица4[],2,FALSE),"")</f>
        <v/>
      </c>
      <c r="X482" s="19">
        <f>NOT(IFERROR(VLOOKUP(Таблица1[[#This Row],[Order ID]],Таблица4[],2,FALSE),0))*1</f>
        <v>1</v>
      </c>
      <c r="Y482" s="19">
        <f>IF(SUMPRODUCT(($F$2:$F482=F482)*1)&gt;1,0,1)</f>
        <v>0</v>
      </c>
    </row>
    <row r="483" spans="1:25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9" t="str">
        <f>VLOOKUP(Таблица1[[#This Row],[Region]],Таблица5[],2,FALSE)</f>
        <v>Anna Andreadi</v>
      </c>
      <c r="W483" s="19" t="str">
        <f>IFERROR(VLOOKUP(Таблица1[[#This Row],[Order ID]],Таблица4[],2,FALSE),"")</f>
        <v/>
      </c>
      <c r="X483" s="19">
        <f>NOT(IFERROR(VLOOKUP(Таблица1[[#This Row],[Order ID]],Таблица4[],2,FALSE),0))*1</f>
        <v>1</v>
      </c>
      <c r="Y483" s="19">
        <f>IF(SUMPRODUCT(($F$2:$F483=F483)*1)&gt;1,0,1)</f>
        <v>1</v>
      </c>
    </row>
    <row r="484" spans="1:25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9" t="str">
        <f>VLOOKUP(Таблица1[[#This Row],[Region]],Таблица5[],2,FALSE)</f>
        <v>Chuck Magee</v>
      </c>
      <c r="W484" s="19" t="str">
        <f>IFERROR(VLOOKUP(Таблица1[[#This Row],[Order ID]],Таблица4[],2,FALSE),"")</f>
        <v/>
      </c>
      <c r="X484" s="19">
        <f>NOT(IFERROR(VLOOKUP(Таблица1[[#This Row],[Order ID]],Таблица4[],2,FALSE),0))*1</f>
        <v>1</v>
      </c>
      <c r="Y484" s="19">
        <f>IF(SUMPRODUCT(($F$2:$F484=F484)*1)&gt;1,0,1)</f>
        <v>1</v>
      </c>
    </row>
    <row r="485" spans="1:25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9" t="str">
        <f>VLOOKUP(Таблица1[[#This Row],[Region]],Таблица5[],2,FALSE)</f>
        <v>Chuck Magee</v>
      </c>
      <c r="W485" s="19" t="str">
        <f>IFERROR(VLOOKUP(Таблица1[[#This Row],[Order ID]],Таблица4[],2,FALSE),"")</f>
        <v/>
      </c>
      <c r="X485" s="19">
        <f>NOT(IFERROR(VLOOKUP(Таблица1[[#This Row],[Order ID]],Таблица4[],2,FALSE),0))*1</f>
        <v>1</v>
      </c>
      <c r="Y485" s="19">
        <f>IF(SUMPRODUCT(($F$2:$F485=F485)*1)&gt;1,0,1)</f>
        <v>0</v>
      </c>
    </row>
    <row r="486" spans="1:25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9" t="str">
        <f>VLOOKUP(Таблица1[[#This Row],[Region]],Таблица5[],2,FALSE)</f>
        <v>Anna Andreadi</v>
      </c>
      <c r="W486" s="19">
        <f>IFERROR(VLOOKUP(Таблица1[[#This Row],[Order ID]],Таблица4[],2,FALSE),"")</f>
        <v>1</v>
      </c>
      <c r="X486" s="19">
        <f>NOT(IFERROR(VLOOKUP(Таблица1[[#This Row],[Order ID]],Таблица4[],2,FALSE),0))*1</f>
        <v>0</v>
      </c>
      <c r="Y486" s="19">
        <f>IF(SUMPRODUCT(($F$2:$F486=F486)*1)&gt;1,0,1)</f>
        <v>1</v>
      </c>
    </row>
    <row r="487" spans="1:25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9" t="str">
        <f>VLOOKUP(Таблица1[[#This Row],[Region]],Таблица5[],2,FALSE)</f>
        <v>Anna Andreadi</v>
      </c>
      <c r="W487" s="19">
        <f>IFERROR(VLOOKUP(Таблица1[[#This Row],[Order ID]],Таблица4[],2,FALSE),"")</f>
        <v>1</v>
      </c>
      <c r="X487" s="19">
        <f>NOT(IFERROR(VLOOKUP(Таблица1[[#This Row],[Order ID]],Таблица4[],2,FALSE),0))*1</f>
        <v>0</v>
      </c>
      <c r="Y487" s="19">
        <f>IF(SUMPRODUCT(($F$2:$F487=F487)*1)&gt;1,0,1)</f>
        <v>0</v>
      </c>
    </row>
    <row r="488" spans="1:25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9" t="str">
        <f>VLOOKUP(Таблица1[[#This Row],[Region]],Таблица5[],2,FALSE)</f>
        <v>Anna Andreadi</v>
      </c>
      <c r="W488" s="19">
        <f>IFERROR(VLOOKUP(Таблица1[[#This Row],[Order ID]],Таблица4[],2,FALSE),"")</f>
        <v>1</v>
      </c>
      <c r="X488" s="19">
        <f>NOT(IFERROR(VLOOKUP(Таблица1[[#This Row],[Order ID]],Таблица4[],2,FALSE),0))*1</f>
        <v>0</v>
      </c>
      <c r="Y488" s="19">
        <f>IF(SUMPRODUCT(($F$2:$F488=F488)*1)&gt;1,0,1)</f>
        <v>0</v>
      </c>
    </row>
    <row r="489" spans="1:25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9" t="str">
        <f>VLOOKUP(Таблица1[[#This Row],[Region]],Таблица5[],2,FALSE)</f>
        <v>Kelly Williams</v>
      </c>
      <c r="W489" s="19" t="str">
        <f>IFERROR(VLOOKUP(Таблица1[[#This Row],[Order ID]],Таблица4[],2,FALSE),"")</f>
        <v/>
      </c>
      <c r="X489" s="19">
        <f>NOT(IFERROR(VLOOKUP(Таблица1[[#This Row],[Order ID]],Таблица4[],2,FALSE),0))*1</f>
        <v>1</v>
      </c>
      <c r="Y489" s="19">
        <f>IF(SUMPRODUCT(($F$2:$F489=F489)*1)&gt;1,0,1)</f>
        <v>1</v>
      </c>
    </row>
    <row r="490" spans="1:25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9" t="str">
        <f>VLOOKUP(Таблица1[[#This Row],[Region]],Таблица5[],2,FALSE)</f>
        <v>Kelly Williams</v>
      </c>
      <c r="W490" s="19" t="str">
        <f>IFERROR(VLOOKUP(Таблица1[[#This Row],[Order ID]],Таблица4[],2,FALSE),"")</f>
        <v/>
      </c>
      <c r="X490" s="19">
        <f>NOT(IFERROR(VLOOKUP(Таблица1[[#This Row],[Order ID]],Таблица4[],2,FALSE),0))*1</f>
        <v>1</v>
      </c>
      <c r="Y490" s="19">
        <f>IF(SUMPRODUCT(($F$2:$F490=F490)*1)&gt;1,0,1)</f>
        <v>1</v>
      </c>
    </row>
    <row r="491" spans="1:25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9" t="str">
        <f>VLOOKUP(Таблица1[[#This Row],[Region]],Таблица5[],2,FALSE)</f>
        <v>Kelly Williams</v>
      </c>
      <c r="W491" s="19" t="str">
        <f>IFERROR(VLOOKUP(Таблица1[[#This Row],[Order ID]],Таблица4[],2,FALSE),"")</f>
        <v/>
      </c>
      <c r="X491" s="19">
        <f>NOT(IFERROR(VLOOKUP(Таблица1[[#This Row],[Order ID]],Таблица4[],2,FALSE),0))*1</f>
        <v>1</v>
      </c>
      <c r="Y491" s="19">
        <f>IF(SUMPRODUCT(($F$2:$F491=F491)*1)&gt;1,0,1)</f>
        <v>0</v>
      </c>
    </row>
    <row r="492" spans="1:25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9" t="str">
        <f>VLOOKUP(Таблица1[[#This Row],[Region]],Таблица5[],2,FALSE)</f>
        <v>Kelly Williams</v>
      </c>
      <c r="W492" s="19" t="str">
        <f>IFERROR(VLOOKUP(Таблица1[[#This Row],[Order ID]],Таблица4[],2,FALSE),"")</f>
        <v/>
      </c>
      <c r="X492" s="19">
        <f>NOT(IFERROR(VLOOKUP(Таблица1[[#This Row],[Order ID]],Таблица4[],2,FALSE),0))*1</f>
        <v>1</v>
      </c>
      <c r="Y492" s="19">
        <f>IF(SUMPRODUCT(($F$2:$F492=F492)*1)&gt;1,0,1)</f>
        <v>0</v>
      </c>
    </row>
    <row r="493" spans="1:25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9" t="str">
        <f>VLOOKUP(Таблица1[[#This Row],[Region]],Таблица5[],2,FALSE)</f>
        <v>Chuck Magee</v>
      </c>
      <c r="W493" s="19" t="str">
        <f>IFERROR(VLOOKUP(Таблица1[[#This Row],[Order ID]],Таблица4[],2,FALSE),"")</f>
        <v/>
      </c>
      <c r="X493" s="19">
        <f>NOT(IFERROR(VLOOKUP(Таблица1[[#This Row],[Order ID]],Таблица4[],2,FALSE),0))*1</f>
        <v>1</v>
      </c>
      <c r="Y493" s="19">
        <f>IF(SUMPRODUCT(($F$2:$F493=F493)*1)&gt;1,0,1)</f>
        <v>1</v>
      </c>
    </row>
    <row r="494" spans="1:25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9" t="str">
        <f>VLOOKUP(Таблица1[[#This Row],[Region]],Таблица5[],2,FALSE)</f>
        <v>Chuck Magee</v>
      </c>
      <c r="W494" s="19" t="str">
        <f>IFERROR(VLOOKUP(Таблица1[[#This Row],[Order ID]],Таблица4[],2,FALSE),"")</f>
        <v/>
      </c>
      <c r="X494" s="19">
        <f>NOT(IFERROR(VLOOKUP(Таблица1[[#This Row],[Order ID]],Таблица4[],2,FALSE),0))*1</f>
        <v>1</v>
      </c>
      <c r="Y494" s="19">
        <f>IF(SUMPRODUCT(($F$2:$F494=F494)*1)&gt;1,0,1)</f>
        <v>0</v>
      </c>
    </row>
    <row r="495" spans="1:25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9" t="str">
        <f>VLOOKUP(Таблица1[[#This Row],[Region]],Таблица5[],2,FALSE)</f>
        <v>Anna Andreadi</v>
      </c>
      <c r="W495" s="19" t="str">
        <f>IFERROR(VLOOKUP(Таблица1[[#This Row],[Order ID]],Таблица4[],2,FALSE),"")</f>
        <v/>
      </c>
      <c r="X495" s="19">
        <f>NOT(IFERROR(VLOOKUP(Таблица1[[#This Row],[Order ID]],Таблица4[],2,FALSE),0))*1</f>
        <v>1</v>
      </c>
      <c r="Y495" s="19">
        <f>IF(SUMPRODUCT(($F$2:$F495=F495)*1)&gt;1,0,1)</f>
        <v>1</v>
      </c>
    </row>
    <row r="496" spans="1:25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9" t="str">
        <f>VLOOKUP(Таблица1[[#This Row],[Region]],Таблица5[],2,FALSE)</f>
        <v>Cassandra Brandow</v>
      </c>
      <c r="W496" s="19" t="str">
        <f>IFERROR(VLOOKUP(Таблица1[[#This Row],[Order ID]],Таблица4[],2,FALSE),"")</f>
        <v/>
      </c>
      <c r="X496" s="19">
        <f>NOT(IFERROR(VLOOKUP(Таблица1[[#This Row],[Order ID]],Таблица4[],2,FALSE),0))*1</f>
        <v>1</v>
      </c>
      <c r="Y496" s="19">
        <f>IF(SUMPRODUCT(($F$2:$F496=F496)*1)&gt;1,0,1)</f>
        <v>1</v>
      </c>
    </row>
    <row r="497" spans="1:25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9" t="str">
        <f>VLOOKUP(Таблица1[[#This Row],[Region]],Таблица5[],2,FALSE)</f>
        <v>Cassandra Brandow</v>
      </c>
      <c r="W497" s="19" t="str">
        <f>IFERROR(VLOOKUP(Таблица1[[#This Row],[Order ID]],Таблица4[],2,FALSE),"")</f>
        <v/>
      </c>
      <c r="X497" s="19">
        <f>NOT(IFERROR(VLOOKUP(Таблица1[[#This Row],[Order ID]],Таблица4[],2,FALSE),0))*1</f>
        <v>1</v>
      </c>
      <c r="Y497" s="19">
        <f>IF(SUMPRODUCT(($F$2:$F497=F497)*1)&gt;1,0,1)</f>
        <v>1</v>
      </c>
    </row>
    <row r="498" spans="1:25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9" t="str">
        <f>VLOOKUP(Таблица1[[#This Row],[Region]],Таблица5[],2,FALSE)</f>
        <v>Anna Andreadi</v>
      </c>
      <c r="W498" s="19" t="str">
        <f>IFERROR(VLOOKUP(Таблица1[[#This Row],[Order ID]],Таблица4[],2,FALSE),"")</f>
        <v/>
      </c>
      <c r="X498" s="19">
        <f>NOT(IFERROR(VLOOKUP(Таблица1[[#This Row],[Order ID]],Таблица4[],2,FALSE),0))*1</f>
        <v>1</v>
      </c>
      <c r="Y498" s="19">
        <f>IF(SUMPRODUCT(($F$2:$F498=F498)*1)&gt;1,0,1)</f>
        <v>0</v>
      </c>
    </row>
    <row r="499" spans="1:25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9" t="str">
        <f>VLOOKUP(Таблица1[[#This Row],[Region]],Таблица5[],2,FALSE)</f>
        <v>Anna Andreadi</v>
      </c>
      <c r="W499" s="19" t="str">
        <f>IFERROR(VLOOKUP(Таблица1[[#This Row],[Order ID]],Таблица4[],2,FALSE),"")</f>
        <v/>
      </c>
      <c r="X499" s="19">
        <f>NOT(IFERROR(VLOOKUP(Таблица1[[#This Row],[Order ID]],Таблица4[],2,FALSE),0))*1</f>
        <v>1</v>
      </c>
      <c r="Y499" s="19">
        <f>IF(SUMPRODUCT(($F$2:$F499=F499)*1)&gt;1,0,1)</f>
        <v>0</v>
      </c>
    </row>
    <row r="500" spans="1:25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9" t="str">
        <f>VLOOKUP(Таблица1[[#This Row],[Region]],Таблица5[],2,FALSE)</f>
        <v>Anna Andreadi</v>
      </c>
      <c r="W500" s="19" t="str">
        <f>IFERROR(VLOOKUP(Таблица1[[#This Row],[Order ID]],Таблица4[],2,FALSE),"")</f>
        <v/>
      </c>
      <c r="X500" s="19">
        <f>NOT(IFERROR(VLOOKUP(Таблица1[[#This Row],[Order ID]],Таблица4[],2,FALSE),0))*1</f>
        <v>1</v>
      </c>
      <c r="Y500" s="19">
        <f>IF(SUMPRODUCT(($F$2:$F500=F500)*1)&gt;1,0,1)</f>
        <v>0</v>
      </c>
    </row>
    <row r="501" spans="1:25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9" t="str">
        <f>VLOOKUP(Таблица1[[#This Row],[Region]],Таблица5[],2,FALSE)</f>
        <v>Anna Andreadi</v>
      </c>
      <c r="W501" s="19" t="str">
        <f>IFERROR(VLOOKUP(Таблица1[[#This Row],[Order ID]],Таблица4[],2,FALSE),"")</f>
        <v/>
      </c>
      <c r="X501" s="19">
        <f>NOT(IFERROR(VLOOKUP(Таблица1[[#This Row],[Order ID]],Таблица4[],2,FALSE),0))*1</f>
        <v>1</v>
      </c>
      <c r="Y501" s="19">
        <f>IF(SUMPRODUCT(($F$2:$F501=F501)*1)&gt;1,0,1)</f>
        <v>0</v>
      </c>
    </row>
    <row r="502" spans="1:25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9" t="str">
        <f>VLOOKUP(Таблица1[[#This Row],[Region]],Таблица5[],2,FALSE)</f>
        <v>Anna Andreadi</v>
      </c>
      <c r="W502" s="19">
        <f>IFERROR(VLOOKUP(Таблица1[[#This Row],[Order ID]],Таблица4[],2,FALSE),"")</f>
        <v>1</v>
      </c>
      <c r="X502" s="19">
        <f>NOT(IFERROR(VLOOKUP(Таблица1[[#This Row],[Order ID]],Таблица4[],2,FALSE),0))*1</f>
        <v>0</v>
      </c>
      <c r="Y502" s="19">
        <f>IF(SUMPRODUCT(($F$2:$F502=F502)*1)&gt;1,0,1)</f>
        <v>1</v>
      </c>
    </row>
    <row r="503" spans="1:25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9" t="str">
        <f>VLOOKUP(Таблица1[[#This Row],[Region]],Таблица5[],2,FALSE)</f>
        <v>Anna Andreadi</v>
      </c>
      <c r="W503" s="19">
        <f>IFERROR(VLOOKUP(Таблица1[[#This Row],[Order ID]],Таблица4[],2,FALSE),"")</f>
        <v>1</v>
      </c>
      <c r="X503" s="19">
        <f>NOT(IFERROR(VLOOKUP(Таблица1[[#This Row],[Order ID]],Таблица4[],2,FALSE),0))*1</f>
        <v>0</v>
      </c>
      <c r="Y503" s="19">
        <f>IF(SUMPRODUCT(($F$2:$F503=F503)*1)&gt;1,0,1)</f>
        <v>0</v>
      </c>
    </row>
    <row r="504" spans="1:25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9" t="str">
        <f>VLOOKUP(Таблица1[[#This Row],[Region]],Таблица5[],2,FALSE)</f>
        <v>Anna Andreadi</v>
      </c>
      <c r="W504" s="19">
        <f>IFERROR(VLOOKUP(Таблица1[[#This Row],[Order ID]],Таблица4[],2,FALSE),"")</f>
        <v>1</v>
      </c>
      <c r="X504" s="19">
        <f>NOT(IFERROR(VLOOKUP(Таблица1[[#This Row],[Order ID]],Таблица4[],2,FALSE),0))*1</f>
        <v>0</v>
      </c>
      <c r="Y504" s="19">
        <f>IF(SUMPRODUCT(($F$2:$F504=F504)*1)&gt;1,0,1)</f>
        <v>0</v>
      </c>
    </row>
    <row r="505" spans="1:25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9" t="str">
        <f>VLOOKUP(Таблица1[[#This Row],[Region]],Таблица5[],2,FALSE)</f>
        <v>Anna Andreadi</v>
      </c>
      <c r="W505" s="19">
        <f>IFERROR(VLOOKUP(Таблица1[[#This Row],[Order ID]],Таблица4[],2,FALSE),"")</f>
        <v>1</v>
      </c>
      <c r="X505" s="19">
        <f>NOT(IFERROR(VLOOKUP(Таблица1[[#This Row],[Order ID]],Таблица4[],2,FALSE),0))*1</f>
        <v>0</v>
      </c>
      <c r="Y505" s="19">
        <f>IF(SUMPRODUCT(($F$2:$F505=F505)*1)&gt;1,0,1)</f>
        <v>0</v>
      </c>
    </row>
    <row r="506" spans="1:25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9" t="str">
        <f>VLOOKUP(Таблица1[[#This Row],[Region]],Таблица5[],2,FALSE)</f>
        <v>Anna Andreadi</v>
      </c>
      <c r="W506" s="19">
        <f>IFERROR(VLOOKUP(Таблица1[[#This Row],[Order ID]],Таблица4[],2,FALSE),"")</f>
        <v>1</v>
      </c>
      <c r="X506" s="19">
        <f>NOT(IFERROR(VLOOKUP(Таблица1[[#This Row],[Order ID]],Таблица4[],2,FALSE),0))*1</f>
        <v>0</v>
      </c>
      <c r="Y506" s="19">
        <f>IF(SUMPRODUCT(($F$2:$F506=F506)*1)&gt;1,0,1)</f>
        <v>0</v>
      </c>
    </row>
    <row r="507" spans="1:25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9" t="str">
        <f>VLOOKUP(Таблица1[[#This Row],[Region]],Таблица5[],2,FALSE)</f>
        <v>Chuck Magee</v>
      </c>
      <c r="W507" s="19" t="str">
        <f>IFERROR(VLOOKUP(Таблица1[[#This Row],[Order ID]],Таблица4[],2,FALSE),"")</f>
        <v/>
      </c>
      <c r="X507" s="19">
        <f>NOT(IFERROR(VLOOKUP(Таблица1[[#This Row],[Order ID]],Таблица4[],2,FALSE),0))*1</f>
        <v>1</v>
      </c>
      <c r="Y507" s="19">
        <f>IF(SUMPRODUCT(($F$2:$F507=F507)*1)&gt;1,0,1)</f>
        <v>0</v>
      </c>
    </row>
    <row r="508" spans="1:25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9" t="str">
        <f>VLOOKUP(Таблица1[[#This Row],[Region]],Таблица5[],2,FALSE)</f>
        <v>Cassandra Brandow</v>
      </c>
      <c r="W508" s="19" t="str">
        <f>IFERROR(VLOOKUP(Таблица1[[#This Row],[Order ID]],Таблица4[],2,FALSE),"")</f>
        <v/>
      </c>
      <c r="X508" s="19">
        <f>NOT(IFERROR(VLOOKUP(Таблица1[[#This Row],[Order ID]],Таблица4[],2,FALSE),0))*1</f>
        <v>1</v>
      </c>
      <c r="Y508" s="19">
        <f>IF(SUMPRODUCT(($F$2:$F508=F508)*1)&gt;1,0,1)</f>
        <v>1</v>
      </c>
    </row>
    <row r="509" spans="1:25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9" t="str">
        <f>VLOOKUP(Таблица1[[#This Row],[Region]],Таблица5[],2,FALSE)</f>
        <v>Cassandra Brandow</v>
      </c>
      <c r="W509" s="19" t="str">
        <f>IFERROR(VLOOKUP(Таблица1[[#This Row],[Order ID]],Таблица4[],2,FALSE),"")</f>
        <v/>
      </c>
      <c r="X509" s="19">
        <f>NOT(IFERROR(VLOOKUP(Таблица1[[#This Row],[Order ID]],Таблица4[],2,FALSE),0))*1</f>
        <v>1</v>
      </c>
      <c r="Y509" s="19">
        <f>IF(SUMPRODUCT(($F$2:$F509=F509)*1)&gt;1,0,1)</f>
        <v>0</v>
      </c>
    </row>
    <row r="510" spans="1:25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9" t="str">
        <f>VLOOKUP(Таблица1[[#This Row],[Region]],Таблица5[],2,FALSE)</f>
        <v>Cassandra Brandow</v>
      </c>
      <c r="W510" s="19" t="str">
        <f>IFERROR(VLOOKUP(Таблица1[[#This Row],[Order ID]],Таблица4[],2,FALSE),"")</f>
        <v/>
      </c>
      <c r="X510" s="19">
        <f>NOT(IFERROR(VLOOKUP(Таблица1[[#This Row],[Order ID]],Таблица4[],2,FALSE),0))*1</f>
        <v>1</v>
      </c>
      <c r="Y510" s="19">
        <f>IF(SUMPRODUCT(($F$2:$F510=F510)*1)&gt;1,0,1)</f>
        <v>0</v>
      </c>
    </row>
    <row r="511" spans="1:25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9" t="str">
        <f>VLOOKUP(Таблица1[[#This Row],[Region]],Таблица5[],2,FALSE)</f>
        <v>Cassandra Brandow</v>
      </c>
      <c r="W511" s="19" t="str">
        <f>IFERROR(VLOOKUP(Таблица1[[#This Row],[Order ID]],Таблица4[],2,FALSE),"")</f>
        <v/>
      </c>
      <c r="X511" s="19">
        <f>NOT(IFERROR(VLOOKUP(Таблица1[[#This Row],[Order ID]],Таблица4[],2,FALSE),0))*1</f>
        <v>1</v>
      </c>
      <c r="Y511" s="19">
        <f>IF(SUMPRODUCT(($F$2:$F511=F511)*1)&gt;1,0,1)</f>
        <v>0</v>
      </c>
    </row>
    <row r="512" spans="1:25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9" t="str">
        <f>VLOOKUP(Таблица1[[#This Row],[Region]],Таблица5[],2,FALSE)</f>
        <v>Kelly Williams</v>
      </c>
      <c r="W512" s="19" t="str">
        <f>IFERROR(VLOOKUP(Таблица1[[#This Row],[Order ID]],Таблица4[],2,FALSE),"")</f>
        <v/>
      </c>
      <c r="X512" s="19">
        <f>NOT(IFERROR(VLOOKUP(Таблица1[[#This Row],[Order ID]],Таблица4[],2,FALSE),0))*1</f>
        <v>1</v>
      </c>
      <c r="Y512" s="19">
        <f>IF(SUMPRODUCT(($F$2:$F512=F512)*1)&gt;1,0,1)</f>
        <v>1</v>
      </c>
    </row>
    <row r="513" spans="1:25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9" t="str">
        <f>VLOOKUP(Таблица1[[#This Row],[Region]],Таблица5[],2,FALSE)</f>
        <v>Kelly Williams</v>
      </c>
      <c r="W513" s="19" t="str">
        <f>IFERROR(VLOOKUP(Таблица1[[#This Row],[Order ID]],Таблица4[],2,FALSE),"")</f>
        <v/>
      </c>
      <c r="X513" s="19">
        <f>NOT(IFERROR(VLOOKUP(Таблица1[[#This Row],[Order ID]],Таблица4[],2,FALSE),0))*1</f>
        <v>1</v>
      </c>
      <c r="Y513" s="19">
        <f>IF(SUMPRODUCT(($F$2:$F513=F513)*1)&gt;1,0,1)</f>
        <v>0</v>
      </c>
    </row>
    <row r="514" spans="1:25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9" t="str">
        <f>VLOOKUP(Таблица1[[#This Row],[Region]],Таблица5[],2,FALSE)</f>
        <v>Chuck Magee</v>
      </c>
      <c r="W514" s="19" t="str">
        <f>IFERROR(VLOOKUP(Таблица1[[#This Row],[Order ID]],Таблица4[],2,FALSE),"")</f>
        <v/>
      </c>
      <c r="X514" s="19">
        <f>NOT(IFERROR(VLOOKUP(Таблица1[[#This Row],[Order ID]],Таблица4[],2,FALSE),0))*1</f>
        <v>1</v>
      </c>
      <c r="Y514" s="19">
        <f>IF(SUMPRODUCT(($F$2:$F514=F514)*1)&gt;1,0,1)</f>
        <v>0</v>
      </c>
    </row>
    <row r="515" spans="1:25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9" t="str">
        <f>VLOOKUP(Таблица1[[#This Row],[Region]],Таблица5[],2,FALSE)</f>
        <v>Anna Andreadi</v>
      </c>
      <c r="W515" s="19" t="str">
        <f>IFERROR(VLOOKUP(Таблица1[[#This Row],[Order ID]],Таблица4[],2,FALSE),"")</f>
        <v/>
      </c>
      <c r="X515" s="19">
        <f>NOT(IFERROR(VLOOKUP(Таблица1[[#This Row],[Order ID]],Таблица4[],2,FALSE),0))*1</f>
        <v>1</v>
      </c>
      <c r="Y515" s="19">
        <f>IF(SUMPRODUCT(($F$2:$F515=F515)*1)&gt;1,0,1)</f>
        <v>1</v>
      </c>
    </row>
    <row r="516" spans="1:25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9" t="str">
        <f>VLOOKUP(Таблица1[[#This Row],[Region]],Таблица5[],2,FALSE)</f>
        <v>Anna Andreadi</v>
      </c>
      <c r="W516" s="19" t="str">
        <f>IFERROR(VLOOKUP(Таблица1[[#This Row],[Order ID]],Таблица4[],2,FALSE),"")</f>
        <v/>
      </c>
      <c r="X516" s="19">
        <f>NOT(IFERROR(VLOOKUP(Таблица1[[#This Row],[Order ID]],Таблица4[],2,FALSE),0))*1</f>
        <v>1</v>
      </c>
      <c r="Y516" s="19">
        <f>IF(SUMPRODUCT(($F$2:$F516=F516)*1)&gt;1,0,1)</f>
        <v>0</v>
      </c>
    </row>
    <row r="517" spans="1:25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9" t="str">
        <f>VLOOKUP(Таблица1[[#This Row],[Region]],Таблица5[],2,FALSE)</f>
        <v>Anna Andreadi</v>
      </c>
      <c r="W517" s="19" t="str">
        <f>IFERROR(VLOOKUP(Таблица1[[#This Row],[Order ID]],Таблица4[],2,FALSE),"")</f>
        <v/>
      </c>
      <c r="X517" s="19">
        <f>NOT(IFERROR(VLOOKUP(Таблица1[[#This Row],[Order ID]],Таблица4[],2,FALSE),0))*1</f>
        <v>1</v>
      </c>
      <c r="Y517" s="19">
        <f>IF(SUMPRODUCT(($F$2:$F517=F517)*1)&gt;1,0,1)</f>
        <v>0</v>
      </c>
    </row>
    <row r="518" spans="1:25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9" t="str">
        <f>VLOOKUP(Таблица1[[#This Row],[Region]],Таблица5[],2,FALSE)</f>
        <v>Anna Andreadi</v>
      </c>
      <c r="W518" s="19" t="str">
        <f>IFERROR(VLOOKUP(Таблица1[[#This Row],[Order ID]],Таблица4[],2,FALSE),"")</f>
        <v/>
      </c>
      <c r="X518" s="19">
        <f>NOT(IFERROR(VLOOKUP(Таблица1[[#This Row],[Order ID]],Таблица4[],2,FALSE),0))*1</f>
        <v>1</v>
      </c>
      <c r="Y518" s="19">
        <f>IF(SUMPRODUCT(($F$2:$F518=F518)*1)&gt;1,0,1)</f>
        <v>0</v>
      </c>
    </row>
    <row r="519" spans="1:25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9" t="str">
        <f>VLOOKUP(Таблица1[[#This Row],[Region]],Таблица5[],2,FALSE)</f>
        <v>Anna Andreadi</v>
      </c>
      <c r="W519" s="19" t="str">
        <f>IFERROR(VLOOKUP(Таблица1[[#This Row],[Order ID]],Таблица4[],2,FALSE),"")</f>
        <v/>
      </c>
      <c r="X519" s="19">
        <f>NOT(IFERROR(VLOOKUP(Таблица1[[#This Row],[Order ID]],Таблица4[],2,FALSE),0))*1</f>
        <v>1</v>
      </c>
      <c r="Y519" s="19">
        <f>IF(SUMPRODUCT(($F$2:$F519=F519)*1)&gt;1,0,1)</f>
        <v>0</v>
      </c>
    </row>
    <row r="520" spans="1:25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9" t="str">
        <f>VLOOKUP(Таблица1[[#This Row],[Region]],Таблица5[],2,FALSE)</f>
        <v>Anna Andreadi</v>
      </c>
      <c r="W520" s="19" t="str">
        <f>IFERROR(VLOOKUP(Таблица1[[#This Row],[Order ID]],Таблица4[],2,FALSE),"")</f>
        <v/>
      </c>
      <c r="X520" s="19">
        <f>NOT(IFERROR(VLOOKUP(Таблица1[[#This Row],[Order ID]],Таблица4[],2,FALSE),0))*1</f>
        <v>1</v>
      </c>
      <c r="Y520" s="19">
        <f>IF(SUMPRODUCT(($F$2:$F520=F520)*1)&gt;1,0,1)</f>
        <v>0</v>
      </c>
    </row>
    <row r="521" spans="1:25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9" t="str">
        <f>VLOOKUP(Таблица1[[#This Row],[Region]],Таблица5[],2,FALSE)</f>
        <v>Kelly Williams</v>
      </c>
      <c r="W521" s="19">
        <f>IFERROR(VLOOKUP(Таблица1[[#This Row],[Order ID]],Таблица4[],2,FALSE),"")</f>
        <v>1</v>
      </c>
      <c r="X521" s="19">
        <f>NOT(IFERROR(VLOOKUP(Таблица1[[#This Row],[Order ID]],Таблица4[],2,FALSE),0))*1</f>
        <v>0</v>
      </c>
      <c r="Y521" s="19">
        <f>IF(SUMPRODUCT(($F$2:$F521=F521)*1)&gt;1,0,1)</f>
        <v>1</v>
      </c>
    </row>
    <row r="522" spans="1:25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9" t="str">
        <f>VLOOKUP(Таблица1[[#This Row],[Region]],Таблица5[],2,FALSE)</f>
        <v>Kelly Williams</v>
      </c>
      <c r="W522" s="19">
        <f>IFERROR(VLOOKUP(Таблица1[[#This Row],[Order ID]],Таблица4[],2,FALSE),"")</f>
        <v>1</v>
      </c>
      <c r="X522" s="19">
        <f>NOT(IFERROR(VLOOKUP(Таблица1[[#This Row],[Order ID]],Таблица4[],2,FALSE),0))*1</f>
        <v>0</v>
      </c>
      <c r="Y522" s="19">
        <f>IF(SUMPRODUCT(($F$2:$F522=F522)*1)&gt;1,0,1)</f>
        <v>0</v>
      </c>
    </row>
    <row r="523" spans="1:25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9" t="str">
        <f>VLOOKUP(Таблица1[[#This Row],[Region]],Таблица5[],2,FALSE)</f>
        <v>Kelly Williams</v>
      </c>
      <c r="W523" s="19">
        <f>IFERROR(VLOOKUP(Таблица1[[#This Row],[Order ID]],Таблица4[],2,FALSE),"")</f>
        <v>1</v>
      </c>
      <c r="X523" s="19">
        <f>NOT(IFERROR(VLOOKUP(Таблица1[[#This Row],[Order ID]],Таблица4[],2,FALSE),0))*1</f>
        <v>0</v>
      </c>
      <c r="Y523" s="19">
        <f>IF(SUMPRODUCT(($F$2:$F523=F523)*1)&gt;1,0,1)</f>
        <v>0</v>
      </c>
    </row>
    <row r="524" spans="1:25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9" t="str">
        <f>VLOOKUP(Таблица1[[#This Row],[Region]],Таблица5[],2,FALSE)</f>
        <v>Kelly Williams</v>
      </c>
      <c r="W524" s="19" t="str">
        <f>IFERROR(VLOOKUP(Таблица1[[#This Row],[Order ID]],Таблица4[],2,FALSE),"")</f>
        <v/>
      </c>
      <c r="X524" s="19">
        <f>NOT(IFERROR(VLOOKUP(Таблица1[[#This Row],[Order ID]],Таблица4[],2,FALSE),0))*1</f>
        <v>1</v>
      </c>
      <c r="Y524" s="19">
        <f>IF(SUMPRODUCT(($F$2:$F524=F524)*1)&gt;1,0,1)</f>
        <v>1</v>
      </c>
    </row>
    <row r="525" spans="1:25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9" t="str">
        <f>VLOOKUP(Таблица1[[#This Row],[Region]],Таблица5[],2,FALSE)</f>
        <v>Anna Andreadi</v>
      </c>
      <c r="W525" s="19" t="str">
        <f>IFERROR(VLOOKUP(Таблица1[[#This Row],[Order ID]],Таблица4[],2,FALSE),"")</f>
        <v/>
      </c>
      <c r="X525" s="19">
        <f>NOT(IFERROR(VLOOKUP(Таблица1[[#This Row],[Order ID]],Таблица4[],2,FALSE),0))*1</f>
        <v>1</v>
      </c>
      <c r="Y525" s="19">
        <f>IF(SUMPRODUCT(($F$2:$F525=F525)*1)&gt;1,0,1)</f>
        <v>0</v>
      </c>
    </row>
    <row r="526" spans="1:25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9" t="str">
        <f>VLOOKUP(Таблица1[[#This Row],[Region]],Таблица5[],2,FALSE)</f>
        <v>Anna Andreadi</v>
      </c>
      <c r="W526" s="19" t="str">
        <f>IFERROR(VLOOKUP(Таблица1[[#This Row],[Order ID]],Таблица4[],2,FALSE),"")</f>
        <v/>
      </c>
      <c r="X526" s="19">
        <f>NOT(IFERROR(VLOOKUP(Таблица1[[#This Row],[Order ID]],Таблица4[],2,FALSE),0))*1</f>
        <v>1</v>
      </c>
      <c r="Y526" s="19">
        <f>IF(SUMPRODUCT(($F$2:$F526=F526)*1)&gt;1,0,1)</f>
        <v>0</v>
      </c>
    </row>
    <row r="527" spans="1:25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9" t="str">
        <f>VLOOKUP(Таблица1[[#This Row],[Region]],Таблица5[],2,FALSE)</f>
        <v>Chuck Magee</v>
      </c>
      <c r="W527" s="19" t="str">
        <f>IFERROR(VLOOKUP(Таблица1[[#This Row],[Order ID]],Таблица4[],2,FALSE),"")</f>
        <v/>
      </c>
      <c r="X527" s="19">
        <f>NOT(IFERROR(VLOOKUP(Таблица1[[#This Row],[Order ID]],Таблица4[],2,FALSE),0))*1</f>
        <v>1</v>
      </c>
      <c r="Y527" s="19">
        <f>IF(SUMPRODUCT(($F$2:$F527=F527)*1)&gt;1,0,1)</f>
        <v>1</v>
      </c>
    </row>
    <row r="528" spans="1:25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9" t="str">
        <f>VLOOKUP(Таблица1[[#This Row],[Region]],Таблица5[],2,FALSE)</f>
        <v>Cassandra Brandow</v>
      </c>
      <c r="W528" s="19" t="str">
        <f>IFERROR(VLOOKUP(Таблица1[[#This Row],[Order ID]],Таблица4[],2,FALSE),"")</f>
        <v/>
      </c>
      <c r="X528" s="19">
        <f>NOT(IFERROR(VLOOKUP(Таблица1[[#This Row],[Order ID]],Таблица4[],2,FALSE),0))*1</f>
        <v>1</v>
      </c>
      <c r="Y528" s="19">
        <f>IF(SUMPRODUCT(($F$2:$F528=F528)*1)&gt;1,0,1)</f>
        <v>1</v>
      </c>
    </row>
    <row r="529" spans="1:25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9" t="str">
        <f>VLOOKUP(Таблица1[[#This Row],[Region]],Таблица5[],2,FALSE)</f>
        <v>Cassandra Brandow</v>
      </c>
      <c r="W529" s="19" t="str">
        <f>IFERROR(VLOOKUP(Таблица1[[#This Row],[Order ID]],Таблица4[],2,FALSE),"")</f>
        <v/>
      </c>
      <c r="X529" s="19">
        <f>NOT(IFERROR(VLOOKUP(Таблица1[[#This Row],[Order ID]],Таблица4[],2,FALSE),0))*1</f>
        <v>1</v>
      </c>
      <c r="Y529" s="19">
        <f>IF(SUMPRODUCT(($F$2:$F529=F529)*1)&gt;1,0,1)</f>
        <v>0</v>
      </c>
    </row>
    <row r="530" spans="1:25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9" t="str">
        <f>VLOOKUP(Таблица1[[#This Row],[Region]],Таблица5[],2,FALSE)</f>
        <v>Chuck Magee</v>
      </c>
      <c r="W530" s="19" t="str">
        <f>IFERROR(VLOOKUP(Таблица1[[#This Row],[Order ID]],Таблица4[],2,FALSE),"")</f>
        <v/>
      </c>
      <c r="X530" s="19">
        <f>NOT(IFERROR(VLOOKUP(Таблица1[[#This Row],[Order ID]],Таблица4[],2,FALSE),0))*1</f>
        <v>1</v>
      </c>
      <c r="Y530" s="19">
        <f>IF(SUMPRODUCT(($F$2:$F530=F530)*1)&gt;1,0,1)</f>
        <v>1</v>
      </c>
    </row>
    <row r="531" spans="1:25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9" t="str">
        <f>VLOOKUP(Таблица1[[#This Row],[Region]],Таблица5[],2,FALSE)</f>
        <v>Chuck Magee</v>
      </c>
      <c r="W531" s="19" t="str">
        <f>IFERROR(VLOOKUP(Таблица1[[#This Row],[Order ID]],Таблица4[],2,FALSE),"")</f>
        <v/>
      </c>
      <c r="X531" s="19">
        <f>NOT(IFERROR(VLOOKUP(Таблица1[[#This Row],[Order ID]],Таблица4[],2,FALSE),0))*1</f>
        <v>1</v>
      </c>
      <c r="Y531" s="19">
        <f>IF(SUMPRODUCT(($F$2:$F531=F531)*1)&gt;1,0,1)</f>
        <v>0</v>
      </c>
    </row>
    <row r="532" spans="1:25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9" t="str">
        <f>VLOOKUP(Таблица1[[#This Row],[Region]],Таблица5[],2,FALSE)</f>
        <v>Chuck Magee</v>
      </c>
      <c r="W532" s="19" t="str">
        <f>IFERROR(VLOOKUP(Таблица1[[#This Row],[Order ID]],Таблица4[],2,FALSE),"")</f>
        <v/>
      </c>
      <c r="X532" s="19">
        <f>NOT(IFERROR(VLOOKUP(Таблица1[[#This Row],[Order ID]],Таблица4[],2,FALSE),0))*1</f>
        <v>1</v>
      </c>
      <c r="Y532" s="19">
        <f>IF(SUMPRODUCT(($F$2:$F532=F532)*1)&gt;1,0,1)</f>
        <v>0</v>
      </c>
    </row>
    <row r="533" spans="1:25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9" t="str">
        <f>VLOOKUP(Таблица1[[#This Row],[Region]],Таблица5[],2,FALSE)</f>
        <v>Anna Andreadi</v>
      </c>
      <c r="W533" s="19" t="str">
        <f>IFERROR(VLOOKUP(Таблица1[[#This Row],[Order ID]],Таблица4[],2,FALSE),"")</f>
        <v/>
      </c>
      <c r="X533" s="19">
        <f>NOT(IFERROR(VLOOKUP(Таблица1[[#This Row],[Order ID]],Таблица4[],2,FALSE),0))*1</f>
        <v>1</v>
      </c>
      <c r="Y533" s="19">
        <f>IF(SUMPRODUCT(($F$2:$F533=F533)*1)&gt;1,0,1)</f>
        <v>1</v>
      </c>
    </row>
    <row r="534" spans="1:25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9" t="str">
        <f>VLOOKUP(Таблица1[[#This Row],[Region]],Таблица5[],2,FALSE)</f>
        <v>Anna Andreadi</v>
      </c>
      <c r="W534" s="19" t="str">
        <f>IFERROR(VLOOKUP(Таблица1[[#This Row],[Order ID]],Таблица4[],2,FALSE),"")</f>
        <v/>
      </c>
      <c r="X534" s="19">
        <f>NOT(IFERROR(VLOOKUP(Таблица1[[#This Row],[Order ID]],Таблица4[],2,FALSE),0))*1</f>
        <v>1</v>
      </c>
      <c r="Y534" s="19">
        <f>IF(SUMPRODUCT(($F$2:$F534=F534)*1)&gt;1,0,1)</f>
        <v>1</v>
      </c>
    </row>
    <row r="535" spans="1:25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9" t="str">
        <f>VLOOKUP(Таблица1[[#This Row],[Region]],Таблица5[],2,FALSE)</f>
        <v>Cassandra Brandow</v>
      </c>
      <c r="W535" s="19" t="str">
        <f>IFERROR(VLOOKUP(Таблица1[[#This Row],[Order ID]],Таблица4[],2,FALSE),"")</f>
        <v/>
      </c>
      <c r="X535" s="19">
        <f>NOT(IFERROR(VLOOKUP(Таблица1[[#This Row],[Order ID]],Таблица4[],2,FALSE),0))*1</f>
        <v>1</v>
      </c>
      <c r="Y535" s="19">
        <f>IF(SUMPRODUCT(($F$2:$F535=F535)*1)&gt;1,0,1)</f>
        <v>1</v>
      </c>
    </row>
    <row r="536" spans="1:25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9" t="str">
        <f>VLOOKUP(Таблица1[[#This Row],[Region]],Таблица5[],2,FALSE)</f>
        <v>Cassandra Brandow</v>
      </c>
      <c r="W536" s="19" t="str">
        <f>IFERROR(VLOOKUP(Таблица1[[#This Row],[Order ID]],Таблица4[],2,FALSE),"")</f>
        <v/>
      </c>
      <c r="X536" s="19">
        <f>NOT(IFERROR(VLOOKUP(Таблица1[[#This Row],[Order ID]],Таблица4[],2,FALSE),0))*1</f>
        <v>1</v>
      </c>
      <c r="Y536" s="19">
        <f>IF(SUMPRODUCT(($F$2:$F536=F536)*1)&gt;1,0,1)</f>
        <v>0</v>
      </c>
    </row>
    <row r="537" spans="1:25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9" t="str">
        <f>VLOOKUP(Таблица1[[#This Row],[Region]],Таблица5[],2,FALSE)</f>
        <v>Anna Andreadi</v>
      </c>
      <c r="W537" s="19" t="str">
        <f>IFERROR(VLOOKUP(Таблица1[[#This Row],[Order ID]],Таблица4[],2,FALSE),"")</f>
        <v/>
      </c>
      <c r="X537" s="19">
        <f>NOT(IFERROR(VLOOKUP(Таблица1[[#This Row],[Order ID]],Таблица4[],2,FALSE),0))*1</f>
        <v>1</v>
      </c>
      <c r="Y537" s="19">
        <f>IF(SUMPRODUCT(($F$2:$F537=F537)*1)&gt;1,0,1)</f>
        <v>1</v>
      </c>
    </row>
    <row r="538" spans="1:25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9" t="str">
        <f>VLOOKUP(Таблица1[[#This Row],[Region]],Таблица5[],2,FALSE)</f>
        <v>Kelly Williams</v>
      </c>
      <c r="W538" s="19" t="str">
        <f>IFERROR(VLOOKUP(Таблица1[[#This Row],[Order ID]],Таблица4[],2,FALSE),"")</f>
        <v/>
      </c>
      <c r="X538" s="19">
        <f>NOT(IFERROR(VLOOKUP(Таблица1[[#This Row],[Order ID]],Таблица4[],2,FALSE),0))*1</f>
        <v>1</v>
      </c>
      <c r="Y538" s="19">
        <f>IF(SUMPRODUCT(($F$2:$F538=F538)*1)&gt;1,0,1)</f>
        <v>1</v>
      </c>
    </row>
    <row r="539" spans="1:25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9" t="str">
        <f>VLOOKUP(Таблица1[[#This Row],[Region]],Таблица5[],2,FALSE)</f>
        <v>Chuck Magee</v>
      </c>
      <c r="W539" s="19" t="str">
        <f>IFERROR(VLOOKUP(Таблица1[[#This Row],[Order ID]],Таблица4[],2,FALSE),"")</f>
        <v/>
      </c>
      <c r="X539" s="19">
        <f>NOT(IFERROR(VLOOKUP(Таблица1[[#This Row],[Order ID]],Таблица4[],2,FALSE),0))*1</f>
        <v>1</v>
      </c>
      <c r="Y539" s="19">
        <f>IF(SUMPRODUCT(($F$2:$F539=F539)*1)&gt;1,0,1)</f>
        <v>0</v>
      </c>
    </row>
    <row r="540" spans="1:25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9" t="str">
        <f>VLOOKUP(Таблица1[[#This Row],[Region]],Таблица5[],2,FALSE)</f>
        <v>Cassandra Brandow</v>
      </c>
      <c r="W540" s="19" t="str">
        <f>IFERROR(VLOOKUP(Таблица1[[#This Row],[Order ID]],Таблица4[],2,FALSE),"")</f>
        <v/>
      </c>
      <c r="X540" s="19">
        <f>NOT(IFERROR(VLOOKUP(Таблица1[[#This Row],[Order ID]],Таблица4[],2,FALSE),0))*1</f>
        <v>1</v>
      </c>
      <c r="Y540" s="19">
        <f>IF(SUMPRODUCT(($F$2:$F540=F540)*1)&gt;1,0,1)</f>
        <v>1</v>
      </c>
    </row>
    <row r="541" spans="1:25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9" t="str">
        <f>VLOOKUP(Таблица1[[#This Row],[Region]],Таблица5[],2,FALSE)</f>
        <v>Cassandra Brandow</v>
      </c>
      <c r="W541" s="19" t="str">
        <f>IFERROR(VLOOKUP(Таблица1[[#This Row],[Order ID]],Таблица4[],2,FALSE),"")</f>
        <v/>
      </c>
      <c r="X541" s="19">
        <f>NOT(IFERROR(VLOOKUP(Таблица1[[#This Row],[Order ID]],Таблица4[],2,FALSE),0))*1</f>
        <v>1</v>
      </c>
      <c r="Y541" s="19">
        <f>IF(SUMPRODUCT(($F$2:$F541=F541)*1)&gt;1,0,1)</f>
        <v>0</v>
      </c>
    </row>
    <row r="542" spans="1:25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9" t="str">
        <f>VLOOKUP(Таблица1[[#This Row],[Region]],Таблица5[],2,FALSE)</f>
        <v>Kelly Williams</v>
      </c>
      <c r="W542" s="19" t="str">
        <f>IFERROR(VLOOKUP(Таблица1[[#This Row],[Order ID]],Таблица4[],2,FALSE),"")</f>
        <v/>
      </c>
      <c r="X542" s="19">
        <f>NOT(IFERROR(VLOOKUP(Таблица1[[#This Row],[Order ID]],Таблица4[],2,FALSE),0))*1</f>
        <v>1</v>
      </c>
      <c r="Y542" s="19">
        <f>IF(SUMPRODUCT(($F$2:$F542=F542)*1)&gt;1,0,1)</f>
        <v>1</v>
      </c>
    </row>
    <row r="543" spans="1:25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9" t="str">
        <f>VLOOKUP(Таблица1[[#This Row],[Region]],Таблица5[],2,FALSE)</f>
        <v>Anna Andreadi</v>
      </c>
      <c r="W543" s="19">
        <f>IFERROR(VLOOKUP(Таблица1[[#This Row],[Order ID]],Таблица4[],2,FALSE),"")</f>
        <v>1</v>
      </c>
      <c r="X543" s="19">
        <f>NOT(IFERROR(VLOOKUP(Таблица1[[#This Row],[Order ID]],Таблица4[],2,FALSE),0))*1</f>
        <v>0</v>
      </c>
      <c r="Y543" s="19">
        <f>IF(SUMPRODUCT(($F$2:$F543=F543)*1)&gt;1,0,1)</f>
        <v>0</v>
      </c>
    </row>
    <row r="544" spans="1:25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9" t="str">
        <f>VLOOKUP(Таблица1[[#This Row],[Region]],Таблица5[],2,FALSE)</f>
        <v>Chuck Magee</v>
      </c>
      <c r="W544" s="19" t="str">
        <f>IFERROR(VLOOKUP(Таблица1[[#This Row],[Order ID]],Таблица4[],2,FALSE),"")</f>
        <v/>
      </c>
      <c r="X544" s="19">
        <f>NOT(IFERROR(VLOOKUP(Таблица1[[#This Row],[Order ID]],Таблица4[],2,FALSE),0))*1</f>
        <v>1</v>
      </c>
      <c r="Y544" s="19">
        <f>IF(SUMPRODUCT(($F$2:$F544=F544)*1)&gt;1,0,1)</f>
        <v>1</v>
      </c>
    </row>
    <row r="545" spans="1:25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9" t="str">
        <f>VLOOKUP(Таблица1[[#This Row],[Region]],Таблица5[],2,FALSE)</f>
        <v>Kelly Williams</v>
      </c>
      <c r="W545" s="19" t="str">
        <f>IFERROR(VLOOKUP(Таблица1[[#This Row],[Order ID]],Таблица4[],2,FALSE),"")</f>
        <v/>
      </c>
      <c r="X545" s="19">
        <f>NOT(IFERROR(VLOOKUP(Таблица1[[#This Row],[Order ID]],Таблица4[],2,FALSE),0))*1</f>
        <v>1</v>
      </c>
      <c r="Y545" s="19">
        <f>IF(SUMPRODUCT(($F$2:$F545=F545)*1)&gt;1,0,1)</f>
        <v>0</v>
      </c>
    </row>
    <row r="546" spans="1:25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9" t="str">
        <f>VLOOKUP(Таблица1[[#This Row],[Region]],Таблица5[],2,FALSE)</f>
        <v>Kelly Williams</v>
      </c>
      <c r="W546" s="19" t="str">
        <f>IFERROR(VLOOKUP(Таблица1[[#This Row],[Order ID]],Таблица4[],2,FALSE),"")</f>
        <v/>
      </c>
      <c r="X546" s="19">
        <f>NOT(IFERROR(VLOOKUP(Таблица1[[#This Row],[Order ID]],Таблица4[],2,FALSE),0))*1</f>
        <v>1</v>
      </c>
      <c r="Y546" s="19">
        <f>IF(SUMPRODUCT(($F$2:$F546=F546)*1)&gt;1,0,1)</f>
        <v>0</v>
      </c>
    </row>
    <row r="547" spans="1:25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9" t="str">
        <f>VLOOKUP(Таблица1[[#This Row],[Region]],Таблица5[],2,FALSE)</f>
        <v>Kelly Williams</v>
      </c>
      <c r="W547" s="19" t="str">
        <f>IFERROR(VLOOKUP(Таблица1[[#This Row],[Order ID]],Таблица4[],2,FALSE),"")</f>
        <v/>
      </c>
      <c r="X547" s="19">
        <f>NOT(IFERROR(VLOOKUP(Таблица1[[#This Row],[Order ID]],Таблица4[],2,FALSE),0))*1</f>
        <v>1</v>
      </c>
      <c r="Y547" s="19">
        <f>IF(SUMPRODUCT(($F$2:$F547=F547)*1)&gt;1,0,1)</f>
        <v>0</v>
      </c>
    </row>
    <row r="548" spans="1:25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9" t="str">
        <f>VLOOKUP(Таблица1[[#This Row],[Region]],Таблица5[],2,FALSE)</f>
        <v>Chuck Magee</v>
      </c>
      <c r="W548" s="19" t="str">
        <f>IFERROR(VLOOKUP(Таблица1[[#This Row],[Order ID]],Таблица4[],2,FALSE),"")</f>
        <v/>
      </c>
      <c r="X548" s="19">
        <f>NOT(IFERROR(VLOOKUP(Таблица1[[#This Row],[Order ID]],Таблица4[],2,FALSE),0))*1</f>
        <v>1</v>
      </c>
      <c r="Y548" s="19">
        <f>IF(SUMPRODUCT(($F$2:$F548=F548)*1)&gt;1,0,1)</f>
        <v>1</v>
      </c>
    </row>
    <row r="549" spans="1:25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9" t="str">
        <f>VLOOKUP(Таблица1[[#This Row],[Region]],Таблица5[],2,FALSE)</f>
        <v>Chuck Magee</v>
      </c>
      <c r="W549" s="19" t="str">
        <f>IFERROR(VLOOKUP(Таблица1[[#This Row],[Order ID]],Таблица4[],2,FALSE),"")</f>
        <v/>
      </c>
      <c r="X549" s="19">
        <f>NOT(IFERROR(VLOOKUP(Таблица1[[#This Row],[Order ID]],Таблица4[],2,FALSE),0))*1</f>
        <v>1</v>
      </c>
      <c r="Y549" s="19">
        <f>IF(SUMPRODUCT(($F$2:$F549=F549)*1)&gt;1,0,1)</f>
        <v>0</v>
      </c>
    </row>
    <row r="550" spans="1:25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9" t="str">
        <f>VLOOKUP(Таблица1[[#This Row],[Region]],Таблица5[],2,FALSE)</f>
        <v>Kelly Williams</v>
      </c>
      <c r="W550" s="19" t="str">
        <f>IFERROR(VLOOKUP(Таблица1[[#This Row],[Order ID]],Таблица4[],2,FALSE),"")</f>
        <v/>
      </c>
      <c r="X550" s="19">
        <f>NOT(IFERROR(VLOOKUP(Таблица1[[#This Row],[Order ID]],Таблица4[],2,FALSE),0))*1</f>
        <v>1</v>
      </c>
      <c r="Y550" s="19">
        <f>IF(SUMPRODUCT(($F$2:$F550=F550)*1)&gt;1,0,1)</f>
        <v>0</v>
      </c>
    </row>
    <row r="551" spans="1:25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9" t="str">
        <f>VLOOKUP(Таблица1[[#This Row],[Region]],Таблица5[],2,FALSE)</f>
        <v>Kelly Williams</v>
      </c>
      <c r="W551" s="19" t="str">
        <f>IFERROR(VLOOKUP(Таблица1[[#This Row],[Order ID]],Таблица4[],2,FALSE),"")</f>
        <v/>
      </c>
      <c r="X551" s="19">
        <f>NOT(IFERROR(VLOOKUP(Таблица1[[#This Row],[Order ID]],Таблица4[],2,FALSE),0))*1</f>
        <v>1</v>
      </c>
      <c r="Y551" s="19">
        <f>IF(SUMPRODUCT(($F$2:$F551=F551)*1)&gt;1,0,1)</f>
        <v>0</v>
      </c>
    </row>
    <row r="552" spans="1:25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9" t="str">
        <f>VLOOKUP(Таблица1[[#This Row],[Region]],Таблица5[],2,FALSE)</f>
        <v>Kelly Williams</v>
      </c>
      <c r="W552" s="19" t="str">
        <f>IFERROR(VLOOKUP(Таблица1[[#This Row],[Order ID]],Таблица4[],2,FALSE),"")</f>
        <v/>
      </c>
      <c r="X552" s="19">
        <f>NOT(IFERROR(VLOOKUP(Таблица1[[#This Row],[Order ID]],Таблица4[],2,FALSE),0))*1</f>
        <v>1</v>
      </c>
      <c r="Y552" s="19">
        <f>IF(SUMPRODUCT(($F$2:$F552=F552)*1)&gt;1,0,1)</f>
        <v>0</v>
      </c>
    </row>
    <row r="553" spans="1:25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9" t="str">
        <f>VLOOKUP(Таблица1[[#This Row],[Region]],Таблица5[],2,FALSE)</f>
        <v>Anna Andreadi</v>
      </c>
      <c r="W553" s="19" t="str">
        <f>IFERROR(VLOOKUP(Таблица1[[#This Row],[Order ID]],Таблица4[],2,FALSE),"")</f>
        <v/>
      </c>
      <c r="X553" s="19">
        <f>NOT(IFERROR(VLOOKUP(Таблица1[[#This Row],[Order ID]],Таблица4[],2,FALSE),0))*1</f>
        <v>1</v>
      </c>
      <c r="Y553" s="19">
        <f>IF(SUMPRODUCT(($F$2:$F553=F553)*1)&gt;1,0,1)</f>
        <v>1</v>
      </c>
    </row>
    <row r="554" spans="1:25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9" t="str">
        <f>VLOOKUP(Таблица1[[#This Row],[Region]],Таблица5[],2,FALSE)</f>
        <v>Cassandra Brandow</v>
      </c>
      <c r="W554" s="19" t="str">
        <f>IFERROR(VLOOKUP(Таблица1[[#This Row],[Order ID]],Таблица4[],2,FALSE),"")</f>
        <v/>
      </c>
      <c r="X554" s="19">
        <f>NOT(IFERROR(VLOOKUP(Таблица1[[#This Row],[Order ID]],Таблица4[],2,FALSE),0))*1</f>
        <v>1</v>
      </c>
      <c r="Y554" s="19">
        <f>IF(SUMPRODUCT(($F$2:$F554=F554)*1)&gt;1,0,1)</f>
        <v>0</v>
      </c>
    </row>
    <row r="555" spans="1:25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9" t="str">
        <f>VLOOKUP(Таблица1[[#This Row],[Region]],Таблица5[],2,FALSE)</f>
        <v>Kelly Williams</v>
      </c>
      <c r="W555" s="19" t="str">
        <f>IFERROR(VLOOKUP(Таблица1[[#This Row],[Order ID]],Таблица4[],2,FALSE),"")</f>
        <v/>
      </c>
      <c r="X555" s="19">
        <f>NOT(IFERROR(VLOOKUP(Таблица1[[#This Row],[Order ID]],Таблица4[],2,FALSE),0))*1</f>
        <v>1</v>
      </c>
      <c r="Y555" s="19">
        <f>IF(SUMPRODUCT(($F$2:$F555=F555)*1)&gt;1,0,1)</f>
        <v>1</v>
      </c>
    </row>
    <row r="556" spans="1:25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9" t="str">
        <f>VLOOKUP(Таблица1[[#This Row],[Region]],Таблица5[],2,FALSE)</f>
        <v>Anna Andreadi</v>
      </c>
      <c r="W556" s="19" t="str">
        <f>IFERROR(VLOOKUP(Таблица1[[#This Row],[Order ID]],Таблица4[],2,FALSE),"")</f>
        <v/>
      </c>
      <c r="X556" s="19">
        <f>NOT(IFERROR(VLOOKUP(Таблица1[[#This Row],[Order ID]],Таблица4[],2,FALSE),0))*1</f>
        <v>1</v>
      </c>
      <c r="Y556" s="19">
        <f>IF(SUMPRODUCT(($F$2:$F556=F556)*1)&gt;1,0,1)</f>
        <v>0</v>
      </c>
    </row>
    <row r="557" spans="1:25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9" t="str">
        <f>VLOOKUP(Таблица1[[#This Row],[Region]],Таблица5[],2,FALSE)</f>
        <v>Cassandra Brandow</v>
      </c>
      <c r="W557" s="19" t="str">
        <f>IFERROR(VLOOKUP(Таблица1[[#This Row],[Order ID]],Таблица4[],2,FALSE),"")</f>
        <v/>
      </c>
      <c r="X557" s="19">
        <f>NOT(IFERROR(VLOOKUP(Таблица1[[#This Row],[Order ID]],Таблица4[],2,FALSE),0))*1</f>
        <v>1</v>
      </c>
      <c r="Y557" s="19">
        <f>IF(SUMPRODUCT(($F$2:$F557=F557)*1)&gt;1,0,1)</f>
        <v>1</v>
      </c>
    </row>
    <row r="558" spans="1:25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9" t="str">
        <f>VLOOKUP(Таблица1[[#This Row],[Region]],Таблица5[],2,FALSE)</f>
        <v>Anna Andreadi</v>
      </c>
      <c r="W558" s="19" t="str">
        <f>IFERROR(VLOOKUP(Таблица1[[#This Row],[Order ID]],Таблица4[],2,FALSE),"")</f>
        <v/>
      </c>
      <c r="X558" s="19">
        <f>NOT(IFERROR(VLOOKUP(Таблица1[[#This Row],[Order ID]],Таблица4[],2,FALSE),0))*1</f>
        <v>1</v>
      </c>
      <c r="Y558" s="19">
        <f>IF(SUMPRODUCT(($F$2:$F558=F558)*1)&gt;1,0,1)</f>
        <v>1</v>
      </c>
    </row>
    <row r="559" spans="1:25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9" t="str">
        <f>VLOOKUP(Таблица1[[#This Row],[Region]],Таблица5[],2,FALSE)</f>
        <v>Anna Andreadi</v>
      </c>
      <c r="W559" s="19" t="str">
        <f>IFERROR(VLOOKUP(Таблица1[[#This Row],[Order ID]],Таблица4[],2,FALSE),"")</f>
        <v/>
      </c>
      <c r="X559" s="19">
        <f>NOT(IFERROR(VLOOKUP(Таблица1[[#This Row],[Order ID]],Таблица4[],2,FALSE),0))*1</f>
        <v>1</v>
      </c>
      <c r="Y559" s="19">
        <f>IF(SUMPRODUCT(($F$2:$F559=F559)*1)&gt;1,0,1)</f>
        <v>0</v>
      </c>
    </row>
    <row r="560" spans="1:25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9" t="str">
        <f>VLOOKUP(Таблица1[[#This Row],[Region]],Таблица5[],2,FALSE)</f>
        <v>Anna Andreadi</v>
      </c>
      <c r="W560" s="19" t="str">
        <f>IFERROR(VLOOKUP(Таблица1[[#This Row],[Order ID]],Таблица4[],2,FALSE),"")</f>
        <v/>
      </c>
      <c r="X560" s="19">
        <f>NOT(IFERROR(VLOOKUP(Таблица1[[#This Row],[Order ID]],Таблица4[],2,FALSE),0))*1</f>
        <v>1</v>
      </c>
      <c r="Y560" s="19">
        <f>IF(SUMPRODUCT(($F$2:$F560=F560)*1)&gt;1,0,1)</f>
        <v>0</v>
      </c>
    </row>
    <row r="561" spans="1:25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9" t="str">
        <f>VLOOKUP(Таблица1[[#This Row],[Region]],Таблица5[],2,FALSE)</f>
        <v>Anna Andreadi</v>
      </c>
      <c r="W561" s="19" t="str">
        <f>IFERROR(VLOOKUP(Таблица1[[#This Row],[Order ID]],Таблица4[],2,FALSE),"")</f>
        <v/>
      </c>
      <c r="X561" s="19">
        <f>NOT(IFERROR(VLOOKUP(Таблица1[[#This Row],[Order ID]],Таблица4[],2,FALSE),0))*1</f>
        <v>1</v>
      </c>
      <c r="Y561" s="19">
        <f>IF(SUMPRODUCT(($F$2:$F561=F561)*1)&gt;1,0,1)</f>
        <v>1</v>
      </c>
    </row>
    <row r="562" spans="1:25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9" t="str">
        <f>VLOOKUP(Таблица1[[#This Row],[Region]],Таблица5[],2,FALSE)</f>
        <v>Anna Andreadi</v>
      </c>
      <c r="W562" s="19" t="str">
        <f>IFERROR(VLOOKUP(Таблица1[[#This Row],[Order ID]],Таблица4[],2,FALSE),"")</f>
        <v/>
      </c>
      <c r="X562" s="19">
        <f>NOT(IFERROR(VLOOKUP(Таблица1[[#This Row],[Order ID]],Таблица4[],2,FALSE),0))*1</f>
        <v>1</v>
      </c>
      <c r="Y562" s="19">
        <f>IF(SUMPRODUCT(($F$2:$F562=F562)*1)&gt;1,0,1)</f>
        <v>0</v>
      </c>
    </row>
    <row r="563" spans="1:25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9" t="str">
        <f>VLOOKUP(Таблица1[[#This Row],[Region]],Таблица5[],2,FALSE)</f>
        <v>Cassandra Brandow</v>
      </c>
      <c r="W563" s="19" t="str">
        <f>IFERROR(VLOOKUP(Таблица1[[#This Row],[Order ID]],Таблица4[],2,FALSE),"")</f>
        <v/>
      </c>
      <c r="X563" s="19">
        <f>NOT(IFERROR(VLOOKUP(Таблица1[[#This Row],[Order ID]],Таблица4[],2,FALSE),0))*1</f>
        <v>1</v>
      </c>
      <c r="Y563" s="19">
        <f>IF(SUMPRODUCT(($F$2:$F563=F563)*1)&gt;1,0,1)</f>
        <v>1</v>
      </c>
    </row>
    <row r="564" spans="1:25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9" t="str">
        <f>VLOOKUP(Таблица1[[#This Row],[Region]],Таблица5[],2,FALSE)</f>
        <v>Cassandra Brandow</v>
      </c>
      <c r="W564" s="19" t="str">
        <f>IFERROR(VLOOKUP(Таблица1[[#This Row],[Order ID]],Таблица4[],2,FALSE),"")</f>
        <v/>
      </c>
      <c r="X564" s="19">
        <f>NOT(IFERROR(VLOOKUP(Таблица1[[#This Row],[Order ID]],Таблица4[],2,FALSE),0))*1</f>
        <v>1</v>
      </c>
      <c r="Y564" s="19">
        <f>IF(SUMPRODUCT(($F$2:$F564=F564)*1)&gt;1,0,1)</f>
        <v>0</v>
      </c>
    </row>
    <row r="565" spans="1:25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9" t="str">
        <f>VLOOKUP(Таблица1[[#This Row],[Region]],Таблица5[],2,FALSE)</f>
        <v>Anna Andreadi</v>
      </c>
      <c r="W565" s="19" t="str">
        <f>IFERROR(VLOOKUP(Таблица1[[#This Row],[Order ID]],Таблица4[],2,FALSE),"")</f>
        <v/>
      </c>
      <c r="X565" s="19">
        <f>NOT(IFERROR(VLOOKUP(Таблица1[[#This Row],[Order ID]],Таблица4[],2,FALSE),0))*1</f>
        <v>1</v>
      </c>
      <c r="Y565" s="19">
        <f>IF(SUMPRODUCT(($F$2:$F565=F565)*1)&gt;1,0,1)</f>
        <v>1</v>
      </c>
    </row>
    <row r="566" spans="1:25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9" t="str">
        <f>VLOOKUP(Таблица1[[#This Row],[Region]],Таблица5[],2,FALSE)</f>
        <v>Anna Andreadi</v>
      </c>
      <c r="W566" s="19" t="str">
        <f>IFERROR(VLOOKUP(Таблица1[[#This Row],[Order ID]],Таблица4[],2,FALSE),"")</f>
        <v/>
      </c>
      <c r="X566" s="19">
        <f>NOT(IFERROR(VLOOKUP(Таблица1[[#This Row],[Order ID]],Таблица4[],2,FALSE),0))*1</f>
        <v>1</v>
      </c>
      <c r="Y566" s="19">
        <f>IF(SUMPRODUCT(($F$2:$F566=F566)*1)&gt;1,0,1)</f>
        <v>0</v>
      </c>
    </row>
    <row r="567" spans="1:25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9" t="str">
        <f>VLOOKUP(Таблица1[[#This Row],[Region]],Таблица5[],2,FALSE)</f>
        <v>Anna Andreadi</v>
      </c>
      <c r="W567" s="19">
        <f>IFERROR(VLOOKUP(Таблица1[[#This Row],[Order ID]],Таблица4[],2,FALSE),"")</f>
        <v>1</v>
      </c>
      <c r="X567" s="19">
        <f>NOT(IFERROR(VLOOKUP(Таблица1[[#This Row],[Order ID]],Таблица4[],2,FALSE),0))*1</f>
        <v>0</v>
      </c>
      <c r="Y567" s="19">
        <f>IF(SUMPRODUCT(($F$2:$F567=F567)*1)&gt;1,0,1)</f>
        <v>1</v>
      </c>
    </row>
    <row r="568" spans="1:25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9" t="str">
        <f>VLOOKUP(Таблица1[[#This Row],[Region]],Таблица5[],2,FALSE)</f>
        <v>Anna Andreadi</v>
      </c>
      <c r="W568" s="19" t="str">
        <f>IFERROR(VLOOKUP(Таблица1[[#This Row],[Order ID]],Таблица4[],2,FALSE),"")</f>
        <v/>
      </c>
      <c r="X568" s="19">
        <f>NOT(IFERROR(VLOOKUP(Таблица1[[#This Row],[Order ID]],Таблица4[],2,FALSE),0))*1</f>
        <v>1</v>
      </c>
      <c r="Y568" s="19">
        <f>IF(SUMPRODUCT(($F$2:$F568=F568)*1)&gt;1,0,1)</f>
        <v>1</v>
      </c>
    </row>
    <row r="569" spans="1:25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9" t="str">
        <f>VLOOKUP(Таблица1[[#This Row],[Region]],Таблица5[],2,FALSE)</f>
        <v>Anna Andreadi</v>
      </c>
      <c r="W569" s="19" t="str">
        <f>IFERROR(VLOOKUP(Таблица1[[#This Row],[Order ID]],Таблица4[],2,FALSE),"")</f>
        <v/>
      </c>
      <c r="X569" s="19">
        <f>NOT(IFERROR(VLOOKUP(Таблица1[[#This Row],[Order ID]],Таблица4[],2,FALSE),0))*1</f>
        <v>1</v>
      </c>
      <c r="Y569" s="19">
        <f>IF(SUMPRODUCT(($F$2:$F569=F569)*1)&gt;1,0,1)</f>
        <v>0</v>
      </c>
    </row>
    <row r="570" spans="1:25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9" t="str">
        <f>VLOOKUP(Таблица1[[#This Row],[Region]],Таблица5[],2,FALSE)</f>
        <v>Anna Andreadi</v>
      </c>
      <c r="W570" s="19" t="str">
        <f>IFERROR(VLOOKUP(Таблица1[[#This Row],[Order ID]],Таблица4[],2,FALSE),"")</f>
        <v/>
      </c>
      <c r="X570" s="19">
        <f>NOT(IFERROR(VLOOKUP(Таблица1[[#This Row],[Order ID]],Таблица4[],2,FALSE),0))*1</f>
        <v>1</v>
      </c>
      <c r="Y570" s="19">
        <f>IF(SUMPRODUCT(($F$2:$F570=F570)*1)&gt;1,0,1)</f>
        <v>0</v>
      </c>
    </row>
    <row r="571" spans="1:25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9" t="str">
        <f>VLOOKUP(Таблица1[[#This Row],[Region]],Таблица5[],2,FALSE)</f>
        <v>Anna Andreadi</v>
      </c>
      <c r="W571" s="19" t="str">
        <f>IFERROR(VLOOKUP(Таблица1[[#This Row],[Order ID]],Таблица4[],2,FALSE),"")</f>
        <v/>
      </c>
      <c r="X571" s="19">
        <f>NOT(IFERROR(VLOOKUP(Таблица1[[#This Row],[Order ID]],Таблица4[],2,FALSE),0))*1</f>
        <v>1</v>
      </c>
      <c r="Y571" s="19">
        <f>IF(SUMPRODUCT(($F$2:$F571=F571)*1)&gt;1,0,1)</f>
        <v>0</v>
      </c>
    </row>
    <row r="572" spans="1:25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9" t="str">
        <f>VLOOKUP(Таблица1[[#This Row],[Region]],Таблица5[],2,FALSE)</f>
        <v>Chuck Magee</v>
      </c>
      <c r="W572" s="19" t="str">
        <f>IFERROR(VLOOKUP(Таблица1[[#This Row],[Order ID]],Таблица4[],2,FALSE),"")</f>
        <v/>
      </c>
      <c r="X572" s="19">
        <f>NOT(IFERROR(VLOOKUP(Таблица1[[#This Row],[Order ID]],Таблица4[],2,FALSE),0))*1</f>
        <v>1</v>
      </c>
      <c r="Y572" s="19">
        <f>IF(SUMPRODUCT(($F$2:$F572=F572)*1)&gt;1,0,1)</f>
        <v>1</v>
      </c>
    </row>
    <row r="573" spans="1:25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9" t="str">
        <f>VLOOKUP(Таблица1[[#This Row],[Region]],Таблица5[],2,FALSE)</f>
        <v>Chuck Magee</v>
      </c>
      <c r="W573" s="19" t="str">
        <f>IFERROR(VLOOKUP(Таблица1[[#This Row],[Order ID]],Таблица4[],2,FALSE),"")</f>
        <v/>
      </c>
      <c r="X573" s="19">
        <f>NOT(IFERROR(VLOOKUP(Таблица1[[#This Row],[Order ID]],Таблица4[],2,FALSE),0))*1</f>
        <v>1</v>
      </c>
      <c r="Y573" s="19">
        <f>IF(SUMPRODUCT(($F$2:$F573=F573)*1)&gt;1,0,1)</f>
        <v>0</v>
      </c>
    </row>
    <row r="574" spans="1:25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9" t="str">
        <f>VLOOKUP(Таблица1[[#This Row],[Region]],Таблица5[],2,FALSE)</f>
        <v>Chuck Magee</v>
      </c>
      <c r="W574" s="19" t="str">
        <f>IFERROR(VLOOKUP(Таблица1[[#This Row],[Order ID]],Таблица4[],2,FALSE),"")</f>
        <v/>
      </c>
      <c r="X574" s="19">
        <f>NOT(IFERROR(VLOOKUP(Таблица1[[#This Row],[Order ID]],Таблица4[],2,FALSE),0))*1</f>
        <v>1</v>
      </c>
      <c r="Y574" s="19">
        <f>IF(SUMPRODUCT(($F$2:$F574=F574)*1)&gt;1,0,1)</f>
        <v>0</v>
      </c>
    </row>
    <row r="575" spans="1:25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9" t="str">
        <f>VLOOKUP(Таблица1[[#This Row],[Region]],Таблица5[],2,FALSE)</f>
        <v>Chuck Magee</v>
      </c>
      <c r="W575" s="19" t="str">
        <f>IFERROR(VLOOKUP(Таблица1[[#This Row],[Order ID]],Таблица4[],2,FALSE),"")</f>
        <v/>
      </c>
      <c r="X575" s="19">
        <f>NOT(IFERROR(VLOOKUP(Таблица1[[#This Row],[Order ID]],Таблица4[],2,FALSE),0))*1</f>
        <v>1</v>
      </c>
      <c r="Y575" s="19">
        <f>IF(SUMPRODUCT(($F$2:$F575=F575)*1)&gt;1,0,1)</f>
        <v>0</v>
      </c>
    </row>
    <row r="576" spans="1:25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9" t="str">
        <f>VLOOKUP(Таблица1[[#This Row],[Region]],Таблица5[],2,FALSE)</f>
        <v>Anna Andreadi</v>
      </c>
      <c r="W576" s="19" t="str">
        <f>IFERROR(VLOOKUP(Таблица1[[#This Row],[Order ID]],Таблица4[],2,FALSE),"")</f>
        <v/>
      </c>
      <c r="X576" s="19">
        <f>NOT(IFERROR(VLOOKUP(Таблица1[[#This Row],[Order ID]],Таблица4[],2,FALSE),0))*1</f>
        <v>1</v>
      </c>
      <c r="Y576" s="19">
        <f>IF(SUMPRODUCT(($F$2:$F576=F576)*1)&gt;1,0,1)</f>
        <v>1</v>
      </c>
    </row>
    <row r="577" spans="1:25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9" t="str">
        <f>VLOOKUP(Таблица1[[#This Row],[Region]],Таблица5[],2,FALSE)</f>
        <v>Anna Andreadi</v>
      </c>
      <c r="W577" s="19" t="str">
        <f>IFERROR(VLOOKUP(Таблица1[[#This Row],[Order ID]],Таблица4[],2,FALSE),"")</f>
        <v/>
      </c>
      <c r="X577" s="19">
        <f>NOT(IFERROR(VLOOKUP(Таблица1[[#This Row],[Order ID]],Таблица4[],2,FALSE),0))*1</f>
        <v>1</v>
      </c>
      <c r="Y577" s="19">
        <f>IF(SUMPRODUCT(($F$2:$F577=F577)*1)&gt;1,0,1)</f>
        <v>1</v>
      </c>
    </row>
    <row r="578" spans="1:25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9" t="str">
        <f>VLOOKUP(Таблица1[[#This Row],[Region]],Таблица5[],2,FALSE)</f>
        <v>Anna Andreadi</v>
      </c>
      <c r="W578" s="19" t="str">
        <f>IFERROR(VLOOKUP(Таблица1[[#This Row],[Order ID]],Таблица4[],2,FALSE),"")</f>
        <v/>
      </c>
      <c r="X578" s="19">
        <f>NOT(IFERROR(VLOOKUP(Таблица1[[#This Row],[Order ID]],Таблица4[],2,FALSE),0))*1</f>
        <v>1</v>
      </c>
      <c r="Y578" s="19">
        <f>IF(SUMPRODUCT(($F$2:$F578=F578)*1)&gt;1,0,1)</f>
        <v>0</v>
      </c>
    </row>
    <row r="579" spans="1:25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9" t="str">
        <f>VLOOKUP(Таблица1[[#This Row],[Region]],Таблица5[],2,FALSE)</f>
        <v>Anna Andreadi</v>
      </c>
      <c r="W579" s="19" t="str">
        <f>IFERROR(VLOOKUP(Таблица1[[#This Row],[Order ID]],Таблица4[],2,FALSE),"")</f>
        <v/>
      </c>
      <c r="X579" s="19">
        <f>NOT(IFERROR(VLOOKUP(Таблица1[[#This Row],[Order ID]],Таблица4[],2,FALSE),0))*1</f>
        <v>1</v>
      </c>
      <c r="Y579" s="19">
        <f>IF(SUMPRODUCT(($F$2:$F579=F579)*1)&gt;1,0,1)</f>
        <v>0</v>
      </c>
    </row>
    <row r="580" spans="1:25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9" t="str">
        <f>VLOOKUP(Таблица1[[#This Row],[Region]],Таблица5[],2,FALSE)</f>
        <v>Kelly Williams</v>
      </c>
      <c r="W580" s="19" t="str">
        <f>IFERROR(VLOOKUP(Таблица1[[#This Row],[Order ID]],Таблица4[],2,FALSE),"")</f>
        <v/>
      </c>
      <c r="X580" s="19">
        <f>NOT(IFERROR(VLOOKUP(Таблица1[[#This Row],[Order ID]],Таблица4[],2,FALSE),0))*1</f>
        <v>1</v>
      </c>
      <c r="Y580" s="19">
        <f>IF(SUMPRODUCT(($F$2:$F580=F580)*1)&gt;1,0,1)</f>
        <v>1</v>
      </c>
    </row>
    <row r="581" spans="1:25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9" t="str">
        <f>VLOOKUP(Таблица1[[#This Row],[Region]],Таблица5[],2,FALSE)</f>
        <v>Kelly Williams</v>
      </c>
      <c r="W581" s="19" t="str">
        <f>IFERROR(VLOOKUP(Таблица1[[#This Row],[Order ID]],Таблица4[],2,FALSE),"")</f>
        <v/>
      </c>
      <c r="X581" s="19">
        <f>NOT(IFERROR(VLOOKUP(Таблица1[[#This Row],[Order ID]],Таблица4[],2,FALSE),0))*1</f>
        <v>1</v>
      </c>
      <c r="Y581" s="19">
        <f>IF(SUMPRODUCT(($F$2:$F581=F581)*1)&gt;1,0,1)</f>
        <v>0</v>
      </c>
    </row>
    <row r="582" spans="1:25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9" t="str">
        <f>VLOOKUP(Таблица1[[#This Row],[Region]],Таблица5[],2,FALSE)</f>
        <v>Anna Andreadi</v>
      </c>
      <c r="W582" s="19" t="str">
        <f>IFERROR(VLOOKUP(Таблица1[[#This Row],[Order ID]],Таблица4[],2,FALSE),"")</f>
        <v/>
      </c>
      <c r="X582" s="19">
        <f>NOT(IFERROR(VLOOKUP(Таблица1[[#This Row],[Order ID]],Таблица4[],2,FALSE),0))*1</f>
        <v>1</v>
      </c>
      <c r="Y582" s="19">
        <f>IF(SUMPRODUCT(($F$2:$F582=F582)*1)&gt;1,0,1)</f>
        <v>1</v>
      </c>
    </row>
    <row r="583" spans="1:25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9" t="str">
        <f>VLOOKUP(Таблица1[[#This Row],[Region]],Таблица5[],2,FALSE)</f>
        <v>Anna Andreadi</v>
      </c>
      <c r="W583" s="19" t="str">
        <f>IFERROR(VLOOKUP(Таблица1[[#This Row],[Order ID]],Таблица4[],2,FALSE),"")</f>
        <v/>
      </c>
      <c r="X583" s="19">
        <f>NOT(IFERROR(VLOOKUP(Таблица1[[#This Row],[Order ID]],Таблица4[],2,FALSE),0))*1</f>
        <v>1</v>
      </c>
      <c r="Y583" s="19">
        <f>IF(SUMPRODUCT(($F$2:$F583=F583)*1)&gt;1,0,1)</f>
        <v>1</v>
      </c>
    </row>
    <row r="584" spans="1:25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9" t="str">
        <f>VLOOKUP(Таблица1[[#This Row],[Region]],Таблица5[],2,FALSE)</f>
        <v>Anna Andreadi</v>
      </c>
      <c r="W584" s="19" t="str">
        <f>IFERROR(VLOOKUP(Таблица1[[#This Row],[Order ID]],Таблица4[],2,FALSE),"")</f>
        <v/>
      </c>
      <c r="X584" s="19">
        <f>NOT(IFERROR(VLOOKUP(Таблица1[[#This Row],[Order ID]],Таблица4[],2,FALSE),0))*1</f>
        <v>1</v>
      </c>
      <c r="Y584" s="19">
        <f>IF(SUMPRODUCT(($F$2:$F584=F584)*1)&gt;1,0,1)</f>
        <v>0</v>
      </c>
    </row>
    <row r="585" spans="1:25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9" t="str">
        <f>VLOOKUP(Таблица1[[#This Row],[Region]],Таблица5[],2,FALSE)</f>
        <v>Anna Andreadi</v>
      </c>
      <c r="W585" s="19" t="str">
        <f>IFERROR(VLOOKUP(Таблица1[[#This Row],[Order ID]],Таблица4[],2,FALSE),"")</f>
        <v/>
      </c>
      <c r="X585" s="19">
        <f>NOT(IFERROR(VLOOKUP(Таблица1[[#This Row],[Order ID]],Таблица4[],2,FALSE),0))*1</f>
        <v>1</v>
      </c>
      <c r="Y585" s="19">
        <f>IF(SUMPRODUCT(($F$2:$F585=F585)*1)&gt;1,0,1)</f>
        <v>0</v>
      </c>
    </row>
    <row r="586" spans="1:25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9" t="str">
        <f>VLOOKUP(Таблица1[[#This Row],[Region]],Таблица5[],2,FALSE)</f>
        <v>Anna Andreadi</v>
      </c>
      <c r="W586" s="19" t="str">
        <f>IFERROR(VLOOKUP(Таблица1[[#This Row],[Order ID]],Таблица4[],2,FALSE),"")</f>
        <v/>
      </c>
      <c r="X586" s="19">
        <f>NOT(IFERROR(VLOOKUP(Таблица1[[#This Row],[Order ID]],Таблица4[],2,FALSE),0))*1</f>
        <v>1</v>
      </c>
      <c r="Y586" s="19">
        <f>IF(SUMPRODUCT(($F$2:$F586=F586)*1)&gt;1,0,1)</f>
        <v>0</v>
      </c>
    </row>
    <row r="587" spans="1:25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9" t="str">
        <f>VLOOKUP(Таблица1[[#This Row],[Region]],Таблица5[],2,FALSE)</f>
        <v>Anna Andreadi</v>
      </c>
      <c r="W587" s="19" t="str">
        <f>IFERROR(VLOOKUP(Таблица1[[#This Row],[Order ID]],Таблица4[],2,FALSE),"")</f>
        <v/>
      </c>
      <c r="X587" s="19">
        <f>NOT(IFERROR(VLOOKUP(Таблица1[[#This Row],[Order ID]],Таблица4[],2,FALSE),0))*1</f>
        <v>1</v>
      </c>
      <c r="Y587" s="19">
        <f>IF(SUMPRODUCT(($F$2:$F587=F587)*1)&gt;1,0,1)</f>
        <v>0</v>
      </c>
    </row>
    <row r="588" spans="1:25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9" t="str">
        <f>VLOOKUP(Таблица1[[#This Row],[Region]],Таблица5[],2,FALSE)</f>
        <v>Cassandra Brandow</v>
      </c>
      <c r="W588" s="19" t="str">
        <f>IFERROR(VLOOKUP(Таблица1[[#This Row],[Order ID]],Таблица4[],2,FALSE),"")</f>
        <v/>
      </c>
      <c r="X588" s="19">
        <f>NOT(IFERROR(VLOOKUP(Таблица1[[#This Row],[Order ID]],Таблица4[],2,FALSE),0))*1</f>
        <v>1</v>
      </c>
      <c r="Y588" s="19">
        <f>IF(SUMPRODUCT(($F$2:$F588=F588)*1)&gt;1,0,1)</f>
        <v>1</v>
      </c>
    </row>
    <row r="589" spans="1:25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9" t="str">
        <f>VLOOKUP(Таблица1[[#This Row],[Region]],Таблица5[],2,FALSE)</f>
        <v>Cassandra Brandow</v>
      </c>
      <c r="W589" s="19" t="str">
        <f>IFERROR(VLOOKUP(Таблица1[[#This Row],[Order ID]],Таблица4[],2,FALSE),"")</f>
        <v/>
      </c>
      <c r="X589" s="19">
        <f>NOT(IFERROR(VLOOKUP(Таблица1[[#This Row],[Order ID]],Таблица4[],2,FALSE),0))*1</f>
        <v>1</v>
      </c>
      <c r="Y589" s="19">
        <f>IF(SUMPRODUCT(($F$2:$F589=F589)*1)&gt;1,0,1)</f>
        <v>0</v>
      </c>
    </row>
    <row r="590" spans="1:25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9" t="str">
        <f>VLOOKUP(Таблица1[[#This Row],[Region]],Таблица5[],2,FALSE)</f>
        <v>Anna Andreadi</v>
      </c>
      <c r="W590" s="19">
        <f>IFERROR(VLOOKUP(Таблица1[[#This Row],[Order ID]],Таблица4[],2,FALSE),"")</f>
        <v>1</v>
      </c>
      <c r="X590" s="19">
        <f>NOT(IFERROR(VLOOKUP(Таблица1[[#This Row],[Order ID]],Таблица4[],2,FALSE),0))*1</f>
        <v>0</v>
      </c>
      <c r="Y590" s="19">
        <f>IF(SUMPRODUCT(($F$2:$F590=F590)*1)&gt;1,0,1)</f>
        <v>1</v>
      </c>
    </row>
    <row r="591" spans="1:25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9" t="str">
        <f>VLOOKUP(Таблица1[[#This Row],[Region]],Таблица5[],2,FALSE)</f>
        <v>Anna Andreadi</v>
      </c>
      <c r="W591" s="19">
        <f>IFERROR(VLOOKUP(Таблица1[[#This Row],[Order ID]],Таблица4[],2,FALSE),"")</f>
        <v>1</v>
      </c>
      <c r="X591" s="19">
        <f>NOT(IFERROR(VLOOKUP(Таблица1[[#This Row],[Order ID]],Таблица4[],2,FALSE),0))*1</f>
        <v>0</v>
      </c>
      <c r="Y591" s="19">
        <f>IF(SUMPRODUCT(($F$2:$F591=F591)*1)&gt;1,0,1)</f>
        <v>0</v>
      </c>
    </row>
    <row r="592" spans="1:25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9" t="str">
        <f>VLOOKUP(Таблица1[[#This Row],[Region]],Таблица5[],2,FALSE)</f>
        <v>Anna Andreadi</v>
      </c>
      <c r="W592" s="19">
        <f>IFERROR(VLOOKUP(Таблица1[[#This Row],[Order ID]],Таблица4[],2,FALSE),"")</f>
        <v>1</v>
      </c>
      <c r="X592" s="19">
        <f>NOT(IFERROR(VLOOKUP(Таблица1[[#This Row],[Order ID]],Таблица4[],2,FALSE),0))*1</f>
        <v>0</v>
      </c>
      <c r="Y592" s="19">
        <f>IF(SUMPRODUCT(($F$2:$F592=F592)*1)&gt;1,0,1)</f>
        <v>0</v>
      </c>
    </row>
    <row r="593" spans="1:25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9" t="str">
        <f>VLOOKUP(Таблица1[[#This Row],[Region]],Таблица5[],2,FALSE)</f>
        <v>Anna Andreadi</v>
      </c>
      <c r="W593" s="19">
        <f>IFERROR(VLOOKUP(Таблица1[[#This Row],[Order ID]],Таблица4[],2,FALSE),"")</f>
        <v>1</v>
      </c>
      <c r="X593" s="19">
        <f>NOT(IFERROR(VLOOKUP(Таблица1[[#This Row],[Order ID]],Таблица4[],2,FALSE),0))*1</f>
        <v>0</v>
      </c>
      <c r="Y593" s="19">
        <f>IF(SUMPRODUCT(($F$2:$F593=F593)*1)&gt;1,0,1)</f>
        <v>0</v>
      </c>
    </row>
    <row r="594" spans="1:25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9" t="str">
        <f>VLOOKUP(Таблица1[[#This Row],[Region]],Таблица5[],2,FALSE)</f>
        <v>Kelly Williams</v>
      </c>
      <c r="W594" s="19" t="str">
        <f>IFERROR(VLOOKUP(Таблица1[[#This Row],[Order ID]],Таблица4[],2,FALSE),"")</f>
        <v/>
      </c>
      <c r="X594" s="19">
        <f>NOT(IFERROR(VLOOKUP(Таблица1[[#This Row],[Order ID]],Таблица4[],2,FALSE),0))*1</f>
        <v>1</v>
      </c>
      <c r="Y594" s="19">
        <f>IF(SUMPRODUCT(($F$2:$F594=F594)*1)&gt;1,0,1)</f>
        <v>1</v>
      </c>
    </row>
    <row r="595" spans="1:25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9" t="str">
        <f>VLOOKUP(Таблица1[[#This Row],[Region]],Таблица5[],2,FALSE)</f>
        <v>Kelly Williams</v>
      </c>
      <c r="W595" s="19" t="str">
        <f>IFERROR(VLOOKUP(Таблица1[[#This Row],[Order ID]],Таблица4[],2,FALSE),"")</f>
        <v/>
      </c>
      <c r="X595" s="19">
        <f>NOT(IFERROR(VLOOKUP(Таблица1[[#This Row],[Order ID]],Таблица4[],2,FALSE),0))*1</f>
        <v>1</v>
      </c>
      <c r="Y595" s="19">
        <f>IF(SUMPRODUCT(($F$2:$F595=F595)*1)&gt;1,0,1)</f>
        <v>0</v>
      </c>
    </row>
    <row r="596" spans="1:25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9" t="str">
        <f>VLOOKUP(Таблица1[[#This Row],[Region]],Таблица5[],2,FALSE)</f>
        <v>Anna Andreadi</v>
      </c>
      <c r="W596" s="19" t="str">
        <f>IFERROR(VLOOKUP(Таблица1[[#This Row],[Order ID]],Таблица4[],2,FALSE),"")</f>
        <v/>
      </c>
      <c r="X596" s="19">
        <f>NOT(IFERROR(VLOOKUP(Таблица1[[#This Row],[Order ID]],Таблица4[],2,FALSE),0))*1</f>
        <v>1</v>
      </c>
      <c r="Y596" s="19">
        <f>IF(SUMPRODUCT(($F$2:$F596=F596)*1)&gt;1,0,1)</f>
        <v>1</v>
      </c>
    </row>
    <row r="597" spans="1:25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9" t="str">
        <f>VLOOKUP(Таблица1[[#This Row],[Region]],Таблица5[],2,FALSE)</f>
        <v>Anna Andreadi</v>
      </c>
      <c r="W597" s="19" t="str">
        <f>IFERROR(VLOOKUP(Таблица1[[#This Row],[Order ID]],Таблица4[],2,FALSE),"")</f>
        <v/>
      </c>
      <c r="X597" s="19">
        <f>NOT(IFERROR(VLOOKUP(Таблица1[[#This Row],[Order ID]],Таблица4[],2,FALSE),0))*1</f>
        <v>1</v>
      </c>
      <c r="Y597" s="19">
        <f>IF(SUMPRODUCT(($F$2:$F597=F597)*1)&gt;1,0,1)</f>
        <v>0</v>
      </c>
    </row>
    <row r="598" spans="1:25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9" t="str">
        <f>VLOOKUP(Таблица1[[#This Row],[Region]],Таблица5[],2,FALSE)</f>
        <v>Anna Andreadi</v>
      </c>
      <c r="W598" s="19" t="str">
        <f>IFERROR(VLOOKUP(Таблица1[[#This Row],[Order ID]],Таблица4[],2,FALSE),"")</f>
        <v/>
      </c>
      <c r="X598" s="19">
        <f>NOT(IFERROR(VLOOKUP(Таблица1[[#This Row],[Order ID]],Таблица4[],2,FALSE),0))*1</f>
        <v>1</v>
      </c>
      <c r="Y598" s="19">
        <f>IF(SUMPRODUCT(($F$2:$F598=F598)*1)&gt;1,0,1)</f>
        <v>0</v>
      </c>
    </row>
    <row r="599" spans="1:25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9" t="str">
        <f>VLOOKUP(Таблица1[[#This Row],[Region]],Таблица5[],2,FALSE)</f>
        <v>Anna Andreadi</v>
      </c>
      <c r="W599" s="19" t="str">
        <f>IFERROR(VLOOKUP(Таблица1[[#This Row],[Order ID]],Таблица4[],2,FALSE),"")</f>
        <v/>
      </c>
      <c r="X599" s="19">
        <f>NOT(IFERROR(VLOOKUP(Таблица1[[#This Row],[Order ID]],Таблица4[],2,FALSE),0))*1</f>
        <v>1</v>
      </c>
      <c r="Y599" s="19">
        <f>IF(SUMPRODUCT(($F$2:$F599=F599)*1)&gt;1,0,1)</f>
        <v>0</v>
      </c>
    </row>
    <row r="600" spans="1:25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9" t="str">
        <f>VLOOKUP(Таблица1[[#This Row],[Region]],Таблица5[],2,FALSE)</f>
        <v>Chuck Magee</v>
      </c>
      <c r="W600" s="19" t="str">
        <f>IFERROR(VLOOKUP(Таблица1[[#This Row],[Order ID]],Таблица4[],2,FALSE),"")</f>
        <v/>
      </c>
      <c r="X600" s="19">
        <f>NOT(IFERROR(VLOOKUP(Таблица1[[#This Row],[Order ID]],Таблица4[],2,FALSE),0))*1</f>
        <v>1</v>
      </c>
      <c r="Y600" s="19">
        <f>IF(SUMPRODUCT(($F$2:$F600=F600)*1)&gt;1,0,1)</f>
        <v>1</v>
      </c>
    </row>
    <row r="601" spans="1:25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9" t="str">
        <f>VLOOKUP(Таблица1[[#This Row],[Region]],Таблица5[],2,FALSE)</f>
        <v>Chuck Magee</v>
      </c>
      <c r="W601" s="19" t="str">
        <f>IFERROR(VLOOKUP(Таблица1[[#This Row],[Order ID]],Таблица4[],2,FALSE),"")</f>
        <v/>
      </c>
      <c r="X601" s="19">
        <f>NOT(IFERROR(VLOOKUP(Таблица1[[#This Row],[Order ID]],Таблица4[],2,FALSE),0))*1</f>
        <v>1</v>
      </c>
      <c r="Y601" s="19">
        <f>IF(SUMPRODUCT(($F$2:$F601=F601)*1)&gt;1,0,1)</f>
        <v>1</v>
      </c>
    </row>
    <row r="602" spans="1:25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9" t="str">
        <f>VLOOKUP(Таблица1[[#This Row],[Region]],Таблица5[],2,FALSE)</f>
        <v>Chuck Magee</v>
      </c>
      <c r="W602" s="19" t="str">
        <f>IFERROR(VLOOKUP(Таблица1[[#This Row],[Order ID]],Таблица4[],2,FALSE),"")</f>
        <v/>
      </c>
      <c r="X602" s="19">
        <f>NOT(IFERROR(VLOOKUP(Таблица1[[#This Row],[Order ID]],Таблица4[],2,FALSE),0))*1</f>
        <v>1</v>
      </c>
      <c r="Y602" s="19">
        <f>IF(SUMPRODUCT(($F$2:$F602=F602)*1)&gt;1,0,1)</f>
        <v>0</v>
      </c>
    </row>
    <row r="603" spans="1:25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9" t="str">
        <f>VLOOKUP(Таблица1[[#This Row],[Region]],Таблица5[],2,FALSE)</f>
        <v>Chuck Magee</v>
      </c>
      <c r="W603" s="19" t="str">
        <f>IFERROR(VLOOKUP(Таблица1[[#This Row],[Order ID]],Таблица4[],2,FALSE),"")</f>
        <v/>
      </c>
      <c r="X603" s="19">
        <f>NOT(IFERROR(VLOOKUP(Таблица1[[#This Row],[Order ID]],Таблица4[],2,FALSE),0))*1</f>
        <v>1</v>
      </c>
      <c r="Y603" s="19">
        <f>IF(SUMPRODUCT(($F$2:$F603=F603)*1)&gt;1,0,1)</f>
        <v>0</v>
      </c>
    </row>
    <row r="604" spans="1:25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9" t="str">
        <f>VLOOKUP(Таблица1[[#This Row],[Region]],Таблица5[],2,FALSE)</f>
        <v>Cassandra Brandow</v>
      </c>
      <c r="W604" s="19" t="str">
        <f>IFERROR(VLOOKUP(Таблица1[[#This Row],[Order ID]],Таблица4[],2,FALSE),"")</f>
        <v/>
      </c>
      <c r="X604" s="19">
        <f>NOT(IFERROR(VLOOKUP(Таблица1[[#This Row],[Order ID]],Таблица4[],2,FALSE),0))*1</f>
        <v>1</v>
      </c>
      <c r="Y604" s="19">
        <f>IF(SUMPRODUCT(($F$2:$F604=F604)*1)&gt;1,0,1)</f>
        <v>1</v>
      </c>
    </row>
    <row r="605" spans="1:25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9" t="str">
        <f>VLOOKUP(Таблица1[[#This Row],[Region]],Таблица5[],2,FALSE)</f>
        <v>Cassandra Brandow</v>
      </c>
      <c r="W605" s="19" t="str">
        <f>IFERROR(VLOOKUP(Таблица1[[#This Row],[Order ID]],Таблица4[],2,FALSE),"")</f>
        <v/>
      </c>
      <c r="X605" s="19">
        <f>NOT(IFERROR(VLOOKUP(Таблица1[[#This Row],[Order ID]],Таблица4[],2,FALSE),0))*1</f>
        <v>1</v>
      </c>
      <c r="Y605" s="19">
        <f>IF(SUMPRODUCT(($F$2:$F605=F605)*1)&gt;1,0,1)</f>
        <v>0</v>
      </c>
    </row>
    <row r="606" spans="1:25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9" t="str">
        <f>VLOOKUP(Таблица1[[#This Row],[Region]],Таблица5[],2,FALSE)</f>
        <v>Cassandra Brandow</v>
      </c>
      <c r="W606" s="19" t="str">
        <f>IFERROR(VLOOKUP(Таблица1[[#This Row],[Order ID]],Таблица4[],2,FALSE),"")</f>
        <v/>
      </c>
      <c r="X606" s="19">
        <f>NOT(IFERROR(VLOOKUP(Таблица1[[#This Row],[Order ID]],Таблица4[],2,FALSE),0))*1</f>
        <v>1</v>
      </c>
      <c r="Y606" s="19">
        <f>IF(SUMPRODUCT(($F$2:$F606=F606)*1)&gt;1,0,1)</f>
        <v>0</v>
      </c>
    </row>
    <row r="607" spans="1:25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9" t="str">
        <f>VLOOKUP(Таблица1[[#This Row],[Region]],Таблица5[],2,FALSE)</f>
        <v>Cassandra Brandow</v>
      </c>
      <c r="W607" s="19" t="str">
        <f>IFERROR(VLOOKUP(Таблица1[[#This Row],[Order ID]],Таблица4[],2,FALSE),"")</f>
        <v/>
      </c>
      <c r="X607" s="19">
        <f>NOT(IFERROR(VLOOKUP(Таблица1[[#This Row],[Order ID]],Таблица4[],2,FALSE),0))*1</f>
        <v>1</v>
      </c>
      <c r="Y607" s="19">
        <f>IF(SUMPRODUCT(($F$2:$F607=F607)*1)&gt;1,0,1)</f>
        <v>0</v>
      </c>
    </row>
    <row r="608" spans="1:25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9" t="str">
        <f>VLOOKUP(Таблица1[[#This Row],[Region]],Таблица5[],2,FALSE)</f>
        <v>Cassandra Brandow</v>
      </c>
      <c r="W608" s="19" t="str">
        <f>IFERROR(VLOOKUP(Таблица1[[#This Row],[Order ID]],Таблица4[],2,FALSE),"")</f>
        <v/>
      </c>
      <c r="X608" s="19">
        <f>NOT(IFERROR(VLOOKUP(Таблица1[[#This Row],[Order ID]],Таблица4[],2,FALSE),0))*1</f>
        <v>1</v>
      </c>
      <c r="Y608" s="19">
        <f>IF(SUMPRODUCT(($F$2:$F608=F608)*1)&gt;1,0,1)</f>
        <v>0</v>
      </c>
    </row>
    <row r="609" spans="1:25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9" t="str">
        <f>VLOOKUP(Таблица1[[#This Row],[Region]],Таблица5[],2,FALSE)</f>
        <v>Chuck Magee</v>
      </c>
      <c r="W609" s="19" t="str">
        <f>IFERROR(VLOOKUP(Таблица1[[#This Row],[Order ID]],Таблица4[],2,FALSE),"")</f>
        <v/>
      </c>
      <c r="X609" s="19">
        <f>NOT(IFERROR(VLOOKUP(Таблица1[[#This Row],[Order ID]],Таблица4[],2,FALSE),0))*1</f>
        <v>1</v>
      </c>
      <c r="Y609" s="19">
        <f>IF(SUMPRODUCT(($F$2:$F609=F609)*1)&gt;1,0,1)</f>
        <v>1</v>
      </c>
    </row>
    <row r="610" spans="1:25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9" t="str">
        <f>VLOOKUP(Таблица1[[#This Row],[Region]],Таблица5[],2,FALSE)</f>
        <v>Chuck Magee</v>
      </c>
      <c r="W610" s="19" t="str">
        <f>IFERROR(VLOOKUP(Таблица1[[#This Row],[Order ID]],Таблица4[],2,FALSE),"")</f>
        <v/>
      </c>
      <c r="X610" s="19">
        <f>NOT(IFERROR(VLOOKUP(Таблица1[[#This Row],[Order ID]],Таблица4[],2,FALSE),0))*1</f>
        <v>1</v>
      </c>
      <c r="Y610" s="19">
        <f>IF(SUMPRODUCT(($F$2:$F610=F610)*1)&gt;1,0,1)</f>
        <v>0</v>
      </c>
    </row>
    <row r="611" spans="1:25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9" t="str">
        <f>VLOOKUP(Таблица1[[#This Row],[Region]],Таблица5[],2,FALSE)</f>
        <v>Chuck Magee</v>
      </c>
      <c r="W611" s="19" t="str">
        <f>IFERROR(VLOOKUP(Таблица1[[#This Row],[Order ID]],Таблица4[],2,FALSE),"")</f>
        <v/>
      </c>
      <c r="X611" s="19">
        <f>NOT(IFERROR(VLOOKUP(Таблица1[[#This Row],[Order ID]],Таблица4[],2,FALSE),0))*1</f>
        <v>1</v>
      </c>
      <c r="Y611" s="19">
        <f>IF(SUMPRODUCT(($F$2:$F611=F611)*1)&gt;1,0,1)</f>
        <v>0</v>
      </c>
    </row>
    <row r="612" spans="1:25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9" t="str">
        <f>VLOOKUP(Таблица1[[#This Row],[Region]],Таблица5[],2,FALSE)</f>
        <v>Kelly Williams</v>
      </c>
      <c r="W612" s="19" t="str">
        <f>IFERROR(VLOOKUP(Таблица1[[#This Row],[Order ID]],Таблица4[],2,FALSE),"")</f>
        <v/>
      </c>
      <c r="X612" s="19">
        <f>NOT(IFERROR(VLOOKUP(Таблица1[[#This Row],[Order ID]],Таблица4[],2,FALSE),0))*1</f>
        <v>1</v>
      </c>
      <c r="Y612" s="19">
        <f>IF(SUMPRODUCT(($F$2:$F612=F612)*1)&gt;1,0,1)</f>
        <v>1</v>
      </c>
    </row>
    <row r="613" spans="1:25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9" t="str">
        <f>VLOOKUP(Таблица1[[#This Row],[Region]],Таблица5[],2,FALSE)</f>
        <v>Kelly Williams</v>
      </c>
      <c r="W613" s="19" t="str">
        <f>IFERROR(VLOOKUP(Таблица1[[#This Row],[Order ID]],Таблица4[],2,FALSE),"")</f>
        <v/>
      </c>
      <c r="X613" s="19">
        <f>NOT(IFERROR(VLOOKUP(Таблица1[[#This Row],[Order ID]],Таблица4[],2,FALSE),0))*1</f>
        <v>1</v>
      </c>
      <c r="Y613" s="19">
        <f>IF(SUMPRODUCT(($F$2:$F613=F613)*1)&gt;1,0,1)</f>
        <v>0</v>
      </c>
    </row>
    <row r="614" spans="1:25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9" t="str">
        <f>VLOOKUP(Таблица1[[#This Row],[Region]],Таблица5[],2,FALSE)</f>
        <v>Chuck Magee</v>
      </c>
      <c r="W614" s="19" t="str">
        <f>IFERROR(VLOOKUP(Таблица1[[#This Row],[Order ID]],Таблица4[],2,FALSE),"")</f>
        <v/>
      </c>
      <c r="X614" s="19">
        <f>NOT(IFERROR(VLOOKUP(Таблица1[[#This Row],[Order ID]],Таблица4[],2,FALSE),0))*1</f>
        <v>1</v>
      </c>
      <c r="Y614" s="19">
        <f>IF(SUMPRODUCT(($F$2:$F614=F614)*1)&gt;1,0,1)</f>
        <v>1</v>
      </c>
    </row>
    <row r="615" spans="1:25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9" t="str">
        <f>VLOOKUP(Таблица1[[#This Row],[Region]],Таблица5[],2,FALSE)</f>
        <v>Chuck Magee</v>
      </c>
      <c r="W615" s="19" t="str">
        <f>IFERROR(VLOOKUP(Таблица1[[#This Row],[Order ID]],Таблица4[],2,FALSE),"")</f>
        <v/>
      </c>
      <c r="X615" s="19">
        <f>NOT(IFERROR(VLOOKUP(Таблица1[[#This Row],[Order ID]],Таблица4[],2,FALSE),0))*1</f>
        <v>1</v>
      </c>
      <c r="Y615" s="19">
        <f>IF(SUMPRODUCT(($F$2:$F615=F615)*1)&gt;1,0,1)</f>
        <v>0</v>
      </c>
    </row>
    <row r="616" spans="1:25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9" t="str">
        <f>VLOOKUP(Таблица1[[#This Row],[Region]],Таблица5[],2,FALSE)</f>
        <v>Chuck Magee</v>
      </c>
      <c r="W616" s="19" t="str">
        <f>IFERROR(VLOOKUP(Таблица1[[#This Row],[Order ID]],Таблица4[],2,FALSE),"")</f>
        <v/>
      </c>
      <c r="X616" s="19">
        <f>NOT(IFERROR(VLOOKUP(Таблица1[[#This Row],[Order ID]],Таблица4[],2,FALSE),0))*1</f>
        <v>1</v>
      </c>
      <c r="Y616" s="19">
        <f>IF(SUMPRODUCT(($F$2:$F616=F616)*1)&gt;1,0,1)</f>
        <v>1</v>
      </c>
    </row>
    <row r="617" spans="1:25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9" t="str">
        <f>VLOOKUP(Таблица1[[#This Row],[Region]],Таблица5[],2,FALSE)</f>
        <v>Chuck Magee</v>
      </c>
      <c r="W617" s="19" t="str">
        <f>IFERROR(VLOOKUP(Таблица1[[#This Row],[Order ID]],Таблица4[],2,FALSE),"")</f>
        <v/>
      </c>
      <c r="X617" s="19">
        <f>NOT(IFERROR(VLOOKUP(Таблица1[[#This Row],[Order ID]],Таблица4[],2,FALSE),0))*1</f>
        <v>1</v>
      </c>
      <c r="Y617" s="19">
        <f>IF(SUMPRODUCT(($F$2:$F617=F617)*1)&gt;1,0,1)</f>
        <v>0</v>
      </c>
    </row>
    <row r="618" spans="1:25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9" t="str">
        <f>VLOOKUP(Таблица1[[#This Row],[Region]],Таблица5[],2,FALSE)</f>
        <v>Chuck Magee</v>
      </c>
      <c r="W618" s="19" t="str">
        <f>IFERROR(VLOOKUP(Таблица1[[#This Row],[Order ID]],Таблица4[],2,FALSE),"")</f>
        <v/>
      </c>
      <c r="X618" s="19">
        <f>NOT(IFERROR(VLOOKUP(Таблица1[[#This Row],[Order ID]],Таблица4[],2,FALSE),0))*1</f>
        <v>1</v>
      </c>
      <c r="Y618" s="19">
        <f>IF(SUMPRODUCT(($F$2:$F618=F618)*1)&gt;1,0,1)</f>
        <v>1</v>
      </c>
    </row>
    <row r="619" spans="1:25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9" t="str">
        <f>VLOOKUP(Таблица1[[#This Row],[Region]],Таблица5[],2,FALSE)</f>
        <v>Chuck Magee</v>
      </c>
      <c r="W619" s="19" t="str">
        <f>IFERROR(VLOOKUP(Таблица1[[#This Row],[Order ID]],Таблица4[],2,FALSE),"")</f>
        <v/>
      </c>
      <c r="X619" s="19">
        <f>NOT(IFERROR(VLOOKUP(Таблица1[[#This Row],[Order ID]],Таблица4[],2,FALSE),0))*1</f>
        <v>1</v>
      </c>
      <c r="Y619" s="19">
        <f>IF(SUMPRODUCT(($F$2:$F619=F619)*1)&gt;1,0,1)</f>
        <v>0</v>
      </c>
    </row>
    <row r="620" spans="1:25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9" t="str">
        <f>VLOOKUP(Таблица1[[#This Row],[Region]],Таблица5[],2,FALSE)</f>
        <v>Chuck Magee</v>
      </c>
      <c r="W620" s="19" t="str">
        <f>IFERROR(VLOOKUP(Таблица1[[#This Row],[Order ID]],Таблица4[],2,FALSE),"")</f>
        <v/>
      </c>
      <c r="X620" s="19">
        <f>NOT(IFERROR(VLOOKUP(Таблица1[[#This Row],[Order ID]],Таблица4[],2,FALSE),0))*1</f>
        <v>1</v>
      </c>
      <c r="Y620" s="19">
        <f>IF(SUMPRODUCT(($F$2:$F620=F620)*1)&gt;1,0,1)</f>
        <v>0</v>
      </c>
    </row>
    <row r="621" spans="1:25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9" t="str">
        <f>VLOOKUP(Таблица1[[#This Row],[Region]],Таблица5[],2,FALSE)</f>
        <v>Chuck Magee</v>
      </c>
      <c r="W621" s="19" t="str">
        <f>IFERROR(VLOOKUP(Таблица1[[#This Row],[Order ID]],Таблица4[],2,FALSE),"")</f>
        <v/>
      </c>
      <c r="X621" s="19">
        <f>NOT(IFERROR(VLOOKUP(Таблица1[[#This Row],[Order ID]],Таблица4[],2,FALSE),0))*1</f>
        <v>1</v>
      </c>
      <c r="Y621" s="19">
        <f>IF(SUMPRODUCT(($F$2:$F621=F621)*1)&gt;1,0,1)</f>
        <v>0</v>
      </c>
    </row>
    <row r="622" spans="1:25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9" t="str">
        <f>VLOOKUP(Таблица1[[#This Row],[Region]],Таблица5[],2,FALSE)</f>
        <v>Chuck Magee</v>
      </c>
      <c r="W622" s="19" t="str">
        <f>IFERROR(VLOOKUP(Таблица1[[#This Row],[Order ID]],Таблица4[],2,FALSE),"")</f>
        <v/>
      </c>
      <c r="X622" s="19">
        <f>NOT(IFERROR(VLOOKUP(Таблица1[[#This Row],[Order ID]],Таблица4[],2,FALSE),0))*1</f>
        <v>1</v>
      </c>
      <c r="Y622" s="19">
        <f>IF(SUMPRODUCT(($F$2:$F622=F622)*1)&gt;1,0,1)</f>
        <v>0</v>
      </c>
    </row>
    <row r="623" spans="1:25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9" t="str">
        <f>VLOOKUP(Таблица1[[#This Row],[Region]],Таблица5[],2,FALSE)</f>
        <v>Kelly Williams</v>
      </c>
      <c r="W623" s="19" t="str">
        <f>IFERROR(VLOOKUP(Таблица1[[#This Row],[Order ID]],Таблица4[],2,FALSE),"")</f>
        <v/>
      </c>
      <c r="X623" s="19">
        <f>NOT(IFERROR(VLOOKUP(Таблица1[[#This Row],[Order ID]],Таблица4[],2,FALSE),0))*1</f>
        <v>1</v>
      </c>
      <c r="Y623" s="19">
        <f>IF(SUMPRODUCT(($F$2:$F623=F623)*1)&gt;1,0,1)</f>
        <v>1</v>
      </c>
    </row>
    <row r="624" spans="1:25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9" t="str">
        <f>VLOOKUP(Таблица1[[#This Row],[Region]],Таблица5[],2,FALSE)</f>
        <v>Kelly Williams</v>
      </c>
      <c r="W624" s="19" t="str">
        <f>IFERROR(VLOOKUP(Таблица1[[#This Row],[Order ID]],Таблица4[],2,FALSE),"")</f>
        <v/>
      </c>
      <c r="X624" s="19">
        <f>NOT(IFERROR(VLOOKUP(Таблица1[[#This Row],[Order ID]],Таблица4[],2,FALSE),0))*1</f>
        <v>1</v>
      </c>
      <c r="Y624" s="19">
        <f>IF(SUMPRODUCT(($F$2:$F624=F624)*1)&gt;1,0,1)</f>
        <v>1</v>
      </c>
    </row>
    <row r="625" spans="1:25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9" t="str">
        <f>VLOOKUP(Таблица1[[#This Row],[Region]],Таблица5[],2,FALSE)</f>
        <v>Kelly Williams</v>
      </c>
      <c r="W625" s="19" t="str">
        <f>IFERROR(VLOOKUP(Таблица1[[#This Row],[Order ID]],Таблица4[],2,FALSE),"")</f>
        <v/>
      </c>
      <c r="X625" s="19">
        <f>NOT(IFERROR(VLOOKUP(Таблица1[[#This Row],[Order ID]],Таблица4[],2,FALSE),0))*1</f>
        <v>1</v>
      </c>
      <c r="Y625" s="19">
        <f>IF(SUMPRODUCT(($F$2:$F625=F625)*1)&gt;1,0,1)</f>
        <v>0</v>
      </c>
    </row>
    <row r="626" spans="1:25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9" t="str">
        <f>VLOOKUP(Таблица1[[#This Row],[Region]],Таблица5[],2,FALSE)</f>
        <v>Kelly Williams</v>
      </c>
      <c r="W626" s="19" t="str">
        <f>IFERROR(VLOOKUP(Таблица1[[#This Row],[Order ID]],Таблица4[],2,FALSE),"")</f>
        <v/>
      </c>
      <c r="X626" s="19">
        <f>NOT(IFERROR(VLOOKUP(Таблица1[[#This Row],[Order ID]],Таблица4[],2,FALSE),0))*1</f>
        <v>1</v>
      </c>
      <c r="Y626" s="19">
        <f>IF(SUMPRODUCT(($F$2:$F626=F626)*1)&gt;1,0,1)</f>
        <v>0</v>
      </c>
    </row>
    <row r="627" spans="1:25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9" t="str">
        <f>VLOOKUP(Таблица1[[#This Row],[Region]],Таблица5[],2,FALSE)</f>
        <v>Kelly Williams</v>
      </c>
      <c r="W627" s="19" t="str">
        <f>IFERROR(VLOOKUP(Таблица1[[#This Row],[Order ID]],Таблица4[],2,FALSE),"")</f>
        <v/>
      </c>
      <c r="X627" s="19">
        <f>NOT(IFERROR(VLOOKUP(Таблица1[[#This Row],[Order ID]],Таблица4[],2,FALSE),0))*1</f>
        <v>1</v>
      </c>
      <c r="Y627" s="19">
        <f>IF(SUMPRODUCT(($F$2:$F627=F627)*1)&gt;1,0,1)</f>
        <v>0</v>
      </c>
    </row>
    <row r="628" spans="1:25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9" t="str">
        <f>VLOOKUP(Таблица1[[#This Row],[Region]],Таблица5[],2,FALSE)</f>
        <v>Chuck Magee</v>
      </c>
      <c r="W628" s="19" t="str">
        <f>IFERROR(VLOOKUP(Таблица1[[#This Row],[Order ID]],Таблица4[],2,FALSE),"")</f>
        <v/>
      </c>
      <c r="X628" s="19">
        <f>NOT(IFERROR(VLOOKUP(Таблица1[[#This Row],[Order ID]],Таблица4[],2,FALSE),0))*1</f>
        <v>1</v>
      </c>
      <c r="Y628" s="19">
        <f>IF(SUMPRODUCT(($F$2:$F628=F628)*1)&gt;1,0,1)</f>
        <v>1</v>
      </c>
    </row>
    <row r="629" spans="1:25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9" t="str">
        <f>VLOOKUP(Таблица1[[#This Row],[Region]],Таблица5[],2,FALSE)</f>
        <v>Anna Andreadi</v>
      </c>
      <c r="W629" s="19" t="str">
        <f>IFERROR(VLOOKUP(Таблица1[[#This Row],[Order ID]],Таблица4[],2,FALSE),"")</f>
        <v/>
      </c>
      <c r="X629" s="19">
        <f>NOT(IFERROR(VLOOKUP(Таблица1[[#This Row],[Order ID]],Таблица4[],2,FALSE),0))*1</f>
        <v>1</v>
      </c>
      <c r="Y629" s="19">
        <f>IF(SUMPRODUCT(($F$2:$F629=F629)*1)&gt;1,0,1)</f>
        <v>1</v>
      </c>
    </row>
    <row r="630" spans="1:25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9" t="str">
        <f>VLOOKUP(Таблица1[[#This Row],[Region]],Таблица5[],2,FALSE)</f>
        <v>Anna Andreadi</v>
      </c>
      <c r="W630" s="19" t="str">
        <f>IFERROR(VLOOKUP(Таблица1[[#This Row],[Order ID]],Таблица4[],2,FALSE),"")</f>
        <v/>
      </c>
      <c r="X630" s="19">
        <f>NOT(IFERROR(VLOOKUP(Таблица1[[#This Row],[Order ID]],Таблица4[],2,FALSE),0))*1</f>
        <v>1</v>
      </c>
      <c r="Y630" s="19">
        <f>IF(SUMPRODUCT(($F$2:$F630=F630)*1)&gt;1,0,1)</f>
        <v>0</v>
      </c>
    </row>
    <row r="631" spans="1:25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9" t="str">
        <f>VLOOKUP(Таблица1[[#This Row],[Region]],Таблица5[],2,FALSE)</f>
        <v>Anna Andreadi</v>
      </c>
      <c r="W631" s="19" t="str">
        <f>IFERROR(VLOOKUP(Таблица1[[#This Row],[Order ID]],Таблица4[],2,FALSE),"")</f>
        <v/>
      </c>
      <c r="X631" s="19">
        <f>NOT(IFERROR(VLOOKUP(Таблица1[[#This Row],[Order ID]],Таблица4[],2,FALSE),0))*1</f>
        <v>1</v>
      </c>
      <c r="Y631" s="19">
        <f>IF(SUMPRODUCT(($F$2:$F631=F631)*1)&gt;1,0,1)</f>
        <v>0</v>
      </c>
    </row>
    <row r="632" spans="1:25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9" t="str">
        <f>VLOOKUP(Таблица1[[#This Row],[Region]],Таблица5[],2,FALSE)</f>
        <v>Anna Andreadi</v>
      </c>
      <c r="W632" s="19">
        <f>IFERROR(VLOOKUP(Таблица1[[#This Row],[Order ID]],Таблица4[],2,FALSE),"")</f>
        <v>1</v>
      </c>
      <c r="X632" s="19">
        <f>NOT(IFERROR(VLOOKUP(Таблица1[[#This Row],[Order ID]],Таблица4[],2,FALSE),0))*1</f>
        <v>0</v>
      </c>
      <c r="Y632" s="19">
        <f>IF(SUMPRODUCT(($F$2:$F632=F632)*1)&gt;1,0,1)</f>
        <v>1</v>
      </c>
    </row>
    <row r="633" spans="1:25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9" t="str">
        <f>VLOOKUP(Таблица1[[#This Row],[Region]],Таблица5[],2,FALSE)</f>
        <v>Anna Andreadi</v>
      </c>
      <c r="W633" s="19">
        <f>IFERROR(VLOOKUP(Таблица1[[#This Row],[Order ID]],Таблица4[],2,FALSE),"")</f>
        <v>1</v>
      </c>
      <c r="X633" s="19">
        <f>NOT(IFERROR(VLOOKUP(Таблица1[[#This Row],[Order ID]],Таблица4[],2,FALSE),0))*1</f>
        <v>0</v>
      </c>
      <c r="Y633" s="19">
        <f>IF(SUMPRODUCT(($F$2:$F633=F633)*1)&gt;1,0,1)</f>
        <v>0</v>
      </c>
    </row>
    <row r="634" spans="1:25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9" t="str">
        <f>VLOOKUP(Таблица1[[#This Row],[Region]],Таблица5[],2,FALSE)</f>
        <v>Anna Andreadi</v>
      </c>
      <c r="W634" s="19">
        <f>IFERROR(VLOOKUP(Таблица1[[#This Row],[Order ID]],Таблица4[],2,FALSE),"")</f>
        <v>1</v>
      </c>
      <c r="X634" s="19">
        <f>NOT(IFERROR(VLOOKUP(Таблица1[[#This Row],[Order ID]],Таблица4[],2,FALSE),0))*1</f>
        <v>0</v>
      </c>
      <c r="Y634" s="19">
        <f>IF(SUMPRODUCT(($F$2:$F634=F634)*1)&gt;1,0,1)</f>
        <v>0</v>
      </c>
    </row>
    <row r="635" spans="1:25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9" t="str">
        <f>VLOOKUP(Таблица1[[#This Row],[Region]],Таблица5[],2,FALSE)</f>
        <v>Cassandra Brandow</v>
      </c>
      <c r="W635" s="19" t="str">
        <f>IFERROR(VLOOKUP(Таблица1[[#This Row],[Order ID]],Таблица4[],2,FALSE),"")</f>
        <v/>
      </c>
      <c r="X635" s="19">
        <f>NOT(IFERROR(VLOOKUP(Таблица1[[#This Row],[Order ID]],Таблица4[],2,FALSE),0))*1</f>
        <v>1</v>
      </c>
      <c r="Y635" s="19">
        <f>IF(SUMPRODUCT(($F$2:$F635=F635)*1)&gt;1,0,1)</f>
        <v>0</v>
      </c>
    </row>
    <row r="636" spans="1:25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9" t="str">
        <f>VLOOKUP(Таблица1[[#This Row],[Region]],Таблица5[],2,FALSE)</f>
        <v>Cassandra Brandow</v>
      </c>
      <c r="W636" s="19" t="str">
        <f>IFERROR(VLOOKUP(Таблица1[[#This Row],[Order ID]],Таблица4[],2,FALSE),"")</f>
        <v/>
      </c>
      <c r="X636" s="19">
        <f>NOT(IFERROR(VLOOKUP(Таблица1[[#This Row],[Order ID]],Таблица4[],2,FALSE),0))*1</f>
        <v>1</v>
      </c>
      <c r="Y636" s="19">
        <f>IF(SUMPRODUCT(($F$2:$F636=F636)*1)&gt;1,0,1)</f>
        <v>0</v>
      </c>
    </row>
    <row r="637" spans="1:25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9" t="str">
        <f>VLOOKUP(Таблица1[[#This Row],[Region]],Таблица5[],2,FALSE)</f>
        <v>Cassandra Brandow</v>
      </c>
      <c r="W637" s="19" t="str">
        <f>IFERROR(VLOOKUP(Таблица1[[#This Row],[Order ID]],Таблица4[],2,FALSE),"")</f>
        <v/>
      </c>
      <c r="X637" s="19">
        <f>NOT(IFERROR(VLOOKUP(Таблица1[[#This Row],[Order ID]],Таблица4[],2,FALSE),0))*1</f>
        <v>1</v>
      </c>
      <c r="Y637" s="19">
        <f>IF(SUMPRODUCT(($F$2:$F637=F637)*1)&gt;1,0,1)</f>
        <v>1</v>
      </c>
    </row>
    <row r="638" spans="1:25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9" t="str">
        <f>VLOOKUP(Таблица1[[#This Row],[Region]],Таблица5[],2,FALSE)</f>
        <v>Anna Andreadi</v>
      </c>
      <c r="W638" s="19" t="str">
        <f>IFERROR(VLOOKUP(Таблица1[[#This Row],[Order ID]],Таблица4[],2,FALSE),"")</f>
        <v/>
      </c>
      <c r="X638" s="19">
        <f>NOT(IFERROR(VLOOKUP(Таблица1[[#This Row],[Order ID]],Таблица4[],2,FALSE),0))*1</f>
        <v>1</v>
      </c>
      <c r="Y638" s="19">
        <f>IF(SUMPRODUCT(($F$2:$F638=F638)*1)&gt;1,0,1)</f>
        <v>1</v>
      </c>
    </row>
    <row r="639" spans="1:25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9" t="str">
        <f>VLOOKUP(Таблица1[[#This Row],[Region]],Таблица5[],2,FALSE)</f>
        <v>Anna Andreadi</v>
      </c>
      <c r="W639" s="19" t="str">
        <f>IFERROR(VLOOKUP(Таблица1[[#This Row],[Order ID]],Таблица4[],2,FALSE),"")</f>
        <v/>
      </c>
      <c r="X639" s="19">
        <f>NOT(IFERROR(VLOOKUP(Таблица1[[#This Row],[Order ID]],Таблица4[],2,FALSE),0))*1</f>
        <v>1</v>
      </c>
      <c r="Y639" s="19">
        <f>IF(SUMPRODUCT(($F$2:$F639=F639)*1)&gt;1,0,1)</f>
        <v>0</v>
      </c>
    </row>
    <row r="640" spans="1:25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9" t="str">
        <f>VLOOKUP(Таблица1[[#This Row],[Region]],Таблица5[],2,FALSE)</f>
        <v>Anna Andreadi</v>
      </c>
      <c r="W640" s="19">
        <f>IFERROR(VLOOKUP(Таблица1[[#This Row],[Order ID]],Таблица4[],2,FALSE),"")</f>
        <v>1</v>
      </c>
      <c r="X640" s="19">
        <f>NOT(IFERROR(VLOOKUP(Таблица1[[#This Row],[Order ID]],Таблица4[],2,FALSE),0))*1</f>
        <v>0</v>
      </c>
      <c r="Y640" s="19">
        <f>IF(SUMPRODUCT(($F$2:$F640=F640)*1)&gt;1,0,1)</f>
        <v>0</v>
      </c>
    </row>
    <row r="641" spans="1:25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9" t="str">
        <f>VLOOKUP(Таблица1[[#This Row],[Region]],Таблица5[],2,FALSE)</f>
        <v>Anna Andreadi</v>
      </c>
      <c r="W641" s="19">
        <f>IFERROR(VLOOKUP(Таблица1[[#This Row],[Order ID]],Таблица4[],2,FALSE),"")</f>
        <v>1</v>
      </c>
      <c r="X641" s="19">
        <f>NOT(IFERROR(VLOOKUP(Таблица1[[#This Row],[Order ID]],Таблица4[],2,FALSE),0))*1</f>
        <v>0</v>
      </c>
      <c r="Y641" s="19">
        <f>IF(SUMPRODUCT(($F$2:$F641=F641)*1)&gt;1,0,1)</f>
        <v>0</v>
      </c>
    </row>
    <row r="642" spans="1:25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9" t="str">
        <f>VLOOKUP(Таблица1[[#This Row],[Region]],Таблица5[],2,FALSE)</f>
        <v>Kelly Williams</v>
      </c>
      <c r="W642" s="19" t="str">
        <f>IFERROR(VLOOKUP(Таблица1[[#This Row],[Order ID]],Таблица4[],2,FALSE),"")</f>
        <v/>
      </c>
      <c r="X642" s="19">
        <f>NOT(IFERROR(VLOOKUP(Таблица1[[#This Row],[Order ID]],Таблица4[],2,FALSE),0))*1</f>
        <v>1</v>
      </c>
      <c r="Y642" s="19">
        <f>IF(SUMPRODUCT(($F$2:$F642=F642)*1)&gt;1,0,1)</f>
        <v>1</v>
      </c>
    </row>
    <row r="643" spans="1:25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9" t="str">
        <f>VLOOKUP(Таблица1[[#This Row],[Region]],Таблица5[],2,FALSE)</f>
        <v>Anna Andreadi</v>
      </c>
      <c r="W643" s="19" t="str">
        <f>IFERROR(VLOOKUP(Таблица1[[#This Row],[Order ID]],Таблица4[],2,FALSE),"")</f>
        <v/>
      </c>
      <c r="X643" s="19">
        <f>NOT(IFERROR(VLOOKUP(Таблица1[[#This Row],[Order ID]],Таблица4[],2,FALSE),0))*1</f>
        <v>1</v>
      </c>
      <c r="Y643" s="19">
        <f>IF(SUMPRODUCT(($F$2:$F643=F643)*1)&gt;1,0,1)</f>
        <v>1</v>
      </c>
    </row>
    <row r="644" spans="1:25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9" t="str">
        <f>VLOOKUP(Таблица1[[#This Row],[Region]],Таблица5[],2,FALSE)</f>
        <v>Anna Andreadi</v>
      </c>
      <c r="W644" s="19" t="str">
        <f>IFERROR(VLOOKUP(Таблица1[[#This Row],[Order ID]],Таблица4[],2,FALSE),"")</f>
        <v/>
      </c>
      <c r="X644" s="19">
        <f>NOT(IFERROR(VLOOKUP(Таблица1[[#This Row],[Order ID]],Таблица4[],2,FALSE),0))*1</f>
        <v>1</v>
      </c>
      <c r="Y644" s="19">
        <f>IF(SUMPRODUCT(($F$2:$F644=F644)*1)&gt;1,0,1)</f>
        <v>0</v>
      </c>
    </row>
    <row r="645" spans="1:25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9" t="str">
        <f>VLOOKUP(Таблица1[[#This Row],[Region]],Таблица5[],2,FALSE)</f>
        <v>Kelly Williams</v>
      </c>
      <c r="W645" s="19" t="str">
        <f>IFERROR(VLOOKUP(Таблица1[[#This Row],[Order ID]],Таблица4[],2,FALSE),"")</f>
        <v/>
      </c>
      <c r="X645" s="19">
        <f>NOT(IFERROR(VLOOKUP(Таблица1[[#This Row],[Order ID]],Таблица4[],2,FALSE),0))*1</f>
        <v>1</v>
      </c>
      <c r="Y645" s="19">
        <f>IF(SUMPRODUCT(($F$2:$F645=F645)*1)&gt;1,0,1)</f>
        <v>1</v>
      </c>
    </row>
    <row r="646" spans="1:25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9" t="str">
        <f>VLOOKUP(Таблица1[[#This Row],[Region]],Таблица5[],2,FALSE)</f>
        <v>Chuck Magee</v>
      </c>
      <c r="W646" s="19" t="str">
        <f>IFERROR(VLOOKUP(Таблица1[[#This Row],[Order ID]],Таблица4[],2,FALSE),"")</f>
        <v/>
      </c>
      <c r="X646" s="19">
        <f>NOT(IFERROR(VLOOKUP(Таблица1[[#This Row],[Order ID]],Таблица4[],2,FALSE),0))*1</f>
        <v>1</v>
      </c>
      <c r="Y646" s="19">
        <f>IF(SUMPRODUCT(($F$2:$F646=F646)*1)&gt;1,0,1)</f>
        <v>0</v>
      </c>
    </row>
    <row r="647" spans="1:25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9" t="str">
        <f>VLOOKUP(Таблица1[[#This Row],[Region]],Таблица5[],2,FALSE)</f>
        <v>Kelly Williams</v>
      </c>
      <c r="W647" s="19" t="str">
        <f>IFERROR(VLOOKUP(Таблица1[[#This Row],[Order ID]],Таблица4[],2,FALSE),"")</f>
        <v/>
      </c>
      <c r="X647" s="19">
        <f>NOT(IFERROR(VLOOKUP(Таблица1[[#This Row],[Order ID]],Таблица4[],2,FALSE),0))*1</f>
        <v>1</v>
      </c>
      <c r="Y647" s="19">
        <f>IF(SUMPRODUCT(($F$2:$F647=F647)*1)&gt;1,0,1)</f>
        <v>1</v>
      </c>
    </row>
    <row r="648" spans="1:25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9" t="str">
        <f>VLOOKUP(Таблица1[[#This Row],[Region]],Таблица5[],2,FALSE)</f>
        <v>Anna Andreadi</v>
      </c>
      <c r="W648" s="19" t="str">
        <f>IFERROR(VLOOKUP(Таблица1[[#This Row],[Order ID]],Таблица4[],2,FALSE),"")</f>
        <v/>
      </c>
      <c r="X648" s="19">
        <f>NOT(IFERROR(VLOOKUP(Таблица1[[#This Row],[Order ID]],Таблица4[],2,FALSE),0))*1</f>
        <v>1</v>
      </c>
      <c r="Y648" s="19">
        <f>IF(SUMPRODUCT(($F$2:$F648=F648)*1)&gt;1,0,1)</f>
        <v>0</v>
      </c>
    </row>
    <row r="649" spans="1:25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9" t="str">
        <f>VLOOKUP(Таблица1[[#This Row],[Region]],Таблица5[],2,FALSE)</f>
        <v>Anna Andreadi</v>
      </c>
      <c r="W649" s="19" t="str">
        <f>IFERROR(VLOOKUP(Таблица1[[#This Row],[Order ID]],Таблица4[],2,FALSE),"")</f>
        <v/>
      </c>
      <c r="X649" s="19">
        <f>NOT(IFERROR(VLOOKUP(Таблица1[[#This Row],[Order ID]],Таблица4[],2,FALSE),0))*1</f>
        <v>1</v>
      </c>
      <c r="Y649" s="19">
        <f>IF(SUMPRODUCT(($F$2:$F649=F649)*1)&gt;1,0,1)</f>
        <v>0</v>
      </c>
    </row>
    <row r="650" spans="1:25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9" t="str">
        <f>VLOOKUP(Таблица1[[#This Row],[Region]],Таблица5[],2,FALSE)</f>
        <v>Anna Andreadi</v>
      </c>
      <c r="W650" s="19" t="str">
        <f>IFERROR(VLOOKUP(Таблица1[[#This Row],[Order ID]],Таблица4[],2,FALSE),"")</f>
        <v/>
      </c>
      <c r="X650" s="19">
        <f>NOT(IFERROR(VLOOKUP(Таблица1[[#This Row],[Order ID]],Таблица4[],2,FALSE),0))*1</f>
        <v>1</v>
      </c>
      <c r="Y650" s="19">
        <f>IF(SUMPRODUCT(($F$2:$F650=F650)*1)&gt;1,0,1)</f>
        <v>1</v>
      </c>
    </row>
    <row r="651" spans="1:25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9" t="str">
        <f>VLOOKUP(Таблица1[[#This Row],[Region]],Таблица5[],2,FALSE)</f>
        <v>Anna Andreadi</v>
      </c>
      <c r="W651" s="19" t="str">
        <f>IFERROR(VLOOKUP(Таблица1[[#This Row],[Order ID]],Таблица4[],2,FALSE),"")</f>
        <v/>
      </c>
      <c r="X651" s="19">
        <f>NOT(IFERROR(VLOOKUP(Таблица1[[#This Row],[Order ID]],Таблица4[],2,FALSE),0))*1</f>
        <v>1</v>
      </c>
      <c r="Y651" s="19">
        <f>IF(SUMPRODUCT(($F$2:$F651=F651)*1)&gt;1,0,1)</f>
        <v>0</v>
      </c>
    </row>
    <row r="652" spans="1:25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9" t="str">
        <f>VLOOKUP(Таблица1[[#This Row],[Region]],Таблица5[],2,FALSE)</f>
        <v>Anna Andreadi</v>
      </c>
      <c r="W652" s="19" t="str">
        <f>IFERROR(VLOOKUP(Таблица1[[#This Row],[Order ID]],Таблица4[],2,FALSE),"")</f>
        <v/>
      </c>
      <c r="X652" s="19">
        <f>NOT(IFERROR(VLOOKUP(Таблица1[[#This Row],[Order ID]],Таблица4[],2,FALSE),0))*1</f>
        <v>1</v>
      </c>
      <c r="Y652" s="19">
        <f>IF(SUMPRODUCT(($F$2:$F652=F652)*1)&gt;1,0,1)</f>
        <v>0</v>
      </c>
    </row>
    <row r="653" spans="1:25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9" t="str">
        <f>VLOOKUP(Таблица1[[#This Row],[Region]],Таблица5[],2,FALSE)</f>
        <v>Chuck Magee</v>
      </c>
      <c r="W653" s="19" t="str">
        <f>IFERROR(VLOOKUP(Таблица1[[#This Row],[Order ID]],Таблица4[],2,FALSE),"")</f>
        <v/>
      </c>
      <c r="X653" s="19">
        <f>NOT(IFERROR(VLOOKUP(Таблица1[[#This Row],[Order ID]],Таблица4[],2,FALSE),0))*1</f>
        <v>1</v>
      </c>
      <c r="Y653" s="19">
        <f>IF(SUMPRODUCT(($F$2:$F653=F653)*1)&gt;1,0,1)</f>
        <v>1</v>
      </c>
    </row>
    <row r="654" spans="1:25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9" t="str">
        <f>VLOOKUP(Таблица1[[#This Row],[Region]],Таблица5[],2,FALSE)</f>
        <v>Chuck Magee</v>
      </c>
      <c r="W654" s="19" t="str">
        <f>IFERROR(VLOOKUP(Таблица1[[#This Row],[Order ID]],Таблица4[],2,FALSE),"")</f>
        <v/>
      </c>
      <c r="X654" s="19">
        <f>NOT(IFERROR(VLOOKUP(Таблица1[[#This Row],[Order ID]],Таблица4[],2,FALSE),0))*1</f>
        <v>1</v>
      </c>
      <c r="Y654" s="19">
        <f>IF(SUMPRODUCT(($F$2:$F654=F654)*1)&gt;1,0,1)</f>
        <v>0</v>
      </c>
    </row>
    <row r="655" spans="1:25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9" t="str">
        <f>VLOOKUP(Таблица1[[#This Row],[Region]],Таблица5[],2,FALSE)</f>
        <v>Chuck Magee</v>
      </c>
      <c r="W655" s="19" t="str">
        <f>IFERROR(VLOOKUP(Таблица1[[#This Row],[Order ID]],Таблица4[],2,FALSE),"")</f>
        <v/>
      </c>
      <c r="X655" s="19">
        <f>NOT(IFERROR(VLOOKUP(Таблица1[[#This Row],[Order ID]],Таблица4[],2,FALSE),0))*1</f>
        <v>1</v>
      </c>
      <c r="Y655" s="19">
        <f>IF(SUMPRODUCT(($F$2:$F655=F655)*1)&gt;1,0,1)</f>
        <v>0</v>
      </c>
    </row>
    <row r="656" spans="1:25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9" t="str">
        <f>VLOOKUP(Таблица1[[#This Row],[Region]],Таблица5[],2,FALSE)</f>
        <v>Chuck Magee</v>
      </c>
      <c r="W656" s="19" t="str">
        <f>IFERROR(VLOOKUP(Таблица1[[#This Row],[Order ID]],Таблица4[],2,FALSE),"")</f>
        <v/>
      </c>
      <c r="X656" s="19">
        <f>NOT(IFERROR(VLOOKUP(Таблица1[[#This Row],[Order ID]],Таблица4[],2,FALSE),0))*1</f>
        <v>1</v>
      </c>
      <c r="Y656" s="19">
        <f>IF(SUMPRODUCT(($F$2:$F656=F656)*1)&gt;1,0,1)</f>
        <v>1</v>
      </c>
    </row>
    <row r="657" spans="1:25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9" t="str">
        <f>VLOOKUP(Таблица1[[#This Row],[Region]],Таблица5[],2,FALSE)</f>
        <v>Chuck Magee</v>
      </c>
      <c r="W657" s="19" t="str">
        <f>IFERROR(VLOOKUP(Таблица1[[#This Row],[Order ID]],Таблица4[],2,FALSE),"")</f>
        <v/>
      </c>
      <c r="X657" s="19">
        <f>NOT(IFERROR(VLOOKUP(Таблица1[[#This Row],[Order ID]],Таблица4[],2,FALSE),0))*1</f>
        <v>1</v>
      </c>
      <c r="Y657" s="19">
        <f>IF(SUMPRODUCT(($F$2:$F657=F657)*1)&gt;1,0,1)</f>
        <v>0</v>
      </c>
    </row>
    <row r="658" spans="1:25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9" t="str">
        <f>VLOOKUP(Таблица1[[#This Row],[Region]],Таблица5[],2,FALSE)</f>
        <v>Chuck Magee</v>
      </c>
      <c r="W658" s="19" t="str">
        <f>IFERROR(VLOOKUP(Таблица1[[#This Row],[Order ID]],Таблица4[],2,FALSE),"")</f>
        <v/>
      </c>
      <c r="X658" s="19">
        <f>NOT(IFERROR(VLOOKUP(Таблица1[[#This Row],[Order ID]],Таблица4[],2,FALSE),0))*1</f>
        <v>1</v>
      </c>
      <c r="Y658" s="19">
        <f>IF(SUMPRODUCT(($F$2:$F658=F658)*1)&gt;1,0,1)</f>
        <v>0</v>
      </c>
    </row>
    <row r="659" spans="1:25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9" t="str">
        <f>VLOOKUP(Таблица1[[#This Row],[Region]],Таблица5[],2,FALSE)</f>
        <v>Kelly Williams</v>
      </c>
      <c r="W659" s="19" t="str">
        <f>IFERROR(VLOOKUP(Таблица1[[#This Row],[Order ID]],Таблица4[],2,FALSE),"")</f>
        <v/>
      </c>
      <c r="X659" s="19">
        <f>NOT(IFERROR(VLOOKUP(Таблица1[[#This Row],[Order ID]],Таблица4[],2,FALSE),0))*1</f>
        <v>1</v>
      </c>
      <c r="Y659" s="19">
        <f>IF(SUMPRODUCT(($F$2:$F659=F659)*1)&gt;1,0,1)</f>
        <v>1</v>
      </c>
    </row>
    <row r="660" spans="1:25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9" t="str">
        <f>VLOOKUP(Таблица1[[#This Row],[Region]],Таблица5[],2,FALSE)</f>
        <v>Kelly Williams</v>
      </c>
      <c r="W660" s="19" t="str">
        <f>IFERROR(VLOOKUP(Таблица1[[#This Row],[Order ID]],Таблица4[],2,FALSE),"")</f>
        <v/>
      </c>
      <c r="X660" s="19">
        <f>NOT(IFERROR(VLOOKUP(Таблица1[[#This Row],[Order ID]],Таблица4[],2,FALSE),0))*1</f>
        <v>1</v>
      </c>
      <c r="Y660" s="19">
        <f>IF(SUMPRODUCT(($F$2:$F660=F660)*1)&gt;1,0,1)</f>
        <v>0</v>
      </c>
    </row>
    <row r="661" spans="1:25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9" t="str">
        <f>VLOOKUP(Таблица1[[#This Row],[Region]],Таблица5[],2,FALSE)</f>
        <v>Kelly Williams</v>
      </c>
      <c r="W661" s="19" t="str">
        <f>IFERROR(VLOOKUP(Таблица1[[#This Row],[Order ID]],Таблица4[],2,FALSE),"")</f>
        <v/>
      </c>
      <c r="X661" s="19">
        <f>NOT(IFERROR(VLOOKUP(Таблица1[[#This Row],[Order ID]],Таблица4[],2,FALSE),0))*1</f>
        <v>1</v>
      </c>
      <c r="Y661" s="19">
        <f>IF(SUMPRODUCT(($F$2:$F661=F661)*1)&gt;1,0,1)</f>
        <v>0</v>
      </c>
    </row>
    <row r="662" spans="1:25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9" t="str">
        <f>VLOOKUP(Таблица1[[#This Row],[Region]],Таблица5[],2,FALSE)</f>
        <v>Kelly Williams</v>
      </c>
      <c r="W662" s="19" t="str">
        <f>IFERROR(VLOOKUP(Таблица1[[#This Row],[Order ID]],Таблица4[],2,FALSE),"")</f>
        <v/>
      </c>
      <c r="X662" s="19">
        <f>NOT(IFERROR(VLOOKUP(Таблица1[[#This Row],[Order ID]],Таблица4[],2,FALSE),0))*1</f>
        <v>1</v>
      </c>
      <c r="Y662" s="19">
        <f>IF(SUMPRODUCT(($F$2:$F662=F662)*1)&gt;1,0,1)</f>
        <v>0</v>
      </c>
    </row>
    <row r="663" spans="1:25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9" t="str">
        <f>VLOOKUP(Таблица1[[#This Row],[Region]],Таблица5[],2,FALSE)</f>
        <v>Kelly Williams</v>
      </c>
      <c r="W663" s="19" t="str">
        <f>IFERROR(VLOOKUP(Таблица1[[#This Row],[Order ID]],Таблица4[],2,FALSE),"")</f>
        <v/>
      </c>
      <c r="X663" s="19">
        <f>NOT(IFERROR(VLOOKUP(Таблица1[[#This Row],[Order ID]],Таблица4[],2,FALSE),0))*1</f>
        <v>1</v>
      </c>
      <c r="Y663" s="19">
        <f>IF(SUMPRODUCT(($F$2:$F663=F663)*1)&gt;1,0,1)</f>
        <v>0</v>
      </c>
    </row>
    <row r="664" spans="1:25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9" t="str">
        <f>VLOOKUP(Таблица1[[#This Row],[Region]],Таблица5[],2,FALSE)</f>
        <v>Kelly Williams</v>
      </c>
      <c r="W664" s="19" t="str">
        <f>IFERROR(VLOOKUP(Таблица1[[#This Row],[Order ID]],Таблица4[],2,FALSE),"")</f>
        <v/>
      </c>
      <c r="X664" s="19">
        <f>NOT(IFERROR(VLOOKUP(Таблица1[[#This Row],[Order ID]],Таблица4[],2,FALSE),0))*1</f>
        <v>1</v>
      </c>
      <c r="Y664" s="19">
        <f>IF(SUMPRODUCT(($F$2:$F664=F664)*1)&gt;1,0,1)</f>
        <v>0</v>
      </c>
    </row>
    <row r="665" spans="1:25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9" t="str">
        <f>VLOOKUP(Таблица1[[#This Row],[Region]],Таблица5[],2,FALSE)</f>
        <v>Chuck Magee</v>
      </c>
      <c r="W665" s="19" t="str">
        <f>IFERROR(VLOOKUP(Таблица1[[#This Row],[Order ID]],Таблица4[],2,FALSE),"")</f>
        <v/>
      </c>
      <c r="X665" s="19">
        <f>NOT(IFERROR(VLOOKUP(Таблица1[[#This Row],[Order ID]],Таблица4[],2,FALSE),0))*1</f>
        <v>1</v>
      </c>
      <c r="Y665" s="19">
        <f>IF(SUMPRODUCT(($F$2:$F665=F665)*1)&gt;1,0,1)</f>
        <v>1</v>
      </c>
    </row>
    <row r="666" spans="1:25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9" t="str">
        <f>VLOOKUP(Таблица1[[#This Row],[Region]],Таблица5[],2,FALSE)</f>
        <v>Cassandra Brandow</v>
      </c>
      <c r="W666" s="19" t="str">
        <f>IFERROR(VLOOKUP(Таблица1[[#This Row],[Order ID]],Таблица4[],2,FALSE),"")</f>
        <v/>
      </c>
      <c r="X666" s="19">
        <f>NOT(IFERROR(VLOOKUP(Таблица1[[#This Row],[Order ID]],Таблица4[],2,FALSE),0))*1</f>
        <v>1</v>
      </c>
      <c r="Y666" s="19">
        <f>IF(SUMPRODUCT(($F$2:$F666=F666)*1)&gt;1,0,1)</f>
        <v>0</v>
      </c>
    </row>
    <row r="667" spans="1:25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9" t="str">
        <f>VLOOKUP(Таблица1[[#This Row],[Region]],Таблица5[],2,FALSE)</f>
        <v>Kelly Williams</v>
      </c>
      <c r="W667" s="19" t="str">
        <f>IFERROR(VLOOKUP(Таблица1[[#This Row],[Order ID]],Таблица4[],2,FALSE),"")</f>
        <v/>
      </c>
      <c r="X667" s="19">
        <f>NOT(IFERROR(VLOOKUP(Таблица1[[#This Row],[Order ID]],Таблица4[],2,FALSE),0))*1</f>
        <v>1</v>
      </c>
      <c r="Y667" s="19">
        <f>IF(SUMPRODUCT(($F$2:$F667=F667)*1)&gt;1,0,1)</f>
        <v>1</v>
      </c>
    </row>
    <row r="668" spans="1:25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9" t="str">
        <f>VLOOKUP(Таблица1[[#This Row],[Region]],Таблица5[],2,FALSE)</f>
        <v>Kelly Williams</v>
      </c>
      <c r="W668" s="19" t="str">
        <f>IFERROR(VLOOKUP(Таблица1[[#This Row],[Order ID]],Таблица4[],2,FALSE),"")</f>
        <v/>
      </c>
      <c r="X668" s="19">
        <f>NOT(IFERROR(VLOOKUP(Таблица1[[#This Row],[Order ID]],Таблица4[],2,FALSE),0))*1</f>
        <v>1</v>
      </c>
      <c r="Y668" s="19">
        <f>IF(SUMPRODUCT(($F$2:$F668=F668)*1)&gt;1,0,1)</f>
        <v>0</v>
      </c>
    </row>
    <row r="669" spans="1:25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9" t="str">
        <f>VLOOKUP(Таблица1[[#This Row],[Region]],Таблица5[],2,FALSE)</f>
        <v>Kelly Williams</v>
      </c>
      <c r="W669" s="19" t="str">
        <f>IFERROR(VLOOKUP(Таблица1[[#This Row],[Order ID]],Таблица4[],2,FALSE),"")</f>
        <v/>
      </c>
      <c r="X669" s="19">
        <f>NOT(IFERROR(VLOOKUP(Таблица1[[#This Row],[Order ID]],Таблица4[],2,FALSE),0))*1</f>
        <v>1</v>
      </c>
      <c r="Y669" s="19">
        <f>IF(SUMPRODUCT(($F$2:$F669=F669)*1)&gt;1,0,1)</f>
        <v>0</v>
      </c>
    </row>
    <row r="670" spans="1:25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9" t="str">
        <f>VLOOKUP(Таблица1[[#This Row],[Region]],Таблица5[],2,FALSE)</f>
        <v>Chuck Magee</v>
      </c>
      <c r="W670" s="19" t="str">
        <f>IFERROR(VLOOKUP(Таблица1[[#This Row],[Order ID]],Таблица4[],2,FALSE),"")</f>
        <v/>
      </c>
      <c r="X670" s="19">
        <f>NOT(IFERROR(VLOOKUP(Таблица1[[#This Row],[Order ID]],Таблица4[],2,FALSE),0))*1</f>
        <v>1</v>
      </c>
      <c r="Y670" s="19">
        <f>IF(SUMPRODUCT(($F$2:$F670=F670)*1)&gt;1,0,1)</f>
        <v>1</v>
      </c>
    </row>
    <row r="671" spans="1:25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9" t="str">
        <f>VLOOKUP(Таблица1[[#This Row],[Region]],Таблица5[],2,FALSE)</f>
        <v>Kelly Williams</v>
      </c>
      <c r="W671" s="19" t="str">
        <f>IFERROR(VLOOKUP(Таблица1[[#This Row],[Order ID]],Таблица4[],2,FALSE),"")</f>
        <v/>
      </c>
      <c r="X671" s="19">
        <f>NOT(IFERROR(VLOOKUP(Таблица1[[#This Row],[Order ID]],Таблица4[],2,FALSE),0))*1</f>
        <v>1</v>
      </c>
      <c r="Y671" s="19">
        <f>IF(SUMPRODUCT(($F$2:$F671=F671)*1)&gt;1,0,1)</f>
        <v>0</v>
      </c>
    </row>
    <row r="672" spans="1:25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9" t="str">
        <f>VLOOKUP(Таблица1[[#This Row],[Region]],Таблица5[],2,FALSE)</f>
        <v>Kelly Williams</v>
      </c>
      <c r="W672" s="19" t="str">
        <f>IFERROR(VLOOKUP(Таблица1[[#This Row],[Order ID]],Таблица4[],2,FALSE),"")</f>
        <v/>
      </c>
      <c r="X672" s="19">
        <f>NOT(IFERROR(VLOOKUP(Таблица1[[#This Row],[Order ID]],Таблица4[],2,FALSE),0))*1</f>
        <v>1</v>
      </c>
      <c r="Y672" s="19">
        <f>IF(SUMPRODUCT(($F$2:$F672=F672)*1)&gt;1,0,1)</f>
        <v>0</v>
      </c>
    </row>
    <row r="673" spans="1:25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9" t="str">
        <f>VLOOKUP(Таблица1[[#This Row],[Region]],Таблица5[],2,FALSE)</f>
        <v>Kelly Williams</v>
      </c>
      <c r="W673" s="19" t="str">
        <f>IFERROR(VLOOKUP(Таблица1[[#This Row],[Order ID]],Таблица4[],2,FALSE),"")</f>
        <v/>
      </c>
      <c r="X673" s="19">
        <f>NOT(IFERROR(VLOOKUP(Таблица1[[#This Row],[Order ID]],Таблица4[],2,FALSE),0))*1</f>
        <v>1</v>
      </c>
      <c r="Y673" s="19">
        <f>IF(SUMPRODUCT(($F$2:$F673=F673)*1)&gt;1,0,1)</f>
        <v>0</v>
      </c>
    </row>
    <row r="674" spans="1:25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9" t="str">
        <f>VLOOKUP(Таблица1[[#This Row],[Region]],Таблица5[],2,FALSE)</f>
        <v>Kelly Williams</v>
      </c>
      <c r="W674" s="19" t="str">
        <f>IFERROR(VLOOKUP(Таблица1[[#This Row],[Order ID]],Таблица4[],2,FALSE),"")</f>
        <v/>
      </c>
      <c r="X674" s="19">
        <f>NOT(IFERROR(VLOOKUP(Таблица1[[#This Row],[Order ID]],Таблица4[],2,FALSE),0))*1</f>
        <v>1</v>
      </c>
      <c r="Y674" s="19">
        <f>IF(SUMPRODUCT(($F$2:$F674=F674)*1)&gt;1,0,1)</f>
        <v>0</v>
      </c>
    </row>
    <row r="675" spans="1:25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9" t="str">
        <f>VLOOKUP(Таблица1[[#This Row],[Region]],Таблица5[],2,FALSE)</f>
        <v>Kelly Williams</v>
      </c>
      <c r="W675" s="19" t="str">
        <f>IFERROR(VLOOKUP(Таблица1[[#This Row],[Order ID]],Таблица4[],2,FALSE),"")</f>
        <v/>
      </c>
      <c r="X675" s="19">
        <f>NOT(IFERROR(VLOOKUP(Таблица1[[#This Row],[Order ID]],Таблица4[],2,FALSE),0))*1</f>
        <v>1</v>
      </c>
      <c r="Y675" s="19">
        <f>IF(SUMPRODUCT(($F$2:$F675=F675)*1)&gt;1,0,1)</f>
        <v>1</v>
      </c>
    </row>
    <row r="676" spans="1:25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9" t="str">
        <f>VLOOKUP(Таблица1[[#This Row],[Region]],Таблица5[],2,FALSE)</f>
        <v>Kelly Williams</v>
      </c>
      <c r="W676" s="19" t="str">
        <f>IFERROR(VLOOKUP(Таблица1[[#This Row],[Order ID]],Таблица4[],2,FALSE),"")</f>
        <v/>
      </c>
      <c r="X676" s="19">
        <f>NOT(IFERROR(VLOOKUP(Таблица1[[#This Row],[Order ID]],Таблица4[],2,FALSE),0))*1</f>
        <v>1</v>
      </c>
      <c r="Y676" s="19">
        <f>IF(SUMPRODUCT(($F$2:$F676=F676)*1)&gt;1,0,1)</f>
        <v>0</v>
      </c>
    </row>
    <row r="677" spans="1:25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9" t="str">
        <f>VLOOKUP(Таблица1[[#This Row],[Region]],Таблица5[],2,FALSE)</f>
        <v>Kelly Williams</v>
      </c>
      <c r="W677" s="19" t="str">
        <f>IFERROR(VLOOKUP(Таблица1[[#This Row],[Order ID]],Таблица4[],2,FALSE),"")</f>
        <v/>
      </c>
      <c r="X677" s="19">
        <f>NOT(IFERROR(VLOOKUP(Таблица1[[#This Row],[Order ID]],Таблица4[],2,FALSE),0))*1</f>
        <v>1</v>
      </c>
      <c r="Y677" s="19">
        <f>IF(SUMPRODUCT(($F$2:$F677=F677)*1)&gt;1,0,1)</f>
        <v>0</v>
      </c>
    </row>
    <row r="678" spans="1:25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9" t="str">
        <f>VLOOKUP(Таблица1[[#This Row],[Region]],Таблица5[],2,FALSE)</f>
        <v>Kelly Williams</v>
      </c>
      <c r="W678" s="19" t="str">
        <f>IFERROR(VLOOKUP(Таблица1[[#This Row],[Order ID]],Таблица4[],2,FALSE),"")</f>
        <v/>
      </c>
      <c r="X678" s="19">
        <f>NOT(IFERROR(VLOOKUP(Таблица1[[#This Row],[Order ID]],Таблица4[],2,FALSE),0))*1</f>
        <v>1</v>
      </c>
      <c r="Y678" s="19">
        <f>IF(SUMPRODUCT(($F$2:$F678=F678)*1)&gt;1,0,1)</f>
        <v>1</v>
      </c>
    </row>
    <row r="679" spans="1:25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9" t="str">
        <f>VLOOKUP(Таблица1[[#This Row],[Region]],Таблица5[],2,FALSE)</f>
        <v>Kelly Williams</v>
      </c>
      <c r="W679" s="19" t="str">
        <f>IFERROR(VLOOKUP(Таблица1[[#This Row],[Order ID]],Таблица4[],2,FALSE),"")</f>
        <v/>
      </c>
      <c r="X679" s="19">
        <f>NOT(IFERROR(VLOOKUP(Таблица1[[#This Row],[Order ID]],Таблица4[],2,FALSE),0))*1</f>
        <v>1</v>
      </c>
      <c r="Y679" s="19">
        <f>IF(SUMPRODUCT(($F$2:$F679=F679)*1)&gt;1,0,1)</f>
        <v>0</v>
      </c>
    </row>
    <row r="680" spans="1:25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9" t="str">
        <f>VLOOKUP(Таблица1[[#This Row],[Region]],Таблица5[],2,FALSE)</f>
        <v>Kelly Williams</v>
      </c>
      <c r="W680" s="19" t="str">
        <f>IFERROR(VLOOKUP(Таблица1[[#This Row],[Order ID]],Таблица4[],2,FALSE),"")</f>
        <v/>
      </c>
      <c r="X680" s="19">
        <f>NOT(IFERROR(VLOOKUP(Таблица1[[#This Row],[Order ID]],Таблица4[],2,FALSE),0))*1</f>
        <v>1</v>
      </c>
      <c r="Y680" s="19">
        <f>IF(SUMPRODUCT(($F$2:$F680=F680)*1)&gt;1,0,1)</f>
        <v>0</v>
      </c>
    </row>
    <row r="681" spans="1:25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9" t="str">
        <f>VLOOKUP(Таблица1[[#This Row],[Region]],Таблица5[],2,FALSE)</f>
        <v>Kelly Williams</v>
      </c>
      <c r="W681" s="19" t="str">
        <f>IFERROR(VLOOKUP(Таблица1[[#This Row],[Order ID]],Таблица4[],2,FALSE),"")</f>
        <v/>
      </c>
      <c r="X681" s="19">
        <f>NOT(IFERROR(VLOOKUP(Таблица1[[#This Row],[Order ID]],Таблица4[],2,FALSE),0))*1</f>
        <v>1</v>
      </c>
      <c r="Y681" s="19">
        <f>IF(SUMPRODUCT(($F$2:$F681=F681)*1)&gt;1,0,1)</f>
        <v>0</v>
      </c>
    </row>
    <row r="682" spans="1:25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9" t="str">
        <f>VLOOKUP(Таблица1[[#This Row],[Region]],Таблица5[],2,FALSE)</f>
        <v>Chuck Magee</v>
      </c>
      <c r="W682" s="19" t="str">
        <f>IFERROR(VLOOKUP(Таблица1[[#This Row],[Order ID]],Таблица4[],2,FALSE),"")</f>
        <v/>
      </c>
      <c r="X682" s="19">
        <f>NOT(IFERROR(VLOOKUP(Таблица1[[#This Row],[Order ID]],Таблица4[],2,FALSE),0))*1</f>
        <v>1</v>
      </c>
      <c r="Y682" s="19">
        <f>IF(SUMPRODUCT(($F$2:$F682=F682)*1)&gt;1,0,1)</f>
        <v>1</v>
      </c>
    </row>
    <row r="683" spans="1:25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9" t="str">
        <f>VLOOKUP(Таблица1[[#This Row],[Region]],Таблица5[],2,FALSE)</f>
        <v>Chuck Magee</v>
      </c>
      <c r="W683" s="19" t="str">
        <f>IFERROR(VLOOKUP(Таблица1[[#This Row],[Order ID]],Таблица4[],2,FALSE),"")</f>
        <v/>
      </c>
      <c r="X683" s="19">
        <f>NOT(IFERROR(VLOOKUP(Таблица1[[#This Row],[Order ID]],Таблица4[],2,FALSE),0))*1</f>
        <v>1</v>
      </c>
      <c r="Y683" s="19">
        <f>IF(SUMPRODUCT(($F$2:$F683=F683)*1)&gt;1,0,1)</f>
        <v>0</v>
      </c>
    </row>
    <row r="684" spans="1:25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9" t="str">
        <f>VLOOKUP(Таблица1[[#This Row],[Region]],Таблица5[],2,FALSE)</f>
        <v>Chuck Magee</v>
      </c>
      <c r="W684" s="19" t="str">
        <f>IFERROR(VLOOKUP(Таблица1[[#This Row],[Order ID]],Таблица4[],2,FALSE),"")</f>
        <v/>
      </c>
      <c r="X684" s="19">
        <f>NOT(IFERROR(VLOOKUP(Таблица1[[#This Row],[Order ID]],Таблица4[],2,FALSE),0))*1</f>
        <v>1</v>
      </c>
      <c r="Y684" s="19">
        <f>IF(SUMPRODUCT(($F$2:$F684=F684)*1)&gt;1,0,1)</f>
        <v>0</v>
      </c>
    </row>
    <row r="685" spans="1:25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9" t="str">
        <f>VLOOKUP(Таблица1[[#This Row],[Region]],Таблица5[],2,FALSE)</f>
        <v>Cassandra Brandow</v>
      </c>
      <c r="W685" s="19" t="str">
        <f>IFERROR(VLOOKUP(Таблица1[[#This Row],[Order ID]],Таблица4[],2,FALSE),"")</f>
        <v/>
      </c>
      <c r="X685" s="19">
        <f>NOT(IFERROR(VLOOKUP(Таблица1[[#This Row],[Order ID]],Таблица4[],2,FALSE),0))*1</f>
        <v>1</v>
      </c>
      <c r="Y685" s="19">
        <f>IF(SUMPRODUCT(($F$2:$F685=F685)*1)&gt;1,0,1)</f>
        <v>1</v>
      </c>
    </row>
    <row r="686" spans="1:25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9" t="str">
        <f>VLOOKUP(Таблица1[[#This Row],[Region]],Таблица5[],2,FALSE)</f>
        <v>Cassandra Brandow</v>
      </c>
      <c r="W686" s="19" t="str">
        <f>IFERROR(VLOOKUP(Таблица1[[#This Row],[Order ID]],Таблица4[],2,FALSE),"")</f>
        <v/>
      </c>
      <c r="X686" s="19">
        <f>NOT(IFERROR(VLOOKUP(Таблица1[[#This Row],[Order ID]],Таблица4[],2,FALSE),0))*1</f>
        <v>1</v>
      </c>
      <c r="Y686" s="19">
        <f>IF(SUMPRODUCT(($F$2:$F686=F686)*1)&gt;1,0,1)</f>
        <v>0</v>
      </c>
    </row>
    <row r="687" spans="1:25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9" t="str">
        <f>VLOOKUP(Таблица1[[#This Row],[Region]],Таблица5[],2,FALSE)</f>
        <v>Cassandra Brandow</v>
      </c>
      <c r="W687" s="19" t="str">
        <f>IFERROR(VLOOKUP(Таблица1[[#This Row],[Order ID]],Таблица4[],2,FALSE),"")</f>
        <v/>
      </c>
      <c r="X687" s="19">
        <f>NOT(IFERROR(VLOOKUP(Таблица1[[#This Row],[Order ID]],Таблица4[],2,FALSE),0))*1</f>
        <v>1</v>
      </c>
      <c r="Y687" s="19">
        <f>IF(SUMPRODUCT(($F$2:$F687=F687)*1)&gt;1,0,1)</f>
        <v>1</v>
      </c>
    </row>
    <row r="688" spans="1:25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9" t="str">
        <f>VLOOKUP(Таблица1[[#This Row],[Region]],Таблица5[],2,FALSE)</f>
        <v>Cassandra Brandow</v>
      </c>
      <c r="W688" s="19" t="str">
        <f>IFERROR(VLOOKUP(Таблица1[[#This Row],[Order ID]],Таблица4[],2,FALSE),"")</f>
        <v/>
      </c>
      <c r="X688" s="19">
        <f>NOT(IFERROR(VLOOKUP(Таблица1[[#This Row],[Order ID]],Таблица4[],2,FALSE),0))*1</f>
        <v>1</v>
      </c>
      <c r="Y688" s="19">
        <f>IF(SUMPRODUCT(($F$2:$F688=F688)*1)&gt;1,0,1)</f>
        <v>0</v>
      </c>
    </row>
    <row r="689" spans="1:25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9" t="str">
        <f>VLOOKUP(Таблица1[[#This Row],[Region]],Таблица5[],2,FALSE)</f>
        <v>Cassandra Brandow</v>
      </c>
      <c r="W689" s="19" t="str">
        <f>IFERROR(VLOOKUP(Таблица1[[#This Row],[Order ID]],Таблица4[],2,FALSE),"")</f>
        <v/>
      </c>
      <c r="X689" s="19">
        <f>NOT(IFERROR(VLOOKUP(Таблица1[[#This Row],[Order ID]],Таблица4[],2,FALSE),0))*1</f>
        <v>1</v>
      </c>
      <c r="Y689" s="19">
        <f>IF(SUMPRODUCT(($F$2:$F689=F689)*1)&gt;1,0,1)</f>
        <v>0</v>
      </c>
    </row>
    <row r="690" spans="1:25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9" t="str">
        <f>VLOOKUP(Таблица1[[#This Row],[Region]],Таблица5[],2,FALSE)</f>
        <v>Chuck Magee</v>
      </c>
      <c r="W690" s="19" t="str">
        <f>IFERROR(VLOOKUP(Таблица1[[#This Row],[Order ID]],Таблица4[],2,FALSE),"")</f>
        <v/>
      </c>
      <c r="X690" s="19">
        <f>NOT(IFERROR(VLOOKUP(Таблица1[[#This Row],[Order ID]],Таблица4[],2,FALSE),0))*1</f>
        <v>1</v>
      </c>
      <c r="Y690" s="19">
        <f>IF(SUMPRODUCT(($F$2:$F690=F690)*1)&gt;1,0,1)</f>
        <v>1</v>
      </c>
    </row>
    <row r="691" spans="1:25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9" t="str">
        <f>VLOOKUP(Таблица1[[#This Row],[Region]],Таблица5[],2,FALSE)</f>
        <v>Cassandra Brandow</v>
      </c>
      <c r="W691" s="19" t="str">
        <f>IFERROR(VLOOKUP(Таблица1[[#This Row],[Order ID]],Таблица4[],2,FALSE),"")</f>
        <v/>
      </c>
      <c r="X691" s="19">
        <f>NOT(IFERROR(VLOOKUP(Таблица1[[#This Row],[Order ID]],Таблица4[],2,FALSE),0))*1</f>
        <v>1</v>
      </c>
      <c r="Y691" s="19">
        <f>IF(SUMPRODUCT(($F$2:$F691=F691)*1)&gt;1,0,1)</f>
        <v>1</v>
      </c>
    </row>
    <row r="692" spans="1:25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9" t="str">
        <f>VLOOKUP(Таблица1[[#This Row],[Region]],Таблица5[],2,FALSE)</f>
        <v>Cassandra Brandow</v>
      </c>
      <c r="W692" s="19" t="str">
        <f>IFERROR(VLOOKUP(Таблица1[[#This Row],[Order ID]],Таблица4[],2,FALSE),"")</f>
        <v/>
      </c>
      <c r="X692" s="19">
        <f>NOT(IFERROR(VLOOKUP(Таблица1[[#This Row],[Order ID]],Таблица4[],2,FALSE),0))*1</f>
        <v>1</v>
      </c>
      <c r="Y692" s="19">
        <f>IF(SUMPRODUCT(($F$2:$F692=F692)*1)&gt;1,0,1)</f>
        <v>0</v>
      </c>
    </row>
    <row r="693" spans="1:25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9" t="str">
        <f>VLOOKUP(Таблица1[[#This Row],[Region]],Таблица5[],2,FALSE)</f>
        <v>Cassandra Brandow</v>
      </c>
      <c r="W693" s="19" t="str">
        <f>IFERROR(VLOOKUP(Таблица1[[#This Row],[Order ID]],Таблица4[],2,FALSE),"")</f>
        <v/>
      </c>
      <c r="X693" s="19">
        <f>NOT(IFERROR(VLOOKUP(Таблица1[[#This Row],[Order ID]],Таблица4[],2,FALSE),0))*1</f>
        <v>1</v>
      </c>
      <c r="Y693" s="19">
        <f>IF(SUMPRODUCT(($F$2:$F693=F693)*1)&gt;1,0,1)</f>
        <v>0</v>
      </c>
    </row>
    <row r="694" spans="1:25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9" t="str">
        <f>VLOOKUP(Таблица1[[#This Row],[Region]],Таблица5[],2,FALSE)</f>
        <v>Anna Andreadi</v>
      </c>
      <c r="W694" s="19" t="str">
        <f>IFERROR(VLOOKUP(Таблица1[[#This Row],[Order ID]],Таблица4[],2,FALSE),"")</f>
        <v/>
      </c>
      <c r="X694" s="19">
        <f>NOT(IFERROR(VLOOKUP(Таблица1[[#This Row],[Order ID]],Таблица4[],2,FALSE),0))*1</f>
        <v>1</v>
      </c>
      <c r="Y694" s="19">
        <f>IF(SUMPRODUCT(($F$2:$F694=F694)*1)&gt;1,0,1)</f>
        <v>1</v>
      </c>
    </row>
    <row r="695" spans="1:25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9" t="str">
        <f>VLOOKUP(Таблица1[[#This Row],[Region]],Таблица5[],2,FALSE)</f>
        <v>Anna Andreadi</v>
      </c>
      <c r="W695" s="19" t="str">
        <f>IFERROR(VLOOKUP(Таблица1[[#This Row],[Order ID]],Таблица4[],2,FALSE),"")</f>
        <v/>
      </c>
      <c r="X695" s="19">
        <f>NOT(IFERROR(VLOOKUP(Таблица1[[#This Row],[Order ID]],Таблица4[],2,FALSE),0))*1</f>
        <v>1</v>
      </c>
      <c r="Y695" s="19">
        <f>IF(SUMPRODUCT(($F$2:$F695=F695)*1)&gt;1,0,1)</f>
        <v>0</v>
      </c>
    </row>
    <row r="696" spans="1:25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9" t="str">
        <f>VLOOKUP(Таблица1[[#This Row],[Region]],Таблица5[],2,FALSE)</f>
        <v>Chuck Magee</v>
      </c>
      <c r="W696" s="19" t="str">
        <f>IFERROR(VLOOKUP(Таблица1[[#This Row],[Order ID]],Таблица4[],2,FALSE),"")</f>
        <v/>
      </c>
      <c r="X696" s="19">
        <f>NOT(IFERROR(VLOOKUP(Таблица1[[#This Row],[Order ID]],Таблица4[],2,FALSE),0))*1</f>
        <v>1</v>
      </c>
      <c r="Y696" s="19">
        <f>IF(SUMPRODUCT(($F$2:$F696=F696)*1)&gt;1,0,1)</f>
        <v>1</v>
      </c>
    </row>
    <row r="697" spans="1:25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9" t="str">
        <f>VLOOKUP(Таблица1[[#This Row],[Region]],Таблица5[],2,FALSE)</f>
        <v>Chuck Magee</v>
      </c>
      <c r="W697" s="19" t="str">
        <f>IFERROR(VLOOKUP(Таблица1[[#This Row],[Order ID]],Таблица4[],2,FALSE),"")</f>
        <v/>
      </c>
      <c r="X697" s="19">
        <f>NOT(IFERROR(VLOOKUP(Таблица1[[#This Row],[Order ID]],Таблица4[],2,FALSE),0))*1</f>
        <v>1</v>
      </c>
      <c r="Y697" s="19">
        <f>IF(SUMPRODUCT(($F$2:$F697=F697)*1)&gt;1,0,1)</f>
        <v>0</v>
      </c>
    </row>
    <row r="698" spans="1:25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9" t="str">
        <f>VLOOKUP(Таблица1[[#This Row],[Region]],Таблица5[],2,FALSE)</f>
        <v>Chuck Magee</v>
      </c>
      <c r="W698" s="19" t="str">
        <f>IFERROR(VLOOKUP(Таблица1[[#This Row],[Order ID]],Таблица4[],2,FALSE),"")</f>
        <v/>
      </c>
      <c r="X698" s="19">
        <f>NOT(IFERROR(VLOOKUP(Таблица1[[#This Row],[Order ID]],Таблица4[],2,FALSE),0))*1</f>
        <v>1</v>
      </c>
      <c r="Y698" s="19">
        <f>IF(SUMPRODUCT(($F$2:$F698=F698)*1)&gt;1,0,1)</f>
        <v>0</v>
      </c>
    </row>
    <row r="699" spans="1:25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9" t="str">
        <f>VLOOKUP(Таблица1[[#This Row],[Region]],Таблица5[],2,FALSE)</f>
        <v>Chuck Magee</v>
      </c>
      <c r="W699" s="19" t="str">
        <f>IFERROR(VLOOKUP(Таблица1[[#This Row],[Order ID]],Таблица4[],2,FALSE),"")</f>
        <v/>
      </c>
      <c r="X699" s="19">
        <f>NOT(IFERROR(VLOOKUP(Таблица1[[#This Row],[Order ID]],Таблица4[],2,FALSE),0))*1</f>
        <v>1</v>
      </c>
      <c r="Y699" s="19">
        <f>IF(SUMPRODUCT(($F$2:$F699=F699)*1)&gt;1,0,1)</f>
        <v>0</v>
      </c>
    </row>
    <row r="700" spans="1:25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9" t="str">
        <f>VLOOKUP(Таблица1[[#This Row],[Region]],Таблица5[],2,FALSE)</f>
        <v>Chuck Magee</v>
      </c>
      <c r="W700" s="19" t="str">
        <f>IFERROR(VLOOKUP(Таблица1[[#This Row],[Order ID]],Таблица4[],2,FALSE),"")</f>
        <v/>
      </c>
      <c r="X700" s="19">
        <f>NOT(IFERROR(VLOOKUP(Таблица1[[#This Row],[Order ID]],Таблица4[],2,FALSE),0))*1</f>
        <v>1</v>
      </c>
      <c r="Y700" s="19">
        <f>IF(SUMPRODUCT(($F$2:$F700=F700)*1)&gt;1,0,1)</f>
        <v>0</v>
      </c>
    </row>
    <row r="701" spans="1:25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9" t="str">
        <f>VLOOKUP(Таблица1[[#This Row],[Region]],Таблица5[],2,FALSE)</f>
        <v>Chuck Magee</v>
      </c>
      <c r="W701" s="19" t="str">
        <f>IFERROR(VLOOKUP(Таблица1[[#This Row],[Order ID]],Таблица4[],2,FALSE),"")</f>
        <v/>
      </c>
      <c r="X701" s="19">
        <f>NOT(IFERROR(VLOOKUP(Таблица1[[#This Row],[Order ID]],Таблица4[],2,FALSE),0))*1</f>
        <v>1</v>
      </c>
      <c r="Y701" s="19">
        <f>IF(SUMPRODUCT(($F$2:$F701=F701)*1)&gt;1,0,1)</f>
        <v>0</v>
      </c>
    </row>
    <row r="702" spans="1:25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9" t="str">
        <f>VLOOKUP(Таблица1[[#This Row],[Region]],Таблица5[],2,FALSE)</f>
        <v>Chuck Magee</v>
      </c>
      <c r="W702" s="19" t="str">
        <f>IFERROR(VLOOKUP(Таблица1[[#This Row],[Order ID]],Таблица4[],2,FALSE),"")</f>
        <v/>
      </c>
      <c r="X702" s="19">
        <f>NOT(IFERROR(VLOOKUP(Таблица1[[#This Row],[Order ID]],Таблица4[],2,FALSE),0))*1</f>
        <v>1</v>
      </c>
      <c r="Y702" s="19">
        <f>IF(SUMPRODUCT(($F$2:$F702=F702)*1)&gt;1,0,1)</f>
        <v>0</v>
      </c>
    </row>
    <row r="703" spans="1:25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9" t="str">
        <f>VLOOKUP(Таблица1[[#This Row],[Region]],Таблица5[],2,FALSE)</f>
        <v>Chuck Magee</v>
      </c>
      <c r="W703" s="19" t="str">
        <f>IFERROR(VLOOKUP(Таблица1[[#This Row],[Order ID]],Таблица4[],2,FALSE),"")</f>
        <v/>
      </c>
      <c r="X703" s="19">
        <f>NOT(IFERROR(VLOOKUP(Таблица1[[#This Row],[Order ID]],Таблица4[],2,FALSE),0))*1</f>
        <v>1</v>
      </c>
      <c r="Y703" s="19">
        <f>IF(SUMPRODUCT(($F$2:$F703=F703)*1)&gt;1,0,1)</f>
        <v>0</v>
      </c>
    </row>
    <row r="704" spans="1:25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9" t="str">
        <f>VLOOKUP(Таблица1[[#This Row],[Region]],Таблица5[],2,FALSE)</f>
        <v>Anna Andreadi</v>
      </c>
      <c r="W704" s="19" t="str">
        <f>IFERROR(VLOOKUP(Таблица1[[#This Row],[Order ID]],Таблица4[],2,FALSE),"")</f>
        <v/>
      </c>
      <c r="X704" s="19">
        <f>NOT(IFERROR(VLOOKUP(Таблица1[[#This Row],[Order ID]],Таблица4[],2,FALSE),0))*1</f>
        <v>1</v>
      </c>
      <c r="Y704" s="19">
        <f>IF(SUMPRODUCT(($F$2:$F704=F704)*1)&gt;1,0,1)</f>
        <v>0</v>
      </c>
    </row>
    <row r="705" spans="1:25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9" t="str">
        <f>VLOOKUP(Таблица1[[#This Row],[Region]],Таблица5[],2,FALSE)</f>
        <v>Anna Andreadi</v>
      </c>
      <c r="W705" s="19" t="str">
        <f>IFERROR(VLOOKUP(Таблица1[[#This Row],[Order ID]],Таблица4[],2,FALSE),"")</f>
        <v/>
      </c>
      <c r="X705" s="19">
        <f>NOT(IFERROR(VLOOKUP(Таблица1[[#This Row],[Order ID]],Таблица4[],2,FALSE),0))*1</f>
        <v>1</v>
      </c>
      <c r="Y705" s="19">
        <f>IF(SUMPRODUCT(($F$2:$F705=F705)*1)&gt;1,0,1)</f>
        <v>1</v>
      </c>
    </row>
    <row r="706" spans="1:25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9" t="str">
        <f>VLOOKUP(Таблица1[[#This Row],[Region]],Таблица5[],2,FALSE)</f>
        <v>Cassandra Brandow</v>
      </c>
      <c r="W706" s="19" t="str">
        <f>IFERROR(VLOOKUP(Таблица1[[#This Row],[Order ID]],Таблица4[],2,FALSE),"")</f>
        <v/>
      </c>
      <c r="X706" s="19">
        <f>NOT(IFERROR(VLOOKUP(Таблица1[[#This Row],[Order ID]],Таблица4[],2,FALSE),0))*1</f>
        <v>1</v>
      </c>
      <c r="Y706" s="19">
        <f>IF(SUMPRODUCT(($F$2:$F706=F706)*1)&gt;1,0,1)</f>
        <v>1</v>
      </c>
    </row>
    <row r="707" spans="1:25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9" t="str">
        <f>VLOOKUP(Таблица1[[#This Row],[Region]],Таблица5[],2,FALSE)</f>
        <v>Cassandra Brandow</v>
      </c>
      <c r="W707" s="19" t="str">
        <f>IFERROR(VLOOKUP(Таблица1[[#This Row],[Order ID]],Таблица4[],2,FALSE),"")</f>
        <v/>
      </c>
      <c r="X707" s="19">
        <f>NOT(IFERROR(VLOOKUP(Таблица1[[#This Row],[Order ID]],Таблица4[],2,FALSE),0))*1</f>
        <v>1</v>
      </c>
      <c r="Y707" s="19">
        <f>IF(SUMPRODUCT(($F$2:$F707=F707)*1)&gt;1,0,1)</f>
        <v>0</v>
      </c>
    </row>
    <row r="708" spans="1:25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9" t="str">
        <f>VLOOKUP(Таблица1[[#This Row],[Region]],Таблица5[],2,FALSE)</f>
        <v>Cassandra Brandow</v>
      </c>
      <c r="W708" s="19" t="str">
        <f>IFERROR(VLOOKUP(Таблица1[[#This Row],[Order ID]],Таблица4[],2,FALSE),"")</f>
        <v/>
      </c>
      <c r="X708" s="19">
        <f>NOT(IFERROR(VLOOKUP(Таблица1[[#This Row],[Order ID]],Таблица4[],2,FALSE),0))*1</f>
        <v>1</v>
      </c>
      <c r="Y708" s="19">
        <f>IF(SUMPRODUCT(($F$2:$F708=F708)*1)&gt;1,0,1)</f>
        <v>0</v>
      </c>
    </row>
    <row r="709" spans="1:25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9" t="str">
        <f>VLOOKUP(Таблица1[[#This Row],[Region]],Таблица5[],2,FALSE)</f>
        <v>Chuck Magee</v>
      </c>
      <c r="W709" s="19" t="str">
        <f>IFERROR(VLOOKUP(Таблица1[[#This Row],[Order ID]],Таблица4[],2,FALSE),"")</f>
        <v/>
      </c>
      <c r="X709" s="19">
        <f>NOT(IFERROR(VLOOKUP(Таблица1[[#This Row],[Order ID]],Таблица4[],2,FALSE),0))*1</f>
        <v>1</v>
      </c>
      <c r="Y709" s="19">
        <f>IF(SUMPRODUCT(($F$2:$F709=F709)*1)&gt;1,0,1)</f>
        <v>1</v>
      </c>
    </row>
    <row r="710" spans="1:25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9" t="str">
        <f>VLOOKUP(Таблица1[[#This Row],[Region]],Таблица5[],2,FALSE)</f>
        <v>Chuck Magee</v>
      </c>
      <c r="W710" s="19" t="str">
        <f>IFERROR(VLOOKUP(Таблица1[[#This Row],[Order ID]],Таблица4[],2,FALSE),"")</f>
        <v/>
      </c>
      <c r="X710" s="19">
        <f>NOT(IFERROR(VLOOKUP(Таблица1[[#This Row],[Order ID]],Таблица4[],2,FALSE),0))*1</f>
        <v>1</v>
      </c>
      <c r="Y710" s="19">
        <f>IF(SUMPRODUCT(($F$2:$F710=F710)*1)&gt;1,0,1)</f>
        <v>0</v>
      </c>
    </row>
    <row r="711" spans="1:25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9" t="str">
        <f>VLOOKUP(Таблица1[[#This Row],[Region]],Таблица5[],2,FALSE)</f>
        <v>Chuck Magee</v>
      </c>
      <c r="W711" s="19" t="str">
        <f>IFERROR(VLOOKUP(Таблица1[[#This Row],[Order ID]],Таблица4[],2,FALSE),"")</f>
        <v/>
      </c>
      <c r="X711" s="19">
        <f>NOT(IFERROR(VLOOKUP(Таблица1[[#This Row],[Order ID]],Таблица4[],2,FALSE),0))*1</f>
        <v>1</v>
      </c>
      <c r="Y711" s="19">
        <f>IF(SUMPRODUCT(($F$2:$F711=F711)*1)&gt;1,0,1)</f>
        <v>0</v>
      </c>
    </row>
    <row r="712" spans="1:25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9" t="str">
        <f>VLOOKUP(Таблица1[[#This Row],[Region]],Таблица5[],2,FALSE)</f>
        <v>Chuck Magee</v>
      </c>
      <c r="W712" s="19" t="str">
        <f>IFERROR(VLOOKUP(Таблица1[[#This Row],[Order ID]],Таблица4[],2,FALSE),"")</f>
        <v/>
      </c>
      <c r="X712" s="19">
        <f>NOT(IFERROR(VLOOKUP(Таблица1[[#This Row],[Order ID]],Таблица4[],2,FALSE),0))*1</f>
        <v>1</v>
      </c>
      <c r="Y712" s="19">
        <f>IF(SUMPRODUCT(($F$2:$F712=F712)*1)&gt;1,0,1)</f>
        <v>1</v>
      </c>
    </row>
    <row r="713" spans="1:25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9" t="str">
        <f>VLOOKUP(Таблица1[[#This Row],[Region]],Таблица5[],2,FALSE)</f>
        <v>Cassandra Brandow</v>
      </c>
      <c r="W713" s="19" t="str">
        <f>IFERROR(VLOOKUP(Таблица1[[#This Row],[Order ID]],Таблица4[],2,FALSE),"")</f>
        <v/>
      </c>
      <c r="X713" s="19">
        <f>NOT(IFERROR(VLOOKUP(Таблица1[[#This Row],[Order ID]],Таблица4[],2,FALSE),0))*1</f>
        <v>1</v>
      </c>
      <c r="Y713" s="19">
        <f>IF(SUMPRODUCT(($F$2:$F713=F713)*1)&gt;1,0,1)</f>
        <v>1</v>
      </c>
    </row>
    <row r="714" spans="1:25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9" t="str">
        <f>VLOOKUP(Таблица1[[#This Row],[Region]],Таблица5[],2,FALSE)</f>
        <v>Chuck Magee</v>
      </c>
      <c r="W714" s="19" t="str">
        <f>IFERROR(VLOOKUP(Таблица1[[#This Row],[Order ID]],Таблица4[],2,FALSE),"")</f>
        <v/>
      </c>
      <c r="X714" s="19">
        <f>NOT(IFERROR(VLOOKUP(Таблица1[[#This Row],[Order ID]],Таблица4[],2,FALSE),0))*1</f>
        <v>1</v>
      </c>
      <c r="Y714" s="19">
        <f>IF(SUMPRODUCT(($F$2:$F714=F714)*1)&gt;1,0,1)</f>
        <v>1</v>
      </c>
    </row>
    <row r="715" spans="1:25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9" t="str">
        <f>VLOOKUP(Таблица1[[#This Row],[Region]],Таблица5[],2,FALSE)</f>
        <v>Chuck Magee</v>
      </c>
      <c r="W715" s="19" t="str">
        <f>IFERROR(VLOOKUP(Таблица1[[#This Row],[Order ID]],Таблица4[],2,FALSE),"")</f>
        <v/>
      </c>
      <c r="X715" s="19">
        <f>NOT(IFERROR(VLOOKUP(Таблица1[[#This Row],[Order ID]],Таблица4[],2,FALSE),0))*1</f>
        <v>1</v>
      </c>
      <c r="Y715" s="19">
        <f>IF(SUMPRODUCT(($F$2:$F715=F715)*1)&gt;1,0,1)</f>
        <v>0</v>
      </c>
    </row>
    <row r="716" spans="1:25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9" t="str">
        <f>VLOOKUP(Таблица1[[#This Row],[Region]],Таблица5[],2,FALSE)</f>
        <v>Chuck Magee</v>
      </c>
      <c r="W716" s="19" t="str">
        <f>IFERROR(VLOOKUP(Таблица1[[#This Row],[Order ID]],Таблица4[],2,FALSE),"")</f>
        <v/>
      </c>
      <c r="X716" s="19">
        <f>NOT(IFERROR(VLOOKUP(Таблица1[[#This Row],[Order ID]],Таблица4[],2,FALSE),0))*1</f>
        <v>1</v>
      </c>
      <c r="Y716" s="19">
        <f>IF(SUMPRODUCT(($F$2:$F716=F716)*1)&gt;1,0,1)</f>
        <v>0</v>
      </c>
    </row>
    <row r="717" spans="1:25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9" t="str">
        <f>VLOOKUP(Таблица1[[#This Row],[Region]],Таблица5[],2,FALSE)</f>
        <v>Anna Andreadi</v>
      </c>
      <c r="W717" s="19">
        <f>IFERROR(VLOOKUP(Таблица1[[#This Row],[Order ID]],Таблица4[],2,FALSE),"")</f>
        <v>1</v>
      </c>
      <c r="X717" s="19">
        <f>NOT(IFERROR(VLOOKUP(Таблица1[[#This Row],[Order ID]],Таблица4[],2,FALSE),0))*1</f>
        <v>0</v>
      </c>
      <c r="Y717" s="19">
        <f>IF(SUMPRODUCT(($F$2:$F717=F717)*1)&gt;1,0,1)</f>
        <v>0</v>
      </c>
    </row>
    <row r="718" spans="1:25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9" t="str">
        <f>VLOOKUP(Таблица1[[#This Row],[Region]],Таблица5[],2,FALSE)</f>
        <v>Chuck Magee</v>
      </c>
      <c r="W718" s="19" t="str">
        <f>IFERROR(VLOOKUP(Таблица1[[#This Row],[Order ID]],Таблица4[],2,FALSE),"")</f>
        <v/>
      </c>
      <c r="X718" s="19">
        <f>NOT(IFERROR(VLOOKUP(Таблица1[[#This Row],[Order ID]],Таблица4[],2,FALSE),0))*1</f>
        <v>1</v>
      </c>
      <c r="Y718" s="19">
        <f>IF(SUMPRODUCT(($F$2:$F718=F718)*1)&gt;1,0,1)</f>
        <v>1</v>
      </c>
    </row>
    <row r="719" spans="1:25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9" t="str">
        <f>VLOOKUP(Таблица1[[#This Row],[Region]],Таблица5[],2,FALSE)</f>
        <v>Chuck Magee</v>
      </c>
      <c r="W719" s="19" t="str">
        <f>IFERROR(VLOOKUP(Таблица1[[#This Row],[Order ID]],Таблица4[],2,FALSE),"")</f>
        <v/>
      </c>
      <c r="X719" s="19">
        <f>NOT(IFERROR(VLOOKUP(Таблица1[[#This Row],[Order ID]],Таблица4[],2,FALSE),0))*1</f>
        <v>1</v>
      </c>
      <c r="Y719" s="19">
        <f>IF(SUMPRODUCT(($F$2:$F719=F719)*1)&gt;1,0,1)</f>
        <v>0</v>
      </c>
    </row>
    <row r="720" spans="1:25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9" t="str">
        <f>VLOOKUP(Таблица1[[#This Row],[Region]],Таблица5[],2,FALSE)</f>
        <v>Anna Andreadi</v>
      </c>
      <c r="W720" s="19" t="str">
        <f>IFERROR(VLOOKUP(Таблица1[[#This Row],[Order ID]],Таблица4[],2,FALSE),"")</f>
        <v/>
      </c>
      <c r="X720" s="19">
        <f>NOT(IFERROR(VLOOKUP(Таблица1[[#This Row],[Order ID]],Таблица4[],2,FALSE),0))*1</f>
        <v>1</v>
      </c>
      <c r="Y720" s="19">
        <f>IF(SUMPRODUCT(($F$2:$F720=F720)*1)&gt;1,0,1)</f>
        <v>1</v>
      </c>
    </row>
    <row r="721" spans="1:25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9" t="str">
        <f>VLOOKUP(Таблица1[[#This Row],[Region]],Таблица5[],2,FALSE)</f>
        <v>Anna Andreadi</v>
      </c>
      <c r="W721" s="19" t="str">
        <f>IFERROR(VLOOKUP(Таблица1[[#This Row],[Order ID]],Таблица4[],2,FALSE),"")</f>
        <v/>
      </c>
      <c r="X721" s="19">
        <f>NOT(IFERROR(VLOOKUP(Таблица1[[#This Row],[Order ID]],Таблица4[],2,FALSE),0))*1</f>
        <v>1</v>
      </c>
      <c r="Y721" s="19">
        <f>IF(SUMPRODUCT(($F$2:$F721=F721)*1)&gt;1,0,1)</f>
        <v>0</v>
      </c>
    </row>
    <row r="722" spans="1:25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9" t="str">
        <f>VLOOKUP(Таблица1[[#This Row],[Region]],Таблица5[],2,FALSE)</f>
        <v>Anna Andreadi</v>
      </c>
      <c r="W722" s="19" t="str">
        <f>IFERROR(VLOOKUP(Таблица1[[#This Row],[Order ID]],Таблица4[],2,FALSE),"")</f>
        <v/>
      </c>
      <c r="X722" s="19">
        <f>NOT(IFERROR(VLOOKUP(Таблица1[[#This Row],[Order ID]],Таблица4[],2,FALSE),0))*1</f>
        <v>1</v>
      </c>
      <c r="Y722" s="19">
        <f>IF(SUMPRODUCT(($F$2:$F722=F722)*1)&gt;1,0,1)</f>
        <v>1</v>
      </c>
    </row>
    <row r="723" spans="1:25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9" t="str">
        <f>VLOOKUP(Таблица1[[#This Row],[Region]],Таблица5[],2,FALSE)</f>
        <v>Kelly Williams</v>
      </c>
      <c r="W723" s="19" t="str">
        <f>IFERROR(VLOOKUP(Таблица1[[#This Row],[Order ID]],Таблица4[],2,FALSE),"")</f>
        <v/>
      </c>
      <c r="X723" s="19">
        <f>NOT(IFERROR(VLOOKUP(Таблица1[[#This Row],[Order ID]],Таблица4[],2,FALSE),0))*1</f>
        <v>1</v>
      </c>
      <c r="Y723" s="19">
        <f>IF(SUMPRODUCT(($F$2:$F723=F723)*1)&gt;1,0,1)</f>
        <v>0</v>
      </c>
    </row>
    <row r="724" spans="1:25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9" t="str">
        <f>VLOOKUP(Таблица1[[#This Row],[Region]],Таблица5[],2,FALSE)</f>
        <v>Kelly Williams</v>
      </c>
      <c r="W724" s="19" t="str">
        <f>IFERROR(VLOOKUP(Таблица1[[#This Row],[Order ID]],Таблица4[],2,FALSE),"")</f>
        <v/>
      </c>
      <c r="X724" s="19">
        <f>NOT(IFERROR(VLOOKUP(Таблица1[[#This Row],[Order ID]],Таблица4[],2,FALSE),0))*1</f>
        <v>1</v>
      </c>
      <c r="Y724" s="19">
        <f>IF(SUMPRODUCT(($F$2:$F724=F724)*1)&gt;1,0,1)</f>
        <v>0</v>
      </c>
    </row>
    <row r="725" spans="1:25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9" t="str">
        <f>VLOOKUP(Таблица1[[#This Row],[Region]],Таблица5[],2,FALSE)</f>
        <v>Chuck Magee</v>
      </c>
      <c r="W725" s="19" t="str">
        <f>IFERROR(VLOOKUP(Таблица1[[#This Row],[Order ID]],Таблица4[],2,FALSE),"")</f>
        <v/>
      </c>
      <c r="X725" s="19">
        <f>NOT(IFERROR(VLOOKUP(Таблица1[[#This Row],[Order ID]],Таблица4[],2,FALSE),0))*1</f>
        <v>1</v>
      </c>
      <c r="Y725" s="19">
        <f>IF(SUMPRODUCT(($F$2:$F725=F725)*1)&gt;1,0,1)</f>
        <v>1</v>
      </c>
    </row>
    <row r="726" spans="1:25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9" t="str">
        <f>VLOOKUP(Таблица1[[#This Row],[Region]],Таблица5[],2,FALSE)</f>
        <v>Cassandra Brandow</v>
      </c>
      <c r="W726" s="19" t="str">
        <f>IFERROR(VLOOKUP(Таблица1[[#This Row],[Order ID]],Таблица4[],2,FALSE),"")</f>
        <v/>
      </c>
      <c r="X726" s="19">
        <f>NOT(IFERROR(VLOOKUP(Таблица1[[#This Row],[Order ID]],Таблица4[],2,FALSE),0))*1</f>
        <v>1</v>
      </c>
      <c r="Y726" s="19">
        <f>IF(SUMPRODUCT(($F$2:$F726=F726)*1)&gt;1,0,1)</f>
        <v>1</v>
      </c>
    </row>
    <row r="727" spans="1:25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9" t="str">
        <f>VLOOKUP(Таблица1[[#This Row],[Region]],Таблица5[],2,FALSE)</f>
        <v>Kelly Williams</v>
      </c>
      <c r="W727" s="19" t="str">
        <f>IFERROR(VLOOKUP(Таблица1[[#This Row],[Order ID]],Таблица4[],2,FALSE),"")</f>
        <v/>
      </c>
      <c r="X727" s="19">
        <f>NOT(IFERROR(VLOOKUP(Таблица1[[#This Row],[Order ID]],Таблица4[],2,FALSE),0))*1</f>
        <v>1</v>
      </c>
      <c r="Y727" s="19">
        <f>IF(SUMPRODUCT(($F$2:$F727=F727)*1)&gt;1,0,1)</f>
        <v>1</v>
      </c>
    </row>
    <row r="728" spans="1:25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9" t="str">
        <f>VLOOKUP(Таблица1[[#This Row],[Region]],Таблица5[],2,FALSE)</f>
        <v>Kelly Williams</v>
      </c>
      <c r="W728" s="19" t="str">
        <f>IFERROR(VLOOKUP(Таблица1[[#This Row],[Order ID]],Таблица4[],2,FALSE),"")</f>
        <v/>
      </c>
      <c r="X728" s="19">
        <f>NOT(IFERROR(VLOOKUP(Таблица1[[#This Row],[Order ID]],Таблица4[],2,FALSE),0))*1</f>
        <v>1</v>
      </c>
      <c r="Y728" s="19">
        <f>IF(SUMPRODUCT(($F$2:$F728=F728)*1)&gt;1,0,1)</f>
        <v>0</v>
      </c>
    </row>
    <row r="729" spans="1:25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9" t="str">
        <f>VLOOKUP(Таблица1[[#This Row],[Region]],Таблица5[],2,FALSE)</f>
        <v>Chuck Magee</v>
      </c>
      <c r="W729" s="19" t="str">
        <f>IFERROR(VLOOKUP(Таблица1[[#This Row],[Order ID]],Таблица4[],2,FALSE),"")</f>
        <v/>
      </c>
      <c r="X729" s="19">
        <f>NOT(IFERROR(VLOOKUP(Таблица1[[#This Row],[Order ID]],Таблица4[],2,FALSE),0))*1</f>
        <v>1</v>
      </c>
      <c r="Y729" s="19">
        <f>IF(SUMPRODUCT(($F$2:$F729=F729)*1)&gt;1,0,1)</f>
        <v>1</v>
      </c>
    </row>
    <row r="730" spans="1:25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9" t="str">
        <f>VLOOKUP(Таблица1[[#This Row],[Region]],Таблица5[],2,FALSE)</f>
        <v>Chuck Magee</v>
      </c>
      <c r="W730" s="19" t="str">
        <f>IFERROR(VLOOKUP(Таблица1[[#This Row],[Order ID]],Таблица4[],2,FALSE),"")</f>
        <v/>
      </c>
      <c r="X730" s="19">
        <f>NOT(IFERROR(VLOOKUP(Таблица1[[#This Row],[Order ID]],Таблица4[],2,FALSE),0))*1</f>
        <v>1</v>
      </c>
      <c r="Y730" s="19">
        <f>IF(SUMPRODUCT(($F$2:$F730=F730)*1)&gt;1,0,1)</f>
        <v>0</v>
      </c>
    </row>
    <row r="731" spans="1:25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9" t="str">
        <f>VLOOKUP(Таблица1[[#This Row],[Region]],Таблица5[],2,FALSE)</f>
        <v>Chuck Magee</v>
      </c>
      <c r="W731" s="19" t="str">
        <f>IFERROR(VLOOKUP(Таблица1[[#This Row],[Order ID]],Таблица4[],2,FALSE),"")</f>
        <v/>
      </c>
      <c r="X731" s="19">
        <f>NOT(IFERROR(VLOOKUP(Таблица1[[#This Row],[Order ID]],Таблица4[],2,FALSE),0))*1</f>
        <v>1</v>
      </c>
      <c r="Y731" s="19">
        <f>IF(SUMPRODUCT(($F$2:$F731=F731)*1)&gt;1,0,1)</f>
        <v>0</v>
      </c>
    </row>
    <row r="732" spans="1:25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9" t="str">
        <f>VLOOKUP(Таблица1[[#This Row],[Region]],Таблица5[],2,FALSE)</f>
        <v>Chuck Magee</v>
      </c>
      <c r="W732" s="19" t="str">
        <f>IFERROR(VLOOKUP(Таблица1[[#This Row],[Order ID]],Таблица4[],2,FALSE),"")</f>
        <v/>
      </c>
      <c r="X732" s="19">
        <f>NOT(IFERROR(VLOOKUP(Таблица1[[#This Row],[Order ID]],Таблица4[],2,FALSE),0))*1</f>
        <v>1</v>
      </c>
      <c r="Y732" s="19">
        <f>IF(SUMPRODUCT(($F$2:$F732=F732)*1)&gt;1,0,1)</f>
        <v>0</v>
      </c>
    </row>
    <row r="733" spans="1:25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9" t="str">
        <f>VLOOKUP(Таблица1[[#This Row],[Region]],Таблица5[],2,FALSE)</f>
        <v>Chuck Magee</v>
      </c>
      <c r="W733" s="19" t="str">
        <f>IFERROR(VLOOKUP(Таблица1[[#This Row],[Order ID]],Таблица4[],2,FALSE),"")</f>
        <v/>
      </c>
      <c r="X733" s="19">
        <f>NOT(IFERROR(VLOOKUP(Таблица1[[#This Row],[Order ID]],Таблица4[],2,FALSE),0))*1</f>
        <v>1</v>
      </c>
      <c r="Y733" s="19">
        <f>IF(SUMPRODUCT(($F$2:$F733=F733)*1)&gt;1,0,1)</f>
        <v>0</v>
      </c>
    </row>
    <row r="734" spans="1:25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9" t="str">
        <f>VLOOKUP(Таблица1[[#This Row],[Region]],Таблица5[],2,FALSE)</f>
        <v>Anna Andreadi</v>
      </c>
      <c r="W734" s="19" t="str">
        <f>IFERROR(VLOOKUP(Таблица1[[#This Row],[Order ID]],Таблица4[],2,FALSE),"")</f>
        <v/>
      </c>
      <c r="X734" s="19">
        <f>NOT(IFERROR(VLOOKUP(Таблица1[[#This Row],[Order ID]],Таблица4[],2,FALSE),0))*1</f>
        <v>1</v>
      </c>
      <c r="Y734" s="19">
        <f>IF(SUMPRODUCT(($F$2:$F734=F734)*1)&gt;1,0,1)</f>
        <v>1</v>
      </c>
    </row>
    <row r="735" spans="1:25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9" t="str">
        <f>VLOOKUP(Таблица1[[#This Row],[Region]],Таблица5[],2,FALSE)</f>
        <v>Anna Andreadi</v>
      </c>
      <c r="W735" s="19" t="str">
        <f>IFERROR(VLOOKUP(Таблица1[[#This Row],[Order ID]],Таблица4[],2,FALSE),"")</f>
        <v/>
      </c>
      <c r="X735" s="19">
        <f>NOT(IFERROR(VLOOKUP(Таблица1[[#This Row],[Order ID]],Таблица4[],2,FALSE),0))*1</f>
        <v>1</v>
      </c>
      <c r="Y735" s="19">
        <f>IF(SUMPRODUCT(($F$2:$F735=F735)*1)&gt;1,0,1)</f>
        <v>0</v>
      </c>
    </row>
    <row r="736" spans="1:25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9" t="str">
        <f>VLOOKUP(Таблица1[[#This Row],[Region]],Таблица5[],2,FALSE)</f>
        <v>Anna Andreadi</v>
      </c>
      <c r="W736" s="19" t="str">
        <f>IFERROR(VLOOKUP(Таблица1[[#This Row],[Order ID]],Таблица4[],2,FALSE),"")</f>
        <v/>
      </c>
      <c r="X736" s="19">
        <f>NOT(IFERROR(VLOOKUP(Таблица1[[#This Row],[Order ID]],Таблица4[],2,FALSE),0))*1</f>
        <v>1</v>
      </c>
      <c r="Y736" s="19">
        <f>IF(SUMPRODUCT(($F$2:$F736=F736)*1)&gt;1,0,1)</f>
        <v>0</v>
      </c>
    </row>
    <row r="737" spans="1:25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9" t="str">
        <f>VLOOKUP(Таблица1[[#This Row],[Region]],Таблица5[],2,FALSE)</f>
        <v>Anna Andreadi</v>
      </c>
      <c r="W737" s="19" t="str">
        <f>IFERROR(VLOOKUP(Таблица1[[#This Row],[Order ID]],Таблица4[],2,FALSE),"")</f>
        <v/>
      </c>
      <c r="X737" s="19">
        <f>NOT(IFERROR(VLOOKUP(Таблица1[[#This Row],[Order ID]],Таблица4[],2,FALSE),0))*1</f>
        <v>1</v>
      </c>
      <c r="Y737" s="19">
        <f>IF(SUMPRODUCT(($F$2:$F737=F737)*1)&gt;1,0,1)</f>
        <v>0</v>
      </c>
    </row>
    <row r="738" spans="1:25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9" t="str">
        <f>VLOOKUP(Таблица1[[#This Row],[Region]],Таблица5[],2,FALSE)</f>
        <v>Anna Andreadi</v>
      </c>
      <c r="W738" s="19" t="str">
        <f>IFERROR(VLOOKUP(Таблица1[[#This Row],[Order ID]],Таблица4[],2,FALSE),"")</f>
        <v/>
      </c>
      <c r="X738" s="19">
        <f>NOT(IFERROR(VLOOKUP(Таблица1[[#This Row],[Order ID]],Таблица4[],2,FALSE),0))*1</f>
        <v>1</v>
      </c>
      <c r="Y738" s="19">
        <f>IF(SUMPRODUCT(($F$2:$F738=F738)*1)&gt;1,0,1)</f>
        <v>0</v>
      </c>
    </row>
    <row r="739" spans="1:25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9" t="str">
        <f>VLOOKUP(Таблица1[[#This Row],[Region]],Таблица5[],2,FALSE)</f>
        <v>Anna Andreadi</v>
      </c>
      <c r="W739" s="19" t="str">
        <f>IFERROR(VLOOKUP(Таблица1[[#This Row],[Order ID]],Таблица4[],2,FALSE),"")</f>
        <v/>
      </c>
      <c r="X739" s="19">
        <f>NOT(IFERROR(VLOOKUP(Таблица1[[#This Row],[Order ID]],Таблица4[],2,FALSE),0))*1</f>
        <v>1</v>
      </c>
      <c r="Y739" s="19">
        <f>IF(SUMPRODUCT(($F$2:$F739=F739)*1)&gt;1,0,1)</f>
        <v>0</v>
      </c>
    </row>
    <row r="740" spans="1:25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9" t="str">
        <f>VLOOKUP(Таблица1[[#This Row],[Region]],Таблица5[],2,FALSE)</f>
        <v>Anna Andreadi</v>
      </c>
      <c r="W740" s="19" t="str">
        <f>IFERROR(VLOOKUP(Таблица1[[#This Row],[Order ID]],Таблица4[],2,FALSE),"")</f>
        <v/>
      </c>
      <c r="X740" s="19">
        <f>NOT(IFERROR(VLOOKUP(Таблица1[[#This Row],[Order ID]],Таблица4[],2,FALSE),0))*1</f>
        <v>1</v>
      </c>
      <c r="Y740" s="19">
        <f>IF(SUMPRODUCT(($F$2:$F740=F740)*1)&gt;1,0,1)</f>
        <v>0</v>
      </c>
    </row>
    <row r="741" spans="1:25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9" t="str">
        <f>VLOOKUP(Таблица1[[#This Row],[Region]],Таблица5[],2,FALSE)</f>
        <v>Kelly Williams</v>
      </c>
      <c r="W741" s="19" t="str">
        <f>IFERROR(VLOOKUP(Таблица1[[#This Row],[Order ID]],Таблица4[],2,FALSE),"")</f>
        <v/>
      </c>
      <c r="X741" s="19">
        <f>NOT(IFERROR(VLOOKUP(Таблица1[[#This Row],[Order ID]],Таблица4[],2,FALSE),0))*1</f>
        <v>1</v>
      </c>
      <c r="Y741" s="19">
        <f>IF(SUMPRODUCT(($F$2:$F741=F741)*1)&gt;1,0,1)</f>
        <v>1</v>
      </c>
    </row>
    <row r="742" spans="1:25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9" t="str">
        <f>VLOOKUP(Таблица1[[#This Row],[Region]],Таблица5[],2,FALSE)</f>
        <v>Kelly Williams</v>
      </c>
      <c r="W742" s="19" t="str">
        <f>IFERROR(VLOOKUP(Таблица1[[#This Row],[Order ID]],Таблица4[],2,FALSE),"")</f>
        <v/>
      </c>
      <c r="X742" s="19">
        <f>NOT(IFERROR(VLOOKUP(Таблица1[[#This Row],[Order ID]],Таблица4[],2,FALSE),0))*1</f>
        <v>1</v>
      </c>
      <c r="Y742" s="19">
        <f>IF(SUMPRODUCT(($F$2:$F742=F742)*1)&gt;1,0,1)</f>
        <v>0</v>
      </c>
    </row>
    <row r="743" spans="1:25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9" t="str">
        <f>VLOOKUP(Таблица1[[#This Row],[Region]],Таблица5[],2,FALSE)</f>
        <v>Kelly Williams</v>
      </c>
      <c r="W743" s="19" t="str">
        <f>IFERROR(VLOOKUP(Таблица1[[#This Row],[Order ID]],Таблица4[],2,FALSE),"")</f>
        <v/>
      </c>
      <c r="X743" s="19">
        <f>NOT(IFERROR(VLOOKUP(Таблица1[[#This Row],[Order ID]],Таблица4[],2,FALSE),0))*1</f>
        <v>1</v>
      </c>
      <c r="Y743" s="19">
        <f>IF(SUMPRODUCT(($F$2:$F743=F743)*1)&gt;1,0,1)</f>
        <v>0</v>
      </c>
    </row>
    <row r="744" spans="1:25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9" t="str">
        <f>VLOOKUP(Таблица1[[#This Row],[Region]],Таблица5[],2,FALSE)</f>
        <v>Kelly Williams</v>
      </c>
      <c r="W744" s="19" t="str">
        <f>IFERROR(VLOOKUP(Таблица1[[#This Row],[Order ID]],Таблица4[],2,FALSE),"")</f>
        <v/>
      </c>
      <c r="X744" s="19">
        <f>NOT(IFERROR(VLOOKUP(Таблица1[[#This Row],[Order ID]],Таблица4[],2,FALSE),0))*1</f>
        <v>1</v>
      </c>
      <c r="Y744" s="19">
        <f>IF(SUMPRODUCT(($F$2:$F744=F744)*1)&gt;1,0,1)</f>
        <v>1</v>
      </c>
    </row>
    <row r="745" spans="1:25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9" t="str">
        <f>VLOOKUP(Таблица1[[#This Row],[Region]],Таблица5[],2,FALSE)</f>
        <v>Kelly Williams</v>
      </c>
      <c r="W745" s="19" t="str">
        <f>IFERROR(VLOOKUP(Таблица1[[#This Row],[Order ID]],Таблица4[],2,FALSE),"")</f>
        <v/>
      </c>
      <c r="X745" s="19">
        <f>NOT(IFERROR(VLOOKUP(Таблица1[[#This Row],[Order ID]],Таблица4[],2,FALSE),0))*1</f>
        <v>1</v>
      </c>
      <c r="Y745" s="19">
        <f>IF(SUMPRODUCT(($F$2:$F745=F745)*1)&gt;1,0,1)</f>
        <v>0</v>
      </c>
    </row>
    <row r="746" spans="1:25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9" t="str">
        <f>VLOOKUP(Таблица1[[#This Row],[Region]],Таблица5[],2,FALSE)</f>
        <v>Kelly Williams</v>
      </c>
      <c r="W746" s="19" t="str">
        <f>IFERROR(VLOOKUP(Таблица1[[#This Row],[Order ID]],Таблица4[],2,FALSE),"")</f>
        <v/>
      </c>
      <c r="X746" s="19">
        <f>NOT(IFERROR(VLOOKUP(Таблица1[[#This Row],[Order ID]],Таблица4[],2,FALSE),0))*1</f>
        <v>1</v>
      </c>
      <c r="Y746" s="19">
        <f>IF(SUMPRODUCT(($F$2:$F746=F746)*1)&gt;1,0,1)</f>
        <v>0</v>
      </c>
    </row>
    <row r="747" spans="1:25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9" t="str">
        <f>VLOOKUP(Таблица1[[#This Row],[Region]],Таблица5[],2,FALSE)</f>
        <v>Kelly Williams</v>
      </c>
      <c r="W747" s="19" t="str">
        <f>IFERROR(VLOOKUP(Таблица1[[#This Row],[Order ID]],Таблица4[],2,FALSE),"")</f>
        <v/>
      </c>
      <c r="X747" s="19">
        <f>NOT(IFERROR(VLOOKUP(Таблица1[[#This Row],[Order ID]],Таблица4[],2,FALSE),0))*1</f>
        <v>1</v>
      </c>
      <c r="Y747" s="19">
        <f>IF(SUMPRODUCT(($F$2:$F747=F747)*1)&gt;1,0,1)</f>
        <v>0</v>
      </c>
    </row>
    <row r="748" spans="1:25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9" t="str">
        <f>VLOOKUP(Таблица1[[#This Row],[Region]],Таблица5[],2,FALSE)</f>
        <v>Anna Andreadi</v>
      </c>
      <c r="W748" s="19" t="str">
        <f>IFERROR(VLOOKUP(Таблица1[[#This Row],[Order ID]],Таблица4[],2,FALSE),"")</f>
        <v/>
      </c>
      <c r="X748" s="19">
        <f>NOT(IFERROR(VLOOKUP(Таблица1[[#This Row],[Order ID]],Таблица4[],2,FALSE),0))*1</f>
        <v>1</v>
      </c>
      <c r="Y748" s="19">
        <f>IF(SUMPRODUCT(($F$2:$F748=F748)*1)&gt;1,0,1)</f>
        <v>0</v>
      </c>
    </row>
    <row r="749" spans="1:25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9" t="str">
        <f>VLOOKUP(Таблица1[[#This Row],[Region]],Таблица5[],2,FALSE)</f>
        <v>Anna Andreadi</v>
      </c>
      <c r="W749" s="19" t="str">
        <f>IFERROR(VLOOKUP(Таблица1[[#This Row],[Order ID]],Таблица4[],2,FALSE),"")</f>
        <v/>
      </c>
      <c r="X749" s="19">
        <f>NOT(IFERROR(VLOOKUP(Таблица1[[#This Row],[Order ID]],Таблица4[],2,FALSE),0))*1</f>
        <v>1</v>
      </c>
      <c r="Y749" s="19">
        <f>IF(SUMPRODUCT(($F$2:$F749=F749)*1)&gt;1,0,1)</f>
        <v>0</v>
      </c>
    </row>
    <row r="750" spans="1:25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9" t="str">
        <f>VLOOKUP(Таблица1[[#This Row],[Region]],Таблица5[],2,FALSE)</f>
        <v>Kelly Williams</v>
      </c>
      <c r="W750" s="19" t="str">
        <f>IFERROR(VLOOKUP(Таблица1[[#This Row],[Order ID]],Таблица4[],2,FALSE),"")</f>
        <v/>
      </c>
      <c r="X750" s="19">
        <f>NOT(IFERROR(VLOOKUP(Таблица1[[#This Row],[Order ID]],Таблица4[],2,FALSE),0))*1</f>
        <v>1</v>
      </c>
      <c r="Y750" s="19">
        <f>IF(SUMPRODUCT(($F$2:$F750=F750)*1)&gt;1,0,1)</f>
        <v>1</v>
      </c>
    </row>
    <row r="751" spans="1:25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9" t="str">
        <f>VLOOKUP(Таблица1[[#This Row],[Region]],Таблица5[],2,FALSE)</f>
        <v>Kelly Williams</v>
      </c>
      <c r="W751" s="19" t="str">
        <f>IFERROR(VLOOKUP(Таблица1[[#This Row],[Order ID]],Таблица4[],2,FALSE),"")</f>
        <v/>
      </c>
      <c r="X751" s="19">
        <f>NOT(IFERROR(VLOOKUP(Таблица1[[#This Row],[Order ID]],Таблица4[],2,FALSE),0))*1</f>
        <v>1</v>
      </c>
      <c r="Y751" s="19">
        <f>IF(SUMPRODUCT(($F$2:$F751=F751)*1)&gt;1,0,1)</f>
        <v>1</v>
      </c>
    </row>
    <row r="752" spans="1:25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9" t="str">
        <f>VLOOKUP(Таблица1[[#This Row],[Region]],Таблица5[],2,FALSE)</f>
        <v>Kelly Williams</v>
      </c>
      <c r="W752" s="19" t="str">
        <f>IFERROR(VLOOKUP(Таблица1[[#This Row],[Order ID]],Таблица4[],2,FALSE),"")</f>
        <v/>
      </c>
      <c r="X752" s="19">
        <f>NOT(IFERROR(VLOOKUP(Таблица1[[#This Row],[Order ID]],Таблица4[],2,FALSE),0))*1</f>
        <v>1</v>
      </c>
      <c r="Y752" s="19">
        <f>IF(SUMPRODUCT(($F$2:$F752=F752)*1)&gt;1,0,1)</f>
        <v>0</v>
      </c>
    </row>
    <row r="753" spans="1:25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9" t="str">
        <f>VLOOKUP(Таблица1[[#This Row],[Region]],Таблица5[],2,FALSE)</f>
        <v>Kelly Williams</v>
      </c>
      <c r="W753" s="19" t="str">
        <f>IFERROR(VLOOKUP(Таблица1[[#This Row],[Order ID]],Таблица4[],2,FALSE),"")</f>
        <v/>
      </c>
      <c r="X753" s="19">
        <f>NOT(IFERROR(VLOOKUP(Таблица1[[#This Row],[Order ID]],Таблица4[],2,FALSE),0))*1</f>
        <v>1</v>
      </c>
      <c r="Y753" s="19">
        <f>IF(SUMPRODUCT(($F$2:$F753=F753)*1)&gt;1,0,1)</f>
        <v>0</v>
      </c>
    </row>
    <row r="754" spans="1:25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9" t="str">
        <f>VLOOKUP(Таблица1[[#This Row],[Region]],Таблица5[],2,FALSE)</f>
        <v>Kelly Williams</v>
      </c>
      <c r="W754" s="19" t="str">
        <f>IFERROR(VLOOKUP(Таблица1[[#This Row],[Order ID]],Таблица4[],2,FALSE),"")</f>
        <v/>
      </c>
      <c r="X754" s="19">
        <f>NOT(IFERROR(VLOOKUP(Таблица1[[#This Row],[Order ID]],Таблица4[],2,FALSE),0))*1</f>
        <v>1</v>
      </c>
      <c r="Y754" s="19">
        <f>IF(SUMPRODUCT(($F$2:$F754=F754)*1)&gt;1,0,1)</f>
        <v>0</v>
      </c>
    </row>
    <row r="755" spans="1:25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9" t="str">
        <f>VLOOKUP(Таблица1[[#This Row],[Region]],Таблица5[],2,FALSE)</f>
        <v>Anna Andreadi</v>
      </c>
      <c r="W755" s="19" t="str">
        <f>IFERROR(VLOOKUP(Таблица1[[#This Row],[Order ID]],Таблица4[],2,FALSE),"")</f>
        <v/>
      </c>
      <c r="X755" s="19">
        <f>NOT(IFERROR(VLOOKUP(Таблица1[[#This Row],[Order ID]],Таблица4[],2,FALSE),0))*1</f>
        <v>1</v>
      </c>
      <c r="Y755" s="19">
        <f>IF(SUMPRODUCT(($F$2:$F755=F755)*1)&gt;1,0,1)</f>
        <v>1</v>
      </c>
    </row>
    <row r="756" spans="1:25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9" t="str">
        <f>VLOOKUP(Таблица1[[#This Row],[Region]],Таблица5[],2,FALSE)</f>
        <v>Anna Andreadi</v>
      </c>
      <c r="W756" s="19" t="str">
        <f>IFERROR(VLOOKUP(Таблица1[[#This Row],[Order ID]],Таблица4[],2,FALSE),"")</f>
        <v/>
      </c>
      <c r="X756" s="19">
        <f>NOT(IFERROR(VLOOKUP(Таблица1[[#This Row],[Order ID]],Таблица4[],2,FALSE),0))*1</f>
        <v>1</v>
      </c>
      <c r="Y756" s="19">
        <f>IF(SUMPRODUCT(($F$2:$F756=F756)*1)&gt;1,0,1)</f>
        <v>0</v>
      </c>
    </row>
    <row r="757" spans="1:25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9" t="str">
        <f>VLOOKUP(Таблица1[[#This Row],[Region]],Таблица5[],2,FALSE)</f>
        <v>Cassandra Brandow</v>
      </c>
      <c r="W757" s="19" t="str">
        <f>IFERROR(VLOOKUP(Таблица1[[#This Row],[Order ID]],Таблица4[],2,FALSE),"")</f>
        <v/>
      </c>
      <c r="X757" s="19">
        <f>NOT(IFERROR(VLOOKUP(Таблица1[[#This Row],[Order ID]],Таблица4[],2,FALSE),0))*1</f>
        <v>1</v>
      </c>
      <c r="Y757" s="19">
        <f>IF(SUMPRODUCT(($F$2:$F757=F757)*1)&gt;1,0,1)</f>
        <v>0</v>
      </c>
    </row>
    <row r="758" spans="1:25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9" t="str">
        <f>VLOOKUP(Таблица1[[#This Row],[Region]],Таблица5[],2,FALSE)</f>
        <v>Kelly Williams</v>
      </c>
      <c r="W758" s="19" t="str">
        <f>IFERROR(VLOOKUP(Таблица1[[#This Row],[Order ID]],Таблица4[],2,FALSE),"")</f>
        <v/>
      </c>
      <c r="X758" s="19">
        <f>NOT(IFERROR(VLOOKUP(Таблица1[[#This Row],[Order ID]],Таблица4[],2,FALSE),0))*1</f>
        <v>1</v>
      </c>
      <c r="Y758" s="19">
        <f>IF(SUMPRODUCT(($F$2:$F758=F758)*1)&gt;1,0,1)</f>
        <v>1</v>
      </c>
    </row>
    <row r="759" spans="1:25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9" t="str">
        <f>VLOOKUP(Таблица1[[#This Row],[Region]],Таблица5[],2,FALSE)</f>
        <v>Kelly Williams</v>
      </c>
      <c r="W759" s="19" t="str">
        <f>IFERROR(VLOOKUP(Таблица1[[#This Row],[Order ID]],Таблица4[],2,FALSE),"")</f>
        <v/>
      </c>
      <c r="X759" s="19">
        <f>NOT(IFERROR(VLOOKUP(Таблица1[[#This Row],[Order ID]],Таблица4[],2,FALSE),0))*1</f>
        <v>1</v>
      </c>
      <c r="Y759" s="19">
        <f>IF(SUMPRODUCT(($F$2:$F759=F759)*1)&gt;1,0,1)</f>
        <v>0</v>
      </c>
    </row>
    <row r="760" spans="1:25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9" t="str">
        <f>VLOOKUP(Таблица1[[#This Row],[Region]],Таблица5[],2,FALSE)</f>
        <v>Chuck Magee</v>
      </c>
      <c r="W760" s="19" t="str">
        <f>IFERROR(VLOOKUP(Таблица1[[#This Row],[Order ID]],Таблица4[],2,FALSE),"")</f>
        <v/>
      </c>
      <c r="X760" s="19">
        <f>NOT(IFERROR(VLOOKUP(Таблица1[[#This Row],[Order ID]],Таблица4[],2,FALSE),0))*1</f>
        <v>1</v>
      </c>
      <c r="Y760" s="19">
        <f>IF(SUMPRODUCT(($F$2:$F760=F760)*1)&gt;1,0,1)</f>
        <v>1</v>
      </c>
    </row>
    <row r="761" spans="1:25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9" t="str">
        <f>VLOOKUP(Таблица1[[#This Row],[Region]],Таблица5[],2,FALSE)</f>
        <v>Kelly Williams</v>
      </c>
      <c r="W761" s="19" t="str">
        <f>IFERROR(VLOOKUP(Таблица1[[#This Row],[Order ID]],Таблица4[],2,FALSE),"")</f>
        <v/>
      </c>
      <c r="X761" s="19">
        <f>NOT(IFERROR(VLOOKUP(Таблица1[[#This Row],[Order ID]],Таблица4[],2,FALSE),0))*1</f>
        <v>1</v>
      </c>
      <c r="Y761" s="19">
        <f>IF(SUMPRODUCT(($F$2:$F761=F761)*1)&gt;1,0,1)</f>
        <v>1</v>
      </c>
    </row>
    <row r="762" spans="1:25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9" t="str">
        <f>VLOOKUP(Таблица1[[#This Row],[Region]],Таблица5[],2,FALSE)</f>
        <v>Anna Andreadi</v>
      </c>
      <c r="W762" s="19" t="str">
        <f>IFERROR(VLOOKUP(Таблица1[[#This Row],[Order ID]],Таблица4[],2,FALSE),"")</f>
        <v/>
      </c>
      <c r="X762" s="19">
        <f>NOT(IFERROR(VLOOKUP(Таблица1[[#This Row],[Order ID]],Таблица4[],2,FALSE),0))*1</f>
        <v>1</v>
      </c>
      <c r="Y762" s="19">
        <f>IF(SUMPRODUCT(($F$2:$F762=F762)*1)&gt;1,0,1)</f>
        <v>0</v>
      </c>
    </row>
    <row r="763" spans="1:25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9" t="str">
        <f>VLOOKUP(Таблица1[[#This Row],[Region]],Таблица5[],2,FALSE)</f>
        <v>Cassandra Brandow</v>
      </c>
      <c r="W763" s="19" t="str">
        <f>IFERROR(VLOOKUP(Таблица1[[#This Row],[Order ID]],Таблица4[],2,FALSE),"")</f>
        <v/>
      </c>
      <c r="X763" s="19">
        <f>NOT(IFERROR(VLOOKUP(Таблица1[[#This Row],[Order ID]],Таблица4[],2,FALSE),0))*1</f>
        <v>1</v>
      </c>
      <c r="Y763" s="19">
        <f>IF(SUMPRODUCT(($F$2:$F763=F763)*1)&gt;1,0,1)</f>
        <v>0</v>
      </c>
    </row>
    <row r="764" spans="1:25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9" t="str">
        <f>VLOOKUP(Таблица1[[#This Row],[Region]],Таблица5[],2,FALSE)</f>
        <v>Chuck Magee</v>
      </c>
      <c r="W764" s="19" t="str">
        <f>IFERROR(VLOOKUP(Таблица1[[#This Row],[Order ID]],Таблица4[],2,FALSE),"")</f>
        <v/>
      </c>
      <c r="X764" s="19">
        <f>NOT(IFERROR(VLOOKUP(Таблица1[[#This Row],[Order ID]],Таблица4[],2,FALSE),0))*1</f>
        <v>1</v>
      </c>
      <c r="Y764" s="19">
        <f>IF(SUMPRODUCT(($F$2:$F764=F764)*1)&gt;1,0,1)</f>
        <v>1</v>
      </c>
    </row>
    <row r="765" spans="1:25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9" t="str">
        <f>VLOOKUP(Таблица1[[#This Row],[Region]],Таблица5[],2,FALSE)</f>
        <v>Cassandra Brandow</v>
      </c>
      <c r="W765" s="19" t="str">
        <f>IFERROR(VLOOKUP(Таблица1[[#This Row],[Order ID]],Таблица4[],2,FALSE),"")</f>
        <v/>
      </c>
      <c r="X765" s="19">
        <f>NOT(IFERROR(VLOOKUP(Таблица1[[#This Row],[Order ID]],Таблица4[],2,FALSE),0))*1</f>
        <v>1</v>
      </c>
      <c r="Y765" s="19">
        <f>IF(SUMPRODUCT(($F$2:$F765=F765)*1)&gt;1,0,1)</f>
        <v>1</v>
      </c>
    </row>
    <row r="766" spans="1:25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9" t="str">
        <f>VLOOKUP(Таблица1[[#This Row],[Region]],Таблица5[],2,FALSE)</f>
        <v>Cassandra Brandow</v>
      </c>
      <c r="W766" s="19" t="str">
        <f>IFERROR(VLOOKUP(Таблица1[[#This Row],[Order ID]],Таблица4[],2,FALSE),"")</f>
        <v/>
      </c>
      <c r="X766" s="19">
        <f>NOT(IFERROR(VLOOKUP(Таблица1[[#This Row],[Order ID]],Таблица4[],2,FALSE),0))*1</f>
        <v>1</v>
      </c>
      <c r="Y766" s="19">
        <f>IF(SUMPRODUCT(($F$2:$F766=F766)*1)&gt;1,0,1)</f>
        <v>0</v>
      </c>
    </row>
    <row r="767" spans="1:25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9" t="str">
        <f>VLOOKUP(Таблица1[[#This Row],[Region]],Таблица5[],2,FALSE)</f>
        <v>Cassandra Brandow</v>
      </c>
      <c r="W767" s="19" t="str">
        <f>IFERROR(VLOOKUP(Таблица1[[#This Row],[Order ID]],Таблица4[],2,FALSE),"")</f>
        <v/>
      </c>
      <c r="X767" s="19">
        <f>NOT(IFERROR(VLOOKUP(Таблица1[[#This Row],[Order ID]],Таблица4[],2,FALSE),0))*1</f>
        <v>1</v>
      </c>
      <c r="Y767" s="19">
        <f>IF(SUMPRODUCT(($F$2:$F767=F767)*1)&gt;1,0,1)</f>
        <v>0</v>
      </c>
    </row>
    <row r="768" spans="1:25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9" t="str">
        <f>VLOOKUP(Таблица1[[#This Row],[Region]],Таблица5[],2,FALSE)</f>
        <v>Cassandra Brandow</v>
      </c>
      <c r="W768" s="19" t="str">
        <f>IFERROR(VLOOKUP(Таблица1[[#This Row],[Order ID]],Таблица4[],2,FALSE),"")</f>
        <v/>
      </c>
      <c r="X768" s="19">
        <f>NOT(IFERROR(VLOOKUP(Таблица1[[#This Row],[Order ID]],Таблица4[],2,FALSE),0))*1</f>
        <v>1</v>
      </c>
      <c r="Y768" s="19">
        <f>IF(SUMPRODUCT(($F$2:$F768=F768)*1)&gt;1,0,1)</f>
        <v>0</v>
      </c>
    </row>
    <row r="769" spans="1:25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9" t="str">
        <f>VLOOKUP(Таблица1[[#This Row],[Region]],Таблица5[],2,FALSE)</f>
        <v>Cassandra Brandow</v>
      </c>
      <c r="W769" s="19" t="str">
        <f>IFERROR(VLOOKUP(Таблица1[[#This Row],[Order ID]],Таблица4[],2,FALSE),"")</f>
        <v/>
      </c>
      <c r="X769" s="19">
        <f>NOT(IFERROR(VLOOKUP(Таблица1[[#This Row],[Order ID]],Таблица4[],2,FALSE),0))*1</f>
        <v>1</v>
      </c>
      <c r="Y769" s="19">
        <f>IF(SUMPRODUCT(($F$2:$F769=F769)*1)&gt;1,0,1)</f>
        <v>0</v>
      </c>
    </row>
    <row r="770" spans="1:25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9" t="str">
        <f>VLOOKUP(Таблица1[[#This Row],[Region]],Таблица5[],2,FALSE)</f>
        <v>Cassandra Brandow</v>
      </c>
      <c r="W770" s="19" t="str">
        <f>IFERROR(VLOOKUP(Таблица1[[#This Row],[Order ID]],Таблица4[],2,FALSE),"")</f>
        <v/>
      </c>
      <c r="X770" s="19">
        <f>NOT(IFERROR(VLOOKUP(Таблица1[[#This Row],[Order ID]],Таблица4[],2,FALSE),0))*1</f>
        <v>1</v>
      </c>
      <c r="Y770" s="19">
        <f>IF(SUMPRODUCT(($F$2:$F770=F770)*1)&gt;1,0,1)</f>
        <v>1</v>
      </c>
    </row>
    <row r="771" spans="1:25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9" t="str">
        <f>VLOOKUP(Таблица1[[#This Row],[Region]],Таблица5[],2,FALSE)</f>
        <v>Cassandra Brandow</v>
      </c>
      <c r="W771" s="19" t="str">
        <f>IFERROR(VLOOKUP(Таблица1[[#This Row],[Order ID]],Таблица4[],2,FALSE),"")</f>
        <v/>
      </c>
      <c r="X771" s="19">
        <f>NOT(IFERROR(VLOOKUP(Таблица1[[#This Row],[Order ID]],Таблица4[],2,FALSE),0))*1</f>
        <v>1</v>
      </c>
      <c r="Y771" s="19">
        <f>IF(SUMPRODUCT(($F$2:$F771=F771)*1)&gt;1,0,1)</f>
        <v>0</v>
      </c>
    </row>
    <row r="772" spans="1:25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9" t="str">
        <f>VLOOKUP(Таблица1[[#This Row],[Region]],Таблица5[],2,FALSE)</f>
        <v>Kelly Williams</v>
      </c>
      <c r="W772" s="19" t="str">
        <f>IFERROR(VLOOKUP(Таблица1[[#This Row],[Order ID]],Таблица4[],2,FALSE),"")</f>
        <v/>
      </c>
      <c r="X772" s="19">
        <f>NOT(IFERROR(VLOOKUP(Таблица1[[#This Row],[Order ID]],Таблица4[],2,FALSE),0))*1</f>
        <v>1</v>
      </c>
      <c r="Y772" s="19">
        <f>IF(SUMPRODUCT(($F$2:$F772=F772)*1)&gt;1,0,1)</f>
        <v>1</v>
      </c>
    </row>
    <row r="773" spans="1:25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9" t="str">
        <f>VLOOKUP(Таблица1[[#This Row],[Region]],Таблица5[],2,FALSE)</f>
        <v>Kelly Williams</v>
      </c>
      <c r="W773" s="19" t="str">
        <f>IFERROR(VLOOKUP(Таблица1[[#This Row],[Order ID]],Таблица4[],2,FALSE),"")</f>
        <v/>
      </c>
      <c r="X773" s="19">
        <f>NOT(IFERROR(VLOOKUP(Таблица1[[#This Row],[Order ID]],Таблица4[],2,FALSE),0))*1</f>
        <v>1</v>
      </c>
      <c r="Y773" s="19">
        <f>IF(SUMPRODUCT(($F$2:$F773=F773)*1)&gt;1,0,1)</f>
        <v>0</v>
      </c>
    </row>
    <row r="774" spans="1:25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9" t="str">
        <f>VLOOKUP(Таблица1[[#This Row],[Region]],Таблица5[],2,FALSE)</f>
        <v>Kelly Williams</v>
      </c>
      <c r="W774" s="19" t="str">
        <f>IFERROR(VLOOKUP(Таблица1[[#This Row],[Order ID]],Таблица4[],2,FALSE),"")</f>
        <v/>
      </c>
      <c r="X774" s="19">
        <f>NOT(IFERROR(VLOOKUP(Таблица1[[#This Row],[Order ID]],Таблица4[],2,FALSE),0))*1</f>
        <v>1</v>
      </c>
      <c r="Y774" s="19">
        <f>IF(SUMPRODUCT(($F$2:$F774=F774)*1)&gt;1,0,1)</f>
        <v>0</v>
      </c>
    </row>
    <row r="775" spans="1:25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9" t="str">
        <f>VLOOKUP(Таблица1[[#This Row],[Region]],Таблица5[],2,FALSE)</f>
        <v>Kelly Williams</v>
      </c>
      <c r="W775" s="19" t="str">
        <f>IFERROR(VLOOKUP(Таблица1[[#This Row],[Order ID]],Таблица4[],2,FALSE),"")</f>
        <v/>
      </c>
      <c r="X775" s="19">
        <f>NOT(IFERROR(VLOOKUP(Таблица1[[#This Row],[Order ID]],Таблица4[],2,FALSE),0))*1</f>
        <v>1</v>
      </c>
      <c r="Y775" s="19">
        <f>IF(SUMPRODUCT(($F$2:$F775=F775)*1)&gt;1,0,1)</f>
        <v>0</v>
      </c>
    </row>
    <row r="776" spans="1:25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9" t="str">
        <f>VLOOKUP(Таблица1[[#This Row],[Region]],Таблица5[],2,FALSE)</f>
        <v>Kelly Williams</v>
      </c>
      <c r="W776" s="19" t="str">
        <f>IFERROR(VLOOKUP(Таблица1[[#This Row],[Order ID]],Таблица4[],2,FALSE),"")</f>
        <v/>
      </c>
      <c r="X776" s="19">
        <f>NOT(IFERROR(VLOOKUP(Таблица1[[#This Row],[Order ID]],Таблица4[],2,FALSE),0))*1</f>
        <v>1</v>
      </c>
      <c r="Y776" s="19">
        <f>IF(SUMPRODUCT(($F$2:$F776=F776)*1)&gt;1,0,1)</f>
        <v>0</v>
      </c>
    </row>
    <row r="777" spans="1:25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9" t="str">
        <f>VLOOKUP(Таблица1[[#This Row],[Region]],Таблица5[],2,FALSE)</f>
        <v>Kelly Williams</v>
      </c>
      <c r="W777" s="19" t="str">
        <f>IFERROR(VLOOKUP(Таблица1[[#This Row],[Order ID]],Таблица4[],2,FALSE),"")</f>
        <v/>
      </c>
      <c r="X777" s="19">
        <f>NOT(IFERROR(VLOOKUP(Таблица1[[#This Row],[Order ID]],Таблица4[],2,FALSE),0))*1</f>
        <v>1</v>
      </c>
      <c r="Y777" s="19">
        <f>IF(SUMPRODUCT(($F$2:$F777=F777)*1)&gt;1,0,1)</f>
        <v>0</v>
      </c>
    </row>
    <row r="778" spans="1:25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9" t="str">
        <f>VLOOKUP(Таблица1[[#This Row],[Region]],Таблица5[],2,FALSE)</f>
        <v>Chuck Magee</v>
      </c>
      <c r="W778" s="19" t="str">
        <f>IFERROR(VLOOKUP(Таблица1[[#This Row],[Order ID]],Таблица4[],2,FALSE),"")</f>
        <v/>
      </c>
      <c r="X778" s="19">
        <f>NOT(IFERROR(VLOOKUP(Таблица1[[#This Row],[Order ID]],Таблица4[],2,FALSE),0))*1</f>
        <v>1</v>
      </c>
      <c r="Y778" s="19">
        <f>IF(SUMPRODUCT(($F$2:$F778=F778)*1)&gt;1,0,1)</f>
        <v>1</v>
      </c>
    </row>
    <row r="779" spans="1:25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9" t="str">
        <f>VLOOKUP(Таблица1[[#This Row],[Region]],Таблица5[],2,FALSE)</f>
        <v>Anna Andreadi</v>
      </c>
      <c r="W779" s="19">
        <f>IFERROR(VLOOKUP(Таблица1[[#This Row],[Order ID]],Таблица4[],2,FALSE),"")</f>
        <v>1</v>
      </c>
      <c r="X779" s="19">
        <f>NOT(IFERROR(VLOOKUP(Таблица1[[#This Row],[Order ID]],Таблица4[],2,FALSE),0))*1</f>
        <v>0</v>
      </c>
      <c r="Y779" s="19">
        <f>IF(SUMPRODUCT(($F$2:$F779=F779)*1)&gt;1,0,1)</f>
        <v>0</v>
      </c>
    </row>
    <row r="780" spans="1:25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9" t="str">
        <f>VLOOKUP(Таблица1[[#This Row],[Region]],Таблица5[],2,FALSE)</f>
        <v>Anna Andreadi</v>
      </c>
      <c r="W780" s="19">
        <f>IFERROR(VLOOKUP(Таблица1[[#This Row],[Order ID]],Таблица4[],2,FALSE),"")</f>
        <v>1</v>
      </c>
      <c r="X780" s="19">
        <f>NOT(IFERROR(VLOOKUP(Таблица1[[#This Row],[Order ID]],Таблица4[],2,FALSE),0))*1</f>
        <v>0</v>
      </c>
      <c r="Y780" s="19">
        <f>IF(SUMPRODUCT(($F$2:$F780=F780)*1)&gt;1,0,1)</f>
        <v>0</v>
      </c>
    </row>
    <row r="781" spans="1:25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9" t="str">
        <f>VLOOKUP(Таблица1[[#This Row],[Region]],Таблица5[],2,FALSE)</f>
        <v>Anna Andreadi</v>
      </c>
      <c r="W781" s="19">
        <f>IFERROR(VLOOKUP(Таблица1[[#This Row],[Order ID]],Таблица4[],2,FALSE),"")</f>
        <v>1</v>
      </c>
      <c r="X781" s="19">
        <f>NOT(IFERROR(VLOOKUP(Таблица1[[#This Row],[Order ID]],Таблица4[],2,FALSE),0))*1</f>
        <v>0</v>
      </c>
      <c r="Y781" s="19">
        <f>IF(SUMPRODUCT(($F$2:$F781=F781)*1)&gt;1,0,1)</f>
        <v>0</v>
      </c>
    </row>
    <row r="782" spans="1:25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9" t="str">
        <f>VLOOKUP(Таблица1[[#This Row],[Region]],Таблица5[],2,FALSE)</f>
        <v>Anna Andreadi</v>
      </c>
      <c r="W782" s="19">
        <f>IFERROR(VLOOKUP(Таблица1[[#This Row],[Order ID]],Таблица4[],2,FALSE),"")</f>
        <v>1</v>
      </c>
      <c r="X782" s="19">
        <f>NOT(IFERROR(VLOOKUP(Таблица1[[#This Row],[Order ID]],Таблица4[],2,FALSE),0))*1</f>
        <v>0</v>
      </c>
      <c r="Y782" s="19">
        <f>IF(SUMPRODUCT(($F$2:$F782=F782)*1)&gt;1,0,1)</f>
        <v>0</v>
      </c>
    </row>
    <row r="783" spans="1:25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9" t="str">
        <f>VLOOKUP(Таблица1[[#This Row],[Region]],Таблица5[],2,FALSE)</f>
        <v>Chuck Magee</v>
      </c>
      <c r="W783" s="19" t="str">
        <f>IFERROR(VLOOKUP(Таблица1[[#This Row],[Order ID]],Таблица4[],2,FALSE),"")</f>
        <v/>
      </c>
      <c r="X783" s="19">
        <f>NOT(IFERROR(VLOOKUP(Таблица1[[#This Row],[Order ID]],Таблица4[],2,FALSE),0))*1</f>
        <v>1</v>
      </c>
      <c r="Y783" s="19">
        <f>IF(SUMPRODUCT(($F$2:$F783=F783)*1)&gt;1,0,1)</f>
        <v>1</v>
      </c>
    </row>
    <row r="784" spans="1:25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9" t="str">
        <f>VLOOKUP(Таблица1[[#This Row],[Region]],Таблица5[],2,FALSE)</f>
        <v>Chuck Magee</v>
      </c>
      <c r="W784" s="19" t="str">
        <f>IFERROR(VLOOKUP(Таблица1[[#This Row],[Order ID]],Таблица4[],2,FALSE),"")</f>
        <v/>
      </c>
      <c r="X784" s="19">
        <f>NOT(IFERROR(VLOOKUP(Таблица1[[#This Row],[Order ID]],Таблица4[],2,FALSE),0))*1</f>
        <v>1</v>
      </c>
      <c r="Y784" s="19">
        <f>IF(SUMPRODUCT(($F$2:$F784=F784)*1)&gt;1,0,1)</f>
        <v>0</v>
      </c>
    </row>
    <row r="785" spans="1:25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9" t="str">
        <f>VLOOKUP(Таблица1[[#This Row],[Region]],Таблица5[],2,FALSE)</f>
        <v>Chuck Magee</v>
      </c>
      <c r="W785" s="19" t="str">
        <f>IFERROR(VLOOKUP(Таблица1[[#This Row],[Order ID]],Таблица4[],2,FALSE),"")</f>
        <v/>
      </c>
      <c r="X785" s="19">
        <f>NOT(IFERROR(VLOOKUP(Таблица1[[#This Row],[Order ID]],Таблица4[],2,FALSE),0))*1</f>
        <v>1</v>
      </c>
      <c r="Y785" s="19">
        <f>IF(SUMPRODUCT(($F$2:$F785=F785)*1)&gt;1,0,1)</f>
        <v>0</v>
      </c>
    </row>
    <row r="786" spans="1:25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9" t="str">
        <f>VLOOKUP(Таблица1[[#This Row],[Region]],Таблица5[],2,FALSE)</f>
        <v>Chuck Magee</v>
      </c>
      <c r="W786" s="19" t="str">
        <f>IFERROR(VLOOKUP(Таблица1[[#This Row],[Order ID]],Таблица4[],2,FALSE),"")</f>
        <v/>
      </c>
      <c r="X786" s="19">
        <f>NOT(IFERROR(VLOOKUP(Таблица1[[#This Row],[Order ID]],Таблица4[],2,FALSE),0))*1</f>
        <v>1</v>
      </c>
      <c r="Y786" s="19">
        <f>IF(SUMPRODUCT(($F$2:$F786=F786)*1)&gt;1,0,1)</f>
        <v>0</v>
      </c>
    </row>
    <row r="787" spans="1:25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9" t="str">
        <f>VLOOKUP(Таблица1[[#This Row],[Region]],Таблица5[],2,FALSE)</f>
        <v>Cassandra Brandow</v>
      </c>
      <c r="W787" s="19" t="str">
        <f>IFERROR(VLOOKUP(Таблица1[[#This Row],[Order ID]],Таблица4[],2,FALSE),"")</f>
        <v/>
      </c>
      <c r="X787" s="19">
        <f>NOT(IFERROR(VLOOKUP(Таблица1[[#This Row],[Order ID]],Таблица4[],2,FALSE),0))*1</f>
        <v>1</v>
      </c>
      <c r="Y787" s="19">
        <f>IF(SUMPRODUCT(($F$2:$F787=F787)*1)&gt;1,0,1)</f>
        <v>0</v>
      </c>
    </row>
    <row r="788" spans="1:25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9" t="str">
        <f>VLOOKUP(Таблица1[[#This Row],[Region]],Таблица5[],2,FALSE)</f>
        <v>Anna Andreadi</v>
      </c>
      <c r="W788" s="19" t="str">
        <f>IFERROR(VLOOKUP(Таблица1[[#This Row],[Order ID]],Таблица4[],2,FALSE),"")</f>
        <v/>
      </c>
      <c r="X788" s="19">
        <f>NOT(IFERROR(VLOOKUP(Таблица1[[#This Row],[Order ID]],Таблица4[],2,FALSE),0))*1</f>
        <v>1</v>
      </c>
      <c r="Y788" s="19">
        <f>IF(SUMPRODUCT(($F$2:$F788=F788)*1)&gt;1,0,1)</f>
        <v>0</v>
      </c>
    </row>
    <row r="789" spans="1:25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9" t="str">
        <f>VLOOKUP(Таблица1[[#This Row],[Region]],Таблица5[],2,FALSE)</f>
        <v>Anna Andreadi</v>
      </c>
      <c r="W789" s="19" t="str">
        <f>IFERROR(VLOOKUP(Таблица1[[#This Row],[Order ID]],Таблица4[],2,FALSE),"")</f>
        <v/>
      </c>
      <c r="X789" s="19">
        <f>NOT(IFERROR(VLOOKUP(Таблица1[[#This Row],[Order ID]],Таблица4[],2,FALSE),0))*1</f>
        <v>1</v>
      </c>
      <c r="Y789" s="19">
        <f>IF(SUMPRODUCT(($F$2:$F789=F789)*1)&gt;1,0,1)</f>
        <v>1</v>
      </c>
    </row>
    <row r="790" spans="1:25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9" t="str">
        <f>VLOOKUP(Таблица1[[#This Row],[Region]],Таблица5[],2,FALSE)</f>
        <v>Cassandra Brandow</v>
      </c>
      <c r="W790" s="19" t="str">
        <f>IFERROR(VLOOKUP(Таблица1[[#This Row],[Order ID]],Таблица4[],2,FALSE),"")</f>
        <v/>
      </c>
      <c r="X790" s="19">
        <f>NOT(IFERROR(VLOOKUP(Таблица1[[#This Row],[Order ID]],Таблица4[],2,FALSE),0))*1</f>
        <v>1</v>
      </c>
      <c r="Y790" s="19">
        <f>IF(SUMPRODUCT(($F$2:$F790=F790)*1)&gt;1,0,1)</f>
        <v>0</v>
      </c>
    </row>
    <row r="791" spans="1:25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9" t="str">
        <f>VLOOKUP(Таблица1[[#This Row],[Region]],Таблица5[],2,FALSE)</f>
        <v>Cassandra Brandow</v>
      </c>
      <c r="W791" s="19" t="str">
        <f>IFERROR(VLOOKUP(Таблица1[[#This Row],[Order ID]],Таблица4[],2,FALSE),"")</f>
        <v/>
      </c>
      <c r="X791" s="19">
        <f>NOT(IFERROR(VLOOKUP(Таблица1[[#This Row],[Order ID]],Таблица4[],2,FALSE),0))*1</f>
        <v>1</v>
      </c>
      <c r="Y791" s="19">
        <f>IF(SUMPRODUCT(($F$2:$F791=F791)*1)&gt;1,0,1)</f>
        <v>0</v>
      </c>
    </row>
    <row r="792" spans="1:25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9" t="str">
        <f>VLOOKUP(Таблица1[[#This Row],[Region]],Таблица5[],2,FALSE)</f>
        <v>Cassandra Brandow</v>
      </c>
      <c r="W792" s="19" t="str">
        <f>IFERROR(VLOOKUP(Таблица1[[#This Row],[Order ID]],Таблица4[],2,FALSE),"")</f>
        <v/>
      </c>
      <c r="X792" s="19">
        <f>NOT(IFERROR(VLOOKUP(Таблица1[[#This Row],[Order ID]],Таблица4[],2,FALSE),0))*1</f>
        <v>1</v>
      </c>
      <c r="Y792" s="19">
        <f>IF(SUMPRODUCT(($F$2:$F792=F792)*1)&gt;1,0,1)</f>
        <v>0</v>
      </c>
    </row>
    <row r="793" spans="1:25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9" t="str">
        <f>VLOOKUP(Таблица1[[#This Row],[Region]],Таблица5[],2,FALSE)</f>
        <v>Cassandra Brandow</v>
      </c>
      <c r="W793" s="19" t="str">
        <f>IFERROR(VLOOKUP(Таблица1[[#This Row],[Order ID]],Таблица4[],2,FALSE),"")</f>
        <v/>
      </c>
      <c r="X793" s="19">
        <f>NOT(IFERROR(VLOOKUP(Таблица1[[#This Row],[Order ID]],Таблица4[],2,FALSE),0))*1</f>
        <v>1</v>
      </c>
      <c r="Y793" s="19">
        <f>IF(SUMPRODUCT(($F$2:$F793=F793)*1)&gt;1,0,1)</f>
        <v>0</v>
      </c>
    </row>
    <row r="794" spans="1:25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9" t="str">
        <f>VLOOKUP(Таблица1[[#This Row],[Region]],Таблица5[],2,FALSE)</f>
        <v>Cassandra Brandow</v>
      </c>
      <c r="W794" s="19" t="str">
        <f>IFERROR(VLOOKUP(Таблица1[[#This Row],[Order ID]],Таблица4[],2,FALSE),"")</f>
        <v/>
      </c>
      <c r="X794" s="19">
        <f>NOT(IFERROR(VLOOKUP(Таблица1[[#This Row],[Order ID]],Таблица4[],2,FALSE),0))*1</f>
        <v>1</v>
      </c>
      <c r="Y794" s="19">
        <f>IF(SUMPRODUCT(($F$2:$F794=F794)*1)&gt;1,0,1)</f>
        <v>1</v>
      </c>
    </row>
    <row r="795" spans="1:25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9" t="str">
        <f>VLOOKUP(Таблица1[[#This Row],[Region]],Таблица5[],2,FALSE)</f>
        <v>Anna Andreadi</v>
      </c>
      <c r="W795" s="19" t="str">
        <f>IFERROR(VLOOKUP(Таблица1[[#This Row],[Order ID]],Таблица4[],2,FALSE),"")</f>
        <v/>
      </c>
      <c r="X795" s="19">
        <f>NOT(IFERROR(VLOOKUP(Таблица1[[#This Row],[Order ID]],Таблица4[],2,FALSE),0))*1</f>
        <v>1</v>
      </c>
      <c r="Y795" s="19">
        <f>IF(SUMPRODUCT(($F$2:$F795=F795)*1)&gt;1,0,1)</f>
        <v>1</v>
      </c>
    </row>
    <row r="796" spans="1:25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9" t="str">
        <f>VLOOKUP(Таблица1[[#This Row],[Region]],Таблица5[],2,FALSE)</f>
        <v>Anna Andreadi</v>
      </c>
      <c r="W796" s="19" t="str">
        <f>IFERROR(VLOOKUP(Таблица1[[#This Row],[Order ID]],Таблица4[],2,FALSE),"")</f>
        <v/>
      </c>
      <c r="X796" s="19">
        <f>NOT(IFERROR(VLOOKUP(Таблица1[[#This Row],[Order ID]],Таблица4[],2,FALSE),0))*1</f>
        <v>1</v>
      </c>
      <c r="Y796" s="19">
        <f>IF(SUMPRODUCT(($F$2:$F796=F796)*1)&gt;1,0,1)</f>
        <v>0</v>
      </c>
    </row>
    <row r="797" spans="1:25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9" t="str">
        <f>VLOOKUP(Таблица1[[#This Row],[Region]],Таблица5[],2,FALSE)</f>
        <v>Kelly Williams</v>
      </c>
      <c r="W797" s="19" t="str">
        <f>IFERROR(VLOOKUP(Таблица1[[#This Row],[Order ID]],Таблица4[],2,FALSE),"")</f>
        <v/>
      </c>
      <c r="X797" s="19">
        <f>NOT(IFERROR(VLOOKUP(Таблица1[[#This Row],[Order ID]],Таблица4[],2,FALSE),0))*1</f>
        <v>1</v>
      </c>
      <c r="Y797" s="19">
        <f>IF(SUMPRODUCT(($F$2:$F797=F797)*1)&gt;1,0,1)</f>
        <v>1</v>
      </c>
    </row>
    <row r="798" spans="1:25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9" t="str">
        <f>VLOOKUP(Таблица1[[#This Row],[Region]],Таблица5[],2,FALSE)</f>
        <v>Chuck Magee</v>
      </c>
      <c r="W798" s="19" t="str">
        <f>IFERROR(VLOOKUP(Таблица1[[#This Row],[Order ID]],Таблица4[],2,FALSE),"")</f>
        <v/>
      </c>
      <c r="X798" s="19">
        <f>NOT(IFERROR(VLOOKUP(Таблица1[[#This Row],[Order ID]],Таблица4[],2,FALSE),0))*1</f>
        <v>1</v>
      </c>
      <c r="Y798" s="19">
        <f>IF(SUMPRODUCT(($F$2:$F798=F798)*1)&gt;1,0,1)</f>
        <v>0</v>
      </c>
    </row>
    <row r="799" spans="1:25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9" t="str">
        <f>VLOOKUP(Таблица1[[#This Row],[Region]],Таблица5[],2,FALSE)</f>
        <v>Chuck Magee</v>
      </c>
      <c r="W799" s="19" t="str">
        <f>IFERROR(VLOOKUP(Таблица1[[#This Row],[Order ID]],Таблица4[],2,FALSE),"")</f>
        <v/>
      </c>
      <c r="X799" s="19">
        <f>NOT(IFERROR(VLOOKUP(Таблица1[[#This Row],[Order ID]],Таблица4[],2,FALSE),0))*1</f>
        <v>1</v>
      </c>
      <c r="Y799" s="19">
        <f>IF(SUMPRODUCT(($F$2:$F799=F799)*1)&gt;1,0,1)</f>
        <v>0</v>
      </c>
    </row>
    <row r="800" spans="1:25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9" t="str">
        <f>VLOOKUP(Таблица1[[#This Row],[Region]],Таблица5[],2,FALSE)</f>
        <v>Chuck Magee</v>
      </c>
      <c r="W800" s="19" t="str">
        <f>IFERROR(VLOOKUP(Таблица1[[#This Row],[Order ID]],Таблица4[],2,FALSE),"")</f>
        <v/>
      </c>
      <c r="X800" s="19">
        <f>NOT(IFERROR(VLOOKUP(Таблица1[[#This Row],[Order ID]],Таблица4[],2,FALSE),0))*1</f>
        <v>1</v>
      </c>
      <c r="Y800" s="19">
        <f>IF(SUMPRODUCT(($F$2:$F800=F800)*1)&gt;1,0,1)</f>
        <v>0</v>
      </c>
    </row>
    <row r="801" spans="1:25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9" t="str">
        <f>VLOOKUP(Таблица1[[#This Row],[Region]],Таблица5[],2,FALSE)</f>
        <v>Anna Andreadi</v>
      </c>
      <c r="W801" s="19">
        <f>IFERROR(VLOOKUP(Таблица1[[#This Row],[Order ID]],Таблица4[],2,FALSE),"")</f>
        <v>1</v>
      </c>
      <c r="X801" s="19">
        <f>NOT(IFERROR(VLOOKUP(Таблица1[[#This Row],[Order ID]],Таблица4[],2,FALSE),0))*1</f>
        <v>0</v>
      </c>
      <c r="Y801" s="19">
        <f>IF(SUMPRODUCT(($F$2:$F801=F801)*1)&gt;1,0,1)</f>
        <v>1</v>
      </c>
    </row>
    <row r="802" spans="1:25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9" t="str">
        <f>VLOOKUP(Таблица1[[#This Row],[Region]],Таблица5[],2,FALSE)</f>
        <v>Anna Andreadi</v>
      </c>
      <c r="W802" s="19" t="str">
        <f>IFERROR(VLOOKUP(Таблица1[[#This Row],[Order ID]],Таблица4[],2,FALSE),"")</f>
        <v/>
      </c>
      <c r="X802" s="19">
        <f>NOT(IFERROR(VLOOKUP(Таблица1[[#This Row],[Order ID]],Таблица4[],2,FALSE),0))*1</f>
        <v>1</v>
      </c>
      <c r="Y802" s="19">
        <f>IF(SUMPRODUCT(($F$2:$F802=F802)*1)&gt;1,0,1)</f>
        <v>1</v>
      </c>
    </row>
    <row r="803" spans="1:25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9" t="str">
        <f>VLOOKUP(Таблица1[[#This Row],[Region]],Таблица5[],2,FALSE)</f>
        <v>Anna Andreadi</v>
      </c>
      <c r="W803" s="19" t="str">
        <f>IFERROR(VLOOKUP(Таблица1[[#This Row],[Order ID]],Таблица4[],2,FALSE),"")</f>
        <v/>
      </c>
      <c r="X803" s="19">
        <f>NOT(IFERROR(VLOOKUP(Таблица1[[#This Row],[Order ID]],Таблица4[],2,FALSE),0))*1</f>
        <v>1</v>
      </c>
      <c r="Y803" s="19">
        <f>IF(SUMPRODUCT(($F$2:$F803=F803)*1)&gt;1,0,1)</f>
        <v>0</v>
      </c>
    </row>
    <row r="804" spans="1:25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9" t="str">
        <f>VLOOKUP(Таблица1[[#This Row],[Region]],Таблица5[],2,FALSE)</f>
        <v>Chuck Magee</v>
      </c>
      <c r="W804" s="19" t="str">
        <f>IFERROR(VLOOKUP(Таблица1[[#This Row],[Order ID]],Таблица4[],2,FALSE),"")</f>
        <v/>
      </c>
      <c r="X804" s="19">
        <f>NOT(IFERROR(VLOOKUP(Таблица1[[#This Row],[Order ID]],Таблица4[],2,FALSE),0))*1</f>
        <v>1</v>
      </c>
      <c r="Y804" s="19">
        <f>IF(SUMPRODUCT(($F$2:$F804=F804)*1)&gt;1,0,1)</f>
        <v>0</v>
      </c>
    </row>
    <row r="805" spans="1:25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9" t="str">
        <f>VLOOKUP(Таблица1[[#This Row],[Region]],Таблица5[],2,FALSE)</f>
        <v>Cassandra Brandow</v>
      </c>
      <c r="W805" s="19" t="str">
        <f>IFERROR(VLOOKUP(Таблица1[[#This Row],[Order ID]],Таблица4[],2,FALSE),"")</f>
        <v/>
      </c>
      <c r="X805" s="19">
        <f>NOT(IFERROR(VLOOKUP(Таблица1[[#This Row],[Order ID]],Таблица4[],2,FALSE),0))*1</f>
        <v>1</v>
      </c>
      <c r="Y805" s="19">
        <f>IF(SUMPRODUCT(($F$2:$F805=F805)*1)&gt;1,0,1)</f>
        <v>1</v>
      </c>
    </row>
    <row r="806" spans="1:25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9" t="str">
        <f>VLOOKUP(Таблица1[[#This Row],[Region]],Таблица5[],2,FALSE)</f>
        <v>Anna Andreadi</v>
      </c>
      <c r="W806" s="19" t="str">
        <f>IFERROR(VLOOKUP(Таблица1[[#This Row],[Order ID]],Таблица4[],2,FALSE),"")</f>
        <v/>
      </c>
      <c r="X806" s="19">
        <f>NOT(IFERROR(VLOOKUP(Таблица1[[#This Row],[Order ID]],Таблица4[],2,FALSE),0))*1</f>
        <v>1</v>
      </c>
      <c r="Y806" s="19">
        <f>IF(SUMPRODUCT(($F$2:$F806=F806)*1)&gt;1,0,1)</f>
        <v>1</v>
      </c>
    </row>
    <row r="807" spans="1:25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9" t="str">
        <f>VLOOKUP(Таблица1[[#This Row],[Region]],Таблица5[],2,FALSE)</f>
        <v>Anna Andreadi</v>
      </c>
      <c r="W807" s="19" t="str">
        <f>IFERROR(VLOOKUP(Таблица1[[#This Row],[Order ID]],Таблица4[],2,FALSE),"")</f>
        <v/>
      </c>
      <c r="X807" s="19">
        <f>NOT(IFERROR(VLOOKUP(Таблица1[[#This Row],[Order ID]],Таблица4[],2,FALSE),0))*1</f>
        <v>1</v>
      </c>
      <c r="Y807" s="19">
        <f>IF(SUMPRODUCT(($F$2:$F807=F807)*1)&gt;1,0,1)</f>
        <v>0</v>
      </c>
    </row>
    <row r="808" spans="1:25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9" t="str">
        <f>VLOOKUP(Таблица1[[#This Row],[Region]],Таблица5[],2,FALSE)</f>
        <v>Anna Andreadi</v>
      </c>
      <c r="W808" s="19" t="str">
        <f>IFERROR(VLOOKUP(Таблица1[[#This Row],[Order ID]],Таблица4[],2,FALSE),"")</f>
        <v/>
      </c>
      <c r="X808" s="19">
        <f>NOT(IFERROR(VLOOKUP(Таблица1[[#This Row],[Order ID]],Таблица4[],2,FALSE),0))*1</f>
        <v>1</v>
      </c>
      <c r="Y808" s="19">
        <f>IF(SUMPRODUCT(($F$2:$F808=F808)*1)&gt;1,0,1)</f>
        <v>0</v>
      </c>
    </row>
    <row r="809" spans="1:25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9" t="str">
        <f>VLOOKUP(Таблица1[[#This Row],[Region]],Таблица5[],2,FALSE)</f>
        <v>Kelly Williams</v>
      </c>
      <c r="W809" s="19" t="str">
        <f>IFERROR(VLOOKUP(Таблица1[[#This Row],[Order ID]],Таблица4[],2,FALSE),"")</f>
        <v/>
      </c>
      <c r="X809" s="19">
        <f>NOT(IFERROR(VLOOKUP(Таблица1[[#This Row],[Order ID]],Таблица4[],2,FALSE),0))*1</f>
        <v>1</v>
      </c>
      <c r="Y809" s="19">
        <f>IF(SUMPRODUCT(($F$2:$F809=F809)*1)&gt;1,0,1)</f>
        <v>0</v>
      </c>
    </row>
    <row r="810" spans="1:25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9" t="str">
        <f>VLOOKUP(Таблица1[[#This Row],[Region]],Таблица5[],2,FALSE)</f>
        <v>Kelly Williams</v>
      </c>
      <c r="W810" s="19" t="str">
        <f>IFERROR(VLOOKUP(Таблица1[[#This Row],[Order ID]],Таблица4[],2,FALSE),"")</f>
        <v/>
      </c>
      <c r="X810" s="19">
        <f>NOT(IFERROR(VLOOKUP(Таблица1[[#This Row],[Order ID]],Таблица4[],2,FALSE),0))*1</f>
        <v>1</v>
      </c>
      <c r="Y810" s="19">
        <f>IF(SUMPRODUCT(($F$2:$F810=F810)*1)&gt;1,0,1)</f>
        <v>0</v>
      </c>
    </row>
    <row r="811" spans="1:25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9" t="str">
        <f>VLOOKUP(Таблица1[[#This Row],[Region]],Таблица5[],2,FALSE)</f>
        <v>Anna Andreadi</v>
      </c>
      <c r="W811" s="19" t="str">
        <f>IFERROR(VLOOKUP(Таблица1[[#This Row],[Order ID]],Таблица4[],2,FALSE),"")</f>
        <v/>
      </c>
      <c r="X811" s="19">
        <f>NOT(IFERROR(VLOOKUP(Таблица1[[#This Row],[Order ID]],Таблица4[],2,FALSE),0))*1</f>
        <v>1</v>
      </c>
      <c r="Y811" s="19">
        <f>IF(SUMPRODUCT(($F$2:$F811=F811)*1)&gt;1,0,1)</f>
        <v>0</v>
      </c>
    </row>
    <row r="812" spans="1:25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9" t="str">
        <f>VLOOKUP(Таблица1[[#This Row],[Region]],Таблица5[],2,FALSE)</f>
        <v>Anna Andreadi</v>
      </c>
      <c r="W812" s="19" t="str">
        <f>IFERROR(VLOOKUP(Таблица1[[#This Row],[Order ID]],Таблица4[],2,FALSE),"")</f>
        <v/>
      </c>
      <c r="X812" s="19">
        <f>NOT(IFERROR(VLOOKUP(Таблица1[[#This Row],[Order ID]],Таблица4[],2,FALSE),0))*1</f>
        <v>1</v>
      </c>
      <c r="Y812" s="19">
        <f>IF(SUMPRODUCT(($F$2:$F812=F812)*1)&gt;1,0,1)</f>
        <v>0</v>
      </c>
    </row>
    <row r="813" spans="1:25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9" t="str">
        <f>VLOOKUP(Таблица1[[#This Row],[Region]],Таблица5[],2,FALSE)</f>
        <v>Anna Andreadi</v>
      </c>
      <c r="W813" s="19" t="str">
        <f>IFERROR(VLOOKUP(Таблица1[[#This Row],[Order ID]],Таблица4[],2,FALSE),"")</f>
        <v/>
      </c>
      <c r="X813" s="19">
        <f>NOT(IFERROR(VLOOKUP(Таблица1[[#This Row],[Order ID]],Таблица4[],2,FALSE),0))*1</f>
        <v>1</v>
      </c>
      <c r="Y813" s="19">
        <f>IF(SUMPRODUCT(($F$2:$F813=F813)*1)&gt;1,0,1)</f>
        <v>0</v>
      </c>
    </row>
    <row r="814" spans="1:25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9" t="str">
        <f>VLOOKUP(Таблица1[[#This Row],[Region]],Таблица5[],2,FALSE)</f>
        <v>Anna Andreadi</v>
      </c>
      <c r="W814" s="19" t="str">
        <f>IFERROR(VLOOKUP(Таблица1[[#This Row],[Order ID]],Таблица4[],2,FALSE),"")</f>
        <v/>
      </c>
      <c r="X814" s="19">
        <f>NOT(IFERROR(VLOOKUP(Таблица1[[#This Row],[Order ID]],Таблица4[],2,FALSE),0))*1</f>
        <v>1</v>
      </c>
      <c r="Y814" s="19">
        <f>IF(SUMPRODUCT(($F$2:$F814=F814)*1)&gt;1,0,1)</f>
        <v>0</v>
      </c>
    </row>
    <row r="815" spans="1:25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9" t="str">
        <f>VLOOKUP(Таблица1[[#This Row],[Region]],Таблица5[],2,FALSE)</f>
        <v>Anna Andreadi</v>
      </c>
      <c r="W815" s="19" t="str">
        <f>IFERROR(VLOOKUP(Таблица1[[#This Row],[Order ID]],Таблица4[],2,FALSE),"")</f>
        <v/>
      </c>
      <c r="X815" s="19">
        <f>NOT(IFERROR(VLOOKUP(Таблица1[[#This Row],[Order ID]],Таблица4[],2,FALSE),0))*1</f>
        <v>1</v>
      </c>
      <c r="Y815" s="19">
        <f>IF(SUMPRODUCT(($F$2:$F815=F815)*1)&gt;1,0,1)</f>
        <v>1</v>
      </c>
    </row>
    <row r="816" spans="1:25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9" t="str">
        <f>VLOOKUP(Таблица1[[#This Row],[Region]],Таблица5[],2,FALSE)</f>
        <v>Anna Andreadi</v>
      </c>
      <c r="W816" s="19" t="str">
        <f>IFERROR(VLOOKUP(Таблица1[[#This Row],[Order ID]],Таблица4[],2,FALSE),"")</f>
        <v/>
      </c>
      <c r="X816" s="19">
        <f>NOT(IFERROR(VLOOKUP(Таблица1[[#This Row],[Order ID]],Таблица4[],2,FALSE),0))*1</f>
        <v>1</v>
      </c>
      <c r="Y816" s="19">
        <f>IF(SUMPRODUCT(($F$2:$F816=F816)*1)&gt;1,0,1)</f>
        <v>0</v>
      </c>
    </row>
    <row r="817" spans="1:25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9" t="str">
        <f>VLOOKUP(Таблица1[[#This Row],[Region]],Таблица5[],2,FALSE)</f>
        <v>Kelly Williams</v>
      </c>
      <c r="W817" s="19" t="str">
        <f>IFERROR(VLOOKUP(Таблица1[[#This Row],[Order ID]],Таблица4[],2,FALSE),"")</f>
        <v/>
      </c>
      <c r="X817" s="19">
        <f>NOT(IFERROR(VLOOKUP(Таблица1[[#This Row],[Order ID]],Таблица4[],2,FALSE),0))*1</f>
        <v>1</v>
      </c>
      <c r="Y817" s="19">
        <f>IF(SUMPRODUCT(($F$2:$F817=F817)*1)&gt;1,0,1)</f>
        <v>1</v>
      </c>
    </row>
    <row r="818" spans="1:25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9" t="str">
        <f>VLOOKUP(Таблица1[[#This Row],[Region]],Таблица5[],2,FALSE)</f>
        <v>Chuck Magee</v>
      </c>
      <c r="W818" s="19" t="str">
        <f>IFERROR(VLOOKUP(Таблица1[[#This Row],[Order ID]],Таблица4[],2,FALSE),"")</f>
        <v/>
      </c>
      <c r="X818" s="19">
        <f>NOT(IFERROR(VLOOKUP(Таблица1[[#This Row],[Order ID]],Таблица4[],2,FALSE),0))*1</f>
        <v>1</v>
      </c>
      <c r="Y818" s="19">
        <f>IF(SUMPRODUCT(($F$2:$F818=F818)*1)&gt;1,0,1)</f>
        <v>0</v>
      </c>
    </row>
    <row r="819" spans="1:25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9" t="str">
        <f>VLOOKUP(Таблица1[[#This Row],[Region]],Таблица5[],2,FALSE)</f>
        <v>Chuck Magee</v>
      </c>
      <c r="W819" s="19" t="str">
        <f>IFERROR(VLOOKUP(Таблица1[[#This Row],[Order ID]],Таблица4[],2,FALSE),"")</f>
        <v/>
      </c>
      <c r="X819" s="19">
        <f>NOT(IFERROR(VLOOKUP(Таблица1[[#This Row],[Order ID]],Таблица4[],2,FALSE),0))*1</f>
        <v>1</v>
      </c>
      <c r="Y819" s="19">
        <f>IF(SUMPRODUCT(($F$2:$F819=F819)*1)&gt;1,0,1)</f>
        <v>0</v>
      </c>
    </row>
    <row r="820" spans="1:25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9" t="str">
        <f>VLOOKUP(Таблица1[[#This Row],[Region]],Таблица5[],2,FALSE)</f>
        <v>Chuck Magee</v>
      </c>
      <c r="W820" s="19" t="str">
        <f>IFERROR(VLOOKUP(Таблица1[[#This Row],[Order ID]],Таблица4[],2,FALSE),"")</f>
        <v/>
      </c>
      <c r="X820" s="19">
        <f>NOT(IFERROR(VLOOKUP(Таблица1[[#This Row],[Order ID]],Таблица4[],2,FALSE),0))*1</f>
        <v>1</v>
      </c>
      <c r="Y820" s="19">
        <f>IF(SUMPRODUCT(($F$2:$F820=F820)*1)&gt;1,0,1)</f>
        <v>0</v>
      </c>
    </row>
    <row r="821" spans="1:25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9" t="str">
        <f>VLOOKUP(Таблица1[[#This Row],[Region]],Таблица5[],2,FALSE)</f>
        <v>Chuck Magee</v>
      </c>
      <c r="W821" s="19" t="str">
        <f>IFERROR(VLOOKUP(Таблица1[[#This Row],[Order ID]],Таблица4[],2,FALSE),"")</f>
        <v/>
      </c>
      <c r="X821" s="19">
        <f>NOT(IFERROR(VLOOKUP(Таблица1[[#This Row],[Order ID]],Таблица4[],2,FALSE),0))*1</f>
        <v>1</v>
      </c>
      <c r="Y821" s="19">
        <f>IF(SUMPRODUCT(($F$2:$F821=F821)*1)&gt;1,0,1)</f>
        <v>0</v>
      </c>
    </row>
    <row r="822" spans="1:25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9" t="str">
        <f>VLOOKUP(Таблица1[[#This Row],[Region]],Таблица5[],2,FALSE)</f>
        <v>Chuck Magee</v>
      </c>
      <c r="W822" s="19" t="str">
        <f>IFERROR(VLOOKUP(Таблица1[[#This Row],[Order ID]],Таблица4[],2,FALSE),"")</f>
        <v/>
      </c>
      <c r="X822" s="19">
        <f>NOT(IFERROR(VLOOKUP(Таблица1[[#This Row],[Order ID]],Таблица4[],2,FALSE),0))*1</f>
        <v>1</v>
      </c>
      <c r="Y822" s="19">
        <f>IF(SUMPRODUCT(($F$2:$F822=F822)*1)&gt;1,0,1)</f>
        <v>0</v>
      </c>
    </row>
    <row r="823" spans="1:25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9" t="str">
        <f>VLOOKUP(Таблица1[[#This Row],[Region]],Таблица5[],2,FALSE)</f>
        <v>Chuck Magee</v>
      </c>
      <c r="W823" s="19" t="str">
        <f>IFERROR(VLOOKUP(Таблица1[[#This Row],[Order ID]],Таблица4[],2,FALSE),"")</f>
        <v/>
      </c>
      <c r="X823" s="19">
        <f>NOT(IFERROR(VLOOKUP(Таблица1[[#This Row],[Order ID]],Таблица4[],2,FALSE),0))*1</f>
        <v>1</v>
      </c>
      <c r="Y823" s="19">
        <f>IF(SUMPRODUCT(($F$2:$F823=F823)*1)&gt;1,0,1)</f>
        <v>0</v>
      </c>
    </row>
    <row r="824" spans="1:25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9" t="str">
        <f>VLOOKUP(Таблица1[[#This Row],[Region]],Таблица5[],2,FALSE)</f>
        <v>Chuck Magee</v>
      </c>
      <c r="W824" s="19" t="str">
        <f>IFERROR(VLOOKUP(Таблица1[[#This Row],[Order ID]],Таблица4[],2,FALSE),"")</f>
        <v/>
      </c>
      <c r="X824" s="19">
        <f>NOT(IFERROR(VLOOKUP(Таблица1[[#This Row],[Order ID]],Таблица4[],2,FALSE),0))*1</f>
        <v>1</v>
      </c>
      <c r="Y824" s="19">
        <f>IF(SUMPRODUCT(($F$2:$F824=F824)*1)&gt;1,0,1)</f>
        <v>1</v>
      </c>
    </row>
    <row r="825" spans="1:25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9" t="str">
        <f>VLOOKUP(Таблица1[[#This Row],[Region]],Таблица5[],2,FALSE)</f>
        <v>Chuck Magee</v>
      </c>
      <c r="W825" s="19" t="str">
        <f>IFERROR(VLOOKUP(Таблица1[[#This Row],[Order ID]],Таблица4[],2,FALSE),"")</f>
        <v/>
      </c>
      <c r="X825" s="19">
        <f>NOT(IFERROR(VLOOKUP(Таблица1[[#This Row],[Order ID]],Таблица4[],2,FALSE),0))*1</f>
        <v>1</v>
      </c>
      <c r="Y825" s="19">
        <f>IF(SUMPRODUCT(($F$2:$F825=F825)*1)&gt;1,0,1)</f>
        <v>0</v>
      </c>
    </row>
    <row r="826" spans="1:25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9" t="str">
        <f>VLOOKUP(Таблица1[[#This Row],[Region]],Таблица5[],2,FALSE)</f>
        <v>Anna Andreadi</v>
      </c>
      <c r="W826" s="19" t="str">
        <f>IFERROR(VLOOKUP(Таблица1[[#This Row],[Order ID]],Таблица4[],2,FALSE),"")</f>
        <v/>
      </c>
      <c r="X826" s="19">
        <f>NOT(IFERROR(VLOOKUP(Таблица1[[#This Row],[Order ID]],Таблица4[],2,FALSE),0))*1</f>
        <v>1</v>
      </c>
      <c r="Y826" s="19">
        <f>IF(SUMPRODUCT(($F$2:$F826=F826)*1)&gt;1,0,1)</f>
        <v>1</v>
      </c>
    </row>
    <row r="827" spans="1:25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9" t="str">
        <f>VLOOKUP(Таблица1[[#This Row],[Region]],Таблица5[],2,FALSE)</f>
        <v>Anna Andreadi</v>
      </c>
      <c r="W827" s="19" t="str">
        <f>IFERROR(VLOOKUP(Таблица1[[#This Row],[Order ID]],Таблица4[],2,FALSE),"")</f>
        <v/>
      </c>
      <c r="X827" s="19">
        <f>NOT(IFERROR(VLOOKUP(Таблица1[[#This Row],[Order ID]],Таблица4[],2,FALSE),0))*1</f>
        <v>1</v>
      </c>
      <c r="Y827" s="19">
        <f>IF(SUMPRODUCT(($F$2:$F827=F827)*1)&gt;1,0,1)</f>
        <v>0</v>
      </c>
    </row>
    <row r="828" spans="1:25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9" t="str">
        <f>VLOOKUP(Таблица1[[#This Row],[Region]],Таблица5[],2,FALSE)</f>
        <v>Kelly Williams</v>
      </c>
      <c r="W828" s="19" t="str">
        <f>IFERROR(VLOOKUP(Таблица1[[#This Row],[Order ID]],Таблица4[],2,FALSE),"")</f>
        <v/>
      </c>
      <c r="X828" s="19">
        <f>NOT(IFERROR(VLOOKUP(Таблица1[[#This Row],[Order ID]],Таблица4[],2,FALSE),0))*1</f>
        <v>1</v>
      </c>
      <c r="Y828" s="19">
        <f>IF(SUMPRODUCT(($F$2:$F828=F828)*1)&gt;1,0,1)</f>
        <v>0</v>
      </c>
    </row>
    <row r="829" spans="1:25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9" t="str">
        <f>VLOOKUP(Таблица1[[#This Row],[Region]],Таблица5[],2,FALSE)</f>
        <v>Kelly Williams</v>
      </c>
      <c r="W829" s="19" t="str">
        <f>IFERROR(VLOOKUP(Таблица1[[#This Row],[Order ID]],Таблица4[],2,FALSE),"")</f>
        <v/>
      </c>
      <c r="X829" s="19">
        <f>NOT(IFERROR(VLOOKUP(Таблица1[[#This Row],[Order ID]],Таблица4[],2,FALSE),0))*1</f>
        <v>1</v>
      </c>
      <c r="Y829" s="19">
        <f>IF(SUMPRODUCT(($F$2:$F829=F829)*1)&gt;1,0,1)</f>
        <v>0</v>
      </c>
    </row>
    <row r="830" spans="1:25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9" t="str">
        <f>VLOOKUP(Таблица1[[#This Row],[Region]],Таблица5[],2,FALSE)</f>
        <v>Kelly Williams</v>
      </c>
      <c r="W830" s="19" t="str">
        <f>IFERROR(VLOOKUP(Таблица1[[#This Row],[Order ID]],Таблица4[],2,FALSE),"")</f>
        <v/>
      </c>
      <c r="X830" s="19">
        <f>NOT(IFERROR(VLOOKUP(Таблица1[[#This Row],[Order ID]],Таблица4[],2,FALSE),0))*1</f>
        <v>1</v>
      </c>
      <c r="Y830" s="19">
        <f>IF(SUMPRODUCT(($F$2:$F830=F830)*1)&gt;1,0,1)</f>
        <v>0</v>
      </c>
    </row>
    <row r="831" spans="1:25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9" t="str">
        <f>VLOOKUP(Таблица1[[#This Row],[Region]],Таблица5[],2,FALSE)</f>
        <v>Cassandra Brandow</v>
      </c>
      <c r="W831" s="19" t="str">
        <f>IFERROR(VLOOKUP(Таблица1[[#This Row],[Order ID]],Таблица4[],2,FALSE),"")</f>
        <v/>
      </c>
      <c r="X831" s="19">
        <f>NOT(IFERROR(VLOOKUP(Таблица1[[#This Row],[Order ID]],Таблица4[],2,FALSE),0))*1</f>
        <v>1</v>
      </c>
      <c r="Y831" s="19">
        <f>IF(SUMPRODUCT(($F$2:$F831=F831)*1)&gt;1,0,1)</f>
        <v>0</v>
      </c>
    </row>
    <row r="832" spans="1:25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9" t="str">
        <f>VLOOKUP(Таблица1[[#This Row],[Region]],Таблица5[],2,FALSE)</f>
        <v>Cassandra Brandow</v>
      </c>
      <c r="W832" s="19" t="str">
        <f>IFERROR(VLOOKUP(Таблица1[[#This Row],[Order ID]],Таблица4[],2,FALSE),"")</f>
        <v/>
      </c>
      <c r="X832" s="19">
        <f>NOT(IFERROR(VLOOKUP(Таблица1[[#This Row],[Order ID]],Таблица4[],2,FALSE),0))*1</f>
        <v>1</v>
      </c>
      <c r="Y832" s="19">
        <f>IF(SUMPRODUCT(($F$2:$F832=F832)*1)&gt;1,0,1)</f>
        <v>0</v>
      </c>
    </row>
    <row r="833" spans="1:25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9" t="str">
        <f>VLOOKUP(Таблица1[[#This Row],[Region]],Таблица5[],2,FALSE)</f>
        <v>Cassandra Brandow</v>
      </c>
      <c r="W833" s="19" t="str">
        <f>IFERROR(VLOOKUP(Таблица1[[#This Row],[Order ID]],Таблица4[],2,FALSE),"")</f>
        <v/>
      </c>
      <c r="X833" s="19">
        <f>NOT(IFERROR(VLOOKUP(Таблица1[[#This Row],[Order ID]],Таблица4[],2,FALSE),0))*1</f>
        <v>1</v>
      </c>
      <c r="Y833" s="19">
        <f>IF(SUMPRODUCT(($F$2:$F833=F833)*1)&gt;1,0,1)</f>
        <v>0</v>
      </c>
    </row>
    <row r="834" spans="1:25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9" t="str">
        <f>VLOOKUP(Таблица1[[#This Row],[Region]],Таблица5[],2,FALSE)</f>
        <v>Cassandra Brandow</v>
      </c>
      <c r="W834" s="19" t="str">
        <f>IFERROR(VLOOKUP(Таблица1[[#This Row],[Order ID]],Таблица4[],2,FALSE),"")</f>
        <v/>
      </c>
      <c r="X834" s="19">
        <f>NOT(IFERROR(VLOOKUP(Таблица1[[#This Row],[Order ID]],Таблица4[],2,FALSE),0))*1</f>
        <v>1</v>
      </c>
      <c r="Y834" s="19">
        <f>IF(SUMPRODUCT(($F$2:$F834=F834)*1)&gt;1,0,1)</f>
        <v>0</v>
      </c>
    </row>
    <row r="835" spans="1:25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9" t="str">
        <f>VLOOKUP(Таблица1[[#This Row],[Region]],Таблица5[],2,FALSE)</f>
        <v>Cassandra Brandow</v>
      </c>
      <c r="W835" s="19" t="str">
        <f>IFERROR(VLOOKUP(Таблица1[[#This Row],[Order ID]],Таблица4[],2,FALSE),"")</f>
        <v/>
      </c>
      <c r="X835" s="19">
        <f>NOT(IFERROR(VLOOKUP(Таблица1[[#This Row],[Order ID]],Таблица4[],2,FALSE),0))*1</f>
        <v>1</v>
      </c>
      <c r="Y835" s="19">
        <f>IF(SUMPRODUCT(($F$2:$F835=F835)*1)&gt;1,0,1)</f>
        <v>0</v>
      </c>
    </row>
    <row r="836" spans="1:25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9" t="str">
        <f>VLOOKUP(Таблица1[[#This Row],[Region]],Таблица5[],2,FALSE)</f>
        <v>Cassandra Brandow</v>
      </c>
      <c r="W836" s="19" t="str">
        <f>IFERROR(VLOOKUP(Таблица1[[#This Row],[Order ID]],Таблица4[],2,FALSE),"")</f>
        <v/>
      </c>
      <c r="X836" s="19">
        <f>NOT(IFERROR(VLOOKUP(Таблица1[[#This Row],[Order ID]],Таблица4[],2,FALSE),0))*1</f>
        <v>1</v>
      </c>
      <c r="Y836" s="19">
        <f>IF(SUMPRODUCT(($F$2:$F836=F836)*1)&gt;1,0,1)</f>
        <v>0</v>
      </c>
    </row>
    <row r="837" spans="1:25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9" t="str">
        <f>VLOOKUP(Таблица1[[#This Row],[Region]],Таблица5[],2,FALSE)</f>
        <v>Cassandra Brandow</v>
      </c>
      <c r="W837" s="19" t="str">
        <f>IFERROR(VLOOKUP(Таблица1[[#This Row],[Order ID]],Таблица4[],2,FALSE),"")</f>
        <v/>
      </c>
      <c r="X837" s="19">
        <f>NOT(IFERROR(VLOOKUP(Таблица1[[#This Row],[Order ID]],Таблица4[],2,FALSE),0))*1</f>
        <v>1</v>
      </c>
      <c r="Y837" s="19">
        <f>IF(SUMPRODUCT(($F$2:$F837=F837)*1)&gt;1,0,1)</f>
        <v>0</v>
      </c>
    </row>
    <row r="838" spans="1:25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9" t="str">
        <f>VLOOKUP(Таблица1[[#This Row],[Region]],Таблица5[],2,FALSE)</f>
        <v>Kelly Williams</v>
      </c>
      <c r="W838" s="19" t="str">
        <f>IFERROR(VLOOKUP(Таблица1[[#This Row],[Order ID]],Таблица4[],2,FALSE),"")</f>
        <v/>
      </c>
      <c r="X838" s="19">
        <f>NOT(IFERROR(VLOOKUP(Таблица1[[#This Row],[Order ID]],Таблица4[],2,FALSE),0))*1</f>
        <v>1</v>
      </c>
      <c r="Y838" s="19">
        <f>IF(SUMPRODUCT(($F$2:$F838=F838)*1)&gt;1,0,1)</f>
        <v>0</v>
      </c>
    </row>
    <row r="839" spans="1:25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9" t="str">
        <f>VLOOKUP(Таблица1[[#This Row],[Region]],Таблица5[],2,FALSE)</f>
        <v>Cassandra Brandow</v>
      </c>
      <c r="W839" s="19" t="str">
        <f>IFERROR(VLOOKUP(Таблица1[[#This Row],[Order ID]],Таблица4[],2,FALSE),"")</f>
        <v/>
      </c>
      <c r="X839" s="19">
        <f>NOT(IFERROR(VLOOKUP(Таблица1[[#This Row],[Order ID]],Таблица4[],2,FALSE),0))*1</f>
        <v>1</v>
      </c>
      <c r="Y839" s="19">
        <f>IF(SUMPRODUCT(($F$2:$F839=F839)*1)&gt;1,0,1)</f>
        <v>1</v>
      </c>
    </row>
    <row r="840" spans="1:25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9" t="str">
        <f>VLOOKUP(Таблица1[[#This Row],[Region]],Таблица5[],2,FALSE)</f>
        <v>Kelly Williams</v>
      </c>
      <c r="W840" s="19" t="str">
        <f>IFERROR(VLOOKUP(Таблица1[[#This Row],[Order ID]],Таблица4[],2,FALSE),"")</f>
        <v/>
      </c>
      <c r="X840" s="19">
        <f>NOT(IFERROR(VLOOKUP(Таблица1[[#This Row],[Order ID]],Таблица4[],2,FALSE),0))*1</f>
        <v>1</v>
      </c>
      <c r="Y840" s="19">
        <f>IF(SUMPRODUCT(($F$2:$F840=F840)*1)&gt;1,0,1)</f>
        <v>0</v>
      </c>
    </row>
    <row r="841" spans="1:25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9" t="str">
        <f>VLOOKUP(Таблица1[[#This Row],[Region]],Таблица5[],2,FALSE)</f>
        <v>Chuck Magee</v>
      </c>
      <c r="W841" s="19" t="str">
        <f>IFERROR(VLOOKUP(Таблица1[[#This Row],[Order ID]],Таблица4[],2,FALSE),"")</f>
        <v/>
      </c>
      <c r="X841" s="19">
        <f>NOT(IFERROR(VLOOKUP(Таблица1[[#This Row],[Order ID]],Таблица4[],2,FALSE),0))*1</f>
        <v>1</v>
      </c>
      <c r="Y841" s="19">
        <f>IF(SUMPRODUCT(($F$2:$F841=F841)*1)&gt;1,0,1)</f>
        <v>1</v>
      </c>
    </row>
    <row r="842" spans="1:25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9" t="str">
        <f>VLOOKUP(Таблица1[[#This Row],[Region]],Таблица5[],2,FALSE)</f>
        <v>Chuck Magee</v>
      </c>
      <c r="W842" s="19" t="str">
        <f>IFERROR(VLOOKUP(Таблица1[[#This Row],[Order ID]],Таблица4[],2,FALSE),"")</f>
        <v/>
      </c>
      <c r="X842" s="19">
        <f>NOT(IFERROR(VLOOKUP(Таблица1[[#This Row],[Order ID]],Таблица4[],2,FALSE),0))*1</f>
        <v>1</v>
      </c>
      <c r="Y842" s="19">
        <f>IF(SUMPRODUCT(($F$2:$F842=F842)*1)&gt;1,0,1)</f>
        <v>0</v>
      </c>
    </row>
    <row r="843" spans="1:25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9" t="str">
        <f>VLOOKUP(Таблица1[[#This Row],[Region]],Таблица5[],2,FALSE)</f>
        <v>Chuck Magee</v>
      </c>
      <c r="W843" s="19" t="str">
        <f>IFERROR(VLOOKUP(Таблица1[[#This Row],[Order ID]],Таблица4[],2,FALSE),"")</f>
        <v/>
      </c>
      <c r="X843" s="19">
        <f>NOT(IFERROR(VLOOKUP(Таблица1[[#This Row],[Order ID]],Таблица4[],2,FALSE),0))*1</f>
        <v>1</v>
      </c>
      <c r="Y843" s="19">
        <f>IF(SUMPRODUCT(($F$2:$F843=F843)*1)&gt;1,0,1)</f>
        <v>0</v>
      </c>
    </row>
    <row r="844" spans="1:25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9" t="str">
        <f>VLOOKUP(Таблица1[[#This Row],[Region]],Таблица5[],2,FALSE)</f>
        <v>Anna Andreadi</v>
      </c>
      <c r="W844" s="19" t="str">
        <f>IFERROR(VLOOKUP(Таблица1[[#This Row],[Order ID]],Таблица4[],2,FALSE),"")</f>
        <v/>
      </c>
      <c r="X844" s="19">
        <f>NOT(IFERROR(VLOOKUP(Таблица1[[#This Row],[Order ID]],Таблица4[],2,FALSE),0))*1</f>
        <v>1</v>
      </c>
      <c r="Y844" s="19">
        <f>IF(SUMPRODUCT(($F$2:$F844=F844)*1)&gt;1,0,1)</f>
        <v>1</v>
      </c>
    </row>
    <row r="845" spans="1:25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9" t="str">
        <f>VLOOKUP(Таблица1[[#This Row],[Region]],Таблица5[],2,FALSE)</f>
        <v>Anna Andreadi</v>
      </c>
      <c r="W845" s="19" t="str">
        <f>IFERROR(VLOOKUP(Таблица1[[#This Row],[Order ID]],Таблица4[],2,FALSE),"")</f>
        <v/>
      </c>
      <c r="X845" s="19">
        <f>NOT(IFERROR(VLOOKUP(Таблица1[[#This Row],[Order ID]],Таблица4[],2,FALSE),0))*1</f>
        <v>1</v>
      </c>
      <c r="Y845" s="19">
        <f>IF(SUMPRODUCT(($F$2:$F845=F845)*1)&gt;1,0,1)</f>
        <v>0</v>
      </c>
    </row>
    <row r="846" spans="1:25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9" t="str">
        <f>VLOOKUP(Таблица1[[#This Row],[Region]],Таблица5[],2,FALSE)</f>
        <v>Anna Andreadi</v>
      </c>
      <c r="W846" s="19" t="str">
        <f>IFERROR(VLOOKUP(Таблица1[[#This Row],[Order ID]],Таблица4[],2,FALSE),"")</f>
        <v/>
      </c>
      <c r="X846" s="19">
        <f>NOT(IFERROR(VLOOKUP(Таблица1[[#This Row],[Order ID]],Таблица4[],2,FALSE),0))*1</f>
        <v>1</v>
      </c>
      <c r="Y846" s="19">
        <f>IF(SUMPRODUCT(($F$2:$F846=F846)*1)&gt;1,0,1)</f>
        <v>0</v>
      </c>
    </row>
    <row r="847" spans="1:25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9" t="str">
        <f>VLOOKUP(Таблица1[[#This Row],[Region]],Таблица5[],2,FALSE)</f>
        <v>Anna Andreadi</v>
      </c>
      <c r="W847" s="19" t="str">
        <f>IFERROR(VLOOKUP(Таблица1[[#This Row],[Order ID]],Таблица4[],2,FALSE),"")</f>
        <v/>
      </c>
      <c r="X847" s="19">
        <f>NOT(IFERROR(VLOOKUP(Таблица1[[#This Row],[Order ID]],Таблица4[],2,FALSE),0))*1</f>
        <v>1</v>
      </c>
      <c r="Y847" s="19">
        <f>IF(SUMPRODUCT(($F$2:$F847=F847)*1)&gt;1,0,1)</f>
        <v>0</v>
      </c>
    </row>
    <row r="848" spans="1:25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9" t="str">
        <f>VLOOKUP(Таблица1[[#This Row],[Region]],Таблица5[],2,FALSE)</f>
        <v>Cassandra Brandow</v>
      </c>
      <c r="W848" s="19" t="str">
        <f>IFERROR(VLOOKUP(Таблица1[[#This Row],[Order ID]],Таблица4[],2,FALSE),"")</f>
        <v/>
      </c>
      <c r="X848" s="19">
        <f>NOT(IFERROR(VLOOKUP(Таблица1[[#This Row],[Order ID]],Таблица4[],2,FALSE),0))*1</f>
        <v>1</v>
      </c>
      <c r="Y848" s="19">
        <f>IF(SUMPRODUCT(($F$2:$F848=F848)*1)&gt;1,0,1)</f>
        <v>1</v>
      </c>
    </row>
    <row r="849" spans="1:25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9" t="str">
        <f>VLOOKUP(Таблица1[[#This Row],[Region]],Таблица5[],2,FALSE)</f>
        <v>Cassandra Brandow</v>
      </c>
      <c r="W849" s="19" t="str">
        <f>IFERROR(VLOOKUP(Таблица1[[#This Row],[Order ID]],Таблица4[],2,FALSE),"")</f>
        <v/>
      </c>
      <c r="X849" s="19">
        <f>NOT(IFERROR(VLOOKUP(Таблица1[[#This Row],[Order ID]],Таблица4[],2,FALSE),0))*1</f>
        <v>1</v>
      </c>
      <c r="Y849" s="19">
        <f>IF(SUMPRODUCT(($F$2:$F849=F849)*1)&gt;1,0,1)</f>
        <v>0</v>
      </c>
    </row>
    <row r="850" spans="1:25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9" t="str">
        <f>VLOOKUP(Таблица1[[#This Row],[Region]],Таблица5[],2,FALSE)</f>
        <v>Chuck Magee</v>
      </c>
      <c r="W850" s="19" t="str">
        <f>IFERROR(VLOOKUP(Таблица1[[#This Row],[Order ID]],Таблица4[],2,FALSE),"")</f>
        <v/>
      </c>
      <c r="X850" s="19">
        <f>NOT(IFERROR(VLOOKUP(Таблица1[[#This Row],[Order ID]],Таблица4[],2,FALSE),0))*1</f>
        <v>1</v>
      </c>
      <c r="Y850" s="19">
        <f>IF(SUMPRODUCT(($F$2:$F850=F850)*1)&gt;1,0,1)</f>
        <v>1</v>
      </c>
    </row>
    <row r="851" spans="1:25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9" t="str">
        <f>VLOOKUP(Таблица1[[#This Row],[Region]],Таблица5[],2,FALSE)</f>
        <v>Chuck Magee</v>
      </c>
      <c r="W851" s="19" t="str">
        <f>IFERROR(VLOOKUP(Таблица1[[#This Row],[Order ID]],Таблица4[],2,FALSE),"")</f>
        <v/>
      </c>
      <c r="X851" s="19">
        <f>NOT(IFERROR(VLOOKUP(Таблица1[[#This Row],[Order ID]],Таблица4[],2,FALSE),0))*1</f>
        <v>1</v>
      </c>
      <c r="Y851" s="19">
        <f>IF(SUMPRODUCT(($F$2:$F851=F851)*1)&gt;1,0,1)</f>
        <v>1</v>
      </c>
    </row>
    <row r="852" spans="1:25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9" t="str">
        <f>VLOOKUP(Таблица1[[#This Row],[Region]],Таблица5[],2,FALSE)</f>
        <v>Anna Andreadi</v>
      </c>
      <c r="W852" s="19" t="str">
        <f>IFERROR(VLOOKUP(Таблица1[[#This Row],[Order ID]],Таблица4[],2,FALSE),"")</f>
        <v/>
      </c>
      <c r="X852" s="19">
        <f>NOT(IFERROR(VLOOKUP(Таблица1[[#This Row],[Order ID]],Таблица4[],2,FALSE),0))*1</f>
        <v>1</v>
      </c>
      <c r="Y852" s="19">
        <f>IF(SUMPRODUCT(($F$2:$F852=F852)*1)&gt;1,0,1)</f>
        <v>1</v>
      </c>
    </row>
    <row r="853" spans="1:25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9" t="str">
        <f>VLOOKUP(Таблица1[[#This Row],[Region]],Таблица5[],2,FALSE)</f>
        <v>Anna Andreadi</v>
      </c>
      <c r="W853" s="19" t="str">
        <f>IFERROR(VLOOKUP(Таблица1[[#This Row],[Order ID]],Таблица4[],2,FALSE),"")</f>
        <v/>
      </c>
      <c r="X853" s="19">
        <f>NOT(IFERROR(VLOOKUP(Таблица1[[#This Row],[Order ID]],Таблица4[],2,FALSE),0))*1</f>
        <v>1</v>
      </c>
      <c r="Y853" s="19">
        <f>IF(SUMPRODUCT(($F$2:$F853=F853)*1)&gt;1,0,1)</f>
        <v>0</v>
      </c>
    </row>
    <row r="854" spans="1:25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9" t="str">
        <f>VLOOKUP(Таблица1[[#This Row],[Region]],Таблица5[],2,FALSE)</f>
        <v>Cassandra Brandow</v>
      </c>
      <c r="W854" s="19" t="str">
        <f>IFERROR(VLOOKUP(Таблица1[[#This Row],[Order ID]],Таблица4[],2,FALSE),"")</f>
        <v/>
      </c>
      <c r="X854" s="19">
        <f>NOT(IFERROR(VLOOKUP(Таблица1[[#This Row],[Order ID]],Таблица4[],2,FALSE),0))*1</f>
        <v>1</v>
      </c>
      <c r="Y854" s="19">
        <f>IF(SUMPRODUCT(($F$2:$F854=F854)*1)&gt;1,0,1)</f>
        <v>0</v>
      </c>
    </row>
    <row r="855" spans="1:25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9" t="str">
        <f>VLOOKUP(Таблица1[[#This Row],[Region]],Таблица5[],2,FALSE)</f>
        <v>Chuck Magee</v>
      </c>
      <c r="W855" s="19" t="str">
        <f>IFERROR(VLOOKUP(Таблица1[[#This Row],[Order ID]],Таблица4[],2,FALSE),"")</f>
        <v/>
      </c>
      <c r="X855" s="19">
        <f>NOT(IFERROR(VLOOKUP(Таблица1[[#This Row],[Order ID]],Таблица4[],2,FALSE),0))*1</f>
        <v>1</v>
      </c>
      <c r="Y855" s="19">
        <f>IF(SUMPRODUCT(($F$2:$F855=F855)*1)&gt;1,0,1)</f>
        <v>0</v>
      </c>
    </row>
    <row r="856" spans="1:25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9" t="str">
        <f>VLOOKUP(Таблица1[[#This Row],[Region]],Таблица5[],2,FALSE)</f>
        <v>Chuck Magee</v>
      </c>
      <c r="W856" s="19" t="str">
        <f>IFERROR(VLOOKUP(Таблица1[[#This Row],[Order ID]],Таблица4[],2,FALSE),"")</f>
        <v/>
      </c>
      <c r="X856" s="19">
        <f>NOT(IFERROR(VLOOKUP(Таблица1[[#This Row],[Order ID]],Таблица4[],2,FALSE),0))*1</f>
        <v>1</v>
      </c>
      <c r="Y856" s="19">
        <f>IF(SUMPRODUCT(($F$2:$F856=F856)*1)&gt;1,0,1)</f>
        <v>0</v>
      </c>
    </row>
    <row r="857" spans="1:25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9" t="str">
        <f>VLOOKUP(Таблица1[[#This Row],[Region]],Таблица5[],2,FALSE)</f>
        <v>Chuck Magee</v>
      </c>
      <c r="W857" s="19" t="str">
        <f>IFERROR(VLOOKUP(Таблица1[[#This Row],[Order ID]],Таблица4[],2,FALSE),"")</f>
        <v/>
      </c>
      <c r="X857" s="19">
        <f>NOT(IFERROR(VLOOKUP(Таблица1[[#This Row],[Order ID]],Таблица4[],2,FALSE),0))*1</f>
        <v>1</v>
      </c>
      <c r="Y857" s="19">
        <f>IF(SUMPRODUCT(($F$2:$F857=F857)*1)&gt;1,0,1)</f>
        <v>1</v>
      </c>
    </row>
    <row r="858" spans="1:25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9" t="str">
        <f>VLOOKUP(Таблица1[[#This Row],[Region]],Таблица5[],2,FALSE)</f>
        <v>Chuck Magee</v>
      </c>
      <c r="W858" s="19" t="str">
        <f>IFERROR(VLOOKUP(Таблица1[[#This Row],[Order ID]],Таблица4[],2,FALSE),"")</f>
        <v/>
      </c>
      <c r="X858" s="19">
        <f>NOT(IFERROR(VLOOKUP(Таблица1[[#This Row],[Order ID]],Таблица4[],2,FALSE),0))*1</f>
        <v>1</v>
      </c>
      <c r="Y858" s="19">
        <f>IF(SUMPRODUCT(($F$2:$F858=F858)*1)&gt;1,0,1)</f>
        <v>0</v>
      </c>
    </row>
    <row r="859" spans="1:25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9" t="str">
        <f>VLOOKUP(Таблица1[[#This Row],[Region]],Таблица5[],2,FALSE)</f>
        <v>Chuck Magee</v>
      </c>
      <c r="W859" s="19" t="str">
        <f>IFERROR(VLOOKUP(Таблица1[[#This Row],[Order ID]],Таблица4[],2,FALSE),"")</f>
        <v/>
      </c>
      <c r="X859" s="19">
        <f>NOT(IFERROR(VLOOKUP(Таблица1[[#This Row],[Order ID]],Таблица4[],2,FALSE),0))*1</f>
        <v>1</v>
      </c>
      <c r="Y859" s="19">
        <f>IF(SUMPRODUCT(($F$2:$F859=F859)*1)&gt;1,0,1)</f>
        <v>0</v>
      </c>
    </row>
    <row r="860" spans="1:25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9" t="str">
        <f>VLOOKUP(Таблица1[[#This Row],[Region]],Таблица5[],2,FALSE)</f>
        <v>Chuck Magee</v>
      </c>
      <c r="W860" s="19" t="str">
        <f>IFERROR(VLOOKUP(Таблица1[[#This Row],[Order ID]],Таблица4[],2,FALSE),"")</f>
        <v/>
      </c>
      <c r="X860" s="19">
        <f>NOT(IFERROR(VLOOKUP(Таблица1[[#This Row],[Order ID]],Таблица4[],2,FALSE),0))*1</f>
        <v>1</v>
      </c>
      <c r="Y860" s="19">
        <f>IF(SUMPRODUCT(($F$2:$F860=F860)*1)&gt;1,0,1)</f>
        <v>1</v>
      </c>
    </row>
    <row r="861" spans="1:25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9" t="str">
        <f>VLOOKUP(Таблица1[[#This Row],[Region]],Таблица5[],2,FALSE)</f>
        <v>Chuck Magee</v>
      </c>
      <c r="W861" s="19" t="str">
        <f>IFERROR(VLOOKUP(Таблица1[[#This Row],[Order ID]],Таблица4[],2,FALSE),"")</f>
        <v/>
      </c>
      <c r="X861" s="19">
        <f>NOT(IFERROR(VLOOKUP(Таблица1[[#This Row],[Order ID]],Таблица4[],2,FALSE),0))*1</f>
        <v>1</v>
      </c>
      <c r="Y861" s="19">
        <f>IF(SUMPRODUCT(($F$2:$F861=F861)*1)&gt;1,0,1)</f>
        <v>0</v>
      </c>
    </row>
    <row r="862" spans="1:25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9" t="str">
        <f>VLOOKUP(Таблица1[[#This Row],[Region]],Таблица5[],2,FALSE)</f>
        <v>Anna Andreadi</v>
      </c>
      <c r="W862" s="19" t="str">
        <f>IFERROR(VLOOKUP(Таблица1[[#This Row],[Order ID]],Таблица4[],2,FALSE),"")</f>
        <v/>
      </c>
      <c r="X862" s="19">
        <f>NOT(IFERROR(VLOOKUP(Таблица1[[#This Row],[Order ID]],Таблица4[],2,FALSE),0))*1</f>
        <v>1</v>
      </c>
      <c r="Y862" s="19">
        <f>IF(SUMPRODUCT(($F$2:$F862=F862)*1)&gt;1,0,1)</f>
        <v>1</v>
      </c>
    </row>
    <row r="863" spans="1:25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9" t="str">
        <f>VLOOKUP(Таблица1[[#This Row],[Region]],Таблица5[],2,FALSE)</f>
        <v>Anna Andreadi</v>
      </c>
      <c r="W863" s="19" t="str">
        <f>IFERROR(VLOOKUP(Таблица1[[#This Row],[Order ID]],Таблица4[],2,FALSE),"")</f>
        <v/>
      </c>
      <c r="X863" s="19">
        <f>NOT(IFERROR(VLOOKUP(Таблица1[[#This Row],[Order ID]],Таблица4[],2,FALSE),0))*1</f>
        <v>1</v>
      </c>
      <c r="Y863" s="19">
        <f>IF(SUMPRODUCT(($F$2:$F863=F863)*1)&gt;1,0,1)</f>
        <v>0</v>
      </c>
    </row>
    <row r="864" spans="1:25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9" t="str">
        <f>VLOOKUP(Таблица1[[#This Row],[Region]],Таблица5[],2,FALSE)</f>
        <v>Cassandra Brandow</v>
      </c>
      <c r="W864" s="19" t="str">
        <f>IFERROR(VLOOKUP(Таблица1[[#This Row],[Order ID]],Таблица4[],2,FALSE),"")</f>
        <v/>
      </c>
      <c r="X864" s="19">
        <f>NOT(IFERROR(VLOOKUP(Таблица1[[#This Row],[Order ID]],Таблица4[],2,FALSE),0))*1</f>
        <v>1</v>
      </c>
      <c r="Y864" s="19">
        <f>IF(SUMPRODUCT(($F$2:$F864=F864)*1)&gt;1,0,1)</f>
        <v>0</v>
      </c>
    </row>
    <row r="865" spans="1:25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9" t="str">
        <f>VLOOKUP(Таблица1[[#This Row],[Region]],Таблица5[],2,FALSE)</f>
        <v>Cassandra Brandow</v>
      </c>
      <c r="W865" s="19" t="str">
        <f>IFERROR(VLOOKUP(Таблица1[[#This Row],[Order ID]],Таблица4[],2,FALSE),"")</f>
        <v/>
      </c>
      <c r="X865" s="19">
        <f>NOT(IFERROR(VLOOKUP(Таблица1[[#This Row],[Order ID]],Таблица4[],2,FALSE),0))*1</f>
        <v>1</v>
      </c>
      <c r="Y865" s="19">
        <f>IF(SUMPRODUCT(($F$2:$F865=F865)*1)&gt;1,0,1)</f>
        <v>0</v>
      </c>
    </row>
    <row r="866" spans="1:25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9" t="str">
        <f>VLOOKUP(Таблица1[[#This Row],[Region]],Таблица5[],2,FALSE)</f>
        <v>Cassandra Brandow</v>
      </c>
      <c r="W866" s="19" t="str">
        <f>IFERROR(VLOOKUP(Таблица1[[#This Row],[Order ID]],Таблица4[],2,FALSE),"")</f>
        <v/>
      </c>
      <c r="X866" s="19">
        <f>NOT(IFERROR(VLOOKUP(Таблица1[[#This Row],[Order ID]],Таблица4[],2,FALSE),0))*1</f>
        <v>1</v>
      </c>
      <c r="Y866" s="19">
        <f>IF(SUMPRODUCT(($F$2:$F866=F866)*1)&gt;1,0,1)</f>
        <v>0</v>
      </c>
    </row>
    <row r="867" spans="1:25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9" t="str">
        <f>VLOOKUP(Таблица1[[#This Row],[Region]],Таблица5[],2,FALSE)</f>
        <v>Cassandra Brandow</v>
      </c>
      <c r="W867" s="19" t="str">
        <f>IFERROR(VLOOKUP(Таблица1[[#This Row],[Order ID]],Таблица4[],2,FALSE),"")</f>
        <v/>
      </c>
      <c r="X867" s="19">
        <f>NOT(IFERROR(VLOOKUP(Таблица1[[#This Row],[Order ID]],Таблица4[],2,FALSE),0))*1</f>
        <v>1</v>
      </c>
      <c r="Y867" s="19">
        <f>IF(SUMPRODUCT(($F$2:$F867=F867)*1)&gt;1,0,1)</f>
        <v>1</v>
      </c>
    </row>
    <row r="868" spans="1:25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9" t="str">
        <f>VLOOKUP(Таблица1[[#This Row],[Region]],Таблица5[],2,FALSE)</f>
        <v>Cassandra Brandow</v>
      </c>
      <c r="W868" s="19" t="str">
        <f>IFERROR(VLOOKUP(Таблица1[[#This Row],[Order ID]],Таблица4[],2,FALSE),"")</f>
        <v/>
      </c>
      <c r="X868" s="19">
        <f>NOT(IFERROR(VLOOKUP(Таблица1[[#This Row],[Order ID]],Таблица4[],2,FALSE),0))*1</f>
        <v>1</v>
      </c>
      <c r="Y868" s="19">
        <f>IF(SUMPRODUCT(($F$2:$F868=F868)*1)&gt;1,0,1)</f>
        <v>0</v>
      </c>
    </row>
    <row r="869" spans="1:25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9" t="str">
        <f>VLOOKUP(Таблица1[[#This Row],[Region]],Таблица5[],2,FALSE)</f>
        <v>Chuck Magee</v>
      </c>
      <c r="W869" s="19" t="str">
        <f>IFERROR(VLOOKUP(Таблица1[[#This Row],[Order ID]],Таблица4[],2,FALSE),"")</f>
        <v/>
      </c>
      <c r="X869" s="19">
        <f>NOT(IFERROR(VLOOKUP(Таблица1[[#This Row],[Order ID]],Таблица4[],2,FALSE),0))*1</f>
        <v>1</v>
      </c>
      <c r="Y869" s="19">
        <f>IF(SUMPRODUCT(($F$2:$F869=F869)*1)&gt;1,0,1)</f>
        <v>1</v>
      </c>
    </row>
    <row r="870" spans="1:25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9" t="str">
        <f>VLOOKUP(Таблица1[[#This Row],[Region]],Таблица5[],2,FALSE)</f>
        <v>Chuck Magee</v>
      </c>
      <c r="W870" s="19" t="str">
        <f>IFERROR(VLOOKUP(Таблица1[[#This Row],[Order ID]],Таблица4[],2,FALSE),"")</f>
        <v/>
      </c>
      <c r="X870" s="19">
        <f>NOT(IFERROR(VLOOKUP(Таблица1[[#This Row],[Order ID]],Таблица4[],2,FALSE),0))*1</f>
        <v>1</v>
      </c>
      <c r="Y870" s="19">
        <f>IF(SUMPRODUCT(($F$2:$F870=F870)*1)&gt;1,0,1)</f>
        <v>1</v>
      </c>
    </row>
    <row r="871" spans="1:25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9" t="str">
        <f>VLOOKUP(Таблица1[[#This Row],[Region]],Таблица5[],2,FALSE)</f>
        <v>Chuck Magee</v>
      </c>
      <c r="W871" s="19" t="str">
        <f>IFERROR(VLOOKUP(Таблица1[[#This Row],[Order ID]],Таблица4[],2,FALSE),"")</f>
        <v/>
      </c>
      <c r="X871" s="19">
        <f>NOT(IFERROR(VLOOKUP(Таблица1[[#This Row],[Order ID]],Таблица4[],2,FALSE),0))*1</f>
        <v>1</v>
      </c>
      <c r="Y871" s="19">
        <f>IF(SUMPRODUCT(($F$2:$F871=F871)*1)&gt;1,0,1)</f>
        <v>1</v>
      </c>
    </row>
    <row r="872" spans="1:25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9" t="str">
        <f>VLOOKUP(Таблица1[[#This Row],[Region]],Таблица5[],2,FALSE)</f>
        <v>Chuck Magee</v>
      </c>
      <c r="W872" s="19" t="str">
        <f>IFERROR(VLOOKUP(Таблица1[[#This Row],[Order ID]],Таблица4[],2,FALSE),"")</f>
        <v/>
      </c>
      <c r="X872" s="19">
        <f>NOT(IFERROR(VLOOKUP(Таблица1[[#This Row],[Order ID]],Таблица4[],2,FALSE),0))*1</f>
        <v>1</v>
      </c>
      <c r="Y872" s="19">
        <f>IF(SUMPRODUCT(($F$2:$F872=F872)*1)&gt;1,0,1)</f>
        <v>0</v>
      </c>
    </row>
    <row r="873" spans="1:25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9" t="str">
        <f>VLOOKUP(Таблица1[[#This Row],[Region]],Таблица5[],2,FALSE)</f>
        <v>Chuck Magee</v>
      </c>
      <c r="W873" s="19" t="str">
        <f>IFERROR(VLOOKUP(Таблица1[[#This Row],[Order ID]],Таблица4[],2,FALSE),"")</f>
        <v/>
      </c>
      <c r="X873" s="19">
        <f>NOT(IFERROR(VLOOKUP(Таблица1[[#This Row],[Order ID]],Таблица4[],2,FALSE),0))*1</f>
        <v>1</v>
      </c>
      <c r="Y873" s="19">
        <f>IF(SUMPRODUCT(($F$2:$F873=F873)*1)&gt;1,0,1)</f>
        <v>0</v>
      </c>
    </row>
    <row r="874" spans="1:25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9" t="str">
        <f>VLOOKUP(Таблица1[[#This Row],[Region]],Таблица5[],2,FALSE)</f>
        <v>Chuck Magee</v>
      </c>
      <c r="W874" s="19" t="str">
        <f>IFERROR(VLOOKUP(Таблица1[[#This Row],[Order ID]],Таблица4[],2,FALSE),"")</f>
        <v/>
      </c>
      <c r="X874" s="19">
        <f>NOT(IFERROR(VLOOKUP(Таблица1[[#This Row],[Order ID]],Таблица4[],2,FALSE),0))*1</f>
        <v>1</v>
      </c>
      <c r="Y874" s="19">
        <f>IF(SUMPRODUCT(($F$2:$F874=F874)*1)&gt;1,0,1)</f>
        <v>1</v>
      </c>
    </row>
    <row r="875" spans="1:25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9" t="str">
        <f>VLOOKUP(Таблица1[[#This Row],[Region]],Таблица5[],2,FALSE)</f>
        <v>Chuck Magee</v>
      </c>
      <c r="W875" s="19" t="str">
        <f>IFERROR(VLOOKUP(Таблица1[[#This Row],[Order ID]],Таблица4[],2,FALSE),"")</f>
        <v/>
      </c>
      <c r="X875" s="19">
        <f>NOT(IFERROR(VLOOKUP(Таблица1[[#This Row],[Order ID]],Таблица4[],2,FALSE),0))*1</f>
        <v>1</v>
      </c>
      <c r="Y875" s="19">
        <f>IF(SUMPRODUCT(($F$2:$F875=F875)*1)&gt;1,0,1)</f>
        <v>0</v>
      </c>
    </row>
    <row r="876" spans="1:25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9" t="str">
        <f>VLOOKUP(Таблица1[[#This Row],[Region]],Таблица5[],2,FALSE)</f>
        <v>Cassandra Brandow</v>
      </c>
      <c r="W876" s="19" t="str">
        <f>IFERROR(VLOOKUP(Таблица1[[#This Row],[Order ID]],Таблица4[],2,FALSE),"")</f>
        <v/>
      </c>
      <c r="X876" s="19">
        <f>NOT(IFERROR(VLOOKUP(Таблица1[[#This Row],[Order ID]],Таблица4[],2,FALSE),0))*1</f>
        <v>1</v>
      </c>
      <c r="Y876" s="19">
        <f>IF(SUMPRODUCT(($F$2:$F876=F876)*1)&gt;1,0,1)</f>
        <v>0</v>
      </c>
    </row>
    <row r="877" spans="1:25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9" t="str">
        <f>VLOOKUP(Таблица1[[#This Row],[Region]],Таблица5[],2,FALSE)</f>
        <v>Chuck Magee</v>
      </c>
      <c r="W877" s="19">
        <f>IFERROR(VLOOKUP(Таблица1[[#This Row],[Order ID]],Таблица4[],2,FALSE),"")</f>
        <v>1</v>
      </c>
      <c r="X877" s="19">
        <f>NOT(IFERROR(VLOOKUP(Таблица1[[#This Row],[Order ID]],Таблица4[],2,FALSE),0))*1</f>
        <v>0</v>
      </c>
      <c r="Y877" s="19">
        <f>IF(SUMPRODUCT(($F$2:$F877=F877)*1)&gt;1,0,1)</f>
        <v>0</v>
      </c>
    </row>
    <row r="878" spans="1:25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9" t="str">
        <f>VLOOKUP(Таблица1[[#This Row],[Region]],Таблица5[],2,FALSE)</f>
        <v>Chuck Magee</v>
      </c>
      <c r="W878" s="19">
        <f>IFERROR(VLOOKUP(Таблица1[[#This Row],[Order ID]],Таблица4[],2,FALSE),"")</f>
        <v>1</v>
      </c>
      <c r="X878" s="19">
        <f>NOT(IFERROR(VLOOKUP(Таблица1[[#This Row],[Order ID]],Таблица4[],2,FALSE),0))*1</f>
        <v>0</v>
      </c>
      <c r="Y878" s="19">
        <f>IF(SUMPRODUCT(($F$2:$F878=F878)*1)&gt;1,0,1)</f>
        <v>0</v>
      </c>
    </row>
    <row r="879" spans="1:25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9" t="str">
        <f>VLOOKUP(Таблица1[[#This Row],[Region]],Таблица5[],2,FALSE)</f>
        <v>Chuck Magee</v>
      </c>
      <c r="W879" s="19">
        <f>IFERROR(VLOOKUP(Таблица1[[#This Row],[Order ID]],Таблица4[],2,FALSE),"")</f>
        <v>1</v>
      </c>
      <c r="X879" s="19">
        <f>NOT(IFERROR(VLOOKUP(Таблица1[[#This Row],[Order ID]],Таблица4[],2,FALSE),0))*1</f>
        <v>0</v>
      </c>
      <c r="Y879" s="19">
        <f>IF(SUMPRODUCT(($F$2:$F879=F879)*1)&gt;1,0,1)</f>
        <v>0</v>
      </c>
    </row>
    <row r="880" spans="1:25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9" t="str">
        <f>VLOOKUP(Таблица1[[#This Row],[Region]],Таблица5[],2,FALSE)</f>
        <v>Chuck Magee</v>
      </c>
      <c r="W880" s="19" t="str">
        <f>IFERROR(VLOOKUP(Таблица1[[#This Row],[Order ID]],Таблица4[],2,FALSE),"")</f>
        <v/>
      </c>
      <c r="X880" s="19">
        <f>NOT(IFERROR(VLOOKUP(Таблица1[[#This Row],[Order ID]],Таблица4[],2,FALSE),0))*1</f>
        <v>1</v>
      </c>
      <c r="Y880" s="19">
        <f>IF(SUMPRODUCT(($F$2:$F880=F880)*1)&gt;1,0,1)</f>
        <v>1</v>
      </c>
    </row>
    <row r="881" spans="1:25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9" t="str">
        <f>VLOOKUP(Таблица1[[#This Row],[Region]],Таблица5[],2,FALSE)</f>
        <v>Chuck Magee</v>
      </c>
      <c r="W881" s="19" t="str">
        <f>IFERROR(VLOOKUP(Таблица1[[#This Row],[Order ID]],Таблица4[],2,FALSE),"")</f>
        <v/>
      </c>
      <c r="X881" s="19">
        <f>NOT(IFERROR(VLOOKUP(Таблица1[[#This Row],[Order ID]],Таблица4[],2,FALSE),0))*1</f>
        <v>1</v>
      </c>
      <c r="Y881" s="19">
        <f>IF(SUMPRODUCT(($F$2:$F881=F881)*1)&gt;1,0,1)</f>
        <v>0</v>
      </c>
    </row>
    <row r="882" spans="1:25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9" t="str">
        <f>VLOOKUP(Таблица1[[#This Row],[Region]],Таблица5[],2,FALSE)</f>
        <v>Chuck Magee</v>
      </c>
      <c r="W882" s="19" t="str">
        <f>IFERROR(VLOOKUP(Таблица1[[#This Row],[Order ID]],Таблица4[],2,FALSE),"")</f>
        <v/>
      </c>
      <c r="X882" s="19">
        <f>NOT(IFERROR(VLOOKUP(Таблица1[[#This Row],[Order ID]],Таблица4[],2,FALSE),0))*1</f>
        <v>1</v>
      </c>
      <c r="Y882" s="19">
        <f>IF(SUMPRODUCT(($F$2:$F882=F882)*1)&gt;1,0,1)</f>
        <v>0</v>
      </c>
    </row>
    <row r="883" spans="1:25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9" t="str">
        <f>VLOOKUP(Таблица1[[#This Row],[Region]],Таблица5[],2,FALSE)</f>
        <v>Cassandra Brandow</v>
      </c>
      <c r="W883" s="19" t="str">
        <f>IFERROR(VLOOKUP(Таблица1[[#This Row],[Order ID]],Таблица4[],2,FALSE),"")</f>
        <v/>
      </c>
      <c r="X883" s="19">
        <f>NOT(IFERROR(VLOOKUP(Таблица1[[#This Row],[Order ID]],Таблица4[],2,FALSE),0))*1</f>
        <v>1</v>
      </c>
      <c r="Y883" s="19">
        <f>IF(SUMPRODUCT(($F$2:$F883=F883)*1)&gt;1,0,1)</f>
        <v>0</v>
      </c>
    </row>
    <row r="884" spans="1:25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9" t="str">
        <f>VLOOKUP(Таблица1[[#This Row],[Region]],Таблица5[],2,FALSE)</f>
        <v>Anna Andreadi</v>
      </c>
      <c r="W884" s="19" t="str">
        <f>IFERROR(VLOOKUP(Таблица1[[#This Row],[Order ID]],Таблица4[],2,FALSE),"")</f>
        <v/>
      </c>
      <c r="X884" s="19">
        <f>NOT(IFERROR(VLOOKUP(Таблица1[[#This Row],[Order ID]],Таблица4[],2,FALSE),0))*1</f>
        <v>1</v>
      </c>
      <c r="Y884" s="19">
        <f>IF(SUMPRODUCT(($F$2:$F884=F884)*1)&gt;1,0,1)</f>
        <v>0</v>
      </c>
    </row>
    <row r="885" spans="1:25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9" t="str">
        <f>VLOOKUP(Таблица1[[#This Row],[Region]],Таблица5[],2,FALSE)</f>
        <v>Kelly Williams</v>
      </c>
      <c r="W885" s="19" t="str">
        <f>IFERROR(VLOOKUP(Таблица1[[#This Row],[Order ID]],Таблица4[],2,FALSE),"")</f>
        <v/>
      </c>
      <c r="X885" s="19">
        <f>NOT(IFERROR(VLOOKUP(Таблица1[[#This Row],[Order ID]],Таблица4[],2,FALSE),0))*1</f>
        <v>1</v>
      </c>
      <c r="Y885" s="19">
        <f>IF(SUMPRODUCT(($F$2:$F885=F885)*1)&gt;1,0,1)</f>
        <v>1</v>
      </c>
    </row>
    <row r="886" spans="1:25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9" t="str">
        <f>VLOOKUP(Таблица1[[#This Row],[Region]],Таблица5[],2,FALSE)</f>
        <v>Chuck Magee</v>
      </c>
      <c r="W886" s="19" t="str">
        <f>IFERROR(VLOOKUP(Таблица1[[#This Row],[Order ID]],Таблица4[],2,FALSE),"")</f>
        <v/>
      </c>
      <c r="X886" s="19">
        <f>NOT(IFERROR(VLOOKUP(Таблица1[[#This Row],[Order ID]],Таблица4[],2,FALSE),0))*1</f>
        <v>1</v>
      </c>
      <c r="Y886" s="19">
        <f>IF(SUMPRODUCT(($F$2:$F886=F886)*1)&gt;1,0,1)</f>
        <v>1</v>
      </c>
    </row>
    <row r="887" spans="1:25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9" t="str">
        <f>VLOOKUP(Таблица1[[#This Row],[Region]],Таблица5[],2,FALSE)</f>
        <v>Anna Andreadi</v>
      </c>
      <c r="W887" s="19">
        <f>IFERROR(VLOOKUP(Таблица1[[#This Row],[Order ID]],Таблица4[],2,FALSE),"")</f>
        <v>1</v>
      </c>
      <c r="X887" s="19">
        <f>NOT(IFERROR(VLOOKUP(Таблица1[[#This Row],[Order ID]],Таблица4[],2,FALSE),0))*1</f>
        <v>0</v>
      </c>
      <c r="Y887" s="19">
        <f>IF(SUMPRODUCT(($F$2:$F887=F887)*1)&gt;1,0,1)</f>
        <v>1</v>
      </c>
    </row>
    <row r="888" spans="1:25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9" t="str">
        <f>VLOOKUP(Таблица1[[#This Row],[Region]],Таблица5[],2,FALSE)</f>
        <v>Anna Andreadi</v>
      </c>
      <c r="W888" s="19" t="str">
        <f>IFERROR(VLOOKUP(Таблица1[[#This Row],[Order ID]],Таблица4[],2,FALSE),"")</f>
        <v/>
      </c>
      <c r="X888" s="19">
        <f>NOT(IFERROR(VLOOKUP(Таблица1[[#This Row],[Order ID]],Таблица4[],2,FALSE),0))*1</f>
        <v>1</v>
      </c>
      <c r="Y888" s="19">
        <f>IF(SUMPRODUCT(($F$2:$F888=F888)*1)&gt;1,0,1)</f>
        <v>0</v>
      </c>
    </row>
    <row r="889" spans="1:25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9" t="str">
        <f>VLOOKUP(Таблица1[[#This Row],[Region]],Таблица5[],2,FALSE)</f>
        <v>Chuck Magee</v>
      </c>
      <c r="W889" s="19" t="str">
        <f>IFERROR(VLOOKUP(Таблица1[[#This Row],[Order ID]],Таблица4[],2,FALSE),"")</f>
        <v/>
      </c>
      <c r="X889" s="19">
        <f>NOT(IFERROR(VLOOKUP(Таблица1[[#This Row],[Order ID]],Таблица4[],2,FALSE),0))*1</f>
        <v>1</v>
      </c>
      <c r="Y889" s="19">
        <f>IF(SUMPRODUCT(($F$2:$F889=F889)*1)&gt;1,0,1)</f>
        <v>1</v>
      </c>
    </row>
    <row r="890" spans="1:25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9" t="str">
        <f>VLOOKUP(Таблица1[[#This Row],[Region]],Таблица5[],2,FALSE)</f>
        <v>Anna Andreadi</v>
      </c>
      <c r="W890" s="19" t="str">
        <f>IFERROR(VLOOKUP(Таблица1[[#This Row],[Order ID]],Таблица4[],2,FALSE),"")</f>
        <v/>
      </c>
      <c r="X890" s="19">
        <f>NOT(IFERROR(VLOOKUP(Таблица1[[#This Row],[Order ID]],Таблица4[],2,FALSE),0))*1</f>
        <v>1</v>
      </c>
      <c r="Y890" s="19">
        <f>IF(SUMPRODUCT(($F$2:$F890=F890)*1)&gt;1,0,1)</f>
        <v>0</v>
      </c>
    </row>
    <row r="891" spans="1:25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9" t="str">
        <f>VLOOKUP(Таблица1[[#This Row],[Region]],Таблица5[],2,FALSE)</f>
        <v>Chuck Magee</v>
      </c>
      <c r="W891" s="19" t="str">
        <f>IFERROR(VLOOKUP(Таблица1[[#This Row],[Order ID]],Таблица4[],2,FALSE),"")</f>
        <v/>
      </c>
      <c r="X891" s="19">
        <f>NOT(IFERROR(VLOOKUP(Таблица1[[#This Row],[Order ID]],Таблица4[],2,FALSE),0))*1</f>
        <v>1</v>
      </c>
      <c r="Y891" s="19">
        <f>IF(SUMPRODUCT(($F$2:$F891=F891)*1)&gt;1,0,1)</f>
        <v>0</v>
      </c>
    </row>
    <row r="892" spans="1:25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9" t="str">
        <f>VLOOKUP(Таблица1[[#This Row],[Region]],Таблица5[],2,FALSE)</f>
        <v>Chuck Magee</v>
      </c>
      <c r="W892" s="19" t="str">
        <f>IFERROR(VLOOKUP(Таблица1[[#This Row],[Order ID]],Таблица4[],2,FALSE),"")</f>
        <v/>
      </c>
      <c r="X892" s="19">
        <f>NOT(IFERROR(VLOOKUP(Таблица1[[#This Row],[Order ID]],Таблица4[],2,FALSE),0))*1</f>
        <v>1</v>
      </c>
      <c r="Y892" s="19">
        <f>IF(SUMPRODUCT(($F$2:$F892=F892)*1)&gt;1,0,1)</f>
        <v>0</v>
      </c>
    </row>
    <row r="893" spans="1:25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9" t="str">
        <f>VLOOKUP(Таблица1[[#This Row],[Region]],Таблица5[],2,FALSE)</f>
        <v>Kelly Williams</v>
      </c>
      <c r="W893" s="19" t="str">
        <f>IFERROR(VLOOKUP(Таблица1[[#This Row],[Order ID]],Таблица4[],2,FALSE),"")</f>
        <v/>
      </c>
      <c r="X893" s="19">
        <f>NOT(IFERROR(VLOOKUP(Таблица1[[#This Row],[Order ID]],Таблица4[],2,FALSE),0))*1</f>
        <v>1</v>
      </c>
      <c r="Y893" s="19">
        <f>IF(SUMPRODUCT(($F$2:$F893=F893)*1)&gt;1,0,1)</f>
        <v>0</v>
      </c>
    </row>
    <row r="894" spans="1:25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9" t="str">
        <f>VLOOKUP(Таблица1[[#This Row],[Region]],Таблица5[],2,FALSE)</f>
        <v>Kelly Williams</v>
      </c>
      <c r="W894" s="19" t="str">
        <f>IFERROR(VLOOKUP(Таблица1[[#This Row],[Order ID]],Таблица4[],2,FALSE),"")</f>
        <v/>
      </c>
      <c r="X894" s="19">
        <f>NOT(IFERROR(VLOOKUP(Таблица1[[#This Row],[Order ID]],Таблица4[],2,FALSE),0))*1</f>
        <v>1</v>
      </c>
      <c r="Y894" s="19">
        <f>IF(SUMPRODUCT(($F$2:$F894=F894)*1)&gt;1,0,1)</f>
        <v>0</v>
      </c>
    </row>
    <row r="895" spans="1:25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9" t="str">
        <f>VLOOKUP(Таблица1[[#This Row],[Region]],Таблица5[],2,FALSE)</f>
        <v>Kelly Williams</v>
      </c>
      <c r="W895" s="19" t="str">
        <f>IFERROR(VLOOKUP(Таблица1[[#This Row],[Order ID]],Таблица4[],2,FALSE),"")</f>
        <v/>
      </c>
      <c r="X895" s="19">
        <f>NOT(IFERROR(VLOOKUP(Таблица1[[#This Row],[Order ID]],Таблица4[],2,FALSE),0))*1</f>
        <v>1</v>
      </c>
      <c r="Y895" s="19">
        <f>IF(SUMPRODUCT(($F$2:$F895=F895)*1)&gt;1,0,1)</f>
        <v>0</v>
      </c>
    </row>
    <row r="896" spans="1:25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9" t="str">
        <f>VLOOKUP(Таблица1[[#This Row],[Region]],Таблица5[],2,FALSE)</f>
        <v>Anna Andreadi</v>
      </c>
      <c r="W896" s="19" t="str">
        <f>IFERROR(VLOOKUP(Таблица1[[#This Row],[Order ID]],Таблица4[],2,FALSE),"")</f>
        <v/>
      </c>
      <c r="X896" s="19">
        <f>NOT(IFERROR(VLOOKUP(Таблица1[[#This Row],[Order ID]],Таблица4[],2,FALSE),0))*1</f>
        <v>1</v>
      </c>
      <c r="Y896" s="19">
        <f>IF(SUMPRODUCT(($F$2:$F896=F896)*1)&gt;1,0,1)</f>
        <v>1</v>
      </c>
    </row>
    <row r="897" spans="1:25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9" t="str">
        <f>VLOOKUP(Таблица1[[#This Row],[Region]],Таблица5[],2,FALSE)</f>
        <v>Anna Andreadi</v>
      </c>
      <c r="W897" s="19" t="str">
        <f>IFERROR(VLOOKUP(Таблица1[[#This Row],[Order ID]],Таблица4[],2,FALSE),"")</f>
        <v/>
      </c>
      <c r="X897" s="19">
        <f>NOT(IFERROR(VLOOKUP(Таблица1[[#This Row],[Order ID]],Таблица4[],2,FALSE),0))*1</f>
        <v>1</v>
      </c>
      <c r="Y897" s="19">
        <f>IF(SUMPRODUCT(($F$2:$F897=F897)*1)&gt;1,0,1)</f>
        <v>0</v>
      </c>
    </row>
    <row r="898" spans="1:25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9" t="str">
        <f>VLOOKUP(Таблица1[[#This Row],[Region]],Таблица5[],2,FALSE)</f>
        <v>Kelly Williams</v>
      </c>
      <c r="W898" s="19" t="str">
        <f>IFERROR(VLOOKUP(Таблица1[[#This Row],[Order ID]],Таблица4[],2,FALSE),"")</f>
        <v/>
      </c>
      <c r="X898" s="19">
        <f>NOT(IFERROR(VLOOKUP(Таблица1[[#This Row],[Order ID]],Таблица4[],2,FALSE),0))*1</f>
        <v>1</v>
      </c>
      <c r="Y898" s="19">
        <f>IF(SUMPRODUCT(($F$2:$F898=F898)*1)&gt;1,0,1)</f>
        <v>1</v>
      </c>
    </row>
    <row r="899" spans="1:25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9" t="str">
        <f>VLOOKUP(Таблица1[[#This Row],[Region]],Таблица5[],2,FALSE)</f>
        <v>Kelly Williams</v>
      </c>
      <c r="W899" s="19" t="str">
        <f>IFERROR(VLOOKUP(Таблица1[[#This Row],[Order ID]],Таблица4[],2,FALSE),"")</f>
        <v/>
      </c>
      <c r="X899" s="19">
        <f>NOT(IFERROR(VLOOKUP(Таблица1[[#This Row],[Order ID]],Таблица4[],2,FALSE),0))*1</f>
        <v>1</v>
      </c>
      <c r="Y899" s="19">
        <f>IF(SUMPRODUCT(($F$2:$F899=F899)*1)&gt;1,0,1)</f>
        <v>1</v>
      </c>
    </row>
    <row r="900" spans="1:25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9" t="str">
        <f>VLOOKUP(Таблица1[[#This Row],[Region]],Таблица5[],2,FALSE)</f>
        <v>Chuck Magee</v>
      </c>
      <c r="W900" s="19" t="str">
        <f>IFERROR(VLOOKUP(Таблица1[[#This Row],[Order ID]],Таблица4[],2,FALSE),"")</f>
        <v/>
      </c>
      <c r="X900" s="19">
        <f>NOT(IFERROR(VLOOKUP(Таблица1[[#This Row],[Order ID]],Таблица4[],2,FALSE),0))*1</f>
        <v>1</v>
      </c>
      <c r="Y900" s="19">
        <f>IF(SUMPRODUCT(($F$2:$F900=F900)*1)&gt;1,0,1)</f>
        <v>1</v>
      </c>
    </row>
    <row r="901" spans="1:25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9" t="str">
        <f>VLOOKUP(Таблица1[[#This Row],[Region]],Таблица5[],2,FALSE)</f>
        <v>Chuck Magee</v>
      </c>
      <c r="W901" s="19" t="str">
        <f>IFERROR(VLOOKUP(Таблица1[[#This Row],[Order ID]],Таблица4[],2,FALSE),"")</f>
        <v/>
      </c>
      <c r="X901" s="19">
        <f>NOT(IFERROR(VLOOKUP(Таблица1[[#This Row],[Order ID]],Таблица4[],2,FALSE),0))*1</f>
        <v>1</v>
      </c>
      <c r="Y901" s="19">
        <f>IF(SUMPRODUCT(($F$2:$F901=F901)*1)&gt;1,0,1)</f>
        <v>1</v>
      </c>
    </row>
    <row r="902" spans="1:25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9" t="str">
        <f>VLOOKUP(Таблица1[[#This Row],[Region]],Таблица5[],2,FALSE)</f>
        <v>Kelly Williams</v>
      </c>
      <c r="W902" s="19" t="str">
        <f>IFERROR(VLOOKUP(Таблица1[[#This Row],[Order ID]],Таблица4[],2,FALSE),"")</f>
        <v/>
      </c>
      <c r="X902" s="19">
        <f>NOT(IFERROR(VLOOKUP(Таблица1[[#This Row],[Order ID]],Таблица4[],2,FALSE),0))*1</f>
        <v>1</v>
      </c>
      <c r="Y902" s="19">
        <f>IF(SUMPRODUCT(($F$2:$F902=F902)*1)&gt;1,0,1)</f>
        <v>0</v>
      </c>
    </row>
    <row r="903" spans="1:25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9" t="str">
        <f>VLOOKUP(Таблица1[[#This Row],[Region]],Таблица5[],2,FALSE)</f>
        <v>Kelly Williams</v>
      </c>
      <c r="W903" s="19" t="str">
        <f>IFERROR(VLOOKUP(Таблица1[[#This Row],[Order ID]],Таблица4[],2,FALSE),"")</f>
        <v/>
      </c>
      <c r="X903" s="19">
        <f>NOT(IFERROR(VLOOKUP(Таблица1[[#This Row],[Order ID]],Таблица4[],2,FALSE),0))*1</f>
        <v>1</v>
      </c>
      <c r="Y903" s="19">
        <f>IF(SUMPRODUCT(($F$2:$F903=F903)*1)&gt;1,0,1)</f>
        <v>0</v>
      </c>
    </row>
    <row r="904" spans="1:25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9" t="str">
        <f>VLOOKUP(Таблица1[[#This Row],[Region]],Таблица5[],2,FALSE)</f>
        <v>Kelly Williams</v>
      </c>
      <c r="W904" s="19" t="str">
        <f>IFERROR(VLOOKUP(Таблица1[[#This Row],[Order ID]],Таблица4[],2,FALSE),"")</f>
        <v/>
      </c>
      <c r="X904" s="19">
        <f>NOT(IFERROR(VLOOKUP(Таблица1[[#This Row],[Order ID]],Таблица4[],2,FALSE),0))*1</f>
        <v>1</v>
      </c>
      <c r="Y904" s="19">
        <f>IF(SUMPRODUCT(($F$2:$F904=F904)*1)&gt;1,0,1)</f>
        <v>0</v>
      </c>
    </row>
    <row r="905" spans="1:25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9" t="str">
        <f>VLOOKUP(Таблица1[[#This Row],[Region]],Таблица5[],2,FALSE)</f>
        <v>Anna Andreadi</v>
      </c>
      <c r="W905" s="19">
        <f>IFERROR(VLOOKUP(Таблица1[[#This Row],[Order ID]],Таблица4[],2,FALSE),"")</f>
        <v>1</v>
      </c>
      <c r="X905" s="19">
        <f>NOT(IFERROR(VLOOKUP(Таблица1[[#This Row],[Order ID]],Таблица4[],2,FALSE),0))*1</f>
        <v>0</v>
      </c>
      <c r="Y905" s="19">
        <f>IF(SUMPRODUCT(($F$2:$F905=F905)*1)&gt;1,0,1)</f>
        <v>0</v>
      </c>
    </row>
    <row r="906" spans="1:25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9" t="str">
        <f>VLOOKUP(Таблица1[[#This Row],[Region]],Таблица5[],2,FALSE)</f>
        <v>Anna Andreadi</v>
      </c>
      <c r="W906" s="19">
        <f>IFERROR(VLOOKUP(Таблица1[[#This Row],[Order ID]],Таблица4[],2,FALSE),"")</f>
        <v>1</v>
      </c>
      <c r="X906" s="19">
        <f>NOT(IFERROR(VLOOKUP(Таблица1[[#This Row],[Order ID]],Таблица4[],2,FALSE),0))*1</f>
        <v>0</v>
      </c>
      <c r="Y906" s="19">
        <f>IF(SUMPRODUCT(($F$2:$F906=F906)*1)&gt;1,0,1)</f>
        <v>0</v>
      </c>
    </row>
    <row r="907" spans="1:25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9" t="str">
        <f>VLOOKUP(Таблица1[[#This Row],[Region]],Таблица5[],2,FALSE)</f>
        <v>Anna Andreadi</v>
      </c>
      <c r="W907" s="19">
        <f>IFERROR(VLOOKUP(Таблица1[[#This Row],[Order ID]],Таблица4[],2,FALSE),"")</f>
        <v>1</v>
      </c>
      <c r="X907" s="19">
        <f>NOT(IFERROR(VLOOKUP(Таблица1[[#This Row],[Order ID]],Таблица4[],2,FALSE),0))*1</f>
        <v>0</v>
      </c>
      <c r="Y907" s="19">
        <f>IF(SUMPRODUCT(($F$2:$F907=F907)*1)&gt;1,0,1)</f>
        <v>0</v>
      </c>
    </row>
    <row r="908" spans="1:25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9" t="str">
        <f>VLOOKUP(Таблица1[[#This Row],[Region]],Таблица5[],2,FALSE)</f>
        <v>Chuck Magee</v>
      </c>
      <c r="W908" s="19" t="str">
        <f>IFERROR(VLOOKUP(Таблица1[[#This Row],[Order ID]],Таблица4[],2,FALSE),"")</f>
        <v/>
      </c>
      <c r="X908" s="19">
        <f>NOT(IFERROR(VLOOKUP(Таблица1[[#This Row],[Order ID]],Таблица4[],2,FALSE),0))*1</f>
        <v>1</v>
      </c>
      <c r="Y908" s="19">
        <f>IF(SUMPRODUCT(($F$2:$F908=F908)*1)&gt;1,0,1)</f>
        <v>0</v>
      </c>
    </row>
    <row r="909" spans="1:25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9" t="str">
        <f>VLOOKUP(Таблица1[[#This Row],[Region]],Таблица5[],2,FALSE)</f>
        <v>Chuck Magee</v>
      </c>
      <c r="W909" s="19" t="str">
        <f>IFERROR(VLOOKUP(Таблица1[[#This Row],[Order ID]],Таблица4[],2,FALSE),"")</f>
        <v/>
      </c>
      <c r="X909" s="19">
        <f>NOT(IFERROR(VLOOKUP(Таблица1[[#This Row],[Order ID]],Таблица4[],2,FALSE),0))*1</f>
        <v>1</v>
      </c>
      <c r="Y909" s="19">
        <f>IF(SUMPRODUCT(($F$2:$F909=F909)*1)&gt;1,0,1)</f>
        <v>0</v>
      </c>
    </row>
    <row r="910" spans="1:25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9" t="str">
        <f>VLOOKUP(Таблица1[[#This Row],[Region]],Таблица5[],2,FALSE)</f>
        <v>Chuck Magee</v>
      </c>
      <c r="W910" s="19" t="str">
        <f>IFERROR(VLOOKUP(Таблица1[[#This Row],[Order ID]],Таблица4[],2,FALSE),"")</f>
        <v/>
      </c>
      <c r="X910" s="19">
        <f>NOT(IFERROR(VLOOKUP(Таблица1[[#This Row],[Order ID]],Таблица4[],2,FALSE),0))*1</f>
        <v>1</v>
      </c>
      <c r="Y910" s="19">
        <f>IF(SUMPRODUCT(($F$2:$F910=F910)*1)&gt;1,0,1)</f>
        <v>0</v>
      </c>
    </row>
    <row r="911" spans="1:25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9" t="str">
        <f>VLOOKUP(Таблица1[[#This Row],[Region]],Таблица5[],2,FALSE)</f>
        <v>Kelly Williams</v>
      </c>
      <c r="W911" s="19" t="str">
        <f>IFERROR(VLOOKUP(Таблица1[[#This Row],[Order ID]],Таблица4[],2,FALSE),"")</f>
        <v/>
      </c>
      <c r="X911" s="19">
        <f>NOT(IFERROR(VLOOKUP(Таблица1[[#This Row],[Order ID]],Таблица4[],2,FALSE),0))*1</f>
        <v>1</v>
      </c>
      <c r="Y911" s="19">
        <f>IF(SUMPRODUCT(($F$2:$F911=F911)*1)&gt;1,0,1)</f>
        <v>1</v>
      </c>
    </row>
    <row r="912" spans="1:25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9" t="str">
        <f>VLOOKUP(Таблица1[[#This Row],[Region]],Таблица5[],2,FALSE)</f>
        <v>Kelly Williams</v>
      </c>
      <c r="W912" s="19" t="str">
        <f>IFERROR(VLOOKUP(Таблица1[[#This Row],[Order ID]],Таблица4[],2,FALSE),"")</f>
        <v/>
      </c>
      <c r="X912" s="19">
        <f>NOT(IFERROR(VLOOKUP(Таблица1[[#This Row],[Order ID]],Таблица4[],2,FALSE),0))*1</f>
        <v>1</v>
      </c>
      <c r="Y912" s="19">
        <f>IF(SUMPRODUCT(($F$2:$F912=F912)*1)&gt;1,0,1)</f>
        <v>0</v>
      </c>
    </row>
    <row r="913" spans="1:25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9" t="str">
        <f>VLOOKUP(Таблица1[[#This Row],[Region]],Таблица5[],2,FALSE)</f>
        <v>Kelly Williams</v>
      </c>
      <c r="W913" s="19" t="str">
        <f>IFERROR(VLOOKUP(Таблица1[[#This Row],[Order ID]],Таблица4[],2,FALSE),"")</f>
        <v/>
      </c>
      <c r="X913" s="19">
        <f>NOT(IFERROR(VLOOKUP(Таблица1[[#This Row],[Order ID]],Таблица4[],2,FALSE),0))*1</f>
        <v>1</v>
      </c>
      <c r="Y913" s="19">
        <f>IF(SUMPRODUCT(($F$2:$F913=F913)*1)&gt;1,0,1)</f>
        <v>0</v>
      </c>
    </row>
    <row r="914" spans="1:25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9" t="str">
        <f>VLOOKUP(Таблица1[[#This Row],[Region]],Таблица5[],2,FALSE)</f>
        <v>Chuck Magee</v>
      </c>
      <c r="W914" s="19" t="str">
        <f>IFERROR(VLOOKUP(Таблица1[[#This Row],[Order ID]],Таблица4[],2,FALSE),"")</f>
        <v/>
      </c>
      <c r="X914" s="19">
        <f>NOT(IFERROR(VLOOKUP(Таблица1[[#This Row],[Order ID]],Таблица4[],2,FALSE),0))*1</f>
        <v>1</v>
      </c>
      <c r="Y914" s="19">
        <f>IF(SUMPRODUCT(($F$2:$F914=F914)*1)&gt;1,0,1)</f>
        <v>1</v>
      </c>
    </row>
    <row r="915" spans="1:25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9" t="str">
        <f>VLOOKUP(Таблица1[[#This Row],[Region]],Таблица5[],2,FALSE)</f>
        <v>Kelly Williams</v>
      </c>
      <c r="W915" s="19">
        <f>IFERROR(VLOOKUP(Таблица1[[#This Row],[Order ID]],Таблица4[],2,FALSE),"")</f>
        <v>1</v>
      </c>
      <c r="X915" s="19">
        <f>NOT(IFERROR(VLOOKUP(Таблица1[[#This Row],[Order ID]],Таблица4[],2,FALSE),0))*1</f>
        <v>0</v>
      </c>
      <c r="Y915" s="19">
        <f>IF(SUMPRODUCT(($F$2:$F915=F915)*1)&gt;1,0,1)</f>
        <v>0</v>
      </c>
    </row>
    <row r="916" spans="1:25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9" t="str">
        <f>VLOOKUP(Таблица1[[#This Row],[Region]],Таблица5[],2,FALSE)</f>
        <v>Kelly Williams</v>
      </c>
      <c r="W916" s="19">
        <f>IFERROR(VLOOKUP(Таблица1[[#This Row],[Order ID]],Таблица4[],2,FALSE),"")</f>
        <v>1</v>
      </c>
      <c r="X916" s="19">
        <f>NOT(IFERROR(VLOOKUP(Таблица1[[#This Row],[Order ID]],Таблица4[],2,FALSE),0))*1</f>
        <v>0</v>
      </c>
      <c r="Y916" s="19">
        <f>IF(SUMPRODUCT(($F$2:$F916=F916)*1)&gt;1,0,1)</f>
        <v>0</v>
      </c>
    </row>
    <row r="917" spans="1:25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9" t="str">
        <f>VLOOKUP(Таблица1[[#This Row],[Region]],Таблица5[],2,FALSE)</f>
        <v>Kelly Williams</v>
      </c>
      <c r="W917" s="19" t="str">
        <f>IFERROR(VLOOKUP(Таблица1[[#This Row],[Order ID]],Таблица4[],2,FALSE),"")</f>
        <v/>
      </c>
      <c r="X917" s="19">
        <f>NOT(IFERROR(VLOOKUP(Таблица1[[#This Row],[Order ID]],Таблица4[],2,FALSE),0))*1</f>
        <v>1</v>
      </c>
      <c r="Y917" s="19">
        <f>IF(SUMPRODUCT(($F$2:$F917=F917)*1)&gt;1,0,1)</f>
        <v>0</v>
      </c>
    </row>
    <row r="918" spans="1:25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9" t="str">
        <f>VLOOKUP(Таблица1[[#This Row],[Region]],Таблица5[],2,FALSE)</f>
        <v>Kelly Williams</v>
      </c>
      <c r="W918" s="19" t="str">
        <f>IFERROR(VLOOKUP(Таблица1[[#This Row],[Order ID]],Таблица4[],2,FALSE),"")</f>
        <v/>
      </c>
      <c r="X918" s="19">
        <f>NOT(IFERROR(VLOOKUP(Таблица1[[#This Row],[Order ID]],Таблица4[],2,FALSE),0))*1</f>
        <v>1</v>
      </c>
      <c r="Y918" s="19">
        <f>IF(SUMPRODUCT(($F$2:$F918=F918)*1)&gt;1,0,1)</f>
        <v>0</v>
      </c>
    </row>
    <row r="919" spans="1:25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9" t="str">
        <f>VLOOKUP(Таблица1[[#This Row],[Region]],Таблица5[],2,FALSE)</f>
        <v>Kelly Williams</v>
      </c>
      <c r="W919" s="19" t="str">
        <f>IFERROR(VLOOKUP(Таблица1[[#This Row],[Order ID]],Таблица4[],2,FALSE),"")</f>
        <v/>
      </c>
      <c r="X919" s="19">
        <f>NOT(IFERROR(VLOOKUP(Таблица1[[#This Row],[Order ID]],Таблица4[],2,FALSE),0))*1</f>
        <v>1</v>
      </c>
      <c r="Y919" s="19">
        <f>IF(SUMPRODUCT(($F$2:$F919=F919)*1)&gt;1,0,1)</f>
        <v>0</v>
      </c>
    </row>
    <row r="920" spans="1:25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9" t="str">
        <f>VLOOKUP(Таблица1[[#This Row],[Region]],Таблица5[],2,FALSE)</f>
        <v>Kelly Williams</v>
      </c>
      <c r="W920" s="19" t="str">
        <f>IFERROR(VLOOKUP(Таблица1[[#This Row],[Order ID]],Таблица4[],2,FALSE),"")</f>
        <v/>
      </c>
      <c r="X920" s="19">
        <f>NOT(IFERROR(VLOOKUP(Таблица1[[#This Row],[Order ID]],Таблица4[],2,FALSE),0))*1</f>
        <v>1</v>
      </c>
      <c r="Y920" s="19">
        <f>IF(SUMPRODUCT(($F$2:$F920=F920)*1)&gt;1,0,1)</f>
        <v>1</v>
      </c>
    </row>
    <row r="921" spans="1:25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9" t="str">
        <f>VLOOKUP(Таблица1[[#This Row],[Region]],Таблица5[],2,FALSE)</f>
        <v>Kelly Williams</v>
      </c>
      <c r="W921" s="19" t="str">
        <f>IFERROR(VLOOKUP(Таблица1[[#This Row],[Order ID]],Таблица4[],2,FALSE),"")</f>
        <v/>
      </c>
      <c r="X921" s="19">
        <f>NOT(IFERROR(VLOOKUP(Таблица1[[#This Row],[Order ID]],Таблица4[],2,FALSE),0))*1</f>
        <v>1</v>
      </c>
      <c r="Y921" s="19">
        <f>IF(SUMPRODUCT(($F$2:$F921=F921)*1)&gt;1,0,1)</f>
        <v>0</v>
      </c>
    </row>
    <row r="922" spans="1:25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9" t="str">
        <f>VLOOKUP(Таблица1[[#This Row],[Region]],Таблица5[],2,FALSE)</f>
        <v>Cassandra Brandow</v>
      </c>
      <c r="W922" s="19" t="str">
        <f>IFERROR(VLOOKUP(Таблица1[[#This Row],[Order ID]],Таблица4[],2,FALSE),"")</f>
        <v/>
      </c>
      <c r="X922" s="19">
        <f>NOT(IFERROR(VLOOKUP(Таблица1[[#This Row],[Order ID]],Таблица4[],2,FALSE),0))*1</f>
        <v>1</v>
      </c>
      <c r="Y922" s="19">
        <f>IF(SUMPRODUCT(($F$2:$F922=F922)*1)&gt;1,0,1)</f>
        <v>0</v>
      </c>
    </row>
    <row r="923" spans="1:25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9" t="str">
        <f>VLOOKUP(Таблица1[[#This Row],[Region]],Таблица5[],2,FALSE)</f>
        <v>Chuck Magee</v>
      </c>
      <c r="W923" s="19" t="str">
        <f>IFERROR(VLOOKUP(Таблица1[[#This Row],[Order ID]],Таблица4[],2,FALSE),"")</f>
        <v/>
      </c>
      <c r="X923" s="19">
        <f>NOT(IFERROR(VLOOKUP(Таблица1[[#This Row],[Order ID]],Таблица4[],2,FALSE),0))*1</f>
        <v>1</v>
      </c>
      <c r="Y923" s="19">
        <f>IF(SUMPRODUCT(($F$2:$F923=F923)*1)&gt;1,0,1)</f>
        <v>1</v>
      </c>
    </row>
    <row r="924" spans="1:25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9" t="str">
        <f>VLOOKUP(Таблица1[[#This Row],[Region]],Таблица5[],2,FALSE)</f>
        <v>Chuck Magee</v>
      </c>
      <c r="W924" s="19" t="str">
        <f>IFERROR(VLOOKUP(Таблица1[[#This Row],[Order ID]],Таблица4[],2,FALSE),"")</f>
        <v/>
      </c>
      <c r="X924" s="19">
        <f>NOT(IFERROR(VLOOKUP(Таблица1[[#This Row],[Order ID]],Таблица4[],2,FALSE),0))*1</f>
        <v>1</v>
      </c>
      <c r="Y924" s="19">
        <f>IF(SUMPRODUCT(($F$2:$F924=F924)*1)&gt;1,0,1)</f>
        <v>0</v>
      </c>
    </row>
    <row r="925" spans="1:25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9" t="str">
        <f>VLOOKUP(Таблица1[[#This Row],[Region]],Таблица5[],2,FALSE)</f>
        <v>Chuck Magee</v>
      </c>
      <c r="W925" s="19" t="str">
        <f>IFERROR(VLOOKUP(Таблица1[[#This Row],[Order ID]],Таблица4[],2,FALSE),"")</f>
        <v/>
      </c>
      <c r="X925" s="19">
        <f>NOT(IFERROR(VLOOKUP(Таблица1[[#This Row],[Order ID]],Таблица4[],2,FALSE),0))*1</f>
        <v>1</v>
      </c>
      <c r="Y925" s="19">
        <f>IF(SUMPRODUCT(($F$2:$F925=F925)*1)&gt;1,0,1)</f>
        <v>0</v>
      </c>
    </row>
    <row r="926" spans="1:25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9" t="str">
        <f>VLOOKUP(Таблица1[[#This Row],[Region]],Таблица5[],2,FALSE)</f>
        <v>Chuck Magee</v>
      </c>
      <c r="W926" s="19" t="str">
        <f>IFERROR(VLOOKUP(Таблица1[[#This Row],[Order ID]],Таблица4[],2,FALSE),"")</f>
        <v/>
      </c>
      <c r="X926" s="19">
        <f>NOT(IFERROR(VLOOKUP(Таблица1[[#This Row],[Order ID]],Таблица4[],2,FALSE),0))*1</f>
        <v>1</v>
      </c>
      <c r="Y926" s="19">
        <f>IF(SUMPRODUCT(($F$2:$F926=F926)*1)&gt;1,0,1)</f>
        <v>1</v>
      </c>
    </row>
    <row r="927" spans="1:25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9" t="str">
        <f>VLOOKUP(Таблица1[[#This Row],[Region]],Таблица5[],2,FALSE)</f>
        <v>Chuck Magee</v>
      </c>
      <c r="W927" s="19" t="str">
        <f>IFERROR(VLOOKUP(Таблица1[[#This Row],[Order ID]],Таблица4[],2,FALSE),"")</f>
        <v/>
      </c>
      <c r="X927" s="19">
        <f>NOT(IFERROR(VLOOKUP(Таблица1[[#This Row],[Order ID]],Таблица4[],2,FALSE),0))*1</f>
        <v>1</v>
      </c>
      <c r="Y927" s="19">
        <f>IF(SUMPRODUCT(($F$2:$F927=F927)*1)&gt;1,0,1)</f>
        <v>1</v>
      </c>
    </row>
    <row r="928" spans="1:25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9" t="str">
        <f>VLOOKUP(Таблица1[[#This Row],[Region]],Таблица5[],2,FALSE)</f>
        <v>Chuck Magee</v>
      </c>
      <c r="W928" s="19" t="str">
        <f>IFERROR(VLOOKUP(Таблица1[[#This Row],[Order ID]],Таблица4[],2,FALSE),"")</f>
        <v/>
      </c>
      <c r="X928" s="19">
        <f>NOT(IFERROR(VLOOKUP(Таблица1[[#This Row],[Order ID]],Таблица4[],2,FALSE),0))*1</f>
        <v>1</v>
      </c>
      <c r="Y928" s="19">
        <f>IF(SUMPRODUCT(($F$2:$F928=F928)*1)&gt;1,0,1)</f>
        <v>0</v>
      </c>
    </row>
    <row r="929" spans="1:25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9" t="str">
        <f>VLOOKUP(Таблица1[[#This Row],[Region]],Таблица5[],2,FALSE)</f>
        <v>Cassandra Brandow</v>
      </c>
      <c r="W929" s="19" t="str">
        <f>IFERROR(VLOOKUP(Таблица1[[#This Row],[Order ID]],Таблица4[],2,FALSE),"")</f>
        <v/>
      </c>
      <c r="X929" s="19">
        <f>NOT(IFERROR(VLOOKUP(Таблица1[[#This Row],[Order ID]],Таблица4[],2,FALSE),0))*1</f>
        <v>1</v>
      </c>
      <c r="Y929" s="19">
        <f>IF(SUMPRODUCT(($F$2:$F929=F929)*1)&gt;1,0,1)</f>
        <v>1</v>
      </c>
    </row>
    <row r="930" spans="1:25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9" t="str">
        <f>VLOOKUP(Таблица1[[#This Row],[Region]],Таблица5[],2,FALSE)</f>
        <v>Cassandra Brandow</v>
      </c>
      <c r="W930" s="19" t="str">
        <f>IFERROR(VLOOKUP(Таблица1[[#This Row],[Order ID]],Таблица4[],2,FALSE),"")</f>
        <v/>
      </c>
      <c r="X930" s="19">
        <f>NOT(IFERROR(VLOOKUP(Таблица1[[#This Row],[Order ID]],Таблица4[],2,FALSE),0))*1</f>
        <v>1</v>
      </c>
      <c r="Y930" s="19">
        <f>IF(SUMPRODUCT(($F$2:$F930=F930)*1)&gt;1,0,1)</f>
        <v>0</v>
      </c>
    </row>
    <row r="931" spans="1:25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9" t="str">
        <f>VLOOKUP(Таблица1[[#This Row],[Region]],Таблица5[],2,FALSE)</f>
        <v>Chuck Magee</v>
      </c>
      <c r="W931" s="19" t="str">
        <f>IFERROR(VLOOKUP(Таблица1[[#This Row],[Order ID]],Таблица4[],2,FALSE),"")</f>
        <v/>
      </c>
      <c r="X931" s="19">
        <f>NOT(IFERROR(VLOOKUP(Таблица1[[#This Row],[Order ID]],Таблица4[],2,FALSE),0))*1</f>
        <v>1</v>
      </c>
      <c r="Y931" s="19">
        <f>IF(SUMPRODUCT(($F$2:$F931=F931)*1)&gt;1,0,1)</f>
        <v>0</v>
      </c>
    </row>
    <row r="932" spans="1:25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9" t="str">
        <f>VLOOKUP(Таблица1[[#This Row],[Region]],Таблица5[],2,FALSE)</f>
        <v>Chuck Magee</v>
      </c>
      <c r="W932" s="19" t="str">
        <f>IFERROR(VLOOKUP(Таблица1[[#This Row],[Order ID]],Таблица4[],2,FALSE),"")</f>
        <v/>
      </c>
      <c r="X932" s="19">
        <f>NOT(IFERROR(VLOOKUP(Таблица1[[#This Row],[Order ID]],Таблица4[],2,FALSE),0))*1</f>
        <v>1</v>
      </c>
      <c r="Y932" s="19">
        <f>IF(SUMPRODUCT(($F$2:$F932=F932)*1)&gt;1,0,1)</f>
        <v>0</v>
      </c>
    </row>
    <row r="933" spans="1:25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9" t="str">
        <f>VLOOKUP(Таблица1[[#This Row],[Region]],Таблица5[],2,FALSE)</f>
        <v>Chuck Magee</v>
      </c>
      <c r="W933" s="19" t="str">
        <f>IFERROR(VLOOKUP(Таблица1[[#This Row],[Order ID]],Таблица4[],2,FALSE),"")</f>
        <v/>
      </c>
      <c r="X933" s="19">
        <f>NOT(IFERROR(VLOOKUP(Таблица1[[#This Row],[Order ID]],Таблица4[],2,FALSE),0))*1</f>
        <v>1</v>
      </c>
      <c r="Y933" s="19">
        <f>IF(SUMPRODUCT(($F$2:$F933=F933)*1)&gt;1,0,1)</f>
        <v>0</v>
      </c>
    </row>
    <row r="934" spans="1:25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9" t="str">
        <f>VLOOKUP(Таблица1[[#This Row],[Region]],Таблица5[],2,FALSE)</f>
        <v>Chuck Magee</v>
      </c>
      <c r="W934" s="19" t="str">
        <f>IFERROR(VLOOKUP(Таблица1[[#This Row],[Order ID]],Таблица4[],2,FALSE),"")</f>
        <v/>
      </c>
      <c r="X934" s="19">
        <f>NOT(IFERROR(VLOOKUP(Таблица1[[#This Row],[Order ID]],Таблица4[],2,FALSE),0))*1</f>
        <v>1</v>
      </c>
      <c r="Y934" s="19">
        <f>IF(SUMPRODUCT(($F$2:$F934=F934)*1)&gt;1,0,1)</f>
        <v>1</v>
      </c>
    </row>
    <row r="935" spans="1:25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9" t="str">
        <f>VLOOKUP(Таблица1[[#This Row],[Region]],Таблица5[],2,FALSE)</f>
        <v>Chuck Magee</v>
      </c>
      <c r="W935" s="19" t="str">
        <f>IFERROR(VLOOKUP(Таблица1[[#This Row],[Order ID]],Таблица4[],2,FALSE),"")</f>
        <v/>
      </c>
      <c r="X935" s="19">
        <f>NOT(IFERROR(VLOOKUP(Таблица1[[#This Row],[Order ID]],Таблица4[],2,FALSE),0))*1</f>
        <v>1</v>
      </c>
      <c r="Y935" s="19">
        <f>IF(SUMPRODUCT(($F$2:$F935=F935)*1)&gt;1,0,1)</f>
        <v>1</v>
      </c>
    </row>
    <row r="936" spans="1:25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9" t="str">
        <f>VLOOKUP(Таблица1[[#This Row],[Region]],Таблица5[],2,FALSE)</f>
        <v>Chuck Magee</v>
      </c>
      <c r="W936" s="19" t="str">
        <f>IFERROR(VLOOKUP(Таблица1[[#This Row],[Order ID]],Таблица4[],2,FALSE),"")</f>
        <v/>
      </c>
      <c r="X936" s="19">
        <f>NOT(IFERROR(VLOOKUP(Таблица1[[#This Row],[Order ID]],Таблица4[],2,FALSE),0))*1</f>
        <v>1</v>
      </c>
      <c r="Y936" s="19">
        <f>IF(SUMPRODUCT(($F$2:$F936=F936)*1)&gt;1,0,1)</f>
        <v>0</v>
      </c>
    </row>
    <row r="937" spans="1:25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9" t="str">
        <f>VLOOKUP(Таблица1[[#This Row],[Region]],Таблица5[],2,FALSE)</f>
        <v>Chuck Magee</v>
      </c>
      <c r="W937" s="19" t="str">
        <f>IFERROR(VLOOKUP(Таблица1[[#This Row],[Order ID]],Таблица4[],2,FALSE),"")</f>
        <v/>
      </c>
      <c r="X937" s="19">
        <f>NOT(IFERROR(VLOOKUP(Таблица1[[#This Row],[Order ID]],Таблица4[],2,FALSE),0))*1</f>
        <v>1</v>
      </c>
      <c r="Y937" s="19">
        <f>IF(SUMPRODUCT(($F$2:$F937=F937)*1)&gt;1,0,1)</f>
        <v>0</v>
      </c>
    </row>
    <row r="938" spans="1:25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9" t="str">
        <f>VLOOKUP(Таблица1[[#This Row],[Region]],Таблица5[],2,FALSE)</f>
        <v>Chuck Magee</v>
      </c>
      <c r="W938" s="19" t="str">
        <f>IFERROR(VLOOKUP(Таблица1[[#This Row],[Order ID]],Таблица4[],2,FALSE),"")</f>
        <v/>
      </c>
      <c r="X938" s="19">
        <f>NOT(IFERROR(VLOOKUP(Таблица1[[#This Row],[Order ID]],Таблица4[],2,FALSE),0))*1</f>
        <v>1</v>
      </c>
      <c r="Y938" s="19">
        <f>IF(SUMPRODUCT(($F$2:$F938=F938)*1)&gt;1,0,1)</f>
        <v>0</v>
      </c>
    </row>
    <row r="939" spans="1:25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9" t="str">
        <f>VLOOKUP(Таблица1[[#This Row],[Region]],Таблица5[],2,FALSE)</f>
        <v>Anna Andreadi</v>
      </c>
      <c r="W939" s="19" t="str">
        <f>IFERROR(VLOOKUP(Таблица1[[#This Row],[Order ID]],Таблица4[],2,FALSE),"")</f>
        <v/>
      </c>
      <c r="X939" s="19">
        <f>NOT(IFERROR(VLOOKUP(Таблица1[[#This Row],[Order ID]],Таблица4[],2,FALSE),0))*1</f>
        <v>1</v>
      </c>
      <c r="Y939" s="19">
        <f>IF(SUMPRODUCT(($F$2:$F939=F939)*1)&gt;1,0,1)</f>
        <v>0</v>
      </c>
    </row>
    <row r="940" spans="1:25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9" t="str">
        <f>VLOOKUP(Таблица1[[#This Row],[Region]],Таблица5[],2,FALSE)</f>
        <v>Anna Andreadi</v>
      </c>
      <c r="W940" s="19" t="str">
        <f>IFERROR(VLOOKUP(Таблица1[[#This Row],[Order ID]],Таблица4[],2,FALSE),"")</f>
        <v/>
      </c>
      <c r="X940" s="19">
        <f>NOT(IFERROR(VLOOKUP(Таблица1[[#This Row],[Order ID]],Таблица4[],2,FALSE),0))*1</f>
        <v>1</v>
      </c>
      <c r="Y940" s="19">
        <f>IF(SUMPRODUCT(($F$2:$F940=F940)*1)&gt;1,0,1)</f>
        <v>1</v>
      </c>
    </row>
    <row r="941" spans="1:25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9" t="str">
        <f>VLOOKUP(Таблица1[[#This Row],[Region]],Таблица5[],2,FALSE)</f>
        <v>Anna Andreadi</v>
      </c>
      <c r="W941" s="19" t="str">
        <f>IFERROR(VLOOKUP(Таблица1[[#This Row],[Order ID]],Таблица4[],2,FALSE),"")</f>
        <v/>
      </c>
      <c r="X941" s="19">
        <f>NOT(IFERROR(VLOOKUP(Таблица1[[#This Row],[Order ID]],Таблица4[],2,FALSE),0))*1</f>
        <v>1</v>
      </c>
      <c r="Y941" s="19">
        <f>IF(SUMPRODUCT(($F$2:$F941=F941)*1)&gt;1,0,1)</f>
        <v>0</v>
      </c>
    </row>
    <row r="942" spans="1:25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9" t="str">
        <f>VLOOKUP(Таблица1[[#This Row],[Region]],Таблица5[],2,FALSE)</f>
        <v>Anna Andreadi</v>
      </c>
      <c r="W942" s="19" t="str">
        <f>IFERROR(VLOOKUP(Таблица1[[#This Row],[Order ID]],Таблица4[],2,FALSE),"")</f>
        <v/>
      </c>
      <c r="X942" s="19">
        <f>NOT(IFERROR(VLOOKUP(Таблица1[[#This Row],[Order ID]],Таблица4[],2,FALSE),0))*1</f>
        <v>1</v>
      </c>
      <c r="Y942" s="19">
        <f>IF(SUMPRODUCT(($F$2:$F942=F942)*1)&gt;1,0,1)</f>
        <v>1</v>
      </c>
    </row>
    <row r="943" spans="1:25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9" t="str">
        <f>VLOOKUP(Таблица1[[#This Row],[Region]],Таблица5[],2,FALSE)</f>
        <v>Anna Andreadi</v>
      </c>
      <c r="W943" s="19" t="str">
        <f>IFERROR(VLOOKUP(Таблица1[[#This Row],[Order ID]],Таблица4[],2,FALSE),"")</f>
        <v/>
      </c>
      <c r="X943" s="19">
        <f>NOT(IFERROR(VLOOKUP(Таблица1[[#This Row],[Order ID]],Таблица4[],2,FALSE),0))*1</f>
        <v>1</v>
      </c>
      <c r="Y943" s="19">
        <f>IF(SUMPRODUCT(($F$2:$F943=F943)*1)&gt;1,0,1)</f>
        <v>0</v>
      </c>
    </row>
    <row r="944" spans="1:25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9" t="str">
        <f>VLOOKUP(Таблица1[[#This Row],[Region]],Таблица5[],2,FALSE)</f>
        <v>Anna Andreadi</v>
      </c>
      <c r="W944" s="19" t="str">
        <f>IFERROR(VLOOKUP(Таблица1[[#This Row],[Order ID]],Таблица4[],2,FALSE),"")</f>
        <v/>
      </c>
      <c r="X944" s="19">
        <f>NOT(IFERROR(VLOOKUP(Таблица1[[#This Row],[Order ID]],Таблица4[],2,FALSE),0))*1</f>
        <v>1</v>
      </c>
      <c r="Y944" s="19">
        <f>IF(SUMPRODUCT(($F$2:$F944=F944)*1)&gt;1,0,1)</f>
        <v>0</v>
      </c>
    </row>
    <row r="945" spans="1:25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9" t="str">
        <f>VLOOKUP(Таблица1[[#This Row],[Region]],Таблица5[],2,FALSE)</f>
        <v>Anna Andreadi</v>
      </c>
      <c r="W945" s="19" t="str">
        <f>IFERROR(VLOOKUP(Таблица1[[#This Row],[Order ID]],Таблица4[],2,FALSE),"")</f>
        <v/>
      </c>
      <c r="X945" s="19">
        <f>NOT(IFERROR(VLOOKUP(Таблица1[[#This Row],[Order ID]],Таблица4[],2,FALSE),0))*1</f>
        <v>1</v>
      </c>
      <c r="Y945" s="19">
        <f>IF(SUMPRODUCT(($F$2:$F945=F945)*1)&gt;1,0,1)</f>
        <v>0</v>
      </c>
    </row>
    <row r="946" spans="1:25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9" t="str">
        <f>VLOOKUP(Таблица1[[#This Row],[Region]],Таблица5[],2,FALSE)</f>
        <v>Anna Andreadi</v>
      </c>
      <c r="W946" s="19" t="str">
        <f>IFERROR(VLOOKUP(Таблица1[[#This Row],[Order ID]],Таблица4[],2,FALSE),"")</f>
        <v/>
      </c>
      <c r="X946" s="19">
        <f>NOT(IFERROR(VLOOKUP(Таблица1[[#This Row],[Order ID]],Таблица4[],2,FALSE),0))*1</f>
        <v>1</v>
      </c>
      <c r="Y946" s="19">
        <f>IF(SUMPRODUCT(($F$2:$F946=F946)*1)&gt;1,0,1)</f>
        <v>0</v>
      </c>
    </row>
    <row r="947" spans="1:25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9" t="str">
        <f>VLOOKUP(Таблица1[[#This Row],[Region]],Таблица5[],2,FALSE)</f>
        <v>Anna Andreadi</v>
      </c>
      <c r="W947" s="19" t="str">
        <f>IFERROR(VLOOKUP(Таблица1[[#This Row],[Order ID]],Таблица4[],2,FALSE),"")</f>
        <v/>
      </c>
      <c r="X947" s="19">
        <f>NOT(IFERROR(VLOOKUP(Таблица1[[#This Row],[Order ID]],Таблица4[],2,FALSE),0))*1</f>
        <v>1</v>
      </c>
      <c r="Y947" s="19">
        <f>IF(SUMPRODUCT(($F$2:$F947=F947)*1)&gt;1,0,1)</f>
        <v>0</v>
      </c>
    </row>
    <row r="948" spans="1:25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9" t="str">
        <f>VLOOKUP(Таблица1[[#This Row],[Region]],Таблица5[],2,FALSE)</f>
        <v>Anna Andreadi</v>
      </c>
      <c r="W948" s="19" t="str">
        <f>IFERROR(VLOOKUP(Таблица1[[#This Row],[Order ID]],Таблица4[],2,FALSE),"")</f>
        <v/>
      </c>
      <c r="X948" s="19">
        <f>NOT(IFERROR(VLOOKUP(Таблица1[[#This Row],[Order ID]],Таблица4[],2,FALSE),0))*1</f>
        <v>1</v>
      </c>
      <c r="Y948" s="19">
        <f>IF(SUMPRODUCT(($F$2:$F948=F948)*1)&gt;1,0,1)</f>
        <v>0</v>
      </c>
    </row>
    <row r="949" spans="1:25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9" t="str">
        <f>VLOOKUP(Таблица1[[#This Row],[Region]],Таблица5[],2,FALSE)</f>
        <v>Chuck Magee</v>
      </c>
      <c r="W949" s="19" t="str">
        <f>IFERROR(VLOOKUP(Таблица1[[#This Row],[Order ID]],Таблица4[],2,FALSE),"")</f>
        <v/>
      </c>
      <c r="X949" s="19">
        <f>NOT(IFERROR(VLOOKUP(Таблица1[[#This Row],[Order ID]],Таблица4[],2,FALSE),0))*1</f>
        <v>1</v>
      </c>
      <c r="Y949" s="19">
        <f>IF(SUMPRODUCT(($F$2:$F949=F949)*1)&gt;1,0,1)</f>
        <v>0</v>
      </c>
    </row>
    <row r="950" spans="1:25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9" t="str">
        <f>VLOOKUP(Таблица1[[#This Row],[Region]],Таблица5[],2,FALSE)</f>
        <v>Chuck Magee</v>
      </c>
      <c r="W950" s="19" t="str">
        <f>IFERROR(VLOOKUP(Таблица1[[#This Row],[Order ID]],Таблица4[],2,FALSE),"")</f>
        <v/>
      </c>
      <c r="X950" s="19">
        <f>NOT(IFERROR(VLOOKUP(Таблица1[[#This Row],[Order ID]],Таблица4[],2,FALSE),0))*1</f>
        <v>1</v>
      </c>
      <c r="Y950" s="19">
        <f>IF(SUMPRODUCT(($F$2:$F950=F950)*1)&gt;1,0,1)</f>
        <v>0</v>
      </c>
    </row>
    <row r="951" spans="1:25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9" t="str">
        <f>VLOOKUP(Таблица1[[#This Row],[Region]],Таблица5[],2,FALSE)</f>
        <v>Chuck Magee</v>
      </c>
      <c r="W951" s="19" t="str">
        <f>IFERROR(VLOOKUP(Таблица1[[#This Row],[Order ID]],Таблица4[],2,FALSE),"")</f>
        <v/>
      </c>
      <c r="X951" s="19">
        <f>NOT(IFERROR(VLOOKUP(Таблица1[[#This Row],[Order ID]],Таблица4[],2,FALSE),0))*1</f>
        <v>1</v>
      </c>
      <c r="Y951" s="19">
        <f>IF(SUMPRODUCT(($F$2:$F951=F951)*1)&gt;1,0,1)</f>
        <v>0</v>
      </c>
    </row>
    <row r="952" spans="1:25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9" t="str">
        <f>VLOOKUP(Таблица1[[#This Row],[Region]],Таблица5[],2,FALSE)</f>
        <v>Chuck Magee</v>
      </c>
      <c r="W952" s="19" t="str">
        <f>IFERROR(VLOOKUP(Таблица1[[#This Row],[Order ID]],Таблица4[],2,FALSE),"")</f>
        <v/>
      </c>
      <c r="X952" s="19">
        <f>NOT(IFERROR(VLOOKUP(Таблица1[[#This Row],[Order ID]],Таблица4[],2,FALSE),0))*1</f>
        <v>1</v>
      </c>
      <c r="Y952" s="19">
        <f>IF(SUMPRODUCT(($F$2:$F952=F952)*1)&gt;1,0,1)</f>
        <v>0</v>
      </c>
    </row>
    <row r="953" spans="1:25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9" t="str">
        <f>VLOOKUP(Таблица1[[#This Row],[Region]],Таблица5[],2,FALSE)</f>
        <v>Chuck Magee</v>
      </c>
      <c r="W953" s="19" t="str">
        <f>IFERROR(VLOOKUP(Таблица1[[#This Row],[Order ID]],Таблица4[],2,FALSE),"")</f>
        <v/>
      </c>
      <c r="X953" s="19">
        <f>NOT(IFERROR(VLOOKUP(Таблица1[[#This Row],[Order ID]],Таблица4[],2,FALSE),0))*1</f>
        <v>1</v>
      </c>
      <c r="Y953" s="19">
        <f>IF(SUMPRODUCT(($F$2:$F953=F953)*1)&gt;1,0,1)</f>
        <v>0</v>
      </c>
    </row>
    <row r="954" spans="1:25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9" t="str">
        <f>VLOOKUP(Таблица1[[#This Row],[Region]],Таблица5[],2,FALSE)</f>
        <v>Chuck Magee</v>
      </c>
      <c r="W954" s="19" t="str">
        <f>IFERROR(VLOOKUP(Таблица1[[#This Row],[Order ID]],Таблица4[],2,FALSE),"")</f>
        <v/>
      </c>
      <c r="X954" s="19">
        <f>NOT(IFERROR(VLOOKUP(Таблица1[[#This Row],[Order ID]],Таблица4[],2,FALSE),0))*1</f>
        <v>1</v>
      </c>
      <c r="Y954" s="19">
        <f>IF(SUMPRODUCT(($F$2:$F954=F954)*1)&gt;1,0,1)</f>
        <v>1</v>
      </c>
    </row>
    <row r="955" spans="1:25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9" t="str">
        <f>VLOOKUP(Таблица1[[#This Row],[Region]],Таблица5[],2,FALSE)</f>
        <v>Kelly Williams</v>
      </c>
      <c r="W955" s="19">
        <f>IFERROR(VLOOKUP(Таблица1[[#This Row],[Order ID]],Таблица4[],2,FALSE),"")</f>
        <v>1</v>
      </c>
      <c r="X955" s="19">
        <f>NOT(IFERROR(VLOOKUP(Таблица1[[#This Row],[Order ID]],Таблица4[],2,FALSE),0))*1</f>
        <v>0</v>
      </c>
      <c r="Y955" s="19">
        <f>IF(SUMPRODUCT(($F$2:$F955=F955)*1)&gt;1,0,1)</f>
        <v>1</v>
      </c>
    </row>
    <row r="956" spans="1:25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9" t="str">
        <f>VLOOKUP(Таблица1[[#This Row],[Region]],Таблица5[],2,FALSE)</f>
        <v>Kelly Williams</v>
      </c>
      <c r="W956" s="19">
        <f>IFERROR(VLOOKUP(Таблица1[[#This Row],[Order ID]],Таблица4[],2,FALSE),"")</f>
        <v>1</v>
      </c>
      <c r="X956" s="19">
        <f>NOT(IFERROR(VLOOKUP(Таблица1[[#This Row],[Order ID]],Таблица4[],2,FALSE),0))*1</f>
        <v>0</v>
      </c>
      <c r="Y956" s="19">
        <f>IF(SUMPRODUCT(($F$2:$F956=F956)*1)&gt;1,0,1)</f>
        <v>0</v>
      </c>
    </row>
    <row r="957" spans="1:25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9" t="str">
        <f>VLOOKUP(Таблица1[[#This Row],[Region]],Таблица5[],2,FALSE)</f>
        <v>Cassandra Brandow</v>
      </c>
      <c r="W957" s="19" t="str">
        <f>IFERROR(VLOOKUP(Таблица1[[#This Row],[Order ID]],Таблица4[],2,FALSE),"")</f>
        <v/>
      </c>
      <c r="X957" s="19">
        <f>NOT(IFERROR(VLOOKUP(Таблица1[[#This Row],[Order ID]],Таблица4[],2,FALSE),0))*1</f>
        <v>1</v>
      </c>
      <c r="Y957" s="19">
        <f>IF(SUMPRODUCT(($F$2:$F957=F957)*1)&gt;1,0,1)</f>
        <v>1</v>
      </c>
    </row>
    <row r="958" spans="1:25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9" t="str">
        <f>VLOOKUP(Таблица1[[#This Row],[Region]],Таблица5[],2,FALSE)</f>
        <v>Anna Andreadi</v>
      </c>
      <c r="W958" s="19" t="str">
        <f>IFERROR(VLOOKUP(Таблица1[[#This Row],[Order ID]],Таблица4[],2,FALSE),"")</f>
        <v/>
      </c>
      <c r="X958" s="19">
        <f>NOT(IFERROR(VLOOKUP(Таблица1[[#This Row],[Order ID]],Таблица4[],2,FALSE),0))*1</f>
        <v>1</v>
      </c>
      <c r="Y958" s="19">
        <f>IF(SUMPRODUCT(($F$2:$F958=F958)*1)&gt;1,0,1)</f>
        <v>1</v>
      </c>
    </row>
    <row r="959" spans="1:25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9" t="str">
        <f>VLOOKUP(Таблица1[[#This Row],[Region]],Таблица5[],2,FALSE)</f>
        <v>Anna Andreadi</v>
      </c>
      <c r="W959" s="19" t="str">
        <f>IFERROR(VLOOKUP(Таблица1[[#This Row],[Order ID]],Таблица4[],2,FALSE),"")</f>
        <v/>
      </c>
      <c r="X959" s="19">
        <f>NOT(IFERROR(VLOOKUP(Таблица1[[#This Row],[Order ID]],Таблица4[],2,FALSE),0))*1</f>
        <v>1</v>
      </c>
      <c r="Y959" s="19">
        <f>IF(SUMPRODUCT(($F$2:$F959=F959)*1)&gt;1,0,1)</f>
        <v>0</v>
      </c>
    </row>
    <row r="960" spans="1:25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9" t="str">
        <f>VLOOKUP(Таблица1[[#This Row],[Region]],Таблица5[],2,FALSE)</f>
        <v>Anna Andreadi</v>
      </c>
      <c r="W960" s="19" t="str">
        <f>IFERROR(VLOOKUP(Таблица1[[#This Row],[Order ID]],Таблица4[],2,FALSE),"")</f>
        <v/>
      </c>
      <c r="X960" s="19">
        <f>NOT(IFERROR(VLOOKUP(Таблица1[[#This Row],[Order ID]],Таблица4[],2,FALSE),0))*1</f>
        <v>1</v>
      </c>
      <c r="Y960" s="19">
        <f>IF(SUMPRODUCT(($F$2:$F960=F960)*1)&gt;1,0,1)</f>
        <v>0</v>
      </c>
    </row>
    <row r="961" spans="1:25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9" t="str">
        <f>VLOOKUP(Таблица1[[#This Row],[Region]],Таблица5[],2,FALSE)</f>
        <v>Anna Andreadi</v>
      </c>
      <c r="W961" s="19" t="str">
        <f>IFERROR(VLOOKUP(Таблица1[[#This Row],[Order ID]],Таблица4[],2,FALSE),"")</f>
        <v/>
      </c>
      <c r="X961" s="19">
        <f>NOT(IFERROR(VLOOKUP(Таблица1[[#This Row],[Order ID]],Таблица4[],2,FALSE),0))*1</f>
        <v>1</v>
      </c>
      <c r="Y961" s="19">
        <f>IF(SUMPRODUCT(($F$2:$F961=F961)*1)&gt;1,0,1)</f>
        <v>1</v>
      </c>
    </row>
    <row r="962" spans="1:25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9" t="str">
        <f>VLOOKUP(Таблица1[[#This Row],[Region]],Таблица5[],2,FALSE)</f>
        <v>Anna Andreadi</v>
      </c>
      <c r="W962" s="19" t="str">
        <f>IFERROR(VLOOKUP(Таблица1[[#This Row],[Order ID]],Таблица4[],2,FALSE),"")</f>
        <v/>
      </c>
      <c r="X962" s="19">
        <f>NOT(IFERROR(VLOOKUP(Таблица1[[#This Row],[Order ID]],Таблица4[],2,FALSE),0))*1</f>
        <v>1</v>
      </c>
      <c r="Y962" s="19">
        <f>IF(SUMPRODUCT(($F$2:$F962=F962)*1)&gt;1,0,1)</f>
        <v>1</v>
      </c>
    </row>
    <row r="963" spans="1:25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9" t="str">
        <f>VLOOKUP(Таблица1[[#This Row],[Region]],Таблица5[],2,FALSE)</f>
        <v>Cassandra Brandow</v>
      </c>
      <c r="W963" s="19" t="str">
        <f>IFERROR(VLOOKUP(Таблица1[[#This Row],[Order ID]],Таблица4[],2,FALSE),"")</f>
        <v/>
      </c>
      <c r="X963" s="19">
        <f>NOT(IFERROR(VLOOKUP(Таблица1[[#This Row],[Order ID]],Таблица4[],2,FALSE),0))*1</f>
        <v>1</v>
      </c>
      <c r="Y963" s="19">
        <f>IF(SUMPRODUCT(($F$2:$F963=F963)*1)&gt;1,0,1)</f>
        <v>1</v>
      </c>
    </row>
    <row r="964" spans="1:25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9" t="str">
        <f>VLOOKUP(Таблица1[[#This Row],[Region]],Таблица5[],2,FALSE)</f>
        <v>Anna Andreadi</v>
      </c>
      <c r="W964" s="19" t="str">
        <f>IFERROR(VLOOKUP(Таблица1[[#This Row],[Order ID]],Таблица4[],2,FALSE),"")</f>
        <v/>
      </c>
      <c r="X964" s="19">
        <f>NOT(IFERROR(VLOOKUP(Таблица1[[#This Row],[Order ID]],Таблица4[],2,FALSE),0))*1</f>
        <v>1</v>
      </c>
      <c r="Y964" s="19">
        <f>IF(SUMPRODUCT(($F$2:$F964=F964)*1)&gt;1,0,1)</f>
        <v>0</v>
      </c>
    </row>
    <row r="965" spans="1:25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9" t="str">
        <f>VLOOKUP(Таблица1[[#This Row],[Region]],Таблица5[],2,FALSE)</f>
        <v>Cassandra Brandow</v>
      </c>
      <c r="W965" s="19" t="str">
        <f>IFERROR(VLOOKUP(Таблица1[[#This Row],[Order ID]],Таблица4[],2,FALSE),"")</f>
        <v/>
      </c>
      <c r="X965" s="19">
        <f>NOT(IFERROR(VLOOKUP(Таблица1[[#This Row],[Order ID]],Таблица4[],2,FALSE),0))*1</f>
        <v>1</v>
      </c>
      <c r="Y965" s="19">
        <f>IF(SUMPRODUCT(($F$2:$F965=F965)*1)&gt;1,0,1)</f>
        <v>0</v>
      </c>
    </row>
    <row r="966" spans="1:25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9" t="str">
        <f>VLOOKUP(Таблица1[[#This Row],[Region]],Таблица5[],2,FALSE)</f>
        <v>Chuck Magee</v>
      </c>
      <c r="W966" s="19" t="str">
        <f>IFERROR(VLOOKUP(Таблица1[[#This Row],[Order ID]],Таблица4[],2,FALSE),"")</f>
        <v/>
      </c>
      <c r="X966" s="19">
        <f>NOT(IFERROR(VLOOKUP(Таблица1[[#This Row],[Order ID]],Таблица4[],2,FALSE),0))*1</f>
        <v>1</v>
      </c>
      <c r="Y966" s="19">
        <f>IF(SUMPRODUCT(($F$2:$F966=F966)*1)&gt;1,0,1)</f>
        <v>1</v>
      </c>
    </row>
    <row r="967" spans="1:25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9" t="str">
        <f>VLOOKUP(Таблица1[[#This Row],[Region]],Таблица5[],2,FALSE)</f>
        <v>Chuck Magee</v>
      </c>
      <c r="W967" s="19" t="str">
        <f>IFERROR(VLOOKUP(Таблица1[[#This Row],[Order ID]],Таблица4[],2,FALSE),"")</f>
        <v/>
      </c>
      <c r="X967" s="19">
        <f>NOT(IFERROR(VLOOKUP(Таблица1[[#This Row],[Order ID]],Таблица4[],2,FALSE),0))*1</f>
        <v>1</v>
      </c>
      <c r="Y967" s="19">
        <f>IF(SUMPRODUCT(($F$2:$F967=F967)*1)&gt;1,0,1)</f>
        <v>0</v>
      </c>
    </row>
    <row r="968" spans="1:25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9" t="str">
        <f>VLOOKUP(Таблица1[[#This Row],[Region]],Таблица5[],2,FALSE)</f>
        <v>Chuck Magee</v>
      </c>
      <c r="W968" s="19" t="str">
        <f>IFERROR(VLOOKUP(Таблица1[[#This Row],[Order ID]],Таблица4[],2,FALSE),"")</f>
        <v/>
      </c>
      <c r="X968" s="19">
        <f>NOT(IFERROR(VLOOKUP(Таблица1[[#This Row],[Order ID]],Таблица4[],2,FALSE),0))*1</f>
        <v>1</v>
      </c>
      <c r="Y968" s="19">
        <f>IF(SUMPRODUCT(($F$2:$F968=F968)*1)&gt;1,0,1)</f>
        <v>0</v>
      </c>
    </row>
    <row r="969" spans="1:25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9" t="str">
        <f>VLOOKUP(Таблица1[[#This Row],[Region]],Таблица5[],2,FALSE)</f>
        <v>Chuck Magee</v>
      </c>
      <c r="W969" s="19" t="str">
        <f>IFERROR(VLOOKUP(Таблица1[[#This Row],[Order ID]],Таблица4[],2,FALSE),"")</f>
        <v/>
      </c>
      <c r="X969" s="19">
        <f>NOT(IFERROR(VLOOKUP(Таблица1[[#This Row],[Order ID]],Таблица4[],2,FALSE),0))*1</f>
        <v>1</v>
      </c>
      <c r="Y969" s="19">
        <f>IF(SUMPRODUCT(($F$2:$F969=F969)*1)&gt;1,0,1)</f>
        <v>0</v>
      </c>
    </row>
    <row r="970" spans="1:25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9" t="str">
        <f>VLOOKUP(Таблица1[[#This Row],[Region]],Таблица5[],2,FALSE)</f>
        <v>Chuck Magee</v>
      </c>
      <c r="W970" s="19" t="str">
        <f>IFERROR(VLOOKUP(Таблица1[[#This Row],[Order ID]],Таблица4[],2,FALSE),"")</f>
        <v/>
      </c>
      <c r="X970" s="19">
        <f>NOT(IFERROR(VLOOKUP(Таблица1[[#This Row],[Order ID]],Таблица4[],2,FALSE),0))*1</f>
        <v>1</v>
      </c>
      <c r="Y970" s="19">
        <f>IF(SUMPRODUCT(($F$2:$F970=F970)*1)&gt;1,0,1)</f>
        <v>0</v>
      </c>
    </row>
    <row r="971" spans="1:25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9" t="str">
        <f>VLOOKUP(Таблица1[[#This Row],[Region]],Таблица5[],2,FALSE)</f>
        <v>Chuck Magee</v>
      </c>
      <c r="W971" s="19" t="str">
        <f>IFERROR(VLOOKUP(Таблица1[[#This Row],[Order ID]],Таблица4[],2,FALSE),"")</f>
        <v/>
      </c>
      <c r="X971" s="19">
        <f>NOT(IFERROR(VLOOKUP(Таблица1[[#This Row],[Order ID]],Таблица4[],2,FALSE),0))*1</f>
        <v>1</v>
      </c>
      <c r="Y971" s="19">
        <f>IF(SUMPRODUCT(($F$2:$F971=F971)*1)&gt;1,0,1)</f>
        <v>0</v>
      </c>
    </row>
    <row r="972" spans="1:25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9" t="str">
        <f>VLOOKUP(Таблица1[[#This Row],[Region]],Таблица5[],2,FALSE)</f>
        <v>Chuck Magee</v>
      </c>
      <c r="W972" s="19" t="str">
        <f>IFERROR(VLOOKUP(Таблица1[[#This Row],[Order ID]],Таблица4[],2,FALSE),"")</f>
        <v/>
      </c>
      <c r="X972" s="19">
        <f>NOT(IFERROR(VLOOKUP(Таблица1[[#This Row],[Order ID]],Таблица4[],2,FALSE),0))*1</f>
        <v>1</v>
      </c>
      <c r="Y972" s="19">
        <f>IF(SUMPRODUCT(($F$2:$F972=F972)*1)&gt;1,0,1)</f>
        <v>0</v>
      </c>
    </row>
    <row r="973" spans="1:25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9" t="str">
        <f>VLOOKUP(Таблица1[[#This Row],[Region]],Таблица5[],2,FALSE)</f>
        <v>Chuck Magee</v>
      </c>
      <c r="W973" s="19" t="str">
        <f>IFERROR(VLOOKUP(Таблица1[[#This Row],[Order ID]],Таблица4[],2,FALSE),"")</f>
        <v/>
      </c>
      <c r="X973" s="19">
        <f>NOT(IFERROR(VLOOKUP(Таблица1[[#This Row],[Order ID]],Таблица4[],2,FALSE),0))*1</f>
        <v>1</v>
      </c>
      <c r="Y973" s="19">
        <f>IF(SUMPRODUCT(($F$2:$F973=F973)*1)&gt;1,0,1)</f>
        <v>0</v>
      </c>
    </row>
    <row r="974" spans="1:25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9" t="str">
        <f>VLOOKUP(Таблица1[[#This Row],[Region]],Таблица5[],2,FALSE)</f>
        <v>Chuck Magee</v>
      </c>
      <c r="W974" s="19" t="str">
        <f>IFERROR(VLOOKUP(Таблица1[[#This Row],[Order ID]],Таблица4[],2,FALSE),"")</f>
        <v/>
      </c>
      <c r="X974" s="19">
        <f>NOT(IFERROR(VLOOKUP(Таблица1[[#This Row],[Order ID]],Таблица4[],2,FALSE),0))*1</f>
        <v>1</v>
      </c>
      <c r="Y974" s="19">
        <f>IF(SUMPRODUCT(($F$2:$F974=F974)*1)&gt;1,0,1)</f>
        <v>0</v>
      </c>
    </row>
    <row r="975" spans="1:25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9" t="str">
        <f>VLOOKUP(Таблица1[[#This Row],[Region]],Таблица5[],2,FALSE)</f>
        <v>Chuck Magee</v>
      </c>
      <c r="W975" s="19" t="str">
        <f>IFERROR(VLOOKUP(Таблица1[[#This Row],[Order ID]],Таблица4[],2,FALSE),"")</f>
        <v/>
      </c>
      <c r="X975" s="19">
        <f>NOT(IFERROR(VLOOKUP(Таблица1[[#This Row],[Order ID]],Таблица4[],2,FALSE),0))*1</f>
        <v>1</v>
      </c>
      <c r="Y975" s="19">
        <f>IF(SUMPRODUCT(($F$2:$F975=F975)*1)&gt;1,0,1)</f>
        <v>0</v>
      </c>
    </row>
    <row r="976" spans="1:25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9" t="str">
        <f>VLOOKUP(Таблица1[[#This Row],[Region]],Таблица5[],2,FALSE)</f>
        <v>Chuck Magee</v>
      </c>
      <c r="W976" s="19">
        <f>IFERROR(VLOOKUP(Таблица1[[#This Row],[Order ID]],Таблица4[],2,FALSE),"")</f>
        <v>1</v>
      </c>
      <c r="X976" s="19">
        <f>NOT(IFERROR(VLOOKUP(Таблица1[[#This Row],[Order ID]],Таблица4[],2,FALSE),0))*1</f>
        <v>0</v>
      </c>
      <c r="Y976" s="19">
        <f>IF(SUMPRODUCT(($F$2:$F976=F976)*1)&gt;1,0,1)</f>
        <v>0</v>
      </c>
    </row>
    <row r="977" spans="1:25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9" t="str">
        <f>VLOOKUP(Таблица1[[#This Row],[Region]],Таблица5[],2,FALSE)</f>
        <v>Chuck Magee</v>
      </c>
      <c r="W977" s="19">
        <f>IFERROR(VLOOKUP(Таблица1[[#This Row],[Order ID]],Таблица4[],2,FALSE),"")</f>
        <v>1</v>
      </c>
      <c r="X977" s="19">
        <f>NOT(IFERROR(VLOOKUP(Таблица1[[#This Row],[Order ID]],Таблица4[],2,FALSE),0))*1</f>
        <v>0</v>
      </c>
      <c r="Y977" s="19">
        <f>IF(SUMPRODUCT(($F$2:$F977=F977)*1)&gt;1,0,1)</f>
        <v>0</v>
      </c>
    </row>
    <row r="978" spans="1:25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9" t="str">
        <f>VLOOKUP(Таблица1[[#This Row],[Region]],Таблица5[],2,FALSE)</f>
        <v>Anna Andreadi</v>
      </c>
      <c r="W978" s="19" t="str">
        <f>IFERROR(VLOOKUP(Таблица1[[#This Row],[Order ID]],Таблица4[],2,FALSE),"")</f>
        <v/>
      </c>
      <c r="X978" s="19">
        <f>NOT(IFERROR(VLOOKUP(Таблица1[[#This Row],[Order ID]],Таблица4[],2,FALSE),0))*1</f>
        <v>1</v>
      </c>
      <c r="Y978" s="19">
        <f>IF(SUMPRODUCT(($F$2:$F978=F978)*1)&gt;1,0,1)</f>
        <v>0</v>
      </c>
    </row>
    <row r="979" spans="1:25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9" t="str">
        <f>VLOOKUP(Таблица1[[#This Row],[Region]],Таблица5[],2,FALSE)</f>
        <v>Kelly Williams</v>
      </c>
      <c r="W979" s="19" t="str">
        <f>IFERROR(VLOOKUP(Таблица1[[#This Row],[Order ID]],Таблица4[],2,FALSE),"")</f>
        <v/>
      </c>
      <c r="X979" s="19">
        <f>NOT(IFERROR(VLOOKUP(Таблица1[[#This Row],[Order ID]],Таблица4[],2,FALSE),0))*1</f>
        <v>1</v>
      </c>
      <c r="Y979" s="19">
        <f>IF(SUMPRODUCT(($F$2:$F979=F979)*1)&gt;1,0,1)</f>
        <v>0</v>
      </c>
    </row>
    <row r="980" spans="1:25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9" t="str">
        <f>VLOOKUP(Таблица1[[#This Row],[Region]],Таблица5[],2,FALSE)</f>
        <v>Cassandra Brandow</v>
      </c>
      <c r="W980" s="19" t="str">
        <f>IFERROR(VLOOKUP(Таблица1[[#This Row],[Order ID]],Таблица4[],2,FALSE),"")</f>
        <v/>
      </c>
      <c r="X980" s="19">
        <f>NOT(IFERROR(VLOOKUP(Таблица1[[#This Row],[Order ID]],Таблица4[],2,FALSE),0))*1</f>
        <v>1</v>
      </c>
      <c r="Y980" s="19">
        <f>IF(SUMPRODUCT(($F$2:$F980=F980)*1)&gt;1,0,1)</f>
        <v>1</v>
      </c>
    </row>
    <row r="981" spans="1:25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9" t="str">
        <f>VLOOKUP(Таблица1[[#This Row],[Region]],Таблица5[],2,FALSE)</f>
        <v>Kelly Williams</v>
      </c>
      <c r="W981" s="19" t="str">
        <f>IFERROR(VLOOKUP(Таблица1[[#This Row],[Order ID]],Таблица4[],2,FALSE),"")</f>
        <v/>
      </c>
      <c r="X981" s="19">
        <f>NOT(IFERROR(VLOOKUP(Таблица1[[#This Row],[Order ID]],Таблица4[],2,FALSE),0))*1</f>
        <v>1</v>
      </c>
      <c r="Y981" s="19">
        <f>IF(SUMPRODUCT(($F$2:$F981=F981)*1)&gt;1,0,1)</f>
        <v>0</v>
      </c>
    </row>
    <row r="982" spans="1:25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9" t="str">
        <f>VLOOKUP(Таблица1[[#This Row],[Region]],Таблица5[],2,FALSE)</f>
        <v>Chuck Magee</v>
      </c>
      <c r="W982" s="19" t="str">
        <f>IFERROR(VLOOKUP(Таблица1[[#This Row],[Order ID]],Таблица4[],2,FALSE),"")</f>
        <v/>
      </c>
      <c r="X982" s="19">
        <f>NOT(IFERROR(VLOOKUP(Таблица1[[#This Row],[Order ID]],Таблица4[],2,FALSE),0))*1</f>
        <v>1</v>
      </c>
      <c r="Y982" s="19">
        <f>IF(SUMPRODUCT(($F$2:$F982=F982)*1)&gt;1,0,1)</f>
        <v>0</v>
      </c>
    </row>
    <row r="983" spans="1:25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9" t="str">
        <f>VLOOKUP(Таблица1[[#This Row],[Region]],Таблица5[],2,FALSE)</f>
        <v>Anna Andreadi</v>
      </c>
      <c r="W983" s="19" t="str">
        <f>IFERROR(VLOOKUP(Таблица1[[#This Row],[Order ID]],Таблица4[],2,FALSE),"")</f>
        <v/>
      </c>
      <c r="X983" s="19">
        <f>NOT(IFERROR(VLOOKUP(Таблица1[[#This Row],[Order ID]],Таблица4[],2,FALSE),0))*1</f>
        <v>1</v>
      </c>
      <c r="Y983" s="19">
        <f>IF(SUMPRODUCT(($F$2:$F983=F983)*1)&gt;1,0,1)</f>
        <v>1</v>
      </c>
    </row>
    <row r="984" spans="1:25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9" t="str">
        <f>VLOOKUP(Таблица1[[#This Row],[Region]],Таблица5[],2,FALSE)</f>
        <v>Anna Andreadi</v>
      </c>
      <c r="W984" s="19" t="str">
        <f>IFERROR(VLOOKUP(Таблица1[[#This Row],[Order ID]],Таблица4[],2,FALSE),"")</f>
        <v/>
      </c>
      <c r="X984" s="19">
        <f>NOT(IFERROR(VLOOKUP(Таблица1[[#This Row],[Order ID]],Таблица4[],2,FALSE),0))*1</f>
        <v>1</v>
      </c>
      <c r="Y984" s="19">
        <f>IF(SUMPRODUCT(($F$2:$F984=F984)*1)&gt;1,0,1)</f>
        <v>0</v>
      </c>
    </row>
    <row r="985" spans="1:25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9" t="str">
        <f>VLOOKUP(Таблица1[[#This Row],[Region]],Таблица5[],2,FALSE)</f>
        <v>Anna Andreadi</v>
      </c>
      <c r="W985" s="19" t="str">
        <f>IFERROR(VLOOKUP(Таблица1[[#This Row],[Order ID]],Таблица4[],2,FALSE),"")</f>
        <v/>
      </c>
      <c r="X985" s="19">
        <f>NOT(IFERROR(VLOOKUP(Таблица1[[#This Row],[Order ID]],Таблица4[],2,FALSE),0))*1</f>
        <v>1</v>
      </c>
      <c r="Y985" s="19">
        <f>IF(SUMPRODUCT(($F$2:$F985=F985)*1)&gt;1,0,1)</f>
        <v>0</v>
      </c>
    </row>
    <row r="986" spans="1:25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9" t="str">
        <f>VLOOKUP(Таблица1[[#This Row],[Region]],Таблица5[],2,FALSE)</f>
        <v>Kelly Williams</v>
      </c>
      <c r="W986" s="19" t="str">
        <f>IFERROR(VLOOKUP(Таблица1[[#This Row],[Order ID]],Таблица4[],2,FALSE),"")</f>
        <v/>
      </c>
      <c r="X986" s="19">
        <f>NOT(IFERROR(VLOOKUP(Таблица1[[#This Row],[Order ID]],Таблица4[],2,FALSE),0))*1</f>
        <v>1</v>
      </c>
      <c r="Y986" s="19">
        <f>IF(SUMPRODUCT(($F$2:$F986=F986)*1)&gt;1,0,1)</f>
        <v>1</v>
      </c>
    </row>
    <row r="987" spans="1:25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9" t="str">
        <f>VLOOKUP(Таблица1[[#This Row],[Region]],Таблица5[],2,FALSE)</f>
        <v>Kelly Williams</v>
      </c>
      <c r="W987" s="19" t="str">
        <f>IFERROR(VLOOKUP(Таблица1[[#This Row],[Order ID]],Таблица4[],2,FALSE),"")</f>
        <v/>
      </c>
      <c r="X987" s="19">
        <f>NOT(IFERROR(VLOOKUP(Таблица1[[#This Row],[Order ID]],Таблица4[],2,FALSE),0))*1</f>
        <v>1</v>
      </c>
      <c r="Y987" s="19">
        <f>IF(SUMPRODUCT(($F$2:$F987=F987)*1)&gt;1,0,1)</f>
        <v>0</v>
      </c>
    </row>
    <row r="988" spans="1:25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9" t="str">
        <f>VLOOKUP(Таблица1[[#This Row],[Region]],Таблица5[],2,FALSE)</f>
        <v>Kelly Williams</v>
      </c>
      <c r="W988" s="19" t="str">
        <f>IFERROR(VLOOKUP(Таблица1[[#This Row],[Order ID]],Таблица4[],2,FALSE),"")</f>
        <v/>
      </c>
      <c r="X988" s="19">
        <f>NOT(IFERROR(VLOOKUP(Таблица1[[#This Row],[Order ID]],Таблица4[],2,FALSE),0))*1</f>
        <v>1</v>
      </c>
      <c r="Y988" s="19">
        <f>IF(SUMPRODUCT(($F$2:$F988=F988)*1)&gt;1,0,1)</f>
        <v>0</v>
      </c>
    </row>
    <row r="989" spans="1:25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9" t="str">
        <f>VLOOKUP(Таблица1[[#This Row],[Region]],Таблица5[],2,FALSE)</f>
        <v>Kelly Williams</v>
      </c>
      <c r="W989" s="19" t="str">
        <f>IFERROR(VLOOKUP(Таблица1[[#This Row],[Order ID]],Таблица4[],2,FALSE),"")</f>
        <v/>
      </c>
      <c r="X989" s="19">
        <f>NOT(IFERROR(VLOOKUP(Таблица1[[#This Row],[Order ID]],Таблица4[],2,FALSE),0))*1</f>
        <v>1</v>
      </c>
      <c r="Y989" s="19">
        <f>IF(SUMPRODUCT(($F$2:$F989=F989)*1)&gt;1,0,1)</f>
        <v>1</v>
      </c>
    </row>
    <row r="990" spans="1:25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9" t="str">
        <f>VLOOKUP(Таблица1[[#This Row],[Region]],Таблица5[],2,FALSE)</f>
        <v>Chuck Magee</v>
      </c>
      <c r="W990" s="19" t="str">
        <f>IFERROR(VLOOKUP(Таблица1[[#This Row],[Order ID]],Таблица4[],2,FALSE),"")</f>
        <v/>
      </c>
      <c r="X990" s="19">
        <f>NOT(IFERROR(VLOOKUP(Таблица1[[#This Row],[Order ID]],Таблица4[],2,FALSE),0))*1</f>
        <v>1</v>
      </c>
      <c r="Y990" s="19">
        <f>IF(SUMPRODUCT(($F$2:$F990=F990)*1)&gt;1,0,1)</f>
        <v>0</v>
      </c>
    </row>
    <row r="991" spans="1:25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9" t="str">
        <f>VLOOKUP(Таблица1[[#This Row],[Region]],Таблица5[],2,FALSE)</f>
        <v>Chuck Magee</v>
      </c>
      <c r="W991" s="19" t="str">
        <f>IFERROR(VLOOKUP(Таблица1[[#This Row],[Order ID]],Таблица4[],2,FALSE),"")</f>
        <v/>
      </c>
      <c r="X991" s="19">
        <f>NOT(IFERROR(VLOOKUP(Таблица1[[#This Row],[Order ID]],Таблица4[],2,FALSE),0))*1</f>
        <v>1</v>
      </c>
      <c r="Y991" s="19">
        <f>IF(SUMPRODUCT(($F$2:$F991=F991)*1)&gt;1,0,1)</f>
        <v>0</v>
      </c>
    </row>
    <row r="992" spans="1:25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9" t="str">
        <f>VLOOKUP(Таблица1[[#This Row],[Region]],Таблица5[],2,FALSE)</f>
        <v>Cassandra Brandow</v>
      </c>
      <c r="W992" s="19" t="str">
        <f>IFERROR(VLOOKUP(Таблица1[[#This Row],[Order ID]],Таблица4[],2,FALSE),"")</f>
        <v/>
      </c>
      <c r="X992" s="19">
        <f>NOT(IFERROR(VLOOKUP(Таблица1[[#This Row],[Order ID]],Таблица4[],2,FALSE),0))*1</f>
        <v>1</v>
      </c>
      <c r="Y992" s="19">
        <f>IF(SUMPRODUCT(($F$2:$F992=F992)*1)&gt;1,0,1)</f>
        <v>1</v>
      </c>
    </row>
    <row r="993" spans="1:25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9" t="str">
        <f>VLOOKUP(Таблица1[[#This Row],[Region]],Таблица5[],2,FALSE)</f>
        <v>Chuck Magee</v>
      </c>
      <c r="W993" s="19" t="str">
        <f>IFERROR(VLOOKUP(Таблица1[[#This Row],[Order ID]],Таблица4[],2,FALSE),"")</f>
        <v/>
      </c>
      <c r="X993" s="19">
        <f>NOT(IFERROR(VLOOKUP(Таблица1[[#This Row],[Order ID]],Таблица4[],2,FALSE),0))*1</f>
        <v>1</v>
      </c>
      <c r="Y993" s="19">
        <f>IF(SUMPRODUCT(($F$2:$F993=F993)*1)&gt;1,0,1)</f>
        <v>0</v>
      </c>
    </row>
    <row r="994" spans="1:25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9" t="str">
        <f>VLOOKUP(Таблица1[[#This Row],[Region]],Таблица5[],2,FALSE)</f>
        <v>Anna Andreadi</v>
      </c>
      <c r="W994" s="19">
        <f>IFERROR(VLOOKUP(Таблица1[[#This Row],[Order ID]],Таблица4[],2,FALSE),"")</f>
        <v>1</v>
      </c>
      <c r="X994" s="19">
        <f>NOT(IFERROR(VLOOKUP(Таблица1[[#This Row],[Order ID]],Таблица4[],2,FALSE),0))*1</f>
        <v>0</v>
      </c>
      <c r="Y994" s="19">
        <f>IF(SUMPRODUCT(($F$2:$F994=F994)*1)&gt;1,0,1)</f>
        <v>0</v>
      </c>
    </row>
    <row r="995" spans="1:25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9" t="str">
        <f>VLOOKUP(Таблица1[[#This Row],[Region]],Таблица5[],2,FALSE)</f>
        <v>Anna Andreadi</v>
      </c>
      <c r="W995" s="19">
        <f>IFERROR(VLOOKUP(Таблица1[[#This Row],[Order ID]],Таблица4[],2,FALSE),"")</f>
        <v>1</v>
      </c>
      <c r="X995" s="19">
        <f>NOT(IFERROR(VLOOKUP(Таблица1[[#This Row],[Order ID]],Таблица4[],2,FALSE),0))*1</f>
        <v>0</v>
      </c>
      <c r="Y995" s="19">
        <f>IF(SUMPRODUCT(($F$2:$F995=F995)*1)&gt;1,0,1)</f>
        <v>0</v>
      </c>
    </row>
    <row r="996" spans="1:25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9" t="str">
        <f>VLOOKUP(Таблица1[[#This Row],[Region]],Таблица5[],2,FALSE)</f>
        <v>Cassandra Brandow</v>
      </c>
      <c r="W996" s="19" t="str">
        <f>IFERROR(VLOOKUP(Таблица1[[#This Row],[Order ID]],Таблица4[],2,FALSE),"")</f>
        <v/>
      </c>
      <c r="X996" s="19">
        <f>NOT(IFERROR(VLOOKUP(Таблица1[[#This Row],[Order ID]],Таблица4[],2,FALSE),0))*1</f>
        <v>1</v>
      </c>
      <c r="Y996" s="19">
        <f>IF(SUMPRODUCT(($F$2:$F996=F996)*1)&gt;1,0,1)</f>
        <v>1</v>
      </c>
    </row>
    <row r="997" spans="1:25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9" t="str">
        <f>VLOOKUP(Таблица1[[#This Row],[Region]],Таблица5[],2,FALSE)</f>
        <v>Cassandra Brandow</v>
      </c>
      <c r="W997" s="19" t="str">
        <f>IFERROR(VLOOKUP(Таблица1[[#This Row],[Order ID]],Таблица4[],2,FALSE),"")</f>
        <v/>
      </c>
      <c r="X997" s="19">
        <f>NOT(IFERROR(VLOOKUP(Таблица1[[#This Row],[Order ID]],Таблица4[],2,FALSE),0))*1</f>
        <v>1</v>
      </c>
      <c r="Y997" s="19">
        <f>IF(SUMPRODUCT(($F$2:$F997=F997)*1)&gt;1,0,1)</f>
        <v>0</v>
      </c>
    </row>
    <row r="998" spans="1:25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9" t="str">
        <f>VLOOKUP(Таблица1[[#This Row],[Region]],Таблица5[],2,FALSE)</f>
        <v>Cassandra Brandow</v>
      </c>
      <c r="W998" s="19" t="str">
        <f>IFERROR(VLOOKUP(Таблица1[[#This Row],[Order ID]],Таблица4[],2,FALSE),"")</f>
        <v/>
      </c>
      <c r="X998" s="19">
        <f>NOT(IFERROR(VLOOKUP(Таблица1[[#This Row],[Order ID]],Таблица4[],2,FALSE),0))*1</f>
        <v>1</v>
      </c>
      <c r="Y998" s="19">
        <f>IF(SUMPRODUCT(($F$2:$F998=F998)*1)&gt;1,0,1)</f>
        <v>1</v>
      </c>
    </row>
    <row r="999" spans="1:25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9" t="str">
        <f>VLOOKUP(Таблица1[[#This Row],[Region]],Таблица5[],2,FALSE)</f>
        <v>Cassandra Brandow</v>
      </c>
      <c r="W999" s="19" t="str">
        <f>IFERROR(VLOOKUP(Таблица1[[#This Row],[Order ID]],Таблица4[],2,FALSE),"")</f>
        <v/>
      </c>
      <c r="X999" s="19">
        <f>NOT(IFERROR(VLOOKUP(Таблица1[[#This Row],[Order ID]],Таблица4[],2,FALSE),0))*1</f>
        <v>1</v>
      </c>
      <c r="Y999" s="19">
        <f>IF(SUMPRODUCT(($F$2:$F999=F999)*1)&gt;1,0,1)</f>
        <v>0</v>
      </c>
    </row>
    <row r="1000" spans="1:25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9" t="str">
        <f>VLOOKUP(Таблица1[[#This Row],[Region]],Таблица5[],2,FALSE)</f>
        <v>Cassandra Brandow</v>
      </c>
      <c r="W1000" s="19" t="str">
        <f>IFERROR(VLOOKUP(Таблица1[[#This Row],[Order ID]],Таблица4[],2,FALSE),"")</f>
        <v/>
      </c>
      <c r="X1000" s="19">
        <f>NOT(IFERROR(VLOOKUP(Таблица1[[#This Row],[Order ID]],Таблица4[],2,FALSE),0))*1</f>
        <v>1</v>
      </c>
      <c r="Y1000" s="19">
        <f>IF(SUMPRODUCT(($F$2:$F1000=F1000)*1)&gt;1,0,1)</f>
        <v>0</v>
      </c>
    </row>
    <row r="1001" spans="1:25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9" t="str">
        <f>VLOOKUP(Таблица1[[#This Row],[Region]],Таблица5[],2,FALSE)</f>
        <v>Cassandra Brandow</v>
      </c>
      <c r="W1001" s="19" t="str">
        <f>IFERROR(VLOOKUP(Таблица1[[#This Row],[Order ID]],Таблица4[],2,FALSE),"")</f>
        <v/>
      </c>
      <c r="X1001" s="19">
        <f>NOT(IFERROR(VLOOKUP(Таблица1[[#This Row],[Order ID]],Таблица4[],2,FALSE),0))*1</f>
        <v>1</v>
      </c>
      <c r="Y1001" s="19">
        <f>IF(SUMPRODUCT(($F$2:$F1001=F1001)*1)&gt;1,0,1)</f>
        <v>0</v>
      </c>
    </row>
    <row r="1002" spans="1:25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9" t="str">
        <f>VLOOKUP(Таблица1[[#This Row],[Region]],Таблица5[],2,FALSE)</f>
        <v>Anna Andreadi</v>
      </c>
      <c r="W1002" s="19" t="str">
        <f>IFERROR(VLOOKUP(Таблица1[[#This Row],[Order ID]],Таблица4[],2,FALSE),"")</f>
        <v/>
      </c>
      <c r="X1002" s="19">
        <f>NOT(IFERROR(VLOOKUP(Таблица1[[#This Row],[Order ID]],Таблица4[],2,FALSE),0))*1</f>
        <v>1</v>
      </c>
      <c r="Y1002" s="19">
        <f>IF(SUMPRODUCT(($F$2:$F1002=F1002)*1)&gt;1,0,1)</f>
        <v>0</v>
      </c>
    </row>
    <row r="1003" spans="1:25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9" t="str">
        <f>VLOOKUP(Таблица1[[#This Row],[Region]],Таблица5[],2,FALSE)</f>
        <v>Chuck Magee</v>
      </c>
      <c r="W1003" s="19" t="str">
        <f>IFERROR(VLOOKUP(Таблица1[[#This Row],[Order ID]],Таблица4[],2,FALSE),"")</f>
        <v/>
      </c>
      <c r="X1003" s="19">
        <f>NOT(IFERROR(VLOOKUP(Таблица1[[#This Row],[Order ID]],Таблица4[],2,FALSE),0))*1</f>
        <v>1</v>
      </c>
      <c r="Y1003" s="19">
        <f>IF(SUMPRODUCT(($F$2:$F1003=F1003)*1)&gt;1,0,1)</f>
        <v>0</v>
      </c>
    </row>
    <row r="1004" spans="1:25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9" t="str">
        <f>VLOOKUP(Таблица1[[#This Row],[Region]],Таблица5[],2,FALSE)</f>
        <v>Chuck Magee</v>
      </c>
      <c r="W1004" s="19" t="str">
        <f>IFERROR(VLOOKUP(Таблица1[[#This Row],[Order ID]],Таблица4[],2,FALSE),"")</f>
        <v/>
      </c>
      <c r="X1004" s="19">
        <f>NOT(IFERROR(VLOOKUP(Таблица1[[#This Row],[Order ID]],Таблица4[],2,FALSE),0))*1</f>
        <v>1</v>
      </c>
      <c r="Y1004" s="19">
        <f>IF(SUMPRODUCT(($F$2:$F1004=F1004)*1)&gt;1,0,1)</f>
        <v>0</v>
      </c>
    </row>
    <row r="1005" spans="1:25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9" t="str">
        <f>VLOOKUP(Таблица1[[#This Row],[Region]],Таблица5[],2,FALSE)</f>
        <v>Chuck Magee</v>
      </c>
      <c r="W1005" s="19" t="str">
        <f>IFERROR(VLOOKUP(Таблица1[[#This Row],[Order ID]],Таблица4[],2,FALSE),"")</f>
        <v/>
      </c>
      <c r="X1005" s="19">
        <f>NOT(IFERROR(VLOOKUP(Таблица1[[#This Row],[Order ID]],Таблица4[],2,FALSE),0))*1</f>
        <v>1</v>
      </c>
      <c r="Y1005" s="19">
        <f>IF(SUMPRODUCT(($F$2:$F1005=F1005)*1)&gt;1,0,1)</f>
        <v>0</v>
      </c>
    </row>
    <row r="1006" spans="1:25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9" t="str">
        <f>VLOOKUP(Таблица1[[#This Row],[Region]],Таблица5[],2,FALSE)</f>
        <v>Anna Andreadi</v>
      </c>
      <c r="W1006" s="19" t="str">
        <f>IFERROR(VLOOKUP(Таблица1[[#This Row],[Order ID]],Таблица4[],2,FALSE),"")</f>
        <v/>
      </c>
      <c r="X1006" s="19">
        <f>NOT(IFERROR(VLOOKUP(Таблица1[[#This Row],[Order ID]],Таблица4[],2,FALSE),0))*1</f>
        <v>1</v>
      </c>
      <c r="Y1006" s="19">
        <f>IF(SUMPRODUCT(($F$2:$F1006=F1006)*1)&gt;1,0,1)</f>
        <v>1</v>
      </c>
    </row>
    <row r="1007" spans="1:25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9" t="str">
        <f>VLOOKUP(Таблица1[[#This Row],[Region]],Таблица5[],2,FALSE)</f>
        <v>Cassandra Brandow</v>
      </c>
      <c r="W1007" s="19" t="str">
        <f>IFERROR(VLOOKUP(Таблица1[[#This Row],[Order ID]],Таблица4[],2,FALSE),"")</f>
        <v/>
      </c>
      <c r="X1007" s="19">
        <f>NOT(IFERROR(VLOOKUP(Таблица1[[#This Row],[Order ID]],Таблица4[],2,FALSE),0))*1</f>
        <v>1</v>
      </c>
      <c r="Y1007" s="19">
        <f>IF(SUMPRODUCT(($F$2:$F1007=F1007)*1)&gt;1,0,1)</f>
        <v>0</v>
      </c>
    </row>
    <row r="1008" spans="1:25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9" t="str">
        <f>VLOOKUP(Таблица1[[#This Row],[Region]],Таблица5[],2,FALSE)</f>
        <v>Anna Andreadi</v>
      </c>
      <c r="W1008" s="19" t="str">
        <f>IFERROR(VLOOKUP(Таблица1[[#This Row],[Order ID]],Таблица4[],2,FALSE),"")</f>
        <v/>
      </c>
      <c r="X1008" s="19">
        <f>NOT(IFERROR(VLOOKUP(Таблица1[[#This Row],[Order ID]],Таблица4[],2,FALSE),0))*1</f>
        <v>1</v>
      </c>
      <c r="Y1008" s="19">
        <f>IF(SUMPRODUCT(($F$2:$F1008=F1008)*1)&gt;1,0,1)</f>
        <v>1</v>
      </c>
    </row>
    <row r="1009" spans="1:25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9" t="str">
        <f>VLOOKUP(Таблица1[[#This Row],[Region]],Таблица5[],2,FALSE)</f>
        <v>Anna Andreadi</v>
      </c>
      <c r="W1009" s="19" t="str">
        <f>IFERROR(VLOOKUP(Таблица1[[#This Row],[Order ID]],Таблица4[],2,FALSE),"")</f>
        <v/>
      </c>
      <c r="X1009" s="19">
        <f>NOT(IFERROR(VLOOKUP(Таблица1[[#This Row],[Order ID]],Таблица4[],2,FALSE),0))*1</f>
        <v>1</v>
      </c>
      <c r="Y1009" s="19">
        <f>IF(SUMPRODUCT(($F$2:$F1009=F1009)*1)&gt;1,0,1)</f>
        <v>0</v>
      </c>
    </row>
    <row r="1010" spans="1:25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9" t="str">
        <f>VLOOKUP(Таблица1[[#This Row],[Region]],Таблица5[],2,FALSE)</f>
        <v>Kelly Williams</v>
      </c>
      <c r="W1010" s="19" t="str">
        <f>IFERROR(VLOOKUP(Таблица1[[#This Row],[Order ID]],Таблица4[],2,FALSE),"")</f>
        <v/>
      </c>
      <c r="X1010" s="19">
        <f>NOT(IFERROR(VLOOKUP(Таблица1[[#This Row],[Order ID]],Таблица4[],2,FALSE),0))*1</f>
        <v>1</v>
      </c>
      <c r="Y1010" s="19">
        <f>IF(SUMPRODUCT(($F$2:$F1010=F1010)*1)&gt;1,0,1)</f>
        <v>0</v>
      </c>
    </row>
    <row r="1011" spans="1:25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9" t="str">
        <f>VLOOKUP(Таблица1[[#This Row],[Region]],Таблица5[],2,FALSE)</f>
        <v>Kelly Williams</v>
      </c>
      <c r="W1011" s="19" t="str">
        <f>IFERROR(VLOOKUP(Таблица1[[#This Row],[Order ID]],Таблица4[],2,FALSE),"")</f>
        <v/>
      </c>
      <c r="X1011" s="19">
        <f>NOT(IFERROR(VLOOKUP(Таблица1[[#This Row],[Order ID]],Таблица4[],2,FALSE),0))*1</f>
        <v>1</v>
      </c>
      <c r="Y1011" s="19">
        <f>IF(SUMPRODUCT(($F$2:$F1011=F1011)*1)&gt;1,0,1)</f>
        <v>0</v>
      </c>
    </row>
    <row r="1012" spans="1:25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9" t="str">
        <f>VLOOKUP(Таблица1[[#This Row],[Region]],Таблица5[],2,FALSE)</f>
        <v>Anna Andreadi</v>
      </c>
      <c r="W1012" s="19" t="str">
        <f>IFERROR(VLOOKUP(Таблица1[[#This Row],[Order ID]],Таблица4[],2,FALSE),"")</f>
        <v/>
      </c>
      <c r="X1012" s="19">
        <f>NOT(IFERROR(VLOOKUP(Таблица1[[#This Row],[Order ID]],Таблица4[],2,FALSE),0))*1</f>
        <v>1</v>
      </c>
      <c r="Y1012" s="19">
        <f>IF(SUMPRODUCT(($F$2:$F1012=F1012)*1)&gt;1,0,1)</f>
        <v>1</v>
      </c>
    </row>
    <row r="1013" spans="1:25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9" t="str">
        <f>VLOOKUP(Таблица1[[#This Row],[Region]],Таблица5[],2,FALSE)</f>
        <v>Anna Andreadi</v>
      </c>
      <c r="W1013" s="19" t="str">
        <f>IFERROR(VLOOKUP(Таблица1[[#This Row],[Order ID]],Таблица4[],2,FALSE),"")</f>
        <v/>
      </c>
      <c r="X1013" s="19">
        <f>NOT(IFERROR(VLOOKUP(Таблица1[[#This Row],[Order ID]],Таблица4[],2,FALSE),0))*1</f>
        <v>1</v>
      </c>
      <c r="Y1013" s="19">
        <f>IF(SUMPRODUCT(($F$2:$F1013=F1013)*1)&gt;1,0,1)</f>
        <v>0</v>
      </c>
    </row>
    <row r="1014" spans="1:25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9" t="str">
        <f>VLOOKUP(Таблица1[[#This Row],[Region]],Таблица5[],2,FALSE)</f>
        <v>Anna Andreadi</v>
      </c>
      <c r="W1014" s="19" t="str">
        <f>IFERROR(VLOOKUP(Таблица1[[#This Row],[Order ID]],Таблица4[],2,FALSE),"")</f>
        <v/>
      </c>
      <c r="X1014" s="19">
        <f>NOT(IFERROR(VLOOKUP(Таблица1[[#This Row],[Order ID]],Таблица4[],2,FALSE),0))*1</f>
        <v>1</v>
      </c>
      <c r="Y1014" s="19">
        <f>IF(SUMPRODUCT(($F$2:$F1014=F1014)*1)&gt;1,0,1)</f>
        <v>0</v>
      </c>
    </row>
    <row r="1015" spans="1:25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9" t="str">
        <f>VLOOKUP(Таблица1[[#This Row],[Region]],Таблица5[],2,FALSE)</f>
        <v>Anna Andreadi</v>
      </c>
      <c r="W1015" s="19">
        <f>IFERROR(VLOOKUP(Таблица1[[#This Row],[Order ID]],Таблица4[],2,FALSE),"")</f>
        <v>1</v>
      </c>
      <c r="X1015" s="19">
        <f>NOT(IFERROR(VLOOKUP(Таблица1[[#This Row],[Order ID]],Таблица4[],2,FALSE),0))*1</f>
        <v>0</v>
      </c>
      <c r="Y1015" s="19">
        <f>IF(SUMPRODUCT(($F$2:$F1015=F1015)*1)&gt;1,0,1)</f>
        <v>1</v>
      </c>
    </row>
    <row r="1016" spans="1:25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9" t="str">
        <f>VLOOKUP(Таблица1[[#This Row],[Region]],Таблица5[],2,FALSE)</f>
        <v>Anna Andreadi</v>
      </c>
      <c r="W1016" s="19">
        <f>IFERROR(VLOOKUP(Таблица1[[#This Row],[Order ID]],Таблица4[],2,FALSE),"")</f>
        <v>1</v>
      </c>
      <c r="X1016" s="19">
        <f>NOT(IFERROR(VLOOKUP(Таблица1[[#This Row],[Order ID]],Таблица4[],2,FALSE),0))*1</f>
        <v>0</v>
      </c>
      <c r="Y1016" s="19">
        <f>IF(SUMPRODUCT(($F$2:$F1016=F1016)*1)&gt;1,0,1)</f>
        <v>0</v>
      </c>
    </row>
    <row r="1017" spans="1:25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9" t="str">
        <f>VLOOKUP(Таблица1[[#This Row],[Region]],Таблица5[],2,FALSE)</f>
        <v>Anna Andreadi</v>
      </c>
      <c r="W1017" s="19" t="str">
        <f>IFERROR(VLOOKUP(Таблица1[[#This Row],[Order ID]],Таблица4[],2,FALSE),"")</f>
        <v/>
      </c>
      <c r="X1017" s="19">
        <f>NOT(IFERROR(VLOOKUP(Таблица1[[#This Row],[Order ID]],Таблица4[],2,FALSE),0))*1</f>
        <v>1</v>
      </c>
      <c r="Y1017" s="19">
        <f>IF(SUMPRODUCT(($F$2:$F1017=F1017)*1)&gt;1,0,1)</f>
        <v>0</v>
      </c>
    </row>
    <row r="1018" spans="1:25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9" t="str">
        <f>VLOOKUP(Таблица1[[#This Row],[Region]],Таблица5[],2,FALSE)</f>
        <v>Chuck Magee</v>
      </c>
      <c r="W1018" s="19" t="str">
        <f>IFERROR(VLOOKUP(Таблица1[[#This Row],[Order ID]],Таблица4[],2,FALSE),"")</f>
        <v/>
      </c>
      <c r="X1018" s="19">
        <f>NOT(IFERROR(VLOOKUP(Таблица1[[#This Row],[Order ID]],Таблица4[],2,FALSE),0))*1</f>
        <v>1</v>
      </c>
      <c r="Y1018" s="19">
        <f>IF(SUMPRODUCT(($F$2:$F1018=F1018)*1)&gt;1,0,1)</f>
        <v>1</v>
      </c>
    </row>
    <row r="1019" spans="1:25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9" t="str">
        <f>VLOOKUP(Таблица1[[#This Row],[Region]],Таблица5[],2,FALSE)</f>
        <v>Chuck Magee</v>
      </c>
      <c r="W1019" s="19" t="str">
        <f>IFERROR(VLOOKUP(Таблица1[[#This Row],[Order ID]],Таблица4[],2,FALSE),"")</f>
        <v/>
      </c>
      <c r="X1019" s="19">
        <f>NOT(IFERROR(VLOOKUP(Таблица1[[#This Row],[Order ID]],Таблица4[],2,FALSE),0))*1</f>
        <v>1</v>
      </c>
      <c r="Y1019" s="19">
        <f>IF(SUMPRODUCT(($F$2:$F1019=F1019)*1)&gt;1,0,1)</f>
        <v>0</v>
      </c>
    </row>
    <row r="1020" spans="1:25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9" t="str">
        <f>VLOOKUP(Таблица1[[#This Row],[Region]],Таблица5[],2,FALSE)</f>
        <v>Chuck Magee</v>
      </c>
      <c r="W1020" s="19" t="str">
        <f>IFERROR(VLOOKUP(Таблица1[[#This Row],[Order ID]],Таблица4[],2,FALSE),"")</f>
        <v/>
      </c>
      <c r="X1020" s="19">
        <f>NOT(IFERROR(VLOOKUP(Таблица1[[#This Row],[Order ID]],Таблица4[],2,FALSE),0))*1</f>
        <v>1</v>
      </c>
      <c r="Y1020" s="19">
        <f>IF(SUMPRODUCT(($F$2:$F1020=F1020)*1)&gt;1,0,1)</f>
        <v>0</v>
      </c>
    </row>
    <row r="1021" spans="1:25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9" t="str">
        <f>VLOOKUP(Таблица1[[#This Row],[Region]],Таблица5[],2,FALSE)</f>
        <v>Chuck Magee</v>
      </c>
      <c r="W1021" s="19" t="str">
        <f>IFERROR(VLOOKUP(Таблица1[[#This Row],[Order ID]],Таблица4[],2,FALSE),"")</f>
        <v/>
      </c>
      <c r="X1021" s="19">
        <f>NOT(IFERROR(VLOOKUP(Таблица1[[#This Row],[Order ID]],Таблица4[],2,FALSE),0))*1</f>
        <v>1</v>
      </c>
      <c r="Y1021" s="19">
        <f>IF(SUMPRODUCT(($F$2:$F1021=F1021)*1)&gt;1,0,1)</f>
        <v>0</v>
      </c>
    </row>
    <row r="1022" spans="1:25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9" t="str">
        <f>VLOOKUP(Таблица1[[#This Row],[Region]],Таблица5[],2,FALSE)</f>
        <v>Chuck Magee</v>
      </c>
      <c r="W1022" s="19" t="str">
        <f>IFERROR(VLOOKUP(Таблица1[[#This Row],[Order ID]],Таблица4[],2,FALSE),"")</f>
        <v/>
      </c>
      <c r="X1022" s="19">
        <f>NOT(IFERROR(VLOOKUP(Таблица1[[#This Row],[Order ID]],Таблица4[],2,FALSE),0))*1</f>
        <v>1</v>
      </c>
      <c r="Y1022" s="19">
        <f>IF(SUMPRODUCT(($F$2:$F1022=F1022)*1)&gt;1,0,1)</f>
        <v>0</v>
      </c>
    </row>
    <row r="1023" spans="1:25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9" t="str">
        <f>VLOOKUP(Таблица1[[#This Row],[Region]],Таблица5[],2,FALSE)</f>
        <v>Chuck Magee</v>
      </c>
      <c r="W1023" s="19" t="str">
        <f>IFERROR(VLOOKUP(Таблица1[[#This Row],[Order ID]],Таблица4[],2,FALSE),"")</f>
        <v/>
      </c>
      <c r="X1023" s="19">
        <f>NOT(IFERROR(VLOOKUP(Таблица1[[#This Row],[Order ID]],Таблица4[],2,FALSE),0))*1</f>
        <v>1</v>
      </c>
      <c r="Y1023" s="19">
        <f>IF(SUMPRODUCT(($F$2:$F1023=F1023)*1)&gt;1,0,1)</f>
        <v>0</v>
      </c>
    </row>
    <row r="1024" spans="1:25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9" t="str">
        <f>VLOOKUP(Таблица1[[#This Row],[Region]],Таблица5[],2,FALSE)</f>
        <v>Chuck Magee</v>
      </c>
      <c r="W1024" s="19" t="str">
        <f>IFERROR(VLOOKUP(Таблица1[[#This Row],[Order ID]],Таблица4[],2,FALSE),"")</f>
        <v/>
      </c>
      <c r="X1024" s="19">
        <f>NOT(IFERROR(VLOOKUP(Таблица1[[#This Row],[Order ID]],Таблица4[],2,FALSE),0))*1</f>
        <v>1</v>
      </c>
      <c r="Y1024" s="19">
        <f>IF(SUMPRODUCT(($F$2:$F1024=F1024)*1)&gt;1,0,1)</f>
        <v>0</v>
      </c>
    </row>
    <row r="1025" spans="1:25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9" t="str">
        <f>VLOOKUP(Таблица1[[#This Row],[Region]],Таблица5[],2,FALSE)</f>
        <v>Chuck Magee</v>
      </c>
      <c r="W1025" s="19" t="str">
        <f>IFERROR(VLOOKUP(Таблица1[[#This Row],[Order ID]],Таблица4[],2,FALSE),"")</f>
        <v/>
      </c>
      <c r="X1025" s="19">
        <f>NOT(IFERROR(VLOOKUP(Таблица1[[#This Row],[Order ID]],Таблица4[],2,FALSE),0))*1</f>
        <v>1</v>
      </c>
      <c r="Y1025" s="19">
        <f>IF(SUMPRODUCT(($F$2:$F1025=F1025)*1)&gt;1,0,1)</f>
        <v>0</v>
      </c>
    </row>
    <row r="1026" spans="1:25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9" t="str">
        <f>VLOOKUP(Таблица1[[#This Row],[Region]],Таблица5[],2,FALSE)</f>
        <v>Anna Andreadi</v>
      </c>
      <c r="W1026" s="19" t="str">
        <f>IFERROR(VLOOKUP(Таблица1[[#This Row],[Order ID]],Таблица4[],2,FALSE),"")</f>
        <v/>
      </c>
      <c r="X1026" s="19">
        <f>NOT(IFERROR(VLOOKUP(Таблица1[[#This Row],[Order ID]],Таблица4[],2,FALSE),0))*1</f>
        <v>1</v>
      </c>
      <c r="Y1026" s="19">
        <f>IF(SUMPRODUCT(($F$2:$F1026=F1026)*1)&gt;1,0,1)</f>
        <v>1</v>
      </c>
    </row>
    <row r="1027" spans="1:25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9" t="str">
        <f>VLOOKUP(Таблица1[[#This Row],[Region]],Таблица5[],2,FALSE)</f>
        <v>Chuck Magee</v>
      </c>
      <c r="W1027" s="19">
        <f>IFERROR(VLOOKUP(Таблица1[[#This Row],[Order ID]],Таблица4[],2,FALSE),"")</f>
        <v>1</v>
      </c>
      <c r="X1027" s="19">
        <f>NOT(IFERROR(VLOOKUP(Таблица1[[#This Row],[Order ID]],Таблица4[],2,FALSE),0))*1</f>
        <v>0</v>
      </c>
      <c r="Y1027" s="19">
        <f>IF(SUMPRODUCT(($F$2:$F1027=F1027)*1)&gt;1,0,1)</f>
        <v>1</v>
      </c>
    </row>
    <row r="1028" spans="1:25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9" t="str">
        <f>VLOOKUP(Таблица1[[#This Row],[Region]],Таблица5[],2,FALSE)</f>
        <v>Chuck Magee</v>
      </c>
      <c r="W1028" s="19">
        <f>IFERROR(VLOOKUP(Таблица1[[#This Row],[Order ID]],Таблица4[],2,FALSE),"")</f>
        <v>1</v>
      </c>
      <c r="X1028" s="19">
        <f>NOT(IFERROR(VLOOKUP(Таблица1[[#This Row],[Order ID]],Таблица4[],2,FALSE),0))*1</f>
        <v>0</v>
      </c>
      <c r="Y1028" s="19">
        <f>IF(SUMPRODUCT(($F$2:$F1028=F1028)*1)&gt;1,0,1)</f>
        <v>0</v>
      </c>
    </row>
    <row r="1029" spans="1:25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9" t="str">
        <f>VLOOKUP(Таблица1[[#This Row],[Region]],Таблица5[],2,FALSE)</f>
        <v>Chuck Magee</v>
      </c>
      <c r="W1029" s="19">
        <f>IFERROR(VLOOKUP(Таблица1[[#This Row],[Order ID]],Таблица4[],2,FALSE),"")</f>
        <v>1</v>
      </c>
      <c r="X1029" s="19">
        <f>NOT(IFERROR(VLOOKUP(Таблица1[[#This Row],[Order ID]],Таблица4[],2,FALSE),0))*1</f>
        <v>0</v>
      </c>
      <c r="Y1029" s="19">
        <f>IF(SUMPRODUCT(($F$2:$F1029=F1029)*1)&gt;1,0,1)</f>
        <v>0</v>
      </c>
    </row>
    <row r="1030" spans="1:25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9" t="str">
        <f>VLOOKUP(Таблица1[[#This Row],[Region]],Таблица5[],2,FALSE)</f>
        <v>Chuck Magee</v>
      </c>
      <c r="W1030" s="19" t="str">
        <f>IFERROR(VLOOKUP(Таблица1[[#This Row],[Order ID]],Таблица4[],2,FALSE),"")</f>
        <v/>
      </c>
      <c r="X1030" s="19">
        <f>NOT(IFERROR(VLOOKUP(Таблица1[[#This Row],[Order ID]],Таблица4[],2,FALSE),0))*1</f>
        <v>1</v>
      </c>
      <c r="Y1030" s="19">
        <f>IF(SUMPRODUCT(($F$2:$F1030=F1030)*1)&gt;1,0,1)</f>
        <v>0</v>
      </c>
    </row>
    <row r="1031" spans="1:25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9" t="str">
        <f>VLOOKUP(Таблица1[[#This Row],[Region]],Таблица5[],2,FALSE)</f>
        <v>Chuck Magee</v>
      </c>
      <c r="W1031" s="19" t="str">
        <f>IFERROR(VLOOKUP(Таблица1[[#This Row],[Order ID]],Таблица4[],2,FALSE),"")</f>
        <v/>
      </c>
      <c r="X1031" s="19">
        <f>NOT(IFERROR(VLOOKUP(Таблица1[[#This Row],[Order ID]],Таблица4[],2,FALSE),0))*1</f>
        <v>1</v>
      </c>
      <c r="Y1031" s="19">
        <f>IF(SUMPRODUCT(($F$2:$F1031=F1031)*1)&gt;1,0,1)</f>
        <v>0</v>
      </c>
    </row>
    <row r="1032" spans="1:25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9" t="str">
        <f>VLOOKUP(Таблица1[[#This Row],[Region]],Таблица5[],2,FALSE)</f>
        <v>Chuck Magee</v>
      </c>
      <c r="W1032" s="19" t="str">
        <f>IFERROR(VLOOKUP(Таблица1[[#This Row],[Order ID]],Таблица4[],2,FALSE),"")</f>
        <v/>
      </c>
      <c r="X1032" s="19">
        <f>NOT(IFERROR(VLOOKUP(Таблица1[[#This Row],[Order ID]],Таблица4[],2,FALSE),0))*1</f>
        <v>1</v>
      </c>
      <c r="Y1032" s="19">
        <f>IF(SUMPRODUCT(($F$2:$F1032=F1032)*1)&gt;1,0,1)</f>
        <v>0</v>
      </c>
    </row>
    <row r="1033" spans="1:25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9" t="str">
        <f>VLOOKUP(Таблица1[[#This Row],[Region]],Таблица5[],2,FALSE)</f>
        <v>Chuck Magee</v>
      </c>
      <c r="W1033" s="19" t="str">
        <f>IFERROR(VLOOKUP(Таблица1[[#This Row],[Order ID]],Таблица4[],2,FALSE),"")</f>
        <v/>
      </c>
      <c r="X1033" s="19">
        <f>NOT(IFERROR(VLOOKUP(Таблица1[[#This Row],[Order ID]],Таблица4[],2,FALSE),0))*1</f>
        <v>1</v>
      </c>
      <c r="Y1033" s="19">
        <f>IF(SUMPRODUCT(($F$2:$F1033=F1033)*1)&gt;1,0,1)</f>
        <v>0</v>
      </c>
    </row>
    <row r="1034" spans="1:25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9" t="str">
        <f>VLOOKUP(Таблица1[[#This Row],[Region]],Таблица5[],2,FALSE)</f>
        <v>Chuck Magee</v>
      </c>
      <c r="W1034" s="19" t="str">
        <f>IFERROR(VLOOKUP(Таблица1[[#This Row],[Order ID]],Таблица4[],2,FALSE),"")</f>
        <v/>
      </c>
      <c r="X1034" s="19">
        <f>NOT(IFERROR(VLOOKUP(Таблица1[[#This Row],[Order ID]],Таблица4[],2,FALSE),0))*1</f>
        <v>1</v>
      </c>
      <c r="Y1034" s="19">
        <f>IF(SUMPRODUCT(($F$2:$F1034=F1034)*1)&gt;1,0,1)</f>
        <v>0</v>
      </c>
    </row>
    <row r="1035" spans="1:25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9" t="str">
        <f>VLOOKUP(Таблица1[[#This Row],[Region]],Таблица5[],2,FALSE)</f>
        <v>Chuck Magee</v>
      </c>
      <c r="W1035" s="19" t="str">
        <f>IFERROR(VLOOKUP(Таблица1[[#This Row],[Order ID]],Таблица4[],2,FALSE),"")</f>
        <v/>
      </c>
      <c r="X1035" s="19">
        <f>NOT(IFERROR(VLOOKUP(Таблица1[[#This Row],[Order ID]],Таблица4[],2,FALSE),0))*1</f>
        <v>1</v>
      </c>
      <c r="Y1035" s="19">
        <f>IF(SUMPRODUCT(($F$2:$F1035=F1035)*1)&gt;1,0,1)</f>
        <v>1</v>
      </c>
    </row>
    <row r="1036" spans="1:25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9" t="str">
        <f>VLOOKUP(Таблица1[[#This Row],[Region]],Таблица5[],2,FALSE)</f>
        <v>Chuck Magee</v>
      </c>
      <c r="W1036" s="19" t="str">
        <f>IFERROR(VLOOKUP(Таблица1[[#This Row],[Order ID]],Таблица4[],2,FALSE),"")</f>
        <v/>
      </c>
      <c r="X1036" s="19">
        <f>NOT(IFERROR(VLOOKUP(Таблица1[[#This Row],[Order ID]],Таблица4[],2,FALSE),0))*1</f>
        <v>1</v>
      </c>
      <c r="Y1036" s="19">
        <f>IF(SUMPRODUCT(($F$2:$F1036=F1036)*1)&gt;1,0,1)</f>
        <v>0</v>
      </c>
    </row>
    <row r="1037" spans="1:25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9" t="str">
        <f>VLOOKUP(Таблица1[[#This Row],[Region]],Таблица5[],2,FALSE)</f>
        <v>Chuck Magee</v>
      </c>
      <c r="W1037" s="19" t="str">
        <f>IFERROR(VLOOKUP(Таблица1[[#This Row],[Order ID]],Таблица4[],2,FALSE),"")</f>
        <v/>
      </c>
      <c r="X1037" s="19">
        <f>NOT(IFERROR(VLOOKUP(Таблица1[[#This Row],[Order ID]],Таблица4[],2,FALSE),0))*1</f>
        <v>1</v>
      </c>
      <c r="Y1037" s="19">
        <f>IF(SUMPRODUCT(($F$2:$F1037=F1037)*1)&gt;1,0,1)</f>
        <v>0</v>
      </c>
    </row>
    <row r="1038" spans="1:25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9" t="str">
        <f>VLOOKUP(Таблица1[[#This Row],[Region]],Таблица5[],2,FALSE)</f>
        <v>Kelly Williams</v>
      </c>
      <c r="W1038" s="19" t="str">
        <f>IFERROR(VLOOKUP(Таблица1[[#This Row],[Order ID]],Таблица4[],2,FALSE),"")</f>
        <v/>
      </c>
      <c r="X1038" s="19">
        <f>NOT(IFERROR(VLOOKUP(Таблица1[[#This Row],[Order ID]],Таблица4[],2,FALSE),0))*1</f>
        <v>1</v>
      </c>
      <c r="Y1038" s="19">
        <f>IF(SUMPRODUCT(($F$2:$F1038=F1038)*1)&gt;1,0,1)</f>
        <v>0</v>
      </c>
    </row>
    <row r="1039" spans="1:25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9" t="str">
        <f>VLOOKUP(Таблица1[[#This Row],[Region]],Таблица5[],2,FALSE)</f>
        <v>Anna Andreadi</v>
      </c>
      <c r="W1039" s="19" t="str">
        <f>IFERROR(VLOOKUP(Таблица1[[#This Row],[Order ID]],Таблица4[],2,FALSE),"")</f>
        <v/>
      </c>
      <c r="X1039" s="19">
        <f>NOT(IFERROR(VLOOKUP(Таблица1[[#This Row],[Order ID]],Таблица4[],2,FALSE),0))*1</f>
        <v>1</v>
      </c>
      <c r="Y1039" s="19">
        <f>IF(SUMPRODUCT(($F$2:$F1039=F1039)*1)&gt;1,0,1)</f>
        <v>1</v>
      </c>
    </row>
    <row r="1040" spans="1:25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9" t="str">
        <f>VLOOKUP(Таблица1[[#This Row],[Region]],Таблица5[],2,FALSE)</f>
        <v>Cassandra Brandow</v>
      </c>
      <c r="W1040" s="19" t="str">
        <f>IFERROR(VLOOKUP(Таблица1[[#This Row],[Order ID]],Таблица4[],2,FALSE),"")</f>
        <v/>
      </c>
      <c r="X1040" s="19">
        <f>NOT(IFERROR(VLOOKUP(Таблица1[[#This Row],[Order ID]],Таблица4[],2,FALSE),0))*1</f>
        <v>1</v>
      </c>
      <c r="Y1040" s="19">
        <f>IF(SUMPRODUCT(($F$2:$F1040=F1040)*1)&gt;1,0,1)</f>
        <v>1</v>
      </c>
    </row>
    <row r="1041" spans="1:25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9" t="str">
        <f>VLOOKUP(Таблица1[[#This Row],[Region]],Таблица5[],2,FALSE)</f>
        <v>Cassandra Brandow</v>
      </c>
      <c r="W1041" s="19" t="str">
        <f>IFERROR(VLOOKUP(Таблица1[[#This Row],[Order ID]],Таблица4[],2,FALSE),"")</f>
        <v/>
      </c>
      <c r="X1041" s="19">
        <f>NOT(IFERROR(VLOOKUP(Таблица1[[#This Row],[Order ID]],Таблица4[],2,FALSE),0))*1</f>
        <v>1</v>
      </c>
      <c r="Y1041" s="19">
        <f>IF(SUMPRODUCT(($F$2:$F1041=F1041)*1)&gt;1,0,1)</f>
        <v>0</v>
      </c>
    </row>
    <row r="1042" spans="1:25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9" t="str">
        <f>VLOOKUP(Таблица1[[#This Row],[Region]],Таблица5[],2,FALSE)</f>
        <v>Kelly Williams</v>
      </c>
      <c r="W1042" s="19" t="str">
        <f>IFERROR(VLOOKUP(Таблица1[[#This Row],[Order ID]],Таблица4[],2,FALSE),"")</f>
        <v/>
      </c>
      <c r="X1042" s="19">
        <f>NOT(IFERROR(VLOOKUP(Таблица1[[#This Row],[Order ID]],Таблица4[],2,FALSE),0))*1</f>
        <v>1</v>
      </c>
      <c r="Y1042" s="19">
        <f>IF(SUMPRODUCT(($F$2:$F1042=F1042)*1)&gt;1,0,1)</f>
        <v>1</v>
      </c>
    </row>
    <row r="1043" spans="1:25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9" t="str">
        <f>VLOOKUP(Таблица1[[#This Row],[Region]],Таблица5[],2,FALSE)</f>
        <v>Chuck Magee</v>
      </c>
      <c r="W1043" s="19" t="str">
        <f>IFERROR(VLOOKUP(Таблица1[[#This Row],[Order ID]],Таблица4[],2,FALSE),"")</f>
        <v/>
      </c>
      <c r="X1043" s="19">
        <f>NOT(IFERROR(VLOOKUP(Таблица1[[#This Row],[Order ID]],Таблица4[],2,FALSE),0))*1</f>
        <v>1</v>
      </c>
      <c r="Y1043" s="19">
        <f>IF(SUMPRODUCT(($F$2:$F1043=F1043)*1)&gt;1,0,1)</f>
        <v>1</v>
      </c>
    </row>
    <row r="1044" spans="1:25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9" t="str">
        <f>VLOOKUP(Таблица1[[#This Row],[Region]],Таблица5[],2,FALSE)</f>
        <v>Chuck Magee</v>
      </c>
      <c r="W1044" s="19" t="str">
        <f>IFERROR(VLOOKUP(Таблица1[[#This Row],[Order ID]],Таблица4[],2,FALSE),"")</f>
        <v/>
      </c>
      <c r="X1044" s="19">
        <f>NOT(IFERROR(VLOOKUP(Таблица1[[#This Row],[Order ID]],Таблица4[],2,FALSE),0))*1</f>
        <v>1</v>
      </c>
      <c r="Y1044" s="19">
        <f>IF(SUMPRODUCT(($F$2:$F1044=F1044)*1)&gt;1,0,1)</f>
        <v>0</v>
      </c>
    </row>
    <row r="1045" spans="1:25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9" t="str">
        <f>VLOOKUP(Таблица1[[#This Row],[Region]],Таблица5[],2,FALSE)</f>
        <v>Kelly Williams</v>
      </c>
      <c r="W1045" s="19" t="str">
        <f>IFERROR(VLOOKUP(Таблица1[[#This Row],[Order ID]],Таблица4[],2,FALSE),"")</f>
        <v/>
      </c>
      <c r="X1045" s="19">
        <f>NOT(IFERROR(VLOOKUP(Таблица1[[#This Row],[Order ID]],Таблица4[],2,FALSE),0))*1</f>
        <v>1</v>
      </c>
      <c r="Y1045" s="19">
        <f>IF(SUMPRODUCT(($F$2:$F1045=F1045)*1)&gt;1,0,1)</f>
        <v>1</v>
      </c>
    </row>
    <row r="1046" spans="1:25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9" t="str">
        <f>VLOOKUP(Таблица1[[#This Row],[Region]],Таблица5[],2,FALSE)</f>
        <v>Kelly Williams</v>
      </c>
      <c r="W1046" s="19" t="str">
        <f>IFERROR(VLOOKUP(Таблица1[[#This Row],[Order ID]],Таблица4[],2,FALSE),"")</f>
        <v/>
      </c>
      <c r="X1046" s="19">
        <f>NOT(IFERROR(VLOOKUP(Таблица1[[#This Row],[Order ID]],Таблица4[],2,FALSE),0))*1</f>
        <v>1</v>
      </c>
      <c r="Y1046" s="19">
        <f>IF(SUMPRODUCT(($F$2:$F1046=F1046)*1)&gt;1,0,1)</f>
        <v>0</v>
      </c>
    </row>
    <row r="1047" spans="1:25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9" t="str">
        <f>VLOOKUP(Таблица1[[#This Row],[Region]],Таблица5[],2,FALSE)</f>
        <v>Kelly Williams</v>
      </c>
      <c r="W1047" s="19" t="str">
        <f>IFERROR(VLOOKUP(Таблица1[[#This Row],[Order ID]],Таблица4[],2,FALSE),"")</f>
        <v/>
      </c>
      <c r="X1047" s="19">
        <f>NOT(IFERROR(VLOOKUP(Таблица1[[#This Row],[Order ID]],Таблица4[],2,FALSE),0))*1</f>
        <v>1</v>
      </c>
      <c r="Y1047" s="19">
        <f>IF(SUMPRODUCT(($F$2:$F1047=F1047)*1)&gt;1,0,1)</f>
        <v>0</v>
      </c>
    </row>
    <row r="1048" spans="1:25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9" t="str">
        <f>VLOOKUP(Таблица1[[#This Row],[Region]],Таблица5[],2,FALSE)</f>
        <v>Cassandra Brandow</v>
      </c>
      <c r="W1048" s="19" t="str">
        <f>IFERROR(VLOOKUP(Таблица1[[#This Row],[Order ID]],Таблица4[],2,FALSE),"")</f>
        <v/>
      </c>
      <c r="X1048" s="19">
        <f>NOT(IFERROR(VLOOKUP(Таблица1[[#This Row],[Order ID]],Таблица4[],2,FALSE),0))*1</f>
        <v>1</v>
      </c>
      <c r="Y1048" s="19">
        <f>IF(SUMPRODUCT(($F$2:$F1048=F1048)*1)&gt;1,0,1)</f>
        <v>0</v>
      </c>
    </row>
    <row r="1049" spans="1:25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9" t="str">
        <f>VLOOKUP(Таблица1[[#This Row],[Region]],Таблица5[],2,FALSE)</f>
        <v>Cassandra Brandow</v>
      </c>
      <c r="W1049" s="19" t="str">
        <f>IFERROR(VLOOKUP(Таблица1[[#This Row],[Order ID]],Таблица4[],2,FALSE),"")</f>
        <v/>
      </c>
      <c r="X1049" s="19">
        <f>NOT(IFERROR(VLOOKUP(Таблица1[[#This Row],[Order ID]],Таблица4[],2,FALSE),0))*1</f>
        <v>1</v>
      </c>
      <c r="Y1049" s="19">
        <f>IF(SUMPRODUCT(($F$2:$F1049=F1049)*1)&gt;1,0,1)</f>
        <v>0</v>
      </c>
    </row>
    <row r="1050" spans="1:25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9" t="str">
        <f>VLOOKUP(Таблица1[[#This Row],[Region]],Таблица5[],2,FALSE)</f>
        <v>Anna Andreadi</v>
      </c>
      <c r="W1050" s="19" t="str">
        <f>IFERROR(VLOOKUP(Таблица1[[#This Row],[Order ID]],Таблица4[],2,FALSE),"")</f>
        <v/>
      </c>
      <c r="X1050" s="19">
        <f>NOT(IFERROR(VLOOKUP(Таблица1[[#This Row],[Order ID]],Таблица4[],2,FALSE),0))*1</f>
        <v>1</v>
      </c>
      <c r="Y1050" s="19">
        <f>IF(SUMPRODUCT(($F$2:$F1050=F1050)*1)&gt;1,0,1)</f>
        <v>0</v>
      </c>
    </row>
    <row r="1051" spans="1:25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9" t="str">
        <f>VLOOKUP(Таблица1[[#This Row],[Region]],Таблица5[],2,FALSE)</f>
        <v>Anna Andreadi</v>
      </c>
      <c r="W1051" s="19" t="str">
        <f>IFERROR(VLOOKUP(Таблица1[[#This Row],[Order ID]],Таблица4[],2,FALSE),"")</f>
        <v/>
      </c>
      <c r="X1051" s="19">
        <f>NOT(IFERROR(VLOOKUP(Таблица1[[#This Row],[Order ID]],Таблица4[],2,FALSE),0))*1</f>
        <v>1</v>
      </c>
      <c r="Y1051" s="19">
        <f>IF(SUMPRODUCT(($F$2:$F1051=F1051)*1)&gt;1,0,1)</f>
        <v>0</v>
      </c>
    </row>
    <row r="1052" spans="1:25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9" t="str">
        <f>VLOOKUP(Таблица1[[#This Row],[Region]],Таблица5[],2,FALSE)</f>
        <v>Chuck Magee</v>
      </c>
      <c r="W1052" s="19" t="str">
        <f>IFERROR(VLOOKUP(Таблица1[[#This Row],[Order ID]],Таблица4[],2,FALSE),"")</f>
        <v/>
      </c>
      <c r="X1052" s="19">
        <f>NOT(IFERROR(VLOOKUP(Таблица1[[#This Row],[Order ID]],Таблица4[],2,FALSE),0))*1</f>
        <v>1</v>
      </c>
      <c r="Y1052" s="19">
        <f>IF(SUMPRODUCT(($F$2:$F1052=F1052)*1)&gt;1,0,1)</f>
        <v>1</v>
      </c>
    </row>
    <row r="1053" spans="1:25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9" t="str">
        <f>VLOOKUP(Таблица1[[#This Row],[Region]],Таблица5[],2,FALSE)</f>
        <v>Chuck Magee</v>
      </c>
      <c r="W1053" s="19" t="str">
        <f>IFERROR(VLOOKUP(Таблица1[[#This Row],[Order ID]],Таблица4[],2,FALSE),"")</f>
        <v/>
      </c>
      <c r="X1053" s="19">
        <f>NOT(IFERROR(VLOOKUP(Таблица1[[#This Row],[Order ID]],Таблица4[],2,FALSE),0))*1</f>
        <v>1</v>
      </c>
      <c r="Y1053" s="19">
        <f>IF(SUMPRODUCT(($F$2:$F1053=F1053)*1)&gt;1,0,1)</f>
        <v>0</v>
      </c>
    </row>
    <row r="1054" spans="1:25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9" t="str">
        <f>VLOOKUP(Таблица1[[#This Row],[Region]],Таблица5[],2,FALSE)</f>
        <v>Chuck Magee</v>
      </c>
      <c r="W1054" s="19" t="str">
        <f>IFERROR(VLOOKUP(Таблица1[[#This Row],[Order ID]],Таблица4[],2,FALSE),"")</f>
        <v/>
      </c>
      <c r="X1054" s="19">
        <f>NOT(IFERROR(VLOOKUP(Таблица1[[#This Row],[Order ID]],Таблица4[],2,FALSE),0))*1</f>
        <v>1</v>
      </c>
      <c r="Y1054" s="19">
        <f>IF(SUMPRODUCT(($F$2:$F1054=F1054)*1)&gt;1,0,1)</f>
        <v>0</v>
      </c>
    </row>
    <row r="1055" spans="1:25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9" t="str">
        <f>VLOOKUP(Таблица1[[#This Row],[Region]],Таблица5[],2,FALSE)</f>
        <v>Chuck Magee</v>
      </c>
      <c r="W1055" s="19" t="str">
        <f>IFERROR(VLOOKUP(Таблица1[[#This Row],[Order ID]],Таблица4[],2,FALSE),"")</f>
        <v/>
      </c>
      <c r="X1055" s="19">
        <f>NOT(IFERROR(VLOOKUP(Таблица1[[#This Row],[Order ID]],Таблица4[],2,FALSE),0))*1</f>
        <v>1</v>
      </c>
      <c r="Y1055" s="19">
        <f>IF(SUMPRODUCT(($F$2:$F1055=F1055)*1)&gt;1,0,1)</f>
        <v>1</v>
      </c>
    </row>
    <row r="1056" spans="1:25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9" t="str">
        <f>VLOOKUP(Таблица1[[#This Row],[Region]],Таблица5[],2,FALSE)</f>
        <v>Chuck Magee</v>
      </c>
      <c r="W1056" s="19" t="str">
        <f>IFERROR(VLOOKUP(Таблица1[[#This Row],[Order ID]],Таблица4[],2,FALSE),"")</f>
        <v/>
      </c>
      <c r="X1056" s="19">
        <f>NOT(IFERROR(VLOOKUP(Таблица1[[#This Row],[Order ID]],Таблица4[],2,FALSE),0))*1</f>
        <v>1</v>
      </c>
      <c r="Y1056" s="19">
        <f>IF(SUMPRODUCT(($F$2:$F1056=F1056)*1)&gt;1,0,1)</f>
        <v>0</v>
      </c>
    </row>
    <row r="1057" spans="1:25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9" t="str">
        <f>VLOOKUP(Таблица1[[#This Row],[Region]],Таблица5[],2,FALSE)</f>
        <v>Chuck Magee</v>
      </c>
      <c r="W1057" s="19" t="str">
        <f>IFERROR(VLOOKUP(Таблица1[[#This Row],[Order ID]],Таблица4[],2,FALSE),"")</f>
        <v/>
      </c>
      <c r="X1057" s="19">
        <f>NOT(IFERROR(VLOOKUP(Таблица1[[#This Row],[Order ID]],Таблица4[],2,FALSE),0))*1</f>
        <v>1</v>
      </c>
      <c r="Y1057" s="19">
        <f>IF(SUMPRODUCT(($F$2:$F1057=F1057)*1)&gt;1,0,1)</f>
        <v>0</v>
      </c>
    </row>
    <row r="1058" spans="1:25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9" t="str">
        <f>VLOOKUP(Таблица1[[#This Row],[Region]],Таблица5[],2,FALSE)</f>
        <v>Chuck Magee</v>
      </c>
      <c r="W1058" s="19" t="str">
        <f>IFERROR(VLOOKUP(Таблица1[[#This Row],[Order ID]],Таблица4[],2,FALSE),"")</f>
        <v/>
      </c>
      <c r="X1058" s="19">
        <f>NOT(IFERROR(VLOOKUP(Таблица1[[#This Row],[Order ID]],Таблица4[],2,FALSE),0))*1</f>
        <v>1</v>
      </c>
      <c r="Y1058" s="19">
        <f>IF(SUMPRODUCT(($F$2:$F1058=F1058)*1)&gt;1,0,1)</f>
        <v>0</v>
      </c>
    </row>
    <row r="1059" spans="1:25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9" t="str">
        <f>VLOOKUP(Таблица1[[#This Row],[Region]],Таблица5[],2,FALSE)</f>
        <v>Anna Andreadi</v>
      </c>
      <c r="W1059" s="19" t="str">
        <f>IFERROR(VLOOKUP(Таблица1[[#This Row],[Order ID]],Таблица4[],2,FALSE),"")</f>
        <v/>
      </c>
      <c r="X1059" s="19">
        <f>NOT(IFERROR(VLOOKUP(Таблица1[[#This Row],[Order ID]],Таблица4[],2,FALSE),0))*1</f>
        <v>1</v>
      </c>
      <c r="Y1059" s="19">
        <f>IF(SUMPRODUCT(($F$2:$F1059=F1059)*1)&gt;1,0,1)</f>
        <v>0</v>
      </c>
    </row>
    <row r="1060" spans="1:25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9" t="str">
        <f>VLOOKUP(Таблица1[[#This Row],[Region]],Таблица5[],2,FALSE)</f>
        <v>Anna Andreadi</v>
      </c>
      <c r="W1060" s="19" t="str">
        <f>IFERROR(VLOOKUP(Таблица1[[#This Row],[Order ID]],Таблица4[],2,FALSE),"")</f>
        <v/>
      </c>
      <c r="X1060" s="19">
        <f>NOT(IFERROR(VLOOKUP(Таблица1[[#This Row],[Order ID]],Таблица4[],2,FALSE),0))*1</f>
        <v>1</v>
      </c>
      <c r="Y1060" s="19">
        <f>IF(SUMPRODUCT(($F$2:$F1060=F1060)*1)&gt;1,0,1)</f>
        <v>0</v>
      </c>
    </row>
    <row r="1061" spans="1:25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9" t="str">
        <f>VLOOKUP(Таблица1[[#This Row],[Region]],Таблица5[],2,FALSE)</f>
        <v>Chuck Magee</v>
      </c>
      <c r="W1061" s="19" t="str">
        <f>IFERROR(VLOOKUP(Таблица1[[#This Row],[Order ID]],Таблица4[],2,FALSE),"")</f>
        <v/>
      </c>
      <c r="X1061" s="19">
        <f>NOT(IFERROR(VLOOKUP(Таблица1[[#This Row],[Order ID]],Таблица4[],2,FALSE),0))*1</f>
        <v>1</v>
      </c>
      <c r="Y1061" s="19">
        <f>IF(SUMPRODUCT(($F$2:$F1061=F1061)*1)&gt;1,0,1)</f>
        <v>1</v>
      </c>
    </row>
    <row r="1062" spans="1:25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9" t="str">
        <f>VLOOKUP(Таблица1[[#This Row],[Region]],Таблица5[],2,FALSE)</f>
        <v>Kelly Williams</v>
      </c>
      <c r="W1062" s="19" t="str">
        <f>IFERROR(VLOOKUP(Таблица1[[#This Row],[Order ID]],Таблица4[],2,FALSE),"")</f>
        <v/>
      </c>
      <c r="X1062" s="19">
        <f>NOT(IFERROR(VLOOKUP(Таблица1[[#This Row],[Order ID]],Таблица4[],2,FALSE),0))*1</f>
        <v>1</v>
      </c>
      <c r="Y1062" s="19">
        <f>IF(SUMPRODUCT(($F$2:$F1062=F1062)*1)&gt;1,0,1)</f>
        <v>0</v>
      </c>
    </row>
    <row r="1063" spans="1:25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9" t="str">
        <f>VLOOKUP(Таблица1[[#This Row],[Region]],Таблица5[],2,FALSE)</f>
        <v>Chuck Magee</v>
      </c>
      <c r="W1063" s="19" t="str">
        <f>IFERROR(VLOOKUP(Таблица1[[#This Row],[Order ID]],Таблица4[],2,FALSE),"")</f>
        <v/>
      </c>
      <c r="X1063" s="19">
        <f>NOT(IFERROR(VLOOKUP(Таблица1[[#This Row],[Order ID]],Таблица4[],2,FALSE),0))*1</f>
        <v>1</v>
      </c>
      <c r="Y1063" s="19">
        <f>IF(SUMPRODUCT(($F$2:$F1063=F1063)*1)&gt;1,0,1)</f>
        <v>1</v>
      </c>
    </row>
    <row r="1064" spans="1:25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9" t="str">
        <f>VLOOKUP(Таблица1[[#This Row],[Region]],Таблица5[],2,FALSE)</f>
        <v>Chuck Magee</v>
      </c>
      <c r="W1064" s="19" t="str">
        <f>IFERROR(VLOOKUP(Таблица1[[#This Row],[Order ID]],Таблица4[],2,FALSE),"")</f>
        <v/>
      </c>
      <c r="X1064" s="19">
        <f>NOT(IFERROR(VLOOKUP(Таблица1[[#This Row],[Order ID]],Таблица4[],2,FALSE),0))*1</f>
        <v>1</v>
      </c>
      <c r="Y1064" s="19">
        <f>IF(SUMPRODUCT(($F$2:$F1064=F1064)*1)&gt;1,0,1)</f>
        <v>0</v>
      </c>
    </row>
    <row r="1065" spans="1:25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9" t="str">
        <f>VLOOKUP(Таблица1[[#This Row],[Region]],Таблица5[],2,FALSE)</f>
        <v>Chuck Magee</v>
      </c>
      <c r="W1065" s="19" t="str">
        <f>IFERROR(VLOOKUP(Таблица1[[#This Row],[Order ID]],Таблица4[],2,FALSE),"")</f>
        <v/>
      </c>
      <c r="X1065" s="19">
        <f>NOT(IFERROR(VLOOKUP(Таблица1[[#This Row],[Order ID]],Таблица4[],2,FALSE),0))*1</f>
        <v>1</v>
      </c>
      <c r="Y1065" s="19">
        <f>IF(SUMPRODUCT(($F$2:$F1065=F1065)*1)&gt;1,0,1)</f>
        <v>0</v>
      </c>
    </row>
    <row r="1066" spans="1:25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9" t="str">
        <f>VLOOKUP(Таблица1[[#This Row],[Region]],Таблица5[],2,FALSE)</f>
        <v>Chuck Magee</v>
      </c>
      <c r="W1066" s="19" t="str">
        <f>IFERROR(VLOOKUP(Таблица1[[#This Row],[Order ID]],Таблица4[],2,FALSE),"")</f>
        <v/>
      </c>
      <c r="X1066" s="19">
        <f>NOT(IFERROR(VLOOKUP(Таблица1[[#This Row],[Order ID]],Таблица4[],2,FALSE),0))*1</f>
        <v>1</v>
      </c>
      <c r="Y1066" s="19">
        <f>IF(SUMPRODUCT(($F$2:$F1066=F1066)*1)&gt;1,0,1)</f>
        <v>0</v>
      </c>
    </row>
    <row r="1067" spans="1:25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9" t="str">
        <f>VLOOKUP(Таблица1[[#This Row],[Region]],Таблица5[],2,FALSE)</f>
        <v>Chuck Magee</v>
      </c>
      <c r="W1067" s="19" t="str">
        <f>IFERROR(VLOOKUP(Таблица1[[#This Row],[Order ID]],Таблица4[],2,FALSE),"")</f>
        <v/>
      </c>
      <c r="X1067" s="19">
        <f>NOT(IFERROR(VLOOKUP(Таблица1[[#This Row],[Order ID]],Таблица4[],2,FALSE),0))*1</f>
        <v>1</v>
      </c>
      <c r="Y1067" s="19">
        <f>IF(SUMPRODUCT(($F$2:$F1067=F1067)*1)&gt;1,0,1)</f>
        <v>0</v>
      </c>
    </row>
    <row r="1068" spans="1:25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9" t="str">
        <f>VLOOKUP(Таблица1[[#This Row],[Region]],Таблица5[],2,FALSE)</f>
        <v>Chuck Magee</v>
      </c>
      <c r="W1068" s="19" t="str">
        <f>IFERROR(VLOOKUP(Таблица1[[#This Row],[Order ID]],Таблица4[],2,FALSE),"")</f>
        <v/>
      </c>
      <c r="X1068" s="19">
        <f>NOT(IFERROR(VLOOKUP(Таблица1[[#This Row],[Order ID]],Таблица4[],2,FALSE),0))*1</f>
        <v>1</v>
      </c>
      <c r="Y1068" s="19">
        <f>IF(SUMPRODUCT(($F$2:$F1068=F1068)*1)&gt;1,0,1)</f>
        <v>0</v>
      </c>
    </row>
    <row r="1069" spans="1:25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9" t="str">
        <f>VLOOKUP(Таблица1[[#This Row],[Region]],Таблица5[],2,FALSE)</f>
        <v>Anna Andreadi</v>
      </c>
      <c r="W1069" s="19" t="str">
        <f>IFERROR(VLOOKUP(Таблица1[[#This Row],[Order ID]],Таблица4[],2,FALSE),"")</f>
        <v/>
      </c>
      <c r="X1069" s="19">
        <f>NOT(IFERROR(VLOOKUP(Таблица1[[#This Row],[Order ID]],Таблица4[],2,FALSE),0))*1</f>
        <v>1</v>
      </c>
      <c r="Y1069" s="19">
        <f>IF(SUMPRODUCT(($F$2:$F1069=F1069)*1)&gt;1,0,1)</f>
        <v>1</v>
      </c>
    </row>
    <row r="1070" spans="1:25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9" t="str">
        <f>VLOOKUP(Таблица1[[#This Row],[Region]],Таблица5[],2,FALSE)</f>
        <v>Kelly Williams</v>
      </c>
      <c r="W1070" s="19" t="str">
        <f>IFERROR(VLOOKUP(Таблица1[[#This Row],[Order ID]],Таблица4[],2,FALSE),"")</f>
        <v/>
      </c>
      <c r="X1070" s="19">
        <f>NOT(IFERROR(VLOOKUP(Таблица1[[#This Row],[Order ID]],Таблица4[],2,FALSE),0))*1</f>
        <v>1</v>
      </c>
      <c r="Y1070" s="19">
        <f>IF(SUMPRODUCT(($F$2:$F1070=F1070)*1)&gt;1,0,1)</f>
        <v>1</v>
      </c>
    </row>
    <row r="1071" spans="1:25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9" t="str">
        <f>VLOOKUP(Таблица1[[#This Row],[Region]],Таблица5[],2,FALSE)</f>
        <v>Chuck Magee</v>
      </c>
      <c r="W1071" s="19" t="str">
        <f>IFERROR(VLOOKUP(Таблица1[[#This Row],[Order ID]],Таблица4[],2,FALSE),"")</f>
        <v/>
      </c>
      <c r="X1071" s="19">
        <f>NOT(IFERROR(VLOOKUP(Таблица1[[#This Row],[Order ID]],Таблица4[],2,FALSE),0))*1</f>
        <v>1</v>
      </c>
      <c r="Y1071" s="19">
        <f>IF(SUMPRODUCT(($F$2:$F1071=F1071)*1)&gt;1,0,1)</f>
        <v>0</v>
      </c>
    </row>
    <row r="1072" spans="1:25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9" t="str">
        <f>VLOOKUP(Таблица1[[#This Row],[Region]],Таблица5[],2,FALSE)</f>
        <v>Anna Andreadi</v>
      </c>
      <c r="W1072" s="19" t="str">
        <f>IFERROR(VLOOKUP(Таблица1[[#This Row],[Order ID]],Таблица4[],2,FALSE),"")</f>
        <v/>
      </c>
      <c r="X1072" s="19">
        <f>NOT(IFERROR(VLOOKUP(Таблица1[[#This Row],[Order ID]],Таблица4[],2,FALSE),0))*1</f>
        <v>1</v>
      </c>
      <c r="Y1072" s="19">
        <f>IF(SUMPRODUCT(($F$2:$F1072=F1072)*1)&gt;1,0,1)</f>
        <v>1</v>
      </c>
    </row>
    <row r="1073" spans="1:25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9" t="str">
        <f>VLOOKUP(Таблица1[[#This Row],[Region]],Таблица5[],2,FALSE)</f>
        <v>Anna Andreadi</v>
      </c>
      <c r="W1073" s="19">
        <f>IFERROR(VLOOKUP(Таблица1[[#This Row],[Order ID]],Таблица4[],2,FALSE),"")</f>
        <v>1</v>
      </c>
      <c r="X1073" s="19">
        <f>NOT(IFERROR(VLOOKUP(Таблица1[[#This Row],[Order ID]],Таблица4[],2,FALSE),0))*1</f>
        <v>0</v>
      </c>
      <c r="Y1073" s="19">
        <f>IF(SUMPRODUCT(($F$2:$F1073=F1073)*1)&gt;1,0,1)</f>
        <v>1</v>
      </c>
    </row>
    <row r="1074" spans="1:25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9" t="str">
        <f>VLOOKUP(Таблица1[[#This Row],[Region]],Таблица5[],2,FALSE)</f>
        <v>Chuck Magee</v>
      </c>
      <c r="W1074" s="19" t="str">
        <f>IFERROR(VLOOKUP(Таблица1[[#This Row],[Order ID]],Таблица4[],2,FALSE),"")</f>
        <v/>
      </c>
      <c r="X1074" s="19">
        <f>NOT(IFERROR(VLOOKUP(Таблица1[[#This Row],[Order ID]],Таблица4[],2,FALSE),0))*1</f>
        <v>1</v>
      </c>
      <c r="Y1074" s="19">
        <f>IF(SUMPRODUCT(($F$2:$F1074=F1074)*1)&gt;1,0,1)</f>
        <v>1</v>
      </c>
    </row>
    <row r="1075" spans="1:25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9" t="str">
        <f>VLOOKUP(Таблица1[[#This Row],[Region]],Таблица5[],2,FALSE)</f>
        <v>Anna Andreadi</v>
      </c>
      <c r="W1075" s="19" t="str">
        <f>IFERROR(VLOOKUP(Таблица1[[#This Row],[Order ID]],Таблица4[],2,FALSE),"")</f>
        <v/>
      </c>
      <c r="X1075" s="19">
        <f>NOT(IFERROR(VLOOKUP(Таблица1[[#This Row],[Order ID]],Таблица4[],2,FALSE),0))*1</f>
        <v>1</v>
      </c>
      <c r="Y1075" s="19">
        <f>IF(SUMPRODUCT(($F$2:$F1075=F1075)*1)&gt;1,0,1)</f>
        <v>1</v>
      </c>
    </row>
    <row r="1076" spans="1:25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9" t="str">
        <f>VLOOKUP(Таблица1[[#This Row],[Region]],Таблица5[],2,FALSE)</f>
        <v>Anna Andreadi</v>
      </c>
      <c r="W1076" s="19" t="str">
        <f>IFERROR(VLOOKUP(Таблица1[[#This Row],[Order ID]],Таблица4[],2,FALSE),"")</f>
        <v/>
      </c>
      <c r="X1076" s="19">
        <f>NOT(IFERROR(VLOOKUP(Таблица1[[#This Row],[Order ID]],Таблица4[],2,FALSE),0))*1</f>
        <v>1</v>
      </c>
      <c r="Y1076" s="19">
        <f>IF(SUMPRODUCT(($F$2:$F1076=F1076)*1)&gt;1,0,1)</f>
        <v>0</v>
      </c>
    </row>
    <row r="1077" spans="1:25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9" t="str">
        <f>VLOOKUP(Таблица1[[#This Row],[Region]],Таблица5[],2,FALSE)</f>
        <v>Anna Andreadi</v>
      </c>
      <c r="W1077" s="19" t="str">
        <f>IFERROR(VLOOKUP(Таблица1[[#This Row],[Order ID]],Таблица4[],2,FALSE),"")</f>
        <v/>
      </c>
      <c r="X1077" s="19">
        <f>NOT(IFERROR(VLOOKUP(Таблица1[[#This Row],[Order ID]],Таблица4[],2,FALSE),0))*1</f>
        <v>1</v>
      </c>
      <c r="Y1077" s="19">
        <f>IF(SUMPRODUCT(($F$2:$F1077=F1077)*1)&gt;1,0,1)</f>
        <v>0</v>
      </c>
    </row>
    <row r="1078" spans="1:25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9" t="str">
        <f>VLOOKUP(Таблица1[[#This Row],[Region]],Таблица5[],2,FALSE)</f>
        <v>Kelly Williams</v>
      </c>
      <c r="W1078" s="19" t="str">
        <f>IFERROR(VLOOKUP(Таблица1[[#This Row],[Order ID]],Таблица4[],2,FALSE),"")</f>
        <v/>
      </c>
      <c r="X1078" s="19">
        <f>NOT(IFERROR(VLOOKUP(Таблица1[[#This Row],[Order ID]],Таблица4[],2,FALSE),0))*1</f>
        <v>1</v>
      </c>
      <c r="Y1078" s="19">
        <f>IF(SUMPRODUCT(($F$2:$F1078=F1078)*1)&gt;1,0,1)</f>
        <v>1</v>
      </c>
    </row>
    <row r="1079" spans="1:25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9" t="str">
        <f>VLOOKUP(Таблица1[[#This Row],[Region]],Таблица5[],2,FALSE)</f>
        <v>Anna Andreadi</v>
      </c>
      <c r="W1079" s="19" t="str">
        <f>IFERROR(VLOOKUP(Таблица1[[#This Row],[Order ID]],Таблица4[],2,FALSE),"")</f>
        <v/>
      </c>
      <c r="X1079" s="19">
        <f>NOT(IFERROR(VLOOKUP(Таблица1[[#This Row],[Order ID]],Таблица4[],2,FALSE),0))*1</f>
        <v>1</v>
      </c>
      <c r="Y1079" s="19">
        <f>IF(SUMPRODUCT(($F$2:$F1079=F1079)*1)&gt;1,0,1)</f>
        <v>1</v>
      </c>
    </row>
    <row r="1080" spans="1:25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9" t="str">
        <f>VLOOKUP(Таблица1[[#This Row],[Region]],Таблица5[],2,FALSE)</f>
        <v>Anna Andreadi</v>
      </c>
      <c r="W1080" s="19" t="str">
        <f>IFERROR(VLOOKUP(Таблица1[[#This Row],[Order ID]],Таблица4[],2,FALSE),"")</f>
        <v/>
      </c>
      <c r="X1080" s="19">
        <f>NOT(IFERROR(VLOOKUP(Таблица1[[#This Row],[Order ID]],Таблица4[],2,FALSE),0))*1</f>
        <v>1</v>
      </c>
      <c r="Y1080" s="19">
        <f>IF(SUMPRODUCT(($F$2:$F1080=F1080)*1)&gt;1,0,1)</f>
        <v>0</v>
      </c>
    </row>
    <row r="1081" spans="1:25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9" t="str">
        <f>VLOOKUP(Таблица1[[#This Row],[Region]],Таблица5[],2,FALSE)</f>
        <v>Anna Andreadi</v>
      </c>
      <c r="W1081" s="19" t="str">
        <f>IFERROR(VLOOKUP(Таблица1[[#This Row],[Order ID]],Таблица4[],2,FALSE),"")</f>
        <v/>
      </c>
      <c r="X1081" s="19">
        <f>NOT(IFERROR(VLOOKUP(Таблица1[[#This Row],[Order ID]],Таблица4[],2,FALSE),0))*1</f>
        <v>1</v>
      </c>
      <c r="Y1081" s="19">
        <f>IF(SUMPRODUCT(($F$2:$F1081=F1081)*1)&gt;1,0,1)</f>
        <v>0</v>
      </c>
    </row>
    <row r="1082" spans="1:25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9" t="str">
        <f>VLOOKUP(Таблица1[[#This Row],[Region]],Таблица5[],2,FALSE)</f>
        <v>Kelly Williams</v>
      </c>
      <c r="W1082" s="19" t="str">
        <f>IFERROR(VLOOKUP(Таблица1[[#This Row],[Order ID]],Таблица4[],2,FALSE),"")</f>
        <v/>
      </c>
      <c r="X1082" s="19">
        <f>NOT(IFERROR(VLOOKUP(Таблица1[[#This Row],[Order ID]],Таблица4[],2,FALSE),0))*1</f>
        <v>1</v>
      </c>
      <c r="Y1082" s="19">
        <f>IF(SUMPRODUCT(($F$2:$F1082=F1082)*1)&gt;1,0,1)</f>
        <v>1</v>
      </c>
    </row>
    <row r="1083" spans="1:25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9" t="str">
        <f>VLOOKUP(Таблица1[[#This Row],[Region]],Таблица5[],2,FALSE)</f>
        <v>Kelly Williams</v>
      </c>
      <c r="W1083" s="19" t="str">
        <f>IFERROR(VLOOKUP(Таблица1[[#This Row],[Order ID]],Таблица4[],2,FALSE),"")</f>
        <v/>
      </c>
      <c r="X1083" s="19">
        <f>NOT(IFERROR(VLOOKUP(Таблица1[[#This Row],[Order ID]],Таблица4[],2,FALSE),0))*1</f>
        <v>1</v>
      </c>
      <c r="Y1083" s="19">
        <f>IF(SUMPRODUCT(($F$2:$F1083=F1083)*1)&gt;1,0,1)</f>
        <v>0</v>
      </c>
    </row>
    <row r="1084" spans="1:25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9" t="str">
        <f>VLOOKUP(Таблица1[[#This Row],[Region]],Таблица5[],2,FALSE)</f>
        <v>Chuck Magee</v>
      </c>
      <c r="W1084" s="19" t="str">
        <f>IFERROR(VLOOKUP(Таблица1[[#This Row],[Order ID]],Таблица4[],2,FALSE),"")</f>
        <v/>
      </c>
      <c r="X1084" s="19">
        <f>NOT(IFERROR(VLOOKUP(Таблица1[[#This Row],[Order ID]],Таблица4[],2,FALSE),0))*1</f>
        <v>1</v>
      </c>
      <c r="Y1084" s="19">
        <f>IF(SUMPRODUCT(($F$2:$F1084=F1084)*1)&gt;1,0,1)</f>
        <v>0</v>
      </c>
    </row>
    <row r="1085" spans="1:25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9" t="str">
        <f>VLOOKUP(Таблица1[[#This Row],[Region]],Таблица5[],2,FALSE)</f>
        <v>Chuck Magee</v>
      </c>
      <c r="W1085" s="19" t="str">
        <f>IFERROR(VLOOKUP(Таблица1[[#This Row],[Order ID]],Таблица4[],2,FALSE),"")</f>
        <v/>
      </c>
      <c r="X1085" s="19">
        <f>NOT(IFERROR(VLOOKUP(Таблица1[[#This Row],[Order ID]],Таблица4[],2,FALSE),0))*1</f>
        <v>1</v>
      </c>
      <c r="Y1085" s="19">
        <f>IF(SUMPRODUCT(($F$2:$F1085=F1085)*1)&gt;1,0,1)</f>
        <v>0</v>
      </c>
    </row>
    <row r="1086" spans="1:25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9" t="str">
        <f>VLOOKUP(Таблица1[[#This Row],[Region]],Таблица5[],2,FALSE)</f>
        <v>Chuck Magee</v>
      </c>
      <c r="W1086" s="19" t="str">
        <f>IFERROR(VLOOKUP(Таблица1[[#This Row],[Order ID]],Таблица4[],2,FALSE),"")</f>
        <v/>
      </c>
      <c r="X1086" s="19">
        <f>NOT(IFERROR(VLOOKUP(Таблица1[[#This Row],[Order ID]],Таблица4[],2,FALSE),0))*1</f>
        <v>1</v>
      </c>
      <c r="Y1086" s="19">
        <f>IF(SUMPRODUCT(($F$2:$F1086=F1086)*1)&gt;1,0,1)</f>
        <v>0</v>
      </c>
    </row>
    <row r="1087" spans="1:25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9" t="str">
        <f>VLOOKUP(Таблица1[[#This Row],[Region]],Таблица5[],2,FALSE)</f>
        <v>Chuck Magee</v>
      </c>
      <c r="W1087" s="19" t="str">
        <f>IFERROR(VLOOKUP(Таблица1[[#This Row],[Order ID]],Таблица4[],2,FALSE),"")</f>
        <v/>
      </c>
      <c r="X1087" s="19">
        <f>NOT(IFERROR(VLOOKUP(Таблица1[[#This Row],[Order ID]],Таблица4[],2,FALSE),0))*1</f>
        <v>1</v>
      </c>
      <c r="Y1087" s="19">
        <f>IF(SUMPRODUCT(($F$2:$F1087=F1087)*1)&gt;1,0,1)</f>
        <v>0</v>
      </c>
    </row>
    <row r="1088" spans="1:25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9" t="str">
        <f>VLOOKUP(Таблица1[[#This Row],[Region]],Таблица5[],2,FALSE)</f>
        <v>Kelly Williams</v>
      </c>
      <c r="W1088" s="19" t="str">
        <f>IFERROR(VLOOKUP(Таблица1[[#This Row],[Order ID]],Таблица4[],2,FALSE),"")</f>
        <v/>
      </c>
      <c r="X1088" s="19">
        <f>NOT(IFERROR(VLOOKUP(Таблица1[[#This Row],[Order ID]],Таблица4[],2,FALSE),0))*1</f>
        <v>1</v>
      </c>
      <c r="Y1088" s="19">
        <f>IF(SUMPRODUCT(($F$2:$F1088=F1088)*1)&gt;1,0,1)</f>
        <v>0</v>
      </c>
    </row>
    <row r="1089" spans="1:25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9" t="str">
        <f>VLOOKUP(Таблица1[[#This Row],[Region]],Таблица5[],2,FALSE)</f>
        <v>Anna Andreadi</v>
      </c>
      <c r="W1089" s="19" t="str">
        <f>IFERROR(VLOOKUP(Таблица1[[#This Row],[Order ID]],Таблица4[],2,FALSE),"")</f>
        <v/>
      </c>
      <c r="X1089" s="19">
        <f>NOT(IFERROR(VLOOKUP(Таблица1[[#This Row],[Order ID]],Таблица4[],2,FALSE),0))*1</f>
        <v>1</v>
      </c>
      <c r="Y1089" s="19">
        <f>IF(SUMPRODUCT(($F$2:$F1089=F1089)*1)&gt;1,0,1)</f>
        <v>1</v>
      </c>
    </row>
    <row r="1090" spans="1:25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9" t="str">
        <f>VLOOKUP(Таблица1[[#This Row],[Region]],Таблица5[],2,FALSE)</f>
        <v>Anna Andreadi</v>
      </c>
      <c r="W1090" s="19" t="str">
        <f>IFERROR(VLOOKUP(Таблица1[[#This Row],[Order ID]],Таблица4[],2,FALSE),"")</f>
        <v/>
      </c>
      <c r="X1090" s="19">
        <f>NOT(IFERROR(VLOOKUP(Таблица1[[#This Row],[Order ID]],Таблица4[],2,FALSE),0))*1</f>
        <v>1</v>
      </c>
      <c r="Y1090" s="19">
        <f>IF(SUMPRODUCT(($F$2:$F1090=F1090)*1)&gt;1,0,1)</f>
        <v>0</v>
      </c>
    </row>
    <row r="1091" spans="1:25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9" t="str">
        <f>VLOOKUP(Таблица1[[#This Row],[Region]],Таблица5[],2,FALSE)</f>
        <v>Cassandra Brandow</v>
      </c>
      <c r="W1091" s="19" t="str">
        <f>IFERROR(VLOOKUP(Таблица1[[#This Row],[Order ID]],Таблица4[],2,FALSE),"")</f>
        <v/>
      </c>
      <c r="X1091" s="19">
        <f>NOT(IFERROR(VLOOKUP(Таблица1[[#This Row],[Order ID]],Таблица4[],2,FALSE),0))*1</f>
        <v>1</v>
      </c>
      <c r="Y1091" s="19">
        <f>IF(SUMPRODUCT(($F$2:$F1091=F1091)*1)&gt;1,0,1)</f>
        <v>0</v>
      </c>
    </row>
    <row r="1092" spans="1:25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9" t="str">
        <f>VLOOKUP(Таблица1[[#This Row],[Region]],Таблица5[],2,FALSE)</f>
        <v>Cassandra Brandow</v>
      </c>
      <c r="W1092" s="19" t="str">
        <f>IFERROR(VLOOKUP(Таблица1[[#This Row],[Order ID]],Таблица4[],2,FALSE),"")</f>
        <v/>
      </c>
      <c r="X1092" s="19">
        <f>NOT(IFERROR(VLOOKUP(Таблица1[[#This Row],[Order ID]],Таблица4[],2,FALSE),0))*1</f>
        <v>1</v>
      </c>
      <c r="Y1092" s="19">
        <f>IF(SUMPRODUCT(($F$2:$F1092=F1092)*1)&gt;1,0,1)</f>
        <v>0</v>
      </c>
    </row>
    <row r="1093" spans="1:25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9" t="str">
        <f>VLOOKUP(Таблица1[[#This Row],[Region]],Таблица5[],2,FALSE)</f>
        <v>Anna Andreadi</v>
      </c>
      <c r="W1093" s="19">
        <f>IFERROR(VLOOKUP(Таблица1[[#This Row],[Order ID]],Таблица4[],2,FALSE),"")</f>
        <v>1</v>
      </c>
      <c r="X1093" s="19">
        <f>NOT(IFERROR(VLOOKUP(Таблица1[[#This Row],[Order ID]],Таблица4[],2,FALSE),0))*1</f>
        <v>0</v>
      </c>
      <c r="Y1093" s="19">
        <f>IF(SUMPRODUCT(($F$2:$F1093=F1093)*1)&gt;1,0,1)</f>
        <v>0</v>
      </c>
    </row>
    <row r="1094" spans="1:25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9" t="str">
        <f>VLOOKUP(Таблица1[[#This Row],[Region]],Таблица5[],2,FALSE)</f>
        <v>Anna Andreadi</v>
      </c>
      <c r="W1094" s="19">
        <f>IFERROR(VLOOKUP(Таблица1[[#This Row],[Order ID]],Таблица4[],2,FALSE),"")</f>
        <v>1</v>
      </c>
      <c r="X1094" s="19">
        <f>NOT(IFERROR(VLOOKUP(Таблица1[[#This Row],[Order ID]],Таблица4[],2,FALSE),0))*1</f>
        <v>0</v>
      </c>
      <c r="Y1094" s="19">
        <f>IF(SUMPRODUCT(($F$2:$F1094=F1094)*1)&gt;1,0,1)</f>
        <v>0</v>
      </c>
    </row>
    <row r="1095" spans="1:25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9" t="str">
        <f>VLOOKUP(Таблица1[[#This Row],[Region]],Таблица5[],2,FALSE)</f>
        <v>Chuck Magee</v>
      </c>
      <c r="W1095" s="19" t="str">
        <f>IFERROR(VLOOKUP(Таблица1[[#This Row],[Order ID]],Таблица4[],2,FALSE),"")</f>
        <v/>
      </c>
      <c r="X1095" s="19">
        <f>NOT(IFERROR(VLOOKUP(Таблица1[[#This Row],[Order ID]],Таблица4[],2,FALSE),0))*1</f>
        <v>1</v>
      </c>
      <c r="Y1095" s="19">
        <f>IF(SUMPRODUCT(($F$2:$F1095=F1095)*1)&gt;1,0,1)</f>
        <v>1</v>
      </c>
    </row>
    <row r="1096" spans="1:25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9" t="str">
        <f>VLOOKUP(Таблица1[[#This Row],[Region]],Таблица5[],2,FALSE)</f>
        <v>Chuck Magee</v>
      </c>
      <c r="W1096" s="19" t="str">
        <f>IFERROR(VLOOKUP(Таблица1[[#This Row],[Order ID]],Таблица4[],2,FALSE),"")</f>
        <v/>
      </c>
      <c r="X1096" s="19">
        <f>NOT(IFERROR(VLOOKUP(Таблица1[[#This Row],[Order ID]],Таблица4[],2,FALSE),0))*1</f>
        <v>1</v>
      </c>
      <c r="Y1096" s="19">
        <f>IF(SUMPRODUCT(($F$2:$F1096=F1096)*1)&gt;1,0,1)</f>
        <v>0</v>
      </c>
    </row>
    <row r="1097" spans="1:25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9" t="str">
        <f>VLOOKUP(Таблица1[[#This Row],[Region]],Таблица5[],2,FALSE)</f>
        <v>Cassandra Brandow</v>
      </c>
      <c r="W1097" s="19" t="str">
        <f>IFERROR(VLOOKUP(Таблица1[[#This Row],[Order ID]],Таблица4[],2,FALSE),"")</f>
        <v/>
      </c>
      <c r="X1097" s="19">
        <f>NOT(IFERROR(VLOOKUP(Таблица1[[#This Row],[Order ID]],Таблица4[],2,FALSE),0))*1</f>
        <v>1</v>
      </c>
      <c r="Y1097" s="19">
        <f>IF(SUMPRODUCT(($F$2:$F1097=F1097)*1)&gt;1,0,1)</f>
        <v>1</v>
      </c>
    </row>
    <row r="1098" spans="1:25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9" t="str">
        <f>VLOOKUP(Таблица1[[#This Row],[Region]],Таблица5[],2,FALSE)</f>
        <v>Cassandra Brandow</v>
      </c>
      <c r="W1098" s="19" t="str">
        <f>IFERROR(VLOOKUP(Таблица1[[#This Row],[Order ID]],Таблица4[],2,FALSE),"")</f>
        <v/>
      </c>
      <c r="X1098" s="19">
        <f>NOT(IFERROR(VLOOKUP(Таблица1[[#This Row],[Order ID]],Таблица4[],2,FALSE),0))*1</f>
        <v>1</v>
      </c>
      <c r="Y1098" s="19">
        <f>IF(SUMPRODUCT(($F$2:$F1098=F1098)*1)&gt;1,0,1)</f>
        <v>0</v>
      </c>
    </row>
    <row r="1099" spans="1:25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9" t="str">
        <f>VLOOKUP(Таблица1[[#This Row],[Region]],Таблица5[],2,FALSE)</f>
        <v>Anna Andreadi</v>
      </c>
      <c r="W1099" s="19">
        <f>IFERROR(VLOOKUP(Таблица1[[#This Row],[Order ID]],Таблица4[],2,FALSE),"")</f>
        <v>1</v>
      </c>
      <c r="X1099" s="19">
        <f>NOT(IFERROR(VLOOKUP(Таблица1[[#This Row],[Order ID]],Таблица4[],2,FALSE),0))*1</f>
        <v>0</v>
      </c>
      <c r="Y1099" s="19">
        <f>IF(SUMPRODUCT(($F$2:$F1099=F1099)*1)&gt;1,0,1)</f>
        <v>0</v>
      </c>
    </row>
    <row r="1100" spans="1:25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9" t="str">
        <f>VLOOKUP(Таблица1[[#This Row],[Region]],Таблица5[],2,FALSE)</f>
        <v>Anna Andreadi</v>
      </c>
      <c r="W1100" s="19" t="str">
        <f>IFERROR(VLOOKUP(Таблица1[[#This Row],[Order ID]],Таблица4[],2,FALSE),"")</f>
        <v/>
      </c>
      <c r="X1100" s="19">
        <f>NOT(IFERROR(VLOOKUP(Таблица1[[#This Row],[Order ID]],Таблица4[],2,FALSE),0))*1</f>
        <v>1</v>
      </c>
      <c r="Y1100" s="19">
        <f>IF(SUMPRODUCT(($F$2:$F1100=F1100)*1)&gt;1,0,1)</f>
        <v>1</v>
      </c>
    </row>
    <row r="1101" spans="1:25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9" t="str">
        <f>VLOOKUP(Таблица1[[#This Row],[Region]],Таблица5[],2,FALSE)</f>
        <v>Anna Andreadi</v>
      </c>
      <c r="W1101" s="19" t="str">
        <f>IFERROR(VLOOKUP(Таблица1[[#This Row],[Order ID]],Таблица4[],2,FALSE),"")</f>
        <v/>
      </c>
      <c r="X1101" s="19">
        <f>NOT(IFERROR(VLOOKUP(Таблица1[[#This Row],[Order ID]],Таблица4[],2,FALSE),0))*1</f>
        <v>1</v>
      </c>
      <c r="Y1101" s="19">
        <f>IF(SUMPRODUCT(($F$2:$F1101=F1101)*1)&gt;1,0,1)</f>
        <v>0</v>
      </c>
    </row>
    <row r="1102" spans="1:25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9" t="str">
        <f>VLOOKUP(Таблица1[[#This Row],[Region]],Таблица5[],2,FALSE)</f>
        <v>Anna Andreadi</v>
      </c>
      <c r="W1102" s="19" t="str">
        <f>IFERROR(VLOOKUP(Таблица1[[#This Row],[Order ID]],Таблица4[],2,FALSE),"")</f>
        <v/>
      </c>
      <c r="X1102" s="19">
        <f>NOT(IFERROR(VLOOKUP(Таблица1[[#This Row],[Order ID]],Таблица4[],2,FALSE),0))*1</f>
        <v>1</v>
      </c>
      <c r="Y1102" s="19">
        <f>IF(SUMPRODUCT(($F$2:$F1102=F1102)*1)&gt;1,0,1)</f>
        <v>0</v>
      </c>
    </row>
    <row r="1103" spans="1:25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9" t="str">
        <f>VLOOKUP(Таблица1[[#This Row],[Region]],Таблица5[],2,FALSE)</f>
        <v>Anna Andreadi</v>
      </c>
      <c r="W1103" s="19" t="str">
        <f>IFERROR(VLOOKUP(Таблица1[[#This Row],[Order ID]],Таблица4[],2,FALSE),"")</f>
        <v/>
      </c>
      <c r="X1103" s="19">
        <f>NOT(IFERROR(VLOOKUP(Таблица1[[#This Row],[Order ID]],Таблица4[],2,FALSE),0))*1</f>
        <v>1</v>
      </c>
      <c r="Y1103" s="19">
        <f>IF(SUMPRODUCT(($F$2:$F1103=F1103)*1)&gt;1,0,1)</f>
        <v>0</v>
      </c>
    </row>
    <row r="1104" spans="1:25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9" t="str">
        <f>VLOOKUP(Таблица1[[#This Row],[Region]],Таблица5[],2,FALSE)</f>
        <v>Kelly Williams</v>
      </c>
      <c r="W1104" s="19" t="str">
        <f>IFERROR(VLOOKUP(Таблица1[[#This Row],[Order ID]],Таблица4[],2,FALSE),"")</f>
        <v/>
      </c>
      <c r="X1104" s="19">
        <f>NOT(IFERROR(VLOOKUP(Таблица1[[#This Row],[Order ID]],Таблица4[],2,FALSE),0))*1</f>
        <v>1</v>
      </c>
      <c r="Y1104" s="19">
        <f>IF(SUMPRODUCT(($F$2:$F1104=F1104)*1)&gt;1,0,1)</f>
        <v>0</v>
      </c>
    </row>
    <row r="1105" spans="1:25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9" t="str">
        <f>VLOOKUP(Таблица1[[#This Row],[Region]],Таблица5[],2,FALSE)</f>
        <v>Kelly Williams</v>
      </c>
      <c r="W1105" s="19" t="str">
        <f>IFERROR(VLOOKUP(Таблица1[[#This Row],[Order ID]],Таблица4[],2,FALSE),"")</f>
        <v/>
      </c>
      <c r="X1105" s="19">
        <f>NOT(IFERROR(VLOOKUP(Таблица1[[#This Row],[Order ID]],Таблица4[],2,FALSE),0))*1</f>
        <v>1</v>
      </c>
      <c r="Y1105" s="19">
        <f>IF(SUMPRODUCT(($F$2:$F1105=F1105)*1)&gt;1,0,1)</f>
        <v>0</v>
      </c>
    </row>
    <row r="1106" spans="1:25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9" t="str">
        <f>VLOOKUP(Таблица1[[#This Row],[Region]],Таблица5[],2,FALSE)</f>
        <v>Anna Andreadi</v>
      </c>
      <c r="W1106" s="19">
        <f>IFERROR(VLOOKUP(Таблица1[[#This Row],[Order ID]],Таблица4[],2,FALSE),"")</f>
        <v>1</v>
      </c>
      <c r="X1106" s="19">
        <f>NOT(IFERROR(VLOOKUP(Таблица1[[#This Row],[Order ID]],Таблица4[],2,FALSE),0))*1</f>
        <v>0</v>
      </c>
      <c r="Y1106" s="19">
        <f>IF(SUMPRODUCT(($F$2:$F1106=F1106)*1)&gt;1,0,1)</f>
        <v>1</v>
      </c>
    </row>
    <row r="1107" spans="1:25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9" t="str">
        <f>VLOOKUP(Таблица1[[#This Row],[Region]],Таблица5[],2,FALSE)</f>
        <v>Kelly Williams</v>
      </c>
      <c r="W1107" s="19" t="str">
        <f>IFERROR(VLOOKUP(Таблица1[[#This Row],[Order ID]],Таблица4[],2,FALSE),"")</f>
        <v/>
      </c>
      <c r="X1107" s="19">
        <f>NOT(IFERROR(VLOOKUP(Таблица1[[#This Row],[Order ID]],Таблица4[],2,FALSE),0))*1</f>
        <v>1</v>
      </c>
      <c r="Y1107" s="19">
        <f>IF(SUMPRODUCT(($F$2:$F1107=F1107)*1)&gt;1,0,1)</f>
        <v>0</v>
      </c>
    </row>
    <row r="1108" spans="1:25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9" t="str">
        <f>VLOOKUP(Таблица1[[#This Row],[Region]],Таблица5[],2,FALSE)</f>
        <v>Kelly Williams</v>
      </c>
      <c r="W1108" s="19" t="str">
        <f>IFERROR(VLOOKUP(Таблица1[[#This Row],[Order ID]],Таблица4[],2,FALSE),"")</f>
        <v/>
      </c>
      <c r="X1108" s="19">
        <f>NOT(IFERROR(VLOOKUP(Таблица1[[#This Row],[Order ID]],Таблица4[],2,FALSE),0))*1</f>
        <v>1</v>
      </c>
      <c r="Y1108" s="19">
        <f>IF(SUMPRODUCT(($F$2:$F1108=F1108)*1)&gt;1,0,1)</f>
        <v>0</v>
      </c>
    </row>
    <row r="1109" spans="1:25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9" t="str">
        <f>VLOOKUP(Таблица1[[#This Row],[Region]],Таблица5[],2,FALSE)</f>
        <v>Kelly Williams</v>
      </c>
      <c r="W1109" s="19" t="str">
        <f>IFERROR(VLOOKUP(Таблица1[[#This Row],[Order ID]],Таблица4[],2,FALSE),"")</f>
        <v/>
      </c>
      <c r="X1109" s="19">
        <f>NOT(IFERROR(VLOOKUP(Таблица1[[#This Row],[Order ID]],Таблица4[],2,FALSE),0))*1</f>
        <v>1</v>
      </c>
      <c r="Y1109" s="19">
        <f>IF(SUMPRODUCT(($F$2:$F1109=F1109)*1)&gt;1,0,1)</f>
        <v>0</v>
      </c>
    </row>
    <row r="1110" spans="1:25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9" t="str">
        <f>VLOOKUP(Таблица1[[#This Row],[Region]],Таблица5[],2,FALSE)</f>
        <v>Kelly Williams</v>
      </c>
      <c r="W1110" s="19" t="str">
        <f>IFERROR(VLOOKUP(Таблица1[[#This Row],[Order ID]],Таблица4[],2,FALSE),"")</f>
        <v/>
      </c>
      <c r="X1110" s="19">
        <f>NOT(IFERROR(VLOOKUP(Таблица1[[#This Row],[Order ID]],Таблица4[],2,FALSE),0))*1</f>
        <v>1</v>
      </c>
      <c r="Y1110" s="19">
        <f>IF(SUMPRODUCT(($F$2:$F1110=F1110)*1)&gt;1,0,1)</f>
        <v>0</v>
      </c>
    </row>
    <row r="1111" spans="1:25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9" t="str">
        <f>VLOOKUP(Таблица1[[#This Row],[Region]],Таблица5[],2,FALSE)</f>
        <v>Kelly Williams</v>
      </c>
      <c r="W1111" s="19" t="str">
        <f>IFERROR(VLOOKUP(Таблица1[[#This Row],[Order ID]],Таблица4[],2,FALSE),"")</f>
        <v/>
      </c>
      <c r="X1111" s="19">
        <f>NOT(IFERROR(VLOOKUP(Таблица1[[#This Row],[Order ID]],Таблица4[],2,FALSE),0))*1</f>
        <v>1</v>
      </c>
      <c r="Y1111" s="19">
        <f>IF(SUMPRODUCT(($F$2:$F1111=F1111)*1)&gt;1,0,1)</f>
        <v>0</v>
      </c>
    </row>
    <row r="1112" spans="1:25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9" t="str">
        <f>VLOOKUP(Таблица1[[#This Row],[Region]],Таблица5[],2,FALSE)</f>
        <v>Kelly Williams</v>
      </c>
      <c r="W1112" s="19" t="str">
        <f>IFERROR(VLOOKUP(Таблица1[[#This Row],[Order ID]],Таблица4[],2,FALSE),"")</f>
        <v/>
      </c>
      <c r="X1112" s="19">
        <f>NOT(IFERROR(VLOOKUP(Таблица1[[#This Row],[Order ID]],Таблица4[],2,FALSE),0))*1</f>
        <v>1</v>
      </c>
      <c r="Y1112" s="19">
        <f>IF(SUMPRODUCT(($F$2:$F1112=F1112)*1)&gt;1,0,1)</f>
        <v>0</v>
      </c>
    </row>
    <row r="1113" spans="1:25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9" t="str">
        <f>VLOOKUP(Таблица1[[#This Row],[Region]],Таблица5[],2,FALSE)</f>
        <v>Kelly Williams</v>
      </c>
      <c r="W1113" s="19" t="str">
        <f>IFERROR(VLOOKUP(Таблица1[[#This Row],[Order ID]],Таблица4[],2,FALSE),"")</f>
        <v/>
      </c>
      <c r="X1113" s="19">
        <f>NOT(IFERROR(VLOOKUP(Таблица1[[#This Row],[Order ID]],Таблица4[],2,FALSE),0))*1</f>
        <v>1</v>
      </c>
      <c r="Y1113" s="19">
        <f>IF(SUMPRODUCT(($F$2:$F1113=F1113)*1)&gt;1,0,1)</f>
        <v>0</v>
      </c>
    </row>
    <row r="1114" spans="1:25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9" t="str">
        <f>VLOOKUP(Таблица1[[#This Row],[Region]],Таблица5[],2,FALSE)</f>
        <v>Kelly Williams</v>
      </c>
      <c r="W1114" s="19" t="str">
        <f>IFERROR(VLOOKUP(Таблица1[[#This Row],[Order ID]],Таблица4[],2,FALSE),"")</f>
        <v/>
      </c>
      <c r="X1114" s="19">
        <f>NOT(IFERROR(VLOOKUP(Таблица1[[#This Row],[Order ID]],Таблица4[],2,FALSE),0))*1</f>
        <v>1</v>
      </c>
      <c r="Y1114" s="19">
        <f>IF(SUMPRODUCT(($F$2:$F1114=F1114)*1)&gt;1,0,1)</f>
        <v>0</v>
      </c>
    </row>
    <row r="1115" spans="1:25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9" t="str">
        <f>VLOOKUP(Таблица1[[#This Row],[Region]],Таблица5[],2,FALSE)</f>
        <v>Anna Andreadi</v>
      </c>
      <c r="W1115" s="19">
        <f>IFERROR(VLOOKUP(Таблица1[[#This Row],[Order ID]],Таблица4[],2,FALSE),"")</f>
        <v>1</v>
      </c>
      <c r="X1115" s="19">
        <f>NOT(IFERROR(VLOOKUP(Таблица1[[#This Row],[Order ID]],Таблица4[],2,FALSE),0))*1</f>
        <v>0</v>
      </c>
      <c r="Y1115" s="19">
        <f>IF(SUMPRODUCT(($F$2:$F1115=F1115)*1)&gt;1,0,1)</f>
        <v>0</v>
      </c>
    </row>
    <row r="1116" spans="1:25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9" t="str">
        <f>VLOOKUP(Таблица1[[#This Row],[Region]],Таблица5[],2,FALSE)</f>
        <v>Anna Andreadi</v>
      </c>
      <c r="W1116" s="19">
        <f>IFERROR(VLOOKUP(Таблица1[[#This Row],[Order ID]],Таблица4[],2,FALSE),"")</f>
        <v>1</v>
      </c>
      <c r="X1116" s="19">
        <f>NOT(IFERROR(VLOOKUP(Таблица1[[#This Row],[Order ID]],Таблица4[],2,FALSE),0))*1</f>
        <v>0</v>
      </c>
      <c r="Y1116" s="19">
        <f>IF(SUMPRODUCT(($F$2:$F1116=F1116)*1)&gt;1,0,1)</f>
        <v>0</v>
      </c>
    </row>
    <row r="1117" spans="1:25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9" t="str">
        <f>VLOOKUP(Таблица1[[#This Row],[Region]],Таблица5[],2,FALSE)</f>
        <v>Anna Andreadi</v>
      </c>
      <c r="W1117" s="19">
        <f>IFERROR(VLOOKUP(Таблица1[[#This Row],[Order ID]],Таблица4[],2,FALSE),"")</f>
        <v>1</v>
      </c>
      <c r="X1117" s="19">
        <f>NOT(IFERROR(VLOOKUP(Таблица1[[#This Row],[Order ID]],Таблица4[],2,FALSE),0))*1</f>
        <v>0</v>
      </c>
      <c r="Y1117" s="19">
        <f>IF(SUMPRODUCT(($F$2:$F1117=F1117)*1)&gt;1,0,1)</f>
        <v>0</v>
      </c>
    </row>
    <row r="1118" spans="1:25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9" t="str">
        <f>VLOOKUP(Таблица1[[#This Row],[Region]],Таблица5[],2,FALSE)</f>
        <v>Anna Andreadi</v>
      </c>
      <c r="W1118" s="19" t="str">
        <f>IFERROR(VLOOKUP(Таблица1[[#This Row],[Order ID]],Таблица4[],2,FALSE),"")</f>
        <v/>
      </c>
      <c r="X1118" s="19">
        <f>NOT(IFERROR(VLOOKUP(Таблица1[[#This Row],[Order ID]],Таблица4[],2,FALSE),0))*1</f>
        <v>1</v>
      </c>
      <c r="Y1118" s="19">
        <f>IF(SUMPRODUCT(($F$2:$F1118=F1118)*1)&gt;1,0,1)</f>
        <v>1</v>
      </c>
    </row>
    <row r="1119" spans="1:25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9" t="str">
        <f>VLOOKUP(Таблица1[[#This Row],[Region]],Таблица5[],2,FALSE)</f>
        <v>Cassandra Brandow</v>
      </c>
      <c r="W1119" s="19" t="str">
        <f>IFERROR(VLOOKUP(Таблица1[[#This Row],[Order ID]],Таблица4[],2,FALSE),"")</f>
        <v/>
      </c>
      <c r="X1119" s="19">
        <f>NOT(IFERROR(VLOOKUP(Таблица1[[#This Row],[Order ID]],Таблица4[],2,FALSE),0))*1</f>
        <v>1</v>
      </c>
      <c r="Y1119" s="19">
        <f>IF(SUMPRODUCT(($F$2:$F1119=F1119)*1)&gt;1,0,1)</f>
        <v>1</v>
      </c>
    </row>
    <row r="1120" spans="1:25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9" t="str">
        <f>VLOOKUP(Таблица1[[#This Row],[Region]],Таблица5[],2,FALSE)</f>
        <v>Cassandra Brandow</v>
      </c>
      <c r="W1120" s="19" t="str">
        <f>IFERROR(VLOOKUP(Таблица1[[#This Row],[Order ID]],Таблица4[],2,FALSE),"")</f>
        <v/>
      </c>
      <c r="X1120" s="19">
        <f>NOT(IFERROR(VLOOKUP(Таблица1[[#This Row],[Order ID]],Таблица4[],2,FALSE),0))*1</f>
        <v>1</v>
      </c>
      <c r="Y1120" s="19">
        <f>IF(SUMPRODUCT(($F$2:$F1120=F1120)*1)&gt;1,0,1)</f>
        <v>0</v>
      </c>
    </row>
    <row r="1121" spans="1:25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9" t="str">
        <f>VLOOKUP(Таблица1[[#This Row],[Region]],Таблица5[],2,FALSE)</f>
        <v>Cassandra Brandow</v>
      </c>
      <c r="W1121" s="19" t="str">
        <f>IFERROR(VLOOKUP(Таблица1[[#This Row],[Order ID]],Таблица4[],2,FALSE),"")</f>
        <v/>
      </c>
      <c r="X1121" s="19">
        <f>NOT(IFERROR(VLOOKUP(Таблица1[[#This Row],[Order ID]],Таблица4[],2,FALSE),0))*1</f>
        <v>1</v>
      </c>
      <c r="Y1121" s="19">
        <f>IF(SUMPRODUCT(($F$2:$F1121=F1121)*1)&gt;1,0,1)</f>
        <v>0</v>
      </c>
    </row>
    <row r="1122" spans="1:25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9" t="str">
        <f>VLOOKUP(Таблица1[[#This Row],[Region]],Таблица5[],2,FALSE)</f>
        <v>Cassandra Brandow</v>
      </c>
      <c r="W1122" s="19" t="str">
        <f>IFERROR(VLOOKUP(Таблица1[[#This Row],[Order ID]],Таблица4[],2,FALSE),"")</f>
        <v/>
      </c>
      <c r="X1122" s="19">
        <f>NOT(IFERROR(VLOOKUP(Таблица1[[#This Row],[Order ID]],Таблица4[],2,FALSE),0))*1</f>
        <v>1</v>
      </c>
      <c r="Y1122" s="19">
        <f>IF(SUMPRODUCT(($F$2:$F1122=F1122)*1)&gt;1,0,1)</f>
        <v>0</v>
      </c>
    </row>
    <row r="1123" spans="1:25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9" t="str">
        <f>VLOOKUP(Таблица1[[#This Row],[Region]],Таблица5[],2,FALSE)</f>
        <v>Cassandra Brandow</v>
      </c>
      <c r="W1123" s="19" t="str">
        <f>IFERROR(VLOOKUP(Таблица1[[#This Row],[Order ID]],Таблица4[],2,FALSE),"")</f>
        <v/>
      </c>
      <c r="X1123" s="19">
        <f>NOT(IFERROR(VLOOKUP(Таблица1[[#This Row],[Order ID]],Таблица4[],2,FALSE),0))*1</f>
        <v>1</v>
      </c>
      <c r="Y1123" s="19">
        <f>IF(SUMPRODUCT(($F$2:$F1123=F1123)*1)&gt;1,0,1)</f>
        <v>0</v>
      </c>
    </row>
    <row r="1124" spans="1:25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9" t="str">
        <f>VLOOKUP(Таблица1[[#This Row],[Region]],Таблица5[],2,FALSE)</f>
        <v>Cassandra Brandow</v>
      </c>
      <c r="W1124" s="19" t="str">
        <f>IFERROR(VLOOKUP(Таблица1[[#This Row],[Order ID]],Таблица4[],2,FALSE),"")</f>
        <v/>
      </c>
      <c r="X1124" s="19">
        <f>NOT(IFERROR(VLOOKUP(Таблица1[[#This Row],[Order ID]],Таблица4[],2,FALSE),0))*1</f>
        <v>1</v>
      </c>
      <c r="Y1124" s="19">
        <f>IF(SUMPRODUCT(($F$2:$F1124=F1124)*1)&gt;1,0,1)</f>
        <v>0</v>
      </c>
    </row>
    <row r="1125" spans="1:25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9" t="str">
        <f>VLOOKUP(Таблица1[[#This Row],[Region]],Таблица5[],2,FALSE)</f>
        <v>Cassandra Brandow</v>
      </c>
      <c r="W1125" s="19" t="str">
        <f>IFERROR(VLOOKUP(Таблица1[[#This Row],[Order ID]],Таблица4[],2,FALSE),"")</f>
        <v/>
      </c>
      <c r="X1125" s="19">
        <f>NOT(IFERROR(VLOOKUP(Таблица1[[#This Row],[Order ID]],Таблица4[],2,FALSE),0))*1</f>
        <v>1</v>
      </c>
      <c r="Y1125" s="19">
        <f>IF(SUMPRODUCT(($F$2:$F1125=F1125)*1)&gt;1,0,1)</f>
        <v>0</v>
      </c>
    </row>
    <row r="1126" spans="1:25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9" t="str">
        <f>VLOOKUP(Таблица1[[#This Row],[Region]],Таблица5[],2,FALSE)</f>
        <v>Cassandra Brandow</v>
      </c>
      <c r="W1126" s="19" t="str">
        <f>IFERROR(VLOOKUP(Таблица1[[#This Row],[Order ID]],Таблица4[],2,FALSE),"")</f>
        <v/>
      </c>
      <c r="X1126" s="19">
        <f>NOT(IFERROR(VLOOKUP(Таблица1[[#This Row],[Order ID]],Таблица4[],2,FALSE),0))*1</f>
        <v>1</v>
      </c>
      <c r="Y1126" s="19">
        <f>IF(SUMPRODUCT(($F$2:$F1126=F1126)*1)&gt;1,0,1)</f>
        <v>0</v>
      </c>
    </row>
    <row r="1127" spans="1:25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9" t="str">
        <f>VLOOKUP(Таблица1[[#This Row],[Region]],Таблица5[],2,FALSE)</f>
        <v>Cassandra Brandow</v>
      </c>
      <c r="W1127" s="19" t="str">
        <f>IFERROR(VLOOKUP(Таблица1[[#This Row],[Order ID]],Таблица4[],2,FALSE),"")</f>
        <v/>
      </c>
      <c r="X1127" s="19">
        <f>NOT(IFERROR(VLOOKUP(Таблица1[[#This Row],[Order ID]],Таблица4[],2,FALSE),0))*1</f>
        <v>1</v>
      </c>
      <c r="Y1127" s="19">
        <f>IF(SUMPRODUCT(($F$2:$F1127=F1127)*1)&gt;1,0,1)</f>
        <v>0</v>
      </c>
    </row>
    <row r="1128" spans="1:25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9" t="str">
        <f>VLOOKUP(Таблица1[[#This Row],[Region]],Таблица5[],2,FALSE)</f>
        <v>Cassandra Brandow</v>
      </c>
      <c r="W1128" s="19" t="str">
        <f>IFERROR(VLOOKUP(Таблица1[[#This Row],[Order ID]],Таблица4[],2,FALSE),"")</f>
        <v/>
      </c>
      <c r="X1128" s="19">
        <f>NOT(IFERROR(VLOOKUP(Таблица1[[#This Row],[Order ID]],Таблица4[],2,FALSE),0))*1</f>
        <v>1</v>
      </c>
      <c r="Y1128" s="19">
        <f>IF(SUMPRODUCT(($F$2:$F1128=F1128)*1)&gt;1,0,1)</f>
        <v>0</v>
      </c>
    </row>
    <row r="1129" spans="1:25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9" t="str">
        <f>VLOOKUP(Таблица1[[#This Row],[Region]],Таблица5[],2,FALSE)</f>
        <v>Kelly Williams</v>
      </c>
      <c r="W1129" s="19" t="str">
        <f>IFERROR(VLOOKUP(Таблица1[[#This Row],[Order ID]],Таблица4[],2,FALSE),"")</f>
        <v/>
      </c>
      <c r="X1129" s="19">
        <f>NOT(IFERROR(VLOOKUP(Таблица1[[#This Row],[Order ID]],Таблица4[],2,FALSE),0))*1</f>
        <v>1</v>
      </c>
      <c r="Y1129" s="19">
        <f>IF(SUMPRODUCT(($F$2:$F1129=F1129)*1)&gt;1,0,1)</f>
        <v>0</v>
      </c>
    </row>
    <row r="1130" spans="1:25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9" t="str">
        <f>VLOOKUP(Таблица1[[#This Row],[Region]],Таблица5[],2,FALSE)</f>
        <v>Kelly Williams</v>
      </c>
      <c r="W1130" s="19" t="str">
        <f>IFERROR(VLOOKUP(Таблица1[[#This Row],[Order ID]],Таблица4[],2,FALSE),"")</f>
        <v/>
      </c>
      <c r="X1130" s="19">
        <f>NOT(IFERROR(VLOOKUP(Таблица1[[#This Row],[Order ID]],Таблица4[],2,FALSE),0))*1</f>
        <v>1</v>
      </c>
      <c r="Y1130" s="19">
        <f>IF(SUMPRODUCT(($F$2:$F1130=F1130)*1)&gt;1,0,1)</f>
        <v>0</v>
      </c>
    </row>
    <row r="1131" spans="1:25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9" t="str">
        <f>VLOOKUP(Таблица1[[#This Row],[Region]],Таблица5[],2,FALSE)</f>
        <v>Cassandra Brandow</v>
      </c>
      <c r="W1131" s="19" t="str">
        <f>IFERROR(VLOOKUP(Таблица1[[#This Row],[Order ID]],Таблица4[],2,FALSE),"")</f>
        <v/>
      </c>
      <c r="X1131" s="19">
        <f>NOT(IFERROR(VLOOKUP(Таблица1[[#This Row],[Order ID]],Таблица4[],2,FALSE),0))*1</f>
        <v>1</v>
      </c>
      <c r="Y1131" s="19">
        <f>IF(SUMPRODUCT(($F$2:$F1131=F1131)*1)&gt;1,0,1)</f>
        <v>0</v>
      </c>
    </row>
    <row r="1132" spans="1:25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9" t="str">
        <f>VLOOKUP(Таблица1[[#This Row],[Region]],Таблица5[],2,FALSE)</f>
        <v>Cassandra Brandow</v>
      </c>
      <c r="W1132" s="19" t="str">
        <f>IFERROR(VLOOKUP(Таблица1[[#This Row],[Order ID]],Таблица4[],2,FALSE),"")</f>
        <v/>
      </c>
      <c r="X1132" s="19">
        <f>NOT(IFERROR(VLOOKUP(Таблица1[[#This Row],[Order ID]],Таблица4[],2,FALSE),0))*1</f>
        <v>1</v>
      </c>
      <c r="Y1132" s="19">
        <f>IF(SUMPRODUCT(($F$2:$F1132=F1132)*1)&gt;1,0,1)</f>
        <v>0</v>
      </c>
    </row>
    <row r="1133" spans="1:25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9" t="str">
        <f>VLOOKUP(Таблица1[[#This Row],[Region]],Таблица5[],2,FALSE)</f>
        <v>Cassandra Brandow</v>
      </c>
      <c r="W1133" s="19" t="str">
        <f>IFERROR(VLOOKUP(Таблица1[[#This Row],[Order ID]],Таблица4[],2,FALSE),"")</f>
        <v/>
      </c>
      <c r="X1133" s="19">
        <f>NOT(IFERROR(VLOOKUP(Таблица1[[#This Row],[Order ID]],Таблица4[],2,FALSE),0))*1</f>
        <v>1</v>
      </c>
      <c r="Y1133" s="19">
        <f>IF(SUMPRODUCT(($F$2:$F1133=F1133)*1)&gt;1,0,1)</f>
        <v>0</v>
      </c>
    </row>
    <row r="1134" spans="1:25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9" t="str">
        <f>VLOOKUP(Таблица1[[#This Row],[Region]],Таблица5[],2,FALSE)</f>
        <v>Anna Andreadi</v>
      </c>
      <c r="W1134" s="19" t="str">
        <f>IFERROR(VLOOKUP(Таблица1[[#This Row],[Order ID]],Таблица4[],2,FALSE),"")</f>
        <v/>
      </c>
      <c r="X1134" s="19">
        <f>NOT(IFERROR(VLOOKUP(Таблица1[[#This Row],[Order ID]],Таблица4[],2,FALSE),0))*1</f>
        <v>1</v>
      </c>
      <c r="Y1134" s="19">
        <f>IF(SUMPRODUCT(($F$2:$F1134=F1134)*1)&gt;1,0,1)</f>
        <v>0</v>
      </c>
    </row>
    <row r="1135" spans="1:25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9" t="str">
        <f>VLOOKUP(Таблица1[[#This Row],[Region]],Таблица5[],2,FALSE)</f>
        <v>Chuck Magee</v>
      </c>
      <c r="W1135" s="19" t="str">
        <f>IFERROR(VLOOKUP(Таблица1[[#This Row],[Order ID]],Таблица4[],2,FALSE),"")</f>
        <v/>
      </c>
      <c r="X1135" s="19">
        <f>NOT(IFERROR(VLOOKUP(Таблица1[[#This Row],[Order ID]],Таблица4[],2,FALSE),0))*1</f>
        <v>1</v>
      </c>
      <c r="Y1135" s="19">
        <f>IF(SUMPRODUCT(($F$2:$F1135=F1135)*1)&gt;1,0,1)</f>
        <v>0</v>
      </c>
    </row>
    <row r="1136" spans="1:25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9" t="str">
        <f>VLOOKUP(Таблица1[[#This Row],[Region]],Таблица5[],2,FALSE)</f>
        <v>Chuck Magee</v>
      </c>
      <c r="W1136" s="19" t="str">
        <f>IFERROR(VLOOKUP(Таблица1[[#This Row],[Order ID]],Таблица4[],2,FALSE),"")</f>
        <v/>
      </c>
      <c r="X1136" s="19">
        <f>NOT(IFERROR(VLOOKUP(Таблица1[[#This Row],[Order ID]],Таблица4[],2,FALSE),0))*1</f>
        <v>1</v>
      </c>
      <c r="Y1136" s="19">
        <f>IF(SUMPRODUCT(($F$2:$F1136=F1136)*1)&gt;1,0,1)</f>
        <v>0</v>
      </c>
    </row>
    <row r="1137" spans="1:25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9" t="str">
        <f>VLOOKUP(Таблица1[[#This Row],[Region]],Таблица5[],2,FALSE)</f>
        <v>Cassandra Brandow</v>
      </c>
      <c r="W1137" s="19" t="str">
        <f>IFERROR(VLOOKUP(Таблица1[[#This Row],[Order ID]],Таблица4[],2,FALSE),"")</f>
        <v/>
      </c>
      <c r="X1137" s="19">
        <f>NOT(IFERROR(VLOOKUP(Таблица1[[#This Row],[Order ID]],Таблица4[],2,FALSE),0))*1</f>
        <v>1</v>
      </c>
      <c r="Y1137" s="19">
        <f>IF(SUMPRODUCT(($F$2:$F1137=F1137)*1)&gt;1,0,1)</f>
        <v>0</v>
      </c>
    </row>
    <row r="1138" spans="1:25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9" t="str">
        <f>VLOOKUP(Таблица1[[#This Row],[Region]],Таблица5[],2,FALSE)</f>
        <v>Kelly Williams</v>
      </c>
      <c r="W1138" s="19" t="str">
        <f>IFERROR(VLOOKUP(Таблица1[[#This Row],[Order ID]],Таблица4[],2,FALSE),"")</f>
        <v/>
      </c>
      <c r="X1138" s="19">
        <f>NOT(IFERROR(VLOOKUP(Таблица1[[#This Row],[Order ID]],Таблица4[],2,FALSE),0))*1</f>
        <v>1</v>
      </c>
      <c r="Y1138" s="19">
        <f>IF(SUMPRODUCT(($F$2:$F1138=F1138)*1)&gt;1,0,1)</f>
        <v>1</v>
      </c>
    </row>
    <row r="1139" spans="1:25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9" t="str">
        <f>VLOOKUP(Таблица1[[#This Row],[Region]],Таблица5[],2,FALSE)</f>
        <v>Kelly Williams</v>
      </c>
      <c r="W1139" s="19" t="str">
        <f>IFERROR(VLOOKUP(Таблица1[[#This Row],[Order ID]],Таблица4[],2,FALSE),"")</f>
        <v/>
      </c>
      <c r="X1139" s="19">
        <f>NOT(IFERROR(VLOOKUP(Таблица1[[#This Row],[Order ID]],Таблица4[],2,FALSE),0))*1</f>
        <v>1</v>
      </c>
      <c r="Y1139" s="19">
        <f>IF(SUMPRODUCT(($F$2:$F1139=F1139)*1)&gt;1,0,1)</f>
        <v>0</v>
      </c>
    </row>
    <row r="1140" spans="1:25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9" t="str">
        <f>VLOOKUP(Таблица1[[#This Row],[Region]],Таблица5[],2,FALSE)</f>
        <v>Kelly Williams</v>
      </c>
      <c r="W1140" s="19" t="str">
        <f>IFERROR(VLOOKUP(Таблица1[[#This Row],[Order ID]],Таблица4[],2,FALSE),"")</f>
        <v/>
      </c>
      <c r="X1140" s="19">
        <f>NOT(IFERROR(VLOOKUP(Таблица1[[#This Row],[Order ID]],Таблица4[],2,FALSE),0))*1</f>
        <v>1</v>
      </c>
      <c r="Y1140" s="19">
        <f>IF(SUMPRODUCT(($F$2:$F1140=F1140)*1)&gt;1,0,1)</f>
        <v>0</v>
      </c>
    </row>
    <row r="1141" spans="1:25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9" t="str">
        <f>VLOOKUP(Таблица1[[#This Row],[Region]],Таблица5[],2,FALSE)</f>
        <v>Kelly Williams</v>
      </c>
      <c r="W1141" s="19" t="str">
        <f>IFERROR(VLOOKUP(Таблица1[[#This Row],[Order ID]],Таблица4[],2,FALSE),"")</f>
        <v/>
      </c>
      <c r="X1141" s="19">
        <f>NOT(IFERROR(VLOOKUP(Таблица1[[#This Row],[Order ID]],Таблица4[],2,FALSE),0))*1</f>
        <v>1</v>
      </c>
      <c r="Y1141" s="19">
        <f>IF(SUMPRODUCT(($F$2:$F1141=F1141)*1)&gt;1,0,1)</f>
        <v>0</v>
      </c>
    </row>
    <row r="1142" spans="1:25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9" t="str">
        <f>VLOOKUP(Таблица1[[#This Row],[Region]],Таблица5[],2,FALSE)</f>
        <v>Kelly Williams</v>
      </c>
      <c r="W1142" s="19" t="str">
        <f>IFERROR(VLOOKUP(Таблица1[[#This Row],[Order ID]],Таблица4[],2,FALSE),"")</f>
        <v/>
      </c>
      <c r="X1142" s="19">
        <f>NOT(IFERROR(VLOOKUP(Таблица1[[#This Row],[Order ID]],Таблица4[],2,FALSE),0))*1</f>
        <v>1</v>
      </c>
      <c r="Y1142" s="19">
        <f>IF(SUMPRODUCT(($F$2:$F1142=F1142)*1)&gt;1,0,1)</f>
        <v>0</v>
      </c>
    </row>
    <row r="1143" spans="1:25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9" t="str">
        <f>VLOOKUP(Таблица1[[#This Row],[Region]],Таблица5[],2,FALSE)</f>
        <v>Anna Andreadi</v>
      </c>
      <c r="W1143" s="19" t="str">
        <f>IFERROR(VLOOKUP(Таблица1[[#This Row],[Order ID]],Таблица4[],2,FALSE),"")</f>
        <v/>
      </c>
      <c r="X1143" s="19">
        <f>NOT(IFERROR(VLOOKUP(Таблица1[[#This Row],[Order ID]],Таблица4[],2,FALSE),0))*1</f>
        <v>1</v>
      </c>
      <c r="Y1143" s="19">
        <f>IF(SUMPRODUCT(($F$2:$F1143=F1143)*1)&gt;1,0,1)</f>
        <v>0</v>
      </c>
    </row>
    <row r="1144" spans="1:25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9" t="str">
        <f>VLOOKUP(Таблица1[[#This Row],[Region]],Таблица5[],2,FALSE)</f>
        <v>Anna Andreadi</v>
      </c>
      <c r="W1144" s="19" t="str">
        <f>IFERROR(VLOOKUP(Таблица1[[#This Row],[Order ID]],Таблица4[],2,FALSE),"")</f>
        <v/>
      </c>
      <c r="X1144" s="19">
        <f>NOT(IFERROR(VLOOKUP(Таблица1[[#This Row],[Order ID]],Таблица4[],2,FALSE),0))*1</f>
        <v>1</v>
      </c>
      <c r="Y1144" s="19">
        <f>IF(SUMPRODUCT(($F$2:$F1144=F1144)*1)&gt;1,0,1)</f>
        <v>0</v>
      </c>
    </row>
    <row r="1145" spans="1:25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9" t="str">
        <f>VLOOKUP(Таблица1[[#This Row],[Region]],Таблица5[],2,FALSE)</f>
        <v>Anna Andreadi</v>
      </c>
      <c r="W1145" s="19" t="str">
        <f>IFERROR(VLOOKUP(Таблица1[[#This Row],[Order ID]],Таблица4[],2,FALSE),"")</f>
        <v/>
      </c>
      <c r="X1145" s="19">
        <f>NOT(IFERROR(VLOOKUP(Таблица1[[#This Row],[Order ID]],Таблица4[],2,FALSE),0))*1</f>
        <v>1</v>
      </c>
      <c r="Y1145" s="19">
        <f>IF(SUMPRODUCT(($F$2:$F1145=F1145)*1)&gt;1,0,1)</f>
        <v>0</v>
      </c>
    </row>
    <row r="1146" spans="1:25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9" t="str">
        <f>VLOOKUP(Таблица1[[#This Row],[Region]],Таблица5[],2,FALSE)</f>
        <v>Anna Andreadi</v>
      </c>
      <c r="W1146" s="19" t="str">
        <f>IFERROR(VLOOKUP(Таблица1[[#This Row],[Order ID]],Таблица4[],2,FALSE),"")</f>
        <v/>
      </c>
      <c r="X1146" s="19">
        <f>NOT(IFERROR(VLOOKUP(Таблица1[[#This Row],[Order ID]],Таблица4[],2,FALSE),0))*1</f>
        <v>1</v>
      </c>
      <c r="Y1146" s="19">
        <f>IF(SUMPRODUCT(($F$2:$F1146=F1146)*1)&gt;1,0,1)</f>
        <v>0</v>
      </c>
    </row>
    <row r="1147" spans="1:25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9" t="str">
        <f>VLOOKUP(Таблица1[[#This Row],[Region]],Таблица5[],2,FALSE)</f>
        <v>Anna Andreadi</v>
      </c>
      <c r="W1147" s="19" t="str">
        <f>IFERROR(VLOOKUP(Таблица1[[#This Row],[Order ID]],Таблица4[],2,FALSE),"")</f>
        <v/>
      </c>
      <c r="X1147" s="19">
        <f>NOT(IFERROR(VLOOKUP(Таблица1[[#This Row],[Order ID]],Таблица4[],2,FALSE),0))*1</f>
        <v>1</v>
      </c>
      <c r="Y1147" s="19">
        <f>IF(SUMPRODUCT(($F$2:$F1147=F1147)*1)&gt;1,0,1)</f>
        <v>0</v>
      </c>
    </row>
    <row r="1148" spans="1:25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9" t="str">
        <f>VLOOKUP(Таблица1[[#This Row],[Region]],Таблица5[],2,FALSE)</f>
        <v>Kelly Williams</v>
      </c>
      <c r="W1148" s="19" t="str">
        <f>IFERROR(VLOOKUP(Таблица1[[#This Row],[Order ID]],Таблица4[],2,FALSE),"")</f>
        <v/>
      </c>
      <c r="X1148" s="19">
        <f>NOT(IFERROR(VLOOKUP(Таблица1[[#This Row],[Order ID]],Таблица4[],2,FALSE),0))*1</f>
        <v>1</v>
      </c>
      <c r="Y1148" s="19">
        <f>IF(SUMPRODUCT(($F$2:$F1148=F1148)*1)&gt;1,0,1)</f>
        <v>1</v>
      </c>
    </row>
    <row r="1149" spans="1:25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9" t="str">
        <f>VLOOKUP(Таблица1[[#This Row],[Region]],Таблица5[],2,FALSE)</f>
        <v>Kelly Williams</v>
      </c>
      <c r="W1149" s="19" t="str">
        <f>IFERROR(VLOOKUP(Таблица1[[#This Row],[Order ID]],Таблица4[],2,FALSE),"")</f>
        <v/>
      </c>
      <c r="X1149" s="19">
        <f>NOT(IFERROR(VLOOKUP(Таблица1[[#This Row],[Order ID]],Таблица4[],2,FALSE),0))*1</f>
        <v>1</v>
      </c>
      <c r="Y1149" s="19">
        <f>IF(SUMPRODUCT(($F$2:$F1149=F1149)*1)&gt;1,0,1)</f>
        <v>0</v>
      </c>
    </row>
    <row r="1150" spans="1:25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9" t="str">
        <f>VLOOKUP(Таблица1[[#This Row],[Region]],Таблица5[],2,FALSE)</f>
        <v>Kelly Williams</v>
      </c>
      <c r="W1150" s="19" t="str">
        <f>IFERROR(VLOOKUP(Таблица1[[#This Row],[Order ID]],Таблица4[],2,FALSE),"")</f>
        <v/>
      </c>
      <c r="X1150" s="19">
        <f>NOT(IFERROR(VLOOKUP(Таблица1[[#This Row],[Order ID]],Таблица4[],2,FALSE),0))*1</f>
        <v>1</v>
      </c>
      <c r="Y1150" s="19">
        <f>IF(SUMPRODUCT(($F$2:$F1150=F1150)*1)&gt;1,0,1)</f>
        <v>0</v>
      </c>
    </row>
    <row r="1151" spans="1:25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9" t="str">
        <f>VLOOKUP(Таблица1[[#This Row],[Region]],Таблица5[],2,FALSE)</f>
        <v>Kelly Williams</v>
      </c>
      <c r="W1151" s="19" t="str">
        <f>IFERROR(VLOOKUP(Таблица1[[#This Row],[Order ID]],Таблица4[],2,FALSE),"")</f>
        <v/>
      </c>
      <c r="X1151" s="19">
        <f>NOT(IFERROR(VLOOKUP(Таблица1[[#This Row],[Order ID]],Таблица4[],2,FALSE),0))*1</f>
        <v>1</v>
      </c>
      <c r="Y1151" s="19">
        <f>IF(SUMPRODUCT(($F$2:$F1151=F1151)*1)&gt;1,0,1)</f>
        <v>0</v>
      </c>
    </row>
    <row r="1152" spans="1:25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9" t="str">
        <f>VLOOKUP(Таблица1[[#This Row],[Region]],Таблица5[],2,FALSE)</f>
        <v>Kelly Williams</v>
      </c>
      <c r="W1152" s="19" t="str">
        <f>IFERROR(VLOOKUP(Таблица1[[#This Row],[Order ID]],Таблица4[],2,FALSE),"")</f>
        <v/>
      </c>
      <c r="X1152" s="19">
        <f>NOT(IFERROR(VLOOKUP(Таблица1[[#This Row],[Order ID]],Таблица4[],2,FALSE),0))*1</f>
        <v>1</v>
      </c>
      <c r="Y1152" s="19">
        <f>IF(SUMPRODUCT(($F$2:$F1152=F1152)*1)&gt;1,0,1)</f>
        <v>0</v>
      </c>
    </row>
    <row r="1153" spans="1:25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9" t="str">
        <f>VLOOKUP(Таблица1[[#This Row],[Region]],Таблица5[],2,FALSE)</f>
        <v>Chuck Magee</v>
      </c>
      <c r="W1153" s="19" t="str">
        <f>IFERROR(VLOOKUP(Таблица1[[#This Row],[Order ID]],Таблица4[],2,FALSE),"")</f>
        <v/>
      </c>
      <c r="X1153" s="19">
        <f>NOT(IFERROR(VLOOKUP(Таблица1[[#This Row],[Order ID]],Таблица4[],2,FALSE),0))*1</f>
        <v>1</v>
      </c>
      <c r="Y1153" s="19">
        <f>IF(SUMPRODUCT(($F$2:$F1153=F1153)*1)&gt;1,0,1)</f>
        <v>0</v>
      </c>
    </row>
    <row r="1154" spans="1:25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9" t="str">
        <f>VLOOKUP(Таблица1[[#This Row],[Region]],Таблица5[],2,FALSE)</f>
        <v>Anna Andreadi</v>
      </c>
      <c r="W1154" s="19" t="str">
        <f>IFERROR(VLOOKUP(Таблица1[[#This Row],[Order ID]],Таблица4[],2,FALSE),"")</f>
        <v/>
      </c>
      <c r="X1154" s="19">
        <f>NOT(IFERROR(VLOOKUP(Таблица1[[#This Row],[Order ID]],Таблица4[],2,FALSE),0))*1</f>
        <v>1</v>
      </c>
      <c r="Y1154" s="19">
        <f>IF(SUMPRODUCT(($F$2:$F1154=F1154)*1)&gt;1,0,1)</f>
        <v>0</v>
      </c>
    </row>
    <row r="1155" spans="1:25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9" t="str">
        <f>VLOOKUP(Таблица1[[#This Row],[Region]],Таблица5[],2,FALSE)</f>
        <v>Anna Andreadi</v>
      </c>
      <c r="W1155" s="19" t="str">
        <f>IFERROR(VLOOKUP(Таблица1[[#This Row],[Order ID]],Таблица4[],2,FALSE),"")</f>
        <v/>
      </c>
      <c r="X1155" s="19">
        <f>NOT(IFERROR(VLOOKUP(Таблица1[[#This Row],[Order ID]],Таблица4[],2,FALSE),0))*1</f>
        <v>1</v>
      </c>
      <c r="Y1155" s="19">
        <f>IF(SUMPRODUCT(($F$2:$F1155=F1155)*1)&gt;1,0,1)</f>
        <v>0</v>
      </c>
    </row>
    <row r="1156" spans="1:25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9" t="str">
        <f>VLOOKUP(Таблица1[[#This Row],[Region]],Таблица5[],2,FALSE)</f>
        <v>Cassandra Brandow</v>
      </c>
      <c r="W1156" s="19" t="str">
        <f>IFERROR(VLOOKUP(Таблица1[[#This Row],[Order ID]],Таблица4[],2,FALSE),"")</f>
        <v/>
      </c>
      <c r="X1156" s="19">
        <f>NOT(IFERROR(VLOOKUP(Таблица1[[#This Row],[Order ID]],Таблица4[],2,FALSE),0))*1</f>
        <v>1</v>
      </c>
      <c r="Y1156" s="19">
        <f>IF(SUMPRODUCT(($F$2:$F1156=F1156)*1)&gt;1,0,1)</f>
        <v>0</v>
      </c>
    </row>
    <row r="1157" spans="1:25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9" t="str">
        <f>VLOOKUP(Таблица1[[#This Row],[Region]],Таблица5[],2,FALSE)</f>
        <v>Cassandra Brandow</v>
      </c>
      <c r="W1157" s="19" t="str">
        <f>IFERROR(VLOOKUP(Таблица1[[#This Row],[Order ID]],Таблица4[],2,FALSE),"")</f>
        <v/>
      </c>
      <c r="X1157" s="19">
        <f>NOT(IFERROR(VLOOKUP(Таблица1[[#This Row],[Order ID]],Таблица4[],2,FALSE),0))*1</f>
        <v>1</v>
      </c>
      <c r="Y1157" s="19">
        <f>IF(SUMPRODUCT(($F$2:$F1157=F1157)*1)&gt;1,0,1)</f>
        <v>0</v>
      </c>
    </row>
    <row r="1158" spans="1:25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9" t="str">
        <f>VLOOKUP(Таблица1[[#This Row],[Region]],Таблица5[],2,FALSE)</f>
        <v>Cassandra Brandow</v>
      </c>
      <c r="W1158" s="19" t="str">
        <f>IFERROR(VLOOKUP(Таблица1[[#This Row],[Order ID]],Таблица4[],2,FALSE),"")</f>
        <v/>
      </c>
      <c r="X1158" s="19">
        <f>NOT(IFERROR(VLOOKUP(Таблица1[[#This Row],[Order ID]],Таблица4[],2,FALSE),0))*1</f>
        <v>1</v>
      </c>
      <c r="Y1158" s="19">
        <f>IF(SUMPRODUCT(($F$2:$F1158=F1158)*1)&gt;1,0,1)</f>
        <v>0</v>
      </c>
    </row>
    <row r="1159" spans="1:25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9" t="str">
        <f>VLOOKUP(Таблица1[[#This Row],[Region]],Таблица5[],2,FALSE)</f>
        <v>Cassandra Brandow</v>
      </c>
      <c r="W1159" s="19" t="str">
        <f>IFERROR(VLOOKUP(Таблица1[[#This Row],[Order ID]],Таблица4[],2,FALSE),"")</f>
        <v/>
      </c>
      <c r="X1159" s="19">
        <f>NOT(IFERROR(VLOOKUP(Таблица1[[#This Row],[Order ID]],Таблица4[],2,FALSE),0))*1</f>
        <v>1</v>
      </c>
      <c r="Y1159" s="19">
        <f>IF(SUMPRODUCT(($F$2:$F1159=F1159)*1)&gt;1,0,1)</f>
        <v>0</v>
      </c>
    </row>
    <row r="1160" spans="1:25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9" t="str">
        <f>VLOOKUP(Таблица1[[#This Row],[Region]],Таблица5[],2,FALSE)</f>
        <v>Anna Andreadi</v>
      </c>
      <c r="W1160" s="19" t="str">
        <f>IFERROR(VLOOKUP(Таблица1[[#This Row],[Order ID]],Таблица4[],2,FALSE),"")</f>
        <v/>
      </c>
      <c r="X1160" s="19">
        <f>NOT(IFERROR(VLOOKUP(Таблица1[[#This Row],[Order ID]],Таблица4[],2,FALSE),0))*1</f>
        <v>1</v>
      </c>
      <c r="Y1160" s="19">
        <f>IF(SUMPRODUCT(($F$2:$F1160=F1160)*1)&gt;1,0,1)</f>
        <v>0</v>
      </c>
    </row>
    <row r="1161" spans="1:25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9" t="str">
        <f>VLOOKUP(Таблица1[[#This Row],[Region]],Таблица5[],2,FALSE)</f>
        <v>Kelly Williams</v>
      </c>
      <c r="W1161" s="19" t="str">
        <f>IFERROR(VLOOKUP(Таблица1[[#This Row],[Order ID]],Таблица4[],2,FALSE),"")</f>
        <v/>
      </c>
      <c r="X1161" s="19">
        <f>NOT(IFERROR(VLOOKUP(Таблица1[[#This Row],[Order ID]],Таблица4[],2,FALSE),0))*1</f>
        <v>1</v>
      </c>
      <c r="Y1161" s="19">
        <f>IF(SUMPRODUCT(($F$2:$F1161=F1161)*1)&gt;1,0,1)</f>
        <v>1</v>
      </c>
    </row>
    <row r="1162" spans="1:25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9" t="str">
        <f>VLOOKUP(Таблица1[[#This Row],[Region]],Таблица5[],2,FALSE)</f>
        <v>Kelly Williams</v>
      </c>
      <c r="W1162" s="19" t="str">
        <f>IFERROR(VLOOKUP(Таблица1[[#This Row],[Order ID]],Таблица4[],2,FALSE),"")</f>
        <v/>
      </c>
      <c r="X1162" s="19">
        <f>NOT(IFERROR(VLOOKUP(Таблица1[[#This Row],[Order ID]],Таблица4[],2,FALSE),0))*1</f>
        <v>1</v>
      </c>
      <c r="Y1162" s="19">
        <f>IF(SUMPRODUCT(($F$2:$F1162=F1162)*1)&gt;1,0,1)</f>
        <v>0</v>
      </c>
    </row>
    <row r="1163" spans="1:25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9" t="str">
        <f>VLOOKUP(Таблица1[[#This Row],[Region]],Таблица5[],2,FALSE)</f>
        <v>Anna Andreadi</v>
      </c>
      <c r="W1163" s="19">
        <f>IFERROR(VLOOKUP(Таблица1[[#This Row],[Order ID]],Таблица4[],2,FALSE),"")</f>
        <v>1</v>
      </c>
      <c r="X1163" s="19">
        <f>NOT(IFERROR(VLOOKUP(Таблица1[[#This Row],[Order ID]],Таблица4[],2,FALSE),0))*1</f>
        <v>0</v>
      </c>
      <c r="Y1163" s="19">
        <f>IF(SUMPRODUCT(($F$2:$F1163=F1163)*1)&gt;1,0,1)</f>
        <v>1</v>
      </c>
    </row>
    <row r="1164" spans="1:25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9" t="str">
        <f>VLOOKUP(Таблица1[[#This Row],[Region]],Таблица5[],2,FALSE)</f>
        <v>Chuck Magee</v>
      </c>
      <c r="W1164" s="19" t="str">
        <f>IFERROR(VLOOKUP(Таблица1[[#This Row],[Order ID]],Таблица4[],2,FALSE),"")</f>
        <v/>
      </c>
      <c r="X1164" s="19">
        <f>NOT(IFERROR(VLOOKUP(Таблица1[[#This Row],[Order ID]],Таблица4[],2,FALSE),0))*1</f>
        <v>1</v>
      </c>
      <c r="Y1164" s="19">
        <f>IF(SUMPRODUCT(($F$2:$F1164=F1164)*1)&gt;1,0,1)</f>
        <v>1</v>
      </c>
    </row>
    <row r="1165" spans="1:25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9" t="str">
        <f>VLOOKUP(Таблица1[[#This Row],[Region]],Таблица5[],2,FALSE)</f>
        <v>Chuck Magee</v>
      </c>
      <c r="W1165" s="19" t="str">
        <f>IFERROR(VLOOKUP(Таблица1[[#This Row],[Order ID]],Таблица4[],2,FALSE),"")</f>
        <v/>
      </c>
      <c r="X1165" s="19">
        <f>NOT(IFERROR(VLOOKUP(Таблица1[[#This Row],[Order ID]],Таблица4[],2,FALSE),0))*1</f>
        <v>1</v>
      </c>
      <c r="Y1165" s="19">
        <f>IF(SUMPRODUCT(($F$2:$F1165=F1165)*1)&gt;1,0,1)</f>
        <v>0</v>
      </c>
    </row>
    <row r="1166" spans="1:25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9" t="str">
        <f>VLOOKUP(Таблица1[[#This Row],[Region]],Таблица5[],2,FALSE)</f>
        <v>Chuck Magee</v>
      </c>
      <c r="W1166" s="19" t="str">
        <f>IFERROR(VLOOKUP(Таблица1[[#This Row],[Order ID]],Таблица4[],2,FALSE),"")</f>
        <v/>
      </c>
      <c r="X1166" s="19">
        <f>NOT(IFERROR(VLOOKUP(Таблица1[[#This Row],[Order ID]],Таблица4[],2,FALSE),0))*1</f>
        <v>1</v>
      </c>
      <c r="Y1166" s="19">
        <f>IF(SUMPRODUCT(($F$2:$F1166=F1166)*1)&gt;1,0,1)</f>
        <v>0</v>
      </c>
    </row>
    <row r="1167" spans="1:25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9" t="str">
        <f>VLOOKUP(Таблица1[[#This Row],[Region]],Таблица5[],2,FALSE)</f>
        <v>Kelly Williams</v>
      </c>
      <c r="W1167" s="19" t="str">
        <f>IFERROR(VLOOKUP(Таблица1[[#This Row],[Order ID]],Таблица4[],2,FALSE),"")</f>
        <v/>
      </c>
      <c r="X1167" s="19">
        <f>NOT(IFERROR(VLOOKUP(Таблица1[[#This Row],[Order ID]],Таблица4[],2,FALSE),0))*1</f>
        <v>1</v>
      </c>
      <c r="Y1167" s="19">
        <f>IF(SUMPRODUCT(($F$2:$F1167=F1167)*1)&gt;1,0,1)</f>
        <v>1</v>
      </c>
    </row>
    <row r="1168" spans="1:25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9" t="str">
        <f>VLOOKUP(Таблица1[[#This Row],[Region]],Таблица5[],2,FALSE)</f>
        <v>Anna Andreadi</v>
      </c>
      <c r="W1168" s="19" t="str">
        <f>IFERROR(VLOOKUP(Таблица1[[#This Row],[Order ID]],Таблица4[],2,FALSE),"")</f>
        <v/>
      </c>
      <c r="X1168" s="19">
        <f>NOT(IFERROR(VLOOKUP(Таблица1[[#This Row],[Order ID]],Таблица4[],2,FALSE),0))*1</f>
        <v>1</v>
      </c>
      <c r="Y1168" s="19">
        <f>IF(SUMPRODUCT(($F$2:$F1168=F1168)*1)&gt;1,0,1)</f>
        <v>0</v>
      </c>
    </row>
    <row r="1169" spans="1:25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9" t="str">
        <f>VLOOKUP(Таблица1[[#This Row],[Region]],Таблица5[],2,FALSE)</f>
        <v>Chuck Magee</v>
      </c>
      <c r="W1169" s="19" t="str">
        <f>IFERROR(VLOOKUP(Таблица1[[#This Row],[Order ID]],Таблица4[],2,FALSE),"")</f>
        <v/>
      </c>
      <c r="X1169" s="19">
        <f>NOT(IFERROR(VLOOKUP(Таблица1[[#This Row],[Order ID]],Таблица4[],2,FALSE),0))*1</f>
        <v>1</v>
      </c>
      <c r="Y1169" s="19">
        <f>IF(SUMPRODUCT(($F$2:$F1169=F1169)*1)&gt;1,0,1)</f>
        <v>0</v>
      </c>
    </row>
    <row r="1170" spans="1:25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9" t="str">
        <f>VLOOKUP(Таблица1[[#This Row],[Region]],Таблица5[],2,FALSE)</f>
        <v>Chuck Magee</v>
      </c>
      <c r="W1170" s="19" t="str">
        <f>IFERROR(VLOOKUP(Таблица1[[#This Row],[Order ID]],Таблица4[],2,FALSE),"")</f>
        <v/>
      </c>
      <c r="X1170" s="19">
        <f>NOT(IFERROR(VLOOKUP(Таблица1[[#This Row],[Order ID]],Таблица4[],2,FALSE),0))*1</f>
        <v>1</v>
      </c>
      <c r="Y1170" s="19">
        <f>IF(SUMPRODUCT(($F$2:$F1170=F1170)*1)&gt;1,0,1)</f>
        <v>0</v>
      </c>
    </row>
    <row r="1171" spans="1:25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9" t="str">
        <f>VLOOKUP(Таблица1[[#This Row],[Region]],Таблица5[],2,FALSE)</f>
        <v>Chuck Magee</v>
      </c>
      <c r="W1171" s="19" t="str">
        <f>IFERROR(VLOOKUP(Таблица1[[#This Row],[Order ID]],Таблица4[],2,FALSE),"")</f>
        <v/>
      </c>
      <c r="X1171" s="19">
        <f>NOT(IFERROR(VLOOKUP(Таблица1[[#This Row],[Order ID]],Таблица4[],2,FALSE),0))*1</f>
        <v>1</v>
      </c>
      <c r="Y1171" s="19">
        <f>IF(SUMPRODUCT(($F$2:$F1171=F1171)*1)&gt;1,0,1)</f>
        <v>0</v>
      </c>
    </row>
    <row r="1172" spans="1:25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9" t="str">
        <f>VLOOKUP(Таблица1[[#This Row],[Region]],Таблица5[],2,FALSE)</f>
        <v>Chuck Magee</v>
      </c>
      <c r="W1172" s="19" t="str">
        <f>IFERROR(VLOOKUP(Таблица1[[#This Row],[Order ID]],Таблица4[],2,FALSE),"")</f>
        <v/>
      </c>
      <c r="X1172" s="19">
        <f>NOT(IFERROR(VLOOKUP(Таблица1[[#This Row],[Order ID]],Таблица4[],2,FALSE),0))*1</f>
        <v>1</v>
      </c>
      <c r="Y1172" s="19">
        <f>IF(SUMPRODUCT(($F$2:$F1172=F1172)*1)&gt;1,0,1)</f>
        <v>0</v>
      </c>
    </row>
    <row r="1173" spans="1:25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9" t="str">
        <f>VLOOKUP(Таблица1[[#This Row],[Region]],Таблица5[],2,FALSE)</f>
        <v>Kelly Williams</v>
      </c>
      <c r="W1173" s="19" t="str">
        <f>IFERROR(VLOOKUP(Таблица1[[#This Row],[Order ID]],Таблица4[],2,FALSE),"")</f>
        <v/>
      </c>
      <c r="X1173" s="19">
        <f>NOT(IFERROR(VLOOKUP(Таблица1[[#This Row],[Order ID]],Таблица4[],2,FALSE),0))*1</f>
        <v>1</v>
      </c>
      <c r="Y1173" s="19">
        <f>IF(SUMPRODUCT(($F$2:$F1173=F1173)*1)&gt;1,0,1)</f>
        <v>0</v>
      </c>
    </row>
    <row r="1174" spans="1:25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9" t="str">
        <f>VLOOKUP(Таблица1[[#This Row],[Region]],Таблица5[],2,FALSE)</f>
        <v>Anna Andreadi</v>
      </c>
      <c r="W1174" s="19" t="str">
        <f>IFERROR(VLOOKUP(Таблица1[[#This Row],[Order ID]],Таблица4[],2,FALSE),"")</f>
        <v/>
      </c>
      <c r="X1174" s="19">
        <f>NOT(IFERROR(VLOOKUP(Таблица1[[#This Row],[Order ID]],Таблица4[],2,FALSE),0))*1</f>
        <v>1</v>
      </c>
      <c r="Y1174" s="19">
        <f>IF(SUMPRODUCT(($F$2:$F1174=F1174)*1)&gt;1,0,1)</f>
        <v>0</v>
      </c>
    </row>
    <row r="1175" spans="1:25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9" t="str">
        <f>VLOOKUP(Таблица1[[#This Row],[Region]],Таблица5[],2,FALSE)</f>
        <v>Kelly Williams</v>
      </c>
      <c r="W1175" s="19" t="str">
        <f>IFERROR(VLOOKUP(Таблица1[[#This Row],[Order ID]],Таблица4[],2,FALSE),"")</f>
        <v/>
      </c>
      <c r="X1175" s="19">
        <f>NOT(IFERROR(VLOOKUP(Таблица1[[#This Row],[Order ID]],Таблица4[],2,FALSE),0))*1</f>
        <v>1</v>
      </c>
      <c r="Y1175" s="19">
        <f>IF(SUMPRODUCT(($F$2:$F1175=F1175)*1)&gt;1,0,1)</f>
        <v>0</v>
      </c>
    </row>
    <row r="1176" spans="1:25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9" t="str">
        <f>VLOOKUP(Таблица1[[#This Row],[Region]],Таблица5[],2,FALSE)</f>
        <v>Chuck Magee</v>
      </c>
      <c r="W1176" s="19" t="str">
        <f>IFERROR(VLOOKUP(Таблица1[[#This Row],[Order ID]],Таблица4[],2,FALSE),"")</f>
        <v/>
      </c>
      <c r="X1176" s="19">
        <f>NOT(IFERROR(VLOOKUP(Таблица1[[#This Row],[Order ID]],Таблица4[],2,FALSE),0))*1</f>
        <v>1</v>
      </c>
      <c r="Y1176" s="19">
        <f>IF(SUMPRODUCT(($F$2:$F1176=F1176)*1)&gt;1,0,1)</f>
        <v>0</v>
      </c>
    </row>
    <row r="1177" spans="1:25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9" t="str">
        <f>VLOOKUP(Таблица1[[#This Row],[Region]],Таблица5[],2,FALSE)</f>
        <v>Chuck Magee</v>
      </c>
      <c r="W1177" s="19" t="str">
        <f>IFERROR(VLOOKUP(Таблица1[[#This Row],[Order ID]],Таблица4[],2,FALSE),"")</f>
        <v/>
      </c>
      <c r="X1177" s="19">
        <f>NOT(IFERROR(VLOOKUP(Таблица1[[#This Row],[Order ID]],Таблица4[],2,FALSE),0))*1</f>
        <v>1</v>
      </c>
      <c r="Y1177" s="19">
        <f>IF(SUMPRODUCT(($F$2:$F1177=F1177)*1)&gt;1,0,1)</f>
        <v>0</v>
      </c>
    </row>
    <row r="1178" spans="1:25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9" t="str">
        <f>VLOOKUP(Таблица1[[#This Row],[Region]],Таблица5[],2,FALSE)</f>
        <v>Anna Andreadi</v>
      </c>
      <c r="W1178" s="19" t="str">
        <f>IFERROR(VLOOKUP(Таблица1[[#This Row],[Order ID]],Таблица4[],2,FALSE),"")</f>
        <v/>
      </c>
      <c r="X1178" s="19">
        <f>NOT(IFERROR(VLOOKUP(Таблица1[[#This Row],[Order ID]],Таблица4[],2,FALSE),0))*1</f>
        <v>1</v>
      </c>
      <c r="Y1178" s="19">
        <f>IF(SUMPRODUCT(($F$2:$F1178=F1178)*1)&gt;1,0,1)</f>
        <v>1</v>
      </c>
    </row>
    <row r="1179" spans="1:25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9" t="str">
        <f>VLOOKUP(Таблица1[[#This Row],[Region]],Таблица5[],2,FALSE)</f>
        <v>Chuck Magee</v>
      </c>
      <c r="W1179" s="19" t="str">
        <f>IFERROR(VLOOKUP(Таблица1[[#This Row],[Order ID]],Таблица4[],2,FALSE),"")</f>
        <v/>
      </c>
      <c r="X1179" s="19">
        <f>NOT(IFERROR(VLOOKUP(Таблица1[[#This Row],[Order ID]],Таблица4[],2,FALSE),0))*1</f>
        <v>1</v>
      </c>
      <c r="Y1179" s="19">
        <f>IF(SUMPRODUCT(($F$2:$F1179=F1179)*1)&gt;1,0,1)</f>
        <v>0</v>
      </c>
    </row>
    <row r="1180" spans="1:25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9" t="str">
        <f>VLOOKUP(Таблица1[[#This Row],[Region]],Таблица5[],2,FALSE)</f>
        <v>Chuck Magee</v>
      </c>
      <c r="W1180" s="19" t="str">
        <f>IFERROR(VLOOKUP(Таблица1[[#This Row],[Order ID]],Таблица4[],2,FALSE),"")</f>
        <v/>
      </c>
      <c r="X1180" s="19">
        <f>NOT(IFERROR(VLOOKUP(Таблица1[[#This Row],[Order ID]],Таблица4[],2,FALSE),0))*1</f>
        <v>1</v>
      </c>
      <c r="Y1180" s="19">
        <f>IF(SUMPRODUCT(($F$2:$F1180=F1180)*1)&gt;1,0,1)</f>
        <v>0</v>
      </c>
    </row>
    <row r="1181" spans="1:25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9" t="str">
        <f>VLOOKUP(Таблица1[[#This Row],[Region]],Таблица5[],2,FALSE)</f>
        <v>Kelly Williams</v>
      </c>
      <c r="W1181" s="19" t="str">
        <f>IFERROR(VLOOKUP(Таблица1[[#This Row],[Order ID]],Таблица4[],2,FALSE),"")</f>
        <v/>
      </c>
      <c r="X1181" s="19">
        <f>NOT(IFERROR(VLOOKUP(Таблица1[[#This Row],[Order ID]],Таблица4[],2,FALSE),0))*1</f>
        <v>1</v>
      </c>
      <c r="Y1181" s="19">
        <f>IF(SUMPRODUCT(($F$2:$F1181=F1181)*1)&gt;1,0,1)</f>
        <v>1</v>
      </c>
    </row>
    <row r="1182" spans="1:25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9" t="str">
        <f>VLOOKUP(Таблица1[[#This Row],[Region]],Таблица5[],2,FALSE)</f>
        <v>Chuck Magee</v>
      </c>
      <c r="W1182" s="19" t="str">
        <f>IFERROR(VLOOKUP(Таблица1[[#This Row],[Order ID]],Таблица4[],2,FALSE),"")</f>
        <v/>
      </c>
      <c r="X1182" s="19">
        <f>NOT(IFERROR(VLOOKUP(Таблица1[[#This Row],[Order ID]],Таблица4[],2,FALSE),0))*1</f>
        <v>1</v>
      </c>
      <c r="Y1182" s="19">
        <f>IF(SUMPRODUCT(($F$2:$F1182=F1182)*1)&gt;1,0,1)</f>
        <v>0</v>
      </c>
    </row>
    <row r="1183" spans="1:25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9" t="str">
        <f>VLOOKUP(Таблица1[[#This Row],[Region]],Таблица5[],2,FALSE)</f>
        <v>Chuck Magee</v>
      </c>
      <c r="W1183" s="19" t="str">
        <f>IFERROR(VLOOKUP(Таблица1[[#This Row],[Order ID]],Таблица4[],2,FALSE),"")</f>
        <v/>
      </c>
      <c r="X1183" s="19">
        <f>NOT(IFERROR(VLOOKUP(Таблица1[[#This Row],[Order ID]],Таблица4[],2,FALSE),0))*1</f>
        <v>1</v>
      </c>
      <c r="Y1183" s="19">
        <f>IF(SUMPRODUCT(($F$2:$F1183=F1183)*1)&gt;1,0,1)</f>
        <v>0</v>
      </c>
    </row>
    <row r="1184" spans="1:25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9" t="str">
        <f>VLOOKUP(Таблица1[[#This Row],[Region]],Таблица5[],2,FALSE)</f>
        <v>Cassandra Brandow</v>
      </c>
      <c r="W1184" s="19" t="str">
        <f>IFERROR(VLOOKUP(Таблица1[[#This Row],[Order ID]],Таблица4[],2,FALSE),"")</f>
        <v/>
      </c>
      <c r="X1184" s="19">
        <f>NOT(IFERROR(VLOOKUP(Таблица1[[#This Row],[Order ID]],Таблица4[],2,FALSE),0))*1</f>
        <v>1</v>
      </c>
      <c r="Y1184" s="19">
        <f>IF(SUMPRODUCT(($F$2:$F1184=F1184)*1)&gt;1,0,1)</f>
        <v>0</v>
      </c>
    </row>
    <row r="1185" spans="1:25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9" t="str">
        <f>VLOOKUP(Таблица1[[#This Row],[Region]],Таблица5[],2,FALSE)</f>
        <v>Cassandra Brandow</v>
      </c>
      <c r="W1185" s="19" t="str">
        <f>IFERROR(VLOOKUP(Таблица1[[#This Row],[Order ID]],Таблица4[],2,FALSE),"")</f>
        <v/>
      </c>
      <c r="X1185" s="19">
        <f>NOT(IFERROR(VLOOKUP(Таблица1[[#This Row],[Order ID]],Таблица4[],2,FALSE),0))*1</f>
        <v>1</v>
      </c>
      <c r="Y1185" s="19">
        <f>IF(SUMPRODUCT(($F$2:$F1185=F1185)*1)&gt;1,0,1)</f>
        <v>0</v>
      </c>
    </row>
    <row r="1186" spans="1:25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9" t="str">
        <f>VLOOKUP(Таблица1[[#This Row],[Region]],Таблица5[],2,FALSE)</f>
        <v>Anna Andreadi</v>
      </c>
      <c r="W1186" s="19">
        <f>IFERROR(VLOOKUP(Таблица1[[#This Row],[Order ID]],Таблица4[],2,FALSE),"")</f>
        <v>1</v>
      </c>
      <c r="X1186" s="19">
        <f>NOT(IFERROR(VLOOKUP(Таблица1[[#This Row],[Order ID]],Таблица4[],2,FALSE),0))*1</f>
        <v>0</v>
      </c>
      <c r="Y1186" s="19">
        <f>IF(SUMPRODUCT(($F$2:$F1186=F1186)*1)&gt;1,0,1)</f>
        <v>1</v>
      </c>
    </row>
    <row r="1187" spans="1:25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9" t="str">
        <f>VLOOKUP(Таблица1[[#This Row],[Region]],Таблица5[],2,FALSE)</f>
        <v>Anna Andreadi</v>
      </c>
      <c r="W1187" s="19">
        <f>IFERROR(VLOOKUP(Таблица1[[#This Row],[Order ID]],Таблица4[],2,FALSE),"")</f>
        <v>1</v>
      </c>
      <c r="X1187" s="19">
        <f>NOT(IFERROR(VLOOKUP(Таблица1[[#This Row],[Order ID]],Таблица4[],2,FALSE),0))*1</f>
        <v>0</v>
      </c>
      <c r="Y1187" s="19">
        <f>IF(SUMPRODUCT(($F$2:$F1187=F1187)*1)&gt;1,0,1)</f>
        <v>0</v>
      </c>
    </row>
    <row r="1188" spans="1:25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9" t="str">
        <f>VLOOKUP(Таблица1[[#This Row],[Region]],Таблица5[],2,FALSE)</f>
        <v>Anna Andreadi</v>
      </c>
      <c r="W1188" s="19">
        <f>IFERROR(VLOOKUP(Таблица1[[#This Row],[Order ID]],Таблица4[],2,FALSE),"")</f>
        <v>1</v>
      </c>
      <c r="X1188" s="19">
        <f>NOT(IFERROR(VLOOKUP(Таблица1[[#This Row],[Order ID]],Таблица4[],2,FALSE),0))*1</f>
        <v>0</v>
      </c>
      <c r="Y1188" s="19">
        <f>IF(SUMPRODUCT(($F$2:$F1188=F1188)*1)&gt;1,0,1)</f>
        <v>0</v>
      </c>
    </row>
    <row r="1189" spans="1:25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9" t="str">
        <f>VLOOKUP(Таблица1[[#This Row],[Region]],Таблица5[],2,FALSE)</f>
        <v>Anna Andreadi</v>
      </c>
      <c r="W1189" s="19">
        <f>IFERROR(VLOOKUP(Таблица1[[#This Row],[Order ID]],Таблица4[],2,FALSE),"")</f>
        <v>1</v>
      </c>
      <c r="X1189" s="19">
        <f>NOT(IFERROR(VLOOKUP(Таблица1[[#This Row],[Order ID]],Таблица4[],2,FALSE),0))*1</f>
        <v>0</v>
      </c>
      <c r="Y1189" s="19">
        <f>IF(SUMPRODUCT(($F$2:$F1189=F1189)*1)&gt;1,0,1)</f>
        <v>0</v>
      </c>
    </row>
    <row r="1190" spans="1:25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9" t="str">
        <f>VLOOKUP(Таблица1[[#This Row],[Region]],Таблица5[],2,FALSE)</f>
        <v>Anna Andreadi</v>
      </c>
      <c r="W1190" s="19">
        <f>IFERROR(VLOOKUP(Таблица1[[#This Row],[Order ID]],Таблица4[],2,FALSE),"")</f>
        <v>1</v>
      </c>
      <c r="X1190" s="19">
        <f>NOT(IFERROR(VLOOKUP(Таблица1[[#This Row],[Order ID]],Таблица4[],2,FALSE),0))*1</f>
        <v>0</v>
      </c>
      <c r="Y1190" s="19">
        <f>IF(SUMPRODUCT(($F$2:$F1190=F1190)*1)&gt;1,0,1)</f>
        <v>1</v>
      </c>
    </row>
    <row r="1191" spans="1:25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9" t="str">
        <f>VLOOKUP(Таблица1[[#This Row],[Region]],Таблица5[],2,FALSE)</f>
        <v>Anna Andreadi</v>
      </c>
      <c r="W1191" s="19">
        <f>IFERROR(VLOOKUP(Таблица1[[#This Row],[Order ID]],Таблица4[],2,FALSE),"")</f>
        <v>1</v>
      </c>
      <c r="X1191" s="19">
        <f>NOT(IFERROR(VLOOKUP(Таблица1[[#This Row],[Order ID]],Таблица4[],2,FALSE),0))*1</f>
        <v>0</v>
      </c>
      <c r="Y1191" s="19">
        <f>IF(SUMPRODUCT(($F$2:$F1191=F1191)*1)&gt;1,0,1)</f>
        <v>0</v>
      </c>
    </row>
    <row r="1192" spans="1:25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9" t="str">
        <f>VLOOKUP(Таблица1[[#This Row],[Region]],Таблица5[],2,FALSE)</f>
        <v>Anna Andreadi</v>
      </c>
      <c r="W1192" s="19">
        <f>IFERROR(VLOOKUP(Таблица1[[#This Row],[Order ID]],Таблица4[],2,FALSE),"")</f>
        <v>1</v>
      </c>
      <c r="X1192" s="19">
        <f>NOT(IFERROR(VLOOKUP(Таблица1[[#This Row],[Order ID]],Таблица4[],2,FALSE),0))*1</f>
        <v>0</v>
      </c>
      <c r="Y1192" s="19">
        <f>IF(SUMPRODUCT(($F$2:$F1192=F1192)*1)&gt;1,0,1)</f>
        <v>0</v>
      </c>
    </row>
    <row r="1193" spans="1:25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9" t="str">
        <f>VLOOKUP(Таблица1[[#This Row],[Region]],Таблица5[],2,FALSE)</f>
        <v>Anna Andreadi</v>
      </c>
      <c r="W1193" s="19">
        <f>IFERROR(VLOOKUP(Таблица1[[#This Row],[Order ID]],Таблица4[],2,FALSE),"")</f>
        <v>1</v>
      </c>
      <c r="X1193" s="19">
        <f>NOT(IFERROR(VLOOKUP(Таблица1[[#This Row],[Order ID]],Таблица4[],2,FALSE),0))*1</f>
        <v>0</v>
      </c>
      <c r="Y1193" s="19">
        <f>IF(SUMPRODUCT(($F$2:$F1193=F1193)*1)&gt;1,0,1)</f>
        <v>0</v>
      </c>
    </row>
    <row r="1194" spans="1:25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9" t="str">
        <f>VLOOKUP(Таблица1[[#This Row],[Region]],Таблица5[],2,FALSE)</f>
        <v>Anna Andreadi</v>
      </c>
      <c r="W1194" s="19">
        <f>IFERROR(VLOOKUP(Таблица1[[#This Row],[Order ID]],Таблица4[],2,FALSE),"")</f>
        <v>1</v>
      </c>
      <c r="X1194" s="19">
        <f>NOT(IFERROR(VLOOKUP(Таблица1[[#This Row],[Order ID]],Таблица4[],2,FALSE),0))*1</f>
        <v>0</v>
      </c>
      <c r="Y1194" s="19">
        <f>IF(SUMPRODUCT(($F$2:$F1194=F1194)*1)&gt;1,0,1)</f>
        <v>0</v>
      </c>
    </row>
    <row r="1195" spans="1:25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9" t="str">
        <f>VLOOKUP(Таблица1[[#This Row],[Region]],Таблица5[],2,FALSE)</f>
        <v>Cassandra Brandow</v>
      </c>
      <c r="W1195" s="19" t="str">
        <f>IFERROR(VLOOKUP(Таблица1[[#This Row],[Order ID]],Таблица4[],2,FALSE),"")</f>
        <v/>
      </c>
      <c r="X1195" s="19">
        <f>NOT(IFERROR(VLOOKUP(Таблица1[[#This Row],[Order ID]],Таблица4[],2,FALSE),0))*1</f>
        <v>1</v>
      </c>
      <c r="Y1195" s="19">
        <f>IF(SUMPRODUCT(($F$2:$F1195=F1195)*1)&gt;1,0,1)</f>
        <v>0</v>
      </c>
    </row>
    <row r="1196" spans="1:25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9" t="str">
        <f>VLOOKUP(Таблица1[[#This Row],[Region]],Таблица5[],2,FALSE)</f>
        <v>Cassandra Brandow</v>
      </c>
      <c r="W1196" s="19" t="str">
        <f>IFERROR(VLOOKUP(Таблица1[[#This Row],[Order ID]],Таблица4[],2,FALSE),"")</f>
        <v/>
      </c>
      <c r="X1196" s="19">
        <f>NOT(IFERROR(VLOOKUP(Таблица1[[#This Row],[Order ID]],Таблица4[],2,FALSE),0))*1</f>
        <v>1</v>
      </c>
      <c r="Y1196" s="19">
        <f>IF(SUMPRODUCT(($F$2:$F1196=F1196)*1)&gt;1,0,1)</f>
        <v>0</v>
      </c>
    </row>
    <row r="1197" spans="1:25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9" t="str">
        <f>VLOOKUP(Таблица1[[#This Row],[Region]],Таблица5[],2,FALSE)</f>
        <v>Cassandra Brandow</v>
      </c>
      <c r="W1197" s="19" t="str">
        <f>IFERROR(VLOOKUP(Таблица1[[#This Row],[Order ID]],Таблица4[],2,FALSE),"")</f>
        <v/>
      </c>
      <c r="X1197" s="19">
        <f>NOT(IFERROR(VLOOKUP(Таблица1[[#This Row],[Order ID]],Таблица4[],2,FALSE),0))*1</f>
        <v>1</v>
      </c>
      <c r="Y1197" s="19">
        <f>IF(SUMPRODUCT(($F$2:$F1197=F1197)*1)&gt;1,0,1)</f>
        <v>0</v>
      </c>
    </row>
    <row r="1198" spans="1:25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9" t="str">
        <f>VLOOKUP(Таблица1[[#This Row],[Region]],Таблица5[],2,FALSE)</f>
        <v>Cassandra Brandow</v>
      </c>
      <c r="W1198" s="19" t="str">
        <f>IFERROR(VLOOKUP(Таблица1[[#This Row],[Order ID]],Таблица4[],2,FALSE),"")</f>
        <v/>
      </c>
      <c r="X1198" s="19">
        <f>NOT(IFERROR(VLOOKUP(Таблица1[[#This Row],[Order ID]],Таблица4[],2,FALSE),0))*1</f>
        <v>1</v>
      </c>
      <c r="Y1198" s="19">
        <f>IF(SUMPRODUCT(($F$2:$F1198=F1198)*1)&gt;1,0,1)</f>
        <v>0</v>
      </c>
    </row>
    <row r="1199" spans="1:25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9" t="str">
        <f>VLOOKUP(Таблица1[[#This Row],[Region]],Таблица5[],2,FALSE)</f>
        <v>Kelly Williams</v>
      </c>
      <c r="W1199" s="19" t="str">
        <f>IFERROR(VLOOKUP(Таблица1[[#This Row],[Order ID]],Таблица4[],2,FALSE),"")</f>
        <v/>
      </c>
      <c r="X1199" s="19">
        <f>NOT(IFERROR(VLOOKUP(Таблица1[[#This Row],[Order ID]],Таблица4[],2,FALSE),0))*1</f>
        <v>1</v>
      </c>
      <c r="Y1199" s="19">
        <f>IF(SUMPRODUCT(($F$2:$F1199=F1199)*1)&gt;1,0,1)</f>
        <v>0</v>
      </c>
    </row>
    <row r="1200" spans="1:25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9" t="str">
        <f>VLOOKUP(Таблица1[[#This Row],[Region]],Таблица5[],2,FALSE)</f>
        <v>Kelly Williams</v>
      </c>
      <c r="W1200" s="19" t="str">
        <f>IFERROR(VLOOKUP(Таблица1[[#This Row],[Order ID]],Таблица4[],2,FALSE),"")</f>
        <v/>
      </c>
      <c r="X1200" s="19">
        <f>NOT(IFERROR(VLOOKUP(Таблица1[[#This Row],[Order ID]],Таблица4[],2,FALSE),0))*1</f>
        <v>1</v>
      </c>
      <c r="Y1200" s="19">
        <f>IF(SUMPRODUCT(($F$2:$F1200=F1200)*1)&gt;1,0,1)</f>
        <v>0</v>
      </c>
    </row>
    <row r="1201" spans="1:25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9" t="str">
        <f>VLOOKUP(Таблица1[[#This Row],[Region]],Таблица5[],2,FALSE)</f>
        <v>Kelly Williams</v>
      </c>
      <c r="W1201" s="19" t="str">
        <f>IFERROR(VLOOKUP(Таблица1[[#This Row],[Order ID]],Таблица4[],2,FALSE),"")</f>
        <v/>
      </c>
      <c r="X1201" s="19">
        <f>NOT(IFERROR(VLOOKUP(Таблица1[[#This Row],[Order ID]],Таблица4[],2,FALSE),0))*1</f>
        <v>1</v>
      </c>
      <c r="Y1201" s="19">
        <f>IF(SUMPRODUCT(($F$2:$F1201=F1201)*1)&gt;1,0,1)</f>
        <v>0</v>
      </c>
    </row>
    <row r="1202" spans="1:25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9" t="str">
        <f>VLOOKUP(Таблица1[[#This Row],[Region]],Таблица5[],2,FALSE)</f>
        <v>Anna Andreadi</v>
      </c>
      <c r="W1202" s="19">
        <f>IFERROR(VLOOKUP(Таблица1[[#This Row],[Order ID]],Таблица4[],2,FALSE),"")</f>
        <v>1</v>
      </c>
      <c r="X1202" s="19">
        <f>NOT(IFERROR(VLOOKUP(Таблица1[[#This Row],[Order ID]],Таблица4[],2,FALSE),0))*1</f>
        <v>0</v>
      </c>
      <c r="Y1202" s="19">
        <f>IF(SUMPRODUCT(($F$2:$F1202=F1202)*1)&gt;1,0,1)</f>
        <v>0</v>
      </c>
    </row>
    <row r="1203" spans="1:25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9" t="str">
        <f>VLOOKUP(Таблица1[[#This Row],[Region]],Таблица5[],2,FALSE)</f>
        <v>Anna Andreadi</v>
      </c>
      <c r="W1203" s="19">
        <f>IFERROR(VLOOKUP(Таблица1[[#This Row],[Order ID]],Таблица4[],2,FALSE),"")</f>
        <v>1</v>
      </c>
      <c r="X1203" s="19">
        <f>NOT(IFERROR(VLOOKUP(Таблица1[[#This Row],[Order ID]],Таблица4[],2,FALSE),0))*1</f>
        <v>0</v>
      </c>
      <c r="Y1203" s="19">
        <f>IF(SUMPRODUCT(($F$2:$F1203=F1203)*1)&gt;1,0,1)</f>
        <v>0</v>
      </c>
    </row>
    <row r="1204" spans="1:25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9" t="str">
        <f>VLOOKUP(Таблица1[[#This Row],[Region]],Таблица5[],2,FALSE)</f>
        <v>Anna Andreadi</v>
      </c>
      <c r="W1204" s="19">
        <f>IFERROR(VLOOKUP(Таблица1[[#This Row],[Order ID]],Таблица4[],2,FALSE),"")</f>
        <v>1</v>
      </c>
      <c r="X1204" s="19">
        <f>NOT(IFERROR(VLOOKUP(Таблица1[[#This Row],[Order ID]],Таблица4[],2,FALSE),0))*1</f>
        <v>0</v>
      </c>
      <c r="Y1204" s="19">
        <f>IF(SUMPRODUCT(($F$2:$F1204=F1204)*1)&gt;1,0,1)</f>
        <v>0</v>
      </c>
    </row>
    <row r="1205" spans="1:25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9" t="str">
        <f>VLOOKUP(Таблица1[[#This Row],[Region]],Таблица5[],2,FALSE)</f>
        <v>Anna Andreadi</v>
      </c>
      <c r="W1205" s="19">
        <f>IFERROR(VLOOKUP(Таблица1[[#This Row],[Order ID]],Таблица4[],2,FALSE),"")</f>
        <v>1</v>
      </c>
      <c r="X1205" s="19">
        <f>NOT(IFERROR(VLOOKUP(Таблица1[[#This Row],[Order ID]],Таблица4[],2,FALSE),0))*1</f>
        <v>0</v>
      </c>
      <c r="Y1205" s="19">
        <f>IF(SUMPRODUCT(($F$2:$F1205=F1205)*1)&gt;1,0,1)</f>
        <v>0</v>
      </c>
    </row>
    <row r="1206" spans="1:25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9" t="str">
        <f>VLOOKUP(Таблица1[[#This Row],[Region]],Таблица5[],2,FALSE)</f>
        <v>Anna Andreadi</v>
      </c>
      <c r="W1206" s="19">
        <f>IFERROR(VLOOKUP(Таблица1[[#This Row],[Order ID]],Таблица4[],2,FALSE),"")</f>
        <v>1</v>
      </c>
      <c r="X1206" s="19">
        <f>NOT(IFERROR(VLOOKUP(Таблица1[[#This Row],[Order ID]],Таблица4[],2,FALSE),0))*1</f>
        <v>0</v>
      </c>
      <c r="Y1206" s="19">
        <f>IF(SUMPRODUCT(($F$2:$F1206=F1206)*1)&gt;1,0,1)</f>
        <v>0</v>
      </c>
    </row>
    <row r="1207" spans="1:25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9" t="str">
        <f>VLOOKUP(Таблица1[[#This Row],[Region]],Таблица5[],2,FALSE)</f>
        <v>Cassandra Brandow</v>
      </c>
      <c r="W1207" s="19" t="str">
        <f>IFERROR(VLOOKUP(Таблица1[[#This Row],[Order ID]],Таблица4[],2,FALSE),"")</f>
        <v/>
      </c>
      <c r="X1207" s="19">
        <f>NOT(IFERROR(VLOOKUP(Таблица1[[#This Row],[Order ID]],Таблица4[],2,FALSE),0))*1</f>
        <v>1</v>
      </c>
      <c r="Y1207" s="19">
        <f>IF(SUMPRODUCT(($F$2:$F1207=F1207)*1)&gt;1,0,1)</f>
        <v>1</v>
      </c>
    </row>
    <row r="1208" spans="1:25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9" t="str">
        <f>VLOOKUP(Таблица1[[#This Row],[Region]],Таблица5[],2,FALSE)</f>
        <v>Chuck Magee</v>
      </c>
      <c r="W1208" s="19" t="str">
        <f>IFERROR(VLOOKUP(Таблица1[[#This Row],[Order ID]],Таблица4[],2,FALSE),"")</f>
        <v/>
      </c>
      <c r="X1208" s="19">
        <f>NOT(IFERROR(VLOOKUP(Таблица1[[#This Row],[Order ID]],Таблица4[],2,FALSE),0))*1</f>
        <v>1</v>
      </c>
      <c r="Y1208" s="19">
        <f>IF(SUMPRODUCT(($F$2:$F1208=F1208)*1)&gt;1,0,1)</f>
        <v>1</v>
      </c>
    </row>
    <row r="1209" spans="1:25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9" t="str">
        <f>VLOOKUP(Таблица1[[#This Row],[Region]],Таблица5[],2,FALSE)</f>
        <v>Chuck Magee</v>
      </c>
      <c r="W1209" s="19" t="str">
        <f>IFERROR(VLOOKUP(Таблица1[[#This Row],[Order ID]],Таблица4[],2,FALSE),"")</f>
        <v/>
      </c>
      <c r="X1209" s="19">
        <f>NOT(IFERROR(VLOOKUP(Таблица1[[#This Row],[Order ID]],Таблица4[],2,FALSE),0))*1</f>
        <v>1</v>
      </c>
      <c r="Y1209" s="19">
        <f>IF(SUMPRODUCT(($F$2:$F1209=F1209)*1)&gt;1,0,1)</f>
        <v>0</v>
      </c>
    </row>
    <row r="1210" spans="1:25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9" t="str">
        <f>VLOOKUP(Таблица1[[#This Row],[Region]],Таблица5[],2,FALSE)</f>
        <v>Chuck Magee</v>
      </c>
      <c r="W1210" s="19" t="str">
        <f>IFERROR(VLOOKUP(Таблица1[[#This Row],[Order ID]],Таблица4[],2,FALSE),"")</f>
        <v/>
      </c>
      <c r="X1210" s="19">
        <f>NOT(IFERROR(VLOOKUP(Таблица1[[#This Row],[Order ID]],Таблица4[],2,FALSE),0))*1</f>
        <v>1</v>
      </c>
      <c r="Y1210" s="19">
        <f>IF(SUMPRODUCT(($F$2:$F1210=F1210)*1)&gt;1,0,1)</f>
        <v>0</v>
      </c>
    </row>
    <row r="1211" spans="1:25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9" t="str">
        <f>VLOOKUP(Таблица1[[#This Row],[Region]],Таблица5[],2,FALSE)</f>
        <v>Chuck Magee</v>
      </c>
      <c r="W1211" s="19" t="str">
        <f>IFERROR(VLOOKUP(Таблица1[[#This Row],[Order ID]],Таблица4[],2,FALSE),"")</f>
        <v/>
      </c>
      <c r="X1211" s="19">
        <f>NOT(IFERROR(VLOOKUP(Таблица1[[#This Row],[Order ID]],Таблица4[],2,FALSE),0))*1</f>
        <v>1</v>
      </c>
      <c r="Y1211" s="19">
        <f>IF(SUMPRODUCT(($F$2:$F1211=F1211)*1)&gt;1,0,1)</f>
        <v>0</v>
      </c>
    </row>
    <row r="1212" spans="1:25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9" t="str">
        <f>VLOOKUP(Таблица1[[#This Row],[Region]],Таблица5[],2,FALSE)</f>
        <v>Chuck Magee</v>
      </c>
      <c r="W1212" s="19" t="str">
        <f>IFERROR(VLOOKUP(Таблица1[[#This Row],[Order ID]],Таблица4[],2,FALSE),"")</f>
        <v/>
      </c>
      <c r="X1212" s="19">
        <f>NOT(IFERROR(VLOOKUP(Таблица1[[#This Row],[Order ID]],Таблица4[],2,FALSE),0))*1</f>
        <v>1</v>
      </c>
      <c r="Y1212" s="19">
        <f>IF(SUMPRODUCT(($F$2:$F1212=F1212)*1)&gt;1,0,1)</f>
        <v>0</v>
      </c>
    </row>
    <row r="1213" spans="1:25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9" t="str">
        <f>VLOOKUP(Таблица1[[#This Row],[Region]],Таблица5[],2,FALSE)</f>
        <v>Chuck Magee</v>
      </c>
      <c r="W1213" s="19" t="str">
        <f>IFERROR(VLOOKUP(Таблица1[[#This Row],[Order ID]],Таблица4[],2,FALSE),"")</f>
        <v/>
      </c>
      <c r="X1213" s="19">
        <f>NOT(IFERROR(VLOOKUP(Таблица1[[#This Row],[Order ID]],Таблица4[],2,FALSE),0))*1</f>
        <v>1</v>
      </c>
      <c r="Y1213" s="19">
        <f>IF(SUMPRODUCT(($F$2:$F1213=F1213)*1)&gt;1,0,1)</f>
        <v>0</v>
      </c>
    </row>
    <row r="1214" spans="1:25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9" t="str">
        <f>VLOOKUP(Таблица1[[#This Row],[Region]],Таблица5[],2,FALSE)</f>
        <v>Chuck Magee</v>
      </c>
      <c r="W1214" s="19">
        <f>IFERROR(VLOOKUP(Таблица1[[#This Row],[Order ID]],Таблица4[],2,FALSE),"")</f>
        <v>1</v>
      </c>
      <c r="X1214" s="19">
        <f>NOT(IFERROR(VLOOKUP(Таблица1[[#This Row],[Order ID]],Таблица4[],2,FALSE),0))*1</f>
        <v>0</v>
      </c>
      <c r="Y1214" s="19">
        <f>IF(SUMPRODUCT(($F$2:$F1214=F1214)*1)&gt;1,0,1)</f>
        <v>1</v>
      </c>
    </row>
    <row r="1215" spans="1:25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9" t="str">
        <f>VLOOKUP(Таблица1[[#This Row],[Region]],Таблица5[],2,FALSE)</f>
        <v>Chuck Magee</v>
      </c>
      <c r="W1215" s="19">
        <f>IFERROR(VLOOKUP(Таблица1[[#This Row],[Order ID]],Таблица4[],2,FALSE),"")</f>
        <v>1</v>
      </c>
      <c r="X1215" s="19">
        <f>NOT(IFERROR(VLOOKUP(Таблица1[[#This Row],[Order ID]],Таблица4[],2,FALSE),0))*1</f>
        <v>0</v>
      </c>
      <c r="Y1215" s="19">
        <f>IF(SUMPRODUCT(($F$2:$F1215=F1215)*1)&gt;1,0,1)</f>
        <v>0</v>
      </c>
    </row>
    <row r="1216" spans="1:25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9" t="str">
        <f>VLOOKUP(Таблица1[[#This Row],[Region]],Таблица5[],2,FALSE)</f>
        <v>Chuck Magee</v>
      </c>
      <c r="W1216" s="19">
        <f>IFERROR(VLOOKUP(Таблица1[[#This Row],[Order ID]],Таблица4[],2,FALSE),"")</f>
        <v>1</v>
      </c>
      <c r="X1216" s="19">
        <f>NOT(IFERROR(VLOOKUP(Таблица1[[#This Row],[Order ID]],Таблица4[],2,FALSE),0))*1</f>
        <v>0</v>
      </c>
      <c r="Y1216" s="19">
        <f>IF(SUMPRODUCT(($F$2:$F1216=F1216)*1)&gt;1,0,1)</f>
        <v>0</v>
      </c>
    </row>
    <row r="1217" spans="1:25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9" t="str">
        <f>VLOOKUP(Таблица1[[#This Row],[Region]],Таблица5[],2,FALSE)</f>
        <v>Chuck Magee</v>
      </c>
      <c r="W1217" s="19">
        <f>IFERROR(VLOOKUP(Таблица1[[#This Row],[Order ID]],Таблица4[],2,FALSE),"")</f>
        <v>1</v>
      </c>
      <c r="X1217" s="19">
        <f>NOT(IFERROR(VLOOKUP(Таблица1[[#This Row],[Order ID]],Таблица4[],2,FALSE),0))*1</f>
        <v>0</v>
      </c>
      <c r="Y1217" s="19">
        <f>IF(SUMPRODUCT(($F$2:$F1217=F1217)*1)&gt;1,0,1)</f>
        <v>0</v>
      </c>
    </row>
    <row r="1218" spans="1:25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9" t="str">
        <f>VLOOKUP(Таблица1[[#This Row],[Region]],Таблица5[],2,FALSE)</f>
        <v>Chuck Magee</v>
      </c>
      <c r="W1218" s="19">
        <f>IFERROR(VLOOKUP(Таблица1[[#This Row],[Order ID]],Таблица4[],2,FALSE),"")</f>
        <v>1</v>
      </c>
      <c r="X1218" s="19">
        <f>NOT(IFERROR(VLOOKUP(Таблица1[[#This Row],[Order ID]],Таблица4[],2,FALSE),0))*1</f>
        <v>0</v>
      </c>
      <c r="Y1218" s="19">
        <f>IF(SUMPRODUCT(($F$2:$F1218=F1218)*1)&gt;1,0,1)</f>
        <v>0</v>
      </c>
    </row>
    <row r="1219" spans="1:25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9" t="str">
        <f>VLOOKUP(Таблица1[[#This Row],[Region]],Таблица5[],2,FALSE)</f>
        <v>Chuck Magee</v>
      </c>
      <c r="W1219" s="19">
        <f>IFERROR(VLOOKUP(Таблица1[[#This Row],[Order ID]],Таблица4[],2,FALSE),"")</f>
        <v>1</v>
      </c>
      <c r="X1219" s="19">
        <f>NOT(IFERROR(VLOOKUP(Таблица1[[#This Row],[Order ID]],Таблица4[],2,FALSE),0))*1</f>
        <v>0</v>
      </c>
      <c r="Y1219" s="19">
        <f>IF(SUMPRODUCT(($F$2:$F1219=F1219)*1)&gt;1,0,1)</f>
        <v>0</v>
      </c>
    </row>
    <row r="1220" spans="1:25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9" t="str">
        <f>VLOOKUP(Таблица1[[#This Row],[Region]],Таблица5[],2,FALSE)</f>
        <v>Chuck Magee</v>
      </c>
      <c r="W1220" s="19">
        <f>IFERROR(VLOOKUP(Таблица1[[#This Row],[Order ID]],Таблица4[],2,FALSE),"")</f>
        <v>1</v>
      </c>
      <c r="X1220" s="19">
        <f>NOT(IFERROR(VLOOKUP(Таблица1[[#This Row],[Order ID]],Таблица4[],2,FALSE),0))*1</f>
        <v>0</v>
      </c>
      <c r="Y1220" s="19">
        <f>IF(SUMPRODUCT(($F$2:$F1220=F1220)*1)&gt;1,0,1)</f>
        <v>0</v>
      </c>
    </row>
    <row r="1221" spans="1:25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9" t="str">
        <f>VLOOKUP(Таблица1[[#This Row],[Region]],Таблица5[],2,FALSE)</f>
        <v>Chuck Magee</v>
      </c>
      <c r="W1221" s="19">
        <f>IFERROR(VLOOKUP(Таблица1[[#This Row],[Order ID]],Таблица4[],2,FALSE),"")</f>
        <v>1</v>
      </c>
      <c r="X1221" s="19">
        <f>NOT(IFERROR(VLOOKUP(Таблица1[[#This Row],[Order ID]],Таблица4[],2,FALSE),0))*1</f>
        <v>0</v>
      </c>
      <c r="Y1221" s="19">
        <f>IF(SUMPRODUCT(($F$2:$F1221=F1221)*1)&gt;1,0,1)</f>
        <v>0</v>
      </c>
    </row>
    <row r="1222" spans="1:25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9" t="str">
        <f>VLOOKUP(Таблица1[[#This Row],[Region]],Таблица5[],2,FALSE)</f>
        <v>Anna Andreadi</v>
      </c>
      <c r="W1222" s="19" t="str">
        <f>IFERROR(VLOOKUP(Таблица1[[#This Row],[Order ID]],Таблица4[],2,FALSE),"")</f>
        <v/>
      </c>
      <c r="X1222" s="19">
        <f>NOT(IFERROR(VLOOKUP(Таблица1[[#This Row],[Order ID]],Таблица4[],2,FALSE),0))*1</f>
        <v>1</v>
      </c>
      <c r="Y1222" s="19">
        <f>IF(SUMPRODUCT(($F$2:$F1222=F1222)*1)&gt;1,0,1)</f>
        <v>1</v>
      </c>
    </row>
    <row r="1223" spans="1:25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9" t="str">
        <f>VLOOKUP(Таблица1[[#This Row],[Region]],Таблица5[],2,FALSE)</f>
        <v>Anna Andreadi</v>
      </c>
      <c r="W1223" s="19" t="str">
        <f>IFERROR(VLOOKUP(Таблица1[[#This Row],[Order ID]],Таблица4[],2,FALSE),"")</f>
        <v/>
      </c>
      <c r="X1223" s="19">
        <f>NOT(IFERROR(VLOOKUP(Таблица1[[#This Row],[Order ID]],Таблица4[],2,FALSE),0))*1</f>
        <v>1</v>
      </c>
      <c r="Y1223" s="19">
        <f>IF(SUMPRODUCT(($F$2:$F1223=F1223)*1)&gt;1,0,1)</f>
        <v>0</v>
      </c>
    </row>
    <row r="1224" spans="1:25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9" t="str">
        <f>VLOOKUP(Таблица1[[#This Row],[Region]],Таблица5[],2,FALSE)</f>
        <v>Chuck Magee</v>
      </c>
      <c r="W1224" s="19" t="str">
        <f>IFERROR(VLOOKUP(Таблица1[[#This Row],[Order ID]],Таблица4[],2,FALSE),"")</f>
        <v/>
      </c>
      <c r="X1224" s="19">
        <f>NOT(IFERROR(VLOOKUP(Таблица1[[#This Row],[Order ID]],Таблица4[],2,FALSE),0))*1</f>
        <v>1</v>
      </c>
      <c r="Y1224" s="19">
        <f>IF(SUMPRODUCT(($F$2:$F1224=F1224)*1)&gt;1,0,1)</f>
        <v>0</v>
      </c>
    </row>
    <row r="1225" spans="1:25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9" t="str">
        <f>VLOOKUP(Таблица1[[#This Row],[Region]],Таблица5[],2,FALSE)</f>
        <v>Chuck Magee</v>
      </c>
      <c r="W1225" s="19" t="str">
        <f>IFERROR(VLOOKUP(Таблица1[[#This Row],[Order ID]],Таблица4[],2,FALSE),"")</f>
        <v/>
      </c>
      <c r="X1225" s="19">
        <f>NOT(IFERROR(VLOOKUP(Таблица1[[#This Row],[Order ID]],Таблица4[],2,FALSE),0))*1</f>
        <v>1</v>
      </c>
      <c r="Y1225" s="19">
        <f>IF(SUMPRODUCT(($F$2:$F1225=F1225)*1)&gt;1,0,1)</f>
        <v>0</v>
      </c>
    </row>
    <row r="1226" spans="1:25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9" t="str">
        <f>VLOOKUP(Таблица1[[#This Row],[Region]],Таблица5[],2,FALSE)</f>
        <v>Chuck Magee</v>
      </c>
      <c r="W1226" s="19" t="str">
        <f>IFERROR(VLOOKUP(Таблица1[[#This Row],[Order ID]],Таблица4[],2,FALSE),"")</f>
        <v/>
      </c>
      <c r="X1226" s="19">
        <f>NOT(IFERROR(VLOOKUP(Таблица1[[#This Row],[Order ID]],Таблица4[],2,FALSE),0))*1</f>
        <v>1</v>
      </c>
      <c r="Y1226" s="19">
        <f>IF(SUMPRODUCT(($F$2:$F1226=F1226)*1)&gt;1,0,1)</f>
        <v>0</v>
      </c>
    </row>
    <row r="1227" spans="1:25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9" t="str">
        <f>VLOOKUP(Таблица1[[#This Row],[Region]],Таблица5[],2,FALSE)</f>
        <v>Chuck Magee</v>
      </c>
      <c r="W1227" s="19" t="str">
        <f>IFERROR(VLOOKUP(Таблица1[[#This Row],[Order ID]],Таблица4[],2,FALSE),"")</f>
        <v/>
      </c>
      <c r="X1227" s="19">
        <f>NOT(IFERROR(VLOOKUP(Таблица1[[#This Row],[Order ID]],Таблица4[],2,FALSE),0))*1</f>
        <v>1</v>
      </c>
      <c r="Y1227" s="19">
        <f>IF(SUMPRODUCT(($F$2:$F1227=F1227)*1)&gt;1,0,1)</f>
        <v>0</v>
      </c>
    </row>
    <row r="1228" spans="1:25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9" t="str">
        <f>VLOOKUP(Таблица1[[#This Row],[Region]],Таблица5[],2,FALSE)</f>
        <v>Chuck Magee</v>
      </c>
      <c r="W1228" s="19" t="str">
        <f>IFERROR(VLOOKUP(Таблица1[[#This Row],[Order ID]],Таблица4[],2,FALSE),"")</f>
        <v/>
      </c>
      <c r="X1228" s="19">
        <f>NOT(IFERROR(VLOOKUP(Таблица1[[#This Row],[Order ID]],Таблица4[],2,FALSE),0))*1</f>
        <v>1</v>
      </c>
      <c r="Y1228" s="19">
        <f>IF(SUMPRODUCT(($F$2:$F1228=F1228)*1)&gt;1,0,1)</f>
        <v>0</v>
      </c>
    </row>
    <row r="1229" spans="1:25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9" t="str">
        <f>VLOOKUP(Таблица1[[#This Row],[Region]],Таблица5[],2,FALSE)</f>
        <v>Chuck Magee</v>
      </c>
      <c r="W1229" s="19" t="str">
        <f>IFERROR(VLOOKUP(Таблица1[[#This Row],[Order ID]],Таблица4[],2,FALSE),"")</f>
        <v/>
      </c>
      <c r="X1229" s="19">
        <f>NOT(IFERROR(VLOOKUP(Таблица1[[#This Row],[Order ID]],Таблица4[],2,FALSE),0))*1</f>
        <v>1</v>
      </c>
      <c r="Y1229" s="19">
        <f>IF(SUMPRODUCT(($F$2:$F1229=F1229)*1)&gt;1,0,1)</f>
        <v>0</v>
      </c>
    </row>
    <row r="1230" spans="1:25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9" t="str">
        <f>VLOOKUP(Таблица1[[#This Row],[Region]],Таблица5[],2,FALSE)</f>
        <v>Anna Andreadi</v>
      </c>
      <c r="W1230" s="19" t="str">
        <f>IFERROR(VLOOKUP(Таблица1[[#This Row],[Order ID]],Таблица4[],2,FALSE),"")</f>
        <v/>
      </c>
      <c r="X1230" s="19">
        <f>NOT(IFERROR(VLOOKUP(Таблица1[[#This Row],[Order ID]],Таблица4[],2,FALSE),0))*1</f>
        <v>1</v>
      </c>
      <c r="Y1230" s="19">
        <f>IF(SUMPRODUCT(($F$2:$F1230=F1230)*1)&gt;1,0,1)</f>
        <v>0</v>
      </c>
    </row>
    <row r="1231" spans="1:25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9" t="str">
        <f>VLOOKUP(Таблица1[[#This Row],[Region]],Таблица5[],2,FALSE)</f>
        <v>Anna Andreadi</v>
      </c>
      <c r="W1231" s="19" t="str">
        <f>IFERROR(VLOOKUP(Таблица1[[#This Row],[Order ID]],Таблица4[],2,FALSE),"")</f>
        <v/>
      </c>
      <c r="X1231" s="19">
        <f>NOT(IFERROR(VLOOKUP(Таблица1[[#This Row],[Order ID]],Таблица4[],2,FALSE),0))*1</f>
        <v>1</v>
      </c>
      <c r="Y1231" s="19">
        <f>IF(SUMPRODUCT(($F$2:$F1231=F1231)*1)&gt;1,0,1)</f>
        <v>0</v>
      </c>
    </row>
    <row r="1232" spans="1:25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9" t="str">
        <f>VLOOKUP(Таблица1[[#This Row],[Region]],Таблица5[],2,FALSE)</f>
        <v>Anna Andreadi</v>
      </c>
      <c r="W1232" s="19" t="str">
        <f>IFERROR(VLOOKUP(Таблица1[[#This Row],[Order ID]],Таблица4[],2,FALSE),"")</f>
        <v/>
      </c>
      <c r="X1232" s="19">
        <f>NOT(IFERROR(VLOOKUP(Таблица1[[#This Row],[Order ID]],Таблица4[],2,FALSE),0))*1</f>
        <v>1</v>
      </c>
      <c r="Y1232" s="19">
        <f>IF(SUMPRODUCT(($F$2:$F1232=F1232)*1)&gt;1,0,1)</f>
        <v>0</v>
      </c>
    </row>
    <row r="1233" spans="1:25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9" t="str">
        <f>VLOOKUP(Таблица1[[#This Row],[Region]],Таблица5[],2,FALSE)</f>
        <v>Chuck Magee</v>
      </c>
      <c r="W1233" s="19" t="str">
        <f>IFERROR(VLOOKUP(Таблица1[[#This Row],[Order ID]],Таблица4[],2,FALSE),"")</f>
        <v/>
      </c>
      <c r="X1233" s="19">
        <f>NOT(IFERROR(VLOOKUP(Таблица1[[#This Row],[Order ID]],Таблица4[],2,FALSE),0))*1</f>
        <v>1</v>
      </c>
      <c r="Y1233" s="19">
        <f>IF(SUMPRODUCT(($F$2:$F1233=F1233)*1)&gt;1,0,1)</f>
        <v>1</v>
      </c>
    </row>
    <row r="1234" spans="1:25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9" t="str">
        <f>VLOOKUP(Таблица1[[#This Row],[Region]],Таблица5[],2,FALSE)</f>
        <v>Chuck Magee</v>
      </c>
      <c r="W1234" s="19" t="str">
        <f>IFERROR(VLOOKUP(Таблица1[[#This Row],[Order ID]],Таблица4[],2,FALSE),"")</f>
        <v/>
      </c>
      <c r="X1234" s="19">
        <f>NOT(IFERROR(VLOOKUP(Таблица1[[#This Row],[Order ID]],Таблица4[],2,FALSE),0))*1</f>
        <v>1</v>
      </c>
      <c r="Y1234" s="19">
        <f>IF(SUMPRODUCT(($F$2:$F1234=F1234)*1)&gt;1,0,1)</f>
        <v>0</v>
      </c>
    </row>
    <row r="1235" spans="1:25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9" t="str">
        <f>VLOOKUP(Таблица1[[#This Row],[Region]],Таблица5[],2,FALSE)</f>
        <v>Chuck Magee</v>
      </c>
      <c r="W1235" s="19" t="str">
        <f>IFERROR(VLOOKUP(Таблица1[[#This Row],[Order ID]],Таблица4[],2,FALSE),"")</f>
        <v/>
      </c>
      <c r="X1235" s="19">
        <f>NOT(IFERROR(VLOOKUP(Таблица1[[#This Row],[Order ID]],Таблица4[],2,FALSE),0))*1</f>
        <v>1</v>
      </c>
      <c r="Y1235" s="19">
        <f>IF(SUMPRODUCT(($F$2:$F1235=F1235)*1)&gt;1,0,1)</f>
        <v>1</v>
      </c>
    </row>
    <row r="1236" spans="1:25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9" t="str">
        <f>VLOOKUP(Таблица1[[#This Row],[Region]],Таблица5[],2,FALSE)</f>
        <v>Cassandra Brandow</v>
      </c>
      <c r="W1236" s="19" t="str">
        <f>IFERROR(VLOOKUP(Таблица1[[#This Row],[Order ID]],Таблица4[],2,FALSE),"")</f>
        <v/>
      </c>
      <c r="X1236" s="19">
        <f>NOT(IFERROR(VLOOKUP(Таблица1[[#This Row],[Order ID]],Таблица4[],2,FALSE),0))*1</f>
        <v>1</v>
      </c>
      <c r="Y1236" s="19">
        <f>IF(SUMPRODUCT(($F$2:$F1236=F1236)*1)&gt;1,0,1)</f>
        <v>0</v>
      </c>
    </row>
    <row r="1237" spans="1:25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9" t="str">
        <f>VLOOKUP(Таблица1[[#This Row],[Region]],Таблица5[],2,FALSE)</f>
        <v>Cassandra Brandow</v>
      </c>
      <c r="W1237" s="19" t="str">
        <f>IFERROR(VLOOKUP(Таблица1[[#This Row],[Order ID]],Таблица4[],2,FALSE),"")</f>
        <v/>
      </c>
      <c r="X1237" s="19">
        <f>NOT(IFERROR(VLOOKUP(Таблица1[[#This Row],[Order ID]],Таблица4[],2,FALSE),0))*1</f>
        <v>1</v>
      </c>
      <c r="Y1237" s="19">
        <f>IF(SUMPRODUCT(($F$2:$F1237=F1237)*1)&gt;1,0,1)</f>
        <v>0</v>
      </c>
    </row>
    <row r="1238" spans="1:25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9" t="str">
        <f>VLOOKUP(Таблица1[[#This Row],[Region]],Таблица5[],2,FALSE)</f>
        <v>Cassandra Brandow</v>
      </c>
      <c r="W1238" s="19" t="str">
        <f>IFERROR(VLOOKUP(Таблица1[[#This Row],[Order ID]],Таблица4[],2,FALSE),"")</f>
        <v/>
      </c>
      <c r="X1238" s="19">
        <f>NOT(IFERROR(VLOOKUP(Таблица1[[#This Row],[Order ID]],Таблица4[],2,FALSE),0))*1</f>
        <v>1</v>
      </c>
      <c r="Y1238" s="19">
        <f>IF(SUMPRODUCT(($F$2:$F1238=F1238)*1)&gt;1,0,1)</f>
        <v>0</v>
      </c>
    </row>
    <row r="1239" spans="1:25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9" t="str">
        <f>VLOOKUP(Таблица1[[#This Row],[Region]],Таблица5[],2,FALSE)</f>
        <v>Cassandra Brandow</v>
      </c>
      <c r="W1239" s="19" t="str">
        <f>IFERROR(VLOOKUP(Таблица1[[#This Row],[Order ID]],Таблица4[],2,FALSE),"")</f>
        <v/>
      </c>
      <c r="X1239" s="19">
        <f>NOT(IFERROR(VLOOKUP(Таблица1[[#This Row],[Order ID]],Таблица4[],2,FALSE),0))*1</f>
        <v>1</v>
      </c>
      <c r="Y1239" s="19">
        <f>IF(SUMPRODUCT(($F$2:$F1239=F1239)*1)&gt;1,0,1)</f>
        <v>0</v>
      </c>
    </row>
    <row r="1240" spans="1:25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9" t="str">
        <f>VLOOKUP(Таблица1[[#This Row],[Region]],Таблица5[],2,FALSE)</f>
        <v>Anna Andreadi</v>
      </c>
      <c r="W1240" s="19">
        <f>IFERROR(VLOOKUP(Таблица1[[#This Row],[Order ID]],Таблица4[],2,FALSE),"")</f>
        <v>1</v>
      </c>
      <c r="X1240" s="19">
        <f>NOT(IFERROR(VLOOKUP(Таблица1[[#This Row],[Order ID]],Таблица4[],2,FALSE),0))*1</f>
        <v>0</v>
      </c>
      <c r="Y1240" s="19">
        <f>IF(SUMPRODUCT(($F$2:$F1240=F1240)*1)&gt;1,0,1)</f>
        <v>1</v>
      </c>
    </row>
    <row r="1241" spans="1:25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9" t="str">
        <f>VLOOKUP(Таблица1[[#This Row],[Region]],Таблица5[],2,FALSE)</f>
        <v>Anna Andreadi</v>
      </c>
      <c r="W1241" s="19">
        <f>IFERROR(VLOOKUP(Таблица1[[#This Row],[Order ID]],Таблица4[],2,FALSE),"")</f>
        <v>1</v>
      </c>
      <c r="X1241" s="19">
        <f>NOT(IFERROR(VLOOKUP(Таблица1[[#This Row],[Order ID]],Таблица4[],2,FALSE),0))*1</f>
        <v>0</v>
      </c>
      <c r="Y1241" s="19">
        <f>IF(SUMPRODUCT(($F$2:$F1241=F1241)*1)&gt;1,0,1)</f>
        <v>0</v>
      </c>
    </row>
    <row r="1242" spans="1:25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9" t="str">
        <f>VLOOKUP(Таблица1[[#This Row],[Region]],Таблица5[],2,FALSE)</f>
        <v>Anna Andreadi</v>
      </c>
      <c r="W1242" s="19">
        <f>IFERROR(VLOOKUP(Таблица1[[#This Row],[Order ID]],Таблица4[],2,FALSE),"")</f>
        <v>1</v>
      </c>
      <c r="X1242" s="19">
        <f>NOT(IFERROR(VLOOKUP(Таблица1[[#This Row],[Order ID]],Таблица4[],2,FALSE),0))*1</f>
        <v>0</v>
      </c>
      <c r="Y1242" s="19">
        <f>IF(SUMPRODUCT(($F$2:$F1242=F1242)*1)&gt;1,0,1)</f>
        <v>0</v>
      </c>
    </row>
    <row r="1243" spans="1:25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9" t="str">
        <f>VLOOKUP(Таблица1[[#This Row],[Region]],Таблица5[],2,FALSE)</f>
        <v>Chuck Magee</v>
      </c>
      <c r="W1243" s="19" t="str">
        <f>IFERROR(VLOOKUP(Таблица1[[#This Row],[Order ID]],Таблица4[],2,FALSE),"")</f>
        <v/>
      </c>
      <c r="X1243" s="19">
        <f>NOT(IFERROR(VLOOKUP(Таблица1[[#This Row],[Order ID]],Таблица4[],2,FALSE),0))*1</f>
        <v>1</v>
      </c>
      <c r="Y1243" s="19">
        <f>IF(SUMPRODUCT(($F$2:$F1243=F1243)*1)&gt;1,0,1)</f>
        <v>0</v>
      </c>
    </row>
    <row r="1244" spans="1:25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9" t="str">
        <f>VLOOKUP(Таблица1[[#This Row],[Region]],Таблица5[],2,FALSE)</f>
        <v>Chuck Magee</v>
      </c>
      <c r="W1244" s="19" t="str">
        <f>IFERROR(VLOOKUP(Таблица1[[#This Row],[Order ID]],Таблица4[],2,FALSE),"")</f>
        <v/>
      </c>
      <c r="X1244" s="19">
        <f>NOT(IFERROR(VLOOKUP(Таблица1[[#This Row],[Order ID]],Таблица4[],2,FALSE),0))*1</f>
        <v>1</v>
      </c>
      <c r="Y1244" s="19">
        <f>IF(SUMPRODUCT(($F$2:$F1244=F1244)*1)&gt;1,0,1)</f>
        <v>0</v>
      </c>
    </row>
    <row r="1245" spans="1:25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9" t="str">
        <f>VLOOKUP(Таблица1[[#This Row],[Region]],Таблица5[],2,FALSE)</f>
        <v>Chuck Magee</v>
      </c>
      <c r="W1245" s="19" t="str">
        <f>IFERROR(VLOOKUP(Таблица1[[#This Row],[Order ID]],Таблица4[],2,FALSE),"")</f>
        <v/>
      </c>
      <c r="X1245" s="19">
        <f>NOT(IFERROR(VLOOKUP(Таблица1[[#This Row],[Order ID]],Таблица4[],2,FALSE),0))*1</f>
        <v>1</v>
      </c>
      <c r="Y1245" s="19">
        <f>IF(SUMPRODUCT(($F$2:$F1245=F1245)*1)&gt;1,0,1)</f>
        <v>0</v>
      </c>
    </row>
    <row r="1246" spans="1:25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9" t="str">
        <f>VLOOKUP(Таблица1[[#This Row],[Region]],Таблица5[],2,FALSE)</f>
        <v>Cassandra Brandow</v>
      </c>
      <c r="W1246" s="19" t="str">
        <f>IFERROR(VLOOKUP(Таблица1[[#This Row],[Order ID]],Таблица4[],2,FALSE),"")</f>
        <v/>
      </c>
      <c r="X1246" s="19">
        <f>NOT(IFERROR(VLOOKUP(Таблица1[[#This Row],[Order ID]],Таблица4[],2,FALSE),0))*1</f>
        <v>1</v>
      </c>
      <c r="Y1246" s="19">
        <f>IF(SUMPRODUCT(($F$2:$F1246=F1246)*1)&gt;1,0,1)</f>
        <v>1</v>
      </c>
    </row>
    <row r="1247" spans="1:25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9" t="str">
        <f>VLOOKUP(Таблица1[[#This Row],[Region]],Таблица5[],2,FALSE)</f>
        <v>Anna Andreadi</v>
      </c>
      <c r="W1247" s="19" t="str">
        <f>IFERROR(VLOOKUP(Таблица1[[#This Row],[Order ID]],Таблица4[],2,FALSE),"")</f>
        <v/>
      </c>
      <c r="X1247" s="19">
        <f>NOT(IFERROR(VLOOKUP(Таблица1[[#This Row],[Order ID]],Таблица4[],2,FALSE),0))*1</f>
        <v>1</v>
      </c>
      <c r="Y1247" s="19">
        <f>IF(SUMPRODUCT(($F$2:$F1247=F1247)*1)&gt;1,0,1)</f>
        <v>1</v>
      </c>
    </row>
    <row r="1248" spans="1:25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9" t="str">
        <f>VLOOKUP(Таблица1[[#This Row],[Region]],Таблица5[],2,FALSE)</f>
        <v>Anna Andreadi</v>
      </c>
      <c r="W1248" s="19" t="str">
        <f>IFERROR(VLOOKUP(Таблица1[[#This Row],[Order ID]],Таблица4[],2,FALSE),"")</f>
        <v/>
      </c>
      <c r="X1248" s="19">
        <f>NOT(IFERROR(VLOOKUP(Таблица1[[#This Row],[Order ID]],Таблица4[],2,FALSE),0))*1</f>
        <v>1</v>
      </c>
      <c r="Y1248" s="19">
        <f>IF(SUMPRODUCT(($F$2:$F1248=F1248)*1)&gt;1,0,1)</f>
        <v>0</v>
      </c>
    </row>
    <row r="1249" spans="1:25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9" t="str">
        <f>VLOOKUP(Таблица1[[#This Row],[Region]],Таблица5[],2,FALSE)</f>
        <v>Anna Andreadi</v>
      </c>
      <c r="W1249" s="19" t="str">
        <f>IFERROR(VLOOKUP(Таблица1[[#This Row],[Order ID]],Таблица4[],2,FALSE),"")</f>
        <v/>
      </c>
      <c r="X1249" s="19">
        <f>NOT(IFERROR(VLOOKUP(Таблица1[[#This Row],[Order ID]],Таблица4[],2,FALSE),0))*1</f>
        <v>1</v>
      </c>
      <c r="Y1249" s="19">
        <f>IF(SUMPRODUCT(($F$2:$F1249=F1249)*1)&gt;1,0,1)</f>
        <v>0</v>
      </c>
    </row>
    <row r="1250" spans="1:25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9" t="str">
        <f>VLOOKUP(Таблица1[[#This Row],[Region]],Таблица5[],2,FALSE)</f>
        <v>Chuck Magee</v>
      </c>
      <c r="W1250" s="19" t="str">
        <f>IFERROR(VLOOKUP(Таблица1[[#This Row],[Order ID]],Таблица4[],2,FALSE),"")</f>
        <v/>
      </c>
      <c r="X1250" s="19">
        <f>NOT(IFERROR(VLOOKUP(Таблица1[[#This Row],[Order ID]],Таблица4[],2,FALSE),0))*1</f>
        <v>1</v>
      </c>
      <c r="Y1250" s="19">
        <f>IF(SUMPRODUCT(($F$2:$F1250=F1250)*1)&gt;1,0,1)</f>
        <v>0</v>
      </c>
    </row>
    <row r="1251" spans="1:25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9" t="str">
        <f>VLOOKUP(Таблица1[[#This Row],[Region]],Таблица5[],2,FALSE)</f>
        <v>Chuck Magee</v>
      </c>
      <c r="W1251" s="19" t="str">
        <f>IFERROR(VLOOKUP(Таблица1[[#This Row],[Order ID]],Таблица4[],2,FALSE),"")</f>
        <v/>
      </c>
      <c r="X1251" s="19">
        <f>NOT(IFERROR(VLOOKUP(Таблица1[[#This Row],[Order ID]],Таблица4[],2,FALSE),0))*1</f>
        <v>1</v>
      </c>
      <c r="Y1251" s="19">
        <f>IF(SUMPRODUCT(($F$2:$F1251=F1251)*1)&gt;1,0,1)</f>
        <v>0</v>
      </c>
    </row>
    <row r="1252" spans="1:25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9" t="str">
        <f>VLOOKUP(Таблица1[[#This Row],[Region]],Таблица5[],2,FALSE)</f>
        <v>Chuck Magee</v>
      </c>
      <c r="W1252" s="19" t="str">
        <f>IFERROR(VLOOKUP(Таблица1[[#This Row],[Order ID]],Таблица4[],2,FALSE),"")</f>
        <v/>
      </c>
      <c r="X1252" s="19">
        <f>NOT(IFERROR(VLOOKUP(Таблица1[[#This Row],[Order ID]],Таблица4[],2,FALSE),0))*1</f>
        <v>1</v>
      </c>
      <c r="Y1252" s="19">
        <f>IF(SUMPRODUCT(($F$2:$F1252=F1252)*1)&gt;1,0,1)</f>
        <v>0</v>
      </c>
    </row>
    <row r="1253" spans="1:25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9" t="str">
        <f>VLOOKUP(Таблица1[[#This Row],[Region]],Таблица5[],2,FALSE)</f>
        <v>Chuck Magee</v>
      </c>
      <c r="W1253" s="19" t="str">
        <f>IFERROR(VLOOKUP(Таблица1[[#This Row],[Order ID]],Таблица4[],2,FALSE),"")</f>
        <v/>
      </c>
      <c r="X1253" s="19">
        <f>NOT(IFERROR(VLOOKUP(Таблица1[[#This Row],[Order ID]],Таблица4[],2,FALSE),0))*1</f>
        <v>1</v>
      </c>
      <c r="Y1253" s="19">
        <f>IF(SUMPRODUCT(($F$2:$F1253=F1253)*1)&gt;1,0,1)</f>
        <v>0</v>
      </c>
    </row>
    <row r="1254" spans="1:25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9" t="str">
        <f>VLOOKUP(Таблица1[[#This Row],[Region]],Таблица5[],2,FALSE)</f>
        <v>Kelly Williams</v>
      </c>
      <c r="W1254" s="19" t="str">
        <f>IFERROR(VLOOKUP(Таблица1[[#This Row],[Order ID]],Таблица4[],2,FALSE),"")</f>
        <v/>
      </c>
      <c r="X1254" s="19">
        <f>NOT(IFERROR(VLOOKUP(Таблица1[[#This Row],[Order ID]],Таблица4[],2,FALSE),0))*1</f>
        <v>1</v>
      </c>
      <c r="Y1254" s="19">
        <f>IF(SUMPRODUCT(($F$2:$F1254=F1254)*1)&gt;1,0,1)</f>
        <v>0</v>
      </c>
    </row>
    <row r="1255" spans="1:25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9" t="str">
        <f>VLOOKUP(Таблица1[[#This Row],[Region]],Таблица5[],2,FALSE)</f>
        <v>Chuck Magee</v>
      </c>
      <c r="W1255" s="19" t="str">
        <f>IFERROR(VLOOKUP(Таблица1[[#This Row],[Order ID]],Таблица4[],2,FALSE),"")</f>
        <v/>
      </c>
      <c r="X1255" s="19">
        <f>NOT(IFERROR(VLOOKUP(Таблица1[[#This Row],[Order ID]],Таблица4[],2,FALSE),0))*1</f>
        <v>1</v>
      </c>
      <c r="Y1255" s="19">
        <f>IF(SUMPRODUCT(($F$2:$F1255=F1255)*1)&gt;1,0,1)</f>
        <v>1</v>
      </c>
    </row>
    <row r="1256" spans="1:25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9" t="str">
        <f>VLOOKUP(Таблица1[[#This Row],[Region]],Таблица5[],2,FALSE)</f>
        <v>Chuck Magee</v>
      </c>
      <c r="W1256" s="19" t="str">
        <f>IFERROR(VLOOKUP(Таблица1[[#This Row],[Order ID]],Таблица4[],2,FALSE),"")</f>
        <v/>
      </c>
      <c r="X1256" s="19">
        <f>NOT(IFERROR(VLOOKUP(Таблица1[[#This Row],[Order ID]],Таблица4[],2,FALSE),0))*1</f>
        <v>1</v>
      </c>
      <c r="Y1256" s="19">
        <f>IF(SUMPRODUCT(($F$2:$F1256=F1256)*1)&gt;1,0,1)</f>
        <v>0</v>
      </c>
    </row>
    <row r="1257" spans="1:25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9" t="str">
        <f>VLOOKUP(Таблица1[[#This Row],[Region]],Таблица5[],2,FALSE)</f>
        <v>Chuck Magee</v>
      </c>
      <c r="W1257" s="19" t="str">
        <f>IFERROR(VLOOKUP(Таблица1[[#This Row],[Order ID]],Таблица4[],2,FALSE),"")</f>
        <v/>
      </c>
      <c r="X1257" s="19">
        <f>NOT(IFERROR(VLOOKUP(Таблица1[[#This Row],[Order ID]],Таблица4[],2,FALSE),0))*1</f>
        <v>1</v>
      </c>
      <c r="Y1257" s="19">
        <f>IF(SUMPRODUCT(($F$2:$F1257=F1257)*1)&gt;1,0,1)</f>
        <v>0</v>
      </c>
    </row>
    <row r="1258" spans="1:25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9" t="str">
        <f>VLOOKUP(Таблица1[[#This Row],[Region]],Таблица5[],2,FALSE)</f>
        <v>Chuck Magee</v>
      </c>
      <c r="W1258" s="19" t="str">
        <f>IFERROR(VLOOKUP(Таблица1[[#This Row],[Order ID]],Таблица4[],2,FALSE),"")</f>
        <v/>
      </c>
      <c r="X1258" s="19">
        <f>NOT(IFERROR(VLOOKUP(Таблица1[[#This Row],[Order ID]],Таблица4[],2,FALSE),0))*1</f>
        <v>1</v>
      </c>
      <c r="Y1258" s="19">
        <f>IF(SUMPRODUCT(($F$2:$F1258=F1258)*1)&gt;1,0,1)</f>
        <v>0</v>
      </c>
    </row>
    <row r="1259" spans="1:25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9" t="str">
        <f>VLOOKUP(Таблица1[[#This Row],[Region]],Таблица5[],2,FALSE)</f>
        <v>Cassandra Brandow</v>
      </c>
      <c r="W1259" s="19" t="str">
        <f>IFERROR(VLOOKUP(Таблица1[[#This Row],[Order ID]],Таблица4[],2,FALSE),"")</f>
        <v/>
      </c>
      <c r="X1259" s="19">
        <f>NOT(IFERROR(VLOOKUP(Таблица1[[#This Row],[Order ID]],Таблица4[],2,FALSE),0))*1</f>
        <v>1</v>
      </c>
      <c r="Y1259" s="19">
        <f>IF(SUMPRODUCT(($F$2:$F1259=F1259)*1)&gt;1,0,1)</f>
        <v>0</v>
      </c>
    </row>
    <row r="1260" spans="1:25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9" t="str">
        <f>VLOOKUP(Таблица1[[#This Row],[Region]],Таблица5[],2,FALSE)</f>
        <v>Cassandra Brandow</v>
      </c>
      <c r="W1260" s="19" t="str">
        <f>IFERROR(VLOOKUP(Таблица1[[#This Row],[Order ID]],Таблица4[],2,FALSE),"")</f>
        <v/>
      </c>
      <c r="X1260" s="19">
        <f>NOT(IFERROR(VLOOKUP(Таблица1[[#This Row],[Order ID]],Таблица4[],2,FALSE),0))*1</f>
        <v>1</v>
      </c>
      <c r="Y1260" s="19">
        <f>IF(SUMPRODUCT(($F$2:$F1260=F1260)*1)&gt;1,0,1)</f>
        <v>0</v>
      </c>
    </row>
    <row r="1261" spans="1:25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9" t="str">
        <f>VLOOKUP(Таблица1[[#This Row],[Region]],Таблица5[],2,FALSE)</f>
        <v>Cassandra Brandow</v>
      </c>
      <c r="W1261" s="19" t="str">
        <f>IFERROR(VLOOKUP(Таблица1[[#This Row],[Order ID]],Таблица4[],2,FALSE),"")</f>
        <v/>
      </c>
      <c r="X1261" s="19">
        <f>NOT(IFERROR(VLOOKUP(Таблица1[[#This Row],[Order ID]],Таблица4[],2,FALSE),0))*1</f>
        <v>1</v>
      </c>
      <c r="Y1261" s="19">
        <f>IF(SUMPRODUCT(($F$2:$F1261=F1261)*1)&gt;1,0,1)</f>
        <v>0</v>
      </c>
    </row>
    <row r="1262" spans="1:25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9" t="str">
        <f>VLOOKUP(Таблица1[[#This Row],[Region]],Таблица5[],2,FALSE)</f>
        <v>Cassandra Brandow</v>
      </c>
      <c r="W1262" s="19" t="str">
        <f>IFERROR(VLOOKUP(Таблица1[[#This Row],[Order ID]],Таблица4[],2,FALSE),"")</f>
        <v/>
      </c>
      <c r="X1262" s="19">
        <f>NOT(IFERROR(VLOOKUP(Таблица1[[#This Row],[Order ID]],Таблица4[],2,FALSE),0))*1</f>
        <v>1</v>
      </c>
      <c r="Y1262" s="19">
        <f>IF(SUMPRODUCT(($F$2:$F1262=F1262)*1)&gt;1,0,1)</f>
        <v>1</v>
      </c>
    </row>
    <row r="1263" spans="1:25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9" t="str">
        <f>VLOOKUP(Таблица1[[#This Row],[Region]],Таблица5[],2,FALSE)</f>
        <v>Cassandra Brandow</v>
      </c>
      <c r="W1263" s="19" t="str">
        <f>IFERROR(VLOOKUP(Таблица1[[#This Row],[Order ID]],Таблица4[],2,FALSE),"")</f>
        <v/>
      </c>
      <c r="X1263" s="19">
        <f>NOT(IFERROR(VLOOKUP(Таблица1[[#This Row],[Order ID]],Таблица4[],2,FALSE),0))*1</f>
        <v>1</v>
      </c>
      <c r="Y1263" s="19">
        <f>IF(SUMPRODUCT(($F$2:$F1263=F1263)*1)&gt;1,0,1)</f>
        <v>1</v>
      </c>
    </row>
    <row r="1264" spans="1:25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9" t="str">
        <f>VLOOKUP(Таблица1[[#This Row],[Region]],Таблица5[],2,FALSE)</f>
        <v>Chuck Magee</v>
      </c>
      <c r="W1264" s="19" t="str">
        <f>IFERROR(VLOOKUP(Таблица1[[#This Row],[Order ID]],Таблица4[],2,FALSE),"")</f>
        <v/>
      </c>
      <c r="X1264" s="19">
        <f>NOT(IFERROR(VLOOKUP(Таблица1[[#This Row],[Order ID]],Таблица4[],2,FALSE),0))*1</f>
        <v>1</v>
      </c>
      <c r="Y1264" s="19">
        <f>IF(SUMPRODUCT(($F$2:$F1264=F1264)*1)&gt;1,0,1)</f>
        <v>0</v>
      </c>
    </row>
    <row r="1265" spans="1:25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9" t="str">
        <f>VLOOKUP(Таблица1[[#This Row],[Region]],Таблица5[],2,FALSE)</f>
        <v>Kelly Williams</v>
      </c>
      <c r="W1265" s="19" t="str">
        <f>IFERROR(VLOOKUP(Таблица1[[#This Row],[Order ID]],Таблица4[],2,FALSE),"")</f>
        <v/>
      </c>
      <c r="X1265" s="19">
        <f>NOT(IFERROR(VLOOKUP(Таблица1[[#This Row],[Order ID]],Таблица4[],2,FALSE),0))*1</f>
        <v>1</v>
      </c>
      <c r="Y1265" s="19">
        <f>IF(SUMPRODUCT(($F$2:$F1265=F1265)*1)&gt;1,0,1)</f>
        <v>1</v>
      </c>
    </row>
    <row r="1266" spans="1:25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9" t="str">
        <f>VLOOKUP(Таблица1[[#This Row],[Region]],Таблица5[],2,FALSE)</f>
        <v>Kelly Williams</v>
      </c>
      <c r="W1266" s="19" t="str">
        <f>IFERROR(VLOOKUP(Таблица1[[#This Row],[Order ID]],Таблица4[],2,FALSE),"")</f>
        <v/>
      </c>
      <c r="X1266" s="19">
        <f>NOT(IFERROR(VLOOKUP(Таблица1[[#This Row],[Order ID]],Таблица4[],2,FALSE),0))*1</f>
        <v>1</v>
      </c>
      <c r="Y1266" s="19">
        <f>IF(SUMPRODUCT(($F$2:$F1266=F1266)*1)&gt;1,0,1)</f>
        <v>0</v>
      </c>
    </row>
    <row r="1267" spans="1:25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9" t="str">
        <f>VLOOKUP(Таблица1[[#This Row],[Region]],Таблица5[],2,FALSE)</f>
        <v>Anna Andreadi</v>
      </c>
      <c r="W1267" s="19" t="str">
        <f>IFERROR(VLOOKUP(Таблица1[[#This Row],[Order ID]],Таблица4[],2,FALSE),"")</f>
        <v/>
      </c>
      <c r="X1267" s="19">
        <f>NOT(IFERROR(VLOOKUP(Таблица1[[#This Row],[Order ID]],Таблица4[],2,FALSE),0))*1</f>
        <v>1</v>
      </c>
      <c r="Y1267" s="19">
        <f>IF(SUMPRODUCT(($F$2:$F1267=F1267)*1)&gt;1,0,1)</f>
        <v>1</v>
      </c>
    </row>
    <row r="1268" spans="1:25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9" t="str">
        <f>VLOOKUP(Таблица1[[#This Row],[Region]],Таблица5[],2,FALSE)</f>
        <v>Anna Andreadi</v>
      </c>
      <c r="W1268" s="19" t="str">
        <f>IFERROR(VLOOKUP(Таблица1[[#This Row],[Order ID]],Таблица4[],2,FALSE),"")</f>
        <v/>
      </c>
      <c r="X1268" s="19">
        <f>NOT(IFERROR(VLOOKUP(Таблица1[[#This Row],[Order ID]],Таблица4[],2,FALSE),0))*1</f>
        <v>1</v>
      </c>
      <c r="Y1268" s="19">
        <f>IF(SUMPRODUCT(($F$2:$F1268=F1268)*1)&gt;1,0,1)</f>
        <v>0</v>
      </c>
    </row>
    <row r="1269" spans="1:25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9" t="str">
        <f>VLOOKUP(Таблица1[[#This Row],[Region]],Таблица5[],2,FALSE)</f>
        <v>Anna Andreadi</v>
      </c>
      <c r="W1269" s="19" t="str">
        <f>IFERROR(VLOOKUP(Таблица1[[#This Row],[Order ID]],Таблица4[],2,FALSE),"")</f>
        <v/>
      </c>
      <c r="X1269" s="19">
        <f>NOT(IFERROR(VLOOKUP(Таблица1[[#This Row],[Order ID]],Таблица4[],2,FALSE),0))*1</f>
        <v>1</v>
      </c>
      <c r="Y1269" s="19">
        <f>IF(SUMPRODUCT(($F$2:$F1269=F1269)*1)&gt;1,0,1)</f>
        <v>0</v>
      </c>
    </row>
    <row r="1270" spans="1:25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9" t="str">
        <f>VLOOKUP(Таблица1[[#This Row],[Region]],Таблица5[],2,FALSE)</f>
        <v>Anna Andreadi</v>
      </c>
      <c r="W1270" s="19" t="str">
        <f>IFERROR(VLOOKUP(Таблица1[[#This Row],[Order ID]],Таблица4[],2,FALSE),"")</f>
        <v/>
      </c>
      <c r="X1270" s="19">
        <f>NOT(IFERROR(VLOOKUP(Таблица1[[#This Row],[Order ID]],Таблица4[],2,FALSE),0))*1</f>
        <v>1</v>
      </c>
      <c r="Y1270" s="19">
        <f>IF(SUMPRODUCT(($F$2:$F1270=F1270)*1)&gt;1,0,1)</f>
        <v>0</v>
      </c>
    </row>
    <row r="1271" spans="1:25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9" t="str">
        <f>VLOOKUP(Таблица1[[#This Row],[Region]],Таблица5[],2,FALSE)</f>
        <v>Cassandra Brandow</v>
      </c>
      <c r="W1271" s="19" t="str">
        <f>IFERROR(VLOOKUP(Таблица1[[#This Row],[Order ID]],Таблица4[],2,FALSE),"")</f>
        <v/>
      </c>
      <c r="X1271" s="19">
        <f>NOT(IFERROR(VLOOKUP(Таблица1[[#This Row],[Order ID]],Таблица4[],2,FALSE),0))*1</f>
        <v>1</v>
      </c>
      <c r="Y1271" s="19">
        <f>IF(SUMPRODUCT(($F$2:$F1271=F1271)*1)&gt;1,0,1)</f>
        <v>1</v>
      </c>
    </row>
    <row r="1272" spans="1:25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9" t="str">
        <f>VLOOKUP(Таблица1[[#This Row],[Region]],Таблица5[],2,FALSE)</f>
        <v>Kelly Williams</v>
      </c>
      <c r="W1272" s="19" t="str">
        <f>IFERROR(VLOOKUP(Таблица1[[#This Row],[Order ID]],Таблица4[],2,FALSE),"")</f>
        <v/>
      </c>
      <c r="X1272" s="19">
        <f>NOT(IFERROR(VLOOKUP(Таблица1[[#This Row],[Order ID]],Таблица4[],2,FALSE),0))*1</f>
        <v>1</v>
      </c>
      <c r="Y1272" s="19">
        <f>IF(SUMPRODUCT(($F$2:$F1272=F1272)*1)&gt;1,0,1)</f>
        <v>0</v>
      </c>
    </row>
    <row r="1273" spans="1:25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9" t="str">
        <f>VLOOKUP(Таблица1[[#This Row],[Region]],Таблица5[],2,FALSE)</f>
        <v>Kelly Williams</v>
      </c>
      <c r="W1273" s="19" t="str">
        <f>IFERROR(VLOOKUP(Таблица1[[#This Row],[Order ID]],Таблица4[],2,FALSE),"")</f>
        <v/>
      </c>
      <c r="X1273" s="19">
        <f>NOT(IFERROR(VLOOKUP(Таблица1[[#This Row],[Order ID]],Таблица4[],2,FALSE),0))*1</f>
        <v>1</v>
      </c>
      <c r="Y1273" s="19">
        <f>IF(SUMPRODUCT(($F$2:$F1273=F1273)*1)&gt;1,0,1)</f>
        <v>0</v>
      </c>
    </row>
    <row r="1274" spans="1:25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9" t="str">
        <f>VLOOKUP(Таблица1[[#This Row],[Region]],Таблица5[],2,FALSE)</f>
        <v>Kelly Williams</v>
      </c>
      <c r="W1274" s="19" t="str">
        <f>IFERROR(VLOOKUP(Таблица1[[#This Row],[Order ID]],Таблица4[],2,FALSE),"")</f>
        <v/>
      </c>
      <c r="X1274" s="19">
        <f>NOT(IFERROR(VLOOKUP(Таблица1[[#This Row],[Order ID]],Таблица4[],2,FALSE),0))*1</f>
        <v>1</v>
      </c>
      <c r="Y1274" s="19">
        <f>IF(SUMPRODUCT(($F$2:$F1274=F1274)*1)&gt;1,0,1)</f>
        <v>0</v>
      </c>
    </row>
    <row r="1275" spans="1:25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9" t="str">
        <f>VLOOKUP(Таблица1[[#This Row],[Region]],Таблица5[],2,FALSE)</f>
        <v>Kelly Williams</v>
      </c>
      <c r="W1275" s="19" t="str">
        <f>IFERROR(VLOOKUP(Таблица1[[#This Row],[Order ID]],Таблица4[],2,FALSE),"")</f>
        <v/>
      </c>
      <c r="X1275" s="19">
        <f>NOT(IFERROR(VLOOKUP(Таблица1[[#This Row],[Order ID]],Таблица4[],2,FALSE),0))*1</f>
        <v>1</v>
      </c>
      <c r="Y1275" s="19">
        <f>IF(SUMPRODUCT(($F$2:$F1275=F1275)*1)&gt;1,0,1)</f>
        <v>0</v>
      </c>
    </row>
    <row r="1276" spans="1:25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9" t="str">
        <f>VLOOKUP(Таблица1[[#This Row],[Region]],Таблица5[],2,FALSE)</f>
        <v>Kelly Williams</v>
      </c>
      <c r="W1276" s="19" t="str">
        <f>IFERROR(VLOOKUP(Таблица1[[#This Row],[Order ID]],Таблица4[],2,FALSE),"")</f>
        <v/>
      </c>
      <c r="X1276" s="19">
        <f>NOT(IFERROR(VLOOKUP(Таблица1[[#This Row],[Order ID]],Таблица4[],2,FALSE),0))*1</f>
        <v>1</v>
      </c>
      <c r="Y1276" s="19">
        <f>IF(SUMPRODUCT(($F$2:$F1276=F1276)*1)&gt;1,0,1)</f>
        <v>0</v>
      </c>
    </row>
    <row r="1277" spans="1:25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9" t="str">
        <f>VLOOKUP(Таблица1[[#This Row],[Region]],Таблица5[],2,FALSE)</f>
        <v>Kelly Williams</v>
      </c>
      <c r="W1277" s="19" t="str">
        <f>IFERROR(VLOOKUP(Таблица1[[#This Row],[Order ID]],Таблица4[],2,FALSE),"")</f>
        <v/>
      </c>
      <c r="X1277" s="19">
        <f>NOT(IFERROR(VLOOKUP(Таблица1[[#This Row],[Order ID]],Таблица4[],2,FALSE),0))*1</f>
        <v>1</v>
      </c>
      <c r="Y1277" s="19">
        <f>IF(SUMPRODUCT(($F$2:$F1277=F1277)*1)&gt;1,0,1)</f>
        <v>0</v>
      </c>
    </row>
    <row r="1278" spans="1:25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9" t="str">
        <f>VLOOKUP(Таблица1[[#This Row],[Region]],Таблица5[],2,FALSE)</f>
        <v>Kelly Williams</v>
      </c>
      <c r="W1278" s="19" t="str">
        <f>IFERROR(VLOOKUP(Таблица1[[#This Row],[Order ID]],Таблица4[],2,FALSE),"")</f>
        <v/>
      </c>
      <c r="X1278" s="19">
        <f>NOT(IFERROR(VLOOKUP(Таблица1[[#This Row],[Order ID]],Таблица4[],2,FALSE),0))*1</f>
        <v>1</v>
      </c>
      <c r="Y1278" s="19">
        <f>IF(SUMPRODUCT(($F$2:$F1278=F1278)*1)&gt;1,0,1)</f>
        <v>0</v>
      </c>
    </row>
    <row r="1279" spans="1:25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9" t="str">
        <f>VLOOKUP(Таблица1[[#This Row],[Region]],Таблица5[],2,FALSE)</f>
        <v>Kelly Williams</v>
      </c>
      <c r="W1279" s="19" t="str">
        <f>IFERROR(VLOOKUP(Таблица1[[#This Row],[Order ID]],Таблица4[],2,FALSE),"")</f>
        <v/>
      </c>
      <c r="X1279" s="19">
        <f>NOT(IFERROR(VLOOKUP(Таблица1[[#This Row],[Order ID]],Таблица4[],2,FALSE),0))*1</f>
        <v>1</v>
      </c>
      <c r="Y1279" s="19">
        <f>IF(SUMPRODUCT(($F$2:$F1279=F1279)*1)&gt;1,0,1)</f>
        <v>1</v>
      </c>
    </row>
    <row r="1280" spans="1:25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9" t="str">
        <f>VLOOKUP(Таблица1[[#This Row],[Region]],Таблица5[],2,FALSE)</f>
        <v>Cassandra Brandow</v>
      </c>
      <c r="W1280" s="19" t="str">
        <f>IFERROR(VLOOKUP(Таблица1[[#This Row],[Order ID]],Таблица4[],2,FALSE),"")</f>
        <v/>
      </c>
      <c r="X1280" s="19">
        <f>NOT(IFERROR(VLOOKUP(Таблица1[[#This Row],[Order ID]],Таблица4[],2,FALSE),0))*1</f>
        <v>1</v>
      </c>
      <c r="Y1280" s="19">
        <f>IF(SUMPRODUCT(($F$2:$F1280=F1280)*1)&gt;1,0,1)</f>
        <v>0</v>
      </c>
    </row>
    <row r="1281" spans="1:25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9" t="str">
        <f>VLOOKUP(Таблица1[[#This Row],[Region]],Таблица5[],2,FALSE)</f>
        <v>Cassandra Brandow</v>
      </c>
      <c r="W1281" s="19" t="str">
        <f>IFERROR(VLOOKUP(Таблица1[[#This Row],[Order ID]],Таблица4[],2,FALSE),"")</f>
        <v/>
      </c>
      <c r="X1281" s="19">
        <f>NOT(IFERROR(VLOOKUP(Таблица1[[#This Row],[Order ID]],Таблица4[],2,FALSE),0))*1</f>
        <v>1</v>
      </c>
      <c r="Y1281" s="19">
        <f>IF(SUMPRODUCT(($F$2:$F1281=F1281)*1)&gt;1,0,1)</f>
        <v>0</v>
      </c>
    </row>
    <row r="1282" spans="1:25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9" t="str">
        <f>VLOOKUP(Таблица1[[#This Row],[Region]],Таблица5[],2,FALSE)</f>
        <v>Kelly Williams</v>
      </c>
      <c r="W1282" s="19" t="str">
        <f>IFERROR(VLOOKUP(Таблица1[[#This Row],[Order ID]],Таблица4[],2,FALSE),"")</f>
        <v/>
      </c>
      <c r="X1282" s="19">
        <f>NOT(IFERROR(VLOOKUP(Таблица1[[#This Row],[Order ID]],Таблица4[],2,FALSE),0))*1</f>
        <v>1</v>
      </c>
      <c r="Y1282" s="19">
        <f>IF(SUMPRODUCT(($F$2:$F1282=F1282)*1)&gt;1,0,1)</f>
        <v>0</v>
      </c>
    </row>
    <row r="1283" spans="1:25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9" t="str">
        <f>VLOOKUP(Таблица1[[#This Row],[Region]],Таблица5[],2,FALSE)</f>
        <v>Cassandra Brandow</v>
      </c>
      <c r="W1283" s="19" t="str">
        <f>IFERROR(VLOOKUP(Таблица1[[#This Row],[Order ID]],Таблица4[],2,FALSE),"")</f>
        <v/>
      </c>
      <c r="X1283" s="19">
        <f>NOT(IFERROR(VLOOKUP(Таблица1[[#This Row],[Order ID]],Таблица4[],2,FALSE),0))*1</f>
        <v>1</v>
      </c>
      <c r="Y1283" s="19">
        <f>IF(SUMPRODUCT(($F$2:$F1283=F1283)*1)&gt;1,0,1)</f>
        <v>0</v>
      </c>
    </row>
    <row r="1284" spans="1:25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9" t="str">
        <f>VLOOKUP(Таблица1[[#This Row],[Region]],Таблица5[],2,FALSE)</f>
        <v>Cassandra Brandow</v>
      </c>
      <c r="W1284" s="19" t="str">
        <f>IFERROR(VLOOKUP(Таблица1[[#This Row],[Order ID]],Таблица4[],2,FALSE),"")</f>
        <v/>
      </c>
      <c r="X1284" s="19">
        <f>NOT(IFERROR(VLOOKUP(Таблица1[[#This Row],[Order ID]],Таблица4[],2,FALSE),0))*1</f>
        <v>1</v>
      </c>
      <c r="Y1284" s="19">
        <f>IF(SUMPRODUCT(($F$2:$F1284=F1284)*1)&gt;1,0,1)</f>
        <v>0</v>
      </c>
    </row>
    <row r="1285" spans="1:25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9" t="str">
        <f>VLOOKUP(Таблица1[[#This Row],[Region]],Таблица5[],2,FALSE)</f>
        <v>Cassandra Brandow</v>
      </c>
      <c r="W1285" s="19" t="str">
        <f>IFERROR(VLOOKUP(Таблица1[[#This Row],[Order ID]],Таблица4[],2,FALSE),"")</f>
        <v/>
      </c>
      <c r="X1285" s="19">
        <f>NOT(IFERROR(VLOOKUP(Таблица1[[#This Row],[Order ID]],Таблица4[],2,FALSE),0))*1</f>
        <v>1</v>
      </c>
      <c r="Y1285" s="19">
        <f>IF(SUMPRODUCT(($F$2:$F1285=F1285)*1)&gt;1,0,1)</f>
        <v>0</v>
      </c>
    </row>
    <row r="1286" spans="1:25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9" t="str">
        <f>VLOOKUP(Таблица1[[#This Row],[Region]],Таблица5[],2,FALSE)</f>
        <v>Kelly Williams</v>
      </c>
      <c r="W1286" s="19" t="str">
        <f>IFERROR(VLOOKUP(Таблица1[[#This Row],[Order ID]],Таблица4[],2,FALSE),"")</f>
        <v/>
      </c>
      <c r="X1286" s="19">
        <f>NOT(IFERROR(VLOOKUP(Таблица1[[#This Row],[Order ID]],Таблица4[],2,FALSE),0))*1</f>
        <v>1</v>
      </c>
      <c r="Y1286" s="19">
        <f>IF(SUMPRODUCT(($F$2:$F1286=F1286)*1)&gt;1,0,1)</f>
        <v>0</v>
      </c>
    </row>
    <row r="1287" spans="1:25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9" t="str">
        <f>VLOOKUP(Таблица1[[#This Row],[Region]],Таблица5[],2,FALSE)</f>
        <v>Chuck Magee</v>
      </c>
      <c r="W1287" s="19" t="str">
        <f>IFERROR(VLOOKUP(Таблица1[[#This Row],[Order ID]],Таблица4[],2,FALSE),"")</f>
        <v/>
      </c>
      <c r="X1287" s="19">
        <f>NOT(IFERROR(VLOOKUP(Таблица1[[#This Row],[Order ID]],Таблица4[],2,FALSE),0))*1</f>
        <v>1</v>
      </c>
      <c r="Y1287" s="19">
        <f>IF(SUMPRODUCT(($F$2:$F1287=F1287)*1)&gt;1,0,1)</f>
        <v>1</v>
      </c>
    </row>
    <row r="1288" spans="1:25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9" t="str">
        <f>VLOOKUP(Таблица1[[#This Row],[Region]],Таблица5[],2,FALSE)</f>
        <v>Chuck Magee</v>
      </c>
      <c r="W1288" s="19" t="str">
        <f>IFERROR(VLOOKUP(Таблица1[[#This Row],[Order ID]],Таблица4[],2,FALSE),"")</f>
        <v/>
      </c>
      <c r="X1288" s="19">
        <f>NOT(IFERROR(VLOOKUP(Таблица1[[#This Row],[Order ID]],Таблица4[],2,FALSE),0))*1</f>
        <v>1</v>
      </c>
      <c r="Y1288" s="19">
        <f>IF(SUMPRODUCT(($F$2:$F1288=F1288)*1)&gt;1,0,1)</f>
        <v>0</v>
      </c>
    </row>
    <row r="1289" spans="1:25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9" t="str">
        <f>VLOOKUP(Таблица1[[#This Row],[Region]],Таблица5[],2,FALSE)</f>
        <v>Chuck Magee</v>
      </c>
      <c r="W1289" s="19" t="str">
        <f>IFERROR(VLOOKUP(Таблица1[[#This Row],[Order ID]],Таблица4[],2,FALSE),"")</f>
        <v/>
      </c>
      <c r="X1289" s="19">
        <f>NOT(IFERROR(VLOOKUP(Таблица1[[#This Row],[Order ID]],Таблица4[],2,FALSE),0))*1</f>
        <v>1</v>
      </c>
      <c r="Y1289" s="19">
        <f>IF(SUMPRODUCT(($F$2:$F1289=F1289)*1)&gt;1,0,1)</f>
        <v>1</v>
      </c>
    </row>
    <row r="1290" spans="1:25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9" t="str">
        <f>VLOOKUP(Таблица1[[#This Row],[Region]],Таблица5[],2,FALSE)</f>
        <v>Chuck Magee</v>
      </c>
      <c r="W1290" s="19" t="str">
        <f>IFERROR(VLOOKUP(Таблица1[[#This Row],[Order ID]],Таблица4[],2,FALSE),"")</f>
        <v/>
      </c>
      <c r="X1290" s="19">
        <f>NOT(IFERROR(VLOOKUP(Таблица1[[#This Row],[Order ID]],Таблица4[],2,FALSE),0))*1</f>
        <v>1</v>
      </c>
      <c r="Y1290" s="19">
        <f>IF(SUMPRODUCT(($F$2:$F1290=F1290)*1)&gt;1,0,1)</f>
        <v>0</v>
      </c>
    </row>
    <row r="1291" spans="1:25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9" t="str">
        <f>VLOOKUP(Таблица1[[#This Row],[Region]],Таблица5[],2,FALSE)</f>
        <v>Chuck Magee</v>
      </c>
      <c r="W1291" s="19" t="str">
        <f>IFERROR(VLOOKUP(Таблица1[[#This Row],[Order ID]],Таблица4[],2,FALSE),"")</f>
        <v/>
      </c>
      <c r="X1291" s="19">
        <f>NOT(IFERROR(VLOOKUP(Таблица1[[#This Row],[Order ID]],Таблица4[],2,FALSE),0))*1</f>
        <v>1</v>
      </c>
      <c r="Y1291" s="19">
        <f>IF(SUMPRODUCT(($F$2:$F1291=F1291)*1)&gt;1,0,1)</f>
        <v>0</v>
      </c>
    </row>
    <row r="1292" spans="1:25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9" t="str">
        <f>VLOOKUP(Таблица1[[#This Row],[Region]],Таблица5[],2,FALSE)</f>
        <v>Anna Andreadi</v>
      </c>
      <c r="W1292" s="19" t="str">
        <f>IFERROR(VLOOKUP(Таблица1[[#This Row],[Order ID]],Таблица4[],2,FALSE),"")</f>
        <v/>
      </c>
      <c r="X1292" s="19">
        <f>NOT(IFERROR(VLOOKUP(Таблица1[[#This Row],[Order ID]],Таблица4[],2,FALSE),0))*1</f>
        <v>1</v>
      </c>
      <c r="Y1292" s="19">
        <f>IF(SUMPRODUCT(($F$2:$F1292=F1292)*1)&gt;1,0,1)</f>
        <v>0</v>
      </c>
    </row>
    <row r="1293" spans="1:25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9" t="str">
        <f>VLOOKUP(Таблица1[[#This Row],[Region]],Таблица5[],2,FALSE)</f>
        <v>Anna Andreadi</v>
      </c>
      <c r="W1293" s="19" t="str">
        <f>IFERROR(VLOOKUP(Таблица1[[#This Row],[Order ID]],Таблица4[],2,FALSE),"")</f>
        <v/>
      </c>
      <c r="X1293" s="19">
        <f>NOT(IFERROR(VLOOKUP(Таблица1[[#This Row],[Order ID]],Таблица4[],2,FALSE),0))*1</f>
        <v>1</v>
      </c>
      <c r="Y1293" s="19">
        <f>IF(SUMPRODUCT(($F$2:$F1293=F1293)*1)&gt;1,0,1)</f>
        <v>0</v>
      </c>
    </row>
    <row r="1294" spans="1:25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9" t="str">
        <f>VLOOKUP(Таблица1[[#This Row],[Region]],Таблица5[],2,FALSE)</f>
        <v>Anna Andreadi</v>
      </c>
      <c r="W1294" s="19" t="str">
        <f>IFERROR(VLOOKUP(Таблица1[[#This Row],[Order ID]],Таблица4[],2,FALSE),"")</f>
        <v/>
      </c>
      <c r="X1294" s="19">
        <f>NOT(IFERROR(VLOOKUP(Таблица1[[#This Row],[Order ID]],Таблица4[],2,FALSE),0))*1</f>
        <v>1</v>
      </c>
      <c r="Y1294" s="19">
        <f>IF(SUMPRODUCT(($F$2:$F1294=F1294)*1)&gt;1,0,1)</f>
        <v>0</v>
      </c>
    </row>
    <row r="1295" spans="1:25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9" t="str">
        <f>VLOOKUP(Таблица1[[#This Row],[Region]],Таблица5[],2,FALSE)</f>
        <v>Anna Andreadi</v>
      </c>
      <c r="W1295" s="19" t="str">
        <f>IFERROR(VLOOKUP(Таблица1[[#This Row],[Order ID]],Таблица4[],2,FALSE),"")</f>
        <v/>
      </c>
      <c r="X1295" s="19">
        <f>NOT(IFERROR(VLOOKUP(Таблица1[[#This Row],[Order ID]],Таблица4[],2,FALSE),0))*1</f>
        <v>1</v>
      </c>
      <c r="Y1295" s="19">
        <f>IF(SUMPRODUCT(($F$2:$F1295=F1295)*1)&gt;1,0,1)</f>
        <v>0</v>
      </c>
    </row>
    <row r="1296" spans="1:25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9" t="str">
        <f>VLOOKUP(Таблица1[[#This Row],[Region]],Таблица5[],2,FALSE)</f>
        <v>Anna Andreadi</v>
      </c>
      <c r="W1296" s="19" t="str">
        <f>IFERROR(VLOOKUP(Таблица1[[#This Row],[Order ID]],Таблица4[],2,FALSE),"")</f>
        <v/>
      </c>
      <c r="X1296" s="19">
        <f>NOT(IFERROR(VLOOKUP(Таблица1[[#This Row],[Order ID]],Таблица4[],2,FALSE),0))*1</f>
        <v>1</v>
      </c>
      <c r="Y1296" s="19">
        <f>IF(SUMPRODUCT(($F$2:$F1296=F1296)*1)&gt;1,0,1)</f>
        <v>0</v>
      </c>
    </row>
    <row r="1297" spans="1:25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9" t="str">
        <f>VLOOKUP(Таблица1[[#This Row],[Region]],Таблица5[],2,FALSE)</f>
        <v>Anna Andreadi</v>
      </c>
      <c r="W1297" s="19" t="str">
        <f>IFERROR(VLOOKUP(Таблица1[[#This Row],[Order ID]],Таблица4[],2,FALSE),"")</f>
        <v/>
      </c>
      <c r="X1297" s="19">
        <f>NOT(IFERROR(VLOOKUP(Таблица1[[#This Row],[Order ID]],Таблица4[],2,FALSE),0))*1</f>
        <v>1</v>
      </c>
      <c r="Y1297" s="19">
        <f>IF(SUMPRODUCT(($F$2:$F1297=F1297)*1)&gt;1,0,1)</f>
        <v>1</v>
      </c>
    </row>
    <row r="1298" spans="1:25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9" t="str">
        <f>VLOOKUP(Таблица1[[#This Row],[Region]],Таблица5[],2,FALSE)</f>
        <v>Anna Andreadi</v>
      </c>
      <c r="W1298" s="19">
        <f>IFERROR(VLOOKUP(Таблица1[[#This Row],[Order ID]],Таблица4[],2,FALSE),"")</f>
        <v>1</v>
      </c>
      <c r="X1298" s="19">
        <f>NOT(IFERROR(VLOOKUP(Таблица1[[#This Row],[Order ID]],Таблица4[],2,FALSE),0))*1</f>
        <v>0</v>
      </c>
      <c r="Y1298" s="19">
        <f>IF(SUMPRODUCT(($F$2:$F1298=F1298)*1)&gt;1,0,1)</f>
        <v>1</v>
      </c>
    </row>
    <row r="1299" spans="1:25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9" t="str">
        <f>VLOOKUP(Таблица1[[#This Row],[Region]],Таблица5[],2,FALSE)</f>
        <v>Anna Andreadi</v>
      </c>
      <c r="W1299" s="19">
        <f>IFERROR(VLOOKUP(Таблица1[[#This Row],[Order ID]],Таблица4[],2,FALSE),"")</f>
        <v>1</v>
      </c>
      <c r="X1299" s="19">
        <f>NOT(IFERROR(VLOOKUP(Таблица1[[#This Row],[Order ID]],Таблица4[],2,FALSE),0))*1</f>
        <v>0</v>
      </c>
      <c r="Y1299" s="19">
        <f>IF(SUMPRODUCT(($F$2:$F1299=F1299)*1)&gt;1,0,1)</f>
        <v>0</v>
      </c>
    </row>
    <row r="1300" spans="1:25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9" t="str">
        <f>VLOOKUP(Таблица1[[#This Row],[Region]],Таблица5[],2,FALSE)</f>
        <v>Kelly Williams</v>
      </c>
      <c r="W1300" s="19" t="str">
        <f>IFERROR(VLOOKUP(Таблица1[[#This Row],[Order ID]],Таблица4[],2,FALSE),"")</f>
        <v/>
      </c>
      <c r="X1300" s="19">
        <f>NOT(IFERROR(VLOOKUP(Таблица1[[#This Row],[Order ID]],Таблица4[],2,FALSE),0))*1</f>
        <v>1</v>
      </c>
      <c r="Y1300" s="19">
        <f>IF(SUMPRODUCT(($F$2:$F1300=F1300)*1)&gt;1,0,1)</f>
        <v>1</v>
      </c>
    </row>
    <row r="1301" spans="1:25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9" t="str">
        <f>VLOOKUP(Таблица1[[#This Row],[Region]],Таблица5[],2,FALSE)</f>
        <v>Anna Andreadi</v>
      </c>
      <c r="W1301" s="19" t="str">
        <f>IFERROR(VLOOKUP(Таблица1[[#This Row],[Order ID]],Таблица4[],2,FALSE),"")</f>
        <v/>
      </c>
      <c r="X1301" s="19">
        <f>NOT(IFERROR(VLOOKUP(Таблица1[[#This Row],[Order ID]],Таблица4[],2,FALSE),0))*1</f>
        <v>1</v>
      </c>
      <c r="Y1301" s="19">
        <f>IF(SUMPRODUCT(($F$2:$F1301=F1301)*1)&gt;1,0,1)</f>
        <v>0</v>
      </c>
    </row>
    <row r="1302" spans="1:25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9" t="str">
        <f>VLOOKUP(Таблица1[[#This Row],[Region]],Таблица5[],2,FALSE)</f>
        <v>Cassandra Brandow</v>
      </c>
      <c r="W1302" s="19" t="str">
        <f>IFERROR(VLOOKUP(Таблица1[[#This Row],[Order ID]],Таблица4[],2,FALSE),"")</f>
        <v/>
      </c>
      <c r="X1302" s="19">
        <f>NOT(IFERROR(VLOOKUP(Таблица1[[#This Row],[Order ID]],Таблица4[],2,FALSE),0))*1</f>
        <v>1</v>
      </c>
      <c r="Y1302" s="19">
        <f>IF(SUMPRODUCT(($F$2:$F1302=F1302)*1)&gt;1,0,1)</f>
        <v>0</v>
      </c>
    </row>
    <row r="1303" spans="1:25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9" t="str">
        <f>VLOOKUP(Таблица1[[#This Row],[Region]],Таблица5[],2,FALSE)</f>
        <v>Cassandra Brandow</v>
      </c>
      <c r="W1303" s="19" t="str">
        <f>IFERROR(VLOOKUP(Таблица1[[#This Row],[Order ID]],Таблица4[],2,FALSE),"")</f>
        <v/>
      </c>
      <c r="X1303" s="19">
        <f>NOT(IFERROR(VLOOKUP(Таблица1[[#This Row],[Order ID]],Таблица4[],2,FALSE),0))*1</f>
        <v>1</v>
      </c>
      <c r="Y1303" s="19">
        <f>IF(SUMPRODUCT(($F$2:$F1303=F1303)*1)&gt;1,0,1)</f>
        <v>0</v>
      </c>
    </row>
    <row r="1304" spans="1:25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9" t="str">
        <f>VLOOKUP(Таблица1[[#This Row],[Region]],Таблица5[],2,FALSE)</f>
        <v>Cassandra Brandow</v>
      </c>
      <c r="W1304" s="19" t="str">
        <f>IFERROR(VLOOKUP(Таблица1[[#This Row],[Order ID]],Таблица4[],2,FALSE),"")</f>
        <v/>
      </c>
      <c r="X1304" s="19">
        <f>NOT(IFERROR(VLOOKUP(Таблица1[[#This Row],[Order ID]],Таблица4[],2,FALSE),0))*1</f>
        <v>1</v>
      </c>
      <c r="Y1304" s="19">
        <f>IF(SUMPRODUCT(($F$2:$F1304=F1304)*1)&gt;1,0,1)</f>
        <v>1</v>
      </c>
    </row>
    <row r="1305" spans="1:25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9" t="str">
        <f>VLOOKUP(Таблица1[[#This Row],[Region]],Таблица5[],2,FALSE)</f>
        <v>Cassandra Brandow</v>
      </c>
      <c r="W1305" s="19" t="str">
        <f>IFERROR(VLOOKUP(Таблица1[[#This Row],[Order ID]],Таблица4[],2,FALSE),"")</f>
        <v/>
      </c>
      <c r="X1305" s="19">
        <f>NOT(IFERROR(VLOOKUP(Таблица1[[#This Row],[Order ID]],Таблица4[],2,FALSE),0))*1</f>
        <v>1</v>
      </c>
      <c r="Y1305" s="19">
        <f>IF(SUMPRODUCT(($F$2:$F1305=F1305)*1)&gt;1,0,1)</f>
        <v>1</v>
      </c>
    </row>
    <row r="1306" spans="1:25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9" t="str">
        <f>VLOOKUP(Таблица1[[#This Row],[Region]],Таблица5[],2,FALSE)</f>
        <v>Cassandra Brandow</v>
      </c>
      <c r="W1306" s="19" t="str">
        <f>IFERROR(VLOOKUP(Таблица1[[#This Row],[Order ID]],Таблица4[],2,FALSE),"")</f>
        <v/>
      </c>
      <c r="X1306" s="19">
        <f>NOT(IFERROR(VLOOKUP(Таблица1[[#This Row],[Order ID]],Таблица4[],2,FALSE),0))*1</f>
        <v>1</v>
      </c>
      <c r="Y1306" s="19">
        <f>IF(SUMPRODUCT(($F$2:$F1306=F1306)*1)&gt;1,0,1)</f>
        <v>0</v>
      </c>
    </row>
    <row r="1307" spans="1:25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9" t="str">
        <f>VLOOKUP(Таблица1[[#This Row],[Region]],Таблица5[],2,FALSE)</f>
        <v>Kelly Williams</v>
      </c>
      <c r="W1307" s="19" t="str">
        <f>IFERROR(VLOOKUP(Таблица1[[#This Row],[Order ID]],Таблица4[],2,FALSE),"")</f>
        <v/>
      </c>
      <c r="X1307" s="19">
        <f>NOT(IFERROR(VLOOKUP(Таблица1[[#This Row],[Order ID]],Таблица4[],2,FALSE),0))*1</f>
        <v>1</v>
      </c>
      <c r="Y1307" s="19">
        <f>IF(SUMPRODUCT(($F$2:$F1307=F1307)*1)&gt;1,0,1)</f>
        <v>0</v>
      </c>
    </row>
    <row r="1308" spans="1:25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9" t="str">
        <f>VLOOKUP(Таблица1[[#This Row],[Region]],Таблица5[],2,FALSE)</f>
        <v>Anna Andreadi</v>
      </c>
      <c r="W1308" s="19" t="str">
        <f>IFERROR(VLOOKUP(Таблица1[[#This Row],[Order ID]],Таблица4[],2,FALSE),"")</f>
        <v/>
      </c>
      <c r="X1308" s="19">
        <f>NOT(IFERROR(VLOOKUP(Таблица1[[#This Row],[Order ID]],Таблица4[],2,FALSE),0))*1</f>
        <v>1</v>
      </c>
      <c r="Y1308" s="19">
        <f>IF(SUMPRODUCT(($F$2:$F1308=F1308)*1)&gt;1,0,1)</f>
        <v>0</v>
      </c>
    </row>
    <row r="1309" spans="1:25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9" t="str">
        <f>VLOOKUP(Таблица1[[#This Row],[Region]],Таблица5[],2,FALSE)</f>
        <v>Anna Andreadi</v>
      </c>
      <c r="W1309" s="19" t="str">
        <f>IFERROR(VLOOKUP(Таблица1[[#This Row],[Order ID]],Таблица4[],2,FALSE),"")</f>
        <v/>
      </c>
      <c r="X1309" s="19">
        <f>NOT(IFERROR(VLOOKUP(Таблица1[[#This Row],[Order ID]],Таблица4[],2,FALSE),0))*1</f>
        <v>1</v>
      </c>
      <c r="Y1309" s="19">
        <f>IF(SUMPRODUCT(($F$2:$F1309=F1309)*1)&gt;1,0,1)</f>
        <v>0</v>
      </c>
    </row>
    <row r="1310" spans="1:25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9" t="str">
        <f>VLOOKUP(Таблица1[[#This Row],[Region]],Таблица5[],2,FALSE)</f>
        <v>Anna Andreadi</v>
      </c>
      <c r="W1310" s="19" t="str">
        <f>IFERROR(VLOOKUP(Таблица1[[#This Row],[Order ID]],Таблица4[],2,FALSE),"")</f>
        <v/>
      </c>
      <c r="X1310" s="19">
        <f>NOT(IFERROR(VLOOKUP(Таблица1[[#This Row],[Order ID]],Таблица4[],2,FALSE),0))*1</f>
        <v>1</v>
      </c>
      <c r="Y1310" s="19">
        <f>IF(SUMPRODUCT(($F$2:$F1310=F1310)*1)&gt;1,0,1)</f>
        <v>0</v>
      </c>
    </row>
    <row r="1311" spans="1:25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9" t="str">
        <f>VLOOKUP(Таблица1[[#This Row],[Region]],Таблица5[],2,FALSE)</f>
        <v>Anna Andreadi</v>
      </c>
      <c r="W1311" s="19" t="str">
        <f>IFERROR(VLOOKUP(Таблица1[[#This Row],[Order ID]],Таблица4[],2,FALSE),"")</f>
        <v/>
      </c>
      <c r="X1311" s="19">
        <f>NOT(IFERROR(VLOOKUP(Таблица1[[#This Row],[Order ID]],Таблица4[],2,FALSE),0))*1</f>
        <v>1</v>
      </c>
      <c r="Y1311" s="19">
        <f>IF(SUMPRODUCT(($F$2:$F1311=F1311)*1)&gt;1,0,1)</f>
        <v>0</v>
      </c>
    </row>
    <row r="1312" spans="1:25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9" t="str">
        <f>VLOOKUP(Таблица1[[#This Row],[Region]],Таблица5[],2,FALSE)</f>
        <v>Anna Andreadi</v>
      </c>
      <c r="W1312" s="19" t="str">
        <f>IFERROR(VLOOKUP(Таблица1[[#This Row],[Order ID]],Таблица4[],2,FALSE),"")</f>
        <v/>
      </c>
      <c r="X1312" s="19">
        <f>NOT(IFERROR(VLOOKUP(Таблица1[[#This Row],[Order ID]],Таблица4[],2,FALSE),0))*1</f>
        <v>1</v>
      </c>
      <c r="Y1312" s="19">
        <f>IF(SUMPRODUCT(($F$2:$F1312=F1312)*1)&gt;1,0,1)</f>
        <v>0</v>
      </c>
    </row>
    <row r="1313" spans="1:25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9" t="str">
        <f>VLOOKUP(Таблица1[[#This Row],[Region]],Таблица5[],2,FALSE)</f>
        <v>Chuck Magee</v>
      </c>
      <c r="W1313" s="19" t="str">
        <f>IFERROR(VLOOKUP(Таблица1[[#This Row],[Order ID]],Таблица4[],2,FALSE),"")</f>
        <v/>
      </c>
      <c r="X1313" s="19">
        <f>NOT(IFERROR(VLOOKUP(Таблица1[[#This Row],[Order ID]],Таблица4[],2,FALSE),0))*1</f>
        <v>1</v>
      </c>
      <c r="Y1313" s="19">
        <f>IF(SUMPRODUCT(($F$2:$F1313=F1313)*1)&gt;1,0,1)</f>
        <v>0</v>
      </c>
    </row>
    <row r="1314" spans="1:25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9" t="str">
        <f>VLOOKUP(Таблица1[[#This Row],[Region]],Таблица5[],2,FALSE)</f>
        <v>Chuck Magee</v>
      </c>
      <c r="W1314" s="19" t="str">
        <f>IFERROR(VLOOKUP(Таблица1[[#This Row],[Order ID]],Таблица4[],2,FALSE),"")</f>
        <v/>
      </c>
      <c r="X1314" s="19">
        <f>NOT(IFERROR(VLOOKUP(Таблица1[[#This Row],[Order ID]],Таблица4[],2,FALSE),0))*1</f>
        <v>1</v>
      </c>
      <c r="Y1314" s="19">
        <f>IF(SUMPRODUCT(($F$2:$F1314=F1314)*1)&gt;1,0,1)</f>
        <v>0</v>
      </c>
    </row>
    <row r="1315" spans="1:25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9" t="str">
        <f>VLOOKUP(Таблица1[[#This Row],[Region]],Таблица5[],2,FALSE)</f>
        <v>Chuck Magee</v>
      </c>
      <c r="W1315" s="19" t="str">
        <f>IFERROR(VLOOKUP(Таблица1[[#This Row],[Order ID]],Таблица4[],2,FALSE),"")</f>
        <v/>
      </c>
      <c r="X1315" s="19">
        <f>NOT(IFERROR(VLOOKUP(Таблица1[[#This Row],[Order ID]],Таблица4[],2,FALSE),0))*1</f>
        <v>1</v>
      </c>
      <c r="Y1315" s="19">
        <f>IF(SUMPRODUCT(($F$2:$F1315=F1315)*1)&gt;1,0,1)</f>
        <v>0</v>
      </c>
    </row>
    <row r="1316" spans="1:25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9" t="str">
        <f>VLOOKUP(Таблица1[[#This Row],[Region]],Таблица5[],2,FALSE)</f>
        <v>Anna Andreadi</v>
      </c>
      <c r="W1316" s="19">
        <f>IFERROR(VLOOKUP(Таблица1[[#This Row],[Order ID]],Таблица4[],2,FALSE),"")</f>
        <v>1</v>
      </c>
      <c r="X1316" s="19">
        <f>NOT(IFERROR(VLOOKUP(Таблица1[[#This Row],[Order ID]],Таблица4[],2,FALSE),0))*1</f>
        <v>0</v>
      </c>
      <c r="Y1316" s="19">
        <f>IF(SUMPRODUCT(($F$2:$F1316=F1316)*1)&gt;1,0,1)</f>
        <v>1</v>
      </c>
    </row>
    <row r="1317" spans="1:25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9" t="str">
        <f>VLOOKUP(Таблица1[[#This Row],[Region]],Таблица5[],2,FALSE)</f>
        <v>Anna Andreadi</v>
      </c>
      <c r="W1317" s="19">
        <f>IFERROR(VLOOKUP(Таблица1[[#This Row],[Order ID]],Таблица4[],2,FALSE),"")</f>
        <v>1</v>
      </c>
      <c r="X1317" s="19">
        <f>NOT(IFERROR(VLOOKUP(Таблица1[[#This Row],[Order ID]],Таблица4[],2,FALSE),0))*1</f>
        <v>0</v>
      </c>
      <c r="Y1317" s="19">
        <f>IF(SUMPRODUCT(($F$2:$F1317=F1317)*1)&gt;1,0,1)</f>
        <v>0</v>
      </c>
    </row>
    <row r="1318" spans="1:25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9" t="str">
        <f>VLOOKUP(Таблица1[[#This Row],[Region]],Таблица5[],2,FALSE)</f>
        <v>Anna Andreadi</v>
      </c>
      <c r="W1318" s="19">
        <f>IFERROR(VLOOKUP(Таблица1[[#This Row],[Order ID]],Таблица4[],2,FALSE),"")</f>
        <v>1</v>
      </c>
      <c r="X1318" s="19">
        <f>NOT(IFERROR(VLOOKUP(Таблица1[[#This Row],[Order ID]],Таблица4[],2,FALSE),0))*1</f>
        <v>0</v>
      </c>
      <c r="Y1318" s="19">
        <f>IF(SUMPRODUCT(($F$2:$F1318=F1318)*1)&gt;1,0,1)</f>
        <v>0</v>
      </c>
    </row>
    <row r="1319" spans="1:25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9" t="str">
        <f>VLOOKUP(Таблица1[[#This Row],[Region]],Таблица5[],2,FALSE)</f>
        <v>Chuck Magee</v>
      </c>
      <c r="W1319" s="19" t="str">
        <f>IFERROR(VLOOKUP(Таблица1[[#This Row],[Order ID]],Таблица4[],2,FALSE),"")</f>
        <v/>
      </c>
      <c r="X1319" s="19">
        <f>NOT(IFERROR(VLOOKUP(Таблица1[[#This Row],[Order ID]],Таблица4[],2,FALSE),0))*1</f>
        <v>1</v>
      </c>
      <c r="Y1319" s="19">
        <f>IF(SUMPRODUCT(($F$2:$F1319=F1319)*1)&gt;1,0,1)</f>
        <v>0</v>
      </c>
    </row>
    <row r="1320" spans="1:25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9" t="str">
        <f>VLOOKUP(Таблица1[[#This Row],[Region]],Таблица5[],2,FALSE)</f>
        <v>Cassandra Brandow</v>
      </c>
      <c r="W1320" s="19">
        <f>IFERROR(VLOOKUP(Таблица1[[#This Row],[Order ID]],Таблица4[],2,FALSE),"")</f>
        <v>1</v>
      </c>
      <c r="X1320" s="19">
        <f>NOT(IFERROR(VLOOKUP(Таблица1[[#This Row],[Order ID]],Таблица4[],2,FALSE),0))*1</f>
        <v>0</v>
      </c>
      <c r="Y1320" s="19">
        <f>IF(SUMPRODUCT(($F$2:$F1320=F1320)*1)&gt;1,0,1)</f>
        <v>1</v>
      </c>
    </row>
    <row r="1321" spans="1:25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9" t="str">
        <f>VLOOKUP(Таблица1[[#This Row],[Region]],Таблица5[],2,FALSE)</f>
        <v>Cassandra Brandow</v>
      </c>
      <c r="W1321" s="19">
        <f>IFERROR(VLOOKUP(Таблица1[[#This Row],[Order ID]],Таблица4[],2,FALSE),"")</f>
        <v>1</v>
      </c>
      <c r="X1321" s="19">
        <f>NOT(IFERROR(VLOOKUP(Таблица1[[#This Row],[Order ID]],Таблица4[],2,FALSE),0))*1</f>
        <v>0</v>
      </c>
      <c r="Y1321" s="19">
        <f>IF(SUMPRODUCT(($F$2:$F1321=F1321)*1)&gt;1,0,1)</f>
        <v>0</v>
      </c>
    </row>
    <row r="1322" spans="1:25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9" t="str">
        <f>VLOOKUP(Таблица1[[#This Row],[Region]],Таблица5[],2,FALSE)</f>
        <v>Chuck Magee</v>
      </c>
      <c r="W1322" s="19" t="str">
        <f>IFERROR(VLOOKUP(Таблица1[[#This Row],[Order ID]],Таблица4[],2,FALSE),"")</f>
        <v/>
      </c>
      <c r="X1322" s="19">
        <f>NOT(IFERROR(VLOOKUP(Таблица1[[#This Row],[Order ID]],Таблица4[],2,FALSE),0))*1</f>
        <v>1</v>
      </c>
      <c r="Y1322" s="19">
        <f>IF(SUMPRODUCT(($F$2:$F1322=F1322)*1)&gt;1,0,1)</f>
        <v>1</v>
      </c>
    </row>
    <row r="1323" spans="1:25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9" t="str">
        <f>VLOOKUP(Таблица1[[#This Row],[Region]],Таблица5[],2,FALSE)</f>
        <v>Chuck Magee</v>
      </c>
      <c r="W1323" s="19" t="str">
        <f>IFERROR(VLOOKUP(Таблица1[[#This Row],[Order ID]],Таблица4[],2,FALSE),"")</f>
        <v/>
      </c>
      <c r="X1323" s="19">
        <f>NOT(IFERROR(VLOOKUP(Таблица1[[#This Row],[Order ID]],Таблица4[],2,FALSE),0))*1</f>
        <v>1</v>
      </c>
      <c r="Y1323" s="19">
        <f>IF(SUMPRODUCT(($F$2:$F1323=F1323)*1)&gt;1,0,1)</f>
        <v>0</v>
      </c>
    </row>
    <row r="1324" spans="1:25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9" t="str">
        <f>VLOOKUP(Таблица1[[#This Row],[Region]],Таблица5[],2,FALSE)</f>
        <v>Cassandra Brandow</v>
      </c>
      <c r="W1324" s="19" t="str">
        <f>IFERROR(VLOOKUP(Таблица1[[#This Row],[Order ID]],Таблица4[],2,FALSE),"")</f>
        <v/>
      </c>
      <c r="X1324" s="19">
        <f>NOT(IFERROR(VLOOKUP(Таблица1[[#This Row],[Order ID]],Таблица4[],2,FALSE),0))*1</f>
        <v>1</v>
      </c>
      <c r="Y1324" s="19">
        <f>IF(SUMPRODUCT(($F$2:$F1324=F1324)*1)&gt;1,0,1)</f>
        <v>1</v>
      </c>
    </row>
    <row r="1325" spans="1:25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9" t="str">
        <f>VLOOKUP(Таблица1[[#This Row],[Region]],Таблица5[],2,FALSE)</f>
        <v>Cassandra Brandow</v>
      </c>
      <c r="W1325" s="19" t="str">
        <f>IFERROR(VLOOKUP(Таблица1[[#This Row],[Order ID]],Таблица4[],2,FALSE),"")</f>
        <v/>
      </c>
      <c r="X1325" s="19">
        <f>NOT(IFERROR(VLOOKUP(Таблица1[[#This Row],[Order ID]],Таблица4[],2,FALSE),0))*1</f>
        <v>1</v>
      </c>
      <c r="Y1325" s="19">
        <f>IF(SUMPRODUCT(($F$2:$F1325=F1325)*1)&gt;1,0,1)</f>
        <v>1</v>
      </c>
    </row>
    <row r="1326" spans="1:25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9" t="str">
        <f>VLOOKUP(Таблица1[[#This Row],[Region]],Таблица5[],2,FALSE)</f>
        <v>Chuck Magee</v>
      </c>
      <c r="W1326" s="19" t="str">
        <f>IFERROR(VLOOKUP(Таблица1[[#This Row],[Order ID]],Таблица4[],2,FALSE),"")</f>
        <v/>
      </c>
      <c r="X1326" s="19">
        <f>NOT(IFERROR(VLOOKUP(Таблица1[[#This Row],[Order ID]],Таблица4[],2,FALSE),0))*1</f>
        <v>1</v>
      </c>
      <c r="Y1326" s="19">
        <f>IF(SUMPRODUCT(($F$2:$F1326=F1326)*1)&gt;1,0,1)</f>
        <v>1</v>
      </c>
    </row>
    <row r="1327" spans="1:25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9" t="str">
        <f>VLOOKUP(Таблица1[[#This Row],[Region]],Таблица5[],2,FALSE)</f>
        <v>Kelly Williams</v>
      </c>
      <c r="W1327" s="19" t="str">
        <f>IFERROR(VLOOKUP(Таблица1[[#This Row],[Order ID]],Таблица4[],2,FALSE),"")</f>
        <v/>
      </c>
      <c r="X1327" s="19">
        <f>NOT(IFERROR(VLOOKUP(Таблица1[[#This Row],[Order ID]],Таблица4[],2,FALSE),0))*1</f>
        <v>1</v>
      </c>
      <c r="Y1327" s="19">
        <f>IF(SUMPRODUCT(($F$2:$F1327=F1327)*1)&gt;1,0,1)</f>
        <v>0</v>
      </c>
    </row>
    <row r="1328" spans="1:25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9" t="str">
        <f>VLOOKUP(Таблица1[[#This Row],[Region]],Таблица5[],2,FALSE)</f>
        <v>Chuck Magee</v>
      </c>
      <c r="W1328" s="19" t="str">
        <f>IFERROR(VLOOKUP(Таблица1[[#This Row],[Order ID]],Таблица4[],2,FALSE),"")</f>
        <v/>
      </c>
      <c r="X1328" s="19">
        <f>NOT(IFERROR(VLOOKUP(Таблица1[[#This Row],[Order ID]],Таблица4[],2,FALSE),0))*1</f>
        <v>1</v>
      </c>
      <c r="Y1328" s="19">
        <f>IF(SUMPRODUCT(($F$2:$F1328=F1328)*1)&gt;1,0,1)</f>
        <v>0</v>
      </c>
    </row>
    <row r="1329" spans="1:25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9" t="str">
        <f>VLOOKUP(Таблица1[[#This Row],[Region]],Таблица5[],2,FALSE)</f>
        <v>Chuck Magee</v>
      </c>
      <c r="W1329" s="19" t="str">
        <f>IFERROR(VLOOKUP(Таблица1[[#This Row],[Order ID]],Таблица4[],2,FALSE),"")</f>
        <v/>
      </c>
      <c r="X1329" s="19">
        <f>NOT(IFERROR(VLOOKUP(Таблица1[[#This Row],[Order ID]],Таблица4[],2,FALSE),0))*1</f>
        <v>1</v>
      </c>
      <c r="Y1329" s="19">
        <f>IF(SUMPRODUCT(($F$2:$F1329=F1329)*1)&gt;1,0,1)</f>
        <v>1</v>
      </c>
    </row>
    <row r="1330" spans="1:25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9" t="str">
        <f>VLOOKUP(Таблица1[[#This Row],[Region]],Таблица5[],2,FALSE)</f>
        <v>Anna Andreadi</v>
      </c>
      <c r="W1330" s="19" t="str">
        <f>IFERROR(VLOOKUP(Таблица1[[#This Row],[Order ID]],Таблица4[],2,FALSE),"")</f>
        <v/>
      </c>
      <c r="X1330" s="19">
        <f>NOT(IFERROR(VLOOKUP(Таблица1[[#This Row],[Order ID]],Таблица4[],2,FALSE),0))*1</f>
        <v>1</v>
      </c>
      <c r="Y1330" s="19">
        <f>IF(SUMPRODUCT(($F$2:$F1330=F1330)*1)&gt;1,0,1)</f>
        <v>1</v>
      </c>
    </row>
    <row r="1331" spans="1:25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9" t="str">
        <f>VLOOKUP(Таблица1[[#This Row],[Region]],Таблица5[],2,FALSE)</f>
        <v>Anna Andreadi</v>
      </c>
      <c r="W1331" s="19" t="str">
        <f>IFERROR(VLOOKUP(Таблица1[[#This Row],[Order ID]],Таблица4[],2,FALSE),"")</f>
        <v/>
      </c>
      <c r="X1331" s="19">
        <f>NOT(IFERROR(VLOOKUP(Таблица1[[#This Row],[Order ID]],Таблица4[],2,FALSE),0))*1</f>
        <v>1</v>
      </c>
      <c r="Y1331" s="19">
        <f>IF(SUMPRODUCT(($F$2:$F1331=F1331)*1)&gt;1,0,1)</f>
        <v>1</v>
      </c>
    </row>
    <row r="1332" spans="1:25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9" t="str">
        <f>VLOOKUP(Таблица1[[#This Row],[Region]],Таблица5[],2,FALSE)</f>
        <v>Chuck Magee</v>
      </c>
      <c r="W1332" s="19" t="str">
        <f>IFERROR(VLOOKUP(Таблица1[[#This Row],[Order ID]],Таблица4[],2,FALSE),"")</f>
        <v/>
      </c>
      <c r="X1332" s="19">
        <f>NOT(IFERROR(VLOOKUP(Таблица1[[#This Row],[Order ID]],Таблица4[],2,FALSE),0))*1</f>
        <v>1</v>
      </c>
      <c r="Y1332" s="19">
        <f>IF(SUMPRODUCT(($F$2:$F1332=F1332)*1)&gt;1,0,1)</f>
        <v>1</v>
      </c>
    </row>
    <row r="1333" spans="1:25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9" t="str">
        <f>VLOOKUP(Таблица1[[#This Row],[Region]],Таблица5[],2,FALSE)</f>
        <v>Chuck Magee</v>
      </c>
      <c r="W1333" s="19" t="str">
        <f>IFERROR(VLOOKUP(Таблица1[[#This Row],[Order ID]],Таблица4[],2,FALSE),"")</f>
        <v/>
      </c>
      <c r="X1333" s="19">
        <f>NOT(IFERROR(VLOOKUP(Таблица1[[#This Row],[Order ID]],Таблица4[],2,FALSE),0))*1</f>
        <v>1</v>
      </c>
      <c r="Y1333" s="19">
        <f>IF(SUMPRODUCT(($F$2:$F1333=F1333)*1)&gt;1,0,1)</f>
        <v>0</v>
      </c>
    </row>
    <row r="1334" spans="1:25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9" t="str">
        <f>VLOOKUP(Таблица1[[#This Row],[Region]],Таблица5[],2,FALSE)</f>
        <v>Kelly Williams</v>
      </c>
      <c r="W1334" s="19" t="str">
        <f>IFERROR(VLOOKUP(Таблица1[[#This Row],[Order ID]],Таблица4[],2,FALSE),"")</f>
        <v/>
      </c>
      <c r="X1334" s="19">
        <f>NOT(IFERROR(VLOOKUP(Таблица1[[#This Row],[Order ID]],Таблица4[],2,FALSE),0))*1</f>
        <v>1</v>
      </c>
      <c r="Y1334" s="19">
        <f>IF(SUMPRODUCT(($F$2:$F1334=F1334)*1)&gt;1,0,1)</f>
        <v>1</v>
      </c>
    </row>
    <row r="1335" spans="1:25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9" t="str">
        <f>VLOOKUP(Таблица1[[#This Row],[Region]],Таблица5[],2,FALSE)</f>
        <v>Kelly Williams</v>
      </c>
      <c r="W1335" s="19" t="str">
        <f>IFERROR(VLOOKUP(Таблица1[[#This Row],[Order ID]],Таблица4[],2,FALSE),"")</f>
        <v/>
      </c>
      <c r="X1335" s="19">
        <f>NOT(IFERROR(VLOOKUP(Таблица1[[#This Row],[Order ID]],Таблица4[],2,FALSE),0))*1</f>
        <v>1</v>
      </c>
      <c r="Y1335" s="19">
        <f>IF(SUMPRODUCT(($F$2:$F1335=F1335)*1)&gt;1,0,1)</f>
        <v>0</v>
      </c>
    </row>
    <row r="1336" spans="1:25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9" t="str">
        <f>VLOOKUP(Таблица1[[#This Row],[Region]],Таблица5[],2,FALSE)</f>
        <v>Anna Andreadi</v>
      </c>
      <c r="W1336" s="19" t="str">
        <f>IFERROR(VLOOKUP(Таблица1[[#This Row],[Order ID]],Таблица4[],2,FALSE),"")</f>
        <v/>
      </c>
      <c r="X1336" s="19">
        <f>NOT(IFERROR(VLOOKUP(Таблица1[[#This Row],[Order ID]],Таблица4[],2,FALSE),0))*1</f>
        <v>1</v>
      </c>
      <c r="Y1336" s="19">
        <f>IF(SUMPRODUCT(($F$2:$F1336=F1336)*1)&gt;1,0,1)</f>
        <v>0</v>
      </c>
    </row>
    <row r="1337" spans="1:25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9" t="str">
        <f>VLOOKUP(Таблица1[[#This Row],[Region]],Таблица5[],2,FALSE)</f>
        <v>Chuck Magee</v>
      </c>
      <c r="W1337" s="19" t="str">
        <f>IFERROR(VLOOKUP(Таблица1[[#This Row],[Order ID]],Таблица4[],2,FALSE),"")</f>
        <v/>
      </c>
      <c r="X1337" s="19">
        <f>NOT(IFERROR(VLOOKUP(Таблица1[[#This Row],[Order ID]],Таблица4[],2,FALSE),0))*1</f>
        <v>1</v>
      </c>
      <c r="Y1337" s="19">
        <f>IF(SUMPRODUCT(($F$2:$F1337=F1337)*1)&gt;1,0,1)</f>
        <v>1</v>
      </c>
    </row>
    <row r="1338" spans="1:25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9" t="str">
        <f>VLOOKUP(Таблица1[[#This Row],[Region]],Таблица5[],2,FALSE)</f>
        <v>Anna Andreadi</v>
      </c>
      <c r="W1338" s="19" t="str">
        <f>IFERROR(VLOOKUP(Таблица1[[#This Row],[Order ID]],Таблица4[],2,FALSE),"")</f>
        <v/>
      </c>
      <c r="X1338" s="19">
        <f>NOT(IFERROR(VLOOKUP(Таблица1[[#This Row],[Order ID]],Таблица4[],2,FALSE),0))*1</f>
        <v>1</v>
      </c>
      <c r="Y1338" s="19">
        <f>IF(SUMPRODUCT(($F$2:$F1338=F1338)*1)&gt;1,0,1)</f>
        <v>1</v>
      </c>
    </row>
    <row r="1339" spans="1:25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9" t="str">
        <f>VLOOKUP(Таблица1[[#This Row],[Region]],Таблица5[],2,FALSE)</f>
        <v>Chuck Magee</v>
      </c>
      <c r="W1339" s="19" t="str">
        <f>IFERROR(VLOOKUP(Таблица1[[#This Row],[Order ID]],Таблица4[],2,FALSE),"")</f>
        <v/>
      </c>
      <c r="X1339" s="19">
        <f>NOT(IFERROR(VLOOKUP(Таблица1[[#This Row],[Order ID]],Таблица4[],2,FALSE),0))*1</f>
        <v>1</v>
      </c>
      <c r="Y1339" s="19">
        <f>IF(SUMPRODUCT(($F$2:$F1339=F1339)*1)&gt;1,0,1)</f>
        <v>1</v>
      </c>
    </row>
    <row r="1340" spans="1:25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9" t="str">
        <f>VLOOKUP(Таблица1[[#This Row],[Region]],Таблица5[],2,FALSE)</f>
        <v>Chuck Magee</v>
      </c>
      <c r="W1340" s="19" t="str">
        <f>IFERROR(VLOOKUP(Таблица1[[#This Row],[Order ID]],Таблица4[],2,FALSE),"")</f>
        <v/>
      </c>
      <c r="X1340" s="19">
        <f>NOT(IFERROR(VLOOKUP(Таблица1[[#This Row],[Order ID]],Таблица4[],2,FALSE),0))*1</f>
        <v>1</v>
      </c>
      <c r="Y1340" s="19">
        <f>IF(SUMPRODUCT(($F$2:$F1340=F1340)*1)&gt;1,0,1)</f>
        <v>0</v>
      </c>
    </row>
    <row r="1341" spans="1:25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9" t="str">
        <f>VLOOKUP(Таблица1[[#This Row],[Region]],Таблица5[],2,FALSE)</f>
        <v>Chuck Magee</v>
      </c>
      <c r="W1341" s="19" t="str">
        <f>IFERROR(VLOOKUP(Таблица1[[#This Row],[Order ID]],Таблица4[],2,FALSE),"")</f>
        <v/>
      </c>
      <c r="X1341" s="19">
        <f>NOT(IFERROR(VLOOKUP(Таблица1[[#This Row],[Order ID]],Таблица4[],2,FALSE),0))*1</f>
        <v>1</v>
      </c>
      <c r="Y1341" s="19">
        <f>IF(SUMPRODUCT(($F$2:$F1341=F1341)*1)&gt;1,0,1)</f>
        <v>0</v>
      </c>
    </row>
    <row r="1342" spans="1:25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9" t="str">
        <f>VLOOKUP(Таблица1[[#This Row],[Region]],Таблица5[],2,FALSE)</f>
        <v>Cassandra Brandow</v>
      </c>
      <c r="W1342" s="19" t="str">
        <f>IFERROR(VLOOKUP(Таблица1[[#This Row],[Order ID]],Таблица4[],2,FALSE),"")</f>
        <v/>
      </c>
      <c r="X1342" s="19">
        <f>NOT(IFERROR(VLOOKUP(Таблица1[[#This Row],[Order ID]],Таблица4[],2,FALSE),0))*1</f>
        <v>1</v>
      </c>
      <c r="Y1342" s="19">
        <f>IF(SUMPRODUCT(($F$2:$F1342=F1342)*1)&gt;1,0,1)</f>
        <v>1</v>
      </c>
    </row>
    <row r="1343" spans="1:25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9" t="str">
        <f>VLOOKUP(Таблица1[[#This Row],[Region]],Таблица5[],2,FALSE)</f>
        <v>Cassandra Brandow</v>
      </c>
      <c r="W1343" s="19" t="str">
        <f>IFERROR(VLOOKUP(Таблица1[[#This Row],[Order ID]],Таблица4[],2,FALSE),"")</f>
        <v/>
      </c>
      <c r="X1343" s="19">
        <f>NOT(IFERROR(VLOOKUP(Таблица1[[#This Row],[Order ID]],Таблица4[],2,FALSE),0))*1</f>
        <v>1</v>
      </c>
      <c r="Y1343" s="19">
        <f>IF(SUMPRODUCT(($F$2:$F1343=F1343)*1)&gt;1,0,1)</f>
        <v>0</v>
      </c>
    </row>
    <row r="1344" spans="1:25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9" t="str">
        <f>VLOOKUP(Таблица1[[#This Row],[Region]],Таблица5[],2,FALSE)</f>
        <v>Cassandra Brandow</v>
      </c>
      <c r="W1344" s="19" t="str">
        <f>IFERROR(VLOOKUP(Таблица1[[#This Row],[Order ID]],Таблица4[],2,FALSE),"")</f>
        <v/>
      </c>
      <c r="X1344" s="19">
        <f>NOT(IFERROR(VLOOKUP(Таблица1[[#This Row],[Order ID]],Таблица4[],2,FALSE),0))*1</f>
        <v>1</v>
      </c>
      <c r="Y1344" s="19">
        <f>IF(SUMPRODUCT(($F$2:$F1344=F1344)*1)&gt;1,0,1)</f>
        <v>0</v>
      </c>
    </row>
    <row r="1345" spans="1:25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9" t="str">
        <f>VLOOKUP(Таблица1[[#This Row],[Region]],Таблица5[],2,FALSE)</f>
        <v>Chuck Magee</v>
      </c>
      <c r="W1345" s="19" t="str">
        <f>IFERROR(VLOOKUP(Таблица1[[#This Row],[Order ID]],Таблица4[],2,FALSE),"")</f>
        <v/>
      </c>
      <c r="X1345" s="19">
        <f>NOT(IFERROR(VLOOKUP(Таблица1[[#This Row],[Order ID]],Таблица4[],2,FALSE),0))*1</f>
        <v>1</v>
      </c>
      <c r="Y1345" s="19">
        <f>IF(SUMPRODUCT(($F$2:$F1345=F1345)*1)&gt;1,0,1)</f>
        <v>0</v>
      </c>
    </row>
    <row r="1346" spans="1:25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9" t="str">
        <f>VLOOKUP(Таблица1[[#This Row],[Region]],Таблица5[],2,FALSE)</f>
        <v>Chuck Magee</v>
      </c>
      <c r="W1346" s="19" t="str">
        <f>IFERROR(VLOOKUP(Таблица1[[#This Row],[Order ID]],Таблица4[],2,FALSE),"")</f>
        <v/>
      </c>
      <c r="X1346" s="19">
        <f>NOT(IFERROR(VLOOKUP(Таблица1[[#This Row],[Order ID]],Таблица4[],2,FALSE),0))*1</f>
        <v>1</v>
      </c>
      <c r="Y1346" s="19">
        <f>IF(SUMPRODUCT(($F$2:$F1346=F1346)*1)&gt;1,0,1)</f>
        <v>0</v>
      </c>
    </row>
    <row r="1347" spans="1:25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9" t="str">
        <f>VLOOKUP(Таблица1[[#This Row],[Region]],Таблица5[],2,FALSE)</f>
        <v>Kelly Williams</v>
      </c>
      <c r="W1347" s="19" t="str">
        <f>IFERROR(VLOOKUP(Таблица1[[#This Row],[Order ID]],Таблица4[],2,FALSE),"")</f>
        <v/>
      </c>
      <c r="X1347" s="19">
        <f>NOT(IFERROR(VLOOKUP(Таблица1[[#This Row],[Order ID]],Таблица4[],2,FALSE),0))*1</f>
        <v>1</v>
      </c>
      <c r="Y1347" s="19">
        <f>IF(SUMPRODUCT(($F$2:$F1347=F1347)*1)&gt;1,0,1)</f>
        <v>0</v>
      </c>
    </row>
    <row r="1348" spans="1:25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9" t="str">
        <f>VLOOKUP(Таблица1[[#This Row],[Region]],Таблица5[],2,FALSE)</f>
        <v>Kelly Williams</v>
      </c>
      <c r="W1348" s="19" t="str">
        <f>IFERROR(VLOOKUP(Таблица1[[#This Row],[Order ID]],Таблица4[],2,FALSE),"")</f>
        <v/>
      </c>
      <c r="X1348" s="19">
        <f>NOT(IFERROR(VLOOKUP(Таблица1[[#This Row],[Order ID]],Таблица4[],2,FALSE),0))*1</f>
        <v>1</v>
      </c>
      <c r="Y1348" s="19">
        <f>IF(SUMPRODUCT(($F$2:$F1348=F1348)*1)&gt;1,0,1)</f>
        <v>0</v>
      </c>
    </row>
    <row r="1349" spans="1:25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9" t="str">
        <f>VLOOKUP(Таблица1[[#This Row],[Region]],Таблица5[],2,FALSE)</f>
        <v>Kelly Williams</v>
      </c>
      <c r="W1349" s="19" t="str">
        <f>IFERROR(VLOOKUP(Таблица1[[#This Row],[Order ID]],Таблица4[],2,FALSE),"")</f>
        <v/>
      </c>
      <c r="X1349" s="19">
        <f>NOT(IFERROR(VLOOKUP(Таблица1[[#This Row],[Order ID]],Таблица4[],2,FALSE),0))*1</f>
        <v>1</v>
      </c>
      <c r="Y1349" s="19">
        <f>IF(SUMPRODUCT(($F$2:$F1349=F1349)*1)&gt;1,0,1)</f>
        <v>0</v>
      </c>
    </row>
    <row r="1350" spans="1:25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9" t="str">
        <f>VLOOKUP(Таблица1[[#This Row],[Region]],Таблица5[],2,FALSE)</f>
        <v>Kelly Williams</v>
      </c>
      <c r="W1350" s="19" t="str">
        <f>IFERROR(VLOOKUP(Таблица1[[#This Row],[Order ID]],Таблица4[],2,FALSE),"")</f>
        <v/>
      </c>
      <c r="X1350" s="19">
        <f>NOT(IFERROR(VLOOKUP(Таблица1[[#This Row],[Order ID]],Таблица4[],2,FALSE),0))*1</f>
        <v>1</v>
      </c>
      <c r="Y1350" s="19">
        <f>IF(SUMPRODUCT(($F$2:$F1350=F1350)*1)&gt;1,0,1)</f>
        <v>0</v>
      </c>
    </row>
    <row r="1351" spans="1:25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9" t="str">
        <f>VLOOKUP(Таблица1[[#This Row],[Region]],Таблица5[],2,FALSE)</f>
        <v>Kelly Williams</v>
      </c>
      <c r="W1351" s="19" t="str">
        <f>IFERROR(VLOOKUP(Таблица1[[#This Row],[Order ID]],Таблица4[],2,FALSE),"")</f>
        <v/>
      </c>
      <c r="X1351" s="19">
        <f>NOT(IFERROR(VLOOKUP(Таблица1[[#This Row],[Order ID]],Таблица4[],2,FALSE),0))*1</f>
        <v>1</v>
      </c>
      <c r="Y1351" s="19">
        <f>IF(SUMPRODUCT(($F$2:$F1351=F1351)*1)&gt;1,0,1)</f>
        <v>0</v>
      </c>
    </row>
    <row r="1352" spans="1:25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9" t="str">
        <f>VLOOKUP(Таблица1[[#This Row],[Region]],Таблица5[],2,FALSE)</f>
        <v>Kelly Williams</v>
      </c>
      <c r="W1352" s="19" t="str">
        <f>IFERROR(VLOOKUP(Таблица1[[#This Row],[Order ID]],Таблица4[],2,FALSE),"")</f>
        <v/>
      </c>
      <c r="X1352" s="19">
        <f>NOT(IFERROR(VLOOKUP(Таблица1[[#This Row],[Order ID]],Таблица4[],2,FALSE),0))*1</f>
        <v>1</v>
      </c>
      <c r="Y1352" s="19">
        <f>IF(SUMPRODUCT(($F$2:$F1352=F1352)*1)&gt;1,0,1)</f>
        <v>1</v>
      </c>
    </row>
    <row r="1353" spans="1:25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9" t="str">
        <f>VLOOKUP(Таблица1[[#This Row],[Region]],Таблица5[],2,FALSE)</f>
        <v>Cassandra Brandow</v>
      </c>
      <c r="W1353" s="19" t="str">
        <f>IFERROR(VLOOKUP(Таблица1[[#This Row],[Order ID]],Таблица4[],2,FALSE),"")</f>
        <v/>
      </c>
      <c r="X1353" s="19">
        <f>NOT(IFERROR(VLOOKUP(Таблица1[[#This Row],[Order ID]],Таблица4[],2,FALSE),0))*1</f>
        <v>1</v>
      </c>
      <c r="Y1353" s="19">
        <f>IF(SUMPRODUCT(($F$2:$F1353=F1353)*1)&gt;1,0,1)</f>
        <v>0</v>
      </c>
    </row>
    <row r="1354" spans="1:25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9" t="str">
        <f>VLOOKUP(Таблица1[[#This Row],[Region]],Таблица5[],2,FALSE)</f>
        <v>Anna Andreadi</v>
      </c>
      <c r="W1354" s="19" t="str">
        <f>IFERROR(VLOOKUP(Таблица1[[#This Row],[Order ID]],Таблица4[],2,FALSE),"")</f>
        <v/>
      </c>
      <c r="X1354" s="19">
        <f>NOT(IFERROR(VLOOKUP(Таблица1[[#This Row],[Order ID]],Таблица4[],2,FALSE),0))*1</f>
        <v>1</v>
      </c>
      <c r="Y1354" s="19">
        <f>IF(SUMPRODUCT(($F$2:$F1354=F1354)*1)&gt;1,0,1)</f>
        <v>0</v>
      </c>
    </row>
    <row r="1355" spans="1:25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9" t="str">
        <f>VLOOKUP(Таблица1[[#This Row],[Region]],Таблица5[],2,FALSE)</f>
        <v>Anna Andreadi</v>
      </c>
      <c r="W1355" s="19" t="str">
        <f>IFERROR(VLOOKUP(Таблица1[[#This Row],[Order ID]],Таблица4[],2,FALSE),"")</f>
        <v/>
      </c>
      <c r="X1355" s="19">
        <f>NOT(IFERROR(VLOOKUP(Таблица1[[#This Row],[Order ID]],Таблица4[],2,FALSE),0))*1</f>
        <v>1</v>
      </c>
      <c r="Y1355" s="19">
        <f>IF(SUMPRODUCT(($F$2:$F1355=F1355)*1)&gt;1,0,1)</f>
        <v>0</v>
      </c>
    </row>
    <row r="1356" spans="1:25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9" t="str">
        <f>VLOOKUP(Таблица1[[#This Row],[Region]],Таблица5[],2,FALSE)</f>
        <v>Anna Andreadi</v>
      </c>
      <c r="W1356" s="19" t="str">
        <f>IFERROR(VLOOKUP(Таблица1[[#This Row],[Order ID]],Таблица4[],2,FALSE),"")</f>
        <v/>
      </c>
      <c r="X1356" s="19">
        <f>NOT(IFERROR(VLOOKUP(Таблица1[[#This Row],[Order ID]],Таблица4[],2,FALSE),0))*1</f>
        <v>1</v>
      </c>
      <c r="Y1356" s="19">
        <f>IF(SUMPRODUCT(($F$2:$F1356=F1356)*1)&gt;1,0,1)</f>
        <v>0</v>
      </c>
    </row>
    <row r="1357" spans="1:25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9" t="str">
        <f>VLOOKUP(Таблица1[[#This Row],[Region]],Таблица5[],2,FALSE)</f>
        <v>Kelly Williams</v>
      </c>
      <c r="W1357" s="19" t="str">
        <f>IFERROR(VLOOKUP(Таблица1[[#This Row],[Order ID]],Таблица4[],2,FALSE),"")</f>
        <v/>
      </c>
      <c r="X1357" s="19">
        <f>NOT(IFERROR(VLOOKUP(Таблица1[[#This Row],[Order ID]],Таблица4[],2,FALSE),0))*1</f>
        <v>1</v>
      </c>
      <c r="Y1357" s="19">
        <f>IF(SUMPRODUCT(($F$2:$F1357=F1357)*1)&gt;1,0,1)</f>
        <v>0</v>
      </c>
    </row>
    <row r="1358" spans="1:25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9" t="str">
        <f>VLOOKUP(Таблица1[[#This Row],[Region]],Таблица5[],2,FALSE)</f>
        <v>Kelly Williams</v>
      </c>
      <c r="W1358" s="19" t="str">
        <f>IFERROR(VLOOKUP(Таблица1[[#This Row],[Order ID]],Таблица4[],2,FALSE),"")</f>
        <v/>
      </c>
      <c r="X1358" s="19">
        <f>NOT(IFERROR(VLOOKUP(Таблица1[[#This Row],[Order ID]],Таблица4[],2,FALSE),0))*1</f>
        <v>1</v>
      </c>
      <c r="Y1358" s="19">
        <f>IF(SUMPRODUCT(($F$2:$F1358=F1358)*1)&gt;1,0,1)</f>
        <v>0</v>
      </c>
    </row>
    <row r="1359" spans="1:25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9" t="str">
        <f>VLOOKUP(Таблица1[[#This Row],[Region]],Таблица5[],2,FALSE)</f>
        <v>Cassandra Brandow</v>
      </c>
      <c r="W1359" s="19" t="str">
        <f>IFERROR(VLOOKUP(Таблица1[[#This Row],[Order ID]],Таблица4[],2,FALSE),"")</f>
        <v/>
      </c>
      <c r="X1359" s="19">
        <f>NOT(IFERROR(VLOOKUP(Таблица1[[#This Row],[Order ID]],Таблица4[],2,FALSE),0))*1</f>
        <v>1</v>
      </c>
      <c r="Y1359" s="19">
        <f>IF(SUMPRODUCT(($F$2:$F1359=F1359)*1)&gt;1,0,1)</f>
        <v>1</v>
      </c>
    </row>
    <row r="1360" spans="1:25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9" t="str">
        <f>VLOOKUP(Таблица1[[#This Row],[Region]],Таблица5[],2,FALSE)</f>
        <v>Kelly Williams</v>
      </c>
      <c r="W1360" s="19" t="str">
        <f>IFERROR(VLOOKUP(Таблица1[[#This Row],[Order ID]],Таблица4[],2,FALSE),"")</f>
        <v/>
      </c>
      <c r="X1360" s="19">
        <f>NOT(IFERROR(VLOOKUP(Таблица1[[#This Row],[Order ID]],Таблица4[],2,FALSE),0))*1</f>
        <v>1</v>
      </c>
      <c r="Y1360" s="19">
        <f>IF(SUMPRODUCT(($F$2:$F1360=F1360)*1)&gt;1,0,1)</f>
        <v>1</v>
      </c>
    </row>
    <row r="1361" spans="1:25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9" t="str">
        <f>VLOOKUP(Таблица1[[#This Row],[Region]],Таблица5[],2,FALSE)</f>
        <v>Anna Andreadi</v>
      </c>
      <c r="W1361" s="19" t="str">
        <f>IFERROR(VLOOKUP(Таблица1[[#This Row],[Order ID]],Таблица4[],2,FALSE),"")</f>
        <v/>
      </c>
      <c r="X1361" s="19">
        <f>NOT(IFERROR(VLOOKUP(Таблица1[[#This Row],[Order ID]],Таблица4[],2,FALSE),0))*1</f>
        <v>1</v>
      </c>
      <c r="Y1361" s="19">
        <f>IF(SUMPRODUCT(($F$2:$F1361=F1361)*1)&gt;1,0,1)</f>
        <v>1</v>
      </c>
    </row>
    <row r="1362" spans="1:25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9" t="str">
        <f>VLOOKUP(Таблица1[[#This Row],[Region]],Таблица5[],2,FALSE)</f>
        <v>Chuck Magee</v>
      </c>
      <c r="W1362" s="19" t="str">
        <f>IFERROR(VLOOKUP(Таблица1[[#This Row],[Order ID]],Таблица4[],2,FALSE),"")</f>
        <v/>
      </c>
      <c r="X1362" s="19">
        <f>NOT(IFERROR(VLOOKUP(Таблица1[[#This Row],[Order ID]],Таблица4[],2,FALSE),0))*1</f>
        <v>1</v>
      </c>
      <c r="Y1362" s="19">
        <f>IF(SUMPRODUCT(($F$2:$F1362=F1362)*1)&gt;1,0,1)</f>
        <v>1</v>
      </c>
    </row>
    <row r="1363" spans="1:25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9" t="str">
        <f>VLOOKUP(Таблица1[[#This Row],[Region]],Таблица5[],2,FALSE)</f>
        <v>Chuck Magee</v>
      </c>
      <c r="W1363" s="19" t="str">
        <f>IFERROR(VLOOKUP(Таблица1[[#This Row],[Order ID]],Таблица4[],2,FALSE),"")</f>
        <v/>
      </c>
      <c r="X1363" s="19">
        <f>NOT(IFERROR(VLOOKUP(Таблица1[[#This Row],[Order ID]],Таблица4[],2,FALSE),0))*1</f>
        <v>1</v>
      </c>
      <c r="Y1363" s="19">
        <f>IF(SUMPRODUCT(($F$2:$F1363=F1363)*1)&gt;1,0,1)</f>
        <v>0</v>
      </c>
    </row>
    <row r="1364" spans="1:25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9" t="str">
        <f>VLOOKUP(Таблица1[[#This Row],[Region]],Таблица5[],2,FALSE)</f>
        <v>Chuck Magee</v>
      </c>
      <c r="W1364" s="19" t="str">
        <f>IFERROR(VLOOKUP(Таблица1[[#This Row],[Order ID]],Таблица4[],2,FALSE),"")</f>
        <v/>
      </c>
      <c r="X1364" s="19">
        <f>NOT(IFERROR(VLOOKUP(Таблица1[[#This Row],[Order ID]],Таблица4[],2,FALSE),0))*1</f>
        <v>1</v>
      </c>
      <c r="Y1364" s="19">
        <f>IF(SUMPRODUCT(($F$2:$F1364=F1364)*1)&gt;1,0,1)</f>
        <v>0</v>
      </c>
    </row>
    <row r="1365" spans="1:25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9" t="str">
        <f>VLOOKUP(Таблица1[[#This Row],[Region]],Таблица5[],2,FALSE)</f>
        <v>Anna Andreadi</v>
      </c>
      <c r="W1365" s="19" t="str">
        <f>IFERROR(VLOOKUP(Таблица1[[#This Row],[Order ID]],Таблица4[],2,FALSE),"")</f>
        <v/>
      </c>
      <c r="X1365" s="19">
        <f>NOT(IFERROR(VLOOKUP(Таблица1[[#This Row],[Order ID]],Таблица4[],2,FALSE),0))*1</f>
        <v>1</v>
      </c>
      <c r="Y1365" s="19">
        <f>IF(SUMPRODUCT(($F$2:$F1365=F1365)*1)&gt;1,0,1)</f>
        <v>1</v>
      </c>
    </row>
    <row r="1366" spans="1:25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9" t="str">
        <f>VLOOKUP(Таблица1[[#This Row],[Region]],Таблица5[],2,FALSE)</f>
        <v>Anna Andreadi</v>
      </c>
      <c r="W1366" s="19" t="str">
        <f>IFERROR(VLOOKUP(Таблица1[[#This Row],[Order ID]],Таблица4[],2,FALSE),"")</f>
        <v/>
      </c>
      <c r="X1366" s="19">
        <f>NOT(IFERROR(VLOOKUP(Таблица1[[#This Row],[Order ID]],Таблица4[],2,FALSE),0))*1</f>
        <v>1</v>
      </c>
      <c r="Y1366" s="19">
        <f>IF(SUMPRODUCT(($F$2:$F1366=F1366)*1)&gt;1,0,1)</f>
        <v>0</v>
      </c>
    </row>
    <row r="1367" spans="1:25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9" t="str">
        <f>VLOOKUP(Таблица1[[#This Row],[Region]],Таблица5[],2,FALSE)</f>
        <v>Anna Andreadi</v>
      </c>
      <c r="W1367" s="19" t="str">
        <f>IFERROR(VLOOKUP(Таблица1[[#This Row],[Order ID]],Таблица4[],2,FALSE),"")</f>
        <v/>
      </c>
      <c r="X1367" s="19">
        <f>NOT(IFERROR(VLOOKUP(Таблица1[[#This Row],[Order ID]],Таблица4[],2,FALSE),0))*1</f>
        <v>1</v>
      </c>
      <c r="Y1367" s="19">
        <f>IF(SUMPRODUCT(($F$2:$F1367=F1367)*1)&gt;1,0,1)</f>
        <v>0</v>
      </c>
    </row>
    <row r="1368" spans="1:25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9" t="str">
        <f>VLOOKUP(Таблица1[[#This Row],[Region]],Таблица5[],2,FALSE)</f>
        <v>Anna Andreadi</v>
      </c>
      <c r="W1368" s="19" t="str">
        <f>IFERROR(VLOOKUP(Таблица1[[#This Row],[Order ID]],Таблица4[],2,FALSE),"")</f>
        <v/>
      </c>
      <c r="X1368" s="19">
        <f>NOT(IFERROR(VLOOKUP(Таблица1[[#This Row],[Order ID]],Таблица4[],2,FALSE),0))*1</f>
        <v>1</v>
      </c>
      <c r="Y1368" s="19">
        <f>IF(SUMPRODUCT(($F$2:$F1368=F1368)*1)&gt;1,0,1)</f>
        <v>0</v>
      </c>
    </row>
    <row r="1369" spans="1:25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9" t="str">
        <f>VLOOKUP(Таблица1[[#This Row],[Region]],Таблица5[],2,FALSE)</f>
        <v>Anna Andreadi</v>
      </c>
      <c r="W1369" s="19" t="str">
        <f>IFERROR(VLOOKUP(Таблица1[[#This Row],[Order ID]],Таблица4[],2,FALSE),"")</f>
        <v/>
      </c>
      <c r="X1369" s="19">
        <f>NOT(IFERROR(VLOOKUP(Таблица1[[#This Row],[Order ID]],Таблица4[],2,FALSE),0))*1</f>
        <v>1</v>
      </c>
      <c r="Y1369" s="19">
        <f>IF(SUMPRODUCT(($F$2:$F1369=F1369)*1)&gt;1,0,1)</f>
        <v>0</v>
      </c>
    </row>
    <row r="1370" spans="1:25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9" t="str">
        <f>VLOOKUP(Таблица1[[#This Row],[Region]],Таблица5[],2,FALSE)</f>
        <v>Anna Andreadi</v>
      </c>
      <c r="W1370" s="19" t="str">
        <f>IFERROR(VLOOKUP(Таблица1[[#This Row],[Order ID]],Таблица4[],2,FALSE),"")</f>
        <v/>
      </c>
      <c r="X1370" s="19">
        <f>NOT(IFERROR(VLOOKUP(Таблица1[[#This Row],[Order ID]],Таблица4[],2,FALSE),0))*1</f>
        <v>1</v>
      </c>
      <c r="Y1370" s="19">
        <f>IF(SUMPRODUCT(($F$2:$F1370=F1370)*1)&gt;1,0,1)</f>
        <v>1</v>
      </c>
    </row>
    <row r="1371" spans="1:25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9" t="str">
        <f>VLOOKUP(Таблица1[[#This Row],[Region]],Таблица5[],2,FALSE)</f>
        <v>Anna Andreadi</v>
      </c>
      <c r="W1371" s="19" t="str">
        <f>IFERROR(VLOOKUP(Таблица1[[#This Row],[Order ID]],Таблица4[],2,FALSE),"")</f>
        <v/>
      </c>
      <c r="X1371" s="19">
        <f>NOT(IFERROR(VLOOKUP(Таблица1[[#This Row],[Order ID]],Таблица4[],2,FALSE),0))*1</f>
        <v>1</v>
      </c>
      <c r="Y1371" s="19">
        <f>IF(SUMPRODUCT(($F$2:$F1371=F1371)*1)&gt;1,0,1)</f>
        <v>0</v>
      </c>
    </row>
    <row r="1372" spans="1:25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9" t="str">
        <f>VLOOKUP(Таблица1[[#This Row],[Region]],Таблица5[],2,FALSE)</f>
        <v>Anna Andreadi</v>
      </c>
      <c r="W1372" s="19" t="str">
        <f>IFERROR(VLOOKUP(Таблица1[[#This Row],[Order ID]],Таблица4[],2,FALSE),"")</f>
        <v/>
      </c>
      <c r="X1372" s="19">
        <f>NOT(IFERROR(VLOOKUP(Таблица1[[#This Row],[Order ID]],Таблица4[],2,FALSE),0))*1</f>
        <v>1</v>
      </c>
      <c r="Y1372" s="19">
        <f>IF(SUMPRODUCT(($F$2:$F1372=F1372)*1)&gt;1,0,1)</f>
        <v>0</v>
      </c>
    </row>
    <row r="1373" spans="1:25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9" t="str">
        <f>VLOOKUP(Таблица1[[#This Row],[Region]],Таблица5[],2,FALSE)</f>
        <v>Chuck Magee</v>
      </c>
      <c r="W1373" s="19" t="str">
        <f>IFERROR(VLOOKUP(Таблица1[[#This Row],[Order ID]],Таблица4[],2,FALSE),"")</f>
        <v/>
      </c>
      <c r="X1373" s="19">
        <f>NOT(IFERROR(VLOOKUP(Таблица1[[#This Row],[Order ID]],Таблица4[],2,FALSE),0))*1</f>
        <v>1</v>
      </c>
      <c r="Y1373" s="19">
        <f>IF(SUMPRODUCT(($F$2:$F1373=F1373)*1)&gt;1,0,1)</f>
        <v>1</v>
      </c>
    </row>
    <row r="1374" spans="1:25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9" t="str">
        <f>VLOOKUP(Таблица1[[#This Row],[Region]],Таблица5[],2,FALSE)</f>
        <v>Anna Andreadi</v>
      </c>
      <c r="W1374" s="19" t="str">
        <f>IFERROR(VLOOKUP(Таблица1[[#This Row],[Order ID]],Таблица4[],2,FALSE),"")</f>
        <v/>
      </c>
      <c r="X1374" s="19">
        <f>NOT(IFERROR(VLOOKUP(Таблица1[[#This Row],[Order ID]],Таблица4[],2,FALSE),0))*1</f>
        <v>1</v>
      </c>
      <c r="Y1374" s="19">
        <f>IF(SUMPRODUCT(($F$2:$F1374=F1374)*1)&gt;1,0,1)</f>
        <v>0</v>
      </c>
    </row>
    <row r="1375" spans="1:25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9" t="str">
        <f>VLOOKUP(Таблица1[[#This Row],[Region]],Таблица5[],2,FALSE)</f>
        <v>Anna Andreadi</v>
      </c>
      <c r="W1375" s="19" t="str">
        <f>IFERROR(VLOOKUP(Таблица1[[#This Row],[Order ID]],Таблица4[],2,FALSE),"")</f>
        <v/>
      </c>
      <c r="X1375" s="19">
        <f>NOT(IFERROR(VLOOKUP(Таблица1[[#This Row],[Order ID]],Таблица4[],2,FALSE),0))*1</f>
        <v>1</v>
      </c>
      <c r="Y1375" s="19">
        <f>IF(SUMPRODUCT(($F$2:$F1375=F1375)*1)&gt;1,0,1)</f>
        <v>0</v>
      </c>
    </row>
    <row r="1376" spans="1:25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9" t="str">
        <f>VLOOKUP(Таблица1[[#This Row],[Region]],Таблица5[],2,FALSE)</f>
        <v>Anna Andreadi</v>
      </c>
      <c r="W1376" s="19" t="str">
        <f>IFERROR(VLOOKUP(Таблица1[[#This Row],[Order ID]],Таблица4[],2,FALSE),"")</f>
        <v/>
      </c>
      <c r="X1376" s="19">
        <f>NOT(IFERROR(VLOOKUP(Таблица1[[#This Row],[Order ID]],Таблица4[],2,FALSE),0))*1</f>
        <v>1</v>
      </c>
      <c r="Y1376" s="19">
        <f>IF(SUMPRODUCT(($F$2:$F1376=F1376)*1)&gt;1,0,1)</f>
        <v>0</v>
      </c>
    </row>
    <row r="1377" spans="1:25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9" t="str">
        <f>VLOOKUP(Таблица1[[#This Row],[Region]],Таблица5[],2,FALSE)</f>
        <v>Anna Andreadi</v>
      </c>
      <c r="W1377" s="19">
        <f>IFERROR(VLOOKUP(Таблица1[[#This Row],[Order ID]],Таблица4[],2,FALSE),"")</f>
        <v>1</v>
      </c>
      <c r="X1377" s="19">
        <f>NOT(IFERROR(VLOOKUP(Таблица1[[#This Row],[Order ID]],Таблица4[],2,FALSE),0))*1</f>
        <v>0</v>
      </c>
      <c r="Y1377" s="19">
        <f>IF(SUMPRODUCT(($F$2:$F1377=F1377)*1)&gt;1,0,1)</f>
        <v>0</v>
      </c>
    </row>
    <row r="1378" spans="1:25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9" t="str">
        <f>VLOOKUP(Таблица1[[#This Row],[Region]],Таблица5[],2,FALSE)</f>
        <v>Anna Andreadi</v>
      </c>
      <c r="W1378" s="19">
        <f>IFERROR(VLOOKUP(Таблица1[[#This Row],[Order ID]],Таблица4[],2,FALSE),"")</f>
        <v>1</v>
      </c>
      <c r="X1378" s="19">
        <f>NOT(IFERROR(VLOOKUP(Таблица1[[#This Row],[Order ID]],Таблица4[],2,FALSE),0))*1</f>
        <v>0</v>
      </c>
      <c r="Y1378" s="19">
        <f>IF(SUMPRODUCT(($F$2:$F1378=F1378)*1)&gt;1,0,1)</f>
        <v>0</v>
      </c>
    </row>
    <row r="1379" spans="1:25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9" t="str">
        <f>VLOOKUP(Таблица1[[#This Row],[Region]],Таблица5[],2,FALSE)</f>
        <v>Anna Andreadi</v>
      </c>
      <c r="W1379" s="19">
        <f>IFERROR(VLOOKUP(Таблица1[[#This Row],[Order ID]],Таблица4[],2,FALSE),"")</f>
        <v>1</v>
      </c>
      <c r="X1379" s="19">
        <f>NOT(IFERROR(VLOOKUP(Таблица1[[#This Row],[Order ID]],Таблица4[],2,FALSE),0))*1</f>
        <v>0</v>
      </c>
      <c r="Y1379" s="19">
        <f>IF(SUMPRODUCT(($F$2:$F1379=F1379)*1)&gt;1,0,1)</f>
        <v>0</v>
      </c>
    </row>
    <row r="1380" spans="1:25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9" t="str">
        <f>VLOOKUP(Таблица1[[#This Row],[Region]],Таблица5[],2,FALSE)</f>
        <v>Anna Andreadi</v>
      </c>
      <c r="W1380" s="19">
        <f>IFERROR(VLOOKUP(Таблица1[[#This Row],[Order ID]],Таблица4[],2,FALSE),"")</f>
        <v>1</v>
      </c>
      <c r="X1380" s="19">
        <f>NOT(IFERROR(VLOOKUP(Таблица1[[#This Row],[Order ID]],Таблица4[],2,FALSE),0))*1</f>
        <v>0</v>
      </c>
      <c r="Y1380" s="19">
        <f>IF(SUMPRODUCT(($F$2:$F1380=F1380)*1)&gt;1,0,1)</f>
        <v>0</v>
      </c>
    </row>
    <row r="1381" spans="1:25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9" t="str">
        <f>VLOOKUP(Таблица1[[#This Row],[Region]],Таблица5[],2,FALSE)</f>
        <v>Anna Andreadi</v>
      </c>
      <c r="W1381" s="19">
        <f>IFERROR(VLOOKUP(Таблица1[[#This Row],[Order ID]],Таблица4[],2,FALSE),"")</f>
        <v>1</v>
      </c>
      <c r="X1381" s="19">
        <f>NOT(IFERROR(VLOOKUP(Таблица1[[#This Row],[Order ID]],Таблица4[],2,FALSE),0))*1</f>
        <v>0</v>
      </c>
      <c r="Y1381" s="19">
        <f>IF(SUMPRODUCT(($F$2:$F1381=F1381)*1)&gt;1,0,1)</f>
        <v>0</v>
      </c>
    </row>
    <row r="1382" spans="1:25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9" t="str">
        <f>VLOOKUP(Таблица1[[#This Row],[Region]],Таблица5[],2,FALSE)</f>
        <v>Anna Andreadi</v>
      </c>
      <c r="W1382" s="19">
        <f>IFERROR(VLOOKUP(Таблица1[[#This Row],[Order ID]],Таблица4[],2,FALSE),"")</f>
        <v>1</v>
      </c>
      <c r="X1382" s="19">
        <f>NOT(IFERROR(VLOOKUP(Таблица1[[#This Row],[Order ID]],Таблица4[],2,FALSE),0))*1</f>
        <v>0</v>
      </c>
      <c r="Y1382" s="19">
        <f>IF(SUMPRODUCT(($F$2:$F1382=F1382)*1)&gt;1,0,1)</f>
        <v>0</v>
      </c>
    </row>
    <row r="1383" spans="1:25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9" t="str">
        <f>VLOOKUP(Таблица1[[#This Row],[Region]],Таблица5[],2,FALSE)</f>
        <v>Kelly Williams</v>
      </c>
      <c r="W1383" s="19" t="str">
        <f>IFERROR(VLOOKUP(Таблица1[[#This Row],[Order ID]],Таблица4[],2,FALSE),"")</f>
        <v/>
      </c>
      <c r="X1383" s="19">
        <f>NOT(IFERROR(VLOOKUP(Таблица1[[#This Row],[Order ID]],Таблица4[],2,FALSE),0))*1</f>
        <v>1</v>
      </c>
      <c r="Y1383" s="19">
        <f>IF(SUMPRODUCT(($F$2:$F1383=F1383)*1)&gt;1,0,1)</f>
        <v>1</v>
      </c>
    </row>
    <row r="1384" spans="1:25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9" t="str">
        <f>VLOOKUP(Таблица1[[#This Row],[Region]],Таблица5[],2,FALSE)</f>
        <v>Cassandra Brandow</v>
      </c>
      <c r="W1384" s="19" t="str">
        <f>IFERROR(VLOOKUP(Таблица1[[#This Row],[Order ID]],Таблица4[],2,FALSE),"")</f>
        <v/>
      </c>
      <c r="X1384" s="19">
        <f>NOT(IFERROR(VLOOKUP(Таблица1[[#This Row],[Order ID]],Таблица4[],2,FALSE),0))*1</f>
        <v>1</v>
      </c>
      <c r="Y1384" s="19">
        <f>IF(SUMPRODUCT(($F$2:$F1384=F1384)*1)&gt;1,0,1)</f>
        <v>1</v>
      </c>
    </row>
    <row r="1385" spans="1:25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9" t="str">
        <f>VLOOKUP(Таблица1[[#This Row],[Region]],Таблица5[],2,FALSE)</f>
        <v>Cassandra Brandow</v>
      </c>
      <c r="W1385" s="19" t="str">
        <f>IFERROR(VLOOKUP(Таблица1[[#This Row],[Order ID]],Таблица4[],2,FALSE),"")</f>
        <v/>
      </c>
      <c r="X1385" s="19">
        <f>NOT(IFERROR(VLOOKUP(Таблица1[[#This Row],[Order ID]],Таблица4[],2,FALSE),0))*1</f>
        <v>1</v>
      </c>
      <c r="Y1385" s="19">
        <f>IF(SUMPRODUCT(($F$2:$F1385=F1385)*1)&gt;1,0,1)</f>
        <v>0</v>
      </c>
    </row>
    <row r="1386" spans="1:25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9" t="str">
        <f>VLOOKUP(Таблица1[[#This Row],[Region]],Таблица5[],2,FALSE)</f>
        <v>Cassandra Brandow</v>
      </c>
      <c r="W1386" s="19" t="str">
        <f>IFERROR(VLOOKUP(Таблица1[[#This Row],[Order ID]],Таблица4[],2,FALSE),"")</f>
        <v/>
      </c>
      <c r="X1386" s="19">
        <f>NOT(IFERROR(VLOOKUP(Таблица1[[#This Row],[Order ID]],Таблица4[],2,FALSE),0))*1</f>
        <v>1</v>
      </c>
      <c r="Y1386" s="19">
        <f>IF(SUMPRODUCT(($F$2:$F1386=F1386)*1)&gt;1,0,1)</f>
        <v>0</v>
      </c>
    </row>
    <row r="1387" spans="1:25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9" t="str">
        <f>VLOOKUP(Таблица1[[#This Row],[Region]],Таблица5[],2,FALSE)</f>
        <v>Cassandra Brandow</v>
      </c>
      <c r="W1387" s="19" t="str">
        <f>IFERROR(VLOOKUP(Таблица1[[#This Row],[Order ID]],Таблица4[],2,FALSE),"")</f>
        <v/>
      </c>
      <c r="X1387" s="19">
        <f>NOT(IFERROR(VLOOKUP(Таблица1[[#This Row],[Order ID]],Таблица4[],2,FALSE),0))*1</f>
        <v>1</v>
      </c>
      <c r="Y1387" s="19">
        <f>IF(SUMPRODUCT(($F$2:$F1387=F1387)*1)&gt;1,0,1)</f>
        <v>0</v>
      </c>
    </row>
    <row r="1388" spans="1:25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9" t="str">
        <f>VLOOKUP(Таблица1[[#This Row],[Region]],Таблица5[],2,FALSE)</f>
        <v>Cassandra Brandow</v>
      </c>
      <c r="W1388" s="19" t="str">
        <f>IFERROR(VLOOKUP(Таблица1[[#This Row],[Order ID]],Таблица4[],2,FALSE),"")</f>
        <v/>
      </c>
      <c r="X1388" s="19">
        <f>NOT(IFERROR(VLOOKUP(Таблица1[[#This Row],[Order ID]],Таблица4[],2,FALSE),0))*1</f>
        <v>1</v>
      </c>
      <c r="Y1388" s="19">
        <f>IF(SUMPRODUCT(($F$2:$F1388=F1388)*1)&gt;1,0,1)</f>
        <v>0</v>
      </c>
    </row>
    <row r="1389" spans="1:25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9" t="str">
        <f>VLOOKUP(Таблица1[[#This Row],[Region]],Таблица5[],2,FALSE)</f>
        <v>Cassandra Brandow</v>
      </c>
      <c r="W1389" s="19" t="str">
        <f>IFERROR(VLOOKUP(Таблица1[[#This Row],[Order ID]],Таблица4[],2,FALSE),"")</f>
        <v/>
      </c>
      <c r="X1389" s="19">
        <f>NOT(IFERROR(VLOOKUP(Таблица1[[#This Row],[Order ID]],Таблица4[],2,FALSE),0))*1</f>
        <v>1</v>
      </c>
      <c r="Y1389" s="19">
        <f>IF(SUMPRODUCT(($F$2:$F1389=F1389)*1)&gt;1,0,1)</f>
        <v>0</v>
      </c>
    </row>
    <row r="1390" spans="1:25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9" t="str">
        <f>VLOOKUP(Таблица1[[#This Row],[Region]],Таблица5[],2,FALSE)</f>
        <v>Cassandra Brandow</v>
      </c>
      <c r="W1390" s="19" t="str">
        <f>IFERROR(VLOOKUP(Таблица1[[#This Row],[Order ID]],Таблица4[],2,FALSE),"")</f>
        <v/>
      </c>
      <c r="X1390" s="19">
        <f>NOT(IFERROR(VLOOKUP(Таблица1[[#This Row],[Order ID]],Таблица4[],2,FALSE),0))*1</f>
        <v>1</v>
      </c>
      <c r="Y1390" s="19">
        <f>IF(SUMPRODUCT(($F$2:$F1390=F1390)*1)&gt;1,0,1)</f>
        <v>0</v>
      </c>
    </row>
    <row r="1391" spans="1:25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9" t="str">
        <f>VLOOKUP(Таблица1[[#This Row],[Region]],Таблица5[],2,FALSE)</f>
        <v>Cassandra Brandow</v>
      </c>
      <c r="W1391" s="19" t="str">
        <f>IFERROR(VLOOKUP(Таблица1[[#This Row],[Order ID]],Таблица4[],2,FALSE),"")</f>
        <v/>
      </c>
      <c r="X1391" s="19">
        <f>NOT(IFERROR(VLOOKUP(Таблица1[[#This Row],[Order ID]],Таблица4[],2,FALSE),0))*1</f>
        <v>1</v>
      </c>
      <c r="Y1391" s="19">
        <f>IF(SUMPRODUCT(($F$2:$F1391=F1391)*1)&gt;1,0,1)</f>
        <v>0</v>
      </c>
    </row>
    <row r="1392" spans="1:25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9" t="str">
        <f>VLOOKUP(Таблица1[[#This Row],[Region]],Таблица5[],2,FALSE)</f>
        <v>Cassandra Brandow</v>
      </c>
      <c r="W1392" s="19" t="str">
        <f>IFERROR(VLOOKUP(Таблица1[[#This Row],[Order ID]],Таблица4[],2,FALSE),"")</f>
        <v/>
      </c>
      <c r="X1392" s="19">
        <f>NOT(IFERROR(VLOOKUP(Таблица1[[#This Row],[Order ID]],Таблица4[],2,FALSE),0))*1</f>
        <v>1</v>
      </c>
      <c r="Y1392" s="19">
        <f>IF(SUMPRODUCT(($F$2:$F1392=F1392)*1)&gt;1,0,1)</f>
        <v>0</v>
      </c>
    </row>
    <row r="1393" spans="1:25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9" t="str">
        <f>VLOOKUP(Таблица1[[#This Row],[Region]],Таблица5[],2,FALSE)</f>
        <v>Cassandra Brandow</v>
      </c>
      <c r="W1393" s="19" t="str">
        <f>IFERROR(VLOOKUP(Таблица1[[#This Row],[Order ID]],Таблица4[],2,FALSE),"")</f>
        <v/>
      </c>
      <c r="X1393" s="19">
        <f>NOT(IFERROR(VLOOKUP(Таблица1[[#This Row],[Order ID]],Таблица4[],2,FALSE),0))*1</f>
        <v>1</v>
      </c>
      <c r="Y1393" s="19">
        <f>IF(SUMPRODUCT(($F$2:$F1393=F1393)*1)&gt;1,0,1)</f>
        <v>0</v>
      </c>
    </row>
    <row r="1394" spans="1:25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9" t="str">
        <f>VLOOKUP(Таблица1[[#This Row],[Region]],Таблица5[],2,FALSE)</f>
        <v>Cassandra Brandow</v>
      </c>
      <c r="W1394" s="19" t="str">
        <f>IFERROR(VLOOKUP(Таблица1[[#This Row],[Order ID]],Таблица4[],2,FALSE),"")</f>
        <v/>
      </c>
      <c r="X1394" s="19">
        <f>NOT(IFERROR(VLOOKUP(Таблица1[[#This Row],[Order ID]],Таблица4[],2,FALSE),0))*1</f>
        <v>1</v>
      </c>
      <c r="Y1394" s="19">
        <f>IF(SUMPRODUCT(($F$2:$F1394=F1394)*1)&gt;1,0,1)</f>
        <v>0</v>
      </c>
    </row>
    <row r="1395" spans="1:25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9" t="str">
        <f>VLOOKUP(Таблица1[[#This Row],[Region]],Таблица5[],2,FALSE)</f>
        <v>Cassandra Brandow</v>
      </c>
      <c r="W1395" s="19" t="str">
        <f>IFERROR(VLOOKUP(Таблица1[[#This Row],[Order ID]],Таблица4[],2,FALSE),"")</f>
        <v/>
      </c>
      <c r="X1395" s="19">
        <f>NOT(IFERROR(VLOOKUP(Таблица1[[#This Row],[Order ID]],Таблица4[],2,FALSE),0))*1</f>
        <v>1</v>
      </c>
      <c r="Y1395" s="19">
        <f>IF(SUMPRODUCT(($F$2:$F1395=F1395)*1)&gt;1,0,1)</f>
        <v>1</v>
      </c>
    </row>
    <row r="1396" spans="1:25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9" t="str">
        <f>VLOOKUP(Таблица1[[#This Row],[Region]],Таблица5[],2,FALSE)</f>
        <v>Kelly Williams</v>
      </c>
      <c r="W1396" s="19" t="str">
        <f>IFERROR(VLOOKUP(Таблица1[[#This Row],[Order ID]],Таблица4[],2,FALSE),"")</f>
        <v/>
      </c>
      <c r="X1396" s="19">
        <f>NOT(IFERROR(VLOOKUP(Таблица1[[#This Row],[Order ID]],Таблица4[],2,FALSE),0))*1</f>
        <v>1</v>
      </c>
      <c r="Y1396" s="19">
        <f>IF(SUMPRODUCT(($F$2:$F1396=F1396)*1)&gt;1,0,1)</f>
        <v>0</v>
      </c>
    </row>
    <row r="1397" spans="1:25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9" t="str">
        <f>VLOOKUP(Таблица1[[#This Row],[Region]],Таблица5[],2,FALSE)</f>
        <v>Kelly Williams</v>
      </c>
      <c r="W1397" s="19" t="str">
        <f>IFERROR(VLOOKUP(Таблица1[[#This Row],[Order ID]],Таблица4[],2,FALSE),"")</f>
        <v/>
      </c>
      <c r="X1397" s="19">
        <f>NOT(IFERROR(VLOOKUP(Таблица1[[#This Row],[Order ID]],Таблица4[],2,FALSE),0))*1</f>
        <v>1</v>
      </c>
      <c r="Y1397" s="19">
        <f>IF(SUMPRODUCT(($F$2:$F1397=F1397)*1)&gt;1,0,1)</f>
        <v>0</v>
      </c>
    </row>
    <row r="1398" spans="1:25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9" t="str">
        <f>VLOOKUP(Таблица1[[#This Row],[Region]],Таблица5[],2,FALSE)</f>
        <v>Chuck Magee</v>
      </c>
      <c r="W1398" s="19" t="str">
        <f>IFERROR(VLOOKUP(Таблица1[[#This Row],[Order ID]],Таблица4[],2,FALSE),"")</f>
        <v/>
      </c>
      <c r="X1398" s="19">
        <f>NOT(IFERROR(VLOOKUP(Таблица1[[#This Row],[Order ID]],Таблица4[],2,FALSE),0))*1</f>
        <v>1</v>
      </c>
      <c r="Y1398" s="19">
        <f>IF(SUMPRODUCT(($F$2:$F1398=F1398)*1)&gt;1,0,1)</f>
        <v>0</v>
      </c>
    </row>
    <row r="1399" spans="1:25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9" t="str">
        <f>VLOOKUP(Таблица1[[#This Row],[Region]],Таблица5[],2,FALSE)</f>
        <v>Chuck Magee</v>
      </c>
      <c r="W1399" s="19" t="str">
        <f>IFERROR(VLOOKUP(Таблица1[[#This Row],[Order ID]],Таблица4[],2,FALSE),"")</f>
        <v/>
      </c>
      <c r="X1399" s="19">
        <f>NOT(IFERROR(VLOOKUP(Таблица1[[#This Row],[Order ID]],Таблица4[],2,FALSE),0))*1</f>
        <v>1</v>
      </c>
      <c r="Y1399" s="19">
        <f>IF(SUMPRODUCT(($F$2:$F1399=F1399)*1)&gt;1,0,1)</f>
        <v>0</v>
      </c>
    </row>
    <row r="1400" spans="1:25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9" t="str">
        <f>VLOOKUP(Таблица1[[#This Row],[Region]],Таблица5[],2,FALSE)</f>
        <v>Chuck Magee</v>
      </c>
      <c r="W1400" s="19" t="str">
        <f>IFERROR(VLOOKUP(Таблица1[[#This Row],[Order ID]],Таблица4[],2,FALSE),"")</f>
        <v/>
      </c>
      <c r="X1400" s="19">
        <f>NOT(IFERROR(VLOOKUP(Таблица1[[#This Row],[Order ID]],Таблица4[],2,FALSE),0))*1</f>
        <v>1</v>
      </c>
      <c r="Y1400" s="19">
        <f>IF(SUMPRODUCT(($F$2:$F1400=F1400)*1)&gt;1,0,1)</f>
        <v>0</v>
      </c>
    </row>
    <row r="1401" spans="1:25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9" t="str">
        <f>VLOOKUP(Таблица1[[#This Row],[Region]],Таблица5[],2,FALSE)</f>
        <v>Chuck Magee</v>
      </c>
      <c r="W1401" s="19" t="str">
        <f>IFERROR(VLOOKUP(Таблица1[[#This Row],[Order ID]],Таблица4[],2,FALSE),"")</f>
        <v/>
      </c>
      <c r="X1401" s="19">
        <f>NOT(IFERROR(VLOOKUP(Таблица1[[#This Row],[Order ID]],Таблица4[],2,FALSE),0))*1</f>
        <v>1</v>
      </c>
      <c r="Y1401" s="19">
        <f>IF(SUMPRODUCT(($F$2:$F1401=F1401)*1)&gt;1,0,1)</f>
        <v>0</v>
      </c>
    </row>
    <row r="1402" spans="1:25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9" t="str">
        <f>VLOOKUP(Таблица1[[#This Row],[Region]],Таблица5[],2,FALSE)</f>
        <v>Cassandra Brandow</v>
      </c>
      <c r="W1402" s="19">
        <f>IFERROR(VLOOKUP(Таблица1[[#This Row],[Order ID]],Таблица4[],2,FALSE),"")</f>
        <v>1</v>
      </c>
      <c r="X1402" s="19">
        <f>NOT(IFERROR(VLOOKUP(Таблица1[[#This Row],[Order ID]],Таблица4[],2,FALSE),0))*1</f>
        <v>0</v>
      </c>
      <c r="Y1402" s="19">
        <f>IF(SUMPRODUCT(($F$2:$F1402=F1402)*1)&gt;1,0,1)</f>
        <v>1</v>
      </c>
    </row>
    <row r="1403" spans="1:25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9" t="str">
        <f>VLOOKUP(Таблица1[[#This Row],[Region]],Таблица5[],2,FALSE)</f>
        <v>Cassandra Brandow</v>
      </c>
      <c r="W1403" s="19">
        <f>IFERROR(VLOOKUP(Таблица1[[#This Row],[Order ID]],Таблица4[],2,FALSE),"")</f>
        <v>1</v>
      </c>
      <c r="X1403" s="19">
        <f>NOT(IFERROR(VLOOKUP(Таблица1[[#This Row],[Order ID]],Таблица4[],2,FALSE),0))*1</f>
        <v>0</v>
      </c>
      <c r="Y1403" s="19">
        <f>IF(SUMPRODUCT(($F$2:$F1403=F1403)*1)&gt;1,0,1)</f>
        <v>0</v>
      </c>
    </row>
    <row r="1404" spans="1:25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9" t="str">
        <f>VLOOKUP(Таблица1[[#This Row],[Region]],Таблица5[],2,FALSE)</f>
        <v>Chuck Magee</v>
      </c>
      <c r="W1404" s="19" t="str">
        <f>IFERROR(VLOOKUP(Таблица1[[#This Row],[Order ID]],Таблица4[],2,FALSE),"")</f>
        <v/>
      </c>
      <c r="X1404" s="19">
        <f>NOT(IFERROR(VLOOKUP(Таблица1[[#This Row],[Order ID]],Таблица4[],2,FALSE),0))*1</f>
        <v>1</v>
      </c>
      <c r="Y1404" s="19">
        <f>IF(SUMPRODUCT(($F$2:$F1404=F1404)*1)&gt;1,0,1)</f>
        <v>0</v>
      </c>
    </row>
    <row r="1405" spans="1:25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9" t="str">
        <f>VLOOKUP(Таблица1[[#This Row],[Region]],Таблица5[],2,FALSE)</f>
        <v>Chuck Magee</v>
      </c>
      <c r="W1405" s="19" t="str">
        <f>IFERROR(VLOOKUP(Таблица1[[#This Row],[Order ID]],Таблица4[],2,FALSE),"")</f>
        <v/>
      </c>
      <c r="X1405" s="19">
        <f>NOT(IFERROR(VLOOKUP(Таблица1[[#This Row],[Order ID]],Таблица4[],2,FALSE),0))*1</f>
        <v>1</v>
      </c>
      <c r="Y1405" s="19">
        <f>IF(SUMPRODUCT(($F$2:$F1405=F1405)*1)&gt;1,0,1)</f>
        <v>0</v>
      </c>
    </row>
    <row r="1406" spans="1:25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9" t="str">
        <f>VLOOKUP(Таблица1[[#This Row],[Region]],Таблица5[],2,FALSE)</f>
        <v>Chuck Magee</v>
      </c>
      <c r="W1406" s="19" t="str">
        <f>IFERROR(VLOOKUP(Таблица1[[#This Row],[Order ID]],Таблица4[],2,FALSE),"")</f>
        <v/>
      </c>
      <c r="X1406" s="19">
        <f>NOT(IFERROR(VLOOKUP(Таблица1[[#This Row],[Order ID]],Таблица4[],2,FALSE),0))*1</f>
        <v>1</v>
      </c>
      <c r="Y1406" s="19">
        <f>IF(SUMPRODUCT(($F$2:$F1406=F1406)*1)&gt;1,0,1)</f>
        <v>0</v>
      </c>
    </row>
    <row r="1407" spans="1:25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9" t="str">
        <f>VLOOKUP(Таблица1[[#This Row],[Region]],Таблица5[],2,FALSE)</f>
        <v>Chuck Magee</v>
      </c>
      <c r="W1407" s="19" t="str">
        <f>IFERROR(VLOOKUP(Таблица1[[#This Row],[Order ID]],Таблица4[],2,FALSE),"")</f>
        <v/>
      </c>
      <c r="X1407" s="19">
        <f>NOT(IFERROR(VLOOKUP(Таблица1[[#This Row],[Order ID]],Таблица4[],2,FALSE),0))*1</f>
        <v>1</v>
      </c>
      <c r="Y1407" s="19">
        <f>IF(SUMPRODUCT(($F$2:$F1407=F1407)*1)&gt;1,0,1)</f>
        <v>0</v>
      </c>
    </row>
    <row r="1408" spans="1:25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9" t="str">
        <f>VLOOKUP(Таблица1[[#This Row],[Region]],Таблица5[],2,FALSE)</f>
        <v>Chuck Magee</v>
      </c>
      <c r="W1408" s="19" t="str">
        <f>IFERROR(VLOOKUP(Таблица1[[#This Row],[Order ID]],Таблица4[],2,FALSE),"")</f>
        <v/>
      </c>
      <c r="X1408" s="19">
        <f>NOT(IFERROR(VLOOKUP(Таблица1[[#This Row],[Order ID]],Таблица4[],2,FALSE),0))*1</f>
        <v>1</v>
      </c>
      <c r="Y1408" s="19">
        <f>IF(SUMPRODUCT(($F$2:$F1408=F1408)*1)&gt;1,0,1)</f>
        <v>0</v>
      </c>
    </row>
    <row r="1409" spans="1:25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9" t="str">
        <f>VLOOKUP(Таблица1[[#This Row],[Region]],Таблица5[],2,FALSE)</f>
        <v>Chuck Magee</v>
      </c>
      <c r="W1409" s="19" t="str">
        <f>IFERROR(VLOOKUP(Таблица1[[#This Row],[Order ID]],Таблица4[],2,FALSE),"")</f>
        <v/>
      </c>
      <c r="X1409" s="19">
        <f>NOT(IFERROR(VLOOKUP(Таблица1[[#This Row],[Order ID]],Таблица4[],2,FALSE),0))*1</f>
        <v>1</v>
      </c>
      <c r="Y1409" s="19">
        <f>IF(SUMPRODUCT(($F$2:$F1409=F1409)*1)&gt;1,0,1)</f>
        <v>0</v>
      </c>
    </row>
    <row r="1410" spans="1:25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9" t="str">
        <f>VLOOKUP(Таблица1[[#This Row],[Region]],Таблица5[],2,FALSE)</f>
        <v>Chuck Magee</v>
      </c>
      <c r="W1410" s="19" t="str">
        <f>IFERROR(VLOOKUP(Таблица1[[#This Row],[Order ID]],Таблица4[],2,FALSE),"")</f>
        <v/>
      </c>
      <c r="X1410" s="19">
        <f>NOT(IFERROR(VLOOKUP(Таблица1[[#This Row],[Order ID]],Таблица4[],2,FALSE),0))*1</f>
        <v>1</v>
      </c>
      <c r="Y1410" s="19">
        <f>IF(SUMPRODUCT(($F$2:$F1410=F1410)*1)&gt;1,0,1)</f>
        <v>0</v>
      </c>
    </row>
    <row r="1411" spans="1:25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9" t="str">
        <f>VLOOKUP(Таблица1[[#This Row],[Region]],Таблица5[],2,FALSE)</f>
        <v>Anna Andreadi</v>
      </c>
      <c r="W1411" s="19" t="str">
        <f>IFERROR(VLOOKUP(Таблица1[[#This Row],[Order ID]],Таблица4[],2,FALSE),"")</f>
        <v/>
      </c>
      <c r="X1411" s="19">
        <f>NOT(IFERROR(VLOOKUP(Таблица1[[#This Row],[Order ID]],Таблица4[],2,FALSE),0))*1</f>
        <v>1</v>
      </c>
      <c r="Y1411" s="19">
        <f>IF(SUMPRODUCT(($F$2:$F1411=F1411)*1)&gt;1,0,1)</f>
        <v>1</v>
      </c>
    </row>
    <row r="1412" spans="1:25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9" t="str">
        <f>VLOOKUP(Таблица1[[#This Row],[Region]],Таблица5[],2,FALSE)</f>
        <v>Kelly Williams</v>
      </c>
      <c r="W1412" s="19" t="str">
        <f>IFERROR(VLOOKUP(Таблица1[[#This Row],[Order ID]],Таблица4[],2,FALSE),"")</f>
        <v/>
      </c>
      <c r="X1412" s="19">
        <f>NOT(IFERROR(VLOOKUP(Таблица1[[#This Row],[Order ID]],Таблица4[],2,FALSE),0))*1</f>
        <v>1</v>
      </c>
      <c r="Y1412" s="19">
        <f>IF(SUMPRODUCT(($F$2:$F1412=F1412)*1)&gt;1,0,1)</f>
        <v>0</v>
      </c>
    </row>
    <row r="1413" spans="1:25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9" t="str">
        <f>VLOOKUP(Таблица1[[#This Row],[Region]],Таблица5[],2,FALSE)</f>
        <v>Chuck Magee</v>
      </c>
      <c r="W1413" s="19" t="str">
        <f>IFERROR(VLOOKUP(Таблица1[[#This Row],[Order ID]],Таблица4[],2,FALSE),"")</f>
        <v/>
      </c>
      <c r="X1413" s="19">
        <f>NOT(IFERROR(VLOOKUP(Таблица1[[#This Row],[Order ID]],Таблица4[],2,FALSE),0))*1</f>
        <v>1</v>
      </c>
      <c r="Y1413" s="19">
        <f>IF(SUMPRODUCT(($F$2:$F1413=F1413)*1)&gt;1,0,1)</f>
        <v>0</v>
      </c>
    </row>
    <row r="1414" spans="1:25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9" t="str">
        <f>VLOOKUP(Таблица1[[#This Row],[Region]],Таблица5[],2,FALSE)</f>
        <v>Chuck Magee</v>
      </c>
      <c r="W1414" s="19" t="str">
        <f>IFERROR(VLOOKUP(Таблица1[[#This Row],[Order ID]],Таблица4[],2,FALSE),"")</f>
        <v/>
      </c>
      <c r="X1414" s="19">
        <f>NOT(IFERROR(VLOOKUP(Таблица1[[#This Row],[Order ID]],Таблица4[],2,FALSE),0))*1</f>
        <v>1</v>
      </c>
      <c r="Y1414" s="19">
        <f>IF(SUMPRODUCT(($F$2:$F1414=F1414)*1)&gt;1,0,1)</f>
        <v>0</v>
      </c>
    </row>
    <row r="1415" spans="1:25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9" t="str">
        <f>VLOOKUP(Таблица1[[#This Row],[Region]],Таблица5[],2,FALSE)</f>
        <v>Chuck Magee</v>
      </c>
      <c r="W1415" s="19" t="str">
        <f>IFERROR(VLOOKUP(Таблица1[[#This Row],[Order ID]],Таблица4[],2,FALSE),"")</f>
        <v/>
      </c>
      <c r="X1415" s="19">
        <f>NOT(IFERROR(VLOOKUP(Таблица1[[#This Row],[Order ID]],Таблица4[],2,FALSE),0))*1</f>
        <v>1</v>
      </c>
      <c r="Y1415" s="19">
        <f>IF(SUMPRODUCT(($F$2:$F1415=F1415)*1)&gt;1,0,1)</f>
        <v>1</v>
      </c>
    </row>
    <row r="1416" spans="1:25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9" t="str">
        <f>VLOOKUP(Таблица1[[#This Row],[Region]],Таблица5[],2,FALSE)</f>
        <v>Anna Andreadi</v>
      </c>
      <c r="W1416" s="19">
        <f>IFERROR(VLOOKUP(Таблица1[[#This Row],[Order ID]],Таблица4[],2,FALSE),"")</f>
        <v>1</v>
      </c>
      <c r="X1416" s="19">
        <f>NOT(IFERROR(VLOOKUP(Таблица1[[#This Row],[Order ID]],Таблица4[],2,FALSE),0))*1</f>
        <v>0</v>
      </c>
      <c r="Y1416" s="19">
        <f>IF(SUMPRODUCT(($F$2:$F1416=F1416)*1)&gt;1,0,1)</f>
        <v>1</v>
      </c>
    </row>
    <row r="1417" spans="1:25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9" t="str">
        <f>VLOOKUP(Таблица1[[#This Row],[Region]],Таблица5[],2,FALSE)</f>
        <v>Anna Andreadi</v>
      </c>
      <c r="W1417" s="19">
        <f>IFERROR(VLOOKUP(Таблица1[[#This Row],[Order ID]],Таблица4[],2,FALSE),"")</f>
        <v>1</v>
      </c>
      <c r="X1417" s="19">
        <f>NOT(IFERROR(VLOOKUP(Таблица1[[#This Row],[Order ID]],Таблица4[],2,FALSE),0))*1</f>
        <v>0</v>
      </c>
      <c r="Y1417" s="19">
        <f>IF(SUMPRODUCT(($F$2:$F1417=F1417)*1)&gt;1,0,1)</f>
        <v>0</v>
      </c>
    </row>
    <row r="1418" spans="1:25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9" t="str">
        <f>VLOOKUP(Таблица1[[#This Row],[Region]],Таблица5[],2,FALSE)</f>
        <v>Kelly Williams</v>
      </c>
      <c r="W1418" s="19" t="str">
        <f>IFERROR(VLOOKUP(Таблица1[[#This Row],[Order ID]],Таблица4[],2,FALSE),"")</f>
        <v/>
      </c>
      <c r="X1418" s="19">
        <f>NOT(IFERROR(VLOOKUP(Таблица1[[#This Row],[Order ID]],Таблица4[],2,FALSE),0))*1</f>
        <v>1</v>
      </c>
      <c r="Y1418" s="19">
        <f>IF(SUMPRODUCT(($F$2:$F1418=F1418)*1)&gt;1,0,1)</f>
        <v>1</v>
      </c>
    </row>
    <row r="1419" spans="1:25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9" t="str">
        <f>VLOOKUP(Таблица1[[#This Row],[Region]],Таблица5[],2,FALSE)</f>
        <v>Kelly Williams</v>
      </c>
      <c r="W1419" s="19" t="str">
        <f>IFERROR(VLOOKUP(Таблица1[[#This Row],[Order ID]],Таблица4[],2,FALSE),"")</f>
        <v/>
      </c>
      <c r="X1419" s="19">
        <f>NOT(IFERROR(VLOOKUP(Таблица1[[#This Row],[Order ID]],Таблица4[],2,FALSE),0))*1</f>
        <v>1</v>
      </c>
      <c r="Y1419" s="19">
        <f>IF(SUMPRODUCT(($F$2:$F1419=F1419)*1)&gt;1,0,1)</f>
        <v>0</v>
      </c>
    </row>
    <row r="1420" spans="1:25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9" t="str">
        <f>VLOOKUP(Таблица1[[#This Row],[Region]],Таблица5[],2,FALSE)</f>
        <v>Kelly Williams</v>
      </c>
      <c r="W1420" s="19" t="str">
        <f>IFERROR(VLOOKUP(Таблица1[[#This Row],[Order ID]],Таблица4[],2,FALSE),"")</f>
        <v/>
      </c>
      <c r="X1420" s="19">
        <f>NOT(IFERROR(VLOOKUP(Таблица1[[#This Row],[Order ID]],Таблица4[],2,FALSE),0))*1</f>
        <v>1</v>
      </c>
      <c r="Y1420" s="19">
        <f>IF(SUMPRODUCT(($F$2:$F1420=F1420)*1)&gt;1,0,1)</f>
        <v>0</v>
      </c>
    </row>
    <row r="1421" spans="1:25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9" t="str">
        <f>VLOOKUP(Таблица1[[#This Row],[Region]],Таблица5[],2,FALSE)</f>
        <v>Anna Andreadi</v>
      </c>
      <c r="W1421" s="19" t="str">
        <f>IFERROR(VLOOKUP(Таблица1[[#This Row],[Order ID]],Таблица4[],2,FALSE),"")</f>
        <v/>
      </c>
      <c r="X1421" s="19">
        <f>NOT(IFERROR(VLOOKUP(Таблица1[[#This Row],[Order ID]],Таблица4[],2,FALSE),0))*1</f>
        <v>1</v>
      </c>
      <c r="Y1421" s="19">
        <f>IF(SUMPRODUCT(($F$2:$F1421=F1421)*1)&gt;1,0,1)</f>
        <v>1</v>
      </c>
    </row>
    <row r="1422" spans="1:25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9" t="str">
        <f>VLOOKUP(Таблица1[[#This Row],[Region]],Таблица5[],2,FALSE)</f>
        <v>Anna Andreadi</v>
      </c>
      <c r="W1422" s="19" t="str">
        <f>IFERROR(VLOOKUP(Таблица1[[#This Row],[Order ID]],Таблица4[],2,FALSE),"")</f>
        <v/>
      </c>
      <c r="X1422" s="19">
        <f>NOT(IFERROR(VLOOKUP(Таблица1[[#This Row],[Order ID]],Таблица4[],2,FALSE),0))*1</f>
        <v>1</v>
      </c>
      <c r="Y1422" s="19">
        <f>IF(SUMPRODUCT(($F$2:$F1422=F1422)*1)&gt;1,0,1)</f>
        <v>0</v>
      </c>
    </row>
    <row r="1423" spans="1:25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9" t="str">
        <f>VLOOKUP(Таблица1[[#This Row],[Region]],Таблица5[],2,FALSE)</f>
        <v>Anna Andreadi</v>
      </c>
      <c r="W1423" s="19" t="str">
        <f>IFERROR(VLOOKUP(Таблица1[[#This Row],[Order ID]],Таблица4[],2,FALSE),"")</f>
        <v/>
      </c>
      <c r="X1423" s="19">
        <f>NOT(IFERROR(VLOOKUP(Таблица1[[#This Row],[Order ID]],Таблица4[],2,FALSE),0))*1</f>
        <v>1</v>
      </c>
      <c r="Y1423" s="19">
        <f>IF(SUMPRODUCT(($F$2:$F1423=F1423)*1)&gt;1,0,1)</f>
        <v>0</v>
      </c>
    </row>
    <row r="1424" spans="1:25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9" t="str">
        <f>VLOOKUP(Таблица1[[#This Row],[Region]],Таблица5[],2,FALSE)</f>
        <v>Anna Andreadi</v>
      </c>
      <c r="W1424" s="19" t="str">
        <f>IFERROR(VLOOKUP(Таблица1[[#This Row],[Order ID]],Таблица4[],2,FALSE),"")</f>
        <v/>
      </c>
      <c r="X1424" s="19">
        <f>NOT(IFERROR(VLOOKUP(Таблица1[[#This Row],[Order ID]],Таблица4[],2,FALSE),0))*1</f>
        <v>1</v>
      </c>
      <c r="Y1424" s="19">
        <f>IF(SUMPRODUCT(($F$2:$F1424=F1424)*1)&gt;1,0,1)</f>
        <v>0</v>
      </c>
    </row>
    <row r="1425" spans="1:25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9" t="str">
        <f>VLOOKUP(Таблица1[[#This Row],[Region]],Таблица5[],2,FALSE)</f>
        <v>Anna Andreadi</v>
      </c>
      <c r="W1425" s="19" t="str">
        <f>IFERROR(VLOOKUP(Таблица1[[#This Row],[Order ID]],Таблица4[],2,FALSE),"")</f>
        <v/>
      </c>
      <c r="X1425" s="19">
        <f>NOT(IFERROR(VLOOKUP(Таблица1[[#This Row],[Order ID]],Таблица4[],2,FALSE),0))*1</f>
        <v>1</v>
      </c>
      <c r="Y1425" s="19">
        <f>IF(SUMPRODUCT(($F$2:$F1425=F1425)*1)&gt;1,0,1)</f>
        <v>0</v>
      </c>
    </row>
    <row r="1426" spans="1:25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9" t="str">
        <f>VLOOKUP(Таблица1[[#This Row],[Region]],Таблица5[],2,FALSE)</f>
        <v>Anna Andreadi</v>
      </c>
      <c r="W1426" s="19" t="str">
        <f>IFERROR(VLOOKUP(Таблица1[[#This Row],[Order ID]],Таблица4[],2,FALSE),"")</f>
        <v/>
      </c>
      <c r="X1426" s="19">
        <f>NOT(IFERROR(VLOOKUP(Таблица1[[#This Row],[Order ID]],Таблица4[],2,FALSE),0))*1</f>
        <v>1</v>
      </c>
      <c r="Y1426" s="19">
        <f>IF(SUMPRODUCT(($F$2:$F1426=F1426)*1)&gt;1,0,1)</f>
        <v>0</v>
      </c>
    </row>
    <row r="1427" spans="1:25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9" t="str">
        <f>VLOOKUP(Таблица1[[#This Row],[Region]],Таблица5[],2,FALSE)</f>
        <v>Anna Andreadi</v>
      </c>
      <c r="W1427" s="19" t="str">
        <f>IFERROR(VLOOKUP(Таблица1[[#This Row],[Order ID]],Таблица4[],2,FALSE),"")</f>
        <v/>
      </c>
      <c r="X1427" s="19">
        <f>NOT(IFERROR(VLOOKUP(Таблица1[[#This Row],[Order ID]],Таблица4[],2,FALSE),0))*1</f>
        <v>1</v>
      </c>
      <c r="Y1427" s="19">
        <f>IF(SUMPRODUCT(($F$2:$F1427=F1427)*1)&gt;1,0,1)</f>
        <v>0</v>
      </c>
    </row>
    <row r="1428" spans="1:25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9" t="str">
        <f>VLOOKUP(Таблица1[[#This Row],[Region]],Таблица5[],2,FALSE)</f>
        <v>Anna Andreadi</v>
      </c>
      <c r="W1428" s="19" t="str">
        <f>IFERROR(VLOOKUP(Таблица1[[#This Row],[Order ID]],Таблица4[],2,FALSE),"")</f>
        <v/>
      </c>
      <c r="X1428" s="19">
        <f>NOT(IFERROR(VLOOKUP(Таблица1[[#This Row],[Order ID]],Таблица4[],2,FALSE),0))*1</f>
        <v>1</v>
      </c>
      <c r="Y1428" s="19">
        <f>IF(SUMPRODUCT(($F$2:$F1428=F1428)*1)&gt;1,0,1)</f>
        <v>1</v>
      </c>
    </row>
    <row r="1429" spans="1:25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9" t="str">
        <f>VLOOKUP(Таблица1[[#This Row],[Region]],Таблица5[],2,FALSE)</f>
        <v>Anna Andreadi</v>
      </c>
      <c r="W1429" s="19" t="str">
        <f>IFERROR(VLOOKUP(Таблица1[[#This Row],[Order ID]],Таблица4[],2,FALSE),"")</f>
        <v/>
      </c>
      <c r="X1429" s="19">
        <f>NOT(IFERROR(VLOOKUP(Таблица1[[#This Row],[Order ID]],Таблица4[],2,FALSE),0))*1</f>
        <v>1</v>
      </c>
      <c r="Y1429" s="19">
        <f>IF(SUMPRODUCT(($F$2:$F1429=F1429)*1)&gt;1,0,1)</f>
        <v>0</v>
      </c>
    </row>
    <row r="1430" spans="1:25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9" t="str">
        <f>VLOOKUP(Таблица1[[#This Row],[Region]],Таблица5[],2,FALSE)</f>
        <v>Anna Andreadi</v>
      </c>
      <c r="W1430" s="19" t="str">
        <f>IFERROR(VLOOKUP(Таблица1[[#This Row],[Order ID]],Таблица4[],2,FALSE),"")</f>
        <v/>
      </c>
      <c r="X1430" s="19">
        <f>NOT(IFERROR(VLOOKUP(Таблица1[[#This Row],[Order ID]],Таблица4[],2,FALSE),0))*1</f>
        <v>1</v>
      </c>
      <c r="Y1430" s="19">
        <f>IF(SUMPRODUCT(($F$2:$F1430=F1430)*1)&gt;1,0,1)</f>
        <v>0</v>
      </c>
    </row>
    <row r="1431" spans="1:25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9" t="str">
        <f>VLOOKUP(Таблица1[[#This Row],[Region]],Таблица5[],2,FALSE)</f>
        <v>Anna Andreadi</v>
      </c>
      <c r="W1431" s="19" t="str">
        <f>IFERROR(VLOOKUP(Таблица1[[#This Row],[Order ID]],Таблица4[],2,FALSE),"")</f>
        <v/>
      </c>
      <c r="X1431" s="19">
        <f>NOT(IFERROR(VLOOKUP(Таблица1[[#This Row],[Order ID]],Таблица4[],2,FALSE),0))*1</f>
        <v>1</v>
      </c>
      <c r="Y1431" s="19">
        <f>IF(SUMPRODUCT(($F$2:$F1431=F1431)*1)&gt;1,0,1)</f>
        <v>0</v>
      </c>
    </row>
    <row r="1432" spans="1:25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9" t="str">
        <f>VLOOKUP(Таблица1[[#This Row],[Region]],Таблица5[],2,FALSE)</f>
        <v>Chuck Magee</v>
      </c>
      <c r="W1432" s="19" t="str">
        <f>IFERROR(VLOOKUP(Таблица1[[#This Row],[Order ID]],Таблица4[],2,FALSE),"")</f>
        <v/>
      </c>
      <c r="X1432" s="19">
        <f>NOT(IFERROR(VLOOKUP(Таблица1[[#This Row],[Order ID]],Таблица4[],2,FALSE),0))*1</f>
        <v>1</v>
      </c>
      <c r="Y1432" s="19">
        <f>IF(SUMPRODUCT(($F$2:$F1432=F1432)*1)&gt;1,0,1)</f>
        <v>0</v>
      </c>
    </row>
    <row r="1433" spans="1:25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9" t="str">
        <f>VLOOKUP(Таблица1[[#This Row],[Region]],Таблица5[],2,FALSE)</f>
        <v>Cassandra Brandow</v>
      </c>
      <c r="W1433" s="19" t="str">
        <f>IFERROR(VLOOKUP(Таблица1[[#This Row],[Order ID]],Таблица4[],2,FALSE),"")</f>
        <v/>
      </c>
      <c r="X1433" s="19">
        <f>NOT(IFERROR(VLOOKUP(Таблица1[[#This Row],[Order ID]],Таблица4[],2,FALSE),0))*1</f>
        <v>1</v>
      </c>
      <c r="Y1433" s="19">
        <f>IF(SUMPRODUCT(($F$2:$F1433=F1433)*1)&gt;1,0,1)</f>
        <v>0</v>
      </c>
    </row>
    <row r="1434" spans="1:25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9" t="str">
        <f>VLOOKUP(Таблица1[[#This Row],[Region]],Таблица5[],2,FALSE)</f>
        <v>Cassandra Brandow</v>
      </c>
      <c r="W1434" s="19" t="str">
        <f>IFERROR(VLOOKUP(Таблица1[[#This Row],[Order ID]],Таблица4[],2,FALSE),"")</f>
        <v/>
      </c>
      <c r="X1434" s="19">
        <f>NOT(IFERROR(VLOOKUP(Таблица1[[#This Row],[Order ID]],Таблица4[],2,FALSE),0))*1</f>
        <v>1</v>
      </c>
      <c r="Y1434" s="19">
        <f>IF(SUMPRODUCT(($F$2:$F1434=F1434)*1)&gt;1,0,1)</f>
        <v>0</v>
      </c>
    </row>
    <row r="1435" spans="1:25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9" t="str">
        <f>VLOOKUP(Таблица1[[#This Row],[Region]],Таблица5[],2,FALSE)</f>
        <v>Cassandra Brandow</v>
      </c>
      <c r="W1435" s="19" t="str">
        <f>IFERROR(VLOOKUP(Таблица1[[#This Row],[Order ID]],Таблица4[],2,FALSE),"")</f>
        <v/>
      </c>
      <c r="X1435" s="19">
        <f>NOT(IFERROR(VLOOKUP(Таблица1[[#This Row],[Order ID]],Таблица4[],2,FALSE),0))*1</f>
        <v>1</v>
      </c>
      <c r="Y1435" s="19">
        <f>IF(SUMPRODUCT(($F$2:$F1435=F1435)*1)&gt;1,0,1)</f>
        <v>0</v>
      </c>
    </row>
    <row r="1436" spans="1:25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9" t="str">
        <f>VLOOKUP(Таблица1[[#This Row],[Region]],Таблица5[],2,FALSE)</f>
        <v>Anna Andreadi</v>
      </c>
      <c r="W1436" s="19" t="str">
        <f>IFERROR(VLOOKUP(Таблица1[[#This Row],[Order ID]],Таблица4[],2,FALSE),"")</f>
        <v/>
      </c>
      <c r="X1436" s="19">
        <f>NOT(IFERROR(VLOOKUP(Таблица1[[#This Row],[Order ID]],Таблица4[],2,FALSE),0))*1</f>
        <v>1</v>
      </c>
      <c r="Y1436" s="19">
        <f>IF(SUMPRODUCT(($F$2:$F1436=F1436)*1)&gt;1,0,1)</f>
        <v>0</v>
      </c>
    </row>
    <row r="1437" spans="1:25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9" t="str">
        <f>VLOOKUP(Таблица1[[#This Row],[Region]],Таблица5[],2,FALSE)</f>
        <v>Chuck Magee</v>
      </c>
      <c r="W1437" s="19" t="str">
        <f>IFERROR(VLOOKUP(Таблица1[[#This Row],[Order ID]],Таблица4[],2,FALSE),"")</f>
        <v/>
      </c>
      <c r="X1437" s="19">
        <f>NOT(IFERROR(VLOOKUP(Таблица1[[#This Row],[Order ID]],Таблица4[],2,FALSE),0))*1</f>
        <v>1</v>
      </c>
      <c r="Y1437" s="19">
        <f>IF(SUMPRODUCT(($F$2:$F1437=F1437)*1)&gt;1,0,1)</f>
        <v>1</v>
      </c>
    </row>
    <row r="1438" spans="1:25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9" t="str">
        <f>VLOOKUP(Таблица1[[#This Row],[Region]],Таблица5[],2,FALSE)</f>
        <v>Chuck Magee</v>
      </c>
      <c r="W1438" s="19" t="str">
        <f>IFERROR(VLOOKUP(Таблица1[[#This Row],[Order ID]],Таблица4[],2,FALSE),"")</f>
        <v/>
      </c>
      <c r="X1438" s="19">
        <f>NOT(IFERROR(VLOOKUP(Таблица1[[#This Row],[Order ID]],Таблица4[],2,FALSE),0))*1</f>
        <v>1</v>
      </c>
      <c r="Y1438" s="19">
        <f>IF(SUMPRODUCT(($F$2:$F1438=F1438)*1)&gt;1,0,1)</f>
        <v>0</v>
      </c>
    </row>
    <row r="1439" spans="1:25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9" t="str">
        <f>VLOOKUP(Таблица1[[#This Row],[Region]],Таблица5[],2,FALSE)</f>
        <v>Kelly Williams</v>
      </c>
      <c r="W1439" s="19">
        <f>IFERROR(VLOOKUP(Таблица1[[#This Row],[Order ID]],Таблица4[],2,FALSE),"")</f>
        <v>1</v>
      </c>
      <c r="X1439" s="19">
        <f>NOT(IFERROR(VLOOKUP(Таблица1[[#This Row],[Order ID]],Таблица4[],2,FALSE),0))*1</f>
        <v>0</v>
      </c>
      <c r="Y1439" s="19">
        <f>IF(SUMPRODUCT(($F$2:$F1439=F1439)*1)&gt;1,0,1)</f>
        <v>0</v>
      </c>
    </row>
    <row r="1440" spans="1:25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9" t="str">
        <f>VLOOKUP(Таблица1[[#This Row],[Region]],Таблица5[],2,FALSE)</f>
        <v>Kelly Williams</v>
      </c>
      <c r="W1440" s="19">
        <f>IFERROR(VLOOKUP(Таблица1[[#This Row],[Order ID]],Таблица4[],2,FALSE),"")</f>
        <v>1</v>
      </c>
      <c r="X1440" s="19">
        <f>NOT(IFERROR(VLOOKUP(Таблица1[[#This Row],[Order ID]],Таблица4[],2,FALSE),0))*1</f>
        <v>0</v>
      </c>
      <c r="Y1440" s="19">
        <f>IF(SUMPRODUCT(($F$2:$F1440=F1440)*1)&gt;1,0,1)</f>
        <v>0</v>
      </c>
    </row>
    <row r="1441" spans="1:25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9" t="str">
        <f>VLOOKUP(Таблица1[[#This Row],[Region]],Таблица5[],2,FALSE)</f>
        <v>Chuck Magee</v>
      </c>
      <c r="W1441" s="19" t="str">
        <f>IFERROR(VLOOKUP(Таблица1[[#This Row],[Order ID]],Таблица4[],2,FALSE),"")</f>
        <v/>
      </c>
      <c r="X1441" s="19">
        <f>NOT(IFERROR(VLOOKUP(Таблица1[[#This Row],[Order ID]],Таблица4[],2,FALSE),0))*1</f>
        <v>1</v>
      </c>
      <c r="Y1441" s="19">
        <f>IF(SUMPRODUCT(($F$2:$F1441=F1441)*1)&gt;1,0,1)</f>
        <v>0</v>
      </c>
    </row>
    <row r="1442" spans="1:25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9" t="str">
        <f>VLOOKUP(Таблица1[[#This Row],[Region]],Таблица5[],2,FALSE)</f>
        <v>Chuck Magee</v>
      </c>
      <c r="W1442" s="19" t="str">
        <f>IFERROR(VLOOKUP(Таблица1[[#This Row],[Order ID]],Таблица4[],2,FALSE),"")</f>
        <v/>
      </c>
      <c r="X1442" s="19">
        <f>NOT(IFERROR(VLOOKUP(Таблица1[[#This Row],[Order ID]],Таблица4[],2,FALSE),0))*1</f>
        <v>1</v>
      </c>
      <c r="Y1442" s="19">
        <f>IF(SUMPRODUCT(($F$2:$F1442=F1442)*1)&gt;1,0,1)</f>
        <v>0</v>
      </c>
    </row>
    <row r="1443" spans="1:25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9" t="str">
        <f>VLOOKUP(Таблица1[[#This Row],[Region]],Таблица5[],2,FALSE)</f>
        <v>Anna Andreadi</v>
      </c>
      <c r="W1443" s="19" t="str">
        <f>IFERROR(VLOOKUP(Таблица1[[#This Row],[Order ID]],Таблица4[],2,FALSE),"")</f>
        <v/>
      </c>
      <c r="X1443" s="19">
        <f>NOT(IFERROR(VLOOKUP(Таблица1[[#This Row],[Order ID]],Таблица4[],2,FALSE),0))*1</f>
        <v>1</v>
      </c>
      <c r="Y1443" s="19">
        <f>IF(SUMPRODUCT(($F$2:$F1443=F1443)*1)&gt;1,0,1)</f>
        <v>1</v>
      </c>
    </row>
    <row r="1444" spans="1:25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9" t="str">
        <f>VLOOKUP(Таблица1[[#This Row],[Region]],Таблица5[],2,FALSE)</f>
        <v>Cassandra Brandow</v>
      </c>
      <c r="W1444" s="19" t="str">
        <f>IFERROR(VLOOKUP(Таблица1[[#This Row],[Order ID]],Таблица4[],2,FALSE),"")</f>
        <v/>
      </c>
      <c r="X1444" s="19">
        <f>NOT(IFERROR(VLOOKUP(Таблица1[[#This Row],[Order ID]],Таблица4[],2,FALSE),0))*1</f>
        <v>1</v>
      </c>
      <c r="Y1444" s="19">
        <f>IF(SUMPRODUCT(($F$2:$F1444=F1444)*1)&gt;1,0,1)</f>
        <v>1</v>
      </c>
    </row>
    <row r="1445" spans="1:25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9" t="str">
        <f>VLOOKUP(Таблица1[[#This Row],[Region]],Таблица5[],2,FALSE)</f>
        <v>Anna Andreadi</v>
      </c>
      <c r="W1445" s="19" t="str">
        <f>IFERROR(VLOOKUP(Таблица1[[#This Row],[Order ID]],Таблица4[],2,FALSE),"")</f>
        <v/>
      </c>
      <c r="X1445" s="19">
        <f>NOT(IFERROR(VLOOKUP(Таблица1[[#This Row],[Order ID]],Таблица4[],2,FALSE),0))*1</f>
        <v>1</v>
      </c>
      <c r="Y1445" s="19">
        <f>IF(SUMPRODUCT(($F$2:$F1445=F1445)*1)&gt;1,0,1)</f>
        <v>1</v>
      </c>
    </row>
    <row r="1446" spans="1:25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9" t="str">
        <f>VLOOKUP(Таблица1[[#This Row],[Region]],Таблица5[],2,FALSE)</f>
        <v>Kelly Williams</v>
      </c>
      <c r="W1446" s="19" t="str">
        <f>IFERROR(VLOOKUP(Таблица1[[#This Row],[Order ID]],Таблица4[],2,FALSE),"")</f>
        <v/>
      </c>
      <c r="X1446" s="19">
        <f>NOT(IFERROR(VLOOKUP(Таблица1[[#This Row],[Order ID]],Таблица4[],2,FALSE),0))*1</f>
        <v>1</v>
      </c>
      <c r="Y1446" s="19">
        <f>IF(SUMPRODUCT(($F$2:$F1446=F1446)*1)&gt;1,0,1)</f>
        <v>0</v>
      </c>
    </row>
    <row r="1447" spans="1:25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9" t="str">
        <f>VLOOKUP(Таблица1[[#This Row],[Region]],Таблица5[],2,FALSE)</f>
        <v>Kelly Williams</v>
      </c>
      <c r="W1447" s="19" t="str">
        <f>IFERROR(VLOOKUP(Таблица1[[#This Row],[Order ID]],Таблица4[],2,FALSE),"")</f>
        <v/>
      </c>
      <c r="X1447" s="19">
        <f>NOT(IFERROR(VLOOKUP(Таблица1[[#This Row],[Order ID]],Таблица4[],2,FALSE),0))*1</f>
        <v>1</v>
      </c>
      <c r="Y1447" s="19">
        <f>IF(SUMPRODUCT(($F$2:$F1447=F1447)*1)&gt;1,0,1)</f>
        <v>0</v>
      </c>
    </row>
    <row r="1448" spans="1:25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9" t="str">
        <f>VLOOKUP(Таблица1[[#This Row],[Region]],Таблица5[],2,FALSE)</f>
        <v>Kelly Williams</v>
      </c>
      <c r="W1448" s="19" t="str">
        <f>IFERROR(VLOOKUP(Таблица1[[#This Row],[Order ID]],Таблица4[],2,FALSE),"")</f>
        <v/>
      </c>
      <c r="X1448" s="19">
        <f>NOT(IFERROR(VLOOKUP(Таблица1[[#This Row],[Order ID]],Таблица4[],2,FALSE),0))*1</f>
        <v>1</v>
      </c>
      <c r="Y1448" s="19">
        <f>IF(SUMPRODUCT(($F$2:$F1448=F1448)*1)&gt;1,0,1)</f>
        <v>0</v>
      </c>
    </row>
    <row r="1449" spans="1:25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9" t="str">
        <f>VLOOKUP(Таблица1[[#This Row],[Region]],Таблица5[],2,FALSE)</f>
        <v>Kelly Williams</v>
      </c>
      <c r="W1449" s="19" t="str">
        <f>IFERROR(VLOOKUP(Таблица1[[#This Row],[Order ID]],Таблица4[],2,FALSE),"")</f>
        <v/>
      </c>
      <c r="X1449" s="19">
        <f>NOT(IFERROR(VLOOKUP(Таблица1[[#This Row],[Order ID]],Таблица4[],2,FALSE),0))*1</f>
        <v>1</v>
      </c>
      <c r="Y1449" s="19">
        <f>IF(SUMPRODUCT(($F$2:$F1449=F1449)*1)&gt;1,0,1)</f>
        <v>0</v>
      </c>
    </row>
    <row r="1450" spans="1:25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9" t="str">
        <f>VLOOKUP(Таблица1[[#This Row],[Region]],Таблица5[],2,FALSE)</f>
        <v>Chuck Magee</v>
      </c>
      <c r="W1450" s="19" t="str">
        <f>IFERROR(VLOOKUP(Таблица1[[#This Row],[Order ID]],Таблица4[],2,FALSE),"")</f>
        <v/>
      </c>
      <c r="X1450" s="19">
        <f>NOT(IFERROR(VLOOKUP(Таблица1[[#This Row],[Order ID]],Таблица4[],2,FALSE),0))*1</f>
        <v>1</v>
      </c>
      <c r="Y1450" s="19">
        <f>IF(SUMPRODUCT(($F$2:$F1450=F1450)*1)&gt;1,0,1)</f>
        <v>0</v>
      </c>
    </row>
    <row r="1451" spans="1:25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9" t="str">
        <f>VLOOKUP(Таблица1[[#This Row],[Region]],Таблица5[],2,FALSE)</f>
        <v>Anna Andreadi</v>
      </c>
      <c r="W1451" s="19" t="str">
        <f>IFERROR(VLOOKUP(Таблица1[[#This Row],[Order ID]],Таблица4[],2,FALSE),"")</f>
        <v/>
      </c>
      <c r="X1451" s="19">
        <f>NOT(IFERROR(VLOOKUP(Таблица1[[#This Row],[Order ID]],Таблица4[],2,FALSE),0))*1</f>
        <v>1</v>
      </c>
      <c r="Y1451" s="19">
        <f>IF(SUMPRODUCT(($F$2:$F1451=F1451)*1)&gt;1,0,1)</f>
        <v>0</v>
      </c>
    </row>
    <row r="1452" spans="1:25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9" t="str">
        <f>VLOOKUP(Таблица1[[#This Row],[Region]],Таблица5[],2,FALSE)</f>
        <v>Anna Andreadi</v>
      </c>
      <c r="W1452" s="19" t="str">
        <f>IFERROR(VLOOKUP(Таблица1[[#This Row],[Order ID]],Таблица4[],2,FALSE),"")</f>
        <v/>
      </c>
      <c r="X1452" s="19">
        <f>NOT(IFERROR(VLOOKUP(Таблица1[[#This Row],[Order ID]],Таблица4[],2,FALSE),0))*1</f>
        <v>1</v>
      </c>
      <c r="Y1452" s="19">
        <f>IF(SUMPRODUCT(($F$2:$F1452=F1452)*1)&gt;1,0,1)</f>
        <v>1</v>
      </c>
    </row>
    <row r="1453" spans="1:25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9" t="str">
        <f>VLOOKUP(Таблица1[[#This Row],[Region]],Таблица5[],2,FALSE)</f>
        <v>Cassandra Brandow</v>
      </c>
      <c r="W1453" s="19" t="str">
        <f>IFERROR(VLOOKUP(Таблица1[[#This Row],[Order ID]],Таблица4[],2,FALSE),"")</f>
        <v/>
      </c>
      <c r="X1453" s="19">
        <f>NOT(IFERROR(VLOOKUP(Таблица1[[#This Row],[Order ID]],Таблица4[],2,FALSE),0))*1</f>
        <v>1</v>
      </c>
      <c r="Y1453" s="19">
        <f>IF(SUMPRODUCT(($F$2:$F1453=F1453)*1)&gt;1,0,1)</f>
        <v>1</v>
      </c>
    </row>
    <row r="1454" spans="1:25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9" t="str">
        <f>VLOOKUP(Таблица1[[#This Row],[Region]],Таблица5[],2,FALSE)</f>
        <v>Cassandra Brandow</v>
      </c>
      <c r="W1454" s="19" t="str">
        <f>IFERROR(VLOOKUP(Таблица1[[#This Row],[Order ID]],Таблица4[],2,FALSE),"")</f>
        <v/>
      </c>
      <c r="X1454" s="19">
        <f>NOT(IFERROR(VLOOKUP(Таблица1[[#This Row],[Order ID]],Таблица4[],2,FALSE),0))*1</f>
        <v>1</v>
      </c>
      <c r="Y1454" s="19">
        <f>IF(SUMPRODUCT(($F$2:$F1454=F1454)*1)&gt;1,0,1)</f>
        <v>0</v>
      </c>
    </row>
    <row r="1455" spans="1:25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9" t="str">
        <f>VLOOKUP(Таблица1[[#This Row],[Region]],Таблица5[],2,FALSE)</f>
        <v>Cassandra Brandow</v>
      </c>
      <c r="W1455" s="19" t="str">
        <f>IFERROR(VLOOKUP(Таблица1[[#This Row],[Order ID]],Таблица4[],2,FALSE),"")</f>
        <v/>
      </c>
      <c r="X1455" s="19">
        <f>NOT(IFERROR(VLOOKUP(Таблица1[[#This Row],[Order ID]],Таблица4[],2,FALSE),0))*1</f>
        <v>1</v>
      </c>
      <c r="Y1455" s="19">
        <f>IF(SUMPRODUCT(($F$2:$F1455=F1455)*1)&gt;1,0,1)</f>
        <v>0</v>
      </c>
    </row>
    <row r="1456" spans="1:25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9" t="str">
        <f>VLOOKUP(Таблица1[[#This Row],[Region]],Таблица5[],2,FALSE)</f>
        <v>Cassandra Brandow</v>
      </c>
      <c r="W1456" s="19" t="str">
        <f>IFERROR(VLOOKUP(Таблица1[[#This Row],[Order ID]],Таблица4[],2,FALSE),"")</f>
        <v/>
      </c>
      <c r="X1456" s="19">
        <f>NOT(IFERROR(VLOOKUP(Таблица1[[#This Row],[Order ID]],Таблица4[],2,FALSE),0))*1</f>
        <v>1</v>
      </c>
      <c r="Y1456" s="19">
        <f>IF(SUMPRODUCT(($F$2:$F1456=F1456)*1)&gt;1,0,1)</f>
        <v>0</v>
      </c>
    </row>
    <row r="1457" spans="1:25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9" t="str">
        <f>VLOOKUP(Таблица1[[#This Row],[Region]],Таблица5[],2,FALSE)</f>
        <v>Cassandra Brandow</v>
      </c>
      <c r="W1457" s="19" t="str">
        <f>IFERROR(VLOOKUP(Таблица1[[#This Row],[Order ID]],Таблица4[],2,FALSE),"")</f>
        <v/>
      </c>
      <c r="X1457" s="19">
        <f>NOT(IFERROR(VLOOKUP(Таблица1[[#This Row],[Order ID]],Таблица4[],2,FALSE),0))*1</f>
        <v>1</v>
      </c>
      <c r="Y1457" s="19">
        <f>IF(SUMPRODUCT(($F$2:$F1457=F1457)*1)&gt;1,0,1)</f>
        <v>1</v>
      </c>
    </row>
    <row r="1458" spans="1:25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9" t="str">
        <f>VLOOKUP(Таблица1[[#This Row],[Region]],Таблица5[],2,FALSE)</f>
        <v>Cassandra Brandow</v>
      </c>
      <c r="W1458" s="19" t="str">
        <f>IFERROR(VLOOKUP(Таблица1[[#This Row],[Order ID]],Таблица4[],2,FALSE),"")</f>
        <v/>
      </c>
      <c r="X1458" s="19">
        <f>NOT(IFERROR(VLOOKUP(Таблица1[[#This Row],[Order ID]],Таблица4[],2,FALSE),0))*1</f>
        <v>1</v>
      </c>
      <c r="Y1458" s="19">
        <f>IF(SUMPRODUCT(($F$2:$F1458=F1458)*1)&gt;1,0,1)</f>
        <v>0</v>
      </c>
    </row>
    <row r="1459" spans="1:25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9" t="str">
        <f>VLOOKUP(Таблица1[[#This Row],[Region]],Таблица5[],2,FALSE)</f>
        <v>Chuck Magee</v>
      </c>
      <c r="W1459" s="19" t="str">
        <f>IFERROR(VLOOKUP(Таблица1[[#This Row],[Order ID]],Таблица4[],2,FALSE),"")</f>
        <v/>
      </c>
      <c r="X1459" s="19">
        <f>NOT(IFERROR(VLOOKUP(Таблица1[[#This Row],[Order ID]],Таблица4[],2,FALSE),0))*1</f>
        <v>1</v>
      </c>
      <c r="Y1459" s="19">
        <f>IF(SUMPRODUCT(($F$2:$F1459=F1459)*1)&gt;1,0,1)</f>
        <v>0</v>
      </c>
    </row>
    <row r="1460" spans="1:25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9" t="str">
        <f>VLOOKUP(Таблица1[[#This Row],[Region]],Таблица5[],2,FALSE)</f>
        <v>Kelly Williams</v>
      </c>
      <c r="W1460" s="19" t="str">
        <f>IFERROR(VLOOKUP(Таблица1[[#This Row],[Order ID]],Таблица4[],2,FALSE),"")</f>
        <v/>
      </c>
      <c r="X1460" s="19">
        <f>NOT(IFERROR(VLOOKUP(Таблица1[[#This Row],[Order ID]],Таблица4[],2,FALSE),0))*1</f>
        <v>1</v>
      </c>
      <c r="Y1460" s="19">
        <f>IF(SUMPRODUCT(($F$2:$F1460=F1460)*1)&gt;1,0,1)</f>
        <v>1</v>
      </c>
    </row>
    <row r="1461" spans="1:25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9" t="str">
        <f>VLOOKUP(Таблица1[[#This Row],[Region]],Таблица5[],2,FALSE)</f>
        <v>Chuck Magee</v>
      </c>
      <c r="W1461" s="19" t="str">
        <f>IFERROR(VLOOKUP(Таблица1[[#This Row],[Order ID]],Таблица4[],2,FALSE),"")</f>
        <v/>
      </c>
      <c r="X1461" s="19">
        <f>NOT(IFERROR(VLOOKUP(Таблица1[[#This Row],[Order ID]],Таблица4[],2,FALSE),0))*1</f>
        <v>1</v>
      </c>
      <c r="Y1461" s="19">
        <f>IF(SUMPRODUCT(($F$2:$F1461=F1461)*1)&gt;1,0,1)</f>
        <v>0</v>
      </c>
    </row>
    <row r="1462" spans="1:25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9" t="str">
        <f>VLOOKUP(Таблица1[[#This Row],[Region]],Таблица5[],2,FALSE)</f>
        <v>Anna Andreadi</v>
      </c>
      <c r="W1462" s="19">
        <f>IFERROR(VLOOKUP(Таблица1[[#This Row],[Order ID]],Таблица4[],2,FALSE),"")</f>
        <v>1</v>
      </c>
      <c r="X1462" s="19">
        <f>NOT(IFERROR(VLOOKUP(Таблица1[[#This Row],[Order ID]],Таблица4[],2,FALSE),0))*1</f>
        <v>0</v>
      </c>
      <c r="Y1462" s="19">
        <f>IF(SUMPRODUCT(($F$2:$F1462=F1462)*1)&gt;1,0,1)</f>
        <v>0</v>
      </c>
    </row>
    <row r="1463" spans="1:25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9" t="str">
        <f>VLOOKUP(Таблица1[[#This Row],[Region]],Таблица5[],2,FALSE)</f>
        <v>Chuck Magee</v>
      </c>
      <c r="W1463" s="19" t="str">
        <f>IFERROR(VLOOKUP(Таблица1[[#This Row],[Order ID]],Таблица4[],2,FALSE),"")</f>
        <v/>
      </c>
      <c r="X1463" s="19">
        <f>NOT(IFERROR(VLOOKUP(Таблица1[[#This Row],[Order ID]],Таблица4[],2,FALSE),0))*1</f>
        <v>1</v>
      </c>
      <c r="Y1463" s="19">
        <f>IF(SUMPRODUCT(($F$2:$F1463=F1463)*1)&gt;1,0,1)</f>
        <v>1</v>
      </c>
    </row>
    <row r="1464" spans="1:25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9" t="str">
        <f>VLOOKUP(Таблица1[[#This Row],[Region]],Таблица5[],2,FALSE)</f>
        <v>Kelly Williams</v>
      </c>
      <c r="W1464" s="19" t="str">
        <f>IFERROR(VLOOKUP(Таблица1[[#This Row],[Order ID]],Таблица4[],2,FALSE),"")</f>
        <v/>
      </c>
      <c r="X1464" s="19">
        <f>NOT(IFERROR(VLOOKUP(Таблица1[[#This Row],[Order ID]],Таблица4[],2,FALSE),0))*1</f>
        <v>1</v>
      </c>
      <c r="Y1464" s="19">
        <f>IF(SUMPRODUCT(($F$2:$F1464=F1464)*1)&gt;1,0,1)</f>
        <v>0</v>
      </c>
    </row>
    <row r="1465" spans="1:25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9" t="str">
        <f>VLOOKUP(Таблица1[[#This Row],[Region]],Таблица5[],2,FALSE)</f>
        <v>Kelly Williams</v>
      </c>
      <c r="W1465" s="19" t="str">
        <f>IFERROR(VLOOKUP(Таблица1[[#This Row],[Order ID]],Таблица4[],2,FALSE),"")</f>
        <v/>
      </c>
      <c r="X1465" s="19">
        <f>NOT(IFERROR(VLOOKUP(Таблица1[[#This Row],[Order ID]],Таблица4[],2,FALSE),0))*1</f>
        <v>1</v>
      </c>
      <c r="Y1465" s="19">
        <f>IF(SUMPRODUCT(($F$2:$F1465=F1465)*1)&gt;1,0,1)</f>
        <v>0</v>
      </c>
    </row>
    <row r="1466" spans="1:25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9" t="str">
        <f>VLOOKUP(Таблица1[[#This Row],[Region]],Таблица5[],2,FALSE)</f>
        <v>Chuck Magee</v>
      </c>
      <c r="W1466" s="19" t="str">
        <f>IFERROR(VLOOKUP(Таблица1[[#This Row],[Order ID]],Таблица4[],2,FALSE),"")</f>
        <v/>
      </c>
      <c r="X1466" s="19">
        <f>NOT(IFERROR(VLOOKUP(Таблица1[[#This Row],[Order ID]],Таблица4[],2,FALSE),0))*1</f>
        <v>1</v>
      </c>
      <c r="Y1466" s="19">
        <f>IF(SUMPRODUCT(($F$2:$F1466=F1466)*1)&gt;1,0,1)</f>
        <v>1</v>
      </c>
    </row>
    <row r="1467" spans="1:25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9" t="str">
        <f>VLOOKUP(Таблица1[[#This Row],[Region]],Таблица5[],2,FALSE)</f>
        <v>Anna Andreadi</v>
      </c>
      <c r="W1467" s="19" t="str">
        <f>IFERROR(VLOOKUP(Таблица1[[#This Row],[Order ID]],Таблица4[],2,FALSE),"")</f>
        <v/>
      </c>
      <c r="X1467" s="19">
        <f>NOT(IFERROR(VLOOKUP(Таблица1[[#This Row],[Order ID]],Таблица4[],2,FALSE),0))*1</f>
        <v>1</v>
      </c>
      <c r="Y1467" s="19">
        <f>IF(SUMPRODUCT(($F$2:$F1467=F1467)*1)&gt;1,0,1)</f>
        <v>0</v>
      </c>
    </row>
    <row r="1468" spans="1:25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9" t="str">
        <f>VLOOKUP(Таблица1[[#This Row],[Region]],Таблица5[],2,FALSE)</f>
        <v>Anna Andreadi</v>
      </c>
      <c r="W1468" s="19" t="str">
        <f>IFERROR(VLOOKUP(Таблица1[[#This Row],[Order ID]],Таблица4[],2,FALSE),"")</f>
        <v/>
      </c>
      <c r="X1468" s="19">
        <f>NOT(IFERROR(VLOOKUP(Таблица1[[#This Row],[Order ID]],Таблица4[],2,FALSE),0))*1</f>
        <v>1</v>
      </c>
      <c r="Y1468" s="19">
        <f>IF(SUMPRODUCT(($F$2:$F1468=F1468)*1)&gt;1,0,1)</f>
        <v>0</v>
      </c>
    </row>
    <row r="1469" spans="1:25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9" t="str">
        <f>VLOOKUP(Таблица1[[#This Row],[Region]],Таблица5[],2,FALSE)</f>
        <v>Cassandra Brandow</v>
      </c>
      <c r="W1469" s="19" t="str">
        <f>IFERROR(VLOOKUP(Таблица1[[#This Row],[Order ID]],Таблица4[],2,FALSE),"")</f>
        <v/>
      </c>
      <c r="X1469" s="19">
        <f>NOT(IFERROR(VLOOKUP(Таблица1[[#This Row],[Order ID]],Таблица4[],2,FALSE),0))*1</f>
        <v>1</v>
      </c>
      <c r="Y1469" s="19">
        <f>IF(SUMPRODUCT(($F$2:$F1469=F1469)*1)&gt;1,0,1)</f>
        <v>0</v>
      </c>
    </row>
    <row r="1470" spans="1:25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9" t="str">
        <f>VLOOKUP(Таблица1[[#This Row],[Region]],Таблица5[],2,FALSE)</f>
        <v>Kelly Williams</v>
      </c>
      <c r="W1470" s="19" t="str">
        <f>IFERROR(VLOOKUP(Таблица1[[#This Row],[Order ID]],Таблица4[],2,FALSE),"")</f>
        <v/>
      </c>
      <c r="X1470" s="19">
        <f>NOT(IFERROR(VLOOKUP(Таблица1[[#This Row],[Order ID]],Таблица4[],2,FALSE),0))*1</f>
        <v>1</v>
      </c>
      <c r="Y1470" s="19">
        <f>IF(SUMPRODUCT(($F$2:$F1470=F1470)*1)&gt;1,0,1)</f>
        <v>0</v>
      </c>
    </row>
    <row r="1471" spans="1:25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9" t="str">
        <f>VLOOKUP(Таблица1[[#This Row],[Region]],Таблица5[],2,FALSE)</f>
        <v>Kelly Williams</v>
      </c>
      <c r="W1471" s="19" t="str">
        <f>IFERROR(VLOOKUP(Таблица1[[#This Row],[Order ID]],Таблица4[],2,FALSE),"")</f>
        <v/>
      </c>
      <c r="X1471" s="19">
        <f>NOT(IFERROR(VLOOKUP(Таблица1[[#This Row],[Order ID]],Таблица4[],2,FALSE),0))*1</f>
        <v>1</v>
      </c>
      <c r="Y1471" s="19">
        <f>IF(SUMPRODUCT(($F$2:$F1471=F1471)*1)&gt;1,0,1)</f>
        <v>0</v>
      </c>
    </row>
    <row r="1472" spans="1:25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9" t="str">
        <f>VLOOKUP(Таблица1[[#This Row],[Region]],Таблица5[],2,FALSE)</f>
        <v>Kelly Williams</v>
      </c>
      <c r="W1472" s="19" t="str">
        <f>IFERROR(VLOOKUP(Таблица1[[#This Row],[Order ID]],Таблица4[],2,FALSE),"")</f>
        <v/>
      </c>
      <c r="X1472" s="19">
        <f>NOT(IFERROR(VLOOKUP(Таблица1[[#This Row],[Order ID]],Таблица4[],2,FALSE),0))*1</f>
        <v>1</v>
      </c>
      <c r="Y1472" s="19">
        <f>IF(SUMPRODUCT(($F$2:$F1472=F1472)*1)&gt;1,0,1)</f>
        <v>0</v>
      </c>
    </row>
    <row r="1473" spans="1:25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9" t="str">
        <f>VLOOKUP(Таблица1[[#This Row],[Region]],Таблица5[],2,FALSE)</f>
        <v>Chuck Magee</v>
      </c>
      <c r="W1473" s="19" t="str">
        <f>IFERROR(VLOOKUP(Таблица1[[#This Row],[Order ID]],Таблица4[],2,FALSE),"")</f>
        <v/>
      </c>
      <c r="X1473" s="19">
        <f>NOT(IFERROR(VLOOKUP(Таблица1[[#This Row],[Order ID]],Таблица4[],2,FALSE),0))*1</f>
        <v>1</v>
      </c>
      <c r="Y1473" s="19">
        <f>IF(SUMPRODUCT(($F$2:$F1473=F1473)*1)&gt;1,0,1)</f>
        <v>0</v>
      </c>
    </row>
    <row r="1474" spans="1:25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9" t="str">
        <f>VLOOKUP(Таблица1[[#This Row],[Region]],Таблица5[],2,FALSE)</f>
        <v>Anna Andreadi</v>
      </c>
      <c r="W1474" s="19" t="str">
        <f>IFERROR(VLOOKUP(Таблица1[[#This Row],[Order ID]],Таблица4[],2,FALSE),"")</f>
        <v/>
      </c>
      <c r="X1474" s="19">
        <f>NOT(IFERROR(VLOOKUP(Таблица1[[#This Row],[Order ID]],Таблица4[],2,FALSE),0))*1</f>
        <v>1</v>
      </c>
      <c r="Y1474" s="19">
        <f>IF(SUMPRODUCT(($F$2:$F1474=F1474)*1)&gt;1,0,1)</f>
        <v>1</v>
      </c>
    </row>
    <row r="1475" spans="1:25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9" t="str">
        <f>VLOOKUP(Таблица1[[#This Row],[Region]],Таблица5[],2,FALSE)</f>
        <v>Kelly Williams</v>
      </c>
      <c r="W1475" s="19" t="str">
        <f>IFERROR(VLOOKUP(Таблица1[[#This Row],[Order ID]],Таблица4[],2,FALSE),"")</f>
        <v/>
      </c>
      <c r="X1475" s="19">
        <f>NOT(IFERROR(VLOOKUP(Таблица1[[#This Row],[Order ID]],Таблица4[],2,FALSE),0))*1</f>
        <v>1</v>
      </c>
      <c r="Y1475" s="19">
        <f>IF(SUMPRODUCT(($F$2:$F1475=F1475)*1)&gt;1,0,1)</f>
        <v>0</v>
      </c>
    </row>
    <row r="1476" spans="1:25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9" t="str">
        <f>VLOOKUP(Таблица1[[#This Row],[Region]],Таблица5[],2,FALSE)</f>
        <v>Chuck Magee</v>
      </c>
      <c r="W1476" s="19" t="str">
        <f>IFERROR(VLOOKUP(Таблица1[[#This Row],[Order ID]],Таблица4[],2,FALSE),"")</f>
        <v/>
      </c>
      <c r="X1476" s="19">
        <f>NOT(IFERROR(VLOOKUP(Таблица1[[#This Row],[Order ID]],Таблица4[],2,FALSE),0))*1</f>
        <v>1</v>
      </c>
      <c r="Y1476" s="19">
        <f>IF(SUMPRODUCT(($F$2:$F1476=F1476)*1)&gt;1,0,1)</f>
        <v>1</v>
      </c>
    </row>
    <row r="1477" spans="1:25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9" t="str">
        <f>VLOOKUP(Таблица1[[#This Row],[Region]],Таблица5[],2,FALSE)</f>
        <v>Chuck Magee</v>
      </c>
      <c r="W1477" s="19" t="str">
        <f>IFERROR(VLOOKUP(Таблица1[[#This Row],[Order ID]],Таблица4[],2,FALSE),"")</f>
        <v/>
      </c>
      <c r="X1477" s="19">
        <f>NOT(IFERROR(VLOOKUP(Таблица1[[#This Row],[Order ID]],Таблица4[],2,FALSE),0))*1</f>
        <v>1</v>
      </c>
      <c r="Y1477" s="19">
        <f>IF(SUMPRODUCT(($F$2:$F1477=F1477)*1)&gt;1,0,1)</f>
        <v>0</v>
      </c>
    </row>
    <row r="1478" spans="1:25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9" t="str">
        <f>VLOOKUP(Таблица1[[#This Row],[Region]],Таблица5[],2,FALSE)</f>
        <v>Chuck Magee</v>
      </c>
      <c r="W1478" s="19" t="str">
        <f>IFERROR(VLOOKUP(Таблица1[[#This Row],[Order ID]],Таблица4[],2,FALSE),"")</f>
        <v/>
      </c>
      <c r="X1478" s="19">
        <f>NOT(IFERROR(VLOOKUP(Таблица1[[#This Row],[Order ID]],Таблица4[],2,FALSE),0))*1</f>
        <v>1</v>
      </c>
      <c r="Y1478" s="19">
        <f>IF(SUMPRODUCT(($F$2:$F1478=F1478)*1)&gt;1,0,1)</f>
        <v>0</v>
      </c>
    </row>
    <row r="1479" spans="1:25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9" t="str">
        <f>VLOOKUP(Таблица1[[#This Row],[Region]],Таблица5[],2,FALSE)</f>
        <v>Cassandra Brandow</v>
      </c>
      <c r="W1479" s="19" t="str">
        <f>IFERROR(VLOOKUP(Таблица1[[#This Row],[Order ID]],Таблица4[],2,FALSE),"")</f>
        <v/>
      </c>
      <c r="X1479" s="19">
        <f>NOT(IFERROR(VLOOKUP(Таблица1[[#This Row],[Order ID]],Таблица4[],2,FALSE),0))*1</f>
        <v>1</v>
      </c>
      <c r="Y1479" s="19">
        <f>IF(SUMPRODUCT(($F$2:$F1479=F1479)*1)&gt;1,0,1)</f>
        <v>1</v>
      </c>
    </row>
    <row r="1480" spans="1:25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9" t="str">
        <f>VLOOKUP(Таблица1[[#This Row],[Region]],Таблица5[],2,FALSE)</f>
        <v>Anna Andreadi</v>
      </c>
      <c r="W1480" s="19" t="str">
        <f>IFERROR(VLOOKUP(Таблица1[[#This Row],[Order ID]],Таблица4[],2,FALSE),"")</f>
        <v/>
      </c>
      <c r="X1480" s="19">
        <f>NOT(IFERROR(VLOOKUP(Таблица1[[#This Row],[Order ID]],Таблица4[],2,FALSE),0))*1</f>
        <v>1</v>
      </c>
      <c r="Y1480" s="19">
        <f>IF(SUMPRODUCT(($F$2:$F1480=F1480)*1)&gt;1,0,1)</f>
        <v>0</v>
      </c>
    </row>
    <row r="1481" spans="1:25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9" t="str">
        <f>VLOOKUP(Таблица1[[#This Row],[Region]],Таблица5[],2,FALSE)</f>
        <v>Anna Andreadi</v>
      </c>
      <c r="W1481" s="19">
        <f>IFERROR(VLOOKUP(Таблица1[[#This Row],[Order ID]],Таблица4[],2,FALSE),"")</f>
        <v>1</v>
      </c>
      <c r="X1481" s="19">
        <f>NOT(IFERROR(VLOOKUP(Таблица1[[#This Row],[Order ID]],Таблица4[],2,FALSE),0))*1</f>
        <v>0</v>
      </c>
      <c r="Y1481" s="19">
        <f>IF(SUMPRODUCT(($F$2:$F1481=F1481)*1)&gt;1,0,1)</f>
        <v>0</v>
      </c>
    </row>
    <row r="1482" spans="1:25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9" t="str">
        <f>VLOOKUP(Таблица1[[#This Row],[Region]],Таблица5[],2,FALSE)</f>
        <v>Anna Andreadi</v>
      </c>
      <c r="W1482" s="19">
        <f>IFERROR(VLOOKUP(Таблица1[[#This Row],[Order ID]],Таблица4[],2,FALSE),"")</f>
        <v>1</v>
      </c>
      <c r="X1482" s="19">
        <f>NOT(IFERROR(VLOOKUP(Таблица1[[#This Row],[Order ID]],Таблица4[],2,FALSE),0))*1</f>
        <v>0</v>
      </c>
      <c r="Y1482" s="19">
        <f>IF(SUMPRODUCT(($F$2:$F1482=F1482)*1)&gt;1,0,1)</f>
        <v>0</v>
      </c>
    </row>
    <row r="1483" spans="1:25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9" t="str">
        <f>VLOOKUP(Таблица1[[#This Row],[Region]],Таблица5[],2,FALSE)</f>
        <v>Anna Andreadi</v>
      </c>
      <c r="W1483" s="19">
        <f>IFERROR(VLOOKUP(Таблица1[[#This Row],[Order ID]],Таблица4[],2,FALSE),"")</f>
        <v>1</v>
      </c>
      <c r="X1483" s="19">
        <f>NOT(IFERROR(VLOOKUP(Таблица1[[#This Row],[Order ID]],Таблица4[],2,FALSE),0))*1</f>
        <v>0</v>
      </c>
      <c r="Y1483" s="19">
        <f>IF(SUMPRODUCT(($F$2:$F1483=F1483)*1)&gt;1,0,1)</f>
        <v>0</v>
      </c>
    </row>
    <row r="1484" spans="1:25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9" t="str">
        <f>VLOOKUP(Таблица1[[#This Row],[Region]],Таблица5[],2,FALSE)</f>
        <v>Cassandra Brandow</v>
      </c>
      <c r="W1484" s="19" t="str">
        <f>IFERROR(VLOOKUP(Таблица1[[#This Row],[Order ID]],Таблица4[],2,FALSE),"")</f>
        <v/>
      </c>
      <c r="X1484" s="19">
        <f>NOT(IFERROR(VLOOKUP(Таблица1[[#This Row],[Order ID]],Таблица4[],2,FALSE),0))*1</f>
        <v>1</v>
      </c>
      <c r="Y1484" s="19">
        <f>IF(SUMPRODUCT(($F$2:$F1484=F1484)*1)&gt;1,0,1)</f>
        <v>0</v>
      </c>
    </row>
    <row r="1485" spans="1:25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9" t="str">
        <f>VLOOKUP(Таблица1[[#This Row],[Region]],Таблица5[],2,FALSE)</f>
        <v>Cassandra Brandow</v>
      </c>
      <c r="W1485" s="19" t="str">
        <f>IFERROR(VLOOKUP(Таблица1[[#This Row],[Order ID]],Таблица4[],2,FALSE),"")</f>
        <v/>
      </c>
      <c r="X1485" s="19">
        <f>NOT(IFERROR(VLOOKUP(Таблица1[[#This Row],[Order ID]],Таблица4[],2,FALSE),0))*1</f>
        <v>1</v>
      </c>
      <c r="Y1485" s="19">
        <f>IF(SUMPRODUCT(($F$2:$F1485=F1485)*1)&gt;1,0,1)</f>
        <v>0</v>
      </c>
    </row>
    <row r="1486" spans="1:25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9" t="str">
        <f>VLOOKUP(Таблица1[[#This Row],[Region]],Таблица5[],2,FALSE)</f>
        <v>Anna Andreadi</v>
      </c>
      <c r="W1486" s="19" t="str">
        <f>IFERROR(VLOOKUP(Таблица1[[#This Row],[Order ID]],Таблица4[],2,FALSE),"")</f>
        <v/>
      </c>
      <c r="X1486" s="19">
        <f>NOT(IFERROR(VLOOKUP(Таблица1[[#This Row],[Order ID]],Таблица4[],2,FALSE),0))*1</f>
        <v>1</v>
      </c>
      <c r="Y1486" s="19">
        <f>IF(SUMPRODUCT(($F$2:$F1486=F1486)*1)&gt;1,0,1)</f>
        <v>0</v>
      </c>
    </row>
    <row r="1487" spans="1:25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9" t="str">
        <f>VLOOKUP(Таблица1[[#This Row],[Region]],Таблица5[],2,FALSE)</f>
        <v>Chuck Magee</v>
      </c>
      <c r="W1487" s="19" t="str">
        <f>IFERROR(VLOOKUP(Таблица1[[#This Row],[Order ID]],Таблица4[],2,FALSE),"")</f>
        <v/>
      </c>
      <c r="X1487" s="19">
        <f>NOT(IFERROR(VLOOKUP(Таблица1[[#This Row],[Order ID]],Таблица4[],2,FALSE),0))*1</f>
        <v>1</v>
      </c>
      <c r="Y1487" s="19">
        <f>IF(SUMPRODUCT(($F$2:$F1487=F1487)*1)&gt;1,0,1)</f>
        <v>1</v>
      </c>
    </row>
    <row r="1488" spans="1:25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9" t="str">
        <f>VLOOKUP(Таблица1[[#This Row],[Region]],Таблица5[],2,FALSE)</f>
        <v>Anna Andreadi</v>
      </c>
      <c r="W1488" s="19" t="str">
        <f>IFERROR(VLOOKUP(Таблица1[[#This Row],[Order ID]],Таблица4[],2,FALSE),"")</f>
        <v/>
      </c>
      <c r="X1488" s="19">
        <f>NOT(IFERROR(VLOOKUP(Таблица1[[#This Row],[Order ID]],Таблица4[],2,FALSE),0))*1</f>
        <v>1</v>
      </c>
      <c r="Y1488" s="19">
        <f>IF(SUMPRODUCT(($F$2:$F1488=F1488)*1)&gt;1,0,1)</f>
        <v>1</v>
      </c>
    </row>
    <row r="1489" spans="1:25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9" t="str">
        <f>VLOOKUP(Таблица1[[#This Row],[Region]],Таблица5[],2,FALSE)</f>
        <v>Anna Andreadi</v>
      </c>
      <c r="W1489" s="19" t="str">
        <f>IFERROR(VLOOKUP(Таблица1[[#This Row],[Order ID]],Таблица4[],2,FALSE),"")</f>
        <v/>
      </c>
      <c r="X1489" s="19">
        <f>NOT(IFERROR(VLOOKUP(Таблица1[[#This Row],[Order ID]],Таблица4[],2,FALSE),0))*1</f>
        <v>1</v>
      </c>
      <c r="Y1489" s="19">
        <f>IF(SUMPRODUCT(($F$2:$F1489=F1489)*1)&gt;1,0,1)</f>
        <v>0</v>
      </c>
    </row>
    <row r="1490" spans="1:25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9" t="str">
        <f>VLOOKUP(Таблица1[[#This Row],[Region]],Таблица5[],2,FALSE)</f>
        <v>Anna Andreadi</v>
      </c>
      <c r="W1490" s="19" t="str">
        <f>IFERROR(VLOOKUP(Таблица1[[#This Row],[Order ID]],Таблица4[],2,FALSE),"")</f>
        <v/>
      </c>
      <c r="X1490" s="19">
        <f>NOT(IFERROR(VLOOKUP(Таблица1[[#This Row],[Order ID]],Таблица4[],2,FALSE),0))*1</f>
        <v>1</v>
      </c>
      <c r="Y1490" s="19">
        <f>IF(SUMPRODUCT(($F$2:$F1490=F1490)*1)&gt;1,0,1)</f>
        <v>0</v>
      </c>
    </row>
    <row r="1491" spans="1:25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9" t="str">
        <f>VLOOKUP(Таблица1[[#This Row],[Region]],Таблица5[],2,FALSE)</f>
        <v>Chuck Magee</v>
      </c>
      <c r="W1491" s="19" t="str">
        <f>IFERROR(VLOOKUP(Таблица1[[#This Row],[Order ID]],Таблица4[],2,FALSE),"")</f>
        <v/>
      </c>
      <c r="X1491" s="19">
        <f>NOT(IFERROR(VLOOKUP(Таблица1[[#This Row],[Order ID]],Таблица4[],2,FALSE),0))*1</f>
        <v>1</v>
      </c>
      <c r="Y1491" s="19">
        <f>IF(SUMPRODUCT(($F$2:$F1491=F1491)*1)&gt;1,0,1)</f>
        <v>1</v>
      </c>
    </row>
    <row r="1492" spans="1:25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9" t="str">
        <f>VLOOKUP(Таблица1[[#This Row],[Region]],Таблица5[],2,FALSE)</f>
        <v>Chuck Magee</v>
      </c>
      <c r="W1492" s="19" t="str">
        <f>IFERROR(VLOOKUP(Таблица1[[#This Row],[Order ID]],Таблица4[],2,FALSE),"")</f>
        <v/>
      </c>
      <c r="X1492" s="19">
        <f>NOT(IFERROR(VLOOKUP(Таблица1[[#This Row],[Order ID]],Таблица4[],2,FALSE),0))*1</f>
        <v>1</v>
      </c>
      <c r="Y1492" s="19">
        <f>IF(SUMPRODUCT(($F$2:$F1492=F1492)*1)&gt;1,0,1)</f>
        <v>0</v>
      </c>
    </row>
    <row r="1493" spans="1:25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9" t="str">
        <f>VLOOKUP(Таблица1[[#This Row],[Region]],Таблица5[],2,FALSE)</f>
        <v>Chuck Magee</v>
      </c>
      <c r="W1493" s="19" t="str">
        <f>IFERROR(VLOOKUP(Таблица1[[#This Row],[Order ID]],Таблица4[],2,FALSE),"")</f>
        <v/>
      </c>
      <c r="X1493" s="19">
        <f>NOT(IFERROR(VLOOKUP(Таблица1[[#This Row],[Order ID]],Таблица4[],2,FALSE),0))*1</f>
        <v>1</v>
      </c>
      <c r="Y1493" s="19">
        <f>IF(SUMPRODUCT(($F$2:$F1493=F1493)*1)&gt;1,0,1)</f>
        <v>1</v>
      </c>
    </row>
    <row r="1494" spans="1:25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9" t="str">
        <f>VLOOKUP(Таблица1[[#This Row],[Region]],Таблица5[],2,FALSE)</f>
        <v>Chuck Magee</v>
      </c>
      <c r="W1494" s="19" t="str">
        <f>IFERROR(VLOOKUP(Таблица1[[#This Row],[Order ID]],Таблица4[],2,FALSE),"")</f>
        <v/>
      </c>
      <c r="X1494" s="19">
        <f>NOT(IFERROR(VLOOKUP(Таблица1[[#This Row],[Order ID]],Таблица4[],2,FALSE),0))*1</f>
        <v>1</v>
      </c>
      <c r="Y1494" s="19">
        <f>IF(SUMPRODUCT(($F$2:$F1494=F1494)*1)&gt;1,0,1)</f>
        <v>0</v>
      </c>
    </row>
    <row r="1495" spans="1:25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9" t="str">
        <f>VLOOKUP(Таблица1[[#This Row],[Region]],Таблица5[],2,FALSE)</f>
        <v>Anna Andreadi</v>
      </c>
      <c r="W1495" s="19" t="str">
        <f>IFERROR(VLOOKUP(Таблица1[[#This Row],[Order ID]],Таблица4[],2,FALSE),"")</f>
        <v/>
      </c>
      <c r="X1495" s="19">
        <f>NOT(IFERROR(VLOOKUP(Таблица1[[#This Row],[Order ID]],Таблица4[],2,FALSE),0))*1</f>
        <v>1</v>
      </c>
      <c r="Y1495" s="19">
        <f>IF(SUMPRODUCT(($F$2:$F1495=F1495)*1)&gt;1,0,1)</f>
        <v>1</v>
      </c>
    </row>
    <row r="1496" spans="1:25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9" t="str">
        <f>VLOOKUP(Таблица1[[#This Row],[Region]],Таблица5[],2,FALSE)</f>
        <v>Cassandra Brandow</v>
      </c>
      <c r="W1496" s="19" t="str">
        <f>IFERROR(VLOOKUP(Таблица1[[#This Row],[Order ID]],Таблица4[],2,FALSE),"")</f>
        <v/>
      </c>
      <c r="X1496" s="19">
        <f>NOT(IFERROR(VLOOKUP(Таблица1[[#This Row],[Order ID]],Таблица4[],2,FALSE),0))*1</f>
        <v>1</v>
      </c>
      <c r="Y1496" s="19">
        <f>IF(SUMPRODUCT(($F$2:$F1496=F1496)*1)&gt;1,0,1)</f>
        <v>0</v>
      </c>
    </row>
    <row r="1497" spans="1:25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9" t="str">
        <f>VLOOKUP(Таблица1[[#This Row],[Region]],Таблица5[],2,FALSE)</f>
        <v>Kelly Williams</v>
      </c>
      <c r="W1497" s="19" t="str">
        <f>IFERROR(VLOOKUP(Таблица1[[#This Row],[Order ID]],Таблица4[],2,FALSE),"")</f>
        <v/>
      </c>
      <c r="X1497" s="19">
        <f>NOT(IFERROR(VLOOKUP(Таблица1[[#This Row],[Order ID]],Таблица4[],2,FALSE),0))*1</f>
        <v>1</v>
      </c>
      <c r="Y1497" s="19">
        <f>IF(SUMPRODUCT(($F$2:$F1497=F1497)*1)&gt;1,0,1)</f>
        <v>1</v>
      </c>
    </row>
    <row r="1498" spans="1:25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9" t="str">
        <f>VLOOKUP(Таблица1[[#This Row],[Region]],Таблица5[],2,FALSE)</f>
        <v>Kelly Williams</v>
      </c>
      <c r="W1498" s="19" t="str">
        <f>IFERROR(VLOOKUP(Таблица1[[#This Row],[Order ID]],Таблица4[],2,FALSE),"")</f>
        <v/>
      </c>
      <c r="X1498" s="19">
        <f>NOT(IFERROR(VLOOKUP(Таблица1[[#This Row],[Order ID]],Таблица4[],2,FALSE),0))*1</f>
        <v>1</v>
      </c>
      <c r="Y1498" s="19">
        <f>IF(SUMPRODUCT(($F$2:$F1498=F1498)*1)&gt;1,0,1)</f>
        <v>0</v>
      </c>
    </row>
    <row r="1499" spans="1:25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9" t="str">
        <f>VLOOKUP(Таблица1[[#This Row],[Region]],Таблица5[],2,FALSE)</f>
        <v>Kelly Williams</v>
      </c>
      <c r="W1499" s="19" t="str">
        <f>IFERROR(VLOOKUP(Таблица1[[#This Row],[Order ID]],Таблица4[],2,FALSE),"")</f>
        <v/>
      </c>
      <c r="X1499" s="19">
        <f>NOT(IFERROR(VLOOKUP(Таблица1[[#This Row],[Order ID]],Таблица4[],2,FALSE),0))*1</f>
        <v>1</v>
      </c>
      <c r="Y1499" s="19">
        <f>IF(SUMPRODUCT(($F$2:$F1499=F1499)*1)&gt;1,0,1)</f>
        <v>0</v>
      </c>
    </row>
    <row r="1500" spans="1:25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9" t="str">
        <f>VLOOKUP(Таблица1[[#This Row],[Region]],Таблица5[],2,FALSE)</f>
        <v>Anna Andreadi</v>
      </c>
      <c r="W1500" s="19" t="str">
        <f>IFERROR(VLOOKUP(Таблица1[[#This Row],[Order ID]],Таблица4[],2,FALSE),"")</f>
        <v/>
      </c>
      <c r="X1500" s="19">
        <f>NOT(IFERROR(VLOOKUP(Таблица1[[#This Row],[Order ID]],Таблица4[],2,FALSE),0))*1</f>
        <v>1</v>
      </c>
      <c r="Y1500" s="19">
        <f>IF(SUMPRODUCT(($F$2:$F1500=F1500)*1)&gt;1,0,1)</f>
        <v>0</v>
      </c>
    </row>
    <row r="1501" spans="1:25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9" t="str">
        <f>VLOOKUP(Таблица1[[#This Row],[Region]],Таблица5[],2,FALSE)</f>
        <v>Kelly Williams</v>
      </c>
      <c r="W1501" s="19" t="str">
        <f>IFERROR(VLOOKUP(Таблица1[[#This Row],[Order ID]],Таблица4[],2,FALSE),"")</f>
        <v/>
      </c>
      <c r="X1501" s="19">
        <f>NOT(IFERROR(VLOOKUP(Таблица1[[#This Row],[Order ID]],Таблица4[],2,FALSE),0))*1</f>
        <v>1</v>
      </c>
      <c r="Y1501" s="19">
        <f>IF(SUMPRODUCT(($F$2:$F1501=F1501)*1)&gt;1,0,1)</f>
        <v>0</v>
      </c>
    </row>
    <row r="1502" spans="1:25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9" t="str">
        <f>VLOOKUP(Таблица1[[#This Row],[Region]],Таблица5[],2,FALSE)</f>
        <v>Kelly Williams</v>
      </c>
      <c r="W1502" s="19" t="str">
        <f>IFERROR(VLOOKUP(Таблица1[[#This Row],[Order ID]],Таблица4[],2,FALSE),"")</f>
        <v/>
      </c>
      <c r="X1502" s="19">
        <f>NOT(IFERROR(VLOOKUP(Таблица1[[#This Row],[Order ID]],Таблица4[],2,FALSE),0))*1</f>
        <v>1</v>
      </c>
      <c r="Y1502" s="19">
        <f>IF(SUMPRODUCT(($F$2:$F1502=F1502)*1)&gt;1,0,1)</f>
        <v>0</v>
      </c>
    </row>
    <row r="1503" spans="1:25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9" t="str">
        <f>VLOOKUP(Таблица1[[#This Row],[Region]],Таблица5[],2,FALSE)</f>
        <v>Kelly Williams</v>
      </c>
      <c r="W1503" s="19" t="str">
        <f>IFERROR(VLOOKUP(Таблица1[[#This Row],[Order ID]],Таблица4[],2,FALSE),"")</f>
        <v/>
      </c>
      <c r="X1503" s="19">
        <f>NOT(IFERROR(VLOOKUP(Таблица1[[#This Row],[Order ID]],Таблица4[],2,FALSE),0))*1</f>
        <v>1</v>
      </c>
      <c r="Y1503" s="19">
        <f>IF(SUMPRODUCT(($F$2:$F1503=F1503)*1)&gt;1,0,1)</f>
        <v>0</v>
      </c>
    </row>
    <row r="1504" spans="1:25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9" t="str">
        <f>VLOOKUP(Таблица1[[#This Row],[Region]],Таблица5[],2,FALSE)</f>
        <v>Anna Andreadi</v>
      </c>
      <c r="W1504" s="19" t="str">
        <f>IFERROR(VLOOKUP(Таблица1[[#This Row],[Order ID]],Таблица4[],2,FALSE),"")</f>
        <v/>
      </c>
      <c r="X1504" s="19">
        <f>NOT(IFERROR(VLOOKUP(Таблица1[[#This Row],[Order ID]],Таблица4[],2,FALSE),0))*1</f>
        <v>1</v>
      </c>
      <c r="Y1504" s="19">
        <f>IF(SUMPRODUCT(($F$2:$F1504=F1504)*1)&gt;1,0,1)</f>
        <v>0</v>
      </c>
    </row>
    <row r="1505" spans="1:25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9" t="str">
        <f>VLOOKUP(Таблица1[[#This Row],[Region]],Таблица5[],2,FALSE)</f>
        <v>Anna Andreadi</v>
      </c>
      <c r="W1505" s="19" t="str">
        <f>IFERROR(VLOOKUP(Таблица1[[#This Row],[Order ID]],Таблица4[],2,FALSE),"")</f>
        <v/>
      </c>
      <c r="X1505" s="19">
        <f>NOT(IFERROR(VLOOKUP(Таблица1[[#This Row],[Order ID]],Таблица4[],2,FALSE),0))*1</f>
        <v>1</v>
      </c>
      <c r="Y1505" s="19">
        <f>IF(SUMPRODUCT(($F$2:$F1505=F1505)*1)&gt;1,0,1)</f>
        <v>0</v>
      </c>
    </row>
    <row r="1506" spans="1:25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9" t="str">
        <f>VLOOKUP(Таблица1[[#This Row],[Region]],Таблица5[],2,FALSE)</f>
        <v>Anna Andreadi</v>
      </c>
      <c r="W1506" s="19" t="str">
        <f>IFERROR(VLOOKUP(Таблица1[[#This Row],[Order ID]],Таблица4[],2,FALSE),"")</f>
        <v/>
      </c>
      <c r="X1506" s="19">
        <f>NOT(IFERROR(VLOOKUP(Таблица1[[#This Row],[Order ID]],Таблица4[],2,FALSE),0))*1</f>
        <v>1</v>
      </c>
      <c r="Y1506" s="19">
        <f>IF(SUMPRODUCT(($F$2:$F1506=F1506)*1)&gt;1,0,1)</f>
        <v>1</v>
      </c>
    </row>
    <row r="1507" spans="1:25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9" t="str">
        <f>VLOOKUP(Таблица1[[#This Row],[Region]],Таблица5[],2,FALSE)</f>
        <v>Anna Andreadi</v>
      </c>
      <c r="W1507" s="19" t="str">
        <f>IFERROR(VLOOKUP(Таблица1[[#This Row],[Order ID]],Таблица4[],2,FALSE),"")</f>
        <v/>
      </c>
      <c r="X1507" s="19">
        <f>NOT(IFERROR(VLOOKUP(Таблица1[[#This Row],[Order ID]],Таблица4[],2,FALSE),0))*1</f>
        <v>1</v>
      </c>
      <c r="Y1507" s="19">
        <f>IF(SUMPRODUCT(($F$2:$F1507=F1507)*1)&gt;1,0,1)</f>
        <v>0</v>
      </c>
    </row>
    <row r="1508" spans="1:25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9" t="str">
        <f>VLOOKUP(Таблица1[[#This Row],[Region]],Таблица5[],2,FALSE)</f>
        <v>Chuck Magee</v>
      </c>
      <c r="W1508" s="19" t="str">
        <f>IFERROR(VLOOKUP(Таблица1[[#This Row],[Order ID]],Таблица4[],2,FALSE),"")</f>
        <v/>
      </c>
      <c r="X1508" s="19">
        <f>NOT(IFERROR(VLOOKUP(Таблица1[[#This Row],[Order ID]],Таблица4[],2,FALSE),0))*1</f>
        <v>1</v>
      </c>
      <c r="Y1508" s="19">
        <f>IF(SUMPRODUCT(($F$2:$F1508=F1508)*1)&gt;1,0,1)</f>
        <v>1</v>
      </c>
    </row>
    <row r="1509" spans="1:25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9" t="str">
        <f>VLOOKUP(Таблица1[[#This Row],[Region]],Таблица5[],2,FALSE)</f>
        <v>Cassandra Brandow</v>
      </c>
      <c r="W1509" s="19" t="str">
        <f>IFERROR(VLOOKUP(Таблица1[[#This Row],[Order ID]],Таблица4[],2,FALSE),"")</f>
        <v/>
      </c>
      <c r="X1509" s="19">
        <f>NOT(IFERROR(VLOOKUP(Таблица1[[#This Row],[Order ID]],Таблица4[],2,FALSE),0))*1</f>
        <v>1</v>
      </c>
      <c r="Y1509" s="19">
        <f>IF(SUMPRODUCT(($F$2:$F1509=F1509)*1)&gt;1,0,1)</f>
        <v>0</v>
      </c>
    </row>
    <row r="1510" spans="1:25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9" t="str">
        <f>VLOOKUP(Таблица1[[#This Row],[Region]],Таблица5[],2,FALSE)</f>
        <v>Kelly Williams</v>
      </c>
      <c r="W1510" s="19">
        <f>IFERROR(VLOOKUP(Таблица1[[#This Row],[Order ID]],Таблица4[],2,FALSE),"")</f>
        <v>1</v>
      </c>
      <c r="X1510" s="19">
        <f>NOT(IFERROR(VLOOKUP(Таблица1[[#This Row],[Order ID]],Таблица4[],2,FALSE),0))*1</f>
        <v>0</v>
      </c>
      <c r="Y1510" s="19">
        <f>IF(SUMPRODUCT(($F$2:$F1510=F1510)*1)&gt;1,0,1)</f>
        <v>0</v>
      </c>
    </row>
    <row r="1511" spans="1:25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9" t="str">
        <f>VLOOKUP(Таблица1[[#This Row],[Region]],Таблица5[],2,FALSE)</f>
        <v>Anna Andreadi</v>
      </c>
      <c r="W1511" s="19" t="str">
        <f>IFERROR(VLOOKUP(Таблица1[[#This Row],[Order ID]],Таблица4[],2,FALSE),"")</f>
        <v/>
      </c>
      <c r="X1511" s="19">
        <f>NOT(IFERROR(VLOOKUP(Таблица1[[#This Row],[Order ID]],Таблица4[],2,FALSE),0))*1</f>
        <v>1</v>
      </c>
      <c r="Y1511" s="19">
        <f>IF(SUMPRODUCT(($F$2:$F1511=F1511)*1)&gt;1,0,1)</f>
        <v>0</v>
      </c>
    </row>
    <row r="1512" spans="1:25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9" t="str">
        <f>VLOOKUP(Таблица1[[#This Row],[Region]],Таблица5[],2,FALSE)</f>
        <v>Anna Andreadi</v>
      </c>
      <c r="W1512" s="19" t="str">
        <f>IFERROR(VLOOKUP(Таблица1[[#This Row],[Order ID]],Таблица4[],2,FALSE),"")</f>
        <v/>
      </c>
      <c r="X1512" s="19">
        <f>NOT(IFERROR(VLOOKUP(Таблица1[[#This Row],[Order ID]],Таблица4[],2,FALSE),0))*1</f>
        <v>1</v>
      </c>
      <c r="Y1512" s="19">
        <f>IF(SUMPRODUCT(($F$2:$F1512=F1512)*1)&gt;1,0,1)</f>
        <v>0</v>
      </c>
    </row>
    <row r="1513" spans="1:25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9" t="str">
        <f>VLOOKUP(Таблица1[[#This Row],[Region]],Таблица5[],2,FALSE)</f>
        <v>Anna Andreadi</v>
      </c>
      <c r="W1513" s="19" t="str">
        <f>IFERROR(VLOOKUP(Таблица1[[#This Row],[Order ID]],Таблица4[],2,FALSE),"")</f>
        <v/>
      </c>
      <c r="X1513" s="19">
        <f>NOT(IFERROR(VLOOKUP(Таблица1[[#This Row],[Order ID]],Таблица4[],2,FALSE),0))*1</f>
        <v>1</v>
      </c>
      <c r="Y1513" s="19">
        <f>IF(SUMPRODUCT(($F$2:$F1513=F1513)*1)&gt;1,0,1)</f>
        <v>0</v>
      </c>
    </row>
    <row r="1514" spans="1:25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9" t="str">
        <f>VLOOKUP(Таблица1[[#This Row],[Region]],Таблица5[],2,FALSE)</f>
        <v>Kelly Williams</v>
      </c>
      <c r="W1514" s="19" t="str">
        <f>IFERROR(VLOOKUP(Таблица1[[#This Row],[Order ID]],Таблица4[],2,FALSE),"")</f>
        <v/>
      </c>
      <c r="X1514" s="19">
        <f>NOT(IFERROR(VLOOKUP(Таблица1[[#This Row],[Order ID]],Таблица4[],2,FALSE),0))*1</f>
        <v>1</v>
      </c>
      <c r="Y1514" s="19">
        <f>IF(SUMPRODUCT(($F$2:$F1514=F1514)*1)&gt;1,0,1)</f>
        <v>0</v>
      </c>
    </row>
    <row r="1515" spans="1:25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9" t="str">
        <f>VLOOKUP(Таблица1[[#This Row],[Region]],Таблица5[],2,FALSE)</f>
        <v>Kelly Williams</v>
      </c>
      <c r="W1515" s="19" t="str">
        <f>IFERROR(VLOOKUP(Таблица1[[#This Row],[Order ID]],Таблица4[],2,FALSE),"")</f>
        <v/>
      </c>
      <c r="X1515" s="19">
        <f>NOT(IFERROR(VLOOKUP(Таблица1[[#This Row],[Order ID]],Таблица4[],2,FALSE),0))*1</f>
        <v>1</v>
      </c>
      <c r="Y1515" s="19">
        <f>IF(SUMPRODUCT(($F$2:$F1515=F1515)*1)&gt;1,0,1)</f>
        <v>0</v>
      </c>
    </row>
    <row r="1516" spans="1:25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9" t="str">
        <f>VLOOKUP(Таблица1[[#This Row],[Region]],Таблица5[],2,FALSE)</f>
        <v>Kelly Williams</v>
      </c>
      <c r="W1516" s="19" t="str">
        <f>IFERROR(VLOOKUP(Таблица1[[#This Row],[Order ID]],Таблица4[],2,FALSE),"")</f>
        <v/>
      </c>
      <c r="X1516" s="19">
        <f>NOT(IFERROR(VLOOKUP(Таблица1[[#This Row],[Order ID]],Таблица4[],2,FALSE),0))*1</f>
        <v>1</v>
      </c>
      <c r="Y1516" s="19">
        <f>IF(SUMPRODUCT(($F$2:$F1516=F1516)*1)&gt;1,0,1)</f>
        <v>0</v>
      </c>
    </row>
    <row r="1517" spans="1:25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9" t="str">
        <f>VLOOKUP(Таблица1[[#This Row],[Region]],Таблица5[],2,FALSE)</f>
        <v>Chuck Magee</v>
      </c>
      <c r="W1517" s="19" t="str">
        <f>IFERROR(VLOOKUP(Таблица1[[#This Row],[Order ID]],Таблица4[],2,FALSE),"")</f>
        <v/>
      </c>
      <c r="X1517" s="19">
        <f>NOT(IFERROR(VLOOKUP(Таблица1[[#This Row],[Order ID]],Таблица4[],2,FALSE),0))*1</f>
        <v>1</v>
      </c>
      <c r="Y1517" s="19">
        <f>IF(SUMPRODUCT(($F$2:$F1517=F1517)*1)&gt;1,0,1)</f>
        <v>1</v>
      </c>
    </row>
    <row r="1518" spans="1:25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9" t="str">
        <f>VLOOKUP(Таблица1[[#This Row],[Region]],Таблица5[],2,FALSE)</f>
        <v>Anna Andreadi</v>
      </c>
      <c r="W1518" s="19" t="str">
        <f>IFERROR(VLOOKUP(Таблица1[[#This Row],[Order ID]],Таблица4[],2,FALSE),"")</f>
        <v/>
      </c>
      <c r="X1518" s="19">
        <f>NOT(IFERROR(VLOOKUP(Таблица1[[#This Row],[Order ID]],Таблица4[],2,FALSE),0))*1</f>
        <v>1</v>
      </c>
      <c r="Y1518" s="19">
        <f>IF(SUMPRODUCT(($F$2:$F1518=F1518)*1)&gt;1,0,1)</f>
        <v>0</v>
      </c>
    </row>
    <row r="1519" spans="1:25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9" t="str">
        <f>VLOOKUP(Таблица1[[#This Row],[Region]],Таблица5[],2,FALSE)</f>
        <v>Anna Andreadi</v>
      </c>
      <c r="W1519" s="19" t="str">
        <f>IFERROR(VLOOKUP(Таблица1[[#This Row],[Order ID]],Таблица4[],2,FALSE),"")</f>
        <v/>
      </c>
      <c r="X1519" s="19">
        <f>NOT(IFERROR(VLOOKUP(Таблица1[[#This Row],[Order ID]],Таблица4[],2,FALSE),0))*1</f>
        <v>1</v>
      </c>
      <c r="Y1519" s="19">
        <f>IF(SUMPRODUCT(($F$2:$F1519=F1519)*1)&gt;1,0,1)</f>
        <v>1</v>
      </c>
    </row>
    <row r="1520" spans="1:25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9" t="str">
        <f>VLOOKUP(Таблица1[[#This Row],[Region]],Таблица5[],2,FALSE)</f>
        <v>Anna Andreadi</v>
      </c>
      <c r="W1520" s="19" t="str">
        <f>IFERROR(VLOOKUP(Таблица1[[#This Row],[Order ID]],Таблица4[],2,FALSE),"")</f>
        <v/>
      </c>
      <c r="X1520" s="19">
        <f>NOT(IFERROR(VLOOKUP(Таблица1[[#This Row],[Order ID]],Таблица4[],2,FALSE),0))*1</f>
        <v>1</v>
      </c>
      <c r="Y1520" s="19">
        <f>IF(SUMPRODUCT(($F$2:$F1520=F1520)*1)&gt;1,0,1)</f>
        <v>0</v>
      </c>
    </row>
    <row r="1521" spans="1:25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9" t="str">
        <f>VLOOKUP(Таблица1[[#This Row],[Region]],Таблица5[],2,FALSE)</f>
        <v>Anna Andreadi</v>
      </c>
      <c r="W1521" s="19" t="str">
        <f>IFERROR(VLOOKUP(Таблица1[[#This Row],[Order ID]],Таблица4[],2,FALSE),"")</f>
        <v/>
      </c>
      <c r="X1521" s="19">
        <f>NOT(IFERROR(VLOOKUP(Таблица1[[#This Row],[Order ID]],Таблица4[],2,FALSE),0))*1</f>
        <v>1</v>
      </c>
      <c r="Y1521" s="19">
        <f>IF(SUMPRODUCT(($F$2:$F1521=F1521)*1)&gt;1,0,1)</f>
        <v>0</v>
      </c>
    </row>
    <row r="1522" spans="1:25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9" t="str">
        <f>VLOOKUP(Таблица1[[#This Row],[Region]],Таблица5[],2,FALSE)</f>
        <v>Kelly Williams</v>
      </c>
      <c r="W1522" s="19" t="str">
        <f>IFERROR(VLOOKUP(Таблица1[[#This Row],[Order ID]],Таблица4[],2,FALSE),"")</f>
        <v/>
      </c>
      <c r="X1522" s="19">
        <f>NOT(IFERROR(VLOOKUP(Таблица1[[#This Row],[Order ID]],Таблица4[],2,FALSE),0))*1</f>
        <v>1</v>
      </c>
      <c r="Y1522" s="19">
        <f>IF(SUMPRODUCT(($F$2:$F1522=F1522)*1)&gt;1,0,1)</f>
        <v>1</v>
      </c>
    </row>
    <row r="1523" spans="1:25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9" t="str">
        <f>VLOOKUP(Таблица1[[#This Row],[Region]],Таблица5[],2,FALSE)</f>
        <v>Anna Andreadi</v>
      </c>
      <c r="W1523" s="19" t="str">
        <f>IFERROR(VLOOKUP(Таблица1[[#This Row],[Order ID]],Таблица4[],2,FALSE),"")</f>
        <v/>
      </c>
      <c r="X1523" s="19">
        <f>NOT(IFERROR(VLOOKUP(Таблица1[[#This Row],[Order ID]],Таблица4[],2,FALSE),0))*1</f>
        <v>1</v>
      </c>
      <c r="Y1523" s="19">
        <f>IF(SUMPRODUCT(($F$2:$F1523=F1523)*1)&gt;1,0,1)</f>
        <v>1</v>
      </c>
    </row>
    <row r="1524" spans="1:25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9" t="str">
        <f>VLOOKUP(Таблица1[[#This Row],[Region]],Таблица5[],2,FALSE)</f>
        <v>Anna Andreadi</v>
      </c>
      <c r="W1524" s="19" t="str">
        <f>IFERROR(VLOOKUP(Таблица1[[#This Row],[Order ID]],Таблица4[],2,FALSE),"")</f>
        <v/>
      </c>
      <c r="X1524" s="19">
        <f>NOT(IFERROR(VLOOKUP(Таблица1[[#This Row],[Order ID]],Таблица4[],2,FALSE),0))*1</f>
        <v>1</v>
      </c>
      <c r="Y1524" s="19">
        <f>IF(SUMPRODUCT(($F$2:$F1524=F1524)*1)&gt;1,0,1)</f>
        <v>0</v>
      </c>
    </row>
    <row r="1525" spans="1:25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9" t="str">
        <f>VLOOKUP(Таблица1[[#This Row],[Region]],Таблица5[],2,FALSE)</f>
        <v>Anna Andreadi</v>
      </c>
      <c r="W1525" s="19" t="str">
        <f>IFERROR(VLOOKUP(Таблица1[[#This Row],[Order ID]],Таблица4[],2,FALSE),"")</f>
        <v/>
      </c>
      <c r="X1525" s="19">
        <f>NOT(IFERROR(VLOOKUP(Таблица1[[#This Row],[Order ID]],Таблица4[],2,FALSE),0))*1</f>
        <v>1</v>
      </c>
      <c r="Y1525" s="19">
        <f>IF(SUMPRODUCT(($F$2:$F1525=F1525)*1)&gt;1,0,1)</f>
        <v>0</v>
      </c>
    </row>
    <row r="1526" spans="1:25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9" t="str">
        <f>VLOOKUP(Таблица1[[#This Row],[Region]],Таблица5[],2,FALSE)</f>
        <v>Anna Andreadi</v>
      </c>
      <c r="W1526" s="19" t="str">
        <f>IFERROR(VLOOKUP(Таблица1[[#This Row],[Order ID]],Таблица4[],2,FALSE),"")</f>
        <v/>
      </c>
      <c r="X1526" s="19">
        <f>NOT(IFERROR(VLOOKUP(Таблица1[[#This Row],[Order ID]],Таблица4[],2,FALSE),0))*1</f>
        <v>1</v>
      </c>
      <c r="Y1526" s="19">
        <f>IF(SUMPRODUCT(($F$2:$F1526=F1526)*1)&gt;1,0,1)</f>
        <v>0</v>
      </c>
    </row>
    <row r="1527" spans="1:25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9" t="str">
        <f>VLOOKUP(Таблица1[[#This Row],[Region]],Таблица5[],2,FALSE)</f>
        <v>Anna Andreadi</v>
      </c>
      <c r="W1527" s="19" t="str">
        <f>IFERROR(VLOOKUP(Таблица1[[#This Row],[Order ID]],Таблица4[],2,FALSE),"")</f>
        <v/>
      </c>
      <c r="X1527" s="19">
        <f>NOT(IFERROR(VLOOKUP(Таблица1[[#This Row],[Order ID]],Таблица4[],2,FALSE),0))*1</f>
        <v>1</v>
      </c>
      <c r="Y1527" s="19">
        <f>IF(SUMPRODUCT(($F$2:$F1527=F1527)*1)&gt;1,0,1)</f>
        <v>0</v>
      </c>
    </row>
    <row r="1528" spans="1:25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9" t="str">
        <f>VLOOKUP(Таблица1[[#This Row],[Region]],Таблица5[],2,FALSE)</f>
        <v>Chuck Magee</v>
      </c>
      <c r="W1528" s="19" t="str">
        <f>IFERROR(VLOOKUP(Таблица1[[#This Row],[Order ID]],Таблица4[],2,FALSE),"")</f>
        <v/>
      </c>
      <c r="X1528" s="19">
        <f>NOT(IFERROR(VLOOKUP(Таблица1[[#This Row],[Order ID]],Таблица4[],2,FALSE),0))*1</f>
        <v>1</v>
      </c>
      <c r="Y1528" s="19">
        <f>IF(SUMPRODUCT(($F$2:$F1528=F1528)*1)&gt;1,0,1)</f>
        <v>0</v>
      </c>
    </row>
    <row r="1529" spans="1:25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9" t="str">
        <f>VLOOKUP(Таблица1[[#This Row],[Region]],Таблица5[],2,FALSE)</f>
        <v>Chuck Magee</v>
      </c>
      <c r="W1529" s="19" t="str">
        <f>IFERROR(VLOOKUP(Таблица1[[#This Row],[Order ID]],Таблица4[],2,FALSE),"")</f>
        <v/>
      </c>
      <c r="X1529" s="19">
        <f>NOT(IFERROR(VLOOKUP(Таблица1[[#This Row],[Order ID]],Таблица4[],2,FALSE),0))*1</f>
        <v>1</v>
      </c>
      <c r="Y1529" s="19">
        <f>IF(SUMPRODUCT(($F$2:$F1529=F1529)*1)&gt;1,0,1)</f>
        <v>0</v>
      </c>
    </row>
    <row r="1530" spans="1:25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9" t="str">
        <f>VLOOKUP(Таблица1[[#This Row],[Region]],Таблица5[],2,FALSE)</f>
        <v>Chuck Magee</v>
      </c>
      <c r="W1530" s="19" t="str">
        <f>IFERROR(VLOOKUP(Таблица1[[#This Row],[Order ID]],Таблица4[],2,FALSE),"")</f>
        <v/>
      </c>
      <c r="X1530" s="19">
        <f>NOT(IFERROR(VLOOKUP(Таблица1[[#This Row],[Order ID]],Таблица4[],2,FALSE),0))*1</f>
        <v>1</v>
      </c>
      <c r="Y1530" s="19">
        <f>IF(SUMPRODUCT(($F$2:$F1530=F1530)*1)&gt;1,0,1)</f>
        <v>0</v>
      </c>
    </row>
    <row r="1531" spans="1:25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9" t="str">
        <f>VLOOKUP(Таблица1[[#This Row],[Region]],Таблица5[],2,FALSE)</f>
        <v>Chuck Magee</v>
      </c>
      <c r="W1531" s="19" t="str">
        <f>IFERROR(VLOOKUP(Таблица1[[#This Row],[Order ID]],Таблица4[],2,FALSE),"")</f>
        <v/>
      </c>
      <c r="X1531" s="19">
        <f>NOT(IFERROR(VLOOKUP(Таблица1[[#This Row],[Order ID]],Таблица4[],2,FALSE),0))*1</f>
        <v>1</v>
      </c>
      <c r="Y1531" s="19">
        <f>IF(SUMPRODUCT(($F$2:$F1531=F1531)*1)&gt;1,0,1)</f>
        <v>0</v>
      </c>
    </row>
    <row r="1532" spans="1:25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9" t="str">
        <f>VLOOKUP(Таблица1[[#This Row],[Region]],Таблица5[],2,FALSE)</f>
        <v>Cassandra Brandow</v>
      </c>
      <c r="W1532" s="19" t="str">
        <f>IFERROR(VLOOKUP(Таблица1[[#This Row],[Order ID]],Таблица4[],2,FALSE),"")</f>
        <v/>
      </c>
      <c r="X1532" s="19">
        <f>NOT(IFERROR(VLOOKUP(Таблица1[[#This Row],[Order ID]],Таблица4[],2,FALSE),0))*1</f>
        <v>1</v>
      </c>
      <c r="Y1532" s="19">
        <f>IF(SUMPRODUCT(($F$2:$F1532=F1532)*1)&gt;1,0,1)</f>
        <v>0</v>
      </c>
    </row>
    <row r="1533" spans="1:25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9" t="str">
        <f>VLOOKUP(Таблица1[[#This Row],[Region]],Таблица5[],2,FALSE)</f>
        <v>Anna Andreadi</v>
      </c>
      <c r="W1533" s="19" t="str">
        <f>IFERROR(VLOOKUP(Таблица1[[#This Row],[Order ID]],Таблица4[],2,FALSE),"")</f>
        <v/>
      </c>
      <c r="X1533" s="19">
        <f>NOT(IFERROR(VLOOKUP(Таблица1[[#This Row],[Order ID]],Таблица4[],2,FALSE),0))*1</f>
        <v>1</v>
      </c>
      <c r="Y1533" s="19">
        <f>IF(SUMPRODUCT(($F$2:$F1533=F1533)*1)&gt;1,0,1)</f>
        <v>0</v>
      </c>
    </row>
    <row r="1534" spans="1:25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9" t="str">
        <f>VLOOKUP(Таблица1[[#This Row],[Region]],Таблица5[],2,FALSE)</f>
        <v>Anna Andreadi</v>
      </c>
      <c r="W1534" s="19" t="str">
        <f>IFERROR(VLOOKUP(Таблица1[[#This Row],[Order ID]],Таблица4[],2,FALSE),"")</f>
        <v/>
      </c>
      <c r="X1534" s="19">
        <f>NOT(IFERROR(VLOOKUP(Таблица1[[#This Row],[Order ID]],Таблица4[],2,FALSE),0))*1</f>
        <v>1</v>
      </c>
      <c r="Y1534" s="19">
        <f>IF(SUMPRODUCT(($F$2:$F1534=F1534)*1)&gt;1,0,1)</f>
        <v>0</v>
      </c>
    </row>
    <row r="1535" spans="1:25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9" t="str">
        <f>VLOOKUP(Таблица1[[#This Row],[Region]],Таблица5[],2,FALSE)</f>
        <v>Chuck Magee</v>
      </c>
      <c r="W1535" s="19" t="str">
        <f>IFERROR(VLOOKUP(Таблица1[[#This Row],[Order ID]],Таблица4[],2,FALSE),"")</f>
        <v/>
      </c>
      <c r="X1535" s="19">
        <f>NOT(IFERROR(VLOOKUP(Таблица1[[#This Row],[Order ID]],Таблица4[],2,FALSE),0))*1</f>
        <v>1</v>
      </c>
      <c r="Y1535" s="19">
        <f>IF(SUMPRODUCT(($F$2:$F1535=F1535)*1)&gt;1,0,1)</f>
        <v>0</v>
      </c>
    </row>
    <row r="1536" spans="1:25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9" t="str">
        <f>VLOOKUP(Таблица1[[#This Row],[Region]],Таблица5[],2,FALSE)</f>
        <v>Anna Andreadi</v>
      </c>
      <c r="W1536" s="19" t="str">
        <f>IFERROR(VLOOKUP(Таблица1[[#This Row],[Order ID]],Таблица4[],2,FALSE),"")</f>
        <v/>
      </c>
      <c r="X1536" s="19">
        <f>NOT(IFERROR(VLOOKUP(Таблица1[[#This Row],[Order ID]],Таблица4[],2,FALSE),0))*1</f>
        <v>1</v>
      </c>
      <c r="Y1536" s="19">
        <f>IF(SUMPRODUCT(($F$2:$F1536=F1536)*1)&gt;1,0,1)</f>
        <v>1</v>
      </c>
    </row>
    <row r="1537" spans="1:25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9" t="str">
        <f>VLOOKUP(Таблица1[[#This Row],[Region]],Таблица5[],2,FALSE)</f>
        <v>Chuck Magee</v>
      </c>
      <c r="W1537" s="19" t="str">
        <f>IFERROR(VLOOKUP(Таблица1[[#This Row],[Order ID]],Таблица4[],2,FALSE),"")</f>
        <v/>
      </c>
      <c r="X1537" s="19">
        <f>NOT(IFERROR(VLOOKUP(Таблица1[[#This Row],[Order ID]],Таблица4[],2,FALSE),0))*1</f>
        <v>1</v>
      </c>
      <c r="Y1537" s="19">
        <f>IF(SUMPRODUCT(($F$2:$F1537=F1537)*1)&gt;1,0,1)</f>
        <v>1</v>
      </c>
    </row>
    <row r="1538" spans="1:25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9" t="str">
        <f>VLOOKUP(Таблица1[[#This Row],[Region]],Таблица5[],2,FALSE)</f>
        <v>Chuck Magee</v>
      </c>
      <c r="W1538" s="19" t="str">
        <f>IFERROR(VLOOKUP(Таблица1[[#This Row],[Order ID]],Таблица4[],2,FALSE),"")</f>
        <v/>
      </c>
      <c r="X1538" s="19">
        <f>NOT(IFERROR(VLOOKUP(Таблица1[[#This Row],[Order ID]],Таблица4[],2,FALSE),0))*1</f>
        <v>1</v>
      </c>
      <c r="Y1538" s="19">
        <f>IF(SUMPRODUCT(($F$2:$F1538=F1538)*1)&gt;1,0,1)</f>
        <v>0</v>
      </c>
    </row>
    <row r="1539" spans="1:25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9" t="str">
        <f>VLOOKUP(Таблица1[[#This Row],[Region]],Таблица5[],2,FALSE)</f>
        <v>Chuck Magee</v>
      </c>
      <c r="W1539" s="19" t="str">
        <f>IFERROR(VLOOKUP(Таблица1[[#This Row],[Order ID]],Таблица4[],2,FALSE),"")</f>
        <v/>
      </c>
      <c r="X1539" s="19">
        <f>NOT(IFERROR(VLOOKUP(Таблица1[[#This Row],[Order ID]],Таблица4[],2,FALSE),0))*1</f>
        <v>1</v>
      </c>
      <c r="Y1539" s="19">
        <f>IF(SUMPRODUCT(($F$2:$F1539=F1539)*1)&gt;1,0,1)</f>
        <v>1</v>
      </c>
    </row>
    <row r="1540" spans="1:25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9" t="str">
        <f>VLOOKUP(Таблица1[[#This Row],[Region]],Таблица5[],2,FALSE)</f>
        <v>Chuck Magee</v>
      </c>
      <c r="W1540" s="19" t="str">
        <f>IFERROR(VLOOKUP(Таблица1[[#This Row],[Order ID]],Таблица4[],2,FALSE),"")</f>
        <v/>
      </c>
      <c r="X1540" s="19">
        <f>NOT(IFERROR(VLOOKUP(Таблица1[[#This Row],[Order ID]],Таблица4[],2,FALSE),0))*1</f>
        <v>1</v>
      </c>
      <c r="Y1540" s="19">
        <f>IF(SUMPRODUCT(($F$2:$F1540=F1540)*1)&gt;1,0,1)</f>
        <v>0</v>
      </c>
    </row>
    <row r="1541" spans="1:25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9" t="str">
        <f>VLOOKUP(Таблица1[[#This Row],[Region]],Таблица5[],2,FALSE)</f>
        <v>Chuck Magee</v>
      </c>
      <c r="W1541" s="19" t="str">
        <f>IFERROR(VLOOKUP(Таблица1[[#This Row],[Order ID]],Таблица4[],2,FALSE),"")</f>
        <v/>
      </c>
      <c r="X1541" s="19">
        <f>NOT(IFERROR(VLOOKUP(Таблица1[[#This Row],[Order ID]],Таблица4[],2,FALSE),0))*1</f>
        <v>1</v>
      </c>
      <c r="Y1541" s="19">
        <f>IF(SUMPRODUCT(($F$2:$F1541=F1541)*1)&gt;1,0,1)</f>
        <v>0</v>
      </c>
    </row>
    <row r="1542" spans="1:25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9" t="str">
        <f>VLOOKUP(Таблица1[[#This Row],[Region]],Таблица5[],2,FALSE)</f>
        <v>Chuck Magee</v>
      </c>
      <c r="W1542" s="19" t="str">
        <f>IFERROR(VLOOKUP(Таблица1[[#This Row],[Order ID]],Таблица4[],2,FALSE),"")</f>
        <v/>
      </c>
      <c r="X1542" s="19">
        <f>NOT(IFERROR(VLOOKUP(Таблица1[[#This Row],[Order ID]],Таблица4[],2,FALSE),0))*1</f>
        <v>1</v>
      </c>
      <c r="Y1542" s="19">
        <f>IF(SUMPRODUCT(($F$2:$F1542=F1542)*1)&gt;1,0,1)</f>
        <v>0</v>
      </c>
    </row>
    <row r="1543" spans="1:25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9" t="str">
        <f>VLOOKUP(Таблица1[[#This Row],[Region]],Таблица5[],2,FALSE)</f>
        <v>Chuck Magee</v>
      </c>
      <c r="W1543" s="19" t="str">
        <f>IFERROR(VLOOKUP(Таблица1[[#This Row],[Order ID]],Таблица4[],2,FALSE),"")</f>
        <v/>
      </c>
      <c r="X1543" s="19">
        <f>NOT(IFERROR(VLOOKUP(Таблица1[[#This Row],[Order ID]],Таблица4[],2,FALSE),0))*1</f>
        <v>1</v>
      </c>
      <c r="Y1543" s="19">
        <f>IF(SUMPRODUCT(($F$2:$F1543=F1543)*1)&gt;1,0,1)</f>
        <v>0</v>
      </c>
    </row>
    <row r="1544" spans="1:25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9" t="str">
        <f>VLOOKUP(Таблица1[[#This Row],[Region]],Таблица5[],2,FALSE)</f>
        <v>Chuck Magee</v>
      </c>
      <c r="W1544" s="19" t="str">
        <f>IFERROR(VLOOKUP(Таблица1[[#This Row],[Order ID]],Таблица4[],2,FALSE),"")</f>
        <v/>
      </c>
      <c r="X1544" s="19">
        <f>NOT(IFERROR(VLOOKUP(Таблица1[[#This Row],[Order ID]],Таблица4[],2,FALSE),0))*1</f>
        <v>1</v>
      </c>
      <c r="Y1544" s="19">
        <f>IF(SUMPRODUCT(($F$2:$F1544=F1544)*1)&gt;1,0,1)</f>
        <v>0</v>
      </c>
    </row>
    <row r="1545" spans="1:25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9" t="str">
        <f>VLOOKUP(Таблица1[[#This Row],[Region]],Таблица5[],2,FALSE)</f>
        <v>Anna Andreadi</v>
      </c>
      <c r="W1545" s="19" t="str">
        <f>IFERROR(VLOOKUP(Таблица1[[#This Row],[Order ID]],Таблица4[],2,FALSE),"")</f>
        <v/>
      </c>
      <c r="X1545" s="19">
        <f>NOT(IFERROR(VLOOKUP(Таблица1[[#This Row],[Order ID]],Таблица4[],2,FALSE),0))*1</f>
        <v>1</v>
      </c>
      <c r="Y1545" s="19">
        <f>IF(SUMPRODUCT(($F$2:$F1545=F1545)*1)&gt;1,0,1)</f>
        <v>1</v>
      </c>
    </row>
    <row r="1546" spans="1:25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9" t="str">
        <f>VLOOKUP(Таблица1[[#This Row],[Region]],Таблица5[],2,FALSE)</f>
        <v>Anna Andreadi</v>
      </c>
      <c r="W1546" s="19" t="str">
        <f>IFERROR(VLOOKUP(Таблица1[[#This Row],[Order ID]],Таблица4[],2,FALSE),"")</f>
        <v/>
      </c>
      <c r="X1546" s="19">
        <f>NOT(IFERROR(VLOOKUP(Таблица1[[#This Row],[Order ID]],Таблица4[],2,FALSE),0))*1</f>
        <v>1</v>
      </c>
      <c r="Y1546" s="19">
        <f>IF(SUMPRODUCT(($F$2:$F1546=F1546)*1)&gt;1,0,1)</f>
        <v>0</v>
      </c>
    </row>
    <row r="1547" spans="1:25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9" t="str">
        <f>VLOOKUP(Таблица1[[#This Row],[Region]],Таблица5[],2,FALSE)</f>
        <v>Chuck Magee</v>
      </c>
      <c r="W1547" s="19" t="str">
        <f>IFERROR(VLOOKUP(Таблица1[[#This Row],[Order ID]],Таблица4[],2,FALSE),"")</f>
        <v/>
      </c>
      <c r="X1547" s="19">
        <f>NOT(IFERROR(VLOOKUP(Таблица1[[#This Row],[Order ID]],Таблица4[],2,FALSE),0))*1</f>
        <v>1</v>
      </c>
      <c r="Y1547" s="19">
        <f>IF(SUMPRODUCT(($F$2:$F1547=F1547)*1)&gt;1,0,1)</f>
        <v>0</v>
      </c>
    </row>
    <row r="1548" spans="1:25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9" t="str">
        <f>VLOOKUP(Таблица1[[#This Row],[Region]],Таблица5[],2,FALSE)</f>
        <v>Kelly Williams</v>
      </c>
      <c r="W1548" s="19" t="str">
        <f>IFERROR(VLOOKUP(Таблица1[[#This Row],[Order ID]],Таблица4[],2,FALSE),"")</f>
        <v/>
      </c>
      <c r="X1548" s="19">
        <f>NOT(IFERROR(VLOOKUP(Таблица1[[#This Row],[Order ID]],Таблица4[],2,FALSE),0))*1</f>
        <v>1</v>
      </c>
      <c r="Y1548" s="19">
        <f>IF(SUMPRODUCT(($F$2:$F1548=F1548)*1)&gt;1,0,1)</f>
        <v>0</v>
      </c>
    </row>
    <row r="1549" spans="1:25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9" t="str">
        <f>VLOOKUP(Таблица1[[#This Row],[Region]],Таблица5[],2,FALSE)</f>
        <v>Kelly Williams</v>
      </c>
      <c r="W1549" s="19" t="str">
        <f>IFERROR(VLOOKUP(Таблица1[[#This Row],[Order ID]],Таблица4[],2,FALSE),"")</f>
        <v/>
      </c>
      <c r="X1549" s="19">
        <f>NOT(IFERROR(VLOOKUP(Таблица1[[#This Row],[Order ID]],Таблица4[],2,FALSE),0))*1</f>
        <v>1</v>
      </c>
      <c r="Y1549" s="19">
        <f>IF(SUMPRODUCT(($F$2:$F1549=F1549)*1)&gt;1,0,1)</f>
        <v>0</v>
      </c>
    </row>
    <row r="1550" spans="1:25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9" t="str">
        <f>VLOOKUP(Таблица1[[#This Row],[Region]],Таблица5[],2,FALSE)</f>
        <v>Kelly Williams</v>
      </c>
      <c r="W1550" s="19" t="str">
        <f>IFERROR(VLOOKUP(Таблица1[[#This Row],[Order ID]],Таблица4[],2,FALSE),"")</f>
        <v/>
      </c>
      <c r="X1550" s="19">
        <f>NOT(IFERROR(VLOOKUP(Таблица1[[#This Row],[Order ID]],Таблица4[],2,FALSE),0))*1</f>
        <v>1</v>
      </c>
      <c r="Y1550" s="19">
        <f>IF(SUMPRODUCT(($F$2:$F1550=F1550)*1)&gt;1,0,1)</f>
        <v>0</v>
      </c>
    </row>
    <row r="1551" spans="1:25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9" t="str">
        <f>VLOOKUP(Таблица1[[#This Row],[Region]],Таблица5[],2,FALSE)</f>
        <v>Chuck Magee</v>
      </c>
      <c r="W1551" s="19" t="str">
        <f>IFERROR(VLOOKUP(Таблица1[[#This Row],[Order ID]],Таблица4[],2,FALSE),"")</f>
        <v/>
      </c>
      <c r="X1551" s="19">
        <f>NOT(IFERROR(VLOOKUP(Таблица1[[#This Row],[Order ID]],Таблица4[],2,FALSE),0))*1</f>
        <v>1</v>
      </c>
      <c r="Y1551" s="19">
        <f>IF(SUMPRODUCT(($F$2:$F1551=F1551)*1)&gt;1,0,1)</f>
        <v>0</v>
      </c>
    </row>
    <row r="1552" spans="1:25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9" t="str">
        <f>VLOOKUP(Таблица1[[#This Row],[Region]],Таблица5[],2,FALSE)</f>
        <v>Kelly Williams</v>
      </c>
      <c r="W1552" s="19" t="str">
        <f>IFERROR(VLOOKUP(Таблица1[[#This Row],[Order ID]],Таблица4[],2,FALSE),"")</f>
        <v/>
      </c>
      <c r="X1552" s="19">
        <f>NOT(IFERROR(VLOOKUP(Таблица1[[#This Row],[Order ID]],Таблица4[],2,FALSE),0))*1</f>
        <v>1</v>
      </c>
      <c r="Y1552" s="19">
        <f>IF(SUMPRODUCT(($F$2:$F1552=F1552)*1)&gt;1,0,1)</f>
        <v>0</v>
      </c>
    </row>
    <row r="1553" spans="1:25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9" t="str">
        <f>VLOOKUP(Таблица1[[#This Row],[Region]],Таблица5[],2,FALSE)</f>
        <v>Anna Andreadi</v>
      </c>
      <c r="W1553" s="19">
        <f>IFERROR(VLOOKUP(Таблица1[[#This Row],[Order ID]],Таблица4[],2,FALSE),"")</f>
        <v>1</v>
      </c>
      <c r="X1553" s="19">
        <f>NOT(IFERROR(VLOOKUP(Таблица1[[#This Row],[Order ID]],Таблица4[],2,FALSE),0))*1</f>
        <v>0</v>
      </c>
      <c r="Y1553" s="19">
        <f>IF(SUMPRODUCT(($F$2:$F1553=F1553)*1)&gt;1,0,1)</f>
        <v>1</v>
      </c>
    </row>
    <row r="1554" spans="1:25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9" t="str">
        <f>VLOOKUP(Таблица1[[#This Row],[Region]],Таблица5[],2,FALSE)</f>
        <v>Kelly Williams</v>
      </c>
      <c r="W1554" s="19" t="str">
        <f>IFERROR(VLOOKUP(Таблица1[[#This Row],[Order ID]],Таблица4[],2,FALSE),"")</f>
        <v/>
      </c>
      <c r="X1554" s="19">
        <f>NOT(IFERROR(VLOOKUP(Таблица1[[#This Row],[Order ID]],Таблица4[],2,FALSE),0))*1</f>
        <v>1</v>
      </c>
      <c r="Y1554" s="19">
        <f>IF(SUMPRODUCT(($F$2:$F1554=F1554)*1)&gt;1,0,1)</f>
        <v>0</v>
      </c>
    </row>
    <row r="1555" spans="1:25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9" t="str">
        <f>VLOOKUP(Таблица1[[#This Row],[Region]],Таблица5[],2,FALSE)</f>
        <v>Cassandra Brandow</v>
      </c>
      <c r="W1555" s="19" t="str">
        <f>IFERROR(VLOOKUP(Таблица1[[#This Row],[Order ID]],Таблица4[],2,FALSE),"")</f>
        <v/>
      </c>
      <c r="X1555" s="19">
        <f>NOT(IFERROR(VLOOKUP(Таблица1[[#This Row],[Order ID]],Таблица4[],2,FALSE),0))*1</f>
        <v>1</v>
      </c>
      <c r="Y1555" s="19">
        <f>IF(SUMPRODUCT(($F$2:$F1555=F1555)*1)&gt;1,0,1)</f>
        <v>1</v>
      </c>
    </row>
    <row r="1556" spans="1:25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9" t="str">
        <f>VLOOKUP(Таблица1[[#This Row],[Region]],Таблица5[],2,FALSE)</f>
        <v>Anna Andreadi</v>
      </c>
      <c r="W1556" s="19" t="str">
        <f>IFERROR(VLOOKUP(Таблица1[[#This Row],[Order ID]],Таблица4[],2,FALSE),"")</f>
        <v/>
      </c>
      <c r="X1556" s="19">
        <f>NOT(IFERROR(VLOOKUP(Таблица1[[#This Row],[Order ID]],Таблица4[],2,FALSE),0))*1</f>
        <v>1</v>
      </c>
      <c r="Y1556" s="19">
        <f>IF(SUMPRODUCT(($F$2:$F1556=F1556)*1)&gt;1,0,1)</f>
        <v>0</v>
      </c>
    </row>
    <row r="1557" spans="1:25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9" t="str">
        <f>VLOOKUP(Таблица1[[#This Row],[Region]],Таблица5[],2,FALSE)</f>
        <v>Chuck Magee</v>
      </c>
      <c r="W1557" s="19" t="str">
        <f>IFERROR(VLOOKUP(Таблица1[[#This Row],[Order ID]],Таблица4[],2,FALSE),"")</f>
        <v/>
      </c>
      <c r="X1557" s="19">
        <f>NOT(IFERROR(VLOOKUP(Таблица1[[#This Row],[Order ID]],Таблица4[],2,FALSE),0))*1</f>
        <v>1</v>
      </c>
      <c r="Y1557" s="19">
        <f>IF(SUMPRODUCT(($F$2:$F1557=F1557)*1)&gt;1,0,1)</f>
        <v>1</v>
      </c>
    </row>
    <row r="1558" spans="1:25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9" t="str">
        <f>VLOOKUP(Таблица1[[#This Row],[Region]],Таблица5[],2,FALSE)</f>
        <v>Chuck Magee</v>
      </c>
      <c r="W1558" s="19" t="str">
        <f>IFERROR(VLOOKUP(Таблица1[[#This Row],[Order ID]],Таблица4[],2,FALSE),"")</f>
        <v/>
      </c>
      <c r="X1558" s="19">
        <f>NOT(IFERROR(VLOOKUP(Таблица1[[#This Row],[Order ID]],Таблица4[],2,FALSE),0))*1</f>
        <v>1</v>
      </c>
      <c r="Y1558" s="19">
        <f>IF(SUMPRODUCT(($F$2:$F1558=F1558)*1)&gt;1,0,1)</f>
        <v>1</v>
      </c>
    </row>
    <row r="1559" spans="1:25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9" t="str">
        <f>VLOOKUP(Таблица1[[#This Row],[Region]],Таблица5[],2,FALSE)</f>
        <v>Chuck Magee</v>
      </c>
      <c r="W1559" s="19" t="str">
        <f>IFERROR(VLOOKUP(Таблица1[[#This Row],[Order ID]],Таблица4[],2,FALSE),"")</f>
        <v/>
      </c>
      <c r="X1559" s="19">
        <f>NOT(IFERROR(VLOOKUP(Таблица1[[#This Row],[Order ID]],Таблица4[],2,FALSE),0))*1</f>
        <v>1</v>
      </c>
      <c r="Y1559" s="19">
        <f>IF(SUMPRODUCT(($F$2:$F1559=F1559)*1)&gt;1,0,1)</f>
        <v>0</v>
      </c>
    </row>
    <row r="1560" spans="1:25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9" t="str">
        <f>VLOOKUP(Таблица1[[#This Row],[Region]],Таблица5[],2,FALSE)</f>
        <v>Anna Andreadi</v>
      </c>
      <c r="W1560" s="19" t="str">
        <f>IFERROR(VLOOKUP(Таблица1[[#This Row],[Order ID]],Таблица4[],2,FALSE),"")</f>
        <v/>
      </c>
      <c r="X1560" s="19">
        <f>NOT(IFERROR(VLOOKUP(Таблица1[[#This Row],[Order ID]],Таблица4[],2,FALSE),0))*1</f>
        <v>1</v>
      </c>
      <c r="Y1560" s="19">
        <f>IF(SUMPRODUCT(($F$2:$F1560=F1560)*1)&gt;1,0,1)</f>
        <v>0</v>
      </c>
    </row>
    <row r="1561" spans="1:25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9" t="str">
        <f>VLOOKUP(Таблица1[[#This Row],[Region]],Таблица5[],2,FALSE)</f>
        <v>Anna Andreadi</v>
      </c>
      <c r="W1561" s="19" t="str">
        <f>IFERROR(VLOOKUP(Таблица1[[#This Row],[Order ID]],Таблица4[],2,FALSE),"")</f>
        <v/>
      </c>
      <c r="X1561" s="19">
        <f>NOT(IFERROR(VLOOKUP(Таблица1[[#This Row],[Order ID]],Таблица4[],2,FALSE),0))*1</f>
        <v>1</v>
      </c>
      <c r="Y1561" s="19">
        <f>IF(SUMPRODUCT(($F$2:$F1561=F1561)*1)&gt;1,0,1)</f>
        <v>1</v>
      </c>
    </row>
    <row r="1562" spans="1:25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9" t="str">
        <f>VLOOKUP(Таблица1[[#This Row],[Region]],Таблица5[],2,FALSE)</f>
        <v>Anna Andreadi</v>
      </c>
      <c r="W1562" s="19" t="str">
        <f>IFERROR(VLOOKUP(Таблица1[[#This Row],[Order ID]],Таблица4[],2,FALSE),"")</f>
        <v/>
      </c>
      <c r="X1562" s="19">
        <f>NOT(IFERROR(VLOOKUP(Таблица1[[#This Row],[Order ID]],Таблица4[],2,FALSE),0))*1</f>
        <v>1</v>
      </c>
      <c r="Y1562" s="19">
        <f>IF(SUMPRODUCT(($F$2:$F1562=F1562)*1)&gt;1,0,1)</f>
        <v>0</v>
      </c>
    </row>
    <row r="1563" spans="1:25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9" t="str">
        <f>VLOOKUP(Таблица1[[#This Row],[Region]],Таблица5[],2,FALSE)</f>
        <v>Anna Andreadi</v>
      </c>
      <c r="W1563" s="19" t="str">
        <f>IFERROR(VLOOKUP(Таблица1[[#This Row],[Order ID]],Таблица4[],2,FALSE),"")</f>
        <v/>
      </c>
      <c r="X1563" s="19">
        <f>NOT(IFERROR(VLOOKUP(Таблица1[[#This Row],[Order ID]],Таблица4[],2,FALSE),0))*1</f>
        <v>1</v>
      </c>
      <c r="Y1563" s="19">
        <f>IF(SUMPRODUCT(($F$2:$F1563=F1563)*1)&gt;1,0,1)</f>
        <v>0</v>
      </c>
    </row>
    <row r="1564" spans="1:25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9" t="str">
        <f>VLOOKUP(Таблица1[[#This Row],[Region]],Таблица5[],2,FALSE)</f>
        <v>Chuck Magee</v>
      </c>
      <c r="W1564" s="19" t="str">
        <f>IFERROR(VLOOKUP(Таблица1[[#This Row],[Order ID]],Таблица4[],2,FALSE),"")</f>
        <v/>
      </c>
      <c r="X1564" s="19">
        <f>NOT(IFERROR(VLOOKUP(Таблица1[[#This Row],[Order ID]],Таблица4[],2,FALSE),0))*1</f>
        <v>1</v>
      </c>
      <c r="Y1564" s="19">
        <f>IF(SUMPRODUCT(($F$2:$F1564=F1564)*1)&gt;1,0,1)</f>
        <v>1</v>
      </c>
    </row>
    <row r="1565" spans="1:25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9" t="str">
        <f>VLOOKUP(Таблица1[[#This Row],[Region]],Таблица5[],2,FALSE)</f>
        <v>Chuck Magee</v>
      </c>
      <c r="W1565" s="19" t="str">
        <f>IFERROR(VLOOKUP(Таблица1[[#This Row],[Order ID]],Таблица4[],2,FALSE),"")</f>
        <v/>
      </c>
      <c r="X1565" s="19">
        <f>NOT(IFERROR(VLOOKUP(Таблица1[[#This Row],[Order ID]],Таблица4[],2,FALSE),0))*1</f>
        <v>1</v>
      </c>
      <c r="Y1565" s="19">
        <f>IF(SUMPRODUCT(($F$2:$F1565=F1565)*1)&gt;1,0,1)</f>
        <v>1</v>
      </c>
    </row>
    <row r="1566" spans="1:25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9" t="str">
        <f>VLOOKUP(Таблица1[[#This Row],[Region]],Таблица5[],2,FALSE)</f>
        <v>Cassandra Brandow</v>
      </c>
      <c r="W1566" s="19" t="str">
        <f>IFERROR(VLOOKUP(Таблица1[[#This Row],[Order ID]],Таблица4[],2,FALSE),"")</f>
        <v/>
      </c>
      <c r="X1566" s="19">
        <f>NOT(IFERROR(VLOOKUP(Таблица1[[#This Row],[Order ID]],Таблица4[],2,FALSE),0))*1</f>
        <v>1</v>
      </c>
      <c r="Y1566" s="19">
        <f>IF(SUMPRODUCT(($F$2:$F1566=F1566)*1)&gt;1,0,1)</f>
        <v>0</v>
      </c>
    </row>
    <row r="1567" spans="1:25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9" t="str">
        <f>VLOOKUP(Таблица1[[#This Row],[Region]],Таблица5[],2,FALSE)</f>
        <v>Anna Andreadi</v>
      </c>
      <c r="W1567" s="19" t="str">
        <f>IFERROR(VLOOKUP(Таблица1[[#This Row],[Order ID]],Таблица4[],2,FALSE),"")</f>
        <v/>
      </c>
      <c r="X1567" s="19">
        <f>NOT(IFERROR(VLOOKUP(Таблица1[[#This Row],[Order ID]],Таблица4[],2,FALSE),0))*1</f>
        <v>1</v>
      </c>
      <c r="Y1567" s="19">
        <f>IF(SUMPRODUCT(($F$2:$F1567=F1567)*1)&gt;1,0,1)</f>
        <v>0</v>
      </c>
    </row>
    <row r="1568" spans="1:25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9" t="str">
        <f>VLOOKUP(Таблица1[[#This Row],[Region]],Таблица5[],2,FALSE)</f>
        <v>Kelly Williams</v>
      </c>
      <c r="W1568" s="19" t="str">
        <f>IFERROR(VLOOKUP(Таблица1[[#This Row],[Order ID]],Таблица4[],2,FALSE),"")</f>
        <v/>
      </c>
      <c r="X1568" s="19">
        <f>NOT(IFERROR(VLOOKUP(Таблица1[[#This Row],[Order ID]],Таблица4[],2,FALSE),0))*1</f>
        <v>1</v>
      </c>
      <c r="Y1568" s="19">
        <f>IF(SUMPRODUCT(($F$2:$F1568=F1568)*1)&gt;1,0,1)</f>
        <v>1</v>
      </c>
    </row>
    <row r="1569" spans="1:25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9" t="str">
        <f>VLOOKUP(Таблица1[[#This Row],[Region]],Таблица5[],2,FALSE)</f>
        <v>Kelly Williams</v>
      </c>
      <c r="W1569" s="19" t="str">
        <f>IFERROR(VLOOKUP(Таблица1[[#This Row],[Order ID]],Таблица4[],2,FALSE),"")</f>
        <v/>
      </c>
      <c r="X1569" s="19">
        <f>NOT(IFERROR(VLOOKUP(Таблица1[[#This Row],[Order ID]],Таблица4[],2,FALSE),0))*1</f>
        <v>1</v>
      </c>
      <c r="Y1569" s="19">
        <f>IF(SUMPRODUCT(($F$2:$F1569=F1569)*1)&gt;1,0,1)</f>
        <v>0</v>
      </c>
    </row>
    <row r="1570" spans="1:25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9" t="str">
        <f>VLOOKUP(Таблица1[[#This Row],[Region]],Таблица5[],2,FALSE)</f>
        <v>Anna Andreadi</v>
      </c>
      <c r="W1570" s="19" t="str">
        <f>IFERROR(VLOOKUP(Таблица1[[#This Row],[Order ID]],Таблица4[],2,FALSE),"")</f>
        <v/>
      </c>
      <c r="X1570" s="19">
        <f>NOT(IFERROR(VLOOKUP(Таблица1[[#This Row],[Order ID]],Таблица4[],2,FALSE),0))*1</f>
        <v>1</v>
      </c>
      <c r="Y1570" s="19">
        <f>IF(SUMPRODUCT(($F$2:$F1570=F1570)*1)&gt;1,0,1)</f>
        <v>0</v>
      </c>
    </row>
    <row r="1571" spans="1:25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9" t="str">
        <f>VLOOKUP(Таблица1[[#This Row],[Region]],Таблица5[],2,FALSE)</f>
        <v>Cassandra Brandow</v>
      </c>
      <c r="W1571" s="19" t="str">
        <f>IFERROR(VLOOKUP(Таблица1[[#This Row],[Order ID]],Таблица4[],2,FALSE),"")</f>
        <v/>
      </c>
      <c r="X1571" s="19">
        <f>NOT(IFERROR(VLOOKUP(Таблица1[[#This Row],[Order ID]],Таблица4[],2,FALSE),0))*1</f>
        <v>1</v>
      </c>
      <c r="Y1571" s="19">
        <f>IF(SUMPRODUCT(($F$2:$F1571=F1571)*1)&gt;1,0,1)</f>
        <v>0</v>
      </c>
    </row>
    <row r="1572" spans="1:25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9" t="str">
        <f>VLOOKUP(Таблица1[[#This Row],[Region]],Таблица5[],2,FALSE)</f>
        <v>Anna Andreadi</v>
      </c>
      <c r="W1572" s="19" t="str">
        <f>IFERROR(VLOOKUP(Таблица1[[#This Row],[Order ID]],Таблица4[],2,FALSE),"")</f>
        <v/>
      </c>
      <c r="X1572" s="19">
        <f>NOT(IFERROR(VLOOKUP(Таблица1[[#This Row],[Order ID]],Таблица4[],2,FALSE),0))*1</f>
        <v>1</v>
      </c>
      <c r="Y1572" s="19">
        <f>IF(SUMPRODUCT(($F$2:$F1572=F1572)*1)&gt;1,0,1)</f>
        <v>0</v>
      </c>
    </row>
    <row r="1573" spans="1:25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9" t="str">
        <f>VLOOKUP(Таблица1[[#This Row],[Region]],Таблица5[],2,FALSE)</f>
        <v>Anna Andreadi</v>
      </c>
      <c r="W1573" s="19" t="str">
        <f>IFERROR(VLOOKUP(Таблица1[[#This Row],[Order ID]],Таблица4[],2,FALSE),"")</f>
        <v/>
      </c>
      <c r="X1573" s="19">
        <f>NOT(IFERROR(VLOOKUP(Таблица1[[#This Row],[Order ID]],Таблица4[],2,FALSE),0))*1</f>
        <v>1</v>
      </c>
      <c r="Y1573" s="19">
        <f>IF(SUMPRODUCT(($F$2:$F1573=F1573)*1)&gt;1,0,1)</f>
        <v>0</v>
      </c>
    </row>
    <row r="1574" spans="1:25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9" t="str">
        <f>VLOOKUP(Таблица1[[#This Row],[Region]],Таблица5[],2,FALSE)</f>
        <v>Anna Andreadi</v>
      </c>
      <c r="W1574" s="19" t="str">
        <f>IFERROR(VLOOKUP(Таблица1[[#This Row],[Order ID]],Таблица4[],2,FALSE),"")</f>
        <v/>
      </c>
      <c r="X1574" s="19">
        <f>NOT(IFERROR(VLOOKUP(Таблица1[[#This Row],[Order ID]],Таблица4[],2,FALSE),0))*1</f>
        <v>1</v>
      </c>
      <c r="Y1574" s="19">
        <f>IF(SUMPRODUCT(($F$2:$F1574=F1574)*1)&gt;1,0,1)</f>
        <v>0</v>
      </c>
    </row>
    <row r="1575" spans="1:25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9" t="str">
        <f>VLOOKUP(Таблица1[[#This Row],[Region]],Таблица5[],2,FALSE)</f>
        <v>Anna Andreadi</v>
      </c>
      <c r="W1575" s="19" t="str">
        <f>IFERROR(VLOOKUP(Таблица1[[#This Row],[Order ID]],Таблица4[],2,FALSE),"")</f>
        <v/>
      </c>
      <c r="X1575" s="19">
        <f>NOT(IFERROR(VLOOKUP(Таблица1[[#This Row],[Order ID]],Таблица4[],2,FALSE),0))*1</f>
        <v>1</v>
      </c>
      <c r="Y1575" s="19">
        <f>IF(SUMPRODUCT(($F$2:$F1575=F1575)*1)&gt;1,0,1)</f>
        <v>0</v>
      </c>
    </row>
    <row r="1576" spans="1:25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9" t="str">
        <f>VLOOKUP(Таблица1[[#This Row],[Region]],Таблица5[],2,FALSE)</f>
        <v>Kelly Williams</v>
      </c>
      <c r="W1576" s="19" t="str">
        <f>IFERROR(VLOOKUP(Таблица1[[#This Row],[Order ID]],Таблица4[],2,FALSE),"")</f>
        <v/>
      </c>
      <c r="X1576" s="19">
        <f>NOT(IFERROR(VLOOKUP(Таблица1[[#This Row],[Order ID]],Таблица4[],2,FALSE),0))*1</f>
        <v>1</v>
      </c>
      <c r="Y1576" s="19">
        <f>IF(SUMPRODUCT(($F$2:$F1576=F1576)*1)&gt;1,0,1)</f>
        <v>1</v>
      </c>
    </row>
    <row r="1577" spans="1:25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9" t="str">
        <f>VLOOKUP(Таблица1[[#This Row],[Region]],Таблица5[],2,FALSE)</f>
        <v>Kelly Williams</v>
      </c>
      <c r="W1577" s="19" t="str">
        <f>IFERROR(VLOOKUP(Таблица1[[#This Row],[Order ID]],Таблица4[],2,FALSE),"")</f>
        <v/>
      </c>
      <c r="X1577" s="19">
        <f>NOT(IFERROR(VLOOKUP(Таблица1[[#This Row],[Order ID]],Таблица4[],2,FALSE),0))*1</f>
        <v>1</v>
      </c>
      <c r="Y1577" s="19">
        <f>IF(SUMPRODUCT(($F$2:$F1577=F1577)*1)&gt;1,0,1)</f>
        <v>0</v>
      </c>
    </row>
    <row r="1578" spans="1:25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9" t="str">
        <f>VLOOKUP(Таблица1[[#This Row],[Region]],Таблица5[],2,FALSE)</f>
        <v>Kelly Williams</v>
      </c>
      <c r="W1578" s="19" t="str">
        <f>IFERROR(VLOOKUP(Таблица1[[#This Row],[Order ID]],Таблица4[],2,FALSE),"")</f>
        <v/>
      </c>
      <c r="X1578" s="19">
        <f>NOT(IFERROR(VLOOKUP(Таблица1[[#This Row],[Order ID]],Таблица4[],2,FALSE),0))*1</f>
        <v>1</v>
      </c>
      <c r="Y1578" s="19">
        <f>IF(SUMPRODUCT(($F$2:$F1578=F1578)*1)&gt;1,0,1)</f>
        <v>1</v>
      </c>
    </row>
    <row r="1579" spans="1:25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9" t="str">
        <f>VLOOKUP(Таблица1[[#This Row],[Region]],Таблица5[],2,FALSE)</f>
        <v>Cassandra Brandow</v>
      </c>
      <c r="W1579" s="19" t="str">
        <f>IFERROR(VLOOKUP(Таблица1[[#This Row],[Order ID]],Таблица4[],2,FALSE),"")</f>
        <v/>
      </c>
      <c r="X1579" s="19">
        <f>NOT(IFERROR(VLOOKUP(Таблица1[[#This Row],[Order ID]],Таблица4[],2,FALSE),0))*1</f>
        <v>1</v>
      </c>
      <c r="Y1579" s="19">
        <f>IF(SUMPRODUCT(($F$2:$F1579=F1579)*1)&gt;1,0,1)</f>
        <v>0</v>
      </c>
    </row>
    <row r="1580" spans="1:25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9" t="str">
        <f>VLOOKUP(Таблица1[[#This Row],[Region]],Таблица5[],2,FALSE)</f>
        <v>Chuck Magee</v>
      </c>
      <c r="W1580" s="19" t="str">
        <f>IFERROR(VLOOKUP(Таблица1[[#This Row],[Order ID]],Таблица4[],2,FALSE),"")</f>
        <v/>
      </c>
      <c r="X1580" s="19">
        <f>NOT(IFERROR(VLOOKUP(Таблица1[[#This Row],[Order ID]],Таблица4[],2,FALSE),0))*1</f>
        <v>1</v>
      </c>
      <c r="Y1580" s="19">
        <f>IF(SUMPRODUCT(($F$2:$F1580=F1580)*1)&gt;1,0,1)</f>
        <v>0</v>
      </c>
    </row>
    <row r="1581" spans="1:25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9" t="str">
        <f>VLOOKUP(Таблица1[[#This Row],[Region]],Таблица5[],2,FALSE)</f>
        <v>Chuck Magee</v>
      </c>
      <c r="W1581" s="19" t="str">
        <f>IFERROR(VLOOKUP(Таблица1[[#This Row],[Order ID]],Таблица4[],2,FALSE),"")</f>
        <v/>
      </c>
      <c r="X1581" s="19">
        <f>NOT(IFERROR(VLOOKUP(Таблица1[[#This Row],[Order ID]],Таблица4[],2,FALSE),0))*1</f>
        <v>1</v>
      </c>
      <c r="Y1581" s="19">
        <f>IF(SUMPRODUCT(($F$2:$F1581=F1581)*1)&gt;1,0,1)</f>
        <v>0</v>
      </c>
    </row>
    <row r="1582" spans="1:25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9" t="str">
        <f>VLOOKUP(Таблица1[[#This Row],[Region]],Таблица5[],2,FALSE)</f>
        <v>Chuck Magee</v>
      </c>
      <c r="W1582" s="19" t="str">
        <f>IFERROR(VLOOKUP(Таблица1[[#This Row],[Order ID]],Таблица4[],2,FALSE),"")</f>
        <v/>
      </c>
      <c r="X1582" s="19">
        <f>NOT(IFERROR(VLOOKUP(Таблица1[[#This Row],[Order ID]],Таблица4[],2,FALSE),0))*1</f>
        <v>1</v>
      </c>
      <c r="Y1582" s="19">
        <f>IF(SUMPRODUCT(($F$2:$F1582=F1582)*1)&gt;1,0,1)</f>
        <v>0</v>
      </c>
    </row>
    <row r="1583" spans="1:25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9" t="str">
        <f>VLOOKUP(Таблица1[[#This Row],[Region]],Таблица5[],2,FALSE)</f>
        <v>Chuck Magee</v>
      </c>
      <c r="W1583" s="19" t="str">
        <f>IFERROR(VLOOKUP(Таблица1[[#This Row],[Order ID]],Таблица4[],2,FALSE),"")</f>
        <v/>
      </c>
      <c r="X1583" s="19">
        <f>NOT(IFERROR(VLOOKUP(Таблица1[[#This Row],[Order ID]],Таблица4[],2,FALSE),0))*1</f>
        <v>1</v>
      </c>
      <c r="Y1583" s="19">
        <f>IF(SUMPRODUCT(($F$2:$F1583=F1583)*1)&gt;1,0,1)</f>
        <v>0</v>
      </c>
    </row>
    <row r="1584" spans="1:25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9" t="str">
        <f>VLOOKUP(Таблица1[[#This Row],[Region]],Таблица5[],2,FALSE)</f>
        <v>Chuck Magee</v>
      </c>
      <c r="W1584" s="19" t="str">
        <f>IFERROR(VLOOKUP(Таблица1[[#This Row],[Order ID]],Таблица4[],2,FALSE),"")</f>
        <v/>
      </c>
      <c r="X1584" s="19">
        <f>NOT(IFERROR(VLOOKUP(Таблица1[[#This Row],[Order ID]],Таблица4[],2,FALSE),0))*1</f>
        <v>1</v>
      </c>
      <c r="Y1584" s="19">
        <f>IF(SUMPRODUCT(($F$2:$F1584=F1584)*1)&gt;1,0,1)</f>
        <v>0</v>
      </c>
    </row>
    <row r="1585" spans="1:25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9" t="str">
        <f>VLOOKUP(Таблица1[[#This Row],[Region]],Таблица5[],2,FALSE)</f>
        <v>Chuck Magee</v>
      </c>
      <c r="W1585" s="19" t="str">
        <f>IFERROR(VLOOKUP(Таблица1[[#This Row],[Order ID]],Таблица4[],2,FALSE),"")</f>
        <v/>
      </c>
      <c r="X1585" s="19">
        <f>NOT(IFERROR(VLOOKUP(Таблица1[[#This Row],[Order ID]],Таблица4[],2,FALSE),0))*1</f>
        <v>1</v>
      </c>
      <c r="Y1585" s="19">
        <f>IF(SUMPRODUCT(($F$2:$F1585=F1585)*1)&gt;1,0,1)</f>
        <v>0</v>
      </c>
    </row>
    <row r="1586" spans="1:25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9" t="str">
        <f>VLOOKUP(Таблица1[[#This Row],[Region]],Таблица5[],2,FALSE)</f>
        <v>Chuck Magee</v>
      </c>
      <c r="W1586" s="19" t="str">
        <f>IFERROR(VLOOKUP(Таблица1[[#This Row],[Order ID]],Таблица4[],2,FALSE),"")</f>
        <v/>
      </c>
      <c r="X1586" s="19">
        <f>NOT(IFERROR(VLOOKUP(Таблица1[[#This Row],[Order ID]],Таблица4[],2,FALSE),0))*1</f>
        <v>1</v>
      </c>
      <c r="Y1586" s="19">
        <f>IF(SUMPRODUCT(($F$2:$F1586=F1586)*1)&gt;1,0,1)</f>
        <v>0</v>
      </c>
    </row>
    <row r="1587" spans="1:25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9" t="str">
        <f>VLOOKUP(Таблица1[[#This Row],[Region]],Таблица5[],2,FALSE)</f>
        <v>Chuck Magee</v>
      </c>
      <c r="W1587" s="19" t="str">
        <f>IFERROR(VLOOKUP(Таблица1[[#This Row],[Order ID]],Таблица4[],2,FALSE),"")</f>
        <v/>
      </c>
      <c r="X1587" s="19">
        <f>NOT(IFERROR(VLOOKUP(Таблица1[[#This Row],[Order ID]],Таблица4[],2,FALSE),0))*1</f>
        <v>1</v>
      </c>
      <c r="Y1587" s="19">
        <f>IF(SUMPRODUCT(($F$2:$F1587=F1587)*1)&gt;1,0,1)</f>
        <v>0</v>
      </c>
    </row>
    <row r="1588" spans="1:25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9" t="str">
        <f>VLOOKUP(Таблица1[[#This Row],[Region]],Таблица5[],2,FALSE)</f>
        <v>Chuck Magee</v>
      </c>
      <c r="W1588" s="19" t="str">
        <f>IFERROR(VLOOKUP(Таблица1[[#This Row],[Order ID]],Таблица4[],2,FALSE),"")</f>
        <v/>
      </c>
      <c r="X1588" s="19">
        <f>NOT(IFERROR(VLOOKUP(Таблица1[[#This Row],[Order ID]],Таблица4[],2,FALSE),0))*1</f>
        <v>1</v>
      </c>
      <c r="Y1588" s="19">
        <f>IF(SUMPRODUCT(($F$2:$F1588=F1588)*1)&gt;1,0,1)</f>
        <v>0</v>
      </c>
    </row>
    <row r="1589" spans="1:25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9" t="str">
        <f>VLOOKUP(Таблица1[[#This Row],[Region]],Таблица5[],2,FALSE)</f>
        <v>Chuck Magee</v>
      </c>
      <c r="W1589" s="19" t="str">
        <f>IFERROR(VLOOKUP(Таблица1[[#This Row],[Order ID]],Таблица4[],2,FALSE),"")</f>
        <v/>
      </c>
      <c r="X1589" s="19">
        <f>NOT(IFERROR(VLOOKUP(Таблица1[[#This Row],[Order ID]],Таблица4[],2,FALSE),0))*1</f>
        <v>1</v>
      </c>
      <c r="Y1589" s="19">
        <f>IF(SUMPRODUCT(($F$2:$F1589=F1589)*1)&gt;1,0,1)</f>
        <v>0</v>
      </c>
    </row>
    <row r="1590" spans="1:25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9" t="str">
        <f>VLOOKUP(Таблица1[[#This Row],[Region]],Таблица5[],2,FALSE)</f>
        <v>Chuck Magee</v>
      </c>
      <c r="W1590" s="19" t="str">
        <f>IFERROR(VLOOKUP(Таблица1[[#This Row],[Order ID]],Таблица4[],2,FALSE),"")</f>
        <v/>
      </c>
      <c r="X1590" s="19">
        <f>NOT(IFERROR(VLOOKUP(Таблица1[[#This Row],[Order ID]],Таблица4[],2,FALSE),0))*1</f>
        <v>1</v>
      </c>
      <c r="Y1590" s="19">
        <f>IF(SUMPRODUCT(($F$2:$F1590=F1590)*1)&gt;1,0,1)</f>
        <v>0</v>
      </c>
    </row>
    <row r="1591" spans="1:25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9" t="str">
        <f>VLOOKUP(Таблица1[[#This Row],[Region]],Таблица5[],2,FALSE)</f>
        <v>Cassandra Brandow</v>
      </c>
      <c r="W1591" s="19" t="str">
        <f>IFERROR(VLOOKUP(Таблица1[[#This Row],[Order ID]],Таблица4[],2,FALSE),"")</f>
        <v/>
      </c>
      <c r="X1591" s="19">
        <f>NOT(IFERROR(VLOOKUP(Таблица1[[#This Row],[Order ID]],Таблица4[],2,FALSE),0))*1</f>
        <v>1</v>
      </c>
      <c r="Y1591" s="19">
        <f>IF(SUMPRODUCT(($F$2:$F1591=F1591)*1)&gt;1,0,1)</f>
        <v>1</v>
      </c>
    </row>
    <row r="1592" spans="1:25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9" t="str">
        <f>VLOOKUP(Таблица1[[#This Row],[Region]],Таблица5[],2,FALSE)</f>
        <v>Kelly Williams</v>
      </c>
      <c r="W1592" s="19" t="str">
        <f>IFERROR(VLOOKUP(Таблица1[[#This Row],[Order ID]],Таблица4[],2,FALSE),"")</f>
        <v/>
      </c>
      <c r="X1592" s="19">
        <f>NOT(IFERROR(VLOOKUP(Таблица1[[#This Row],[Order ID]],Таблица4[],2,FALSE),0))*1</f>
        <v>1</v>
      </c>
      <c r="Y1592" s="19">
        <f>IF(SUMPRODUCT(($F$2:$F1592=F1592)*1)&gt;1,0,1)</f>
        <v>1</v>
      </c>
    </row>
    <row r="1593" spans="1:25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9" t="str">
        <f>VLOOKUP(Таблица1[[#This Row],[Region]],Таблица5[],2,FALSE)</f>
        <v>Kelly Williams</v>
      </c>
      <c r="W1593" s="19" t="str">
        <f>IFERROR(VLOOKUP(Таблица1[[#This Row],[Order ID]],Таблица4[],2,FALSE),"")</f>
        <v/>
      </c>
      <c r="X1593" s="19">
        <f>NOT(IFERROR(VLOOKUP(Таблица1[[#This Row],[Order ID]],Таблица4[],2,FALSE),0))*1</f>
        <v>1</v>
      </c>
      <c r="Y1593" s="19">
        <f>IF(SUMPRODUCT(($F$2:$F1593=F1593)*1)&gt;1,0,1)</f>
        <v>0</v>
      </c>
    </row>
    <row r="1594" spans="1:25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9" t="str">
        <f>VLOOKUP(Таблица1[[#This Row],[Region]],Таблица5[],2,FALSE)</f>
        <v>Anna Andreadi</v>
      </c>
      <c r="W1594" s="19" t="str">
        <f>IFERROR(VLOOKUP(Таблица1[[#This Row],[Order ID]],Таблица4[],2,FALSE),"")</f>
        <v/>
      </c>
      <c r="X1594" s="19">
        <f>NOT(IFERROR(VLOOKUP(Таблица1[[#This Row],[Order ID]],Таблица4[],2,FALSE),0))*1</f>
        <v>1</v>
      </c>
      <c r="Y1594" s="19">
        <f>IF(SUMPRODUCT(($F$2:$F1594=F1594)*1)&gt;1,0,1)</f>
        <v>1</v>
      </c>
    </row>
    <row r="1595" spans="1:25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9" t="str">
        <f>VLOOKUP(Таблица1[[#This Row],[Region]],Таблица5[],2,FALSE)</f>
        <v>Anna Andreadi</v>
      </c>
      <c r="W1595" s="19" t="str">
        <f>IFERROR(VLOOKUP(Таблица1[[#This Row],[Order ID]],Таблица4[],2,FALSE),"")</f>
        <v/>
      </c>
      <c r="X1595" s="19">
        <f>NOT(IFERROR(VLOOKUP(Таблица1[[#This Row],[Order ID]],Таблица4[],2,FALSE),0))*1</f>
        <v>1</v>
      </c>
      <c r="Y1595" s="19">
        <f>IF(SUMPRODUCT(($F$2:$F1595=F1595)*1)&gt;1,0,1)</f>
        <v>0</v>
      </c>
    </row>
    <row r="1596" spans="1:25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9" t="str">
        <f>VLOOKUP(Таблица1[[#This Row],[Region]],Таблица5[],2,FALSE)</f>
        <v>Kelly Williams</v>
      </c>
      <c r="W1596" s="19" t="str">
        <f>IFERROR(VLOOKUP(Таблица1[[#This Row],[Order ID]],Таблица4[],2,FALSE),"")</f>
        <v/>
      </c>
      <c r="X1596" s="19">
        <f>NOT(IFERROR(VLOOKUP(Таблица1[[#This Row],[Order ID]],Таблица4[],2,FALSE),0))*1</f>
        <v>1</v>
      </c>
      <c r="Y1596" s="19">
        <f>IF(SUMPRODUCT(($F$2:$F1596=F1596)*1)&gt;1,0,1)</f>
        <v>1</v>
      </c>
    </row>
    <row r="1597" spans="1:25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9" t="str">
        <f>VLOOKUP(Таблица1[[#This Row],[Region]],Таблица5[],2,FALSE)</f>
        <v>Chuck Magee</v>
      </c>
      <c r="W1597" s="19" t="str">
        <f>IFERROR(VLOOKUP(Таблица1[[#This Row],[Order ID]],Таблица4[],2,FALSE),"")</f>
        <v/>
      </c>
      <c r="X1597" s="19">
        <f>NOT(IFERROR(VLOOKUP(Таблица1[[#This Row],[Order ID]],Таблица4[],2,FALSE),0))*1</f>
        <v>1</v>
      </c>
      <c r="Y1597" s="19">
        <f>IF(SUMPRODUCT(($F$2:$F1597=F1597)*1)&gt;1,0,1)</f>
        <v>0</v>
      </c>
    </row>
    <row r="1598" spans="1:25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9" t="str">
        <f>VLOOKUP(Таблица1[[#This Row],[Region]],Таблица5[],2,FALSE)</f>
        <v>Chuck Magee</v>
      </c>
      <c r="W1598" s="19" t="str">
        <f>IFERROR(VLOOKUP(Таблица1[[#This Row],[Order ID]],Таблица4[],2,FALSE),"")</f>
        <v/>
      </c>
      <c r="X1598" s="19">
        <f>NOT(IFERROR(VLOOKUP(Таблица1[[#This Row],[Order ID]],Таблица4[],2,FALSE),0))*1</f>
        <v>1</v>
      </c>
      <c r="Y1598" s="19">
        <f>IF(SUMPRODUCT(($F$2:$F1598=F1598)*1)&gt;1,0,1)</f>
        <v>0</v>
      </c>
    </row>
    <row r="1599" spans="1:25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9" t="str">
        <f>VLOOKUP(Таблица1[[#This Row],[Region]],Таблица5[],2,FALSE)</f>
        <v>Kelly Williams</v>
      </c>
      <c r="W1599" s="19" t="str">
        <f>IFERROR(VLOOKUP(Таблица1[[#This Row],[Order ID]],Таблица4[],2,FALSE),"")</f>
        <v/>
      </c>
      <c r="X1599" s="19">
        <f>NOT(IFERROR(VLOOKUP(Таблица1[[#This Row],[Order ID]],Таблица4[],2,FALSE),0))*1</f>
        <v>1</v>
      </c>
      <c r="Y1599" s="19">
        <f>IF(SUMPRODUCT(($F$2:$F1599=F1599)*1)&gt;1,0,1)</f>
        <v>0</v>
      </c>
    </row>
    <row r="1600" spans="1:25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9" t="str">
        <f>VLOOKUP(Таблица1[[#This Row],[Region]],Таблица5[],2,FALSE)</f>
        <v>Kelly Williams</v>
      </c>
      <c r="W1600" s="19" t="str">
        <f>IFERROR(VLOOKUP(Таблица1[[#This Row],[Order ID]],Таблица4[],2,FALSE),"")</f>
        <v/>
      </c>
      <c r="X1600" s="19">
        <f>NOT(IFERROR(VLOOKUP(Таблица1[[#This Row],[Order ID]],Таблица4[],2,FALSE),0))*1</f>
        <v>1</v>
      </c>
      <c r="Y1600" s="19">
        <f>IF(SUMPRODUCT(($F$2:$F1600=F1600)*1)&gt;1,0,1)</f>
        <v>0</v>
      </c>
    </row>
    <row r="1601" spans="1:25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9" t="str">
        <f>VLOOKUP(Таблица1[[#This Row],[Region]],Таблица5[],2,FALSE)</f>
        <v>Kelly Williams</v>
      </c>
      <c r="W1601" s="19" t="str">
        <f>IFERROR(VLOOKUP(Таблица1[[#This Row],[Order ID]],Таблица4[],2,FALSE),"")</f>
        <v/>
      </c>
      <c r="X1601" s="19">
        <f>NOT(IFERROR(VLOOKUP(Таблица1[[#This Row],[Order ID]],Таблица4[],2,FALSE),0))*1</f>
        <v>1</v>
      </c>
      <c r="Y1601" s="19">
        <f>IF(SUMPRODUCT(($F$2:$F1601=F1601)*1)&gt;1,0,1)</f>
        <v>0</v>
      </c>
    </row>
    <row r="1602" spans="1:25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9" t="str">
        <f>VLOOKUP(Таблица1[[#This Row],[Region]],Таблица5[],2,FALSE)</f>
        <v>Kelly Williams</v>
      </c>
      <c r="W1602" s="19" t="str">
        <f>IFERROR(VLOOKUP(Таблица1[[#This Row],[Order ID]],Таблица4[],2,FALSE),"")</f>
        <v/>
      </c>
      <c r="X1602" s="19">
        <f>NOT(IFERROR(VLOOKUP(Таблица1[[#This Row],[Order ID]],Таблица4[],2,FALSE),0))*1</f>
        <v>1</v>
      </c>
      <c r="Y1602" s="19">
        <f>IF(SUMPRODUCT(($F$2:$F1602=F1602)*1)&gt;1,0,1)</f>
        <v>0</v>
      </c>
    </row>
    <row r="1603" spans="1:25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9" t="str">
        <f>VLOOKUP(Таблица1[[#This Row],[Region]],Таблица5[],2,FALSE)</f>
        <v>Chuck Magee</v>
      </c>
      <c r="W1603" s="19" t="str">
        <f>IFERROR(VLOOKUP(Таблица1[[#This Row],[Order ID]],Таблица4[],2,FALSE),"")</f>
        <v/>
      </c>
      <c r="X1603" s="19">
        <f>NOT(IFERROR(VLOOKUP(Таблица1[[#This Row],[Order ID]],Таблица4[],2,FALSE),0))*1</f>
        <v>1</v>
      </c>
      <c r="Y1603" s="19">
        <f>IF(SUMPRODUCT(($F$2:$F1603=F1603)*1)&gt;1,0,1)</f>
        <v>0</v>
      </c>
    </row>
    <row r="1604" spans="1:25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9" t="str">
        <f>VLOOKUP(Таблица1[[#This Row],[Region]],Таблица5[],2,FALSE)</f>
        <v>Cassandra Brandow</v>
      </c>
      <c r="W1604" s="19" t="str">
        <f>IFERROR(VLOOKUP(Таблица1[[#This Row],[Order ID]],Таблица4[],2,FALSE),"")</f>
        <v/>
      </c>
      <c r="X1604" s="19">
        <f>NOT(IFERROR(VLOOKUP(Таблица1[[#This Row],[Order ID]],Таблица4[],2,FALSE),0))*1</f>
        <v>1</v>
      </c>
      <c r="Y1604" s="19">
        <f>IF(SUMPRODUCT(($F$2:$F1604=F1604)*1)&gt;1,0,1)</f>
        <v>0</v>
      </c>
    </row>
    <row r="1605" spans="1:25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9" t="str">
        <f>VLOOKUP(Таблица1[[#This Row],[Region]],Таблица5[],2,FALSE)</f>
        <v>Chuck Magee</v>
      </c>
      <c r="W1605" s="19" t="str">
        <f>IFERROR(VLOOKUP(Таблица1[[#This Row],[Order ID]],Таблица4[],2,FALSE),"")</f>
        <v/>
      </c>
      <c r="X1605" s="19">
        <f>NOT(IFERROR(VLOOKUP(Таблица1[[#This Row],[Order ID]],Таблица4[],2,FALSE),0))*1</f>
        <v>1</v>
      </c>
      <c r="Y1605" s="19">
        <f>IF(SUMPRODUCT(($F$2:$F1605=F1605)*1)&gt;1,0,1)</f>
        <v>0</v>
      </c>
    </row>
    <row r="1606" spans="1:25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9" t="str">
        <f>VLOOKUP(Таблица1[[#This Row],[Region]],Таблица5[],2,FALSE)</f>
        <v>Anna Andreadi</v>
      </c>
      <c r="W1606" s="19" t="str">
        <f>IFERROR(VLOOKUP(Таблица1[[#This Row],[Order ID]],Таблица4[],2,FALSE),"")</f>
        <v/>
      </c>
      <c r="X1606" s="19">
        <f>NOT(IFERROR(VLOOKUP(Таблица1[[#This Row],[Order ID]],Таблица4[],2,FALSE),0))*1</f>
        <v>1</v>
      </c>
      <c r="Y1606" s="19">
        <f>IF(SUMPRODUCT(($F$2:$F1606=F1606)*1)&gt;1,0,1)</f>
        <v>0</v>
      </c>
    </row>
    <row r="1607" spans="1:25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9" t="str">
        <f>VLOOKUP(Таблица1[[#This Row],[Region]],Таблица5[],2,FALSE)</f>
        <v>Anna Andreadi</v>
      </c>
      <c r="W1607" s="19" t="str">
        <f>IFERROR(VLOOKUP(Таблица1[[#This Row],[Order ID]],Таблица4[],2,FALSE),"")</f>
        <v/>
      </c>
      <c r="X1607" s="19">
        <f>NOT(IFERROR(VLOOKUP(Таблица1[[#This Row],[Order ID]],Таблица4[],2,FALSE),0))*1</f>
        <v>1</v>
      </c>
      <c r="Y1607" s="19">
        <f>IF(SUMPRODUCT(($F$2:$F1607=F1607)*1)&gt;1,0,1)</f>
        <v>0</v>
      </c>
    </row>
    <row r="1608" spans="1:25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9" t="str">
        <f>VLOOKUP(Таблица1[[#This Row],[Region]],Таблица5[],2,FALSE)</f>
        <v>Anna Andreadi</v>
      </c>
      <c r="W1608" s="19" t="str">
        <f>IFERROR(VLOOKUP(Таблица1[[#This Row],[Order ID]],Таблица4[],2,FALSE),"")</f>
        <v/>
      </c>
      <c r="X1608" s="19">
        <f>NOT(IFERROR(VLOOKUP(Таблица1[[#This Row],[Order ID]],Таблица4[],2,FALSE),0))*1</f>
        <v>1</v>
      </c>
      <c r="Y1608" s="19">
        <f>IF(SUMPRODUCT(($F$2:$F1608=F1608)*1)&gt;1,0,1)</f>
        <v>0</v>
      </c>
    </row>
    <row r="1609" spans="1:25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9" t="str">
        <f>VLOOKUP(Таблица1[[#This Row],[Region]],Таблица5[],2,FALSE)</f>
        <v>Anna Andreadi</v>
      </c>
      <c r="W1609" s="19" t="str">
        <f>IFERROR(VLOOKUP(Таблица1[[#This Row],[Order ID]],Таблица4[],2,FALSE),"")</f>
        <v/>
      </c>
      <c r="X1609" s="19">
        <f>NOT(IFERROR(VLOOKUP(Таблица1[[#This Row],[Order ID]],Таблица4[],2,FALSE),0))*1</f>
        <v>1</v>
      </c>
      <c r="Y1609" s="19">
        <f>IF(SUMPRODUCT(($F$2:$F1609=F1609)*1)&gt;1,0,1)</f>
        <v>0</v>
      </c>
    </row>
    <row r="1610" spans="1:25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9" t="str">
        <f>VLOOKUP(Таблица1[[#This Row],[Region]],Таблица5[],2,FALSE)</f>
        <v>Anna Andreadi</v>
      </c>
      <c r="W1610" s="19" t="str">
        <f>IFERROR(VLOOKUP(Таблица1[[#This Row],[Order ID]],Таблица4[],2,FALSE),"")</f>
        <v/>
      </c>
      <c r="X1610" s="19">
        <f>NOT(IFERROR(VLOOKUP(Таблица1[[#This Row],[Order ID]],Таблица4[],2,FALSE),0))*1</f>
        <v>1</v>
      </c>
      <c r="Y1610" s="19">
        <f>IF(SUMPRODUCT(($F$2:$F1610=F1610)*1)&gt;1,0,1)</f>
        <v>0</v>
      </c>
    </row>
    <row r="1611" spans="1:25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9" t="str">
        <f>VLOOKUP(Таблица1[[#This Row],[Region]],Таблица5[],2,FALSE)</f>
        <v>Anna Andreadi</v>
      </c>
      <c r="W1611" s="19" t="str">
        <f>IFERROR(VLOOKUP(Таблица1[[#This Row],[Order ID]],Таблица4[],2,FALSE),"")</f>
        <v/>
      </c>
      <c r="X1611" s="19">
        <f>NOT(IFERROR(VLOOKUP(Таблица1[[#This Row],[Order ID]],Таблица4[],2,FALSE),0))*1</f>
        <v>1</v>
      </c>
      <c r="Y1611" s="19">
        <f>IF(SUMPRODUCT(($F$2:$F1611=F1611)*1)&gt;1,0,1)</f>
        <v>0</v>
      </c>
    </row>
    <row r="1612" spans="1:25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9" t="str">
        <f>VLOOKUP(Таблица1[[#This Row],[Region]],Таблица5[],2,FALSE)</f>
        <v>Anna Andreadi</v>
      </c>
      <c r="W1612" s="19">
        <f>IFERROR(VLOOKUP(Таблица1[[#This Row],[Order ID]],Таблица4[],2,FALSE),"")</f>
        <v>1</v>
      </c>
      <c r="X1612" s="19">
        <f>NOT(IFERROR(VLOOKUP(Таблица1[[#This Row],[Order ID]],Таблица4[],2,FALSE),0))*1</f>
        <v>0</v>
      </c>
      <c r="Y1612" s="19">
        <f>IF(SUMPRODUCT(($F$2:$F1612=F1612)*1)&gt;1,0,1)</f>
        <v>1</v>
      </c>
    </row>
    <row r="1613" spans="1:25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9" t="str">
        <f>VLOOKUP(Таблица1[[#This Row],[Region]],Таблица5[],2,FALSE)</f>
        <v>Anna Andreadi</v>
      </c>
      <c r="W1613" s="19">
        <f>IFERROR(VLOOKUP(Таблица1[[#This Row],[Order ID]],Таблица4[],2,FALSE),"")</f>
        <v>1</v>
      </c>
      <c r="X1613" s="19">
        <f>NOT(IFERROR(VLOOKUP(Таблица1[[#This Row],[Order ID]],Таблица4[],2,FALSE),0))*1</f>
        <v>0</v>
      </c>
      <c r="Y1613" s="19">
        <f>IF(SUMPRODUCT(($F$2:$F1613=F1613)*1)&gt;1,0,1)</f>
        <v>0</v>
      </c>
    </row>
    <row r="1614" spans="1:25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9" t="str">
        <f>VLOOKUP(Таблица1[[#This Row],[Region]],Таблица5[],2,FALSE)</f>
        <v>Anna Andreadi</v>
      </c>
      <c r="W1614" s="19">
        <f>IFERROR(VLOOKUP(Таблица1[[#This Row],[Order ID]],Таблица4[],2,FALSE),"")</f>
        <v>1</v>
      </c>
      <c r="X1614" s="19">
        <f>NOT(IFERROR(VLOOKUP(Таблица1[[#This Row],[Order ID]],Таблица4[],2,FALSE),0))*1</f>
        <v>0</v>
      </c>
      <c r="Y1614" s="19">
        <f>IF(SUMPRODUCT(($F$2:$F1614=F1614)*1)&gt;1,0,1)</f>
        <v>0</v>
      </c>
    </row>
    <row r="1615" spans="1:25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9" t="str">
        <f>VLOOKUP(Таблица1[[#This Row],[Region]],Таблица5[],2,FALSE)</f>
        <v>Anna Andreadi</v>
      </c>
      <c r="W1615" s="19" t="str">
        <f>IFERROR(VLOOKUP(Таблица1[[#This Row],[Order ID]],Таблица4[],2,FALSE),"")</f>
        <v/>
      </c>
      <c r="X1615" s="19">
        <f>NOT(IFERROR(VLOOKUP(Таблица1[[#This Row],[Order ID]],Таблица4[],2,FALSE),0))*1</f>
        <v>1</v>
      </c>
      <c r="Y1615" s="19">
        <f>IF(SUMPRODUCT(($F$2:$F1615=F1615)*1)&gt;1,0,1)</f>
        <v>0</v>
      </c>
    </row>
    <row r="1616" spans="1:25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9" t="str">
        <f>VLOOKUP(Таблица1[[#This Row],[Region]],Таблица5[],2,FALSE)</f>
        <v>Chuck Magee</v>
      </c>
      <c r="W1616" s="19" t="str">
        <f>IFERROR(VLOOKUP(Таблица1[[#This Row],[Order ID]],Таблица4[],2,FALSE),"")</f>
        <v/>
      </c>
      <c r="X1616" s="19">
        <f>NOT(IFERROR(VLOOKUP(Таблица1[[#This Row],[Order ID]],Таблица4[],2,FALSE),0))*1</f>
        <v>1</v>
      </c>
      <c r="Y1616" s="19">
        <f>IF(SUMPRODUCT(($F$2:$F1616=F1616)*1)&gt;1,0,1)</f>
        <v>0</v>
      </c>
    </row>
    <row r="1617" spans="1:25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9" t="str">
        <f>VLOOKUP(Таблица1[[#This Row],[Region]],Таблица5[],2,FALSE)</f>
        <v>Kelly Williams</v>
      </c>
      <c r="W1617" s="19" t="str">
        <f>IFERROR(VLOOKUP(Таблица1[[#This Row],[Order ID]],Таблица4[],2,FALSE),"")</f>
        <v/>
      </c>
      <c r="X1617" s="19">
        <f>NOT(IFERROR(VLOOKUP(Таблица1[[#This Row],[Order ID]],Таблица4[],2,FALSE),0))*1</f>
        <v>1</v>
      </c>
      <c r="Y1617" s="19">
        <f>IF(SUMPRODUCT(($F$2:$F1617=F1617)*1)&gt;1,0,1)</f>
        <v>0</v>
      </c>
    </row>
    <row r="1618" spans="1:25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9" t="str">
        <f>VLOOKUP(Таблица1[[#This Row],[Region]],Таблица5[],2,FALSE)</f>
        <v>Kelly Williams</v>
      </c>
      <c r="W1618" s="19" t="str">
        <f>IFERROR(VLOOKUP(Таблица1[[#This Row],[Order ID]],Таблица4[],2,FALSE),"")</f>
        <v/>
      </c>
      <c r="X1618" s="19">
        <f>NOT(IFERROR(VLOOKUP(Таблица1[[#This Row],[Order ID]],Таблица4[],2,FALSE),0))*1</f>
        <v>1</v>
      </c>
      <c r="Y1618" s="19">
        <f>IF(SUMPRODUCT(($F$2:$F1618=F1618)*1)&gt;1,0,1)</f>
        <v>0</v>
      </c>
    </row>
    <row r="1619" spans="1:25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9" t="str">
        <f>VLOOKUP(Таблица1[[#This Row],[Region]],Таблица5[],2,FALSE)</f>
        <v>Kelly Williams</v>
      </c>
      <c r="W1619" s="19" t="str">
        <f>IFERROR(VLOOKUP(Таблица1[[#This Row],[Order ID]],Таблица4[],2,FALSE),"")</f>
        <v/>
      </c>
      <c r="X1619" s="19">
        <f>NOT(IFERROR(VLOOKUP(Таблица1[[#This Row],[Order ID]],Таблица4[],2,FALSE),0))*1</f>
        <v>1</v>
      </c>
      <c r="Y1619" s="19">
        <f>IF(SUMPRODUCT(($F$2:$F1619=F1619)*1)&gt;1,0,1)</f>
        <v>0</v>
      </c>
    </row>
    <row r="1620" spans="1:25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9" t="str">
        <f>VLOOKUP(Таблица1[[#This Row],[Region]],Таблица5[],2,FALSE)</f>
        <v>Chuck Magee</v>
      </c>
      <c r="W1620" s="19" t="str">
        <f>IFERROR(VLOOKUP(Таблица1[[#This Row],[Order ID]],Таблица4[],2,FALSE),"")</f>
        <v/>
      </c>
      <c r="X1620" s="19">
        <f>NOT(IFERROR(VLOOKUP(Таблица1[[#This Row],[Order ID]],Таблица4[],2,FALSE),0))*1</f>
        <v>1</v>
      </c>
      <c r="Y1620" s="19">
        <f>IF(SUMPRODUCT(($F$2:$F1620=F1620)*1)&gt;1,0,1)</f>
        <v>0</v>
      </c>
    </row>
    <row r="1621" spans="1:25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9" t="str">
        <f>VLOOKUP(Таблица1[[#This Row],[Region]],Таблица5[],2,FALSE)</f>
        <v>Chuck Magee</v>
      </c>
      <c r="W1621" s="19" t="str">
        <f>IFERROR(VLOOKUP(Таблица1[[#This Row],[Order ID]],Таблица4[],2,FALSE),"")</f>
        <v/>
      </c>
      <c r="X1621" s="19">
        <f>NOT(IFERROR(VLOOKUP(Таблица1[[#This Row],[Order ID]],Таблица4[],2,FALSE),0))*1</f>
        <v>1</v>
      </c>
      <c r="Y1621" s="19">
        <f>IF(SUMPRODUCT(($F$2:$F1621=F1621)*1)&gt;1,0,1)</f>
        <v>0</v>
      </c>
    </row>
    <row r="1622" spans="1:25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9" t="str">
        <f>VLOOKUP(Таблица1[[#This Row],[Region]],Таблица5[],2,FALSE)</f>
        <v>Anna Andreadi</v>
      </c>
      <c r="W1622" s="19" t="str">
        <f>IFERROR(VLOOKUP(Таблица1[[#This Row],[Order ID]],Таблица4[],2,FALSE),"")</f>
        <v/>
      </c>
      <c r="X1622" s="19">
        <f>NOT(IFERROR(VLOOKUP(Таблица1[[#This Row],[Order ID]],Таблица4[],2,FALSE),0))*1</f>
        <v>1</v>
      </c>
      <c r="Y1622" s="19">
        <f>IF(SUMPRODUCT(($F$2:$F1622=F1622)*1)&gt;1,0,1)</f>
        <v>1</v>
      </c>
    </row>
    <row r="1623" spans="1:25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9" t="str">
        <f>VLOOKUP(Таблица1[[#This Row],[Region]],Таблица5[],2,FALSE)</f>
        <v>Anna Andreadi</v>
      </c>
      <c r="W1623" s="19" t="str">
        <f>IFERROR(VLOOKUP(Таблица1[[#This Row],[Order ID]],Таблица4[],2,FALSE),"")</f>
        <v/>
      </c>
      <c r="X1623" s="19">
        <f>NOT(IFERROR(VLOOKUP(Таблица1[[#This Row],[Order ID]],Таблица4[],2,FALSE),0))*1</f>
        <v>1</v>
      </c>
      <c r="Y1623" s="19">
        <f>IF(SUMPRODUCT(($F$2:$F1623=F1623)*1)&gt;1,0,1)</f>
        <v>0</v>
      </c>
    </row>
    <row r="1624" spans="1:25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9" t="str">
        <f>VLOOKUP(Таблица1[[#This Row],[Region]],Таблица5[],2,FALSE)</f>
        <v>Anna Andreadi</v>
      </c>
      <c r="W1624" s="19" t="str">
        <f>IFERROR(VLOOKUP(Таблица1[[#This Row],[Order ID]],Таблица4[],2,FALSE),"")</f>
        <v/>
      </c>
      <c r="X1624" s="19">
        <f>NOT(IFERROR(VLOOKUP(Таблица1[[#This Row],[Order ID]],Таблица4[],2,FALSE),0))*1</f>
        <v>1</v>
      </c>
      <c r="Y1624" s="19">
        <f>IF(SUMPRODUCT(($F$2:$F1624=F1624)*1)&gt;1,0,1)</f>
        <v>0</v>
      </c>
    </row>
    <row r="1625" spans="1:25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9" t="str">
        <f>VLOOKUP(Таблица1[[#This Row],[Region]],Таблица5[],2,FALSE)</f>
        <v>Anna Andreadi</v>
      </c>
      <c r="W1625" s="19" t="str">
        <f>IFERROR(VLOOKUP(Таблица1[[#This Row],[Order ID]],Таблица4[],2,FALSE),"")</f>
        <v/>
      </c>
      <c r="X1625" s="19">
        <f>NOT(IFERROR(VLOOKUP(Таблица1[[#This Row],[Order ID]],Таблица4[],2,FALSE),0))*1</f>
        <v>1</v>
      </c>
      <c r="Y1625" s="19">
        <f>IF(SUMPRODUCT(($F$2:$F1625=F1625)*1)&gt;1,0,1)</f>
        <v>0</v>
      </c>
    </row>
    <row r="1626" spans="1:25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9" t="str">
        <f>VLOOKUP(Таблица1[[#This Row],[Region]],Таблица5[],2,FALSE)</f>
        <v>Anna Andreadi</v>
      </c>
      <c r="W1626" s="19" t="str">
        <f>IFERROR(VLOOKUP(Таблица1[[#This Row],[Order ID]],Таблица4[],2,FALSE),"")</f>
        <v/>
      </c>
      <c r="X1626" s="19">
        <f>NOT(IFERROR(VLOOKUP(Таблица1[[#This Row],[Order ID]],Таблица4[],2,FALSE),0))*1</f>
        <v>1</v>
      </c>
      <c r="Y1626" s="19">
        <f>IF(SUMPRODUCT(($F$2:$F1626=F1626)*1)&gt;1,0,1)</f>
        <v>1</v>
      </c>
    </row>
    <row r="1627" spans="1:25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9" t="str">
        <f>VLOOKUP(Таблица1[[#This Row],[Region]],Таблица5[],2,FALSE)</f>
        <v>Anna Andreadi</v>
      </c>
      <c r="W1627" s="19" t="str">
        <f>IFERROR(VLOOKUP(Таблица1[[#This Row],[Order ID]],Таблица4[],2,FALSE),"")</f>
        <v/>
      </c>
      <c r="X1627" s="19">
        <f>NOT(IFERROR(VLOOKUP(Таблица1[[#This Row],[Order ID]],Таблица4[],2,FALSE),0))*1</f>
        <v>1</v>
      </c>
      <c r="Y1627" s="19">
        <f>IF(SUMPRODUCT(($F$2:$F1627=F1627)*1)&gt;1,0,1)</f>
        <v>0</v>
      </c>
    </row>
    <row r="1628" spans="1:25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9" t="str">
        <f>VLOOKUP(Таблица1[[#This Row],[Region]],Таблица5[],2,FALSE)</f>
        <v>Chuck Magee</v>
      </c>
      <c r="W1628" s="19" t="str">
        <f>IFERROR(VLOOKUP(Таблица1[[#This Row],[Order ID]],Таблица4[],2,FALSE),"")</f>
        <v/>
      </c>
      <c r="X1628" s="19">
        <f>NOT(IFERROR(VLOOKUP(Таблица1[[#This Row],[Order ID]],Таблица4[],2,FALSE),0))*1</f>
        <v>1</v>
      </c>
      <c r="Y1628" s="19">
        <f>IF(SUMPRODUCT(($F$2:$F1628=F1628)*1)&gt;1,0,1)</f>
        <v>0</v>
      </c>
    </row>
    <row r="1629" spans="1:25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9" t="str">
        <f>VLOOKUP(Таблица1[[#This Row],[Region]],Таблица5[],2,FALSE)</f>
        <v>Cassandra Brandow</v>
      </c>
      <c r="W1629" s="19" t="str">
        <f>IFERROR(VLOOKUP(Таблица1[[#This Row],[Order ID]],Таблица4[],2,FALSE),"")</f>
        <v/>
      </c>
      <c r="X1629" s="19">
        <f>NOT(IFERROR(VLOOKUP(Таблица1[[#This Row],[Order ID]],Таблица4[],2,FALSE),0))*1</f>
        <v>1</v>
      </c>
      <c r="Y1629" s="19">
        <f>IF(SUMPRODUCT(($F$2:$F1629=F1629)*1)&gt;1,0,1)</f>
        <v>1</v>
      </c>
    </row>
    <row r="1630" spans="1:25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9" t="str">
        <f>VLOOKUP(Таблица1[[#This Row],[Region]],Таблица5[],2,FALSE)</f>
        <v>Chuck Magee</v>
      </c>
      <c r="W1630" s="19" t="str">
        <f>IFERROR(VLOOKUP(Таблица1[[#This Row],[Order ID]],Таблица4[],2,FALSE),"")</f>
        <v/>
      </c>
      <c r="X1630" s="19">
        <f>NOT(IFERROR(VLOOKUP(Таблица1[[#This Row],[Order ID]],Таблица4[],2,FALSE),0))*1</f>
        <v>1</v>
      </c>
      <c r="Y1630" s="19">
        <f>IF(SUMPRODUCT(($F$2:$F1630=F1630)*1)&gt;1,0,1)</f>
        <v>0</v>
      </c>
    </row>
    <row r="1631" spans="1:25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9" t="str">
        <f>VLOOKUP(Таблица1[[#This Row],[Region]],Таблица5[],2,FALSE)</f>
        <v>Chuck Magee</v>
      </c>
      <c r="W1631" s="19" t="str">
        <f>IFERROR(VLOOKUP(Таблица1[[#This Row],[Order ID]],Таблица4[],2,FALSE),"")</f>
        <v/>
      </c>
      <c r="X1631" s="19">
        <f>NOT(IFERROR(VLOOKUP(Таблица1[[#This Row],[Order ID]],Таблица4[],2,FALSE),0))*1</f>
        <v>1</v>
      </c>
      <c r="Y1631" s="19">
        <f>IF(SUMPRODUCT(($F$2:$F1631=F1631)*1)&gt;1,0,1)</f>
        <v>0</v>
      </c>
    </row>
    <row r="1632" spans="1:25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9" t="str">
        <f>VLOOKUP(Таблица1[[#This Row],[Region]],Таблица5[],2,FALSE)</f>
        <v>Chuck Magee</v>
      </c>
      <c r="W1632" s="19" t="str">
        <f>IFERROR(VLOOKUP(Таблица1[[#This Row],[Order ID]],Таблица4[],2,FALSE),"")</f>
        <v/>
      </c>
      <c r="X1632" s="19">
        <f>NOT(IFERROR(VLOOKUP(Таблица1[[#This Row],[Order ID]],Таблица4[],2,FALSE),0))*1</f>
        <v>1</v>
      </c>
      <c r="Y1632" s="19">
        <f>IF(SUMPRODUCT(($F$2:$F1632=F1632)*1)&gt;1,0,1)</f>
        <v>0</v>
      </c>
    </row>
    <row r="1633" spans="1:25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9" t="str">
        <f>VLOOKUP(Таблица1[[#This Row],[Region]],Таблица5[],2,FALSE)</f>
        <v>Chuck Magee</v>
      </c>
      <c r="W1633" s="19" t="str">
        <f>IFERROR(VLOOKUP(Таблица1[[#This Row],[Order ID]],Таблица4[],2,FALSE),"")</f>
        <v/>
      </c>
      <c r="X1633" s="19">
        <f>NOT(IFERROR(VLOOKUP(Таблица1[[#This Row],[Order ID]],Таблица4[],2,FALSE),0))*1</f>
        <v>1</v>
      </c>
      <c r="Y1633" s="19">
        <f>IF(SUMPRODUCT(($F$2:$F1633=F1633)*1)&gt;1,0,1)</f>
        <v>0</v>
      </c>
    </row>
    <row r="1634" spans="1:25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9" t="str">
        <f>VLOOKUP(Таблица1[[#This Row],[Region]],Таблица5[],2,FALSE)</f>
        <v>Chuck Magee</v>
      </c>
      <c r="W1634" s="19" t="str">
        <f>IFERROR(VLOOKUP(Таблица1[[#This Row],[Order ID]],Таблица4[],2,FALSE),"")</f>
        <v/>
      </c>
      <c r="X1634" s="19">
        <f>NOT(IFERROR(VLOOKUP(Таблица1[[#This Row],[Order ID]],Таблица4[],2,FALSE),0))*1</f>
        <v>1</v>
      </c>
      <c r="Y1634" s="19">
        <f>IF(SUMPRODUCT(($F$2:$F1634=F1634)*1)&gt;1,0,1)</f>
        <v>0</v>
      </c>
    </row>
    <row r="1635" spans="1:25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9" t="str">
        <f>VLOOKUP(Таблица1[[#This Row],[Region]],Таблица5[],2,FALSE)</f>
        <v>Chuck Magee</v>
      </c>
      <c r="W1635" s="19" t="str">
        <f>IFERROR(VLOOKUP(Таблица1[[#This Row],[Order ID]],Таблица4[],2,FALSE),"")</f>
        <v/>
      </c>
      <c r="X1635" s="19">
        <f>NOT(IFERROR(VLOOKUP(Таблица1[[#This Row],[Order ID]],Таблица4[],2,FALSE),0))*1</f>
        <v>1</v>
      </c>
      <c r="Y1635" s="19">
        <f>IF(SUMPRODUCT(($F$2:$F1635=F1635)*1)&gt;1,0,1)</f>
        <v>0</v>
      </c>
    </row>
    <row r="1636" spans="1:25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9" t="str">
        <f>VLOOKUP(Таблица1[[#This Row],[Region]],Таблица5[],2,FALSE)</f>
        <v>Chuck Magee</v>
      </c>
      <c r="W1636" s="19" t="str">
        <f>IFERROR(VLOOKUP(Таблица1[[#This Row],[Order ID]],Таблица4[],2,FALSE),"")</f>
        <v/>
      </c>
      <c r="X1636" s="19">
        <f>NOT(IFERROR(VLOOKUP(Таблица1[[#This Row],[Order ID]],Таблица4[],2,FALSE),0))*1</f>
        <v>1</v>
      </c>
      <c r="Y1636" s="19">
        <f>IF(SUMPRODUCT(($F$2:$F1636=F1636)*1)&gt;1,0,1)</f>
        <v>0</v>
      </c>
    </row>
    <row r="1637" spans="1:25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9" t="str">
        <f>VLOOKUP(Таблица1[[#This Row],[Region]],Таблица5[],2,FALSE)</f>
        <v>Anna Andreadi</v>
      </c>
      <c r="W1637" s="19" t="str">
        <f>IFERROR(VLOOKUP(Таблица1[[#This Row],[Order ID]],Таблица4[],2,FALSE),"")</f>
        <v/>
      </c>
      <c r="X1637" s="19">
        <f>NOT(IFERROR(VLOOKUP(Таблица1[[#This Row],[Order ID]],Таблица4[],2,FALSE),0))*1</f>
        <v>1</v>
      </c>
      <c r="Y1637" s="19">
        <f>IF(SUMPRODUCT(($F$2:$F1637=F1637)*1)&gt;1,0,1)</f>
        <v>1</v>
      </c>
    </row>
    <row r="1638" spans="1:25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9" t="str">
        <f>VLOOKUP(Таблица1[[#This Row],[Region]],Таблица5[],2,FALSE)</f>
        <v>Anna Andreadi</v>
      </c>
      <c r="W1638" s="19" t="str">
        <f>IFERROR(VLOOKUP(Таблица1[[#This Row],[Order ID]],Таблица4[],2,FALSE),"")</f>
        <v/>
      </c>
      <c r="X1638" s="19">
        <f>NOT(IFERROR(VLOOKUP(Таблица1[[#This Row],[Order ID]],Таблица4[],2,FALSE),0))*1</f>
        <v>1</v>
      </c>
      <c r="Y1638" s="19">
        <f>IF(SUMPRODUCT(($F$2:$F1638=F1638)*1)&gt;1,0,1)</f>
        <v>0</v>
      </c>
    </row>
    <row r="1639" spans="1:25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9" t="str">
        <f>VLOOKUP(Таблица1[[#This Row],[Region]],Таблица5[],2,FALSE)</f>
        <v>Anna Andreadi</v>
      </c>
      <c r="W1639" s="19" t="str">
        <f>IFERROR(VLOOKUP(Таблица1[[#This Row],[Order ID]],Таблица4[],2,FALSE),"")</f>
        <v/>
      </c>
      <c r="X1639" s="19">
        <f>NOT(IFERROR(VLOOKUP(Таблица1[[#This Row],[Order ID]],Таблица4[],2,FALSE),0))*1</f>
        <v>1</v>
      </c>
      <c r="Y1639" s="19">
        <f>IF(SUMPRODUCT(($F$2:$F1639=F1639)*1)&gt;1,0,1)</f>
        <v>0</v>
      </c>
    </row>
    <row r="1640" spans="1:25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9" t="str">
        <f>VLOOKUP(Таблица1[[#This Row],[Region]],Таблица5[],2,FALSE)</f>
        <v>Chuck Magee</v>
      </c>
      <c r="W1640" s="19" t="str">
        <f>IFERROR(VLOOKUP(Таблица1[[#This Row],[Order ID]],Таблица4[],2,FALSE),"")</f>
        <v/>
      </c>
      <c r="X1640" s="19">
        <f>NOT(IFERROR(VLOOKUP(Таблица1[[#This Row],[Order ID]],Таблица4[],2,FALSE),0))*1</f>
        <v>1</v>
      </c>
      <c r="Y1640" s="19">
        <f>IF(SUMPRODUCT(($F$2:$F1640=F1640)*1)&gt;1,0,1)</f>
        <v>1</v>
      </c>
    </row>
    <row r="1641" spans="1:25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9" t="str">
        <f>VLOOKUP(Таблица1[[#This Row],[Region]],Таблица5[],2,FALSE)</f>
        <v>Chuck Magee</v>
      </c>
      <c r="W1641" s="19" t="str">
        <f>IFERROR(VLOOKUP(Таблица1[[#This Row],[Order ID]],Таблица4[],2,FALSE),"")</f>
        <v/>
      </c>
      <c r="X1641" s="19">
        <f>NOT(IFERROR(VLOOKUP(Таблица1[[#This Row],[Order ID]],Таблица4[],2,FALSE),0))*1</f>
        <v>1</v>
      </c>
      <c r="Y1641" s="19">
        <f>IF(SUMPRODUCT(($F$2:$F1641=F1641)*1)&gt;1,0,1)</f>
        <v>0</v>
      </c>
    </row>
    <row r="1642" spans="1:25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9" t="str">
        <f>VLOOKUP(Таблица1[[#This Row],[Region]],Таблица5[],2,FALSE)</f>
        <v>Chuck Magee</v>
      </c>
      <c r="W1642" s="19" t="str">
        <f>IFERROR(VLOOKUP(Таблица1[[#This Row],[Order ID]],Таблица4[],2,FALSE),"")</f>
        <v/>
      </c>
      <c r="X1642" s="19">
        <f>NOT(IFERROR(VLOOKUP(Таблица1[[#This Row],[Order ID]],Таблица4[],2,FALSE),0))*1</f>
        <v>1</v>
      </c>
      <c r="Y1642" s="19">
        <f>IF(SUMPRODUCT(($F$2:$F1642=F1642)*1)&gt;1,0,1)</f>
        <v>0</v>
      </c>
    </row>
    <row r="1643" spans="1:25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9" t="str">
        <f>VLOOKUP(Таблица1[[#This Row],[Region]],Таблица5[],2,FALSE)</f>
        <v>Chuck Magee</v>
      </c>
      <c r="W1643" s="19" t="str">
        <f>IFERROR(VLOOKUP(Таблица1[[#This Row],[Order ID]],Таблица4[],2,FALSE),"")</f>
        <v/>
      </c>
      <c r="X1643" s="19">
        <f>NOT(IFERROR(VLOOKUP(Таблица1[[#This Row],[Order ID]],Таблица4[],2,FALSE),0))*1</f>
        <v>1</v>
      </c>
      <c r="Y1643" s="19">
        <f>IF(SUMPRODUCT(($F$2:$F1643=F1643)*1)&gt;1,0,1)</f>
        <v>0</v>
      </c>
    </row>
    <row r="1644" spans="1:25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9" t="str">
        <f>VLOOKUP(Таблица1[[#This Row],[Region]],Таблица5[],2,FALSE)</f>
        <v>Kelly Williams</v>
      </c>
      <c r="W1644" s="19" t="str">
        <f>IFERROR(VLOOKUP(Таблица1[[#This Row],[Order ID]],Таблица4[],2,FALSE),"")</f>
        <v/>
      </c>
      <c r="X1644" s="19">
        <f>NOT(IFERROR(VLOOKUP(Таблица1[[#This Row],[Order ID]],Таблица4[],2,FALSE),0))*1</f>
        <v>1</v>
      </c>
      <c r="Y1644" s="19">
        <f>IF(SUMPRODUCT(($F$2:$F1644=F1644)*1)&gt;1,0,1)</f>
        <v>1</v>
      </c>
    </row>
    <row r="1645" spans="1:25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9" t="str">
        <f>VLOOKUP(Таблица1[[#This Row],[Region]],Таблица5[],2,FALSE)</f>
        <v>Anna Andreadi</v>
      </c>
      <c r="W1645" s="19" t="str">
        <f>IFERROR(VLOOKUP(Таблица1[[#This Row],[Order ID]],Таблица4[],2,FALSE),"")</f>
        <v/>
      </c>
      <c r="X1645" s="19">
        <f>NOT(IFERROR(VLOOKUP(Таблица1[[#This Row],[Order ID]],Таблица4[],2,FALSE),0))*1</f>
        <v>1</v>
      </c>
      <c r="Y1645" s="19">
        <f>IF(SUMPRODUCT(($F$2:$F1645=F1645)*1)&gt;1,0,1)</f>
        <v>0</v>
      </c>
    </row>
    <row r="1646" spans="1:25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9" t="str">
        <f>VLOOKUP(Таблица1[[#This Row],[Region]],Таблица5[],2,FALSE)</f>
        <v>Anna Andreadi</v>
      </c>
      <c r="W1646" s="19" t="str">
        <f>IFERROR(VLOOKUP(Таблица1[[#This Row],[Order ID]],Таблица4[],2,FALSE),"")</f>
        <v/>
      </c>
      <c r="X1646" s="19">
        <f>NOT(IFERROR(VLOOKUP(Таблица1[[#This Row],[Order ID]],Таблица4[],2,FALSE),0))*1</f>
        <v>1</v>
      </c>
      <c r="Y1646" s="19">
        <f>IF(SUMPRODUCT(($F$2:$F1646=F1646)*1)&gt;1,0,1)</f>
        <v>0</v>
      </c>
    </row>
    <row r="1647" spans="1:25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9" t="str">
        <f>VLOOKUP(Таблица1[[#This Row],[Region]],Таблица5[],2,FALSE)</f>
        <v>Anna Andreadi</v>
      </c>
      <c r="W1647" s="19" t="str">
        <f>IFERROR(VLOOKUP(Таблица1[[#This Row],[Order ID]],Таблица4[],2,FALSE),"")</f>
        <v/>
      </c>
      <c r="X1647" s="19">
        <f>NOT(IFERROR(VLOOKUP(Таблица1[[#This Row],[Order ID]],Таблица4[],2,FALSE),0))*1</f>
        <v>1</v>
      </c>
      <c r="Y1647" s="19">
        <f>IF(SUMPRODUCT(($F$2:$F1647=F1647)*1)&gt;1,0,1)</f>
        <v>0</v>
      </c>
    </row>
    <row r="1648" spans="1:25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9" t="str">
        <f>VLOOKUP(Таблица1[[#This Row],[Region]],Таблица5[],2,FALSE)</f>
        <v>Chuck Magee</v>
      </c>
      <c r="W1648" s="19" t="str">
        <f>IFERROR(VLOOKUP(Таблица1[[#This Row],[Order ID]],Таблица4[],2,FALSE),"")</f>
        <v/>
      </c>
      <c r="X1648" s="19">
        <f>NOT(IFERROR(VLOOKUP(Таблица1[[#This Row],[Order ID]],Таблица4[],2,FALSE),0))*1</f>
        <v>1</v>
      </c>
      <c r="Y1648" s="19">
        <f>IF(SUMPRODUCT(($F$2:$F1648=F1648)*1)&gt;1,0,1)</f>
        <v>0</v>
      </c>
    </row>
    <row r="1649" spans="1:25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9" t="str">
        <f>VLOOKUP(Таблица1[[#This Row],[Region]],Таблица5[],2,FALSE)</f>
        <v>Chuck Magee</v>
      </c>
      <c r="W1649" s="19" t="str">
        <f>IFERROR(VLOOKUP(Таблица1[[#This Row],[Order ID]],Таблица4[],2,FALSE),"")</f>
        <v/>
      </c>
      <c r="X1649" s="19">
        <f>NOT(IFERROR(VLOOKUP(Таблица1[[#This Row],[Order ID]],Таблица4[],2,FALSE),0))*1</f>
        <v>1</v>
      </c>
      <c r="Y1649" s="19">
        <f>IF(SUMPRODUCT(($F$2:$F1649=F1649)*1)&gt;1,0,1)</f>
        <v>0</v>
      </c>
    </row>
    <row r="1650" spans="1:25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9" t="str">
        <f>VLOOKUP(Таблица1[[#This Row],[Region]],Таблица5[],2,FALSE)</f>
        <v>Chuck Magee</v>
      </c>
      <c r="W1650" s="19" t="str">
        <f>IFERROR(VLOOKUP(Таблица1[[#This Row],[Order ID]],Таблица4[],2,FALSE),"")</f>
        <v/>
      </c>
      <c r="X1650" s="19">
        <f>NOT(IFERROR(VLOOKUP(Таблица1[[#This Row],[Order ID]],Таблица4[],2,FALSE),0))*1</f>
        <v>1</v>
      </c>
      <c r="Y1650" s="19">
        <f>IF(SUMPRODUCT(($F$2:$F1650=F1650)*1)&gt;1,0,1)</f>
        <v>0</v>
      </c>
    </row>
    <row r="1651" spans="1:25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9" t="str">
        <f>VLOOKUP(Таблица1[[#This Row],[Region]],Таблица5[],2,FALSE)</f>
        <v>Chuck Magee</v>
      </c>
      <c r="W1651" s="19" t="str">
        <f>IFERROR(VLOOKUP(Таблица1[[#This Row],[Order ID]],Таблица4[],2,FALSE),"")</f>
        <v/>
      </c>
      <c r="X1651" s="19">
        <f>NOT(IFERROR(VLOOKUP(Таблица1[[#This Row],[Order ID]],Таблица4[],2,FALSE),0))*1</f>
        <v>1</v>
      </c>
      <c r="Y1651" s="19">
        <f>IF(SUMPRODUCT(($F$2:$F1651=F1651)*1)&gt;1,0,1)</f>
        <v>0</v>
      </c>
    </row>
    <row r="1652" spans="1:25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9" t="str">
        <f>VLOOKUP(Таблица1[[#This Row],[Region]],Таблица5[],2,FALSE)</f>
        <v>Anna Andreadi</v>
      </c>
      <c r="W1652" s="19">
        <f>IFERROR(VLOOKUP(Таблица1[[#This Row],[Order ID]],Таблица4[],2,FALSE),"")</f>
        <v>1</v>
      </c>
      <c r="X1652" s="19">
        <f>NOT(IFERROR(VLOOKUP(Таблица1[[#This Row],[Order ID]],Таблица4[],2,FALSE),0))*1</f>
        <v>0</v>
      </c>
      <c r="Y1652" s="19">
        <f>IF(SUMPRODUCT(($F$2:$F1652=F1652)*1)&gt;1,0,1)</f>
        <v>1</v>
      </c>
    </row>
    <row r="1653" spans="1:25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9" t="str">
        <f>VLOOKUP(Таблица1[[#This Row],[Region]],Таблица5[],2,FALSE)</f>
        <v>Anna Andreadi</v>
      </c>
      <c r="W1653" s="19">
        <f>IFERROR(VLOOKUP(Таблица1[[#This Row],[Order ID]],Таблица4[],2,FALSE),"")</f>
        <v>1</v>
      </c>
      <c r="X1653" s="19">
        <f>NOT(IFERROR(VLOOKUP(Таблица1[[#This Row],[Order ID]],Таблица4[],2,FALSE),0))*1</f>
        <v>0</v>
      </c>
      <c r="Y1653" s="19">
        <f>IF(SUMPRODUCT(($F$2:$F1653=F1653)*1)&gt;1,0,1)</f>
        <v>0</v>
      </c>
    </row>
    <row r="1654" spans="1:25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9" t="str">
        <f>VLOOKUP(Таблица1[[#This Row],[Region]],Таблица5[],2,FALSE)</f>
        <v>Anna Andreadi</v>
      </c>
      <c r="W1654" s="19" t="str">
        <f>IFERROR(VLOOKUP(Таблица1[[#This Row],[Order ID]],Таблица4[],2,FALSE),"")</f>
        <v/>
      </c>
      <c r="X1654" s="19">
        <f>NOT(IFERROR(VLOOKUP(Таблица1[[#This Row],[Order ID]],Таблица4[],2,FALSE),0))*1</f>
        <v>1</v>
      </c>
      <c r="Y1654" s="19">
        <f>IF(SUMPRODUCT(($F$2:$F1654=F1654)*1)&gt;1,0,1)</f>
        <v>1</v>
      </c>
    </row>
    <row r="1655" spans="1:25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9" t="str">
        <f>VLOOKUP(Таблица1[[#This Row],[Region]],Таблица5[],2,FALSE)</f>
        <v>Anna Andreadi</v>
      </c>
      <c r="W1655" s="19" t="str">
        <f>IFERROR(VLOOKUP(Таблица1[[#This Row],[Order ID]],Таблица4[],2,FALSE),"")</f>
        <v/>
      </c>
      <c r="X1655" s="19">
        <f>NOT(IFERROR(VLOOKUP(Таблица1[[#This Row],[Order ID]],Таблица4[],2,FALSE),0))*1</f>
        <v>1</v>
      </c>
      <c r="Y1655" s="19">
        <f>IF(SUMPRODUCT(($F$2:$F1655=F1655)*1)&gt;1,0,1)</f>
        <v>0</v>
      </c>
    </row>
    <row r="1656" spans="1:25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9" t="str">
        <f>VLOOKUP(Таблица1[[#This Row],[Region]],Таблица5[],2,FALSE)</f>
        <v>Anna Andreadi</v>
      </c>
      <c r="W1656" s="19" t="str">
        <f>IFERROR(VLOOKUP(Таблица1[[#This Row],[Order ID]],Таблица4[],2,FALSE),"")</f>
        <v/>
      </c>
      <c r="X1656" s="19">
        <f>NOT(IFERROR(VLOOKUP(Таблица1[[#This Row],[Order ID]],Таблица4[],2,FALSE),0))*1</f>
        <v>1</v>
      </c>
      <c r="Y1656" s="19">
        <f>IF(SUMPRODUCT(($F$2:$F1656=F1656)*1)&gt;1,0,1)</f>
        <v>0</v>
      </c>
    </row>
    <row r="1657" spans="1:25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9" t="str">
        <f>VLOOKUP(Таблица1[[#This Row],[Region]],Таблица5[],2,FALSE)</f>
        <v>Anna Andreadi</v>
      </c>
      <c r="W1657" s="19" t="str">
        <f>IFERROR(VLOOKUP(Таблица1[[#This Row],[Order ID]],Таблица4[],2,FALSE),"")</f>
        <v/>
      </c>
      <c r="X1657" s="19">
        <f>NOT(IFERROR(VLOOKUP(Таблица1[[#This Row],[Order ID]],Таблица4[],2,FALSE),0))*1</f>
        <v>1</v>
      </c>
      <c r="Y1657" s="19">
        <f>IF(SUMPRODUCT(($F$2:$F1657=F1657)*1)&gt;1,0,1)</f>
        <v>0</v>
      </c>
    </row>
    <row r="1658" spans="1:25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9" t="str">
        <f>VLOOKUP(Таблица1[[#This Row],[Region]],Таблица5[],2,FALSE)</f>
        <v>Anna Andreadi</v>
      </c>
      <c r="W1658" s="19" t="str">
        <f>IFERROR(VLOOKUP(Таблица1[[#This Row],[Order ID]],Таблица4[],2,FALSE),"")</f>
        <v/>
      </c>
      <c r="X1658" s="19">
        <f>NOT(IFERROR(VLOOKUP(Таблица1[[#This Row],[Order ID]],Таблица4[],2,FALSE),0))*1</f>
        <v>1</v>
      </c>
      <c r="Y1658" s="19">
        <f>IF(SUMPRODUCT(($F$2:$F1658=F1658)*1)&gt;1,0,1)</f>
        <v>0</v>
      </c>
    </row>
    <row r="1659" spans="1:25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9" t="str">
        <f>VLOOKUP(Таблица1[[#This Row],[Region]],Таблица5[],2,FALSE)</f>
        <v>Kelly Williams</v>
      </c>
      <c r="W1659" s="19" t="str">
        <f>IFERROR(VLOOKUP(Таблица1[[#This Row],[Order ID]],Таблица4[],2,FALSE),"")</f>
        <v/>
      </c>
      <c r="X1659" s="19">
        <f>NOT(IFERROR(VLOOKUP(Таблица1[[#This Row],[Order ID]],Таблица4[],2,FALSE),0))*1</f>
        <v>1</v>
      </c>
      <c r="Y1659" s="19">
        <f>IF(SUMPRODUCT(($F$2:$F1659=F1659)*1)&gt;1,0,1)</f>
        <v>0</v>
      </c>
    </row>
    <row r="1660" spans="1:25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9" t="str">
        <f>VLOOKUP(Таблица1[[#This Row],[Region]],Таблица5[],2,FALSE)</f>
        <v>Anna Andreadi</v>
      </c>
      <c r="W1660" s="19" t="str">
        <f>IFERROR(VLOOKUP(Таблица1[[#This Row],[Order ID]],Таблица4[],2,FALSE),"")</f>
        <v/>
      </c>
      <c r="X1660" s="19">
        <f>NOT(IFERROR(VLOOKUP(Таблица1[[#This Row],[Order ID]],Таблица4[],2,FALSE),0))*1</f>
        <v>1</v>
      </c>
      <c r="Y1660" s="19">
        <f>IF(SUMPRODUCT(($F$2:$F1660=F1660)*1)&gt;1,0,1)</f>
        <v>1</v>
      </c>
    </row>
    <row r="1661" spans="1:25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9" t="str">
        <f>VLOOKUP(Таблица1[[#This Row],[Region]],Таблица5[],2,FALSE)</f>
        <v>Anna Andreadi</v>
      </c>
      <c r="W1661" s="19" t="str">
        <f>IFERROR(VLOOKUP(Таблица1[[#This Row],[Order ID]],Таблица4[],2,FALSE),"")</f>
        <v/>
      </c>
      <c r="X1661" s="19">
        <f>NOT(IFERROR(VLOOKUP(Таблица1[[#This Row],[Order ID]],Таблица4[],2,FALSE),0))*1</f>
        <v>1</v>
      </c>
      <c r="Y1661" s="19">
        <f>IF(SUMPRODUCT(($F$2:$F1661=F1661)*1)&gt;1,0,1)</f>
        <v>1</v>
      </c>
    </row>
    <row r="1662" spans="1:25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9" t="str">
        <f>VLOOKUP(Таблица1[[#This Row],[Region]],Таблица5[],2,FALSE)</f>
        <v>Anna Andreadi</v>
      </c>
      <c r="W1662" s="19" t="str">
        <f>IFERROR(VLOOKUP(Таблица1[[#This Row],[Order ID]],Таблица4[],2,FALSE),"")</f>
        <v/>
      </c>
      <c r="X1662" s="19">
        <f>NOT(IFERROR(VLOOKUP(Таблица1[[#This Row],[Order ID]],Таблица4[],2,FALSE),0))*1</f>
        <v>1</v>
      </c>
      <c r="Y1662" s="19">
        <f>IF(SUMPRODUCT(($F$2:$F1662=F1662)*1)&gt;1,0,1)</f>
        <v>0</v>
      </c>
    </row>
    <row r="1663" spans="1:25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9" t="str">
        <f>VLOOKUP(Таблица1[[#This Row],[Region]],Таблица5[],2,FALSE)</f>
        <v>Chuck Magee</v>
      </c>
      <c r="W1663" s="19" t="str">
        <f>IFERROR(VLOOKUP(Таблица1[[#This Row],[Order ID]],Таблица4[],2,FALSE),"")</f>
        <v/>
      </c>
      <c r="X1663" s="19">
        <f>NOT(IFERROR(VLOOKUP(Таблица1[[#This Row],[Order ID]],Таблица4[],2,FALSE),0))*1</f>
        <v>1</v>
      </c>
      <c r="Y1663" s="19">
        <f>IF(SUMPRODUCT(($F$2:$F1663=F1663)*1)&gt;1,0,1)</f>
        <v>0</v>
      </c>
    </row>
    <row r="1664" spans="1:25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9" t="str">
        <f>VLOOKUP(Таблица1[[#This Row],[Region]],Таблица5[],2,FALSE)</f>
        <v>Chuck Magee</v>
      </c>
      <c r="W1664" s="19" t="str">
        <f>IFERROR(VLOOKUP(Таблица1[[#This Row],[Order ID]],Таблица4[],2,FALSE),"")</f>
        <v/>
      </c>
      <c r="X1664" s="19">
        <f>NOT(IFERROR(VLOOKUP(Таблица1[[#This Row],[Order ID]],Таблица4[],2,FALSE),0))*1</f>
        <v>1</v>
      </c>
      <c r="Y1664" s="19">
        <f>IF(SUMPRODUCT(($F$2:$F1664=F1664)*1)&gt;1,0,1)</f>
        <v>0</v>
      </c>
    </row>
    <row r="1665" spans="1:25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9" t="str">
        <f>VLOOKUP(Таблица1[[#This Row],[Region]],Таблица5[],2,FALSE)</f>
        <v>Kelly Williams</v>
      </c>
      <c r="W1665" s="19" t="str">
        <f>IFERROR(VLOOKUP(Таблица1[[#This Row],[Order ID]],Таблица4[],2,FALSE),"")</f>
        <v/>
      </c>
      <c r="X1665" s="19">
        <f>NOT(IFERROR(VLOOKUP(Таблица1[[#This Row],[Order ID]],Таблица4[],2,FALSE),0))*1</f>
        <v>1</v>
      </c>
      <c r="Y1665" s="19">
        <f>IF(SUMPRODUCT(($F$2:$F1665=F1665)*1)&gt;1,0,1)</f>
        <v>1</v>
      </c>
    </row>
    <row r="1666" spans="1:25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9" t="str">
        <f>VLOOKUP(Таблица1[[#This Row],[Region]],Таблица5[],2,FALSE)</f>
        <v>Kelly Williams</v>
      </c>
      <c r="W1666" s="19" t="str">
        <f>IFERROR(VLOOKUP(Таблица1[[#This Row],[Order ID]],Таблица4[],2,FALSE),"")</f>
        <v/>
      </c>
      <c r="X1666" s="19">
        <f>NOT(IFERROR(VLOOKUP(Таблица1[[#This Row],[Order ID]],Таблица4[],2,FALSE),0))*1</f>
        <v>1</v>
      </c>
      <c r="Y1666" s="19">
        <f>IF(SUMPRODUCT(($F$2:$F1666=F1666)*1)&gt;1,0,1)</f>
        <v>0</v>
      </c>
    </row>
    <row r="1667" spans="1:25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9" t="str">
        <f>VLOOKUP(Таблица1[[#This Row],[Region]],Таблица5[],2,FALSE)</f>
        <v>Kelly Williams</v>
      </c>
      <c r="W1667" s="19" t="str">
        <f>IFERROR(VLOOKUP(Таблица1[[#This Row],[Order ID]],Таблица4[],2,FALSE),"")</f>
        <v/>
      </c>
      <c r="X1667" s="19">
        <f>NOT(IFERROR(VLOOKUP(Таблица1[[#This Row],[Order ID]],Таблица4[],2,FALSE),0))*1</f>
        <v>1</v>
      </c>
      <c r="Y1667" s="19">
        <f>IF(SUMPRODUCT(($F$2:$F1667=F1667)*1)&gt;1,0,1)</f>
        <v>0</v>
      </c>
    </row>
    <row r="1668" spans="1:25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9" t="str">
        <f>VLOOKUP(Таблица1[[#This Row],[Region]],Таблица5[],2,FALSE)</f>
        <v>Kelly Williams</v>
      </c>
      <c r="W1668" s="19" t="str">
        <f>IFERROR(VLOOKUP(Таблица1[[#This Row],[Order ID]],Таблица4[],2,FALSE),"")</f>
        <v/>
      </c>
      <c r="X1668" s="19">
        <f>NOT(IFERROR(VLOOKUP(Таблица1[[#This Row],[Order ID]],Таблица4[],2,FALSE),0))*1</f>
        <v>1</v>
      </c>
      <c r="Y1668" s="19">
        <f>IF(SUMPRODUCT(($F$2:$F1668=F1668)*1)&gt;1,0,1)</f>
        <v>0</v>
      </c>
    </row>
    <row r="1669" spans="1:25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9" t="str">
        <f>VLOOKUP(Таблица1[[#This Row],[Region]],Таблица5[],2,FALSE)</f>
        <v>Kelly Williams</v>
      </c>
      <c r="W1669" s="19" t="str">
        <f>IFERROR(VLOOKUP(Таблица1[[#This Row],[Order ID]],Таблица4[],2,FALSE),"")</f>
        <v/>
      </c>
      <c r="X1669" s="19">
        <f>NOT(IFERROR(VLOOKUP(Таблица1[[#This Row],[Order ID]],Таблица4[],2,FALSE),0))*1</f>
        <v>1</v>
      </c>
      <c r="Y1669" s="19">
        <f>IF(SUMPRODUCT(($F$2:$F1669=F1669)*1)&gt;1,0,1)</f>
        <v>0</v>
      </c>
    </row>
    <row r="1670" spans="1:25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9" t="str">
        <f>VLOOKUP(Таблица1[[#This Row],[Region]],Таблица5[],2,FALSE)</f>
        <v>Kelly Williams</v>
      </c>
      <c r="W1670" s="19" t="str">
        <f>IFERROR(VLOOKUP(Таблица1[[#This Row],[Order ID]],Таблица4[],2,FALSE),"")</f>
        <v/>
      </c>
      <c r="X1670" s="19">
        <f>NOT(IFERROR(VLOOKUP(Таблица1[[#This Row],[Order ID]],Таблица4[],2,FALSE),0))*1</f>
        <v>1</v>
      </c>
      <c r="Y1670" s="19">
        <f>IF(SUMPRODUCT(($F$2:$F1670=F1670)*1)&gt;1,0,1)</f>
        <v>0</v>
      </c>
    </row>
    <row r="1671" spans="1:25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9" t="str">
        <f>VLOOKUP(Таблица1[[#This Row],[Region]],Таблица5[],2,FALSE)</f>
        <v>Chuck Magee</v>
      </c>
      <c r="W1671" s="19" t="str">
        <f>IFERROR(VLOOKUP(Таблица1[[#This Row],[Order ID]],Таблица4[],2,FALSE),"")</f>
        <v/>
      </c>
      <c r="X1671" s="19">
        <f>NOT(IFERROR(VLOOKUP(Таблица1[[#This Row],[Order ID]],Таблица4[],2,FALSE),0))*1</f>
        <v>1</v>
      </c>
      <c r="Y1671" s="19">
        <f>IF(SUMPRODUCT(($F$2:$F1671=F1671)*1)&gt;1,0,1)</f>
        <v>0</v>
      </c>
    </row>
    <row r="1672" spans="1:25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9" t="str">
        <f>VLOOKUP(Таблица1[[#This Row],[Region]],Таблица5[],2,FALSE)</f>
        <v>Kelly Williams</v>
      </c>
      <c r="W1672" s="19" t="str">
        <f>IFERROR(VLOOKUP(Таблица1[[#This Row],[Order ID]],Таблица4[],2,FALSE),"")</f>
        <v/>
      </c>
      <c r="X1672" s="19">
        <f>NOT(IFERROR(VLOOKUP(Таблица1[[#This Row],[Order ID]],Таблица4[],2,FALSE),0))*1</f>
        <v>1</v>
      </c>
      <c r="Y1672" s="19">
        <f>IF(SUMPRODUCT(($F$2:$F1672=F1672)*1)&gt;1,0,1)</f>
        <v>0</v>
      </c>
    </row>
    <row r="1673" spans="1:25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9" t="str">
        <f>VLOOKUP(Таблица1[[#This Row],[Region]],Таблица5[],2,FALSE)</f>
        <v>Anna Andreadi</v>
      </c>
      <c r="W1673" s="19" t="str">
        <f>IFERROR(VLOOKUP(Таблица1[[#This Row],[Order ID]],Таблица4[],2,FALSE),"")</f>
        <v/>
      </c>
      <c r="X1673" s="19">
        <f>NOT(IFERROR(VLOOKUP(Таблица1[[#This Row],[Order ID]],Таблица4[],2,FALSE),0))*1</f>
        <v>1</v>
      </c>
      <c r="Y1673" s="19">
        <f>IF(SUMPRODUCT(($F$2:$F1673=F1673)*1)&gt;1,0,1)</f>
        <v>1</v>
      </c>
    </row>
    <row r="1674" spans="1:25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9" t="str">
        <f>VLOOKUP(Таблица1[[#This Row],[Region]],Таблица5[],2,FALSE)</f>
        <v>Kelly Williams</v>
      </c>
      <c r="W1674" s="19" t="str">
        <f>IFERROR(VLOOKUP(Таблица1[[#This Row],[Order ID]],Таблица4[],2,FALSE),"")</f>
        <v/>
      </c>
      <c r="X1674" s="19">
        <f>NOT(IFERROR(VLOOKUP(Таблица1[[#This Row],[Order ID]],Таблица4[],2,FALSE),0))*1</f>
        <v>1</v>
      </c>
      <c r="Y1674" s="19">
        <f>IF(SUMPRODUCT(($F$2:$F1674=F1674)*1)&gt;1,0,1)</f>
        <v>0</v>
      </c>
    </row>
    <row r="1675" spans="1:25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9" t="str">
        <f>VLOOKUP(Таблица1[[#This Row],[Region]],Таблица5[],2,FALSE)</f>
        <v>Cassandra Brandow</v>
      </c>
      <c r="W1675" s="19" t="str">
        <f>IFERROR(VLOOKUP(Таблица1[[#This Row],[Order ID]],Таблица4[],2,FALSE),"")</f>
        <v/>
      </c>
      <c r="X1675" s="19">
        <f>NOT(IFERROR(VLOOKUP(Таблица1[[#This Row],[Order ID]],Таблица4[],2,FALSE),0))*1</f>
        <v>1</v>
      </c>
      <c r="Y1675" s="19">
        <f>IF(SUMPRODUCT(($F$2:$F1675=F1675)*1)&gt;1,0,1)</f>
        <v>1</v>
      </c>
    </row>
    <row r="1676" spans="1:25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9" t="str">
        <f>VLOOKUP(Таблица1[[#This Row],[Region]],Таблица5[],2,FALSE)</f>
        <v>Kelly Williams</v>
      </c>
      <c r="W1676" s="19" t="str">
        <f>IFERROR(VLOOKUP(Таблица1[[#This Row],[Order ID]],Таблица4[],2,FALSE),"")</f>
        <v/>
      </c>
      <c r="X1676" s="19">
        <f>NOT(IFERROR(VLOOKUP(Таблица1[[#This Row],[Order ID]],Таблица4[],2,FALSE),0))*1</f>
        <v>1</v>
      </c>
      <c r="Y1676" s="19">
        <f>IF(SUMPRODUCT(($F$2:$F1676=F1676)*1)&gt;1,0,1)</f>
        <v>0</v>
      </c>
    </row>
    <row r="1677" spans="1:25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9" t="str">
        <f>VLOOKUP(Таблица1[[#This Row],[Region]],Таблица5[],2,FALSE)</f>
        <v>Kelly Williams</v>
      </c>
      <c r="W1677" s="19" t="str">
        <f>IFERROR(VLOOKUP(Таблица1[[#This Row],[Order ID]],Таблица4[],2,FALSE),"")</f>
        <v/>
      </c>
      <c r="X1677" s="19">
        <f>NOT(IFERROR(VLOOKUP(Таблица1[[#This Row],[Order ID]],Таблица4[],2,FALSE),0))*1</f>
        <v>1</v>
      </c>
      <c r="Y1677" s="19">
        <f>IF(SUMPRODUCT(($F$2:$F1677=F1677)*1)&gt;1,0,1)</f>
        <v>0</v>
      </c>
    </row>
    <row r="1678" spans="1:25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9" t="str">
        <f>VLOOKUP(Таблица1[[#This Row],[Region]],Таблица5[],2,FALSE)</f>
        <v>Anna Andreadi</v>
      </c>
      <c r="W1678" s="19" t="str">
        <f>IFERROR(VLOOKUP(Таблица1[[#This Row],[Order ID]],Таблица4[],2,FALSE),"")</f>
        <v/>
      </c>
      <c r="X1678" s="19">
        <f>NOT(IFERROR(VLOOKUP(Таблица1[[#This Row],[Order ID]],Таблица4[],2,FALSE),0))*1</f>
        <v>1</v>
      </c>
      <c r="Y1678" s="19">
        <f>IF(SUMPRODUCT(($F$2:$F1678=F1678)*1)&gt;1,0,1)</f>
        <v>1</v>
      </c>
    </row>
    <row r="1679" spans="1:25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9" t="str">
        <f>VLOOKUP(Таблица1[[#This Row],[Region]],Таблица5[],2,FALSE)</f>
        <v>Anna Andreadi</v>
      </c>
      <c r="W1679" s="19" t="str">
        <f>IFERROR(VLOOKUP(Таблица1[[#This Row],[Order ID]],Таблица4[],2,FALSE),"")</f>
        <v/>
      </c>
      <c r="X1679" s="19">
        <f>NOT(IFERROR(VLOOKUP(Таблица1[[#This Row],[Order ID]],Таблица4[],2,FALSE),0))*1</f>
        <v>1</v>
      </c>
      <c r="Y1679" s="19">
        <f>IF(SUMPRODUCT(($F$2:$F1679=F1679)*1)&gt;1,0,1)</f>
        <v>0</v>
      </c>
    </row>
    <row r="1680" spans="1:25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9" t="str">
        <f>VLOOKUP(Таблица1[[#This Row],[Region]],Таблица5[],2,FALSE)</f>
        <v>Chuck Magee</v>
      </c>
      <c r="W1680" s="19" t="str">
        <f>IFERROR(VLOOKUP(Таблица1[[#This Row],[Order ID]],Таблица4[],2,FALSE),"")</f>
        <v/>
      </c>
      <c r="X1680" s="19">
        <f>NOT(IFERROR(VLOOKUP(Таблица1[[#This Row],[Order ID]],Таблица4[],2,FALSE),0))*1</f>
        <v>1</v>
      </c>
      <c r="Y1680" s="19">
        <f>IF(SUMPRODUCT(($F$2:$F1680=F1680)*1)&gt;1,0,1)</f>
        <v>0</v>
      </c>
    </row>
    <row r="1681" spans="1:25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9" t="str">
        <f>VLOOKUP(Таблица1[[#This Row],[Region]],Таблица5[],2,FALSE)</f>
        <v>Chuck Magee</v>
      </c>
      <c r="W1681" s="19" t="str">
        <f>IFERROR(VLOOKUP(Таблица1[[#This Row],[Order ID]],Таблица4[],2,FALSE),"")</f>
        <v/>
      </c>
      <c r="X1681" s="19">
        <f>NOT(IFERROR(VLOOKUP(Таблица1[[#This Row],[Order ID]],Таблица4[],2,FALSE),0))*1</f>
        <v>1</v>
      </c>
      <c r="Y1681" s="19">
        <f>IF(SUMPRODUCT(($F$2:$F1681=F1681)*1)&gt;1,0,1)</f>
        <v>0</v>
      </c>
    </row>
    <row r="1682" spans="1:25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9" t="str">
        <f>VLOOKUP(Таблица1[[#This Row],[Region]],Таблица5[],2,FALSE)</f>
        <v>Chuck Magee</v>
      </c>
      <c r="W1682" s="19" t="str">
        <f>IFERROR(VLOOKUP(Таблица1[[#This Row],[Order ID]],Таблица4[],2,FALSE),"")</f>
        <v/>
      </c>
      <c r="X1682" s="19">
        <f>NOT(IFERROR(VLOOKUP(Таблица1[[#This Row],[Order ID]],Таблица4[],2,FALSE),0))*1</f>
        <v>1</v>
      </c>
      <c r="Y1682" s="19">
        <f>IF(SUMPRODUCT(($F$2:$F1682=F1682)*1)&gt;1,0,1)</f>
        <v>0</v>
      </c>
    </row>
    <row r="1683" spans="1:25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9" t="str">
        <f>VLOOKUP(Таблица1[[#This Row],[Region]],Таблица5[],2,FALSE)</f>
        <v>Chuck Magee</v>
      </c>
      <c r="W1683" s="19" t="str">
        <f>IFERROR(VLOOKUP(Таблица1[[#This Row],[Order ID]],Таблица4[],2,FALSE),"")</f>
        <v/>
      </c>
      <c r="X1683" s="19">
        <f>NOT(IFERROR(VLOOKUP(Таблица1[[#This Row],[Order ID]],Таблица4[],2,FALSE),0))*1</f>
        <v>1</v>
      </c>
      <c r="Y1683" s="19">
        <f>IF(SUMPRODUCT(($F$2:$F1683=F1683)*1)&gt;1,0,1)</f>
        <v>0</v>
      </c>
    </row>
    <row r="1684" spans="1:25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9" t="str">
        <f>VLOOKUP(Таблица1[[#This Row],[Region]],Таблица5[],2,FALSE)</f>
        <v>Anna Andreadi</v>
      </c>
      <c r="W1684" s="19" t="str">
        <f>IFERROR(VLOOKUP(Таблица1[[#This Row],[Order ID]],Таблица4[],2,FALSE),"")</f>
        <v/>
      </c>
      <c r="X1684" s="19">
        <f>NOT(IFERROR(VLOOKUP(Таблица1[[#This Row],[Order ID]],Таблица4[],2,FALSE),0))*1</f>
        <v>1</v>
      </c>
      <c r="Y1684" s="19">
        <f>IF(SUMPRODUCT(($F$2:$F1684=F1684)*1)&gt;1,0,1)</f>
        <v>1</v>
      </c>
    </row>
    <row r="1685" spans="1:25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9" t="str">
        <f>VLOOKUP(Таблица1[[#This Row],[Region]],Таблица5[],2,FALSE)</f>
        <v>Anna Andreadi</v>
      </c>
      <c r="W1685" s="19" t="str">
        <f>IFERROR(VLOOKUP(Таблица1[[#This Row],[Order ID]],Таблица4[],2,FALSE),"")</f>
        <v/>
      </c>
      <c r="X1685" s="19">
        <f>NOT(IFERROR(VLOOKUP(Таблица1[[#This Row],[Order ID]],Таблица4[],2,FALSE),0))*1</f>
        <v>1</v>
      </c>
      <c r="Y1685" s="19">
        <f>IF(SUMPRODUCT(($F$2:$F1685=F1685)*1)&gt;1,0,1)</f>
        <v>0</v>
      </c>
    </row>
    <row r="1686" spans="1:25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9" t="str">
        <f>VLOOKUP(Таблица1[[#This Row],[Region]],Таблица5[],2,FALSE)</f>
        <v>Chuck Magee</v>
      </c>
      <c r="W1686" s="19" t="str">
        <f>IFERROR(VLOOKUP(Таблица1[[#This Row],[Order ID]],Таблица4[],2,FALSE),"")</f>
        <v/>
      </c>
      <c r="X1686" s="19">
        <f>NOT(IFERROR(VLOOKUP(Таблица1[[#This Row],[Order ID]],Таблица4[],2,FALSE),0))*1</f>
        <v>1</v>
      </c>
      <c r="Y1686" s="19">
        <f>IF(SUMPRODUCT(($F$2:$F1686=F1686)*1)&gt;1,0,1)</f>
        <v>0</v>
      </c>
    </row>
    <row r="1687" spans="1:25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9" t="str">
        <f>VLOOKUP(Таблица1[[#This Row],[Region]],Таблица5[],2,FALSE)</f>
        <v>Chuck Magee</v>
      </c>
      <c r="W1687" s="19" t="str">
        <f>IFERROR(VLOOKUP(Таблица1[[#This Row],[Order ID]],Таблица4[],2,FALSE),"")</f>
        <v/>
      </c>
      <c r="X1687" s="19">
        <f>NOT(IFERROR(VLOOKUP(Таблица1[[#This Row],[Order ID]],Таблица4[],2,FALSE),0))*1</f>
        <v>1</v>
      </c>
      <c r="Y1687" s="19">
        <f>IF(SUMPRODUCT(($F$2:$F1687=F1687)*1)&gt;1,0,1)</f>
        <v>0</v>
      </c>
    </row>
    <row r="1688" spans="1:25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9" t="str">
        <f>VLOOKUP(Таблица1[[#This Row],[Region]],Таблица5[],2,FALSE)</f>
        <v>Chuck Magee</v>
      </c>
      <c r="W1688" s="19" t="str">
        <f>IFERROR(VLOOKUP(Таблица1[[#This Row],[Order ID]],Таблица4[],2,FALSE),"")</f>
        <v/>
      </c>
      <c r="X1688" s="19">
        <f>NOT(IFERROR(VLOOKUP(Таблица1[[#This Row],[Order ID]],Таблица4[],2,FALSE),0))*1</f>
        <v>1</v>
      </c>
      <c r="Y1688" s="19">
        <f>IF(SUMPRODUCT(($F$2:$F1688=F1688)*1)&gt;1,0,1)</f>
        <v>0</v>
      </c>
    </row>
    <row r="1689" spans="1:25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9" t="str">
        <f>VLOOKUP(Таблица1[[#This Row],[Region]],Таблица5[],2,FALSE)</f>
        <v>Chuck Magee</v>
      </c>
      <c r="W1689" s="19" t="str">
        <f>IFERROR(VLOOKUP(Таблица1[[#This Row],[Order ID]],Таблица4[],2,FALSE),"")</f>
        <v/>
      </c>
      <c r="X1689" s="19">
        <f>NOT(IFERROR(VLOOKUP(Таблица1[[#This Row],[Order ID]],Таблица4[],2,FALSE),0))*1</f>
        <v>1</v>
      </c>
      <c r="Y1689" s="19">
        <f>IF(SUMPRODUCT(($F$2:$F1689=F1689)*1)&gt;1,0,1)</f>
        <v>0</v>
      </c>
    </row>
    <row r="1690" spans="1:25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9" t="str">
        <f>VLOOKUP(Таблица1[[#This Row],[Region]],Таблица5[],2,FALSE)</f>
        <v>Chuck Magee</v>
      </c>
      <c r="W1690" s="19" t="str">
        <f>IFERROR(VLOOKUP(Таблица1[[#This Row],[Order ID]],Таблица4[],2,FALSE),"")</f>
        <v/>
      </c>
      <c r="X1690" s="19">
        <f>NOT(IFERROR(VLOOKUP(Таблица1[[#This Row],[Order ID]],Таблица4[],2,FALSE),0))*1</f>
        <v>1</v>
      </c>
      <c r="Y1690" s="19">
        <f>IF(SUMPRODUCT(($F$2:$F1690=F1690)*1)&gt;1,0,1)</f>
        <v>0</v>
      </c>
    </row>
    <row r="1691" spans="1:25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9" t="str">
        <f>VLOOKUP(Таблица1[[#This Row],[Region]],Таблица5[],2,FALSE)</f>
        <v>Chuck Magee</v>
      </c>
      <c r="W1691" s="19" t="str">
        <f>IFERROR(VLOOKUP(Таблица1[[#This Row],[Order ID]],Таблица4[],2,FALSE),"")</f>
        <v/>
      </c>
      <c r="X1691" s="19">
        <f>NOT(IFERROR(VLOOKUP(Таблица1[[#This Row],[Order ID]],Таблица4[],2,FALSE),0))*1</f>
        <v>1</v>
      </c>
      <c r="Y1691" s="19">
        <f>IF(SUMPRODUCT(($F$2:$F1691=F1691)*1)&gt;1,0,1)</f>
        <v>0</v>
      </c>
    </row>
    <row r="1692" spans="1:25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9" t="str">
        <f>VLOOKUP(Таблица1[[#This Row],[Region]],Таблица5[],2,FALSE)</f>
        <v>Kelly Williams</v>
      </c>
      <c r="W1692" s="19" t="str">
        <f>IFERROR(VLOOKUP(Таблица1[[#This Row],[Order ID]],Таблица4[],2,FALSE),"")</f>
        <v/>
      </c>
      <c r="X1692" s="19">
        <f>NOT(IFERROR(VLOOKUP(Таблица1[[#This Row],[Order ID]],Таблица4[],2,FALSE),0))*1</f>
        <v>1</v>
      </c>
      <c r="Y1692" s="19">
        <f>IF(SUMPRODUCT(($F$2:$F1692=F1692)*1)&gt;1,0,1)</f>
        <v>1</v>
      </c>
    </row>
    <row r="1693" spans="1:25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9" t="str">
        <f>VLOOKUP(Таблица1[[#This Row],[Region]],Таблица5[],2,FALSE)</f>
        <v>Kelly Williams</v>
      </c>
      <c r="W1693" s="19" t="str">
        <f>IFERROR(VLOOKUP(Таблица1[[#This Row],[Order ID]],Таблица4[],2,FALSE),"")</f>
        <v/>
      </c>
      <c r="X1693" s="19">
        <f>NOT(IFERROR(VLOOKUP(Таблица1[[#This Row],[Order ID]],Таблица4[],2,FALSE),0))*1</f>
        <v>1</v>
      </c>
      <c r="Y1693" s="19">
        <f>IF(SUMPRODUCT(($F$2:$F1693=F1693)*1)&gt;1,0,1)</f>
        <v>0</v>
      </c>
    </row>
    <row r="1694" spans="1:25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9" t="str">
        <f>VLOOKUP(Таблица1[[#This Row],[Region]],Таблица5[],2,FALSE)</f>
        <v>Chuck Magee</v>
      </c>
      <c r="W1694" s="19" t="str">
        <f>IFERROR(VLOOKUP(Таблица1[[#This Row],[Order ID]],Таблица4[],2,FALSE),"")</f>
        <v/>
      </c>
      <c r="X1694" s="19">
        <f>NOT(IFERROR(VLOOKUP(Таблица1[[#This Row],[Order ID]],Таблица4[],2,FALSE),0))*1</f>
        <v>1</v>
      </c>
      <c r="Y1694" s="19">
        <f>IF(SUMPRODUCT(($F$2:$F1694=F1694)*1)&gt;1,0,1)</f>
        <v>1</v>
      </c>
    </row>
    <row r="1695" spans="1:25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9" t="str">
        <f>VLOOKUP(Таблица1[[#This Row],[Region]],Таблица5[],2,FALSE)</f>
        <v>Kelly Williams</v>
      </c>
      <c r="W1695" s="19" t="str">
        <f>IFERROR(VLOOKUP(Таблица1[[#This Row],[Order ID]],Таблица4[],2,FALSE),"")</f>
        <v/>
      </c>
      <c r="X1695" s="19">
        <f>NOT(IFERROR(VLOOKUP(Таблица1[[#This Row],[Order ID]],Таблица4[],2,FALSE),0))*1</f>
        <v>1</v>
      </c>
      <c r="Y1695" s="19">
        <f>IF(SUMPRODUCT(($F$2:$F1695=F1695)*1)&gt;1,0,1)</f>
        <v>0</v>
      </c>
    </row>
    <row r="1696" spans="1:25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9" t="str">
        <f>VLOOKUP(Таблица1[[#This Row],[Region]],Таблица5[],2,FALSE)</f>
        <v>Chuck Magee</v>
      </c>
      <c r="W1696" s="19" t="str">
        <f>IFERROR(VLOOKUP(Таблица1[[#This Row],[Order ID]],Таблица4[],2,FALSE),"")</f>
        <v/>
      </c>
      <c r="X1696" s="19">
        <f>NOT(IFERROR(VLOOKUP(Таблица1[[#This Row],[Order ID]],Таблица4[],2,FALSE),0))*1</f>
        <v>1</v>
      </c>
      <c r="Y1696" s="19">
        <f>IF(SUMPRODUCT(($F$2:$F1696=F1696)*1)&gt;1,0,1)</f>
        <v>0</v>
      </c>
    </row>
    <row r="1697" spans="1:25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9" t="str">
        <f>VLOOKUP(Таблица1[[#This Row],[Region]],Таблица5[],2,FALSE)</f>
        <v>Chuck Magee</v>
      </c>
      <c r="W1697" s="19" t="str">
        <f>IFERROR(VLOOKUP(Таблица1[[#This Row],[Order ID]],Таблица4[],2,FALSE),"")</f>
        <v/>
      </c>
      <c r="X1697" s="19">
        <f>NOT(IFERROR(VLOOKUP(Таблица1[[#This Row],[Order ID]],Таблица4[],2,FALSE),0))*1</f>
        <v>1</v>
      </c>
      <c r="Y1697" s="19">
        <f>IF(SUMPRODUCT(($F$2:$F1697=F1697)*1)&gt;1,0,1)</f>
        <v>0</v>
      </c>
    </row>
    <row r="1698" spans="1:25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9" t="str">
        <f>VLOOKUP(Таблица1[[#This Row],[Region]],Таблица5[],2,FALSE)</f>
        <v>Chuck Magee</v>
      </c>
      <c r="W1698" s="19" t="str">
        <f>IFERROR(VLOOKUP(Таблица1[[#This Row],[Order ID]],Таблица4[],2,FALSE),"")</f>
        <v/>
      </c>
      <c r="X1698" s="19">
        <f>NOT(IFERROR(VLOOKUP(Таблица1[[#This Row],[Order ID]],Таблица4[],2,FALSE),0))*1</f>
        <v>1</v>
      </c>
      <c r="Y1698" s="19">
        <f>IF(SUMPRODUCT(($F$2:$F1698=F1698)*1)&gt;1,0,1)</f>
        <v>0</v>
      </c>
    </row>
    <row r="1699" spans="1:25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9" t="str">
        <f>VLOOKUP(Таблица1[[#This Row],[Region]],Таблица5[],2,FALSE)</f>
        <v>Anna Andreadi</v>
      </c>
      <c r="W1699" s="19" t="str">
        <f>IFERROR(VLOOKUP(Таблица1[[#This Row],[Order ID]],Таблица4[],2,FALSE),"")</f>
        <v/>
      </c>
      <c r="X1699" s="19">
        <f>NOT(IFERROR(VLOOKUP(Таблица1[[#This Row],[Order ID]],Таблица4[],2,FALSE),0))*1</f>
        <v>1</v>
      </c>
      <c r="Y1699" s="19">
        <f>IF(SUMPRODUCT(($F$2:$F1699=F1699)*1)&gt;1,0,1)</f>
        <v>0</v>
      </c>
    </row>
    <row r="1700" spans="1:25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9" t="str">
        <f>VLOOKUP(Таблица1[[#This Row],[Region]],Таблица5[],2,FALSE)</f>
        <v>Anna Andreadi</v>
      </c>
      <c r="W1700" s="19" t="str">
        <f>IFERROR(VLOOKUP(Таблица1[[#This Row],[Order ID]],Таблица4[],2,FALSE),"")</f>
        <v/>
      </c>
      <c r="X1700" s="19">
        <f>NOT(IFERROR(VLOOKUP(Таблица1[[#This Row],[Order ID]],Таблица4[],2,FALSE),0))*1</f>
        <v>1</v>
      </c>
      <c r="Y1700" s="19">
        <f>IF(SUMPRODUCT(($F$2:$F1700=F1700)*1)&gt;1,0,1)</f>
        <v>0</v>
      </c>
    </row>
    <row r="1701" spans="1:25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9" t="str">
        <f>VLOOKUP(Таблица1[[#This Row],[Region]],Таблица5[],2,FALSE)</f>
        <v>Anna Andreadi</v>
      </c>
      <c r="W1701" s="19">
        <f>IFERROR(VLOOKUP(Таблица1[[#This Row],[Order ID]],Таблица4[],2,FALSE),"")</f>
        <v>1</v>
      </c>
      <c r="X1701" s="19">
        <f>NOT(IFERROR(VLOOKUP(Таблица1[[#This Row],[Order ID]],Таблица4[],2,FALSE),0))*1</f>
        <v>0</v>
      </c>
      <c r="Y1701" s="19">
        <f>IF(SUMPRODUCT(($F$2:$F1701=F1701)*1)&gt;1,0,1)</f>
        <v>0</v>
      </c>
    </row>
    <row r="1702" spans="1:25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9" t="str">
        <f>VLOOKUP(Таблица1[[#This Row],[Region]],Таблица5[],2,FALSE)</f>
        <v>Chuck Magee</v>
      </c>
      <c r="W1702" s="19" t="str">
        <f>IFERROR(VLOOKUP(Таблица1[[#This Row],[Order ID]],Таблица4[],2,FALSE),"")</f>
        <v/>
      </c>
      <c r="X1702" s="19">
        <f>NOT(IFERROR(VLOOKUP(Таблица1[[#This Row],[Order ID]],Таблица4[],2,FALSE),0))*1</f>
        <v>1</v>
      </c>
      <c r="Y1702" s="19">
        <f>IF(SUMPRODUCT(($F$2:$F1702=F1702)*1)&gt;1,0,1)</f>
        <v>0</v>
      </c>
    </row>
    <row r="1703" spans="1:25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9" t="str">
        <f>VLOOKUP(Таблица1[[#This Row],[Region]],Таблица5[],2,FALSE)</f>
        <v>Chuck Magee</v>
      </c>
      <c r="W1703" s="19" t="str">
        <f>IFERROR(VLOOKUP(Таблица1[[#This Row],[Order ID]],Таблица4[],2,FALSE),"")</f>
        <v/>
      </c>
      <c r="X1703" s="19">
        <f>NOT(IFERROR(VLOOKUP(Таблица1[[#This Row],[Order ID]],Таблица4[],2,FALSE),0))*1</f>
        <v>1</v>
      </c>
      <c r="Y1703" s="19">
        <f>IF(SUMPRODUCT(($F$2:$F1703=F1703)*1)&gt;1,0,1)</f>
        <v>0</v>
      </c>
    </row>
    <row r="1704" spans="1:25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9" t="str">
        <f>VLOOKUP(Таблица1[[#This Row],[Region]],Таблица5[],2,FALSE)</f>
        <v>Chuck Magee</v>
      </c>
      <c r="W1704" s="19" t="str">
        <f>IFERROR(VLOOKUP(Таблица1[[#This Row],[Order ID]],Таблица4[],2,FALSE),"")</f>
        <v/>
      </c>
      <c r="X1704" s="19">
        <f>NOT(IFERROR(VLOOKUP(Таблица1[[#This Row],[Order ID]],Таблица4[],2,FALSE),0))*1</f>
        <v>1</v>
      </c>
      <c r="Y1704" s="19">
        <f>IF(SUMPRODUCT(($F$2:$F1704=F1704)*1)&gt;1,0,1)</f>
        <v>0</v>
      </c>
    </row>
    <row r="1705" spans="1:25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9" t="str">
        <f>VLOOKUP(Таблица1[[#This Row],[Region]],Таблица5[],2,FALSE)</f>
        <v>Anna Andreadi</v>
      </c>
      <c r="W1705" s="19" t="str">
        <f>IFERROR(VLOOKUP(Таблица1[[#This Row],[Order ID]],Таблица4[],2,FALSE),"")</f>
        <v/>
      </c>
      <c r="X1705" s="19">
        <f>NOT(IFERROR(VLOOKUP(Таблица1[[#This Row],[Order ID]],Таблица4[],2,FALSE),0))*1</f>
        <v>1</v>
      </c>
      <c r="Y1705" s="19">
        <f>IF(SUMPRODUCT(($F$2:$F1705=F1705)*1)&gt;1,0,1)</f>
        <v>1</v>
      </c>
    </row>
    <row r="1706" spans="1:25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9" t="str">
        <f>VLOOKUP(Таблица1[[#This Row],[Region]],Таблица5[],2,FALSE)</f>
        <v>Anna Andreadi</v>
      </c>
      <c r="W1706" s="19" t="str">
        <f>IFERROR(VLOOKUP(Таблица1[[#This Row],[Order ID]],Таблица4[],2,FALSE),"")</f>
        <v/>
      </c>
      <c r="X1706" s="19">
        <f>NOT(IFERROR(VLOOKUP(Таблица1[[#This Row],[Order ID]],Таблица4[],2,FALSE),0))*1</f>
        <v>1</v>
      </c>
      <c r="Y1706" s="19">
        <f>IF(SUMPRODUCT(($F$2:$F1706=F1706)*1)&gt;1,0,1)</f>
        <v>0</v>
      </c>
    </row>
    <row r="1707" spans="1:25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9" t="str">
        <f>VLOOKUP(Таблица1[[#This Row],[Region]],Таблица5[],2,FALSE)</f>
        <v>Chuck Magee</v>
      </c>
      <c r="W1707" s="19" t="str">
        <f>IFERROR(VLOOKUP(Таблица1[[#This Row],[Order ID]],Таблица4[],2,FALSE),"")</f>
        <v/>
      </c>
      <c r="X1707" s="19">
        <f>NOT(IFERROR(VLOOKUP(Таблица1[[#This Row],[Order ID]],Таблица4[],2,FALSE),0))*1</f>
        <v>1</v>
      </c>
      <c r="Y1707" s="19">
        <f>IF(SUMPRODUCT(($F$2:$F1707=F1707)*1)&gt;1,0,1)</f>
        <v>0</v>
      </c>
    </row>
    <row r="1708" spans="1:25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9" t="str">
        <f>VLOOKUP(Таблица1[[#This Row],[Region]],Таблица5[],2,FALSE)</f>
        <v>Anna Andreadi</v>
      </c>
      <c r="W1708" s="19">
        <f>IFERROR(VLOOKUP(Таблица1[[#This Row],[Order ID]],Таблица4[],2,FALSE),"")</f>
        <v>1</v>
      </c>
      <c r="X1708" s="19">
        <f>NOT(IFERROR(VLOOKUP(Таблица1[[#This Row],[Order ID]],Таблица4[],2,FALSE),0))*1</f>
        <v>0</v>
      </c>
      <c r="Y1708" s="19">
        <f>IF(SUMPRODUCT(($F$2:$F1708=F1708)*1)&gt;1,0,1)</f>
        <v>1</v>
      </c>
    </row>
    <row r="1709" spans="1:25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9" t="str">
        <f>VLOOKUP(Таблица1[[#This Row],[Region]],Таблица5[],2,FALSE)</f>
        <v>Anna Andreadi</v>
      </c>
      <c r="W1709" s="19">
        <f>IFERROR(VLOOKUP(Таблица1[[#This Row],[Order ID]],Таблица4[],2,FALSE),"")</f>
        <v>1</v>
      </c>
      <c r="X1709" s="19">
        <f>NOT(IFERROR(VLOOKUP(Таблица1[[#This Row],[Order ID]],Таблица4[],2,FALSE),0))*1</f>
        <v>0</v>
      </c>
      <c r="Y1709" s="19">
        <f>IF(SUMPRODUCT(($F$2:$F1709=F1709)*1)&gt;1,0,1)</f>
        <v>0</v>
      </c>
    </row>
    <row r="1710" spans="1:25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9" t="str">
        <f>VLOOKUP(Таблица1[[#This Row],[Region]],Таблица5[],2,FALSE)</f>
        <v>Anna Andreadi</v>
      </c>
      <c r="W1710" s="19">
        <f>IFERROR(VLOOKUP(Таблица1[[#This Row],[Order ID]],Таблица4[],2,FALSE),"")</f>
        <v>1</v>
      </c>
      <c r="X1710" s="19">
        <f>NOT(IFERROR(VLOOKUP(Таблица1[[#This Row],[Order ID]],Таблица4[],2,FALSE),0))*1</f>
        <v>0</v>
      </c>
      <c r="Y1710" s="19">
        <f>IF(SUMPRODUCT(($F$2:$F1710=F1710)*1)&gt;1,0,1)</f>
        <v>0</v>
      </c>
    </row>
    <row r="1711" spans="1:25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9" t="str">
        <f>VLOOKUP(Таблица1[[#This Row],[Region]],Таблица5[],2,FALSE)</f>
        <v>Anna Andreadi</v>
      </c>
      <c r="W1711" s="19">
        <f>IFERROR(VLOOKUP(Таблица1[[#This Row],[Order ID]],Таблица4[],2,FALSE),"")</f>
        <v>1</v>
      </c>
      <c r="X1711" s="19">
        <f>NOT(IFERROR(VLOOKUP(Таблица1[[#This Row],[Order ID]],Таблица4[],2,FALSE),0))*1</f>
        <v>0</v>
      </c>
      <c r="Y1711" s="19">
        <f>IF(SUMPRODUCT(($F$2:$F1711=F1711)*1)&gt;1,0,1)</f>
        <v>0</v>
      </c>
    </row>
    <row r="1712" spans="1:25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9" t="str">
        <f>VLOOKUP(Таблица1[[#This Row],[Region]],Таблица5[],2,FALSE)</f>
        <v>Anna Andreadi</v>
      </c>
      <c r="W1712" s="19">
        <f>IFERROR(VLOOKUP(Таблица1[[#This Row],[Order ID]],Таблица4[],2,FALSE),"")</f>
        <v>1</v>
      </c>
      <c r="X1712" s="19">
        <f>NOT(IFERROR(VLOOKUP(Таблица1[[#This Row],[Order ID]],Таблица4[],2,FALSE),0))*1</f>
        <v>0</v>
      </c>
      <c r="Y1712" s="19">
        <f>IF(SUMPRODUCT(($F$2:$F1712=F1712)*1)&gt;1,0,1)</f>
        <v>0</v>
      </c>
    </row>
    <row r="1713" spans="1:25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9" t="str">
        <f>VLOOKUP(Таблица1[[#This Row],[Region]],Таблица5[],2,FALSE)</f>
        <v>Anna Andreadi</v>
      </c>
      <c r="W1713" s="19">
        <f>IFERROR(VLOOKUP(Таблица1[[#This Row],[Order ID]],Таблица4[],2,FALSE),"")</f>
        <v>1</v>
      </c>
      <c r="X1713" s="19">
        <f>NOT(IFERROR(VLOOKUP(Таблица1[[#This Row],[Order ID]],Таблица4[],2,FALSE),0))*1</f>
        <v>0</v>
      </c>
      <c r="Y1713" s="19">
        <f>IF(SUMPRODUCT(($F$2:$F1713=F1713)*1)&gt;1,0,1)</f>
        <v>0</v>
      </c>
    </row>
    <row r="1714" spans="1:25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9" t="str">
        <f>VLOOKUP(Таблица1[[#This Row],[Region]],Таблица5[],2,FALSE)</f>
        <v>Kelly Williams</v>
      </c>
      <c r="W1714" s="19" t="str">
        <f>IFERROR(VLOOKUP(Таблица1[[#This Row],[Order ID]],Таблица4[],2,FALSE),"")</f>
        <v/>
      </c>
      <c r="X1714" s="19">
        <f>NOT(IFERROR(VLOOKUP(Таблица1[[#This Row],[Order ID]],Таблица4[],2,FALSE),0))*1</f>
        <v>1</v>
      </c>
      <c r="Y1714" s="19">
        <f>IF(SUMPRODUCT(($F$2:$F1714=F1714)*1)&gt;1,0,1)</f>
        <v>0</v>
      </c>
    </row>
    <row r="1715" spans="1:25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9" t="str">
        <f>VLOOKUP(Таблица1[[#This Row],[Region]],Таблица5[],2,FALSE)</f>
        <v>Kelly Williams</v>
      </c>
      <c r="W1715" s="19" t="str">
        <f>IFERROR(VLOOKUP(Таблица1[[#This Row],[Order ID]],Таблица4[],2,FALSE),"")</f>
        <v/>
      </c>
      <c r="X1715" s="19">
        <f>NOT(IFERROR(VLOOKUP(Таблица1[[#This Row],[Order ID]],Таблица4[],2,FALSE),0))*1</f>
        <v>1</v>
      </c>
      <c r="Y1715" s="19">
        <f>IF(SUMPRODUCT(($F$2:$F1715=F1715)*1)&gt;1,0,1)</f>
        <v>0</v>
      </c>
    </row>
    <row r="1716" spans="1:25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9" t="str">
        <f>VLOOKUP(Таблица1[[#This Row],[Region]],Таблица5[],2,FALSE)</f>
        <v>Anna Andreadi</v>
      </c>
      <c r="W1716" s="19" t="str">
        <f>IFERROR(VLOOKUP(Таблица1[[#This Row],[Order ID]],Таблица4[],2,FALSE),"")</f>
        <v/>
      </c>
      <c r="X1716" s="19">
        <f>NOT(IFERROR(VLOOKUP(Таблица1[[#This Row],[Order ID]],Таблица4[],2,FALSE),0))*1</f>
        <v>1</v>
      </c>
      <c r="Y1716" s="19">
        <f>IF(SUMPRODUCT(($F$2:$F1716=F1716)*1)&gt;1,0,1)</f>
        <v>0</v>
      </c>
    </row>
    <row r="1717" spans="1:25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9" t="str">
        <f>VLOOKUP(Таблица1[[#This Row],[Region]],Таблица5[],2,FALSE)</f>
        <v>Chuck Magee</v>
      </c>
      <c r="W1717" s="19" t="str">
        <f>IFERROR(VLOOKUP(Таблица1[[#This Row],[Order ID]],Таблица4[],2,FALSE),"")</f>
        <v/>
      </c>
      <c r="X1717" s="19">
        <f>NOT(IFERROR(VLOOKUP(Таблица1[[#This Row],[Order ID]],Таблица4[],2,FALSE),0))*1</f>
        <v>1</v>
      </c>
      <c r="Y1717" s="19">
        <f>IF(SUMPRODUCT(($F$2:$F1717=F1717)*1)&gt;1,0,1)</f>
        <v>0</v>
      </c>
    </row>
    <row r="1718" spans="1:25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9" t="str">
        <f>VLOOKUP(Таблица1[[#This Row],[Region]],Таблица5[],2,FALSE)</f>
        <v>Chuck Magee</v>
      </c>
      <c r="W1718" s="19" t="str">
        <f>IFERROR(VLOOKUP(Таблица1[[#This Row],[Order ID]],Таблица4[],2,FALSE),"")</f>
        <v/>
      </c>
      <c r="X1718" s="19">
        <f>NOT(IFERROR(VLOOKUP(Таблица1[[#This Row],[Order ID]],Таблица4[],2,FALSE),0))*1</f>
        <v>1</v>
      </c>
      <c r="Y1718" s="19">
        <f>IF(SUMPRODUCT(($F$2:$F1718=F1718)*1)&gt;1,0,1)</f>
        <v>0</v>
      </c>
    </row>
    <row r="1719" spans="1:25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9" t="str">
        <f>VLOOKUP(Таблица1[[#This Row],[Region]],Таблица5[],2,FALSE)</f>
        <v>Chuck Magee</v>
      </c>
      <c r="W1719" s="19" t="str">
        <f>IFERROR(VLOOKUP(Таблица1[[#This Row],[Order ID]],Таблица4[],2,FALSE),"")</f>
        <v/>
      </c>
      <c r="X1719" s="19">
        <f>NOT(IFERROR(VLOOKUP(Таблица1[[#This Row],[Order ID]],Таблица4[],2,FALSE),0))*1</f>
        <v>1</v>
      </c>
      <c r="Y1719" s="19">
        <f>IF(SUMPRODUCT(($F$2:$F1719=F1719)*1)&gt;1,0,1)</f>
        <v>0</v>
      </c>
    </row>
    <row r="1720" spans="1:25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9" t="str">
        <f>VLOOKUP(Таблица1[[#This Row],[Region]],Таблица5[],2,FALSE)</f>
        <v>Chuck Magee</v>
      </c>
      <c r="W1720" s="19" t="str">
        <f>IFERROR(VLOOKUP(Таблица1[[#This Row],[Order ID]],Таблица4[],2,FALSE),"")</f>
        <v/>
      </c>
      <c r="X1720" s="19">
        <f>NOT(IFERROR(VLOOKUP(Таблица1[[#This Row],[Order ID]],Таблица4[],2,FALSE),0))*1</f>
        <v>1</v>
      </c>
      <c r="Y1720" s="19">
        <f>IF(SUMPRODUCT(($F$2:$F1720=F1720)*1)&gt;1,0,1)</f>
        <v>0</v>
      </c>
    </row>
    <row r="1721" spans="1:25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9" t="str">
        <f>VLOOKUP(Таблица1[[#This Row],[Region]],Таблица5[],2,FALSE)</f>
        <v>Chuck Magee</v>
      </c>
      <c r="W1721" s="19" t="str">
        <f>IFERROR(VLOOKUP(Таблица1[[#This Row],[Order ID]],Таблица4[],2,FALSE),"")</f>
        <v/>
      </c>
      <c r="X1721" s="19">
        <f>NOT(IFERROR(VLOOKUP(Таблица1[[#This Row],[Order ID]],Таблица4[],2,FALSE),0))*1</f>
        <v>1</v>
      </c>
      <c r="Y1721" s="19">
        <f>IF(SUMPRODUCT(($F$2:$F1721=F1721)*1)&gt;1,0,1)</f>
        <v>0</v>
      </c>
    </row>
    <row r="1722" spans="1:25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9" t="str">
        <f>VLOOKUP(Таблица1[[#This Row],[Region]],Таблица5[],2,FALSE)</f>
        <v>Chuck Magee</v>
      </c>
      <c r="W1722" s="19" t="str">
        <f>IFERROR(VLOOKUP(Таблица1[[#This Row],[Order ID]],Таблица4[],2,FALSE),"")</f>
        <v/>
      </c>
      <c r="X1722" s="19">
        <f>NOT(IFERROR(VLOOKUP(Таблица1[[#This Row],[Order ID]],Таблица4[],2,FALSE),0))*1</f>
        <v>1</v>
      </c>
      <c r="Y1722" s="19">
        <f>IF(SUMPRODUCT(($F$2:$F1722=F1722)*1)&gt;1,0,1)</f>
        <v>0</v>
      </c>
    </row>
    <row r="1723" spans="1:25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9" t="str">
        <f>VLOOKUP(Таблица1[[#This Row],[Region]],Таблица5[],2,FALSE)</f>
        <v>Kelly Williams</v>
      </c>
      <c r="W1723" s="19" t="str">
        <f>IFERROR(VLOOKUP(Таблица1[[#This Row],[Order ID]],Таблица4[],2,FALSE),"")</f>
        <v/>
      </c>
      <c r="X1723" s="19">
        <f>NOT(IFERROR(VLOOKUP(Таблица1[[#This Row],[Order ID]],Таблица4[],2,FALSE),0))*1</f>
        <v>1</v>
      </c>
      <c r="Y1723" s="19">
        <f>IF(SUMPRODUCT(($F$2:$F1723=F1723)*1)&gt;1,0,1)</f>
        <v>0</v>
      </c>
    </row>
    <row r="1724" spans="1:25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9" t="str">
        <f>VLOOKUP(Таблица1[[#This Row],[Region]],Таблица5[],2,FALSE)</f>
        <v>Kelly Williams</v>
      </c>
      <c r="W1724" s="19" t="str">
        <f>IFERROR(VLOOKUP(Таблица1[[#This Row],[Order ID]],Таблица4[],2,FALSE),"")</f>
        <v/>
      </c>
      <c r="X1724" s="19">
        <f>NOT(IFERROR(VLOOKUP(Таблица1[[#This Row],[Order ID]],Таблица4[],2,FALSE),0))*1</f>
        <v>1</v>
      </c>
      <c r="Y1724" s="19">
        <f>IF(SUMPRODUCT(($F$2:$F1724=F1724)*1)&gt;1,0,1)</f>
        <v>0</v>
      </c>
    </row>
    <row r="1725" spans="1:25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9" t="str">
        <f>VLOOKUP(Таблица1[[#This Row],[Region]],Таблица5[],2,FALSE)</f>
        <v>Kelly Williams</v>
      </c>
      <c r="W1725" s="19" t="str">
        <f>IFERROR(VLOOKUP(Таблица1[[#This Row],[Order ID]],Таблица4[],2,FALSE),"")</f>
        <v/>
      </c>
      <c r="X1725" s="19">
        <f>NOT(IFERROR(VLOOKUP(Таблица1[[#This Row],[Order ID]],Таблица4[],2,FALSE),0))*1</f>
        <v>1</v>
      </c>
      <c r="Y1725" s="19">
        <f>IF(SUMPRODUCT(($F$2:$F1725=F1725)*1)&gt;1,0,1)</f>
        <v>0</v>
      </c>
    </row>
    <row r="1726" spans="1:25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9" t="str">
        <f>VLOOKUP(Таблица1[[#This Row],[Region]],Таблица5[],2,FALSE)</f>
        <v>Chuck Magee</v>
      </c>
      <c r="W1726" s="19" t="str">
        <f>IFERROR(VLOOKUP(Таблица1[[#This Row],[Order ID]],Таблица4[],2,FALSE),"")</f>
        <v/>
      </c>
      <c r="X1726" s="19">
        <f>NOT(IFERROR(VLOOKUP(Таблица1[[#This Row],[Order ID]],Таблица4[],2,FALSE),0))*1</f>
        <v>1</v>
      </c>
      <c r="Y1726" s="19">
        <f>IF(SUMPRODUCT(($F$2:$F1726=F1726)*1)&gt;1,0,1)</f>
        <v>0</v>
      </c>
    </row>
    <row r="1727" spans="1:25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9" t="str">
        <f>VLOOKUP(Таблица1[[#This Row],[Region]],Таблица5[],2,FALSE)</f>
        <v>Chuck Magee</v>
      </c>
      <c r="W1727" s="19" t="str">
        <f>IFERROR(VLOOKUP(Таблица1[[#This Row],[Order ID]],Таблица4[],2,FALSE),"")</f>
        <v/>
      </c>
      <c r="X1727" s="19">
        <f>NOT(IFERROR(VLOOKUP(Таблица1[[#This Row],[Order ID]],Таблица4[],2,FALSE),0))*1</f>
        <v>1</v>
      </c>
      <c r="Y1727" s="19">
        <f>IF(SUMPRODUCT(($F$2:$F1727=F1727)*1)&gt;1,0,1)</f>
        <v>0</v>
      </c>
    </row>
    <row r="1728" spans="1:25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9" t="str">
        <f>VLOOKUP(Таблица1[[#This Row],[Region]],Таблица5[],2,FALSE)</f>
        <v>Chuck Magee</v>
      </c>
      <c r="W1728" s="19" t="str">
        <f>IFERROR(VLOOKUP(Таблица1[[#This Row],[Order ID]],Таблица4[],2,FALSE),"")</f>
        <v/>
      </c>
      <c r="X1728" s="19">
        <f>NOT(IFERROR(VLOOKUP(Таблица1[[#This Row],[Order ID]],Таблица4[],2,FALSE),0))*1</f>
        <v>1</v>
      </c>
      <c r="Y1728" s="19">
        <f>IF(SUMPRODUCT(($F$2:$F1728=F1728)*1)&gt;1,0,1)</f>
        <v>0</v>
      </c>
    </row>
    <row r="1729" spans="1:25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9" t="str">
        <f>VLOOKUP(Таблица1[[#This Row],[Region]],Таблица5[],2,FALSE)</f>
        <v>Chuck Magee</v>
      </c>
      <c r="W1729" s="19" t="str">
        <f>IFERROR(VLOOKUP(Таблица1[[#This Row],[Order ID]],Таблица4[],2,FALSE),"")</f>
        <v/>
      </c>
      <c r="X1729" s="19">
        <f>NOT(IFERROR(VLOOKUP(Таблица1[[#This Row],[Order ID]],Таблица4[],2,FALSE),0))*1</f>
        <v>1</v>
      </c>
      <c r="Y1729" s="19">
        <f>IF(SUMPRODUCT(($F$2:$F1729=F1729)*1)&gt;1,0,1)</f>
        <v>1</v>
      </c>
    </row>
    <row r="1730" spans="1:25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9" t="str">
        <f>VLOOKUP(Таблица1[[#This Row],[Region]],Таблица5[],2,FALSE)</f>
        <v>Cassandra Brandow</v>
      </c>
      <c r="W1730" s="19" t="str">
        <f>IFERROR(VLOOKUP(Таблица1[[#This Row],[Order ID]],Таблица4[],2,FALSE),"")</f>
        <v/>
      </c>
      <c r="X1730" s="19">
        <f>NOT(IFERROR(VLOOKUP(Таблица1[[#This Row],[Order ID]],Таблица4[],2,FALSE),0))*1</f>
        <v>1</v>
      </c>
      <c r="Y1730" s="19">
        <f>IF(SUMPRODUCT(($F$2:$F1730=F1730)*1)&gt;1,0,1)</f>
        <v>0</v>
      </c>
    </row>
    <row r="1731" spans="1:25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9" t="str">
        <f>VLOOKUP(Таблица1[[#This Row],[Region]],Таблица5[],2,FALSE)</f>
        <v>Cassandra Brandow</v>
      </c>
      <c r="W1731" s="19" t="str">
        <f>IFERROR(VLOOKUP(Таблица1[[#This Row],[Order ID]],Таблица4[],2,FALSE),"")</f>
        <v/>
      </c>
      <c r="X1731" s="19">
        <f>NOT(IFERROR(VLOOKUP(Таблица1[[#This Row],[Order ID]],Таблица4[],2,FALSE),0))*1</f>
        <v>1</v>
      </c>
      <c r="Y1731" s="19">
        <f>IF(SUMPRODUCT(($F$2:$F1731=F1731)*1)&gt;1,0,1)</f>
        <v>0</v>
      </c>
    </row>
    <row r="1732" spans="1:25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9" t="str">
        <f>VLOOKUP(Таблица1[[#This Row],[Region]],Таблица5[],2,FALSE)</f>
        <v>Cassandra Brandow</v>
      </c>
      <c r="W1732" s="19" t="str">
        <f>IFERROR(VLOOKUP(Таблица1[[#This Row],[Order ID]],Таблица4[],2,FALSE),"")</f>
        <v/>
      </c>
      <c r="X1732" s="19">
        <f>NOT(IFERROR(VLOOKUP(Таблица1[[#This Row],[Order ID]],Таблица4[],2,FALSE),0))*1</f>
        <v>1</v>
      </c>
      <c r="Y1732" s="19">
        <f>IF(SUMPRODUCT(($F$2:$F1732=F1732)*1)&gt;1,0,1)</f>
        <v>0</v>
      </c>
    </row>
    <row r="1733" spans="1:25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9" t="str">
        <f>VLOOKUP(Таблица1[[#This Row],[Region]],Таблица5[],2,FALSE)</f>
        <v>Cassandra Brandow</v>
      </c>
      <c r="W1733" s="19" t="str">
        <f>IFERROR(VLOOKUP(Таблица1[[#This Row],[Order ID]],Таблица4[],2,FALSE),"")</f>
        <v/>
      </c>
      <c r="X1733" s="19">
        <f>NOT(IFERROR(VLOOKUP(Таблица1[[#This Row],[Order ID]],Таблица4[],2,FALSE),0))*1</f>
        <v>1</v>
      </c>
      <c r="Y1733" s="19">
        <f>IF(SUMPRODUCT(($F$2:$F1733=F1733)*1)&gt;1,0,1)</f>
        <v>0</v>
      </c>
    </row>
    <row r="1734" spans="1:25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9" t="str">
        <f>VLOOKUP(Таблица1[[#This Row],[Region]],Таблица5[],2,FALSE)</f>
        <v>Kelly Williams</v>
      </c>
      <c r="W1734" s="19">
        <f>IFERROR(VLOOKUP(Таблица1[[#This Row],[Order ID]],Таблица4[],2,FALSE),"")</f>
        <v>1</v>
      </c>
      <c r="X1734" s="19">
        <f>NOT(IFERROR(VLOOKUP(Таблица1[[#This Row],[Order ID]],Таблица4[],2,FALSE),0))*1</f>
        <v>0</v>
      </c>
      <c r="Y1734" s="19">
        <f>IF(SUMPRODUCT(($F$2:$F1734=F1734)*1)&gt;1,0,1)</f>
        <v>0</v>
      </c>
    </row>
    <row r="1735" spans="1:25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9" t="str">
        <f>VLOOKUP(Таблица1[[#This Row],[Region]],Таблица5[],2,FALSE)</f>
        <v>Kelly Williams</v>
      </c>
      <c r="W1735" s="19">
        <f>IFERROR(VLOOKUP(Таблица1[[#This Row],[Order ID]],Таблица4[],2,FALSE),"")</f>
        <v>1</v>
      </c>
      <c r="X1735" s="19">
        <f>NOT(IFERROR(VLOOKUP(Таблица1[[#This Row],[Order ID]],Таблица4[],2,FALSE),0))*1</f>
        <v>0</v>
      </c>
      <c r="Y1735" s="19">
        <f>IF(SUMPRODUCT(($F$2:$F1735=F1735)*1)&gt;1,0,1)</f>
        <v>0</v>
      </c>
    </row>
    <row r="1736" spans="1:25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9" t="str">
        <f>VLOOKUP(Таблица1[[#This Row],[Region]],Таблица5[],2,FALSE)</f>
        <v>Cassandra Brandow</v>
      </c>
      <c r="W1736" s="19" t="str">
        <f>IFERROR(VLOOKUP(Таблица1[[#This Row],[Order ID]],Таблица4[],2,FALSE),"")</f>
        <v/>
      </c>
      <c r="X1736" s="19">
        <f>NOT(IFERROR(VLOOKUP(Таблица1[[#This Row],[Order ID]],Таблица4[],2,FALSE),0))*1</f>
        <v>1</v>
      </c>
      <c r="Y1736" s="19">
        <f>IF(SUMPRODUCT(($F$2:$F1736=F1736)*1)&gt;1,0,1)</f>
        <v>0</v>
      </c>
    </row>
    <row r="1737" spans="1:25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9" t="str">
        <f>VLOOKUP(Таблица1[[#This Row],[Region]],Таблица5[],2,FALSE)</f>
        <v>Cassandra Brandow</v>
      </c>
      <c r="W1737" s="19" t="str">
        <f>IFERROR(VLOOKUP(Таблица1[[#This Row],[Order ID]],Таблица4[],2,FALSE),"")</f>
        <v/>
      </c>
      <c r="X1737" s="19">
        <f>NOT(IFERROR(VLOOKUP(Таблица1[[#This Row],[Order ID]],Таблица4[],2,FALSE),0))*1</f>
        <v>1</v>
      </c>
      <c r="Y1737" s="19">
        <f>IF(SUMPRODUCT(($F$2:$F1737=F1737)*1)&gt;1,0,1)</f>
        <v>0</v>
      </c>
    </row>
    <row r="1738" spans="1:25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9" t="str">
        <f>VLOOKUP(Таблица1[[#This Row],[Region]],Таблица5[],2,FALSE)</f>
        <v>Cassandra Brandow</v>
      </c>
      <c r="W1738" s="19" t="str">
        <f>IFERROR(VLOOKUP(Таблица1[[#This Row],[Order ID]],Таблица4[],2,FALSE),"")</f>
        <v/>
      </c>
      <c r="X1738" s="19">
        <f>NOT(IFERROR(VLOOKUP(Таблица1[[#This Row],[Order ID]],Таблица4[],2,FALSE),0))*1</f>
        <v>1</v>
      </c>
      <c r="Y1738" s="19">
        <f>IF(SUMPRODUCT(($F$2:$F1738=F1738)*1)&gt;1,0,1)</f>
        <v>0</v>
      </c>
    </row>
    <row r="1739" spans="1:25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9" t="str">
        <f>VLOOKUP(Таблица1[[#This Row],[Region]],Таблица5[],2,FALSE)</f>
        <v>Anna Andreadi</v>
      </c>
      <c r="W1739" s="19" t="str">
        <f>IFERROR(VLOOKUP(Таблица1[[#This Row],[Order ID]],Таблица4[],2,FALSE),"")</f>
        <v/>
      </c>
      <c r="X1739" s="19">
        <f>NOT(IFERROR(VLOOKUP(Таблица1[[#This Row],[Order ID]],Таблица4[],2,FALSE),0))*1</f>
        <v>1</v>
      </c>
      <c r="Y1739" s="19">
        <f>IF(SUMPRODUCT(($F$2:$F1739=F1739)*1)&gt;1,0,1)</f>
        <v>0</v>
      </c>
    </row>
    <row r="1740" spans="1:25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9" t="str">
        <f>VLOOKUP(Таблица1[[#This Row],[Region]],Таблица5[],2,FALSE)</f>
        <v>Anna Andreadi</v>
      </c>
      <c r="W1740" s="19" t="str">
        <f>IFERROR(VLOOKUP(Таблица1[[#This Row],[Order ID]],Таблица4[],2,FALSE),"")</f>
        <v/>
      </c>
      <c r="X1740" s="19">
        <f>NOT(IFERROR(VLOOKUP(Таблица1[[#This Row],[Order ID]],Таблица4[],2,FALSE),0))*1</f>
        <v>1</v>
      </c>
      <c r="Y1740" s="19">
        <f>IF(SUMPRODUCT(($F$2:$F1740=F1740)*1)&gt;1,0,1)</f>
        <v>0</v>
      </c>
    </row>
    <row r="1741" spans="1:25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9" t="str">
        <f>VLOOKUP(Таблица1[[#This Row],[Region]],Таблица5[],2,FALSE)</f>
        <v>Anna Andreadi</v>
      </c>
      <c r="W1741" s="19" t="str">
        <f>IFERROR(VLOOKUP(Таблица1[[#This Row],[Order ID]],Таблица4[],2,FALSE),"")</f>
        <v/>
      </c>
      <c r="X1741" s="19">
        <f>NOT(IFERROR(VLOOKUP(Таблица1[[#This Row],[Order ID]],Таблица4[],2,FALSE),0))*1</f>
        <v>1</v>
      </c>
      <c r="Y1741" s="19">
        <f>IF(SUMPRODUCT(($F$2:$F1741=F1741)*1)&gt;1,0,1)</f>
        <v>0</v>
      </c>
    </row>
    <row r="1742" spans="1:25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9" t="str">
        <f>VLOOKUP(Таблица1[[#This Row],[Region]],Таблица5[],2,FALSE)</f>
        <v>Anna Andreadi</v>
      </c>
      <c r="W1742" s="19" t="str">
        <f>IFERROR(VLOOKUP(Таблица1[[#This Row],[Order ID]],Таблица4[],2,FALSE),"")</f>
        <v/>
      </c>
      <c r="X1742" s="19">
        <f>NOT(IFERROR(VLOOKUP(Таблица1[[#This Row],[Order ID]],Таблица4[],2,FALSE),0))*1</f>
        <v>1</v>
      </c>
      <c r="Y1742" s="19">
        <f>IF(SUMPRODUCT(($F$2:$F1742=F1742)*1)&gt;1,0,1)</f>
        <v>1</v>
      </c>
    </row>
    <row r="1743" spans="1:25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9" t="str">
        <f>VLOOKUP(Таблица1[[#This Row],[Region]],Таблица5[],2,FALSE)</f>
        <v>Chuck Magee</v>
      </c>
      <c r="W1743" s="19" t="str">
        <f>IFERROR(VLOOKUP(Таблица1[[#This Row],[Order ID]],Таблица4[],2,FALSE),"")</f>
        <v/>
      </c>
      <c r="X1743" s="19">
        <f>NOT(IFERROR(VLOOKUP(Таблица1[[#This Row],[Order ID]],Таблица4[],2,FALSE),0))*1</f>
        <v>1</v>
      </c>
      <c r="Y1743" s="19">
        <f>IF(SUMPRODUCT(($F$2:$F1743=F1743)*1)&gt;1,0,1)</f>
        <v>0</v>
      </c>
    </row>
    <row r="1744" spans="1:25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9" t="str">
        <f>VLOOKUP(Таблица1[[#This Row],[Region]],Таблица5[],2,FALSE)</f>
        <v>Chuck Magee</v>
      </c>
      <c r="W1744" s="19" t="str">
        <f>IFERROR(VLOOKUP(Таблица1[[#This Row],[Order ID]],Таблица4[],2,FALSE),"")</f>
        <v/>
      </c>
      <c r="X1744" s="19">
        <f>NOT(IFERROR(VLOOKUP(Таблица1[[#This Row],[Order ID]],Таблица4[],2,FALSE),0))*1</f>
        <v>1</v>
      </c>
      <c r="Y1744" s="19">
        <f>IF(SUMPRODUCT(($F$2:$F1744=F1744)*1)&gt;1,0,1)</f>
        <v>0</v>
      </c>
    </row>
    <row r="1745" spans="1:25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9" t="str">
        <f>VLOOKUP(Таблица1[[#This Row],[Region]],Таблица5[],2,FALSE)</f>
        <v>Chuck Magee</v>
      </c>
      <c r="W1745" s="19" t="str">
        <f>IFERROR(VLOOKUP(Таблица1[[#This Row],[Order ID]],Таблица4[],2,FALSE),"")</f>
        <v/>
      </c>
      <c r="X1745" s="19">
        <f>NOT(IFERROR(VLOOKUP(Таблица1[[#This Row],[Order ID]],Таблица4[],2,FALSE),0))*1</f>
        <v>1</v>
      </c>
      <c r="Y1745" s="19">
        <f>IF(SUMPRODUCT(($F$2:$F1745=F1745)*1)&gt;1,0,1)</f>
        <v>0</v>
      </c>
    </row>
    <row r="1746" spans="1:25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9" t="str">
        <f>VLOOKUP(Таблица1[[#This Row],[Region]],Таблица5[],2,FALSE)</f>
        <v>Chuck Magee</v>
      </c>
      <c r="W1746" s="19" t="str">
        <f>IFERROR(VLOOKUP(Таблица1[[#This Row],[Order ID]],Таблица4[],2,FALSE),"")</f>
        <v/>
      </c>
      <c r="X1746" s="19">
        <f>NOT(IFERROR(VLOOKUP(Таблица1[[#This Row],[Order ID]],Таблица4[],2,FALSE),0))*1</f>
        <v>1</v>
      </c>
      <c r="Y1746" s="19">
        <f>IF(SUMPRODUCT(($F$2:$F1746=F1746)*1)&gt;1,0,1)</f>
        <v>0</v>
      </c>
    </row>
    <row r="1747" spans="1:25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9" t="str">
        <f>VLOOKUP(Таблица1[[#This Row],[Region]],Таблица5[],2,FALSE)</f>
        <v>Chuck Magee</v>
      </c>
      <c r="W1747" s="19" t="str">
        <f>IFERROR(VLOOKUP(Таблица1[[#This Row],[Order ID]],Таблица4[],2,FALSE),"")</f>
        <v/>
      </c>
      <c r="X1747" s="19">
        <f>NOT(IFERROR(VLOOKUP(Таблица1[[#This Row],[Order ID]],Таблица4[],2,FALSE),0))*1</f>
        <v>1</v>
      </c>
      <c r="Y1747" s="19">
        <f>IF(SUMPRODUCT(($F$2:$F1747=F1747)*1)&gt;1,0,1)</f>
        <v>0</v>
      </c>
    </row>
    <row r="1748" spans="1:25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9" t="str">
        <f>VLOOKUP(Таблица1[[#This Row],[Region]],Таблица5[],2,FALSE)</f>
        <v>Cassandra Brandow</v>
      </c>
      <c r="W1748" s="19" t="str">
        <f>IFERROR(VLOOKUP(Таблица1[[#This Row],[Order ID]],Таблица4[],2,FALSE),"")</f>
        <v/>
      </c>
      <c r="X1748" s="19">
        <f>NOT(IFERROR(VLOOKUP(Таблица1[[#This Row],[Order ID]],Таблица4[],2,FALSE),0))*1</f>
        <v>1</v>
      </c>
      <c r="Y1748" s="19">
        <f>IF(SUMPRODUCT(($F$2:$F1748=F1748)*1)&gt;1,0,1)</f>
        <v>0</v>
      </c>
    </row>
    <row r="1749" spans="1:25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9" t="str">
        <f>VLOOKUP(Таблица1[[#This Row],[Region]],Таблица5[],2,FALSE)</f>
        <v>Cassandra Brandow</v>
      </c>
      <c r="W1749" s="19" t="str">
        <f>IFERROR(VLOOKUP(Таблица1[[#This Row],[Order ID]],Таблица4[],2,FALSE),"")</f>
        <v/>
      </c>
      <c r="X1749" s="19">
        <f>NOT(IFERROR(VLOOKUP(Таблица1[[#This Row],[Order ID]],Таблица4[],2,FALSE),0))*1</f>
        <v>1</v>
      </c>
      <c r="Y1749" s="19">
        <f>IF(SUMPRODUCT(($F$2:$F1749=F1749)*1)&gt;1,0,1)</f>
        <v>0</v>
      </c>
    </row>
    <row r="1750" spans="1:25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9" t="str">
        <f>VLOOKUP(Таблица1[[#This Row],[Region]],Таблица5[],2,FALSE)</f>
        <v>Kelly Williams</v>
      </c>
      <c r="W1750" s="19" t="str">
        <f>IFERROR(VLOOKUP(Таблица1[[#This Row],[Order ID]],Таблица4[],2,FALSE),"")</f>
        <v/>
      </c>
      <c r="X1750" s="19">
        <f>NOT(IFERROR(VLOOKUP(Таблица1[[#This Row],[Order ID]],Таблица4[],2,FALSE),0))*1</f>
        <v>1</v>
      </c>
      <c r="Y1750" s="19">
        <f>IF(SUMPRODUCT(($F$2:$F1750=F1750)*1)&gt;1,0,1)</f>
        <v>1</v>
      </c>
    </row>
    <row r="1751" spans="1:25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9" t="str">
        <f>VLOOKUP(Таблица1[[#This Row],[Region]],Таблица5[],2,FALSE)</f>
        <v>Kelly Williams</v>
      </c>
      <c r="W1751" s="19" t="str">
        <f>IFERROR(VLOOKUP(Таблица1[[#This Row],[Order ID]],Таблица4[],2,FALSE),"")</f>
        <v/>
      </c>
      <c r="X1751" s="19">
        <f>NOT(IFERROR(VLOOKUP(Таблица1[[#This Row],[Order ID]],Таблица4[],2,FALSE),0))*1</f>
        <v>1</v>
      </c>
      <c r="Y1751" s="19">
        <f>IF(SUMPRODUCT(($F$2:$F1751=F1751)*1)&gt;1,0,1)</f>
        <v>0</v>
      </c>
    </row>
    <row r="1752" spans="1:25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9" t="str">
        <f>VLOOKUP(Таблица1[[#This Row],[Region]],Таблица5[],2,FALSE)</f>
        <v>Kelly Williams</v>
      </c>
      <c r="W1752" s="19" t="str">
        <f>IFERROR(VLOOKUP(Таблица1[[#This Row],[Order ID]],Таблица4[],2,FALSE),"")</f>
        <v/>
      </c>
      <c r="X1752" s="19">
        <f>NOT(IFERROR(VLOOKUP(Таблица1[[#This Row],[Order ID]],Таблица4[],2,FALSE),0))*1</f>
        <v>1</v>
      </c>
      <c r="Y1752" s="19">
        <f>IF(SUMPRODUCT(($F$2:$F1752=F1752)*1)&gt;1,0,1)</f>
        <v>0</v>
      </c>
    </row>
    <row r="1753" spans="1:25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9" t="str">
        <f>VLOOKUP(Таблица1[[#This Row],[Region]],Таблица5[],2,FALSE)</f>
        <v>Anna Andreadi</v>
      </c>
      <c r="W1753" s="19" t="str">
        <f>IFERROR(VLOOKUP(Таблица1[[#This Row],[Order ID]],Таблица4[],2,FALSE),"")</f>
        <v/>
      </c>
      <c r="X1753" s="19">
        <f>NOT(IFERROR(VLOOKUP(Таблица1[[#This Row],[Order ID]],Таблица4[],2,FALSE),0))*1</f>
        <v>1</v>
      </c>
      <c r="Y1753" s="19">
        <f>IF(SUMPRODUCT(($F$2:$F1753=F1753)*1)&gt;1,0,1)</f>
        <v>1</v>
      </c>
    </row>
    <row r="1754" spans="1:25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9" t="str">
        <f>VLOOKUP(Таблица1[[#This Row],[Region]],Таблица5[],2,FALSE)</f>
        <v>Anna Andreadi</v>
      </c>
      <c r="W1754" s="19" t="str">
        <f>IFERROR(VLOOKUP(Таблица1[[#This Row],[Order ID]],Таблица4[],2,FALSE),"")</f>
        <v/>
      </c>
      <c r="X1754" s="19">
        <f>NOT(IFERROR(VLOOKUP(Таблица1[[#This Row],[Order ID]],Таблица4[],2,FALSE),0))*1</f>
        <v>1</v>
      </c>
      <c r="Y1754" s="19">
        <f>IF(SUMPRODUCT(($F$2:$F1754=F1754)*1)&gt;1,0,1)</f>
        <v>0</v>
      </c>
    </row>
    <row r="1755" spans="1:25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9" t="str">
        <f>VLOOKUP(Таблица1[[#This Row],[Region]],Таблица5[],2,FALSE)</f>
        <v>Anna Andreadi</v>
      </c>
      <c r="W1755" s="19" t="str">
        <f>IFERROR(VLOOKUP(Таблица1[[#This Row],[Order ID]],Таблица4[],2,FALSE),"")</f>
        <v/>
      </c>
      <c r="X1755" s="19">
        <f>NOT(IFERROR(VLOOKUP(Таблица1[[#This Row],[Order ID]],Таблица4[],2,FALSE),0))*1</f>
        <v>1</v>
      </c>
      <c r="Y1755" s="19">
        <f>IF(SUMPRODUCT(($F$2:$F1755=F1755)*1)&gt;1,0,1)</f>
        <v>0</v>
      </c>
    </row>
    <row r="1756" spans="1:25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9" t="str">
        <f>VLOOKUP(Таблица1[[#This Row],[Region]],Таблица5[],2,FALSE)</f>
        <v>Anna Andreadi</v>
      </c>
      <c r="W1756" s="19" t="str">
        <f>IFERROR(VLOOKUP(Таблица1[[#This Row],[Order ID]],Таблица4[],2,FALSE),"")</f>
        <v/>
      </c>
      <c r="X1756" s="19">
        <f>NOT(IFERROR(VLOOKUP(Таблица1[[#This Row],[Order ID]],Таблица4[],2,FALSE),0))*1</f>
        <v>1</v>
      </c>
      <c r="Y1756" s="19">
        <f>IF(SUMPRODUCT(($F$2:$F1756=F1756)*1)&gt;1,0,1)</f>
        <v>0</v>
      </c>
    </row>
    <row r="1757" spans="1:25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9" t="str">
        <f>VLOOKUP(Таблица1[[#This Row],[Region]],Таблица5[],2,FALSE)</f>
        <v>Kelly Williams</v>
      </c>
      <c r="W1757" s="19" t="str">
        <f>IFERROR(VLOOKUP(Таблица1[[#This Row],[Order ID]],Таблица4[],2,FALSE),"")</f>
        <v/>
      </c>
      <c r="X1757" s="19">
        <f>NOT(IFERROR(VLOOKUP(Таблица1[[#This Row],[Order ID]],Таблица4[],2,FALSE),0))*1</f>
        <v>1</v>
      </c>
      <c r="Y1757" s="19">
        <f>IF(SUMPRODUCT(($F$2:$F1757=F1757)*1)&gt;1,0,1)</f>
        <v>0</v>
      </c>
    </row>
    <row r="1758" spans="1:25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9" t="str">
        <f>VLOOKUP(Таблица1[[#This Row],[Region]],Таблица5[],2,FALSE)</f>
        <v>Kelly Williams</v>
      </c>
      <c r="W1758" s="19" t="str">
        <f>IFERROR(VLOOKUP(Таблица1[[#This Row],[Order ID]],Таблица4[],2,FALSE),"")</f>
        <v/>
      </c>
      <c r="X1758" s="19">
        <f>NOT(IFERROR(VLOOKUP(Таблица1[[#This Row],[Order ID]],Таблица4[],2,FALSE),0))*1</f>
        <v>1</v>
      </c>
      <c r="Y1758" s="19">
        <f>IF(SUMPRODUCT(($F$2:$F1758=F1758)*1)&gt;1,0,1)</f>
        <v>0</v>
      </c>
    </row>
    <row r="1759" spans="1:25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9" t="str">
        <f>VLOOKUP(Таблица1[[#This Row],[Region]],Таблица5[],2,FALSE)</f>
        <v>Kelly Williams</v>
      </c>
      <c r="W1759" s="19" t="str">
        <f>IFERROR(VLOOKUP(Таблица1[[#This Row],[Order ID]],Таблица4[],2,FALSE),"")</f>
        <v/>
      </c>
      <c r="X1759" s="19">
        <f>NOT(IFERROR(VLOOKUP(Таблица1[[#This Row],[Order ID]],Таблица4[],2,FALSE),0))*1</f>
        <v>1</v>
      </c>
      <c r="Y1759" s="19">
        <f>IF(SUMPRODUCT(($F$2:$F1759=F1759)*1)&gt;1,0,1)</f>
        <v>0</v>
      </c>
    </row>
    <row r="1760" spans="1:25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9" t="str">
        <f>VLOOKUP(Таблица1[[#This Row],[Region]],Таблица5[],2,FALSE)</f>
        <v>Kelly Williams</v>
      </c>
      <c r="W1760" s="19" t="str">
        <f>IFERROR(VLOOKUP(Таблица1[[#This Row],[Order ID]],Таблица4[],2,FALSE),"")</f>
        <v/>
      </c>
      <c r="X1760" s="19">
        <f>NOT(IFERROR(VLOOKUP(Таблица1[[#This Row],[Order ID]],Таблица4[],2,FALSE),0))*1</f>
        <v>1</v>
      </c>
      <c r="Y1760" s="19">
        <f>IF(SUMPRODUCT(($F$2:$F1760=F1760)*1)&gt;1,0,1)</f>
        <v>1</v>
      </c>
    </row>
    <row r="1761" spans="1:25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9" t="str">
        <f>VLOOKUP(Таблица1[[#This Row],[Region]],Таблица5[],2,FALSE)</f>
        <v>Chuck Magee</v>
      </c>
      <c r="W1761" s="19" t="str">
        <f>IFERROR(VLOOKUP(Таблица1[[#This Row],[Order ID]],Таблица4[],2,FALSE),"")</f>
        <v/>
      </c>
      <c r="X1761" s="19">
        <f>NOT(IFERROR(VLOOKUP(Таблица1[[#This Row],[Order ID]],Таблица4[],2,FALSE),0))*1</f>
        <v>1</v>
      </c>
      <c r="Y1761" s="19">
        <f>IF(SUMPRODUCT(($F$2:$F1761=F1761)*1)&gt;1,0,1)</f>
        <v>0</v>
      </c>
    </row>
    <row r="1762" spans="1:25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9" t="str">
        <f>VLOOKUP(Таблица1[[#This Row],[Region]],Таблица5[],2,FALSE)</f>
        <v>Anna Andreadi</v>
      </c>
      <c r="W1762" s="19">
        <f>IFERROR(VLOOKUP(Таблица1[[#This Row],[Order ID]],Таблица4[],2,FALSE),"")</f>
        <v>1</v>
      </c>
      <c r="X1762" s="19">
        <f>NOT(IFERROR(VLOOKUP(Таблица1[[#This Row],[Order ID]],Таблица4[],2,FALSE),0))*1</f>
        <v>0</v>
      </c>
      <c r="Y1762" s="19">
        <f>IF(SUMPRODUCT(($F$2:$F1762=F1762)*1)&gt;1,0,1)</f>
        <v>0</v>
      </c>
    </row>
    <row r="1763" spans="1:25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9" t="str">
        <f>VLOOKUP(Таблица1[[#This Row],[Region]],Таблица5[],2,FALSE)</f>
        <v>Anna Andreadi</v>
      </c>
      <c r="W1763" s="19">
        <f>IFERROR(VLOOKUP(Таблица1[[#This Row],[Order ID]],Таблица4[],2,FALSE),"")</f>
        <v>1</v>
      </c>
      <c r="X1763" s="19">
        <f>NOT(IFERROR(VLOOKUP(Таблица1[[#This Row],[Order ID]],Таблица4[],2,FALSE),0))*1</f>
        <v>0</v>
      </c>
      <c r="Y1763" s="19">
        <f>IF(SUMPRODUCT(($F$2:$F1763=F1763)*1)&gt;1,0,1)</f>
        <v>0</v>
      </c>
    </row>
    <row r="1764" spans="1:25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9" t="str">
        <f>VLOOKUP(Таблица1[[#This Row],[Region]],Таблица5[],2,FALSE)</f>
        <v>Anna Andreadi</v>
      </c>
      <c r="W1764" s="19">
        <f>IFERROR(VLOOKUP(Таблица1[[#This Row],[Order ID]],Таблица4[],2,FALSE),"")</f>
        <v>1</v>
      </c>
      <c r="X1764" s="19">
        <f>NOT(IFERROR(VLOOKUP(Таблица1[[#This Row],[Order ID]],Таблица4[],2,FALSE),0))*1</f>
        <v>0</v>
      </c>
      <c r="Y1764" s="19">
        <f>IF(SUMPRODUCT(($F$2:$F1764=F1764)*1)&gt;1,0,1)</f>
        <v>0</v>
      </c>
    </row>
    <row r="1765" spans="1:25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9" t="str">
        <f>VLOOKUP(Таблица1[[#This Row],[Region]],Таблица5[],2,FALSE)</f>
        <v>Cassandra Brandow</v>
      </c>
      <c r="W1765" s="19" t="str">
        <f>IFERROR(VLOOKUP(Таблица1[[#This Row],[Order ID]],Таблица4[],2,FALSE),"")</f>
        <v/>
      </c>
      <c r="X1765" s="19">
        <f>NOT(IFERROR(VLOOKUP(Таблица1[[#This Row],[Order ID]],Таблица4[],2,FALSE),0))*1</f>
        <v>1</v>
      </c>
      <c r="Y1765" s="19">
        <f>IF(SUMPRODUCT(($F$2:$F1765=F1765)*1)&gt;1,0,1)</f>
        <v>1</v>
      </c>
    </row>
    <row r="1766" spans="1:25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9" t="str">
        <f>VLOOKUP(Таблица1[[#This Row],[Region]],Таблица5[],2,FALSE)</f>
        <v>Cassandra Brandow</v>
      </c>
      <c r="W1766" s="19" t="str">
        <f>IFERROR(VLOOKUP(Таблица1[[#This Row],[Order ID]],Таблица4[],2,FALSE),"")</f>
        <v/>
      </c>
      <c r="X1766" s="19">
        <f>NOT(IFERROR(VLOOKUP(Таблица1[[#This Row],[Order ID]],Таблица4[],2,FALSE),0))*1</f>
        <v>1</v>
      </c>
      <c r="Y1766" s="19">
        <f>IF(SUMPRODUCT(($F$2:$F1766=F1766)*1)&gt;1,0,1)</f>
        <v>0</v>
      </c>
    </row>
    <row r="1767" spans="1:25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9" t="str">
        <f>VLOOKUP(Таблица1[[#This Row],[Region]],Таблица5[],2,FALSE)</f>
        <v>Cassandra Brandow</v>
      </c>
      <c r="W1767" s="19" t="str">
        <f>IFERROR(VLOOKUP(Таблица1[[#This Row],[Order ID]],Таблица4[],2,FALSE),"")</f>
        <v/>
      </c>
      <c r="X1767" s="19">
        <f>NOT(IFERROR(VLOOKUP(Таблица1[[#This Row],[Order ID]],Таблица4[],2,FALSE),0))*1</f>
        <v>1</v>
      </c>
      <c r="Y1767" s="19">
        <f>IF(SUMPRODUCT(($F$2:$F1767=F1767)*1)&gt;1,0,1)</f>
        <v>0</v>
      </c>
    </row>
    <row r="1768" spans="1:25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9" t="str">
        <f>VLOOKUP(Таблица1[[#This Row],[Region]],Таблица5[],2,FALSE)</f>
        <v>Cassandra Brandow</v>
      </c>
      <c r="W1768" s="19" t="str">
        <f>IFERROR(VLOOKUP(Таблица1[[#This Row],[Order ID]],Таблица4[],2,FALSE),"")</f>
        <v/>
      </c>
      <c r="X1768" s="19">
        <f>NOT(IFERROR(VLOOKUP(Таблица1[[#This Row],[Order ID]],Таблица4[],2,FALSE),0))*1</f>
        <v>1</v>
      </c>
      <c r="Y1768" s="19">
        <f>IF(SUMPRODUCT(($F$2:$F1768=F1768)*1)&gt;1,0,1)</f>
        <v>0</v>
      </c>
    </row>
    <row r="1769" spans="1:25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9" t="str">
        <f>VLOOKUP(Таблица1[[#This Row],[Region]],Таблица5[],2,FALSE)</f>
        <v>Cassandra Brandow</v>
      </c>
      <c r="W1769" s="19" t="str">
        <f>IFERROR(VLOOKUP(Таблица1[[#This Row],[Order ID]],Таблица4[],2,FALSE),"")</f>
        <v/>
      </c>
      <c r="X1769" s="19">
        <f>NOT(IFERROR(VLOOKUP(Таблица1[[#This Row],[Order ID]],Таблица4[],2,FALSE),0))*1</f>
        <v>1</v>
      </c>
      <c r="Y1769" s="19">
        <f>IF(SUMPRODUCT(($F$2:$F1769=F1769)*1)&gt;1,0,1)</f>
        <v>1</v>
      </c>
    </row>
    <row r="1770" spans="1:25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9" t="str">
        <f>VLOOKUP(Таблица1[[#This Row],[Region]],Таблица5[],2,FALSE)</f>
        <v>Cassandra Brandow</v>
      </c>
      <c r="W1770" s="19" t="str">
        <f>IFERROR(VLOOKUP(Таблица1[[#This Row],[Order ID]],Таблица4[],2,FALSE),"")</f>
        <v/>
      </c>
      <c r="X1770" s="19">
        <f>NOT(IFERROR(VLOOKUP(Таблица1[[#This Row],[Order ID]],Таблица4[],2,FALSE),0))*1</f>
        <v>1</v>
      </c>
      <c r="Y1770" s="19">
        <f>IF(SUMPRODUCT(($F$2:$F1770=F1770)*1)&gt;1,0,1)</f>
        <v>0</v>
      </c>
    </row>
    <row r="1771" spans="1:25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9" t="str">
        <f>VLOOKUP(Таблица1[[#This Row],[Region]],Таблица5[],2,FALSE)</f>
        <v>Kelly Williams</v>
      </c>
      <c r="W1771" s="19" t="str">
        <f>IFERROR(VLOOKUP(Таблица1[[#This Row],[Order ID]],Таблица4[],2,FALSE),"")</f>
        <v/>
      </c>
      <c r="X1771" s="19">
        <f>NOT(IFERROR(VLOOKUP(Таблица1[[#This Row],[Order ID]],Таблица4[],2,FALSE),0))*1</f>
        <v>1</v>
      </c>
      <c r="Y1771" s="19">
        <f>IF(SUMPRODUCT(($F$2:$F1771=F1771)*1)&gt;1,0,1)</f>
        <v>0</v>
      </c>
    </row>
    <row r="1772" spans="1:25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9" t="str">
        <f>VLOOKUP(Таблица1[[#This Row],[Region]],Таблица5[],2,FALSE)</f>
        <v>Kelly Williams</v>
      </c>
      <c r="W1772" s="19" t="str">
        <f>IFERROR(VLOOKUP(Таблица1[[#This Row],[Order ID]],Таблица4[],2,FALSE),"")</f>
        <v/>
      </c>
      <c r="X1772" s="19">
        <f>NOT(IFERROR(VLOOKUP(Таблица1[[#This Row],[Order ID]],Таблица4[],2,FALSE),0))*1</f>
        <v>1</v>
      </c>
      <c r="Y1772" s="19">
        <f>IF(SUMPRODUCT(($F$2:$F1772=F1772)*1)&gt;1,0,1)</f>
        <v>0</v>
      </c>
    </row>
    <row r="1773" spans="1:25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9" t="str">
        <f>VLOOKUP(Таблица1[[#This Row],[Region]],Таблица5[],2,FALSE)</f>
        <v>Kelly Williams</v>
      </c>
      <c r="W1773" s="19" t="str">
        <f>IFERROR(VLOOKUP(Таблица1[[#This Row],[Order ID]],Таблица4[],2,FALSE),"")</f>
        <v/>
      </c>
      <c r="X1773" s="19">
        <f>NOT(IFERROR(VLOOKUP(Таблица1[[#This Row],[Order ID]],Таблица4[],2,FALSE),0))*1</f>
        <v>1</v>
      </c>
      <c r="Y1773" s="19">
        <f>IF(SUMPRODUCT(($F$2:$F1773=F1773)*1)&gt;1,0,1)</f>
        <v>0</v>
      </c>
    </row>
    <row r="1774" spans="1:25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9" t="str">
        <f>VLOOKUP(Таблица1[[#This Row],[Region]],Таблица5[],2,FALSE)</f>
        <v>Kelly Williams</v>
      </c>
      <c r="W1774" s="19" t="str">
        <f>IFERROR(VLOOKUP(Таблица1[[#This Row],[Order ID]],Таблица4[],2,FALSE),"")</f>
        <v/>
      </c>
      <c r="X1774" s="19">
        <f>NOT(IFERROR(VLOOKUP(Таблица1[[#This Row],[Order ID]],Таблица4[],2,FALSE),0))*1</f>
        <v>1</v>
      </c>
      <c r="Y1774" s="19">
        <f>IF(SUMPRODUCT(($F$2:$F1774=F1774)*1)&gt;1,0,1)</f>
        <v>0</v>
      </c>
    </row>
    <row r="1775" spans="1:25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9" t="str">
        <f>VLOOKUP(Таблица1[[#This Row],[Region]],Таблица5[],2,FALSE)</f>
        <v>Chuck Magee</v>
      </c>
      <c r="W1775" s="19" t="str">
        <f>IFERROR(VLOOKUP(Таблица1[[#This Row],[Order ID]],Таблица4[],2,FALSE),"")</f>
        <v/>
      </c>
      <c r="X1775" s="19">
        <f>NOT(IFERROR(VLOOKUP(Таблица1[[#This Row],[Order ID]],Таблица4[],2,FALSE),0))*1</f>
        <v>1</v>
      </c>
      <c r="Y1775" s="19">
        <f>IF(SUMPRODUCT(($F$2:$F1775=F1775)*1)&gt;1,0,1)</f>
        <v>0</v>
      </c>
    </row>
    <row r="1776" spans="1:25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9" t="str">
        <f>VLOOKUP(Таблица1[[#This Row],[Region]],Таблица5[],2,FALSE)</f>
        <v>Chuck Magee</v>
      </c>
      <c r="W1776" s="19" t="str">
        <f>IFERROR(VLOOKUP(Таблица1[[#This Row],[Order ID]],Таблица4[],2,FALSE),"")</f>
        <v/>
      </c>
      <c r="X1776" s="19">
        <f>NOT(IFERROR(VLOOKUP(Таблица1[[#This Row],[Order ID]],Таблица4[],2,FALSE),0))*1</f>
        <v>1</v>
      </c>
      <c r="Y1776" s="19">
        <f>IF(SUMPRODUCT(($F$2:$F1776=F1776)*1)&gt;1,0,1)</f>
        <v>0</v>
      </c>
    </row>
    <row r="1777" spans="1:25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9" t="str">
        <f>VLOOKUP(Таблица1[[#This Row],[Region]],Таблица5[],2,FALSE)</f>
        <v>Chuck Magee</v>
      </c>
      <c r="W1777" s="19" t="str">
        <f>IFERROR(VLOOKUP(Таблица1[[#This Row],[Order ID]],Таблица4[],2,FALSE),"")</f>
        <v/>
      </c>
      <c r="X1777" s="19">
        <f>NOT(IFERROR(VLOOKUP(Таблица1[[#This Row],[Order ID]],Таблица4[],2,FALSE),0))*1</f>
        <v>1</v>
      </c>
      <c r="Y1777" s="19">
        <f>IF(SUMPRODUCT(($F$2:$F1777=F1777)*1)&gt;1,0,1)</f>
        <v>0</v>
      </c>
    </row>
    <row r="1778" spans="1:25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9" t="str">
        <f>VLOOKUP(Таблица1[[#This Row],[Region]],Таблица5[],2,FALSE)</f>
        <v>Chuck Magee</v>
      </c>
      <c r="W1778" s="19" t="str">
        <f>IFERROR(VLOOKUP(Таблица1[[#This Row],[Order ID]],Таблица4[],2,FALSE),"")</f>
        <v/>
      </c>
      <c r="X1778" s="19">
        <f>NOT(IFERROR(VLOOKUP(Таблица1[[#This Row],[Order ID]],Таблица4[],2,FALSE),0))*1</f>
        <v>1</v>
      </c>
      <c r="Y1778" s="19">
        <f>IF(SUMPRODUCT(($F$2:$F1778=F1778)*1)&gt;1,0,1)</f>
        <v>0</v>
      </c>
    </row>
    <row r="1779" spans="1:25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9" t="str">
        <f>VLOOKUP(Таблица1[[#This Row],[Region]],Таблица5[],2,FALSE)</f>
        <v>Anna Andreadi</v>
      </c>
      <c r="W1779" s="19" t="str">
        <f>IFERROR(VLOOKUP(Таблица1[[#This Row],[Order ID]],Таблица4[],2,FALSE),"")</f>
        <v/>
      </c>
      <c r="X1779" s="19">
        <f>NOT(IFERROR(VLOOKUP(Таблица1[[#This Row],[Order ID]],Таблица4[],2,FALSE),0))*1</f>
        <v>1</v>
      </c>
      <c r="Y1779" s="19">
        <f>IF(SUMPRODUCT(($F$2:$F1779=F1779)*1)&gt;1,0,1)</f>
        <v>0</v>
      </c>
    </row>
    <row r="1780" spans="1:25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9" t="str">
        <f>VLOOKUP(Таблица1[[#This Row],[Region]],Таблица5[],2,FALSE)</f>
        <v>Anna Andreadi</v>
      </c>
      <c r="W1780" s="19" t="str">
        <f>IFERROR(VLOOKUP(Таблица1[[#This Row],[Order ID]],Таблица4[],2,FALSE),"")</f>
        <v/>
      </c>
      <c r="X1780" s="19">
        <f>NOT(IFERROR(VLOOKUP(Таблица1[[#This Row],[Order ID]],Таблица4[],2,FALSE),0))*1</f>
        <v>1</v>
      </c>
      <c r="Y1780" s="19">
        <f>IF(SUMPRODUCT(($F$2:$F1780=F1780)*1)&gt;1,0,1)</f>
        <v>0</v>
      </c>
    </row>
    <row r="1781" spans="1:25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9" t="str">
        <f>VLOOKUP(Таблица1[[#This Row],[Region]],Таблица5[],2,FALSE)</f>
        <v>Chuck Magee</v>
      </c>
      <c r="W1781" s="19" t="str">
        <f>IFERROR(VLOOKUP(Таблица1[[#This Row],[Order ID]],Таблица4[],2,FALSE),"")</f>
        <v/>
      </c>
      <c r="X1781" s="19">
        <f>NOT(IFERROR(VLOOKUP(Таблица1[[#This Row],[Order ID]],Таблица4[],2,FALSE),0))*1</f>
        <v>1</v>
      </c>
      <c r="Y1781" s="19">
        <f>IF(SUMPRODUCT(($F$2:$F1781=F1781)*1)&gt;1,0,1)</f>
        <v>0</v>
      </c>
    </row>
    <row r="1782" spans="1:25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9" t="str">
        <f>VLOOKUP(Таблица1[[#This Row],[Region]],Таблица5[],2,FALSE)</f>
        <v>Chuck Magee</v>
      </c>
      <c r="W1782" s="19" t="str">
        <f>IFERROR(VLOOKUP(Таблица1[[#This Row],[Order ID]],Таблица4[],2,FALSE),"")</f>
        <v/>
      </c>
      <c r="X1782" s="19">
        <f>NOT(IFERROR(VLOOKUP(Таблица1[[#This Row],[Order ID]],Таблица4[],2,FALSE),0))*1</f>
        <v>1</v>
      </c>
      <c r="Y1782" s="19">
        <f>IF(SUMPRODUCT(($F$2:$F1782=F1782)*1)&gt;1,0,1)</f>
        <v>0</v>
      </c>
    </row>
    <row r="1783" spans="1:25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9" t="str">
        <f>VLOOKUP(Таблица1[[#This Row],[Region]],Таблица5[],2,FALSE)</f>
        <v>Chuck Magee</v>
      </c>
      <c r="W1783" s="19" t="str">
        <f>IFERROR(VLOOKUP(Таблица1[[#This Row],[Order ID]],Таблица4[],2,FALSE),"")</f>
        <v/>
      </c>
      <c r="X1783" s="19">
        <f>NOT(IFERROR(VLOOKUP(Таблица1[[#This Row],[Order ID]],Таблица4[],2,FALSE),0))*1</f>
        <v>1</v>
      </c>
      <c r="Y1783" s="19">
        <f>IF(SUMPRODUCT(($F$2:$F1783=F1783)*1)&gt;1,0,1)</f>
        <v>0</v>
      </c>
    </row>
    <row r="1784" spans="1:25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9" t="str">
        <f>VLOOKUP(Таблица1[[#This Row],[Region]],Таблица5[],2,FALSE)</f>
        <v>Chuck Magee</v>
      </c>
      <c r="W1784" s="19" t="str">
        <f>IFERROR(VLOOKUP(Таблица1[[#This Row],[Order ID]],Таблица4[],2,FALSE),"")</f>
        <v/>
      </c>
      <c r="X1784" s="19">
        <f>NOT(IFERROR(VLOOKUP(Таблица1[[#This Row],[Order ID]],Таблица4[],2,FALSE),0))*1</f>
        <v>1</v>
      </c>
      <c r="Y1784" s="19">
        <f>IF(SUMPRODUCT(($F$2:$F1784=F1784)*1)&gt;1,0,1)</f>
        <v>0</v>
      </c>
    </row>
    <row r="1785" spans="1:25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9" t="str">
        <f>VLOOKUP(Таблица1[[#This Row],[Region]],Таблица5[],2,FALSE)</f>
        <v>Kelly Williams</v>
      </c>
      <c r="W1785" s="19" t="str">
        <f>IFERROR(VLOOKUP(Таблица1[[#This Row],[Order ID]],Таблица4[],2,FALSE),"")</f>
        <v/>
      </c>
      <c r="X1785" s="19">
        <f>NOT(IFERROR(VLOOKUP(Таблица1[[#This Row],[Order ID]],Таблица4[],2,FALSE),0))*1</f>
        <v>1</v>
      </c>
      <c r="Y1785" s="19">
        <f>IF(SUMPRODUCT(($F$2:$F1785=F1785)*1)&gt;1,0,1)</f>
        <v>1</v>
      </c>
    </row>
    <row r="1786" spans="1:25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9" t="str">
        <f>VLOOKUP(Таблица1[[#This Row],[Region]],Таблица5[],2,FALSE)</f>
        <v>Kelly Williams</v>
      </c>
      <c r="W1786" s="19" t="str">
        <f>IFERROR(VLOOKUP(Таблица1[[#This Row],[Order ID]],Таблица4[],2,FALSE),"")</f>
        <v/>
      </c>
      <c r="X1786" s="19">
        <f>NOT(IFERROR(VLOOKUP(Таблица1[[#This Row],[Order ID]],Таблица4[],2,FALSE),0))*1</f>
        <v>1</v>
      </c>
      <c r="Y1786" s="19">
        <f>IF(SUMPRODUCT(($F$2:$F1786=F1786)*1)&gt;1,0,1)</f>
        <v>0</v>
      </c>
    </row>
    <row r="1787" spans="1:25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9" t="str">
        <f>VLOOKUP(Таблица1[[#This Row],[Region]],Таблица5[],2,FALSE)</f>
        <v>Kelly Williams</v>
      </c>
      <c r="W1787" s="19" t="str">
        <f>IFERROR(VLOOKUP(Таблица1[[#This Row],[Order ID]],Таблица4[],2,FALSE),"")</f>
        <v/>
      </c>
      <c r="X1787" s="19">
        <f>NOT(IFERROR(VLOOKUP(Таблица1[[#This Row],[Order ID]],Таблица4[],2,FALSE),0))*1</f>
        <v>1</v>
      </c>
      <c r="Y1787" s="19">
        <f>IF(SUMPRODUCT(($F$2:$F1787=F1787)*1)&gt;1,0,1)</f>
        <v>0</v>
      </c>
    </row>
    <row r="1788" spans="1:25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9" t="str">
        <f>VLOOKUP(Таблица1[[#This Row],[Region]],Таблица5[],2,FALSE)</f>
        <v>Kelly Williams</v>
      </c>
      <c r="W1788" s="19" t="str">
        <f>IFERROR(VLOOKUP(Таблица1[[#This Row],[Order ID]],Таблица4[],2,FALSE),"")</f>
        <v/>
      </c>
      <c r="X1788" s="19">
        <f>NOT(IFERROR(VLOOKUP(Таблица1[[#This Row],[Order ID]],Таблица4[],2,FALSE),0))*1</f>
        <v>1</v>
      </c>
      <c r="Y1788" s="19">
        <f>IF(SUMPRODUCT(($F$2:$F1788=F1788)*1)&gt;1,0,1)</f>
        <v>0</v>
      </c>
    </row>
    <row r="1789" spans="1:25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9" t="str">
        <f>VLOOKUP(Таблица1[[#This Row],[Region]],Таблица5[],2,FALSE)</f>
        <v>Kelly Williams</v>
      </c>
      <c r="W1789" s="19" t="str">
        <f>IFERROR(VLOOKUP(Таблица1[[#This Row],[Order ID]],Таблица4[],2,FALSE),"")</f>
        <v/>
      </c>
      <c r="X1789" s="19">
        <f>NOT(IFERROR(VLOOKUP(Таблица1[[#This Row],[Order ID]],Таблица4[],2,FALSE),0))*1</f>
        <v>1</v>
      </c>
      <c r="Y1789" s="19">
        <f>IF(SUMPRODUCT(($F$2:$F1789=F1789)*1)&gt;1,0,1)</f>
        <v>1</v>
      </c>
    </row>
    <row r="1790" spans="1:25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9" t="str">
        <f>VLOOKUP(Таблица1[[#This Row],[Region]],Таблица5[],2,FALSE)</f>
        <v>Kelly Williams</v>
      </c>
      <c r="W1790" s="19" t="str">
        <f>IFERROR(VLOOKUP(Таблица1[[#This Row],[Order ID]],Таблица4[],2,FALSE),"")</f>
        <v/>
      </c>
      <c r="X1790" s="19">
        <f>NOT(IFERROR(VLOOKUP(Таблица1[[#This Row],[Order ID]],Таблица4[],2,FALSE),0))*1</f>
        <v>1</v>
      </c>
      <c r="Y1790" s="19">
        <f>IF(SUMPRODUCT(($F$2:$F1790=F1790)*1)&gt;1,0,1)</f>
        <v>0</v>
      </c>
    </row>
    <row r="1791" spans="1:25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9" t="str">
        <f>VLOOKUP(Таблица1[[#This Row],[Region]],Таблица5[],2,FALSE)</f>
        <v>Kelly Williams</v>
      </c>
      <c r="W1791" s="19" t="str">
        <f>IFERROR(VLOOKUP(Таблица1[[#This Row],[Order ID]],Таблица4[],2,FALSE),"")</f>
        <v/>
      </c>
      <c r="X1791" s="19">
        <f>NOT(IFERROR(VLOOKUP(Таблица1[[#This Row],[Order ID]],Таблица4[],2,FALSE),0))*1</f>
        <v>1</v>
      </c>
      <c r="Y1791" s="19">
        <f>IF(SUMPRODUCT(($F$2:$F1791=F1791)*1)&gt;1,0,1)</f>
        <v>0</v>
      </c>
    </row>
    <row r="1792" spans="1:25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9" t="str">
        <f>VLOOKUP(Таблица1[[#This Row],[Region]],Таблица5[],2,FALSE)</f>
        <v>Chuck Magee</v>
      </c>
      <c r="W1792" s="19" t="str">
        <f>IFERROR(VLOOKUP(Таблица1[[#This Row],[Order ID]],Таблица4[],2,FALSE),"")</f>
        <v/>
      </c>
      <c r="X1792" s="19">
        <f>NOT(IFERROR(VLOOKUP(Таблица1[[#This Row],[Order ID]],Таблица4[],2,FALSE),0))*1</f>
        <v>1</v>
      </c>
      <c r="Y1792" s="19">
        <f>IF(SUMPRODUCT(($F$2:$F1792=F1792)*1)&gt;1,0,1)</f>
        <v>0</v>
      </c>
    </row>
    <row r="1793" spans="1:25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9" t="str">
        <f>VLOOKUP(Таблица1[[#This Row],[Region]],Таблица5[],2,FALSE)</f>
        <v>Kelly Williams</v>
      </c>
      <c r="W1793" s="19" t="str">
        <f>IFERROR(VLOOKUP(Таблица1[[#This Row],[Order ID]],Таблица4[],2,FALSE),"")</f>
        <v/>
      </c>
      <c r="X1793" s="19">
        <f>NOT(IFERROR(VLOOKUP(Таблица1[[#This Row],[Order ID]],Таблица4[],2,FALSE),0))*1</f>
        <v>1</v>
      </c>
      <c r="Y1793" s="19">
        <f>IF(SUMPRODUCT(($F$2:$F1793=F1793)*1)&gt;1,0,1)</f>
        <v>0</v>
      </c>
    </row>
    <row r="1794" spans="1:25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9" t="str">
        <f>VLOOKUP(Таблица1[[#This Row],[Region]],Таблица5[],2,FALSE)</f>
        <v>Kelly Williams</v>
      </c>
      <c r="W1794" s="19" t="str">
        <f>IFERROR(VLOOKUP(Таблица1[[#This Row],[Order ID]],Таблица4[],2,FALSE),"")</f>
        <v/>
      </c>
      <c r="X1794" s="19">
        <f>NOT(IFERROR(VLOOKUP(Таблица1[[#This Row],[Order ID]],Таблица4[],2,FALSE),0))*1</f>
        <v>1</v>
      </c>
      <c r="Y1794" s="19">
        <f>IF(SUMPRODUCT(($F$2:$F1794=F1794)*1)&gt;1,0,1)</f>
        <v>0</v>
      </c>
    </row>
    <row r="1795" spans="1:25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9" t="str">
        <f>VLOOKUP(Таблица1[[#This Row],[Region]],Таблица5[],2,FALSE)</f>
        <v>Kelly Williams</v>
      </c>
      <c r="W1795" s="19" t="str">
        <f>IFERROR(VLOOKUP(Таблица1[[#This Row],[Order ID]],Таблица4[],2,FALSE),"")</f>
        <v/>
      </c>
      <c r="X1795" s="19">
        <f>NOT(IFERROR(VLOOKUP(Таблица1[[#This Row],[Order ID]],Таблица4[],2,FALSE),0))*1</f>
        <v>1</v>
      </c>
      <c r="Y1795" s="19">
        <f>IF(SUMPRODUCT(($F$2:$F1795=F1795)*1)&gt;1,0,1)</f>
        <v>1</v>
      </c>
    </row>
    <row r="1796" spans="1:25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9" t="str">
        <f>VLOOKUP(Таблица1[[#This Row],[Region]],Таблица5[],2,FALSE)</f>
        <v>Kelly Williams</v>
      </c>
      <c r="W1796" s="19" t="str">
        <f>IFERROR(VLOOKUP(Таблица1[[#This Row],[Order ID]],Таблица4[],2,FALSE),"")</f>
        <v/>
      </c>
      <c r="X1796" s="19">
        <f>NOT(IFERROR(VLOOKUP(Таблица1[[#This Row],[Order ID]],Таблица4[],2,FALSE),0))*1</f>
        <v>1</v>
      </c>
      <c r="Y1796" s="19">
        <f>IF(SUMPRODUCT(($F$2:$F1796=F1796)*1)&gt;1,0,1)</f>
        <v>1</v>
      </c>
    </row>
    <row r="1797" spans="1:25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9" t="str">
        <f>VLOOKUP(Таблица1[[#This Row],[Region]],Таблица5[],2,FALSE)</f>
        <v>Chuck Magee</v>
      </c>
      <c r="W1797" s="19" t="str">
        <f>IFERROR(VLOOKUP(Таблица1[[#This Row],[Order ID]],Таблица4[],2,FALSE),"")</f>
        <v/>
      </c>
      <c r="X1797" s="19">
        <f>NOT(IFERROR(VLOOKUP(Таблица1[[#This Row],[Order ID]],Таблица4[],2,FALSE),0))*1</f>
        <v>1</v>
      </c>
      <c r="Y1797" s="19">
        <f>IF(SUMPRODUCT(($F$2:$F1797=F1797)*1)&gt;1,0,1)</f>
        <v>0</v>
      </c>
    </row>
    <row r="1798" spans="1:25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9" t="str">
        <f>VLOOKUP(Таблица1[[#This Row],[Region]],Таблица5[],2,FALSE)</f>
        <v>Chuck Magee</v>
      </c>
      <c r="W1798" s="19" t="str">
        <f>IFERROR(VLOOKUP(Таблица1[[#This Row],[Order ID]],Таблица4[],2,FALSE),"")</f>
        <v/>
      </c>
      <c r="X1798" s="19">
        <f>NOT(IFERROR(VLOOKUP(Таблица1[[#This Row],[Order ID]],Таблица4[],2,FALSE),0))*1</f>
        <v>1</v>
      </c>
      <c r="Y1798" s="19">
        <f>IF(SUMPRODUCT(($F$2:$F1798=F1798)*1)&gt;1,0,1)</f>
        <v>0</v>
      </c>
    </row>
    <row r="1799" spans="1:25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9" t="str">
        <f>VLOOKUP(Таблица1[[#This Row],[Region]],Таблица5[],2,FALSE)</f>
        <v>Chuck Magee</v>
      </c>
      <c r="W1799" s="19" t="str">
        <f>IFERROR(VLOOKUP(Таблица1[[#This Row],[Order ID]],Таблица4[],2,FALSE),"")</f>
        <v/>
      </c>
      <c r="X1799" s="19">
        <f>NOT(IFERROR(VLOOKUP(Таблица1[[#This Row],[Order ID]],Таблица4[],2,FALSE),0))*1</f>
        <v>1</v>
      </c>
      <c r="Y1799" s="19">
        <f>IF(SUMPRODUCT(($F$2:$F1799=F1799)*1)&gt;1,0,1)</f>
        <v>0</v>
      </c>
    </row>
    <row r="1800" spans="1:25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9" t="str">
        <f>VLOOKUP(Таблица1[[#This Row],[Region]],Таблица5[],2,FALSE)</f>
        <v>Anna Andreadi</v>
      </c>
      <c r="W1800" s="19" t="str">
        <f>IFERROR(VLOOKUP(Таблица1[[#This Row],[Order ID]],Таблица4[],2,FALSE),"")</f>
        <v/>
      </c>
      <c r="X1800" s="19">
        <f>NOT(IFERROR(VLOOKUP(Таблица1[[#This Row],[Order ID]],Таблица4[],2,FALSE),0))*1</f>
        <v>1</v>
      </c>
      <c r="Y1800" s="19">
        <f>IF(SUMPRODUCT(($F$2:$F1800=F1800)*1)&gt;1,0,1)</f>
        <v>0</v>
      </c>
    </row>
    <row r="1801" spans="1:25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9" t="str">
        <f>VLOOKUP(Таблица1[[#This Row],[Region]],Таблица5[],2,FALSE)</f>
        <v>Kelly Williams</v>
      </c>
      <c r="W1801" s="19" t="str">
        <f>IFERROR(VLOOKUP(Таблица1[[#This Row],[Order ID]],Таблица4[],2,FALSE),"")</f>
        <v/>
      </c>
      <c r="X1801" s="19">
        <f>NOT(IFERROR(VLOOKUP(Таблица1[[#This Row],[Order ID]],Таблица4[],2,FALSE),0))*1</f>
        <v>1</v>
      </c>
      <c r="Y1801" s="19">
        <f>IF(SUMPRODUCT(($F$2:$F1801=F1801)*1)&gt;1,0,1)</f>
        <v>1</v>
      </c>
    </row>
    <row r="1802" spans="1:25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9" t="str">
        <f>VLOOKUP(Таблица1[[#This Row],[Region]],Таблица5[],2,FALSE)</f>
        <v>Kelly Williams</v>
      </c>
      <c r="W1802" s="19" t="str">
        <f>IFERROR(VLOOKUP(Таблица1[[#This Row],[Order ID]],Таблица4[],2,FALSE),"")</f>
        <v/>
      </c>
      <c r="X1802" s="19">
        <f>NOT(IFERROR(VLOOKUP(Таблица1[[#This Row],[Order ID]],Таблица4[],2,FALSE),0))*1</f>
        <v>1</v>
      </c>
      <c r="Y1802" s="19">
        <f>IF(SUMPRODUCT(($F$2:$F1802=F1802)*1)&gt;1,0,1)</f>
        <v>0</v>
      </c>
    </row>
    <row r="1803" spans="1:25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9" t="str">
        <f>VLOOKUP(Таблица1[[#This Row],[Region]],Таблица5[],2,FALSE)</f>
        <v>Anna Andreadi</v>
      </c>
      <c r="W1803" s="19" t="str">
        <f>IFERROR(VLOOKUP(Таблица1[[#This Row],[Order ID]],Таблица4[],2,FALSE),"")</f>
        <v/>
      </c>
      <c r="X1803" s="19">
        <f>NOT(IFERROR(VLOOKUP(Таблица1[[#This Row],[Order ID]],Таблица4[],2,FALSE),0))*1</f>
        <v>1</v>
      </c>
      <c r="Y1803" s="19">
        <f>IF(SUMPRODUCT(($F$2:$F1803=F1803)*1)&gt;1,0,1)</f>
        <v>0</v>
      </c>
    </row>
    <row r="1804" spans="1:25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9" t="str">
        <f>VLOOKUP(Таблица1[[#This Row],[Region]],Таблица5[],2,FALSE)</f>
        <v>Chuck Magee</v>
      </c>
      <c r="W1804" s="19" t="str">
        <f>IFERROR(VLOOKUP(Таблица1[[#This Row],[Order ID]],Таблица4[],2,FALSE),"")</f>
        <v/>
      </c>
      <c r="X1804" s="19">
        <f>NOT(IFERROR(VLOOKUP(Таблица1[[#This Row],[Order ID]],Таблица4[],2,FALSE),0))*1</f>
        <v>1</v>
      </c>
      <c r="Y1804" s="19">
        <f>IF(SUMPRODUCT(($F$2:$F1804=F1804)*1)&gt;1,0,1)</f>
        <v>0</v>
      </c>
    </row>
    <row r="1805" spans="1:25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9" t="str">
        <f>VLOOKUP(Таблица1[[#This Row],[Region]],Таблица5[],2,FALSE)</f>
        <v>Chuck Magee</v>
      </c>
      <c r="W1805" s="19" t="str">
        <f>IFERROR(VLOOKUP(Таблица1[[#This Row],[Order ID]],Таблица4[],2,FALSE),"")</f>
        <v/>
      </c>
      <c r="X1805" s="19">
        <f>NOT(IFERROR(VLOOKUP(Таблица1[[#This Row],[Order ID]],Таблица4[],2,FALSE),0))*1</f>
        <v>1</v>
      </c>
      <c r="Y1805" s="19">
        <f>IF(SUMPRODUCT(($F$2:$F1805=F1805)*1)&gt;1,0,1)</f>
        <v>0</v>
      </c>
    </row>
    <row r="1806" spans="1:25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9" t="str">
        <f>VLOOKUP(Таблица1[[#This Row],[Region]],Таблица5[],2,FALSE)</f>
        <v>Chuck Magee</v>
      </c>
      <c r="W1806" s="19" t="str">
        <f>IFERROR(VLOOKUP(Таблица1[[#This Row],[Order ID]],Таблица4[],2,FALSE),"")</f>
        <v/>
      </c>
      <c r="X1806" s="19">
        <f>NOT(IFERROR(VLOOKUP(Таблица1[[#This Row],[Order ID]],Таблица4[],2,FALSE),0))*1</f>
        <v>1</v>
      </c>
      <c r="Y1806" s="19">
        <f>IF(SUMPRODUCT(($F$2:$F1806=F1806)*1)&gt;1,0,1)</f>
        <v>0</v>
      </c>
    </row>
    <row r="1807" spans="1:25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9" t="str">
        <f>VLOOKUP(Таблица1[[#This Row],[Region]],Таблица5[],2,FALSE)</f>
        <v>Anna Andreadi</v>
      </c>
      <c r="W1807" s="19" t="str">
        <f>IFERROR(VLOOKUP(Таблица1[[#This Row],[Order ID]],Таблица4[],2,FALSE),"")</f>
        <v/>
      </c>
      <c r="X1807" s="19">
        <f>NOT(IFERROR(VLOOKUP(Таблица1[[#This Row],[Order ID]],Таблица4[],2,FALSE),0))*1</f>
        <v>1</v>
      </c>
      <c r="Y1807" s="19">
        <f>IF(SUMPRODUCT(($F$2:$F1807=F1807)*1)&gt;1,0,1)</f>
        <v>0</v>
      </c>
    </row>
    <row r="1808" spans="1:25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9" t="str">
        <f>VLOOKUP(Таблица1[[#This Row],[Region]],Таблица5[],2,FALSE)</f>
        <v>Anna Andreadi</v>
      </c>
      <c r="W1808" s="19" t="str">
        <f>IFERROR(VLOOKUP(Таблица1[[#This Row],[Order ID]],Таблица4[],2,FALSE),"")</f>
        <v/>
      </c>
      <c r="X1808" s="19">
        <f>NOT(IFERROR(VLOOKUP(Таблица1[[#This Row],[Order ID]],Таблица4[],2,FALSE),0))*1</f>
        <v>1</v>
      </c>
      <c r="Y1808" s="19">
        <f>IF(SUMPRODUCT(($F$2:$F1808=F1808)*1)&gt;1,0,1)</f>
        <v>0</v>
      </c>
    </row>
    <row r="1809" spans="1:25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9" t="str">
        <f>VLOOKUP(Таблица1[[#This Row],[Region]],Таблица5[],2,FALSE)</f>
        <v>Anna Andreadi</v>
      </c>
      <c r="W1809" s="19" t="str">
        <f>IFERROR(VLOOKUP(Таблица1[[#This Row],[Order ID]],Таблица4[],2,FALSE),"")</f>
        <v/>
      </c>
      <c r="X1809" s="19">
        <f>NOT(IFERROR(VLOOKUP(Таблица1[[#This Row],[Order ID]],Таблица4[],2,FALSE),0))*1</f>
        <v>1</v>
      </c>
      <c r="Y1809" s="19">
        <f>IF(SUMPRODUCT(($F$2:$F1809=F1809)*1)&gt;1,0,1)</f>
        <v>0</v>
      </c>
    </row>
    <row r="1810" spans="1:25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9" t="str">
        <f>VLOOKUP(Таблица1[[#This Row],[Region]],Таблица5[],2,FALSE)</f>
        <v>Kelly Williams</v>
      </c>
      <c r="W1810" s="19" t="str">
        <f>IFERROR(VLOOKUP(Таблица1[[#This Row],[Order ID]],Таблица4[],2,FALSE),"")</f>
        <v/>
      </c>
      <c r="X1810" s="19">
        <f>NOT(IFERROR(VLOOKUP(Таблица1[[#This Row],[Order ID]],Таблица4[],2,FALSE),0))*1</f>
        <v>1</v>
      </c>
      <c r="Y1810" s="19">
        <f>IF(SUMPRODUCT(($F$2:$F1810=F1810)*1)&gt;1,0,1)</f>
        <v>1</v>
      </c>
    </row>
    <row r="1811" spans="1:25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9" t="str">
        <f>VLOOKUP(Таблица1[[#This Row],[Region]],Таблица5[],2,FALSE)</f>
        <v>Kelly Williams</v>
      </c>
      <c r="W1811" s="19" t="str">
        <f>IFERROR(VLOOKUP(Таблица1[[#This Row],[Order ID]],Таблица4[],2,FALSE),"")</f>
        <v/>
      </c>
      <c r="X1811" s="19">
        <f>NOT(IFERROR(VLOOKUP(Таблица1[[#This Row],[Order ID]],Таблица4[],2,FALSE),0))*1</f>
        <v>1</v>
      </c>
      <c r="Y1811" s="19">
        <f>IF(SUMPRODUCT(($F$2:$F1811=F1811)*1)&gt;1,0,1)</f>
        <v>0</v>
      </c>
    </row>
    <row r="1812" spans="1:25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9" t="str">
        <f>VLOOKUP(Таблица1[[#This Row],[Region]],Таблица5[],2,FALSE)</f>
        <v>Kelly Williams</v>
      </c>
      <c r="W1812" s="19" t="str">
        <f>IFERROR(VLOOKUP(Таблица1[[#This Row],[Order ID]],Таблица4[],2,FALSE),"")</f>
        <v/>
      </c>
      <c r="X1812" s="19">
        <f>NOT(IFERROR(VLOOKUP(Таблица1[[#This Row],[Order ID]],Таблица4[],2,FALSE),0))*1</f>
        <v>1</v>
      </c>
      <c r="Y1812" s="19">
        <f>IF(SUMPRODUCT(($F$2:$F1812=F1812)*1)&gt;1,0,1)</f>
        <v>0</v>
      </c>
    </row>
    <row r="1813" spans="1:25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9" t="str">
        <f>VLOOKUP(Таблица1[[#This Row],[Region]],Таблица5[],2,FALSE)</f>
        <v>Cassandra Brandow</v>
      </c>
      <c r="W1813" s="19" t="str">
        <f>IFERROR(VLOOKUP(Таблица1[[#This Row],[Order ID]],Таблица4[],2,FALSE),"")</f>
        <v/>
      </c>
      <c r="X1813" s="19">
        <f>NOT(IFERROR(VLOOKUP(Таблица1[[#This Row],[Order ID]],Таблица4[],2,FALSE),0))*1</f>
        <v>1</v>
      </c>
      <c r="Y1813" s="19">
        <f>IF(SUMPRODUCT(($F$2:$F1813=F1813)*1)&gt;1,0,1)</f>
        <v>0</v>
      </c>
    </row>
    <row r="1814" spans="1:25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9" t="str">
        <f>VLOOKUP(Таблица1[[#This Row],[Region]],Таблица5[],2,FALSE)</f>
        <v>Chuck Magee</v>
      </c>
      <c r="W1814" s="19" t="str">
        <f>IFERROR(VLOOKUP(Таблица1[[#This Row],[Order ID]],Таблица4[],2,FALSE),"")</f>
        <v/>
      </c>
      <c r="X1814" s="19">
        <f>NOT(IFERROR(VLOOKUP(Таблица1[[#This Row],[Order ID]],Таблица4[],2,FALSE),0))*1</f>
        <v>1</v>
      </c>
      <c r="Y1814" s="19">
        <f>IF(SUMPRODUCT(($F$2:$F1814=F1814)*1)&gt;1,0,1)</f>
        <v>1</v>
      </c>
    </row>
    <row r="1815" spans="1:25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9" t="str">
        <f>VLOOKUP(Таблица1[[#This Row],[Region]],Таблица5[],2,FALSE)</f>
        <v>Chuck Magee</v>
      </c>
      <c r="W1815" s="19" t="str">
        <f>IFERROR(VLOOKUP(Таблица1[[#This Row],[Order ID]],Таблица4[],2,FALSE),"")</f>
        <v/>
      </c>
      <c r="X1815" s="19">
        <f>NOT(IFERROR(VLOOKUP(Таблица1[[#This Row],[Order ID]],Таблица4[],2,FALSE),0))*1</f>
        <v>1</v>
      </c>
      <c r="Y1815" s="19">
        <f>IF(SUMPRODUCT(($F$2:$F1815=F1815)*1)&gt;1,0,1)</f>
        <v>0</v>
      </c>
    </row>
    <row r="1816" spans="1:25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9" t="str">
        <f>VLOOKUP(Таблица1[[#This Row],[Region]],Таблица5[],2,FALSE)</f>
        <v>Anna Andreadi</v>
      </c>
      <c r="W1816" s="19" t="str">
        <f>IFERROR(VLOOKUP(Таблица1[[#This Row],[Order ID]],Таблица4[],2,FALSE),"")</f>
        <v/>
      </c>
      <c r="X1816" s="19">
        <f>NOT(IFERROR(VLOOKUP(Таблица1[[#This Row],[Order ID]],Таблица4[],2,FALSE),0))*1</f>
        <v>1</v>
      </c>
      <c r="Y1816" s="19">
        <f>IF(SUMPRODUCT(($F$2:$F1816=F1816)*1)&gt;1,0,1)</f>
        <v>0</v>
      </c>
    </row>
    <row r="1817" spans="1:25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9" t="str">
        <f>VLOOKUP(Таблица1[[#This Row],[Region]],Таблица5[],2,FALSE)</f>
        <v>Anna Andreadi</v>
      </c>
      <c r="W1817" s="19" t="str">
        <f>IFERROR(VLOOKUP(Таблица1[[#This Row],[Order ID]],Таблица4[],2,FALSE),"")</f>
        <v/>
      </c>
      <c r="X1817" s="19">
        <f>NOT(IFERROR(VLOOKUP(Таблица1[[#This Row],[Order ID]],Таблица4[],2,FALSE),0))*1</f>
        <v>1</v>
      </c>
      <c r="Y1817" s="19">
        <f>IF(SUMPRODUCT(($F$2:$F1817=F1817)*1)&gt;1,0,1)</f>
        <v>0</v>
      </c>
    </row>
    <row r="1818" spans="1:25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9" t="str">
        <f>VLOOKUP(Таблица1[[#This Row],[Region]],Таблица5[],2,FALSE)</f>
        <v>Anna Andreadi</v>
      </c>
      <c r="W1818" s="19" t="str">
        <f>IFERROR(VLOOKUP(Таблица1[[#This Row],[Order ID]],Таблица4[],2,FALSE),"")</f>
        <v/>
      </c>
      <c r="X1818" s="19">
        <f>NOT(IFERROR(VLOOKUP(Таблица1[[#This Row],[Order ID]],Таблица4[],2,FALSE),0))*1</f>
        <v>1</v>
      </c>
      <c r="Y1818" s="19">
        <f>IF(SUMPRODUCT(($F$2:$F1818=F1818)*1)&gt;1,0,1)</f>
        <v>0</v>
      </c>
    </row>
    <row r="1819" spans="1:25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9" t="str">
        <f>VLOOKUP(Таблица1[[#This Row],[Region]],Таблица5[],2,FALSE)</f>
        <v>Anna Andreadi</v>
      </c>
      <c r="W1819" s="19" t="str">
        <f>IFERROR(VLOOKUP(Таблица1[[#This Row],[Order ID]],Таблица4[],2,FALSE),"")</f>
        <v/>
      </c>
      <c r="X1819" s="19">
        <f>NOT(IFERROR(VLOOKUP(Таблица1[[#This Row],[Order ID]],Таблица4[],2,FALSE),0))*1</f>
        <v>1</v>
      </c>
      <c r="Y1819" s="19">
        <f>IF(SUMPRODUCT(($F$2:$F1819=F1819)*1)&gt;1,0,1)</f>
        <v>0</v>
      </c>
    </row>
    <row r="1820" spans="1:25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9" t="str">
        <f>VLOOKUP(Таблица1[[#This Row],[Region]],Таблица5[],2,FALSE)</f>
        <v>Kelly Williams</v>
      </c>
      <c r="W1820" s="19" t="str">
        <f>IFERROR(VLOOKUP(Таблица1[[#This Row],[Order ID]],Таблица4[],2,FALSE),"")</f>
        <v/>
      </c>
      <c r="X1820" s="19">
        <f>NOT(IFERROR(VLOOKUP(Таблица1[[#This Row],[Order ID]],Таблица4[],2,FALSE),0))*1</f>
        <v>1</v>
      </c>
      <c r="Y1820" s="19">
        <f>IF(SUMPRODUCT(($F$2:$F1820=F1820)*1)&gt;1,0,1)</f>
        <v>1</v>
      </c>
    </row>
    <row r="1821" spans="1:25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9" t="str">
        <f>VLOOKUP(Таблица1[[#This Row],[Region]],Таблица5[],2,FALSE)</f>
        <v>Kelly Williams</v>
      </c>
      <c r="W1821" s="19" t="str">
        <f>IFERROR(VLOOKUP(Таблица1[[#This Row],[Order ID]],Таблица4[],2,FALSE),"")</f>
        <v/>
      </c>
      <c r="X1821" s="19">
        <f>NOT(IFERROR(VLOOKUP(Таблица1[[#This Row],[Order ID]],Таблица4[],2,FALSE),0))*1</f>
        <v>1</v>
      </c>
      <c r="Y1821" s="19">
        <f>IF(SUMPRODUCT(($F$2:$F1821=F1821)*1)&gt;1,0,1)</f>
        <v>0</v>
      </c>
    </row>
    <row r="1822" spans="1:25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9" t="str">
        <f>VLOOKUP(Таблица1[[#This Row],[Region]],Таблица5[],2,FALSE)</f>
        <v>Kelly Williams</v>
      </c>
      <c r="W1822" s="19" t="str">
        <f>IFERROR(VLOOKUP(Таблица1[[#This Row],[Order ID]],Таблица4[],2,FALSE),"")</f>
        <v/>
      </c>
      <c r="X1822" s="19">
        <f>NOT(IFERROR(VLOOKUP(Таблица1[[#This Row],[Order ID]],Таблица4[],2,FALSE),0))*1</f>
        <v>1</v>
      </c>
      <c r="Y1822" s="19">
        <f>IF(SUMPRODUCT(($F$2:$F1822=F1822)*1)&gt;1,0,1)</f>
        <v>0</v>
      </c>
    </row>
    <row r="1823" spans="1:25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9" t="str">
        <f>VLOOKUP(Таблица1[[#This Row],[Region]],Таблица5[],2,FALSE)</f>
        <v>Kelly Williams</v>
      </c>
      <c r="W1823" s="19" t="str">
        <f>IFERROR(VLOOKUP(Таблица1[[#This Row],[Order ID]],Таблица4[],2,FALSE),"")</f>
        <v/>
      </c>
      <c r="X1823" s="19">
        <f>NOT(IFERROR(VLOOKUP(Таблица1[[#This Row],[Order ID]],Таблица4[],2,FALSE),0))*1</f>
        <v>1</v>
      </c>
      <c r="Y1823" s="19">
        <f>IF(SUMPRODUCT(($F$2:$F1823=F1823)*1)&gt;1,0,1)</f>
        <v>0</v>
      </c>
    </row>
    <row r="1824" spans="1:25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9" t="str">
        <f>VLOOKUP(Таблица1[[#This Row],[Region]],Таблица5[],2,FALSE)</f>
        <v>Kelly Williams</v>
      </c>
      <c r="W1824" s="19" t="str">
        <f>IFERROR(VLOOKUP(Таблица1[[#This Row],[Order ID]],Таблица4[],2,FALSE),"")</f>
        <v/>
      </c>
      <c r="X1824" s="19">
        <f>NOT(IFERROR(VLOOKUP(Таблица1[[#This Row],[Order ID]],Таблица4[],2,FALSE),0))*1</f>
        <v>1</v>
      </c>
      <c r="Y1824" s="19">
        <f>IF(SUMPRODUCT(($F$2:$F1824=F1824)*1)&gt;1,0,1)</f>
        <v>0</v>
      </c>
    </row>
    <row r="1825" spans="1:25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9" t="str">
        <f>VLOOKUP(Таблица1[[#This Row],[Region]],Таблица5[],2,FALSE)</f>
        <v>Kelly Williams</v>
      </c>
      <c r="W1825" s="19" t="str">
        <f>IFERROR(VLOOKUP(Таблица1[[#This Row],[Order ID]],Таблица4[],2,FALSE),"")</f>
        <v/>
      </c>
      <c r="X1825" s="19">
        <f>NOT(IFERROR(VLOOKUP(Таблица1[[#This Row],[Order ID]],Таблица4[],2,FALSE),0))*1</f>
        <v>1</v>
      </c>
      <c r="Y1825" s="19">
        <f>IF(SUMPRODUCT(($F$2:$F1825=F1825)*1)&gt;1,0,1)</f>
        <v>0</v>
      </c>
    </row>
    <row r="1826" spans="1:25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9" t="str">
        <f>VLOOKUP(Таблица1[[#This Row],[Region]],Таблица5[],2,FALSE)</f>
        <v>Anna Andreadi</v>
      </c>
      <c r="W1826" s="19" t="str">
        <f>IFERROR(VLOOKUP(Таблица1[[#This Row],[Order ID]],Таблица4[],2,FALSE),"")</f>
        <v/>
      </c>
      <c r="X1826" s="19">
        <f>NOT(IFERROR(VLOOKUP(Таблица1[[#This Row],[Order ID]],Таблица4[],2,FALSE),0))*1</f>
        <v>1</v>
      </c>
      <c r="Y1826" s="19">
        <f>IF(SUMPRODUCT(($F$2:$F1826=F1826)*1)&gt;1,0,1)</f>
        <v>0</v>
      </c>
    </row>
    <row r="1827" spans="1:25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9" t="str">
        <f>VLOOKUP(Таблица1[[#This Row],[Region]],Таблица5[],2,FALSE)</f>
        <v>Anna Andreadi</v>
      </c>
      <c r="W1827" s="19" t="str">
        <f>IFERROR(VLOOKUP(Таблица1[[#This Row],[Order ID]],Таблица4[],2,FALSE),"")</f>
        <v/>
      </c>
      <c r="X1827" s="19">
        <f>NOT(IFERROR(VLOOKUP(Таблица1[[#This Row],[Order ID]],Таблица4[],2,FALSE),0))*1</f>
        <v>1</v>
      </c>
      <c r="Y1827" s="19">
        <f>IF(SUMPRODUCT(($F$2:$F1827=F1827)*1)&gt;1,0,1)</f>
        <v>0</v>
      </c>
    </row>
    <row r="1828" spans="1:25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9" t="str">
        <f>VLOOKUP(Таблица1[[#This Row],[Region]],Таблица5[],2,FALSE)</f>
        <v>Anna Andreadi</v>
      </c>
      <c r="W1828" s="19" t="str">
        <f>IFERROR(VLOOKUP(Таблица1[[#This Row],[Order ID]],Таблица4[],2,FALSE),"")</f>
        <v/>
      </c>
      <c r="X1828" s="19">
        <f>NOT(IFERROR(VLOOKUP(Таблица1[[#This Row],[Order ID]],Таблица4[],2,FALSE),0))*1</f>
        <v>1</v>
      </c>
      <c r="Y1828" s="19">
        <f>IF(SUMPRODUCT(($F$2:$F1828=F1828)*1)&gt;1,0,1)</f>
        <v>0</v>
      </c>
    </row>
    <row r="1829" spans="1:25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9" t="str">
        <f>VLOOKUP(Таблица1[[#This Row],[Region]],Таблица5[],2,FALSE)</f>
        <v>Cassandra Brandow</v>
      </c>
      <c r="W1829" s="19" t="str">
        <f>IFERROR(VLOOKUP(Таблица1[[#This Row],[Order ID]],Таблица4[],2,FALSE),"")</f>
        <v/>
      </c>
      <c r="X1829" s="19">
        <f>NOT(IFERROR(VLOOKUP(Таблица1[[#This Row],[Order ID]],Таблица4[],2,FALSE),0))*1</f>
        <v>1</v>
      </c>
      <c r="Y1829" s="19">
        <f>IF(SUMPRODUCT(($F$2:$F1829=F1829)*1)&gt;1,0,1)</f>
        <v>1</v>
      </c>
    </row>
    <row r="1830" spans="1:25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9" t="str">
        <f>VLOOKUP(Таблица1[[#This Row],[Region]],Таблица5[],2,FALSE)</f>
        <v>Cassandra Brandow</v>
      </c>
      <c r="W1830" s="19" t="str">
        <f>IFERROR(VLOOKUP(Таблица1[[#This Row],[Order ID]],Таблица4[],2,FALSE),"")</f>
        <v/>
      </c>
      <c r="X1830" s="19">
        <f>NOT(IFERROR(VLOOKUP(Таблица1[[#This Row],[Order ID]],Таблица4[],2,FALSE),0))*1</f>
        <v>1</v>
      </c>
      <c r="Y1830" s="19">
        <f>IF(SUMPRODUCT(($F$2:$F1830=F1830)*1)&gt;1,0,1)</f>
        <v>1</v>
      </c>
    </row>
    <row r="1831" spans="1:25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9" t="str">
        <f>VLOOKUP(Таблица1[[#This Row],[Region]],Таблица5[],2,FALSE)</f>
        <v>Chuck Magee</v>
      </c>
      <c r="W1831" s="19">
        <f>IFERROR(VLOOKUP(Таблица1[[#This Row],[Order ID]],Таблица4[],2,FALSE),"")</f>
        <v>1</v>
      </c>
      <c r="X1831" s="19">
        <f>NOT(IFERROR(VLOOKUP(Таблица1[[#This Row],[Order ID]],Таблица4[],2,FALSE),0))*1</f>
        <v>0</v>
      </c>
      <c r="Y1831" s="19">
        <f>IF(SUMPRODUCT(($F$2:$F1831=F1831)*1)&gt;1,0,1)</f>
        <v>0</v>
      </c>
    </row>
    <row r="1832" spans="1:25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9" t="str">
        <f>VLOOKUP(Таблица1[[#This Row],[Region]],Таблица5[],2,FALSE)</f>
        <v>Kelly Williams</v>
      </c>
      <c r="W1832" s="19" t="str">
        <f>IFERROR(VLOOKUP(Таблица1[[#This Row],[Order ID]],Таблица4[],2,FALSE),"")</f>
        <v/>
      </c>
      <c r="X1832" s="19">
        <f>NOT(IFERROR(VLOOKUP(Таблица1[[#This Row],[Order ID]],Таблица4[],2,FALSE),0))*1</f>
        <v>1</v>
      </c>
      <c r="Y1832" s="19">
        <f>IF(SUMPRODUCT(($F$2:$F1832=F1832)*1)&gt;1,0,1)</f>
        <v>0</v>
      </c>
    </row>
    <row r="1833" spans="1:25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9" t="str">
        <f>VLOOKUP(Таблица1[[#This Row],[Region]],Таблица5[],2,FALSE)</f>
        <v>Kelly Williams</v>
      </c>
      <c r="W1833" s="19" t="str">
        <f>IFERROR(VLOOKUP(Таблица1[[#This Row],[Order ID]],Таблица4[],2,FALSE),"")</f>
        <v/>
      </c>
      <c r="X1833" s="19">
        <f>NOT(IFERROR(VLOOKUP(Таблица1[[#This Row],[Order ID]],Таблица4[],2,FALSE),0))*1</f>
        <v>1</v>
      </c>
      <c r="Y1833" s="19">
        <f>IF(SUMPRODUCT(($F$2:$F1833=F1833)*1)&gt;1,0,1)</f>
        <v>0</v>
      </c>
    </row>
    <row r="1834" spans="1:25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9" t="str">
        <f>VLOOKUP(Таблица1[[#This Row],[Region]],Таблица5[],2,FALSE)</f>
        <v>Cassandra Brandow</v>
      </c>
      <c r="W1834" s="19" t="str">
        <f>IFERROR(VLOOKUP(Таблица1[[#This Row],[Order ID]],Таблица4[],2,FALSE),"")</f>
        <v/>
      </c>
      <c r="X1834" s="19">
        <f>NOT(IFERROR(VLOOKUP(Таблица1[[#This Row],[Order ID]],Таблица4[],2,FALSE),0))*1</f>
        <v>1</v>
      </c>
      <c r="Y1834" s="19">
        <f>IF(SUMPRODUCT(($F$2:$F1834=F1834)*1)&gt;1,0,1)</f>
        <v>0</v>
      </c>
    </row>
    <row r="1835" spans="1:25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9" t="str">
        <f>VLOOKUP(Таблица1[[#This Row],[Region]],Таблица5[],2,FALSE)</f>
        <v>Kelly Williams</v>
      </c>
      <c r="W1835" s="19" t="str">
        <f>IFERROR(VLOOKUP(Таблица1[[#This Row],[Order ID]],Таблица4[],2,FALSE),"")</f>
        <v/>
      </c>
      <c r="X1835" s="19">
        <f>NOT(IFERROR(VLOOKUP(Таблица1[[#This Row],[Order ID]],Таблица4[],2,FALSE),0))*1</f>
        <v>1</v>
      </c>
      <c r="Y1835" s="19">
        <f>IF(SUMPRODUCT(($F$2:$F1835=F1835)*1)&gt;1,0,1)</f>
        <v>0</v>
      </c>
    </row>
    <row r="1836" spans="1:25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9" t="str">
        <f>VLOOKUP(Таблица1[[#This Row],[Region]],Таблица5[],2,FALSE)</f>
        <v>Kelly Williams</v>
      </c>
      <c r="W1836" s="19" t="str">
        <f>IFERROR(VLOOKUP(Таблица1[[#This Row],[Order ID]],Таблица4[],2,FALSE),"")</f>
        <v/>
      </c>
      <c r="X1836" s="19">
        <f>NOT(IFERROR(VLOOKUP(Таблица1[[#This Row],[Order ID]],Таблица4[],2,FALSE),0))*1</f>
        <v>1</v>
      </c>
      <c r="Y1836" s="19">
        <f>IF(SUMPRODUCT(($F$2:$F1836=F1836)*1)&gt;1,0,1)</f>
        <v>0</v>
      </c>
    </row>
    <row r="1837" spans="1:25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9" t="str">
        <f>VLOOKUP(Таблица1[[#This Row],[Region]],Таблица5[],2,FALSE)</f>
        <v>Chuck Magee</v>
      </c>
      <c r="W1837" s="19" t="str">
        <f>IFERROR(VLOOKUP(Таблица1[[#This Row],[Order ID]],Таблица4[],2,FALSE),"")</f>
        <v/>
      </c>
      <c r="X1837" s="19">
        <f>NOT(IFERROR(VLOOKUP(Таблица1[[#This Row],[Order ID]],Таблица4[],2,FALSE),0))*1</f>
        <v>1</v>
      </c>
      <c r="Y1837" s="19">
        <f>IF(SUMPRODUCT(($F$2:$F1837=F1837)*1)&gt;1,0,1)</f>
        <v>0</v>
      </c>
    </row>
    <row r="1838" spans="1:25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9" t="str">
        <f>VLOOKUP(Таблица1[[#This Row],[Region]],Таблица5[],2,FALSE)</f>
        <v>Cassandra Brandow</v>
      </c>
      <c r="W1838" s="19" t="str">
        <f>IFERROR(VLOOKUP(Таблица1[[#This Row],[Order ID]],Таблица4[],2,FALSE),"")</f>
        <v/>
      </c>
      <c r="X1838" s="19">
        <f>NOT(IFERROR(VLOOKUP(Таблица1[[#This Row],[Order ID]],Таблица4[],2,FALSE),0))*1</f>
        <v>1</v>
      </c>
      <c r="Y1838" s="19">
        <f>IF(SUMPRODUCT(($F$2:$F1838=F1838)*1)&gt;1,0,1)</f>
        <v>0</v>
      </c>
    </row>
    <row r="1839" spans="1:25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9" t="str">
        <f>VLOOKUP(Таблица1[[#This Row],[Region]],Таблица5[],2,FALSE)</f>
        <v>Cassandra Brandow</v>
      </c>
      <c r="W1839" s="19" t="str">
        <f>IFERROR(VLOOKUP(Таблица1[[#This Row],[Order ID]],Таблица4[],2,FALSE),"")</f>
        <v/>
      </c>
      <c r="X1839" s="19">
        <f>NOT(IFERROR(VLOOKUP(Таблица1[[#This Row],[Order ID]],Таблица4[],2,FALSE),0))*1</f>
        <v>1</v>
      </c>
      <c r="Y1839" s="19">
        <f>IF(SUMPRODUCT(($F$2:$F1839=F1839)*1)&gt;1,0,1)</f>
        <v>1</v>
      </c>
    </row>
    <row r="1840" spans="1:25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9" t="str">
        <f>VLOOKUP(Таблица1[[#This Row],[Region]],Таблица5[],2,FALSE)</f>
        <v>Cassandra Brandow</v>
      </c>
      <c r="W1840" s="19" t="str">
        <f>IFERROR(VLOOKUP(Таблица1[[#This Row],[Order ID]],Таблица4[],2,FALSE),"")</f>
        <v/>
      </c>
      <c r="X1840" s="19">
        <f>NOT(IFERROR(VLOOKUP(Таблица1[[#This Row],[Order ID]],Таблица4[],2,FALSE),0))*1</f>
        <v>1</v>
      </c>
      <c r="Y1840" s="19">
        <f>IF(SUMPRODUCT(($F$2:$F1840=F1840)*1)&gt;1,0,1)</f>
        <v>0</v>
      </c>
    </row>
    <row r="1841" spans="1:25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9" t="str">
        <f>VLOOKUP(Таблица1[[#This Row],[Region]],Таблица5[],2,FALSE)</f>
        <v>Cassandra Brandow</v>
      </c>
      <c r="W1841" s="19" t="str">
        <f>IFERROR(VLOOKUP(Таблица1[[#This Row],[Order ID]],Таблица4[],2,FALSE),"")</f>
        <v/>
      </c>
      <c r="X1841" s="19">
        <f>NOT(IFERROR(VLOOKUP(Таблица1[[#This Row],[Order ID]],Таблица4[],2,FALSE),0))*1</f>
        <v>1</v>
      </c>
      <c r="Y1841" s="19">
        <f>IF(SUMPRODUCT(($F$2:$F1841=F1841)*1)&gt;1,0,1)</f>
        <v>0</v>
      </c>
    </row>
    <row r="1842" spans="1:25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9" t="str">
        <f>VLOOKUP(Таблица1[[#This Row],[Region]],Таблица5[],2,FALSE)</f>
        <v>Cassandra Brandow</v>
      </c>
      <c r="W1842" s="19" t="str">
        <f>IFERROR(VLOOKUP(Таблица1[[#This Row],[Order ID]],Таблица4[],2,FALSE),"")</f>
        <v/>
      </c>
      <c r="X1842" s="19">
        <f>NOT(IFERROR(VLOOKUP(Таблица1[[#This Row],[Order ID]],Таблица4[],2,FALSE),0))*1</f>
        <v>1</v>
      </c>
      <c r="Y1842" s="19">
        <f>IF(SUMPRODUCT(($F$2:$F1842=F1842)*1)&gt;1,0,1)</f>
        <v>0</v>
      </c>
    </row>
    <row r="1843" spans="1:25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9" t="str">
        <f>VLOOKUP(Таблица1[[#This Row],[Region]],Таблица5[],2,FALSE)</f>
        <v>Cassandra Brandow</v>
      </c>
      <c r="W1843" s="19" t="str">
        <f>IFERROR(VLOOKUP(Таблица1[[#This Row],[Order ID]],Таблица4[],2,FALSE),"")</f>
        <v/>
      </c>
      <c r="X1843" s="19">
        <f>NOT(IFERROR(VLOOKUP(Таблица1[[#This Row],[Order ID]],Таблица4[],2,FALSE),0))*1</f>
        <v>1</v>
      </c>
      <c r="Y1843" s="19">
        <f>IF(SUMPRODUCT(($F$2:$F1843=F1843)*1)&gt;1,0,1)</f>
        <v>1</v>
      </c>
    </row>
    <row r="1844" spans="1:25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9" t="str">
        <f>VLOOKUP(Таблица1[[#This Row],[Region]],Таблица5[],2,FALSE)</f>
        <v>Kelly Williams</v>
      </c>
      <c r="W1844" s="19" t="str">
        <f>IFERROR(VLOOKUP(Таблица1[[#This Row],[Order ID]],Таблица4[],2,FALSE),"")</f>
        <v/>
      </c>
      <c r="X1844" s="19">
        <f>NOT(IFERROR(VLOOKUP(Таблица1[[#This Row],[Order ID]],Таблица4[],2,FALSE),0))*1</f>
        <v>1</v>
      </c>
      <c r="Y1844" s="19">
        <f>IF(SUMPRODUCT(($F$2:$F1844=F1844)*1)&gt;1,0,1)</f>
        <v>0</v>
      </c>
    </row>
    <row r="1845" spans="1:25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9" t="str">
        <f>VLOOKUP(Таблица1[[#This Row],[Region]],Таблица5[],2,FALSE)</f>
        <v>Kelly Williams</v>
      </c>
      <c r="W1845" s="19" t="str">
        <f>IFERROR(VLOOKUP(Таблица1[[#This Row],[Order ID]],Таблица4[],2,FALSE),"")</f>
        <v/>
      </c>
      <c r="X1845" s="19">
        <f>NOT(IFERROR(VLOOKUP(Таблица1[[#This Row],[Order ID]],Таблица4[],2,FALSE),0))*1</f>
        <v>1</v>
      </c>
      <c r="Y1845" s="19">
        <f>IF(SUMPRODUCT(($F$2:$F1845=F1845)*1)&gt;1,0,1)</f>
        <v>0</v>
      </c>
    </row>
    <row r="1846" spans="1:25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9" t="str">
        <f>VLOOKUP(Таблица1[[#This Row],[Region]],Таблица5[],2,FALSE)</f>
        <v>Anna Andreadi</v>
      </c>
      <c r="W1846" s="19" t="str">
        <f>IFERROR(VLOOKUP(Таблица1[[#This Row],[Order ID]],Таблица4[],2,FALSE),"")</f>
        <v/>
      </c>
      <c r="X1846" s="19">
        <f>NOT(IFERROR(VLOOKUP(Таблица1[[#This Row],[Order ID]],Таблица4[],2,FALSE),0))*1</f>
        <v>1</v>
      </c>
      <c r="Y1846" s="19">
        <f>IF(SUMPRODUCT(($F$2:$F1846=F1846)*1)&gt;1,0,1)</f>
        <v>1</v>
      </c>
    </row>
    <row r="1847" spans="1:25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9" t="str">
        <f>VLOOKUP(Таблица1[[#This Row],[Region]],Таблица5[],2,FALSE)</f>
        <v>Chuck Magee</v>
      </c>
      <c r="W1847" s="19" t="str">
        <f>IFERROR(VLOOKUP(Таблица1[[#This Row],[Order ID]],Таблица4[],2,FALSE),"")</f>
        <v/>
      </c>
      <c r="X1847" s="19">
        <f>NOT(IFERROR(VLOOKUP(Таблица1[[#This Row],[Order ID]],Таблица4[],2,FALSE),0))*1</f>
        <v>1</v>
      </c>
      <c r="Y1847" s="19">
        <f>IF(SUMPRODUCT(($F$2:$F1847=F1847)*1)&gt;1,0,1)</f>
        <v>0</v>
      </c>
    </row>
    <row r="1848" spans="1:25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9" t="str">
        <f>VLOOKUP(Таблица1[[#This Row],[Region]],Таблица5[],2,FALSE)</f>
        <v>Chuck Magee</v>
      </c>
      <c r="W1848" s="19" t="str">
        <f>IFERROR(VLOOKUP(Таблица1[[#This Row],[Order ID]],Таблица4[],2,FALSE),"")</f>
        <v/>
      </c>
      <c r="X1848" s="19">
        <f>NOT(IFERROR(VLOOKUP(Таблица1[[#This Row],[Order ID]],Таблица4[],2,FALSE),0))*1</f>
        <v>1</v>
      </c>
      <c r="Y1848" s="19">
        <f>IF(SUMPRODUCT(($F$2:$F1848=F1848)*1)&gt;1,0,1)</f>
        <v>0</v>
      </c>
    </row>
    <row r="1849" spans="1:25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9" t="str">
        <f>VLOOKUP(Таблица1[[#This Row],[Region]],Таблица5[],2,FALSE)</f>
        <v>Anna Andreadi</v>
      </c>
      <c r="W1849" s="19" t="str">
        <f>IFERROR(VLOOKUP(Таблица1[[#This Row],[Order ID]],Таблица4[],2,FALSE),"")</f>
        <v/>
      </c>
      <c r="X1849" s="19">
        <f>NOT(IFERROR(VLOOKUP(Таблица1[[#This Row],[Order ID]],Таблица4[],2,FALSE),0))*1</f>
        <v>1</v>
      </c>
      <c r="Y1849" s="19">
        <f>IF(SUMPRODUCT(($F$2:$F1849=F1849)*1)&gt;1,0,1)</f>
        <v>0</v>
      </c>
    </row>
    <row r="1850" spans="1:25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9" t="str">
        <f>VLOOKUP(Таблица1[[#This Row],[Region]],Таблица5[],2,FALSE)</f>
        <v>Anna Andreadi</v>
      </c>
      <c r="W1850" s="19" t="str">
        <f>IFERROR(VLOOKUP(Таблица1[[#This Row],[Order ID]],Таблица4[],2,FALSE),"")</f>
        <v/>
      </c>
      <c r="X1850" s="19">
        <f>NOT(IFERROR(VLOOKUP(Таблица1[[#This Row],[Order ID]],Таблица4[],2,FALSE),0))*1</f>
        <v>1</v>
      </c>
      <c r="Y1850" s="19">
        <f>IF(SUMPRODUCT(($F$2:$F1850=F1850)*1)&gt;1,0,1)</f>
        <v>0</v>
      </c>
    </row>
    <row r="1851" spans="1:25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9" t="str">
        <f>VLOOKUP(Таблица1[[#This Row],[Region]],Таблица5[],2,FALSE)</f>
        <v>Kelly Williams</v>
      </c>
      <c r="W1851" s="19" t="str">
        <f>IFERROR(VLOOKUP(Таблица1[[#This Row],[Order ID]],Таблица4[],2,FALSE),"")</f>
        <v/>
      </c>
      <c r="X1851" s="19">
        <f>NOT(IFERROR(VLOOKUP(Таблица1[[#This Row],[Order ID]],Таблица4[],2,FALSE),0))*1</f>
        <v>1</v>
      </c>
      <c r="Y1851" s="19">
        <f>IF(SUMPRODUCT(($F$2:$F1851=F1851)*1)&gt;1,0,1)</f>
        <v>0</v>
      </c>
    </row>
    <row r="1852" spans="1:25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9" t="str">
        <f>VLOOKUP(Таблица1[[#This Row],[Region]],Таблица5[],2,FALSE)</f>
        <v>Kelly Williams</v>
      </c>
      <c r="W1852" s="19" t="str">
        <f>IFERROR(VLOOKUP(Таблица1[[#This Row],[Order ID]],Таблица4[],2,FALSE),"")</f>
        <v/>
      </c>
      <c r="X1852" s="19">
        <f>NOT(IFERROR(VLOOKUP(Таблица1[[#This Row],[Order ID]],Таблица4[],2,FALSE),0))*1</f>
        <v>1</v>
      </c>
      <c r="Y1852" s="19">
        <f>IF(SUMPRODUCT(($F$2:$F1852=F1852)*1)&gt;1,0,1)</f>
        <v>0</v>
      </c>
    </row>
    <row r="1853" spans="1:25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9" t="str">
        <f>VLOOKUP(Таблица1[[#This Row],[Region]],Таблица5[],2,FALSE)</f>
        <v>Kelly Williams</v>
      </c>
      <c r="W1853" s="19" t="str">
        <f>IFERROR(VLOOKUP(Таблица1[[#This Row],[Order ID]],Таблица4[],2,FALSE),"")</f>
        <v/>
      </c>
      <c r="X1853" s="19">
        <f>NOT(IFERROR(VLOOKUP(Таблица1[[#This Row],[Order ID]],Таблица4[],2,FALSE),0))*1</f>
        <v>1</v>
      </c>
      <c r="Y1853" s="19">
        <f>IF(SUMPRODUCT(($F$2:$F1853=F1853)*1)&gt;1,0,1)</f>
        <v>0</v>
      </c>
    </row>
    <row r="1854" spans="1:25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9" t="str">
        <f>VLOOKUP(Таблица1[[#This Row],[Region]],Таблица5[],2,FALSE)</f>
        <v>Kelly Williams</v>
      </c>
      <c r="W1854" s="19" t="str">
        <f>IFERROR(VLOOKUP(Таблица1[[#This Row],[Order ID]],Таблица4[],2,FALSE),"")</f>
        <v/>
      </c>
      <c r="X1854" s="19">
        <f>NOT(IFERROR(VLOOKUP(Таблица1[[#This Row],[Order ID]],Таблица4[],2,FALSE),0))*1</f>
        <v>1</v>
      </c>
      <c r="Y1854" s="19">
        <f>IF(SUMPRODUCT(($F$2:$F1854=F1854)*1)&gt;1,0,1)</f>
        <v>0</v>
      </c>
    </row>
    <row r="1855" spans="1:25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9" t="str">
        <f>VLOOKUP(Таблица1[[#This Row],[Region]],Таблица5[],2,FALSE)</f>
        <v>Kelly Williams</v>
      </c>
      <c r="W1855" s="19" t="str">
        <f>IFERROR(VLOOKUP(Таблица1[[#This Row],[Order ID]],Таблица4[],2,FALSE),"")</f>
        <v/>
      </c>
      <c r="X1855" s="19">
        <f>NOT(IFERROR(VLOOKUP(Таблица1[[#This Row],[Order ID]],Таблица4[],2,FALSE),0))*1</f>
        <v>1</v>
      </c>
      <c r="Y1855" s="19">
        <f>IF(SUMPRODUCT(($F$2:$F1855=F1855)*1)&gt;1,0,1)</f>
        <v>0</v>
      </c>
    </row>
    <row r="1856" spans="1:25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9" t="str">
        <f>VLOOKUP(Таблица1[[#This Row],[Region]],Таблица5[],2,FALSE)</f>
        <v>Kelly Williams</v>
      </c>
      <c r="W1856" s="19" t="str">
        <f>IFERROR(VLOOKUP(Таблица1[[#This Row],[Order ID]],Таблица4[],2,FALSE),"")</f>
        <v/>
      </c>
      <c r="X1856" s="19">
        <f>NOT(IFERROR(VLOOKUP(Таблица1[[#This Row],[Order ID]],Таблица4[],2,FALSE),0))*1</f>
        <v>1</v>
      </c>
      <c r="Y1856" s="19">
        <f>IF(SUMPRODUCT(($F$2:$F1856=F1856)*1)&gt;1,0,1)</f>
        <v>0</v>
      </c>
    </row>
    <row r="1857" spans="1:25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9" t="str">
        <f>VLOOKUP(Таблица1[[#This Row],[Region]],Таблица5[],2,FALSE)</f>
        <v>Anna Andreadi</v>
      </c>
      <c r="W1857" s="19" t="str">
        <f>IFERROR(VLOOKUP(Таблица1[[#This Row],[Order ID]],Таблица4[],2,FALSE),"")</f>
        <v/>
      </c>
      <c r="X1857" s="19">
        <f>NOT(IFERROR(VLOOKUP(Таблица1[[#This Row],[Order ID]],Таблица4[],2,FALSE),0))*1</f>
        <v>1</v>
      </c>
      <c r="Y1857" s="19">
        <f>IF(SUMPRODUCT(($F$2:$F1857=F1857)*1)&gt;1,0,1)</f>
        <v>0</v>
      </c>
    </row>
    <row r="1858" spans="1:25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9" t="str">
        <f>VLOOKUP(Таблица1[[#This Row],[Region]],Таблица5[],2,FALSE)</f>
        <v>Kelly Williams</v>
      </c>
      <c r="W1858" s="19" t="str">
        <f>IFERROR(VLOOKUP(Таблица1[[#This Row],[Order ID]],Таблица4[],2,FALSE),"")</f>
        <v/>
      </c>
      <c r="X1858" s="19">
        <f>NOT(IFERROR(VLOOKUP(Таблица1[[#This Row],[Order ID]],Таблица4[],2,FALSE),0))*1</f>
        <v>1</v>
      </c>
      <c r="Y1858" s="19">
        <f>IF(SUMPRODUCT(($F$2:$F1858=F1858)*1)&gt;1,0,1)</f>
        <v>0</v>
      </c>
    </row>
    <row r="1859" spans="1:25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9" t="str">
        <f>VLOOKUP(Таблица1[[#This Row],[Region]],Таблица5[],2,FALSE)</f>
        <v>Kelly Williams</v>
      </c>
      <c r="W1859" s="19" t="str">
        <f>IFERROR(VLOOKUP(Таблица1[[#This Row],[Order ID]],Таблица4[],2,FALSE),"")</f>
        <v/>
      </c>
      <c r="X1859" s="19">
        <f>NOT(IFERROR(VLOOKUP(Таблица1[[#This Row],[Order ID]],Таблица4[],2,FALSE),0))*1</f>
        <v>1</v>
      </c>
      <c r="Y1859" s="19">
        <f>IF(SUMPRODUCT(($F$2:$F1859=F1859)*1)&gt;1,0,1)</f>
        <v>0</v>
      </c>
    </row>
    <row r="1860" spans="1:25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9" t="str">
        <f>VLOOKUP(Таблица1[[#This Row],[Region]],Таблица5[],2,FALSE)</f>
        <v>Chuck Magee</v>
      </c>
      <c r="W1860" s="19" t="str">
        <f>IFERROR(VLOOKUP(Таблица1[[#This Row],[Order ID]],Таблица4[],2,FALSE),"")</f>
        <v/>
      </c>
      <c r="X1860" s="19">
        <f>NOT(IFERROR(VLOOKUP(Таблица1[[#This Row],[Order ID]],Таблица4[],2,FALSE),0))*1</f>
        <v>1</v>
      </c>
      <c r="Y1860" s="19">
        <f>IF(SUMPRODUCT(($F$2:$F1860=F1860)*1)&gt;1,0,1)</f>
        <v>0</v>
      </c>
    </row>
    <row r="1861" spans="1:25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9" t="str">
        <f>VLOOKUP(Таблица1[[#This Row],[Region]],Таблица5[],2,FALSE)</f>
        <v>Chuck Magee</v>
      </c>
      <c r="W1861" s="19" t="str">
        <f>IFERROR(VLOOKUP(Таблица1[[#This Row],[Order ID]],Таблица4[],2,FALSE),"")</f>
        <v/>
      </c>
      <c r="X1861" s="19">
        <f>NOT(IFERROR(VLOOKUP(Таблица1[[#This Row],[Order ID]],Таблица4[],2,FALSE),0))*1</f>
        <v>1</v>
      </c>
      <c r="Y1861" s="19">
        <f>IF(SUMPRODUCT(($F$2:$F1861=F1861)*1)&gt;1,0,1)</f>
        <v>0</v>
      </c>
    </row>
    <row r="1862" spans="1:25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9" t="str">
        <f>VLOOKUP(Таблица1[[#This Row],[Region]],Таблица5[],2,FALSE)</f>
        <v>Chuck Magee</v>
      </c>
      <c r="W1862" s="19" t="str">
        <f>IFERROR(VLOOKUP(Таблица1[[#This Row],[Order ID]],Таблица4[],2,FALSE),"")</f>
        <v/>
      </c>
      <c r="X1862" s="19">
        <f>NOT(IFERROR(VLOOKUP(Таблица1[[#This Row],[Order ID]],Таблица4[],2,FALSE),0))*1</f>
        <v>1</v>
      </c>
      <c r="Y1862" s="19">
        <f>IF(SUMPRODUCT(($F$2:$F1862=F1862)*1)&gt;1,0,1)</f>
        <v>0</v>
      </c>
    </row>
    <row r="1863" spans="1:25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9" t="str">
        <f>VLOOKUP(Таблица1[[#This Row],[Region]],Таблица5[],2,FALSE)</f>
        <v>Chuck Magee</v>
      </c>
      <c r="W1863" s="19" t="str">
        <f>IFERROR(VLOOKUP(Таблица1[[#This Row],[Order ID]],Таблица4[],2,FALSE),"")</f>
        <v/>
      </c>
      <c r="X1863" s="19">
        <f>NOT(IFERROR(VLOOKUP(Таблица1[[#This Row],[Order ID]],Таблица4[],2,FALSE),0))*1</f>
        <v>1</v>
      </c>
      <c r="Y1863" s="19">
        <f>IF(SUMPRODUCT(($F$2:$F1863=F1863)*1)&gt;1,0,1)</f>
        <v>0</v>
      </c>
    </row>
    <row r="1864" spans="1:25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9" t="str">
        <f>VLOOKUP(Таблица1[[#This Row],[Region]],Таблица5[],2,FALSE)</f>
        <v>Kelly Williams</v>
      </c>
      <c r="W1864" s="19" t="str">
        <f>IFERROR(VLOOKUP(Таблица1[[#This Row],[Order ID]],Таблица4[],2,FALSE),"")</f>
        <v/>
      </c>
      <c r="X1864" s="19">
        <f>NOT(IFERROR(VLOOKUP(Таблица1[[#This Row],[Order ID]],Таблица4[],2,FALSE),0))*1</f>
        <v>1</v>
      </c>
      <c r="Y1864" s="19">
        <f>IF(SUMPRODUCT(($F$2:$F1864=F1864)*1)&gt;1,0,1)</f>
        <v>0</v>
      </c>
    </row>
    <row r="1865" spans="1:25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9" t="str">
        <f>VLOOKUP(Таблица1[[#This Row],[Region]],Таблица5[],2,FALSE)</f>
        <v>Anna Andreadi</v>
      </c>
      <c r="W1865" s="19" t="str">
        <f>IFERROR(VLOOKUP(Таблица1[[#This Row],[Order ID]],Таблица4[],2,FALSE),"")</f>
        <v/>
      </c>
      <c r="X1865" s="19">
        <f>NOT(IFERROR(VLOOKUP(Таблица1[[#This Row],[Order ID]],Таблица4[],2,FALSE),0))*1</f>
        <v>1</v>
      </c>
      <c r="Y1865" s="19">
        <f>IF(SUMPRODUCT(($F$2:$F1865=F1865)*1)&gt;1,0,1)</f>
        <v>1</v>
      </c>
    </row>
    <row r="1866" spans="1:25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9" t="str">
        <f>VLOOKUP(Таблица1[[#This Row],[Region]],Таблица5[],2,FALSE)</f>
        <v>Anna Andreadi</v>
      </c>
      <c r="W1866" s="19" t="str">
        <f>IFERROR(VLOOKUP(Таблица1[[#This Row],[Order ID]],Таблица4[],2,FALSE),"")</f>
        <v/>
      </c>
      <c r="X1866" s="19">
        <f>NOT(IFERROR(VLOOKUP(Таблица1[[#This Row],[Order ID]],Таблица4[],2,FALSE),0))*1</f>
        <v>1</v>
      </c>
      <c r="Y1866" s="19">
        <f>IF(SUMPRODUCT(($F$2:$F1866=F1866)*1)&gt;1,0,1)</f>
        <v>0</v>
      </c>
    </row>
    <row r="1867" spans="1:25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9" t="str">
        <f>VLOOKUP(Таблица1[[#This Row],[Region]],Таблица5[],2,FALSE)</f>
        <v>Chuck Magee</v>
      </c>
      <c r="W1867" s="19" t="str">
        <f>IFERROR(VLOOKUP(Таблица1[[#This Row],[Order ID]],Таблица4[],2,FALSE),"")</f>
        <v/>
      </c>
      <c r="X1867" s="19">
        <f>NOT(IFERROR(VLOOKUP(Таблица1[[#This Row],[Order ID]],Таблица4[],2,FALSE),0))*1</f>
        <v>1</v>
      </c>
      <c r="Y1867" s="19">
        <f>IF(SUMPRODUCT(($F$2:$F1867=F1867)*1)&gt;1,0,1)</f>
        <v>0</v>
      </c>
    </row>
    <row r="1868" spans="1:25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9" t="str">
        <f>VLOOKUP(Таблица1[[#This Row],[Region]],Таблица5[],2,FALSE)</f>
        <v>Anna Andreadi</v>
      </c>
      <c r="W1868" s="19" t="str">
        <f>IFERROR(VLOOKUP(Таблица1[[#This Row],[Order ID]],Таблица4[],2,FALSE),"")</f>
        <v/>
      </c>
      <c r="X1868" s="19">
        <f>NOT(IFERROR(VLOOKUP(Таблица1[[#This Row],[Order ID]],Таблица4[],2,FALSE),0))*1</f>
        <v>1</v>
      </c>
      <c r="Y1868" s="19">
        <f>IF(SUMPRODUCT(($F$2:$F1868=F1868)*1)&gt;1,0,1)</f>
        <v>0</v>
      </c>
    </row>
    <row r="1869" spans="1:25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9" t="str">
        <f>VLOOKUP(Таблица1[[#This Row],[Region]],Таблица5[],2,FALSE)</f>
        <v>Chuck Magee</v>
      </c>
      <c r="W1869" s="19" t="str">
        <f>IFERROR(VLOOKUP(Таблица1[[#This Row],[Order ID]],Таблица4[],2,FALSE),"")</f>
        <v/>
      </c>
      <c r="X1869" s="19">
        <f>NOT(IFERROR(VLOOKUP(Таблица1[[#This Row],[Order ID]],Таблица4[],2,FALSE),0))*1</f>
        <v>1</v>
      </c>
      <c r="Y1869" s="19">
        <f>IF(SUMPRODUCT(($F$2:$F1869=F1869)*1)&gt;1,0,1)</f>
        <v>0</v>
      </c>
    </row>
    <row r="1870" spans="1:25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9" t="str">
        <f>VLOOKUP(Таблица1[[#This Row],[Region]],Таблица5[],2,FALSE)</f>
        <v>Chuck Magee</v>
      </c>
      <c r="W1870" s="19" t="str">
        <f>IFERROR(VLOOKUP(Таблица1[[#This Row],[Order ID]],Таблица4[],2,FALSE),"")</f>
        <v/>
      </c>
      <c r="X1870" s="19">
        <f>NOT(IFERROR(VLOOKUP(Таблица1[[#This Row],[Order ID]],Таблица4[],2,FALSE),0))*1</f>
        <v>1</v>
      </c>
      <c r="Y1870" s="19">
        <f>IF(SUMPRODUCT(($F$2:$F1870=F1870)*1)&gt;1,0,1)</f>
        <v>0</v>
      </c>
    </row>
    <row r="1871" spans="1:25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9" t="str">
        <f>VLOOKUP(Таблица1[[#This Row],[Region]],Таблица5[],2,FALSE)</f>
        <v>Anna Andreadi</v>
      </c>
      <c r="W1871" s="19" t="str">
        <f>IFERROR(VLOOKUP(Таблица1[[#This Row],[Order ID]],Таблица4[],2,FALSE),"")</f>
        <v/>
      </c>
      <c r="X1871" s="19">
        <f>NOT(IFERROR(VLOOKUP(Таблица1[[#This Row],[Order ID]],Таблица4[],2,FALSE),0))*1</f>
        <v>1</v>
      </c>
      <c r="Y1871" s="19">
        <f>IF(SUMPRODUCT(($F$2:$F1871=F1871)*1)&gt;1,0,1)</f>
        <v>0</v>
      </c>
    </row>
    <row r="1872" spans="1:25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9" t="str">
        <f>VLOOKUP(Таблица1[[#This Row],[Region]],Таблица5[],2,FALSE)</f>
        <v>Anna Andreadi</v>
      </c>
      <c r="W1872" s="19" t="str">
        <f>IFERROR(VLOOKUP(Таблица1[[#This Row],[Order ID]],Таблица4[],2,FALSE),"")</f>
        <v/>
      </c>
      <c r="X1872" s="19">
        <f>NOT(IFERROR(VLOOKUP(Таблица1[[#This Row],[Order ID]],Таблица4[],2,FALSE),0))*1</f>
        <v>1</v>
      </c>
      <c r="Y1872" s="19">
        <f>IF(SUMPRODUCT(($F$2:$F1872=F1872)*1)&gt;1,0,1)</f>
        <v>1</v>
      </c>
    </row>
    <row r="1873" spans="1:25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9" t="str">
        <f>VLOOKUP(Таблица1[[#This Row],[Region]],Таблица5[],2,FALSE)</f>
        <v>Anna Andreadi</v>
      </c>
      <c r="W1873" s="19" t="str">
        <f>IFERROR(VLOOKUP(Таблица1[[#This Row],[Order ID]],Таблица4[],2,FALSE),"")</f>
        <v/>
      </c>
      <c r="X1873" s="19">
        <f>NOT(IFERROR(VLOOKUP(Таблица1[[#This Row],[Order ID]],Таблица4[],2,FALSE),0))*1</f>
        <v>1</v>
      </c>
      <c r="Y1873" s="19">
        <f>IF(SUMPRODUCT(($F$2:$F1873=F1873)*1)&gt;1,0,1)</f>
        <v>0</v>
      </c>
    </row>
    <row r="1874" spans="1:25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9" t="str">
        <f>VLOOKUP(Таблица1[[#This Row],[Region]],Таблица5[],2,FALSE)</f>
        <v>Anna Andreadi</v>
      </c>
      <c r="W1874" s="19" t="str">
        <f>IFERROR(VLOOKUP(Таблица1[[#This Row],[Order ID]],Таблица4[],2,FALSE),"")</f>
        <v/>
      </c>
      <c r="X1874" s="19">
        <f>NOT(IFERROR(VLOOKUP(Таблица1[[#This Row],[Order ID]],Таблица4[],2,FALSE),0))*1</f>
        <v>1</v>
      </c>
      <c r="Y1874" s="19">
        <f>IF(SUMPRODUCT(($F$2:$F1874=F1874)*1)&gt;1,0,1)</f>
        <v>0</v>
      </c>
    </row>
    <row r="1875" spans="1:25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9" t="str">
        <f>VLOOKUP(Таблица1[[#This Row],[Region]],Таблица5[],2,FALSE)</f>
        <v>Anna Andreadi</v>
      </c>
      <c r="W1875" s="19">
        <f>IFERROR(VLOOKUP(Таблица1[[#This Row],[Order ID]],Таблица4[],2,FALSE),"")</f>
        <v>1</v>
      </c>
      <c r="X1875" s="19">
        <f>NOT(IFERROR(VLOOKUP(Таблица1[[#This Row],[Order ID]],Таблица4[],2,FALSE),0))*1</f>
        <v>0</v>
      </c>
      <c r="Y1875" s="19">
        <f>IF(SUMPRODUCT(($F$2:$F1875=F1875)*1)&gt;1,0,1)</f>
        <v>1</v>
      </c>
    </row>
    <row r="1876" spans="1:25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9" t="str">
        <f>VLOOKUP(Таблица1[[#This Row],[Region]],Таблица5[],2,FALSE)</f>
        <v>Chuck Magee</v>
      </c>
      <c r="W1876" s="19" t="str">
        <f>IFERROR(VLOOKUP(Таблица1[[#This Row],[Order ID]],Таблица4[],2,FALSE),"")</f>
        <v/>
      </c>
      <c r="X1876" s="19">
        <f>NOT(IFERROR(VLOOKUP(Таблица1[[#This Row],[Order ID]],Таблица4[],2,FALSE),0))*1</f>
        <v>1</v>
      </c>
      <c r="Y1876" s="19">
        <f>IF(SUMPRODUCT(($F$2:$F1876=F1876)*1)&gt;1,0,1)</f>
        <v>0</v>
      </c>
    </row>
    <row r="1877" spans="1:25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9" t="str">
        <f>VLOOKUP(Таблица1[[#This Row],[Region]],Таблица5[],2,FALSE)</f>
        <v>Chuck Magee</v>
      </c>
      <c r="W1877" s="19" t="str">
        <f>IFERROR(VLOOKUP(Таблица1[[#This Row],[Order ID]],Таблица4[],2,FALSE),"")</f>
        <v/>
      </c>
      <c r="X1877" s="19">
        <f>NOT(IFERROR(VLOOKUP(Таблица1[[#This Row],[Order ID]],Таблица4[],2,FALSE),0))*1</f>
        <v>1</v>
      </c>
      <c r="Y1877" s="19">
        <f>IF(SUMPRODUCT(($F$2:$F1877=F1877)*1)&gt;1,0,1)</f>
        <v>0</v>
      </c>
    </row>
    <row r="1878" spans="1:25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9" t="str">
        <f>VLOOKUP(Таблица1[[#This Row],[Region]],Таблица5[],2,FALSE)</f>
        <v>Kelly Williams</v>
      </c>
      <c r="W1878" s="19" t="str">
        <f>IFERROR(VLOOKUP(Таблица1[[#This Row],[Order ID]],Таблица4[],2,FALSE),"")</f>
        <v/>
      </c>
      <c r="X1878" s="19">
        <f>NOT(IFERROR(VLOOKUP(Таблица1[[#This Row],[Order ID]],Таблица4[],2,FALSE),0))*1</f>
        <v>1</v>
      </c>
      <c r="Y1878" s="19">
        <f>IF(SUMPRODUCT(($F$2:$F1878=F1878)*1)&gt;1,0,1)</f>
        <v>1</v>
      </c>
    </row>
    <row r="1879" spans="1:25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9" t="str">
        <f>VLOOKUP(Таблица1[[#This Row],[Region]],Таблица5[],2,FALSE)</f>
        <v>Anna Andreadi</v>
      </c>
      <c r="W1879" s="19" t="str">
        <f>IFERROR(VLOOKUP(Таблица1[[#This Row],[Order ID]],Таблица4[],2,FALSE),"")</f>
        <v/>
      </c>
      <c r="X1879" s="19">
        <f>NOT(IFERROR(VLOOKUP(Таблица1[[#This Row],[Order ID]],Таблица4[],2,FALSE),0))*1</f>
        <v>1</v>
      </c>
      <c r="Y1879" s="19">
        <f>IF(SUMPRODUCT(($F$2:$F1879=F1879)*1)&gt;1,0,1)</f>
        <v>0</v>
      </c>
    </row>
    <row r="1880" spans="1:25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9" t="str">
        <f>VLOOKUP(Таблица1[[#This Row],[Region]],Таблица5[],2,FALSE)</f>
        <v>Anna Andreadi</v>
      </c>
      <c r="W1880" s="19" t="str">
        <f>IFERROR(VLOOKUP(Таблица1[[#This Row],[Order ID]],Таблица4[],2,FALSE),"")</f>
        <v/>
      </c>
      <c r="X1880" s="19">
        <f>NOT(IFERROR(VLOOKUP(Таблица1[[#This Row],[Order ID]],Таблица4[],2,FALSE),0))*1</f>
        <v>1</v>
      </c>
      <c r="Y1880" s="19">
        <f>IF(SUMPRODUCT(($F$2:$F1880=F1880)*1)&gt;1,0,1)</f>
        <v>0</v>
      </c>
    </row>
    <row r="1881" spans="1:25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9" t="str">
        <f>VLOOKUP(Таблица1[[#This Row],[Region]],Таблица5[],2,FALSE)</f>
        <v>Cassandra Brandow</v>
      </c>
      <c r="W1881" s="19" t="str">
        <f>IFERROR(VLOOKUP(Таблица1[[#This Row],[Order ID]],Таблица4[],2,FALSE),"")</f>
        <v/>
      </c>
      <c r="X1881" s="19">
        <f>NOT(IFERROR(VLOOKUP(Таблица1[[#This Row],[Order ID]],Таблица4[],2,FALSE),0))*1</f>
        <v>1</v>
      </c>
      <c r="Y1881" s="19">
        <f>IF(SUMPRODUCT(($F$2:$F1881=F1881)*1)&gt;1,0,1)</f>
        <v>0</v>
      </c>
    </row>
    <row r="1882" spans="1:25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9" t="str">
        <f>VLOOKUP(Таблица1[[#This Row],[Region]],Таблица5[],2,FALSE)</f>
        <v>Chuck Magee</v>
      </c>
      <c r="W1882" s="19" t="str">
        <f>IFERROR(VLOOKUP(Таблица1[[#This Row],[Order ID]],Таблица4[],2,FALSE),"")</f>
        <v/>
      </c>
      <c r="X1882" s="19">
        <f>NOT(IFERROR(VLOOKUP(Таблица1[[#This Row],[Order ID]],Таблица4[],2,FALSE),0))*1</f>
        <v>1</v>
      </c>
      <c r="Y1882" s="19">
        <f>IF(SUMPRODUCT(($F$2:$F1882=F1882)*1)&gt;1,0,1)</f>
        <v>0</v>
      </c>
    </row>
    <row r="1883" spans="1:25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9" t="str">
        <f>VLOOKUP(Таблица1[[#This Row],[Region]],Таблица5[],2,FALSE)</f>
        <v>Chuck Magee</v>
      </c>
      <c r="W1883" s="19" t="str">
        <f>IFERROR(VLOOKUP(Таблица1[[#This Row],[Order ID]],Таблица4[],2,FALSE),"")</f>
        <v/>
      </c>
      <c r="X1883" s="19">
        <f>NOT(IFERROR(VLOOKUP(Таблица1[[#This Row],[Order ID]],Таблица4[],2,FALSE),0))*1</f>
        <v>1</v>
      </c>
      <c r="Y1883" s="19">
        <f>IF(SUMPRODUCT(($F$2:$F1883=F1883)*1)&gt;1,0,1)</f>
        <v>0</v>
      </c>
    </row>
    <row r="1884" spans="1:25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9" t="str">
        <f>VLOOKUP(Таблица1[[#This Row],[Region]],Таблица5[],2,FALSE)</f>
        <v>Chuck Magee</v>
      </c>
      <c r="W1884" s="19" t="str">
        <f>IFERROR(VLOOKUP(Таблица1[[#This Row],[Order ID]],Таблица4[],2,FALSE),"")</f>
        <v/>
      </c>
      <c r="X1884" s="19">
        <f>NOT(IFERROR(VLOOKUP(Таблица1[[#This Row],[Order ID]],Таблица4[],2,FALSE),0))*1</f>
        <v>1</v>
      </c>
      <c r="Y1884" s="19">
        <f>IF(SUMPRODUCT(($F$2:$F1884=F1884)*1)&gt;1,0,1)</f>
        <v>0</v>
      </c>
    </row>
    <row r="1885" spans="1:25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9" t="str">
        <f>VLOOKUP(Таблица1[[#This Row],[Region]],Таблица5[],2,FALSE)</f>
        <v>Chuck Magee</v>
      </c>
      <c r="W1885" s="19" t="str">
        <f>IFERROR(VLOOKUP(Таблица1[[#This Row],[Order ID]],Таблица4[],2,FALSE),"")</f>
        <v/>
      </c>
      <c r="X1885" s="19">
        <f>NOT(IFERROR(VLOOKUP(Таблица1[[#This Row],[Order ID]],Таблица4[],2,FALSE),0))*1</f>
        <v>1</v>
      </c>
      <c r="Y1885" s="19">
        <f>IF(SUMPRODUCT(($F$2:$F1885=F1885)*1)&gt;1,0,1)</f>
        <v>0</v>
      </c>
    </row>
    <row r="1886" spans="1:25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9" t="str">
        <f>VLOOKUP(Таблица1[[#This Row],[Region]],Таблица5[],2,FALSE)</f>
        <v>Kelly Williams</v>
      </c>
      <c r="W1886" s="19" t="str">
        <f>IFERROR(VLOOKUP(Таблица1[[#This Row],[Order ID]],Таблица4[],2,FALSE),"")</f>
        <v/>
      </c>
      <c r="X1886" s="19">
        <f>NOT(IFERROR(VLOOKUP(Таблица1[[#This Row],[Order ID]],Таблица4[],2,FALSE),0))*1</f>
        <v>1</v>
      </c>
      <c r="Y1886" s="19">
        <f>IF(SUMPRODUCT(($F$2:$F1886=F1886)*1)&gt;1,0,1)</f>
        <v>0</v>
      </c>
    </row>
    <row r="1887" spans="1:25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9" t="str">
        <f>VLOOKUP(Таблица1[[#This Row],[Region]],Таблица5[],2,FALSE)</f>
        <v>Anna Andreadi</v>
      </c>
      <c r="W1887" s="19" t="str">
        <f>IFERROR(VLOOKUP(Таблица1[[#This Row],[Order ID]],Таблица4[],2,FALSE),"")</f>
        <v/>
      </c>
      <c r="X1887" s="19">
        <f>NOT(IFERROR(VLOOKUP(Таблица1[[#This Row],[Order ID]],Таблица4[],2,FALSE),0))*1</f>
        <v>1</v>
      </c>
      <c r="Y1887" s="19">
        <f>IF(SUMPRODUCT(($F$2:$F1887=F1887)*1)&gt;1,0,1)</f>
        <v>0</v>
      </c>
    </row>
    <row r="1888" spans="1:25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9" t="str">
        <f>VLOOKUP(Таблица1[[#This Row],[Region]],Таблица5[],2,FALSE)</f>
        <v>Cassandra Brandow</v>
      </c>
      <c r="W1888" s="19" t="str">
        <f>IFERROR(VLOOKUP(Таблица1[[#This Row],[Order ID]],Таблица4[],2,FALSE),"")</f>
        <v/>
      </c>
      <c r="X1888" s="19">
        <f>NOT(IFERROR(VLOOKUP(Таблица1[[#This Row],[Order ID]],Таблица4[],2,FALSE),0))*1</f>
        <v>1</v>
      </c>
      <c r="Y1888" s="19">
        <f>IF(SUMPRODUCT(($F$2:$F1888=F1888)*1)&gt;1,0,1)</f>
        <v>0</v>
      </c>
    </row>
    <row r="1889" spans="1:25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9" t="str">
        <f>VLOOKUP(Таблица1[[#This Row],[Region]],Таблица5[],2,FALSE)</f>
        <v>Cassandra Brandow</v>
      </c>
      <c r="W1889" s="19" t="str">
        <f>IFERROR(VLOOKUP(Таблица1[[#This Row],[Order ID]],Таблица4[],2,FALSE),"")</f>
        <v/>
      </c>
      <c r="X1889" s="19">
        <f>NOT(IFERROR(VLOOKUP(Таблица1[[#This Row],[Order ID]],Таблица4[],2,FALSE),0))*1</f>
        <v>1</v>
      </c>
      <c r="Y1889" s="19">
        <f>IF(SUMPRODUCT(($F$2:$F1889=F1889)*1)&gt;1,0,1)</f>
        <v>0</v>
      </c>
    </row>
    <row r="1890" spans="1:25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9" t="str">
        <f>VLOOKUP(Таблица1[[#This Row],[Region]],Таблица5[],2,FALSE)</f>
        <v>Chuck Magee</v>
      </c>
      <c r="W1890" s="19" t="str">
        <f>IFERROR(VLOOKUP(Таблица1[[#This Row],[Order ID]],Таблица4[],2,FALSE),"")</f>
        <v/>
      </c>
      <c r="X1890" s="19">
        <f>NOT(IFERROR(VLOOKUP(Таблица1[[#This Row],[Order ID]],Таблица4[],2,FALSE),0))*1</f>
        <v>1</v>
      </c>
      <c r="Y1890" s="19">
        <f>IF(SUMPRODUCT(($F$2:$F1890=F1890)*1)&gt;1,0,1)</f>
        <v>0</v>
      </c>
    </row>
    <row r="1891" spans="1:25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9" t="str">
        <f>VLOOKUP(Таблица1[[#This Row],[Region]],Таблица5[],2,FALSE)</f>
        <v>Chuck Magee</v>
      </c>
      <c r="W1891" s="19" t="str">
        <f>IFERROR(VLOOKUP(Таблица1[[#This Row],[Order ID]],Таблица4[],2,FALSE),"")</f>
        <v/>
      </c>
      <c r="X1891" s="19">
        <f>NOT(IFERROR(VLOOKUP(Таблица1[[#This Row],[Order ID]],Таблица4[],2,FALSE),0))*1</f>
        <v>1</v>
      </c>
      <c r="Y1891" s="19">
        <f>IF(SUMPRODUCT(($F$2:$F1891=F1891)*1)&gt;1,0,1)</f>
        <v>0</v>
      </c>
    </row>
    <row r="1892" spans="1:25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9" t="str">
        <f>VLOOKUP(Таблица1[[#This Row],[Region]],Таблица5[],2,FALSE)</f>
        <v>Anna Andreadi</v>
      </c>
      <c r="W1892" s="19" t="str">
        <f>IFERROR(VLOOKUP(Таблица1[[#This Row],[Order ID]],Таблица4[],2,FALSE),"")</f>
        <v/>
      </c>
      <c r="X1892" s="19">
        <f>NOT(IFERROR(VLOOKUP(Таблица1[[#This Row],[Order ID]],Таблица4[],2,FALSE),0))*1</f>
        <v>1</v>
      </c>
      <c r="Y1892" s="19">
        <f>IF(SUMPRODUCT(($F$2:$F1892=F1892)*1)&gt;1,0,1)</f>
        <v>0</v>
      </c>
    </row>
    <row r="1893" spans="1:25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9" t="str">
        <f>VLOOKUP(Таблица1[[#This Row],[Region]],Таблица5[],2,FALSE)</f>
        <v>Anna Andreadi</v>
      </c>
      <c r="W1893" s="19" t="str">
        <f>IFERROR(VLOOKUP(Таблица1[[#This Row],[Order ID]],Таблица4[],2,FALSE),"")</f>
        <v/>
      </c>
      <c r="X1893" s="19">
        <f>NOT(IFERROR(VLOOKUP(Таблица1[[#This Row],[Order ID]],Таблица4[],2,FALSE),0))*1</f>
        <v>1</v>
      </c>
      <c r="Y1893" s="19">
        <f>IF(SUMPRODUCT(($F$2:$F1893=F1893)*1)&gt;1,0,1)</f>
        <v>0</v>
      </c>
    </row>
    <row r="1894" spans="1:25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9" t="str">
        <f>VLOOKUP(Таблица1[[#This Row],[Region]],Таблица5[],2,FALSE)</f>
        <v>Cassandra Brandow</v>
      </c>
      <c r="W1894" s="19" t="str">
        <f>IFERROR(VLOOKUP(Таблица1[[#This Row],[Order ID]],Таблица4[],2,FALSE),"")</f>
        <v/>
      </c>
      <c r="X1894" s="19">
        <f>NOT(IFERROR(VLOOKUP(Таблица1[[#This Row],[Order ID]],Таблица4[],2,FALSE),0))*1</f>
        <v>1</v>
      </c>
      <c r="Y1894" s="19">
        <f>IF(SUMPRODUCT(($F$2:$F1894=F1894)*1)&gt;1,0,1)</f>
        <v>0</v>
      </c>
    </row>
    <row r="1895" spans="1:25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9" t="str">
        <f>VLOOKUP(Таблица1[[#This Row],[Region]],Таблица5[],2,FALSE)</f>
        <v>Anna Andreadi</v>
      </c>
      <c r="W1895" s="19" t="str">
        <f>IFERROR(VLOOKUP(Таблица1[[#This Row],[Order ID]],Таблица4[],2,FALSE),"")</f>
        <v/>
      </c>
      <c r="X1895" s="19">
        <f>NOT(IFERROR(VLOOKUP(Таблица1[[#This Row],[Order ID]],Таблица4[],2,FALSE),0))*1</f>
        <v>1</v>
      </c>
      <c r="Y1895" s="19">
        <f>IF(SUMPRODUCT(($F$2:$F1895=F1895)*1)&gt;1,0,1)</f>
        <v>0</v>
      </c>
    </row>
    <row r="1896" spans="1:25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9" t="str">
        <f>VLOOKUP(Таблица1[[#This Row],[Region]],Таблица5[],2,FALSE)</f>
        <v>Cassandra Brandow</v>
      </c>
      <c r="W1896" s="19" t="str">
        <f>IFERROR(VLOOKUP(Таблица1[[#This Row],[Order ID]],Таблица4[],2,FALSE),"")</f>
        <v/>
      </c>
      <c r="X1896" s="19">
        <f>NOT(IFERROR(VLOOKUP(Таблица1[[#This Row],[Order ID]],Таблица4[],2,FALSE),0))*1</f>
        <v>1</v>
      </c>
      <c r="Y1896" s="19">
        <f>IF(SUMPRODUCT(($F$2:$F1896=F1896)*1)&gt;1,0,1)</f>
        <v>1</v>
      </c>
    </row>
    <row r="1897" spans="1:25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9" t="str">
        <f>VLOOKUP(Таблица1[[#This Row],[Region]],Таблица5[],2,FALSE)</f>
        <v>Anna Andreadi</v>
      </c>
      <c r="W1897" s="19" t="str">
        <f>IFERROR(VLOOKUP(Таблица1[[#This Row],[Order ID]],Таблица4[],2,FALSE),"")</f>
        <v/>
      </c>
      <c r="X1897" s="19">
        <f>NOT(IFERROR(VLOOKUP(Таблица1[[#This Row],[Order ID]],Таблица4[],2,FALSE),0))*1</f>
        <v>1</v>
      </c>
      <c r="Y1897" s="19">
        <f>IF(SUMPRODUCT(($F$2:$F1897=F1897)*1)&gt;1,0,1)</f>
        <v>0</v>
      </c>
    </row>
    <row r="1898" spans="1:25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9" t="str">
        <f>VLOOKUP(Таблица1[[#This Row],[Region]],Таблица5[],2,FALSE)</f>
        <v>Kelly Williams</v>
      </c>
      <c r="W1898" s="19" t="str">
        <f>IFERROR(VLOOKUP(Таблица1[[#This Row],[Order ID]],Таблица4[],2,FALSE),"")</f>
        <v/>
      </c>
      <c r="X1898" s="19">
        <f>NOT(IFERROR(VLOOKUP(Таблица1[[#This Row],[Order ID]],Таблица4[],2,FALSE),0))*1</f>
        <v>1</v>
      </c>
      <c r="Y1898" s="19">
        <f>IF(SUMPRODUCT(($F$2:$F1898=F1898)*1)&gt;1,0,1)</f>
        <v>1</v>
      </c>
    </row>
    <row r="1899" spans="1:25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9" t="str">
        <f>VLOOKUP(Таблица1[[#This Row],[Region]],Таблица5[],2,FALSE)</f>
        <v>Cassandra Brandow</v>
      </c>
      <c r="W1899" s="19" t="str">
        <f>IFERROR(VLOOKUP(Таблица1[[#This Row],[Order ID]],Таблица4[],2,FALSE),"")</f>
        <v/>
      </c>
      <c r="X1899" s="19">
        <f>NOT(IFERROR(VLOOKUP(Таблица1[[#This Row],[Order ID]],Таблица4[],2,FALSE),0))*1</f>
        <v>1</v>
      </c>
      <c r="Y1899" s="19">
        <f>IF(SUMPRODUCT(($F$2:$F1899=F1899)*1)&gt;1,0,1)</f>
        <v>0</v>
      </c>
    </row>
    <row r="1900" spans="1:25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9" t="str">
        <f>VLOOKUP(Таблица1[[#This Row],[Region]],Таблица5[],2,FALSE)</f>
        <v>Cassandra Brandow</v>
      </c>
      <c r="W1900" s="19" t="str">
        <f>IFERROR(VLOOKUP(Таблица1[[#This Row],[Order ID]],Таблица4[],2,FALSE),"")</f>
        <v/>
      </c>
      <c r="X1900" s="19">
        <f>NOT(IFERROR(VLOOKUP(Таблица1[[#This Row],[Order ID]],Таблица4[],2,FALSE),0))*1</f>
        <v>1</v>
      </c>
      <c r="Y1900" s="19">
        <f>IF(SUMPRODUCT(($F$2:$F1900=F1900)*1)&gt;1,0,1)</f>
        <v>0</v>
      </c>
    </row>
    <row r="1901" spans="1:25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9" t="str">
        <f>VLOOKUP(Таблица1[[#This Row],[Region]],Таблица5[],2,FALSE)</f>
        <v>Cassandra Brandow</v>
      </c>
      <c r="W1901" s="19" t="str">
        <f>IFERROR(VLOOKUP(Таблица1[[#This Row],[Order ID]],Таблица4[],2,FALSE),"")</f>
        <v/>
      </c>
      <c r="X1901" s="19">
        <f>NOT(IFERROR(VLOOKUP(Таблица1[[#This Row],[Order ID]],Таблица4[],2,FALSE),0))*1</f>
        <v>1</v>
      </c>
      <c r="Y1901" s="19">
        <f>IF(SUMPRODUCT(($F$2:$F1901=F1901)*1)&gt;1,0,1)</f>
        <v>0</v>
      </c>
    </row>
    <row r="1902" spans="1:25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9" t="str">
        <f>VLOOKUP(Таблица1[[#This Row],[Region]],Таблица5[],2,FALSE)</f>
        <v>Cassandra Brandow</v>
      </c>
      <c r="W1902" s="19" t="str">
        <f>IFERROR(VLOOKUP(Таблица1[[#This Row],[Order ID]],Таблица4[],2,FALSE),"")</f>
        <v/>
      </c>
      <c r="X1902" s="19">
        <f>NOT(IFERROR(VLOOKUP(Таблица1[[#This Row],[Order ID]],Таблица4[],2,FALSE),0))*1</f>
        <v>1</v>
      </c>
      <c r="Y1902" s="19">
        <f>IF(SUMPRODUCT(($F$2:$F1902=F1902)*1)&gt;1,0,1)</f>
        <v>0</v>
      </c>
    </row>
    <row r="1903" spans="1:25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9" t="str">
        <f>VLOOKUP(Таблица1[[#This Row],[Region]],Таблица5[],2,FALSE)</f>
        <v>Kelly Williams</v>
      </c>
      <c r="W1903" s="19" t="str">
        <f>IFERROR(VLOOKUP(Таблица1[[#This Row],[Order ID]],Таблица4[],2,FALSE),"")</f>
        <v/>
      </c>
      <c r="X1903" s="19">
        <f>NOT(IFERROR(VLOOKUP(Таблица1[[#This Row],[Order ID]],Таблица4[],2,FALSE),0))*1</f>
        <v>1</v>
      </c>
      <c r="Y1903" s="19">
        <f>IF(SUMPRODUCT(($F$2:$F1903=F1903)*1)&gt;1,0,1)</f>
        <v>0</v>
      </c>
    </row>
    <row r="1904" spans="1:25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9" t="str">
        <f>VLOOKUP(Таблица1[[#This Row],[Region]],Таблица5[],2,FALSE)</f>
        <v>Anna Andreadi</v>
      </c>
      <c r="W1904" s="19" t="str">
        <f>IFERROR(VLOOKUP(Таблица1[[#This Row],[Order ID]],Таблица4[],2,FALSE),"")</f>
        <v/>
      </c>
      <c r="X1904" s="19">
        <f>NOT(IFERROR(VLOOKUP(Таблица1[[#This Row],[Order ID]],Таблица4[],2,FALSE),0))*1</f>
        <v>1</v>
      </c>
      <c r="Y1904" s="19">
        <f>IF(SUMPRODUCT(($F$2:$F1904=F1904)*1)&gt;1,0,1)</f>
        <v>0</v>
      </c>
    </row>
    <row r="1905" spans="1:25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9" t="str">
        <f>VLOOKUP(Таблица1[[#This Row],[Region]],Таблица5[],2,FALSE)</f>
        <v>Anna Andreadi</v>
      </c>
      <c r="W1905" s="19" t="str">
        <f>IFERROR(VLOOKUP(Таблица1[[#This Row],[Order ID]],Таблица4[],2,FALSE),"")</f>
        <v/>
      </c>
      <c r="X1905" s="19">
        <f>NOT(IFERROR(VLOOKUP(Таблица1[[#This Row],[Order ID]],Таблица4[],2,FALSE),0))*1</f>
        <v>1</v>
      </c>
      <c r="Y1905" s="19">
        <f>IF(SUMPRODUCT(($F$2:$F1905=F1905)*1)&gt;1,0,1)</f>
        <v>0</v>
      </c>
    </row>
    <row r="1906" spans="1:25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9" t="str">
        <f>VLOOKUP(Таблица1[[#This Row],[Region]],Таблица5[],2,FALSE)</f>
        <v>Anna Andreadi</v>
      </c>
      <c r="W1906" s="19" t="str">
        <f>IFERROR(VLOOKUP(Таблица1[[#This Row],[Order ID]],Таблица4[],2,FALSE),"")</f>
        <v/>
      </c>
      <c r="X1906" s="19">
        <f>NOT(IFERROR(VLOOKUP(Таблица1[[#This Row],[Order ID]],Таблица4[],2,FALSE),0))*1</f>
        <v>1</v>
      </c>
      <c r="Y1906" s="19">
        <f>IF(SUMPRODUCT(($F$2:$F1906=F1906)*1)&gt;1,0,1)</f>
        <v>0</v>
      </c>
    </row>
    <row r="1907" spans="1:25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9" t="str">
        <f>VLOOKUP(Таблица1[[#This Row],[Region]],Таблица5[],2,FALSE)</f>
        <v>Kelly Williams</v>
      </c>
      <c r="W1907" s="19" t="str">
        <f>IFERROR(VLOOKUP(Таблица1[[#This Row],[Order ID]],Таблица4[],2,FALSE),"")</f>
        <v/>
      </c>
      <c r="X1907" s="19">
        <f>NOT(IFERROR(VLOOKUP(Таблица1[[#This Row],[Order ID]],Таблица4[],2,FALSE),0))*1</f>
        <v>1</v>
      </c>
      <c r="Y1907" s="19">
        <f>IF(SUMPRODUCT(($F$2:$F1907=F1907)*1)&gt;1,0,1)</f>
        <v>1</v>
      </c>
    </row>
    <row r="1908" spans="1:25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9" t="str">
        <f>VLOOKUP(Таблица1[[#This Row],[Region]],Таблица5[],2,FALSE)</f>
        <v>Cassandra Brandow</v>
      </c>
      <c r="W1908" s="19" t="str">
        <f>IFERROR(VLOOKUP(Таблица1[[#This Row],[Order ID]],Таблица4[],2,FALSE),"")</f>
        <v/>
      </c>
      <c r="X1908" s="19">
        <f>NOT(IFERROR(VLOOKUP(Таблица1[[#This Row],[Order ID]],Таблица4[],2,FALSE),0))*1</f>
        <v>1</v>
      </c>
      <c r="Y1908" s="19">
        <f>IF(SUMPRODUCT(($F$2:$F1908=F1908)*1)&gt;1,0,1)</f>
        <v>0</v>
      </c>
    </row>
    <row r="1909" spans="1:25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9" t="str">
        <f>VLOOKUP(Таблица1[[#This Row],[Region]],Таблица5[],2,FALSE)</f>
        <v>Cassandra Brandow</v>
      </c>
      <c r="W1909" s="19" t="str">
        <f>IFERROR(VLOOKUP(Таблица1[[#This Row],[Order ID]],Таблица4[],2,FALSE),"")</f>
        <v/>
      </c>
      <c r="X1909" s="19">
        <f>NOT(IFERROR(VLOOKUP(Таблица1[[#This Row],[Order ID]],Таблица4[],2,FALSE),0))*1</f>
        <v>1</v>
      </c>
      <c r="Y1909" s="19">
        <f>IF(SUMPRODUCT(($F$2:$F1909=F1909)*1)&gt;1,0,1)</f>
        <v>0</v>
      </c>
    </row>
    <row r="1910" spans="1:25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9" t="str">
        <f>VLOOKUP(Таблица1[[#This Row],[Region]],Таблица5[],2,FALSE)</f>
        <v>Anna Andreadi</v>
      </c>
      <c r="W1910" s="19" t="str">
        <f>IFERROR(VLOOKUP(Таблица1[[#This Row],[Order ID]],Таблица4[],2,FALSE),"")</f>
        <v/>
      </c>
      <c r="X1910" s="19">
        <f>NOT(IFERROR(VLOOKUP(Таблица1[[#This Row],[Order ID]],Таблица4[],2,FALSE),0))*1</f>
        <v>1</v>
      </c>
      <c r="Y1910" s="19">
        <f>IF(SUMPRODUCT(($F$2:$F1910=F1910)*1)&gt;1,0,1)</f>
        <v>0</v>
      </c>
    </row>
    <row r="1911" spans="1:25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9" t="str">
        <f>VLOOKUP(Таблица1[[#This Row],[Region]],Таблица5[],2,FALSE)</f>
        <v>Chuck Magee</v>
      </c>
      <c r="W1911" s="19" t="str">
        <f>IFERROR(VLOOKUP(Таблица1[[#This Row],[Order ID]],Таблица4[],2,FALSE),"")</f>
        <v/>
      </c>
      <c r="X1911" s="19">
        <f>NOT(IFERROR(VLOOKUP(Таблица1[[#This Row],[Order ID]],Таблица4[],2,FALSE),0))*1</f>
        <v>1</v>
      </c>
      <c r="Y1911" s="19">
        <f>IF(SUMPRODUCT(($F$2:$F1911=F1911)*1)&gt;1,0,1)</f>
        <v>1</v>
      </c>
    </row>
    <row r="1912" spans="1:25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9" t="str">
        <f>VLOOKUP(Таблица1[[#This Row],[Region]],Таблица5[],2,FALSE)</f>
        <v>Anna Andreadi</v>
      </c>
      <c r="W1912" s="19" t="str">
        <f>IFERROR(VLOOKUP(Таблица1[[#This Row],[Order ID]],Таблица4[],2,FALSE),"")</f>
        <v/>
      </c>
      <c r="X1912" s="19">
        <f>NOT(IFERROR(VLOOKUP(Таблица1[[#This Row],[Order ID]],Таблица4[],2,FALSE),0))*1</f>
        <v>1</v>
      </c>
      <c r="Y1912" s="19">
        <f>IF(SUMPRODUCT(($F$2:$F1912=F1912)*1)&gt;1,0,1)</f>
        <v>0</v>
      </c>
    </row>
    <row r="1913" spans="1:25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9" t="str">
        <f>VLOOKUP(Таблица1[[#This Row],[Region]],Таблица5[],2,FALSE)</f>
        <v>Kelly Williams</v>
      </c>
      <c r="W1913" s="19" t="str">
        <f>IFERROR(VLOOKUP(Таблица1[[#This Row],[Order ID]],Таблица4[],2,FALSE),"")</f>
        <v/>
      </c>
      <c r="X1913" s="19">
        <f>NOT(IFERROR(VLOOKUP(Таблица1[[#This Row],[Order ID]],Таблица4[],2,FALSE),0))*1</f>
        <v>1</v>
      </c>
      <c r="Y1913" s="19">
        <f>IF(SUMPRODUCT(($F$2:$F1913=F1913)*1)&gt;1,0,1)</f>
        <v>0</v>
      </c>
    </row>
    <row r="1914" spans="1:25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9" t="str">
        <f>VLOOKUP(Таблица1[[#This Row],[Region]],Таблица5[],2,FALSE)</f>
        <v>Kelly Williams</v>
      </c>
      <c r="W1914" s="19" t="str">
        <f>IFERROR(VLOOKUP(Таблица1[[#This Row],[Order ID]],Таблица4[],2,FALSE),"")</f>
        <v/>
      </c>
      <c r="X1914" s="19">
        <f>NOT(IFERROR(VLOOKUP(Таблица1[[#This Row],[Order ID]],Таблица4[],2,FALSE),0))*1</f>
        <v>1</v>
      </c>
      <c r="Y1914" s="19">
        <f>IF(SUMPRODUCT(($F$2:$F1914=F1914)*1)&gt;1,0,1)</f>
        <v>0</v>
      </c>
    </row>
    <row r="1915" spans="1:25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9" t="str">
        <f>VLOOKUP(Таблица1[[#This Row],[Region]],Таблица5[],2,FALSE)</f>
        <v>Cassandra Brandow</v>
      </c>
      <c r="W1915" s="19" t="str">
        <f>IFERROR(VLOOKUP(Таблица1[[#This Row],[Order ID]],Таблица4[],2,FALSE),"")</f>
        <v/>
      </c>
      <c r="X1915" s="19">
        <f>NOT(IFERROR(VLOOKUP(Таблица1[[#This Row],[Order ID]],Таблица4[],2,FALSE),0))*1</f>
        <v>1</v>
      </c>
      <c r="Y1915" s="19">
        <f>IF(SUMPRODUCT(($F$2:$F1915=F1915)*1)&gt;1,0,1)</f>
        <v>1</v>
      </c>
    </row>
    <row r="1916" spans="1:25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9" t="str">
        <f>VLOOKUP(Таблица1[[#This Row],[Region]],Таблица5[],2,FALSE)</f>
        <v>Cassandra Brandow</v>
      </c>
      <c r="W1916" s="19" t="str">
        <f>IFERROR(VLOOKUP(Таблица1[[#This Row],[Order ID]],Таблица4[],2,FALSE),"")</f>
        <v/>
      </c>
      <c r="X1916" s="19">
        <f>NOT(IFERROR(VLOOKUP(Таблица1[[#This Row],[Order ID]],Таблица4[],2,FALSE),0))*1</f>
        <v>1</v>
      </c>
      <c r="Y1916" s="19">
        <f>IF(SUMPRODUCT(($F$2:$F1916=F1916)*1)&gt;1,0,1)</f>
        <v>0</v>
      </c>
    </row>
    <row r="1917" spans="1:25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9" t="str">
        <f>VLOOKUP(Таблица1[[#This Row],[Region]],Таблица5[],2,FALSE)</f>
        <v>Cassandra Brandow</v>
      </c>
      <c r="W1917" s="19" t="str">
        <f>IFERROR(VLOOKUP(Таблица1[[#This Row],[Order ID]],Таблица4[],2,FALSE),"")</f>
        <v/>
      </c>
      <c r="X1917" s="19">
        <f>NOT(IFERROR(VLOOKUP(Таблица1[[#This Row],[Order ID]],Таблица4[],2,FALSE),0))*1</f>
        <v>1</v>
      </c>
      <c r="Y1917" s="19">
        <f>IF(SUMPRODUCT(($F$2:$F1917=F1917)*1)&gt;1,0,1)</f>
        <v>0</v>
      </c>
    </row>
    <row r="1918" spans="1:25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9" t="str">
        <f>VLOOKUP(Таблица1[[#This Row],[Region]],Таблица5[],2,FALSE)</f>
        <v>Cassandra Brandow</v>
      </c>
      <c r="W1918" s="19" t="str">
        <f>IFERROR(VLOOKUP(Таблица1[[#This Row],[Order ID]],Таблица4[],2,FALSE),"")</f>
        <v/>
      </c>
      <c r="X1918" s="19">
        <f>NOT(IFERROR(VLOOKUP(Таблица1[[#This Row],[Order ID]],Таблица4[],2,FALSE),0))*1</f>
        <v>1</v>
      </c>
      <c r="Y1918" s="19">
        <f>IF(SUMPRODUCT(($F$2:$F1918=F1918)*1)&gt;1,0,1)</f>
        <v>0</v>
      </c>
    </row>
    <row r="1919" spans="1:25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9" t="str">
        <f>VLOOKUP(Таблица1[[#This Row],[Region]],Таблица5[],2,FALSE)</f>
        <v>Chuck Magee</v>
      </c>
      <c r="W1919" s="19" t="str">
        <f>IFERROR(VLOOKUP(Таблица1[[#This Row],[Order ID]],Таблица4[],2,FALSE),"")</f>
        <v/>
      </c>
      <c r="X1919" s="19">
        <f>NOT(IFERROR(VLOOKUP(Таблица1[[#This Row],[Order ID]],Таблица4[],2,FALSE),0))*1</f>
        <v>1</v>
      </c>
      <c r="Y1919" s="19">
        <f>IF(SUMPRODUCT(($F$2:$F1919=F1919)*1)&gt;1,0,1)</f>
        <v>0</v>
      </c>
    </row>
    <row r="1920" spans="1:25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9" t="str">
        <f>VLOOKUP(Таблица1[[#This Row],[Region]],Таблица5[],2,FALSE)</f>
        <v>Kelly Williams</v>
      </c>
      <c r="W1920" s="19" t="str">
        <f>IFERROR(VLOOKUP(Таблица1[[#This Row],[Order ID]],Таблица4[],2,FALSE),"")</f>
        <v/>
      </c>
      <c r="X1920" s="19">
        <f>NOT(IFERROR(VLOOKUP(Таблица1[[#This Row],[Order ID]],Таблица4[],2,FALSE),0))*1</f>
        <v>1</v>
      </c>
      <c r="Y1920" s="19">
        <f>IF(SUMPRODUCT(($F$2:$F1920=F1920)*1)&gt;1,0,1)</f>
        <v>0</v>
      </c>
    </row>
    <row r="1921" spans="1:25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9" t="str">
        <f>VLOOKUP(Таблица1[[#This Row],[Region]],Таблица5[],2,FALSE)</f>
        <v>Chuck Magee</v>
      </c>
      <c r="W1921" s="19" t="str">
        <f>IFERROR(VLOOKUP(Таблица1[[#This Row],[Order ID]],Таблица4[],2,FALSE),"")</f>
        <v/>
      </c>
      <c r="X1921" s="19">
        <f>NOT(IFERROR(VLOOKUP(Таблица1[[#This Row],[Order ID]],Таблица4[],2,FALSE),0))*1</f>
        <v>1</v>
      </c>
      <c r="Y1921" s="19">
        <f>IF(SUMPRODUCT(($F$2:$F1921=F1921)*1)&gt;1,0,1)</f>
        <v>1</v>
      </c>
    </row>
    <row r="1922" spans="1:25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9" t="str">
        <f>VLOOKUP(Таблица1[[#This Row],[Region]],Таблица5[],2,FALSE)</f>
        <v>Chuck Magee</v>
      </c>
      <c r="W1922" s="19" t="str">
        <f>IFERROR(VLOOKUP(Таблица1[[#This Row],[Order ID]],Таблица4[],2,FALSE),"")</f>
        <v/>
      </c>
      <c r="X1922" s="19">
        <f>NOT(IFERROR(VLOOKUP(Таблица1[[#This Row],[Order ID]],Таблица4[],2,FALSE),0))*1</f>
        <v>1</v>
      </c>
      <c r="Y1922" s="19">
        <f>IF(SUMPRODUCT(($F$2:$F1922=F1922)*1)&gt;1,0,1)</f>
        <v>0</v>
      </c>
    </row>
    <row r="1923" spans="1:25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9" t="str">
        <f>VLOOKUP(Таблица1[[#This Row],[Region]],Таблица5[],2,FALSE)</f>
        <v>Chuck Magee</v>
      </c>
      <c r="W1923" s="19" t="str">
        <f>IFERROR(VLOOKUP(Таблица1[[#This Row],[Order ID]],Таблица4[],2,FALSE),"")</f>
        <v/>
      </c>
      <c r="X1923" s="19">
        <f>NOT(IFERROR(VLOOKUP(Таблица1[[#This Row],[Order ID]],Таблица4[],2,FALSE),0))*1</f>
        <v>1</v>
      </c>
      <c r="Y1923" s="19">
        <f>IF(SUMPRODUCT(($F$2:$F1923=F1923)*1)&gt;1,0,1)</f>
        <v>0</v>
      </c>
    </row>
    <row r="1924" spans="1:25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9" t="str">
        <f>VLOOKUP(Таблица1[[#This Row],[Region]],Таблица5[],2,FALSE)</f>
        <v>Kelly Williams</v>
      </c>
      <c r="W1924" s="19" t="str">
        <f>IFERROR(VLOOKUP(Таблица1[[#This Row],[Order ID]],Таблица4[],2,FALSE),"")</f>
        <v/>
      </c>
      <c r="X1924" s="19">
        <f>NOT(IFERROR(VLOOKUP(Таблица1[[#This Row],[Order ID]],Таблица4[],2,FALSE),0))*1</f>
        <v>1</v>
      </c>
      <c r="Y1924" s="19">
        <f>IF(SUMPRODUCT(($F$2:$F1924=F1924)*1)&gt;1,0,1)</f>
        <v>1</v>
      </c>
    </row>
    <row r="1925" spans="1:25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9" t="str">
        <f>VLOOKUP(Таблица1[[#This Row],[Region]],Таблица5[],2,FALSE)</f>
        <v>Kelly Williams</v>
      </c>
      <c r="W1925" s="19" t="str">
        <f>IFERROR(VLOOKUP(Таблица1[[#This Row],[Order ID]],Таблица4[],2,FALSE),"")</f>
        <v/>
      </c>
      <c r="X1925" s="19">
        <f>NOT(IFERROR(VLOOKUP(Таблица1[[#This Row],[Order ID]],Таблица4[],2,FALSE),0))*1</f>
        <v>1</v>
      </c>
      <c r="Y1925" s="19">
        <f>IF(SUMPRODUCT(($F$2:$F1925=F1925)*1)&gt;1,0,1)</f>
        <v>0</v>
      </c>
    </row>
    <row r="1926" spans="1:25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9" t="str">
        <f>VLOOKUP(Таблица1[[#This Row],[Region]],Таблица5[],2,FALSE)</f>
        <v>Anna Andreadi</v>
      </c>
      <c r="W1926" s="19" t="str">
        <f>IFERROR(VLOOKUP(Таблица1[[#This Row],[Order ID]],Таблица4[],2,FALSE),"")</f>
        <v/>
      </c>
      <c r="X1926" s="19">
        <f>NOT(IFERROR(VLOOKUP(Таблица1[[#This Row],[Order ID]],Таблица4[],2,FALSE),0))*1</f>
        <v>1</v>
      </c>
      <c r="Y1926" s="19">
        <f>IF(SUMPRODUCT(($F$2:$F1926=F1926)*1)&gt;1,0,1)</f>
        <v>0</v>
      </c>
    </row>
    <row r="1927" spans="1:25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9" t="str">
        <f>VLOOKUP(Таблица1[[#This Row],[Region]],Таблица5[],2,FALSE)</f>
        <v>Anna Andreadi</v>
      </c>
      <c r="W1927" s="19" t="str">
        <f>IFERROR(VLOOKUP(Таблица1[[#This Row],[Order ID]],Таблица4[],2,FALSE),"")</f>
        <v/>
      </c>
      <c r="X1927" s="19">
        <f>NOT(IFERROR(VLOOKUP(Таблица1[[#This Row],[Order ID]],Таблица4[],2,FALSE),0))*1</f>
        <v>1</v>
      </c>
      <c r="Y1927" s="19">
        <f>IF(SUMPRODUCT(($F$2:$F1927=F1927)*1)&gt;1,0,1)</f>
        <v>0</v>
      </c>
    </row>
    <row r="1928" spans="1:25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9" t="str">
        <f>VLOOKUP(Таблица1[[#This Row],[Region]],Таблица5[],2,FALSE)</f>
        <v>Anna Andreadi</v>
      </c>
      <c r="W1928" s="19" t="str">
        <f>IFERROR(VLOOKUP(Таблица1[[#This Row],[Order ID]],Таблица4[],2,FALSE),"")</f>
        <v/>
      </c>
      <c r="X1928" s="19">
        <f>NOT(IFERROR(VLOOKUP(Таблица1[[#This Row],[Order ID]],Таблица4[],2,FALSE),0))*1</f>
        <v>1</v>
      </c>
      <c r="Y1928" s="19">
        <f>IF(SUMPRODUCT(($F$2:$F1928=F1928)*1)&gt;1,0,1)</f>
        <v>0</v>
      </c>
    </row>
    <row r="1929" spans="1:25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9" t="str">
        <f>VLOOKUP(Таблица1[[#This Row],[Region]],Таблица5[],2,FALSE)</f>
        <v>Anna Andreadi</v>
      </c>
      <c r="W1929" s="19" t="str">
        <f>IFERROR(VLOOKUP(Таблица1[[#This Row],[Order ID]],Таблица4[],2,FALSE),"")</f>
        <v/>
      </c>
      <c r="X1929" s="19">
        <f>NOT(IFERROR(VLOOKUP(Таблица1[[#This Row],[Order ID]],Таблица4[],2,FALSE),0))*1</f>
        <v>1</v>
      </c>
      <c r="Y1929" s="19">
        <f>IF(SUMPRODUCT(($F$2:$F1929=F1929)*1)&gt;1,0,1)</f>
        <v>0</v>
      </c>
    </row>
    <row r="1930" spans="1:25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9" t="str">
        <f>VLOOKUP(Таблица1[[#This Row],[Region]],Таблица5[],2,FALSE)</f>
        <v>Anna Andreadi</v>
      </c>
      <c r="W1930" s="19" t="str">
        <f>IFERROR(VLOOKUP(Таблица1[[#This Row],[Order ID]],Таблица4[],2,FALSE),"")</f>
        <v/>
      </c>
      <c r="X1930" s="19">
        <f>NOT(IFERROR(VLOOKUP(Таблица1[[#This Row],[Order ID]],Таблица4[],2,FALSE),0))*1</f>
        <v>1</v>
      </c>
      <c r="Y1930" s="19">
        <f>IF(SUMPRODUCT(($F$2:$F1930=F1930)*1)&gt;1,0,1)</f>
        <v>0</v>
      </c>
    </row>
    <row r="1931" spans="1:25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9" t="str">
        <f>VLOOKUP(Таблица1[[#This Row],[Region]],Таблица5[],2,FALSE)</f>
        <v>Anna Andreadi</v>
      </c>
      <c r="W1931" s="19" t="str">
        <f>IFERROR(VLOOKUP(Таблица1[[#This Row],[Order ID]],Таблица4[],2,FALSE),"")</f>
        <v/>
      </c>
      <c r="X1931" s="19">
        <f>NOT(IFERROR(VLOOKUP(Таблица1[[#This Row],[Order ID]],Таблица4[],2,FALSE),0))*1</f>
        <v>1</v>
      </c>
      <c r="Y1931" s="19">
        <f>IF(SUMPRODUCT(($F$2:$F1931=F1931)*1)&gt;1,0,1)</f>
        <v>0</v>
      </c>
    </row>
    <row r="1932" spans="1:25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9" t="str">
        <f>VLOOKUP(Таблица1[[#This Row],[Region]],Таблица5[],2,FALSE)</f>
        <v>Anna Andreadi</v>
      </c>
      <c r="W1932" s="19" t="str">
        <f>IFERROR(VLOOKUP(Таблица1[[#This Row],[Order ID]],Таблица4[],2,FALSE),"")</f>
        <v/>
      </c>
      <c r="X1932" s="19">
        <f>NOT(IFERROR(VLOOKUP(Таблица1[[#This Row],[Order ID]],Таблица4[],2,FALSE),0))*1</f>
        <v>1</v>
      </c>
      <c r="Y1932" s="19">
        <f>IF(SUMPRODUCT(($F$2:$F1932=F1932)*1)&gt;1,0,1)</f>
        <v>0</v>
      </c>
    </row>
    <row r="1933" spans="1:25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9" t="str">
        <f>VLOOKUP(Таблица1[[#This Row],[Region]],Таблица5[],2,FALSE)</f>
        <v>Anna Andreadi</v>
      </c>
      <c r="W1933" s="19" t="str">
        <f>IFERROR(VLOOKUP(Таблица1[[#This Row],[Order ID]],Таблица4[],2,FALSE),"")</f>
        <v/>
      </c>
      <c r="X1933" s="19">
        <f>NOT(IFERROR(VLOOKUP(Таблица1[[#This Row],[Order ID]],Таблица4[],2,FALSE),0))*1</f>
        <v>1</v>
      </c>
      <c r="Y1933" s="19">
        <f>IF(SUMPRODUCT(($F$2:$F1933=F1933)*1)&gt;1,0,1)</f>
        <v>0</v>
      </c>
    </row>
    <row r="1934" spans="1:25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9" t="str">
        <f>VLOOKUP(Таблица1[[#This Row],[Region]],Таблица5[],2,FALSE)</f>
        <v>Cassandra Brandow</v>
      </c>
      <c r="W1934" s="19" t="str">
        <f>IFERROR(VLOOKUP(Таблица1[[#This Row],[Order ID]],Таблица4[],2,FALSE),"")</f>
        <v/>
      </c>
      <c r="X1934" s="19">
        <f>NOT(IFERROR(VLOOKUP(Таблица1[[#This Row],[Order ID]],Таблица4[],2,FALSE),0))*1</f>
        <v>1</v>
      </c>
      <c r="Y1934" s="19">
        <f>IF(SUMPRODUCT(($F$2:$F1934=F1934)*1)&gt;1,0,1)</f>
        <v>0</v>
      </c>
    </row>
    <row r="1935" spans="1:25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9" t="str">
        <f>VLOOKUP(Таблица1[[#This Row],[Region]],Таблица5[],2,FALSE)</f>
        <v>Cassandra Brandow</v>
      </c>
      <c r="W1935" s="19" t="str">
        <f>IFERROR(VLOOKUP(Таблица1[[#This Row],[Order ID]],Таблица4[],2,FALSE),"")</f>
        <v/>
      </c>
      <c r="X1935" s="19">
        <f>NOT(IFERROR(VLOOKUP(Таблица1[[#This Row],[Order ID]],Таблица4[],2,FALSE),0))*1</f>
        <v>1</v>
      </c>
      <c r="Y1935" s="19">
        <f>IF(SUMPRODUCT(($F$2:$F1935=F1935)*1)&gt;1,0,1)</f>
        <v>0</v>
      </c>
    </row>
    <row r="1936" spans="1:25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9" t="str">
        <f>VLOOKUP(Таблица1[[#This Row],[Region]],Таблица5[],2,FALSE)</f>
        <v>Anna Andreadi</v>
      </c>
      <c r="W1936" s="19" t="str">
        <f>IFERROR(VLOOKUP(Таблица1[[#This Row],[Order ID]],Таблица4[],2,FALSE),"")</f>
        <v/>
      </c>
      <c r="X1936" s="19">
        <f>NOT(IFERROR(VLOOKUP(Таблица1[[#This Row],[Order ID]],Таблица4[],2,FALSE),0))*1</f>
        <v>1</v>
      </c>
      <c r="Y1936" s="19">
        <f>IF(SUMPRODUCT(($F$2:$F1936=F1936)*1)&gt;1,0,1)</f>
        <v>0</v>
      </c>
    </row>
    <row r="1937" spans="1:25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9" t="str">
        <f>VLOOKUP(Таблица1[[#This Row],[Region]],Таблица5[],2,FALSE)</f>
        <v>Anna Andreadi</v>
      </c>
      <c r="W1937" s="19" t="str">
        <f>IFERROR(VLOOKUP(Таблица1[[#This Row],[Order ID]],Таблица4[],2,FALSE),"")</f>
        <v/>
      </c>
      <c r="X1937" s="19">
        <f>NOT(IFERROR(VLOOKUP(Таблица1[[#This Row],[Order ID]],Таблица4[],2,FALSE),0))*1</f>
        <v>1</v>
      </c>
      <c r="Y1937" s="19">
        <f>IF(SUMPRODUCT(($F$2:$F1937=F1937)*1)&gt;1,0,1)</f>
        <v>0</v>
      </c>
    </row>
    <row r="1938" spans="1:25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9" t="str">
        <f>VLOOKUP(Таблица1[[#This Row],[Region]],Таблица5[],2,FALSE)</f>
        <v>Anna Andreadi</v>
      </c>
      <c r="W1938" s="19" t="str">
        <f>IFERROR(VLOOKUP(Таблица1[[#This Row],[Order ID]],Таблица4[],2,FALSE),"")</f>
        <v/>
      </c>
      <c r="X1938" s="19">
        <f>NOT(IFERROR(VLOOKUP(Таблица1[[#This Row],[Order ID]],Таблица4[],2,FALSE),0))*1</f>
        <v>1</v>
      </c>
      <c r="Y1938" s="19">
        <f>IF(SUMPRODUCT(($F$2:$F1938=F1938)*1)&gt;1,0,1)</f>
        <v>0</v>
      </c>
    </row>
    <row r="1939" spans="1:25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9" t="str">
        <f>VLOOKUP(Таблица1[[#This Row],[Region]],Таблица5[],2,FALSE)</f>
        <v>Anna Andreadi</v>
      </c>
      <c r="W1939" s="19" t="str">
        <f>IFERROR(VLOOKUP(Таблица1[[#This Row],[Order ID]],Таблица4[],2,FALSE),"")</f>
        <v/>
      </c>
      <c r="X1939" s="19">
        <f>NOT(IFERROR(VLOOKUP(Таблица1[[#This Row],[Order ID]],Таблица4[],2,FALSE),0))*1</f>
        <v>1</v>
      </c>
      <c r="Y1939" s="19">
        <f>IF(SUMPRODUCT(($F$2:$F1939=F1939)*1)&gt;1,0,1)</f>
        <v>1</v>
      </c>
    </row>
    <row r="1940" spans="1:25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9" t="str">
        <f>VLOOKUP(Таблица1[[#This Row],[Region]],Таблица5[],2,FALSE)</f>
        <v>Anna Andreadi</v>
      </c>
      <c r="W1940" s="19" t="str">
        <f>IFERROR(VLOOKUP(Таблица1[[#This Row],[Order ID]],Таблица4[],2,FALSE),"")</f>
        <v/>
      </c>
      <c r="X1940" s="19">
        <f>NOT(IFERROR(VLOOKUP(Таблица1[[#This Row],[Order ID]],Таблица4[],2,FALSE),0))*1</f>
        <v>1</v>
      </c>
      <c r="Y1940" s="19">
        <f>IF(SUMPRODUCT(($F$2:$F1940=F1940)*1)&gt;1,0,1)</f>
        <v>0</v>
      </c>
    </row>
    <row r="1941" spans="1:25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9" t="str">
        <f>VLOOKUP(Таблица1[[#This Row],[Region]],Таблица5[],2,FALSE)</f>
        <v>Anna Andreadi</v>
      </c>
      <c r="W1941" s="19" t="str">
        <f>IFERROR(VLOOKUP(Таблица1[[#This Row],[Order ID]],Таблица4[],2,FALSE),"")</f>
        <v/>
      </c>
      <c r="X1941" s="19">
        <f>NOT(IFERROR(VLOOKUP(Таблица1[[#This Row],[Order ID]],Таблица4[],2,FALSE),0))*1</f>
        <v>1</v>
      </c>
      <c r="Y1941" s="19">
        <f>IF(SUMPRODUCT(($F$2:$F1941=F1941)*1)&gt;1,0,1)</f>
        <v>0</v>
      </c>
    </row>
    <row r="1942" spans="1:25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9" t="str">
        <f>VLOOKUP(Таблица1[[#This Row],[Region]],Таблица5[],2,FALSE)</f>
        <v>Anna Andreadi</v>
      </c>
      <c r="W1942" s="19" t="str">
        <f>IFERROR(VLOOKUP(Таблица1[[#This Row],[Order ID]],Таблица4[],2,FALSE),"")</f>
        <v/>
      </c>
      <c r="X1942" s="19">
        <f>NOT(IFERROR(VLOOKUP(Таблица1[[#This Row],[Order ID]],Таблица4[],2,FALSE),0))*1</f>
        <v>1</v>
      </c>
      <c r="Y1942" s="19">
        <f>IF(SUMPRODUCT(($F$2:$F1942=F1942)*1)&gt;1,0,1)</f>
        <v>0</v>
      </c>
    </row>
    <row r="1943" spans="1:25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9" t="str">
        <f>VLOOKUP(Таблица1[[#This Row],[Region]],Таблица5[],2,FALSE)</f>
        <v>Kelly Williams</v>
      </c>
      <c r="W1943" s="19">
        <f>IFERROR(VLOOKUP(Таблица1[[#This Row],[Order ID]],Таблица4[],2,FALSE),"")</f>
        <v>1</v>
      </c>
      <c r="X1943" s="19">
        <f>NOT(IFERROR(VLOOKUP(Таблица1[[#This Row],[Order ID]],Таблица4[],2,FALSE),0))*1</f>
        <v>0</v>
      </c>
      <c r="Y1943" s="19">
        <f>IF(SUMPRODUCT(($F$2:$F1943=F1943)*1)&gt;1,0,1)</f>
        <v>0</v>
      </c>
    </row>
    <row r="1944" spans="1:25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9" t="str">
        <f>VLOOKUP(Таблица1[[#This Row],[Region]],Таблица5[],2,FALSE)</f>
        <v>Kelly Williams</v>
      </c>
      <c r="W1944" s="19">
        <f>IFERROR(VLOOKUP(Таблица1[[#This Row],[Order ID]],Таблица4[],2,FALSE),"")</f>
        <v>1</v>
      </c>
      <c r="X1944" s="19">
        <f>NOT(IFERROR(VLOOKUP(Таблица1[[#This Row],[Order ID]],Таблица4[],2,FALSE),0))*1</f>
        <v>0</v>
      </c>
      <c r="Y1944" s="19">
        <f>IF(SUMPRODUCT(($F$2:$F1944=F1944)*1)&gt;1,0,1)</f>
        <v>0</v>
      </c>
    </row>
    <row r="1945" spans="1:25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9" t="str">
        <f>VLOOKUP(Таблица1[[#This Row],[Region]],Таблица5[],2,FALSE)</f>
        <v>Kelly Williams</v>
      </c>
      <c r="W1945" s="19">
        <f>IFERROR(VLOOKUP(Таблица1[[#This Row],[Order ID]],Таблица4[],2,FALSE),"")</f>
        <v>1</v>
      </c>
      <c r="X1945" s="19">
        <f>NOT(IFERROR(VLOOKUP(Таблица1[[#This Row],[Order ID]],Таблица4[],2,FALSE),0))*1</f>
        <v>0</v>
      </c>
      <c r="Y1945" s="19">
        <f>IF(SUMPRODUCT(($F$2:$F1945=F1945)*1)&gt;1,0,1)</f>
        <v>0</v>
      </c>
    </row>
    <row r="1946" spans="1:25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9" t="str">
        <f>VLOOKUP(Таблица1[[#This Row],[Region]],Таблица5[],2,FALSE)</f>
        <v>Kelly Williams</v>
      </c>
      <c r="W1946" s="19" t="str">
        <f>IFERROR(VLOOKUP(Таблица1[[#This Row],[Order ID]],Таблица4[],2,FALSE),"")</f>
        <v/>
      </c>
      <c r="X1946" s="19">
        <f>NOT(IFERROR(VLOOKUP(Таблица1[[#This Row],[Order ID]],Таблица4[],2,FALSE),0))*1</f>
        <v>1</v>
      </c>
      <c r="Y1946" s="19">
        <f>IF(SUMPRODUCT(($F$2:$F1946=F1946)*1)&gt;1,0,1)</f>
        <v>0</v>
      </c>
    </row>
    <row r="1947" spans="1:25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9" t="str">
        <f>VLOOKUP(Таблица1[[#This Row],[Region]],Таблица5[],2,FALSE)</f>
        <v>Kelly Williams</v>
      </c>
      <c r="W1947" s="19" t="str">
        <f>IFERROR(VLOOKUP(Таблица1[[#This Row],[Order ID]],Таблица4[],2,FALSE),"")</f>
        <v/>
      </c>
      <c r="X1947" s="19">
        <f>NOT(IFERROR(VLOOKUP(Таблица1[[#This Row],[Order ID]],Таблица4[],2,FALSE),0))*1</f>
        <v>1</v>
      </c>
      <c r="Y1947" s="19">
        <f>IF(SUMPRODUCT(($F$2:$F1947=F1947)*1)&gt;1,0,1)</f>
        <v>0</v>
      </c>
    </row>
    <row r="1948" spans="1:25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9" t="str">
        <f>VLOOKUP(Таблица1[[#This Row],[Region]],Таблица5[],2,FALSE)</f>
        <v>Chuck Magee</v>
      </c>
      <c r="W1948" s="19" t="str">
        <f>IFERROR(VLOOKUP(Таблица1[[#This Row],[Order ID]],Таблица4[],2,FALSE),"")</f>
        <v/>
      </c>
      <c r="X1948" s="19">
        <f>NOT(IFERROR(VLOOKUP(Таблица1[[#This Row],[Order ID]],Таблица4[],2,FALSE),0))*1</f>
        <v>1</v>
      </c>
      <c r="Y1948" s="19">
        <f>IF(SUMPRODUCT(($F$2:$F1948=F1948)*1)&gt;1,0,1)</f>
        <v>1</v>
      </c>
    </row>
    <row r="1949" spans="1:25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9" t="str">
        <f>VLOOKUP(Таблица1[[#This Row],[Region]],Таблица5[],2,FALSE)</f>
        <v>Chuck Magee</v>
      </c>
      <c r="W1949" s="19" t="str">
        <f>IFERROR(VLOOKUP(Таблица1[[#This Row],[Order ID]],Таблица4[],2,FALSE),"")</f>
        <v/>
      </c>
      <c r="X1949" s="19">
        <f>NOT(IFERROR(VLOOKUP(Таблица1[[#This Row],[Order ID]],Таблица4[],2,FALSE),0))*1</f>
        <v>1</v>
      </c>
      <c r="Y1949" s="19">
        <f>IF(SUMPRODUCT(($F$2:$F1949=F1949)*1)&gt;1,0,1)</f>
        <v>0</v>
      </c>
    </row>
    <row r="1950" spans="1:25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9" t="str">
        <f>VLOOKUP(Таблица1[[#This Row],[Region]],Таблица5[],2,FALSE)</f>
        <v>Chuck Magee</v>
      </c>
      <c r="W1950" s="19" t="str">
        <f>IFERROR(VLOOKUP(Таблица1[[#This Row],[Order ID]],Таблица4[],2,FALSE),"")</f>
        <v/>
      </c>
      <c r="X1950" s="19">
        <f>NOT(IFERROR(VLOOKUP(Таблица1[[#This Row],[Order ID]],Таблица4[],2,FALSE),0))*1</f>
        <v>1</v>
      </c>
      <c r="Y1950" s="19">
        <f>IF(SUMPRODUCT(($F$2:$F1950=F1950)*1)&gt;1,0,1)</f>
        <v>0</v>
      </c>
    </row>
    <row r="1951" spans="1:25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9" t="str">
        <f>VLOOKUP(Таблица1[[#This Row],[Region]],Таблица5[],2,FALSE)</f>
        <v>Chuck Magee</v>
      </c>
      <c r="W1951" s="19" t="str">
        <f>IFERROR(VLOOKUP(Таблица1[[#This Row],[Order ID]],Таблица4[],2,FALSE),"")</f>
        <v/>
      </c>
      <c r="X1951" s="19">
        <f>NOT(IFERROR(VLOOKUP(Таблица1[[#This Row],[Order ID]],Таблица4[],2,FALSE),0))*1</f>
        <v>1</v>
      </c>
      <c r="Y1951" s="19">
        <f>IF(SUMPRODUCT(($F$2:$F1951=F1951)*1)&gt;1,0,1)</f>
        <v>0</v>
      </c>
    </row>
    <row r="1952" spans="1:25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9" t="str">
        <f>VLOOKUP(Таблица1[[#This Row],[Region]],Таблица5[],2,FALSE)</f>
        <v>Chuck Magee</v>
      </c>
      <c r="W1952" s="19" t="str">
        <f>IFERROR(VLOOKUP(Таблица1[[#This Row],[Order ID]],Таблица4[],2,FALSE),"")</f>
        <v/>
      </c>
      <c r="X1952" s="19">
        <f>NOT(IFERROR(VLOOKUP(Таблица1[[#This Row],[Order ID]],Таблица4[],2,FALSE),0))*1</f>
        <v>1</v>
      </c>
      <c r="Y1952" s="19">
        <f>IF(SUMPRODUCT(($F$2:$F1952=F1952)*1)&gt;1,0,1)</f>
        <v>0</v>
      </c>
    </row>
    <row r="1953" spans="1:25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9" t="str">
        <f>VLOOKUP(Таблица1[[#This Row],[Region]],Таблица5[],2,FALSE)</f>
        <v>Chuck Magee</v>
      </c>
      <c r="W1953" s="19" t="str">
        <f>IFERROR(VLOOKUP(Таблица1[[#This Row],[Order ID]],Таблица4[],2,FALSE),"")</f>
        <v/>
      </c>
      <c r="X1953" s="19">
        <f>NOT(IFERROR(VLOOKUP(Таблица1[[#This Row],[Order ID]],Таблица4[],2,FALSE),0))*1</f>
        <v>1</v>
      </c>
      <c r="Y1953" s="19">
        <f>IF(SUMPRODUCT(($F$2:$F1953=F1953)*1)&gt;1,0,1)</f>
        <v>0</v>
      </c>
    </row>
    <row r="1954" spans="1:25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9" t="str">
        <f>VLOOKUP(Таблица1[[#This Row],[Region]],Таблица5[],2,FALSE)</f>
        <v>Chuck Magee</v>
      </c>
      <c r="W1954" s="19" t="str">
        <f>IFERROR(VLOOKUP(Таблица1[[#This Row],[Order ID]],Таблица4[],2,FALSE),"")</f>
        <v/>
      </c>
      <c r="X1954" s="19">
        <f>NOT(IFERROR(VLOOKUP(Таблица1[[#This Row],[Order ID]],Таблица4[],2,FALSE),0))*1</f>
        <v>1</v>
      </c>
      <c r="Y1954" s="19">
        <f>IF(SUMPRODUCT(($F$2:$F1954=F1954)*1)&gt;1,0,1)</f>
        <v>0</v>
      </c>
    </row>
    <row r="1955" spans="1:25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9" t="str">
        <f>VLOOKUP(Таблица1[[#This Row],[Region]],Таблица5[],2,FALSE)</f>
        <v>Chuck Magee</v>
      </c>
      <c r="W1955" s="19" t="str">
        <f>IFERROR(VLOOKUP(Таблица1[[#This Row],[Order ID]],Таблица4[],2,FALSE),"")</f>
        <v/>
      </c>
      <c r="X1955" s="19">
        <f>NOT(IFERROR(VLOOKUP(Таблица1[[#This Row],[Order ID]],Таблица4[],2,FALSE),0))*1</f>
        <v>1</v>
      </c>
      <c r="Y1955" s="19">
        <f>IF(SUMPRODUCT(($F$2:$F1955=F1955)*1)&gt;1,0,1)</f>
        <v>0</v>
      </c>
    </row>
    <row r="1956" spans="1:25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9" t="str">
        <f>VLOOKUP(Таблица1[[#This Row],[Region]],Таблица5[],2,FALSE)</f>
        <v>Chuck Magee</v>
      </c>
      <c r="W1956" s="19" t="str">
        <f>IFERROR(VLOOKUP(Таблица1[[#This Row],[Order ID]],Таблица4[],2,FALSE),"")</f>
        <v/>
      </c>
      <c r="X1956" s="19">
        <f>NOT(IFERROR(VLOOKUP(Таблица1[[#This Row],[Order ID]],Таблица4[],2,FALSE),0))*1</f>
        <v>1</v>
      </c>
      <c r="Y1956" s="19">
        <f>IF(SUMPRODUCT(($F$2:$F1956=F1956)*1)&gt;1,0,1)</f>
        <v>0</v>
      </c>
    </row>
    <row r="1957" spans="1:25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9" t="str">
        <f>VLOOKUP(Таблица1[[#This Row],[Region]],Таблица5[],2,FALSE)</f>
        <v>Chuck Magee</v>
      </c>
      <c r="W1957" s="19" t="str">
        <f>IFERROR(VLOOKUP(Таблица1[[#This Row],[Order ID]],Таблица4[],2,FALSE),"")</f>
        <v/>
      </c>
      <c r="X1957" s="19">
        <f>NOT(IFERROR(VLOOKUP(Таблица1[[#This Row],[Order ID]],Таблица4[],2,FALSE),0))*1</f>
        <v>1</v>
      </c>
      <c r="Y1957" s="19">
        <f>IF(SUMPRODUCT(($F$2:$F1957=F1957)*1)&gt;1,0,1)</f>
        <v>0</v>
      </c>
    </row>
    <row r="1958" spans="1:25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9" t="str">
        <f>VLOOKUP(Таблица1[[#This Row],[Region]],Таблица5[],2,FALSE)</f>
        <v>Chuck Magee</v>
      </c>
      <c r="W1958" s="19" t="str">
        <f>IFERROR(VLOOKUP(Таблица1[[#This Row],[Order ID]],Таблица4[],2,FALSE),"")</f>
        <v/>
      </c>
      <c r="X1958" s="19">
        <f>NOT(IFERROR(VLOOKUP(Таблица1[[#This Row],[Order ID]],Таблица4[],2,FALSE),0))*1</f>
        <v>1</v>
      </c>
      <c r="Y1958" s="19">
        <f>IF(SUMPRODUCT(($F$2:$F1958=F1958)*1)&gt;1,0,1)</f>
        <v>0</v>
      </c>
    </row>
    <row r="1959" spans="1:25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9" t="str">
        <f>VLOOKUP(Таблица1[[#This Row],[Region]],Таблица5[],2,FALSE)</f>
        <v>Chuck Magee</v>
      </c>
      <c r="W1959" s="19" t="str">
        <f>IFERROR(VLOOKUP(Таблица1[[#This Row],[Order ID]],Таблица4[],2,FALSE),"")</f>
        <v/>
      </c>
      <c r="X1959" s="19">
        <f>NOT(IFERROR(VLOOKUP(Таблица1[[#This Row],[Order ID]],Таблица4[],2,FALSE),0))*1</f>
        <v>1</v>
      </c>
      <c r="Y1959" s="19">
        <f>IF(SUMPRODUCT(($F$2:$F1959=F1959)*1)&gt;1,0,1)</f>
        <v>0</v>
      </c>
    </row>
    <row r="1960" spans="1:25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9" t="str">
        <f>VLOOKUP(Таблица1[[#This Row],[Region]],Таблица5[],2,FALSE)</f>
        <v>Kelly Williams</v>
      </c>
      <c r="W1960" s="19" t="str">
        <f>IFERROR(VLOOKUP(Таблица1[[#This Row],[Order ID]],Таблица4[],2,FALSE),"")</f>
        <v/>
      </c>
      <c r="X1960" s="19">
        <f>NOT(IFERROR(VLOOKUP(Таблица1[[#This Row],[Order ID]],Таблица4[],2,FALSE),0))*1</f>
        <v>1</v>
      </c>
      <c r="Y1960" s="19">
        <f>IF(SUMPRODUCT(($F$2:$F1960=F1960)*1)&gt;1,0,1)</f>
        <v>0</v>
      </c>
    </row>
    <row r="1961" spans="1:25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9" t="str">
        <f>VLOOKUP(Таблица1[[#This Row],[Region]],Таблица5[],2,FALSE)</f>
        <v>Kelly Williams</v>
      </c>
      <c r="W1961" s="19" t="str">
        <f>IFERROR(VLOOKUP(Таблица1[[#This Row],[Order ID]],Таблица4[],2,FALSE),"")</f>
        <v/>
      </c>
      <c r="X1961" s="19">
        <f>NOT(IFERROR(VLOOKUP(Таблица1[[#This Row],[Order ID]],Таблица4[],2,FALSE),0))*1</f>
        <v>1</v>
      </c>
      <c r="Y1961" s="19">
        <f>IF(SUMPRODUCT(($F$2:$F1961=F1961)*1)&gt;1,0,1)</f>
        <v>0</v>
      </c>
    </row>
    <row r="1962" spans="1:25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9" t="str">
        <f>VLOOKUP(Таблица1[[#This Row],[Region]],Таблица5[],2,FALSE)</f>
        <v>Kelly Williams</v>
      </c>
      <c r="W1962" s="19" t="str">
        <f>IFERROR(VLOOKUP(Таблица1[[#This Row],[Order ID]],Таблица4[],2,FALSE),"")</f>
        <v/>
      </c>
      <c r="X1962" s="19">
        <f>NOT(IFERROR(VLOOKUP(Таблица1[[#This Row],[Order ID]],Таблица4[],2,FALSE),0))*1</f>
        <v>1</v>
      </c>
      <c r="Y1962" s="19">
        <f>IF(SUMPRODUCT(($F$2:$F1962=F1962)*1)&gt;1,0,1)</f>
        <v>0</v>
      </c>
    </row>
    <row r="1963" spans="1:25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9" t="str">
        <f>VLOOKUP(Таблица1[[#This Row],[Region]],Таблица5[],2,FALSE)</f>
        <v>Kelly Williams</v>
      </c>
      <c r="W1963" s="19" t="str">
        <f>IFERROR(VLOOKUP(Таблица1[[#This Row],[Order ID]],Таблица4[],2,FALSE),"")</f>
        <v/>
      </c>
      <c r="X1963" s="19">
        <f>NOT(IFERROR(VLOOKUP(Таблица1[[#This Row],[Order ID]],Таблица4[],2,FALSE),0))*1</f>
        <v>1</v>
      </c>
      <c r="Y1963" s="19">
        <f>IF(SUMPRODUCT(($F$2:$F1963=F1963)*1)&gt;1,0,1)</f>
        <v>0</v>
      </c>
    </row>
    <row r="1964" spans="1:25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9" t="str">
        <f>VLOOKUP(Таблица1[[#This Row],[Region]],Таблица5[],2,FALSE)</f>
        <v>Kelly Williams</v>
      </c>
      <c r="W1964" s="19" t="str">
        <f>IFERROR(VLOOKUP(Таблица1[[#This Row],[Order ID]],Таблица4[],2,FALSE),"")</f>
        <v/>
      </c>
      <c r="X1964" s="19">
        <f>NOT(IFERROR(VLOOKUP(Таблица1[[#This Row],[Order ID]],Таблица4[],2,FALSE),0))*1</f>
        <v>1</v>
      </c>
      <c r="Y1964" s="19">
        <f>IF(SUMPRODUCT(($F$2:$F1964=F1964)*1)&gt;1,0,1)</f>
        <v>0</v>
      </c>
    </row>
    <row r="1965" spans="1:25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9" t="str">
        <f>VLOOKUP(Таблица1[[#This Row],[Region]],Таблица5[],2,FALSE)</f>
        <v>Kelly Williams</v>
      </c>
      <c r="W1965" s="19" t="str">
        <f>IFERROR(VLOOKUP(Таблица1[[#This Row],[Order ID]],Таблица4[],2,FALSE),"")</f>
        <v/>
      </c>
      <c r="X1965" s="19">
        <f>NOT(IFERROR(VLOOKUP(Таблица1[[#This Row],[Order ID]],Таблица4[],2,FALSE),0))*1</f>
        <v>1</v>
      </c>
      <c r="Y1965" s="19">
        <f>IF(SUMPRODUCT(($F$2:$F1965=F1965)*1)&gt;1,0,1)</f>
        <v>0</v>
      </c>
    </row>
    <row r="1966" spans="1:25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9" t="str">
        <f>VLOOKUP(Таблица1[[#This Row],[Region]],Таблица5[],2,FALSE)</f>
        <v>Kelly Williams</v>
      </c>
      <c r="W1966" s="19" t="str">
        <f>IFERROR(VLOOKUP(Таблица1[[#This Row],[Order ID]],Таблица4[],2,FALSE),"")</f>
        <v/>
      </c>
      <c r="X1966" s="19">
        <f>NOT(IFERROR(VLOOKUP(Таблица1[[#This Row],[Order ID]],Таблица4[],2,FALSE),0))*1</f>
        <v>1</v>
      </c>
      <c r="Y1966" s="19">
        <f>IF(SUMPRODUCT(($F$2:$F1966=F1966)*1)&gt;1,0,1)</f>
        <v>0</v>
      </c>
    </row>
    <row r="1967" spans="1:25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9" t="str">
        <f>VLOOKUP(Таблица1[[#This Row],[Region]],Таблица5[],2,FALSE)</f>
        <v>Kelly Williams</v>
      </c>
      <c r="W1967" s="19" t="str">
        <f>IFERROR(VLOOKUP(Таблица1[[#This Row],[Order ID]],Таблица4[],2,FALSE),"")</f>
        <v/>
      </c>
      <c r="X1967" s="19">
        <f>NOT(IFERROR(VLOOKUP(Таблица1[[#This Row],[Order ID]],Таблица4[],2,FALSE),0))*1</f>
        <v>1</v>
      </c>
      <c r="Y1967" s="19">
        <f>IF(SUMPRODUCT(($F$2:$F1967=F1967)*1)&gt;1,0,1)</f>
        <v>0</v>
      </c>
    </row>
    <row r="1968" spans="1:25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9" t="str">
        <f>VLOOKUP(Таблица1[[#This Row],[Region]],Таблица5[],2,FALSE)</f>
        <v>Chuck Magee</v>
      </c>
      <c r="W1968" s="19" t="str">
        <f>IFERROR(VLOOKUP(Таблица1[[#This Row],[Order ID]],Таблица4[],2,FALSE),"")</f>
        <v/>
      </c>
      <c r="X1968" s="19">
        <f>NOT(IFERROR(VLOOKUP(Таблица1[[#This Row],[Order ID]],Таблица4[],2,FALSE),0))*1</f>
        <v>1</v>
      </c>
      <c r="Y1968" s="19">
        <f>IF(SUMPRODUCT(($F$2:$F1968=F1968)*1)&gt;1,0,1)</f>
        <v>0</v>
      </c>
    </row>
    <row r="1969" spans="1:25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9" t="str">
        <f>VLOOKUP(Таблица1[[#This Row],[Region]],Таблица5[],2,FALSE)</f>
        <v>Chuck Magee</v>
      </c>
      <c r="W1969" s="19" t="str">
        <f>IFERROR(VLOOKUP(Таблица1[[#This Row],[Order ID]],Таблица4[],2,FALSE),"")</f>
        <v/>
      </c>
      <c r="X1969" s="19">
        <f>NOT(IFERROR(VLOOKUP(Таблица1[[#This Row],[Order ID]],Таблица4[],2,FALSE),0))*1</f>
        <v>1</v>
      </c>
      <c r="Y1969" s="19">
        <f>IF(SUMPRODUCT(($F$2:$F1969=F1969)*1)&gt;1,0,1)</f>
        <v>0</v>
      </c>
    </row>
    <row r="1970" spans="1:25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9" t="str">
        <f>VLOOKUP(Таблица1[[#This Row],[Region]],Таблица5[],2,FALSE)</f>
        <v>Chuck Magee</v>
      </c>
      <c r="W1970" s="19" t="str">
        <f>IFERROR(VLOOKUP(Таблица1[[#This Row],[Order ID]],Таблица4[],2,FALSE),"")</f>
        <v/>
      </c>
      <c r="X1970" s="19">
        <f>NOT(IFERROR(VLOOKUP(Таблица1[[#This Row],[Order ID]],Таблица4[],2,FALSE),0))*1</f>
        <v>1</v>
      </c>
      <c r="Y1970" s="19">
        <f>IF(SUMPRODUCT(($F$2:$F1970=F1970)*1)&gt;1,0,1)</f>
        <v>0</v>
      </c>
    </row>
    <row r="1971" spans="1:25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9" t="str">
        <f>VLOOKUP(Таблица1[[#This Row],[Region]],Таблица5[],2,FALSE)</f>
        <v>Kelly Williams</v>
      </c>
      <c r="W1971" s="19" t="str">
        <f>IFERROR(VLOOKUP(Таблица1[[#This Row],[Order ID]],Таблица4[],2,FALSE),"")</f>
        <v/>
      </c>
      <c r="X1971" s="19">
        <f>NOT(IFERROR(VLOOKUP(Таблица1[[#This Row],[Order ID]],Таблица4[],2,FALSE),0))*1</f>
        <v>1</v>
      </c>
      <c r="Y1971" s="19">
        <f>IF(SUMPRODUCT(($F$2:$F1971=F1971)*1)&gt;1,0,1)</f>
        <v>0</v>
      </c>
    </row>
    <row r="1972" spans="1:25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9" t="str">
        <f>VLOOKUP(Таблица1[[#This Row],[Region]],Таблица5[],2,FALSE)</f>
        <v>Kelly Williams</v>
      </c>
      <c r="W1972" s="19" t="str">
        <f>IFERROR(VLOOKUP(Таблица1[[#This Row],[Order ID]],Таблица4[],2,FALSE),"")</f>
        <v/>
      </c>
      <c r="X1972" s="19">
        <f>NOT(IFERROR(VLOOKUP(Таблица1[[#This Row],[Order ID]],Таблица4[],2,FALSE),0))*1</f>
        <v>1</v>
      </c>
      <c r="Y1972" s="19">
        <f>IF(SUMPRODUCT(($F$2:$F1972=F1972)*1)&gt;1,0,1)</f>
        <v>0</v>
      </c>
    </row>
    <row r="1973" spans="1:25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9" t="str">
        <f>VLOOKUP(Таблица1[[#This Row],[Region]],Таблица5[],2,FALSE)</f>
        <v>Kelly Williams</v>
      </c>
      <c r="W1973" s="19" t="str">
        <f>IFERROR(VLOOKUP(Таблица1[[#This Row],[Order ID]],Таблица4[],2,FALSE),"")</f>
        <v/>
      </c>
      <c r="X1973" s="19">
        <f>NOT(IFERROR(VLOOKUP(Таблица1[[#This Row],[Order ID]],Таблица4[],2,FALSE),0))*1</f>
        <v>1</v>
      </c>
      <c r="Y1973" s="19">
        <f>IF(SUMPRODUCT(($F$2:$F1973=F1973)*1)&gt;1,0,1)</f>
        <v>0</v>
      </c>
    </row>
    <row r="1974" spans="1:25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9" t="str">
        <f>VLOOKUP(Таблица1[[#This Row],[Region]],Таблица5[],2,FALSE)</f>
        <v>Kelly Williams</v>
      </c>
      <c r="W1974" s="19">
        <f>IFERROR(VLOOKUP(Таблица1[[#This Row],[Order ID]],Таблица4[],2,FALSE),"")</f>
        <v>1</v>
      </c>
      <c r="X1974" s="19">
        <f>NOT(IFERROR(VLOOKUP(Таблица1[[#This Row],[Order ID]],Таблица4[],2,FALSE),0))*1</f>
        <v>0</v>
      </c>
      <c r="Y1974" s="19">
        <f>IF(SUMPRODUCT(($F$2:$F1974=F1974)*1)&gt;1,0,1)</f>
        <v>1</v>
      </c>
    </row>
    <row r="1975" spans="1:25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9" t="str">
        <f>VLOOKUP(Таблица1[[#This Row],[Region]],Таблица5[],2,FALSE)</f>
        <v>Kelly Williams</v>
      </c>
      <c r="W1975" s="19">
        <f>IFERROR(VLOOKUP(Таблица1[[#This Row],[Order ID]],Таблица4[],2,FALSE),"")</f>
        <v>1</v>
      </c>
      <c r="X1975" s="19">
        <f>NOT(IFERROR(VLOOKUP(Таблица1[[#This Row],[Order ID]],Таблица4[],2,FALSE),0))*1</f>
        <v>0</v>
      </c>
      <c r="Y1975" s="19">
        <f>IF(SUMPRODUCT(($F$2:$F1975=F1975)*1)&gt;1,0,1)</f>
        <v>0</v>
      </c>
    </row>
    <row r="1976" spans="1:25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9" t="str">
        <f>VLOOKUP(Таблица1[[#This Row],[Region]],Таблица5[],2,FALSE)</f>
        <v>Kelly Williams</v>
      </c>
      <c r="W1976" s="19">
        <f>IFERROR(VLOOKUP(Таблица1[[#This Row],[Order ID]],Таблица4[],2,FALSE),"")</f>
        <v>1</v>
      </c>
      <c r="X1976" s="19">
        <f>NOT(IFERROR(VLOOKUP(Таблица1[[#This Row],[Order ID]],Таблица4[],2,FALSE),0))*1</f>
        <v>0</v>
      </c>
      <c r="Y1976" s="19">
        <f>IF(SUMPRODUCT(($F$2:$F1976=F1976)*1)&gt;1,0,1)</f>
        <v>0</v>
      </c>
    </row>
    <row r="1977" spans="1:25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9" t="str">
        <f>VLOOKUP(Таблица1[[#This Row],[Region]],Таблица5[],2,FALSE)</f>
        <v>Cassandra Brandow</v>
      </c>
      <c r="W1977" s="19" t="str">
        <f>IFERROR(VLOOKUP(Таблица1[[#This Row],[Order ID]],Таблица4[],2,FALSE),"")</f>
        <v/>
      </c>
      <c r="X1977" s="19">
        <f>NOT(IFERROR(VLOOKUP(Таблица1[[#This Row],[Order ID]],Таблица4[],2,FALSE),0))*1</f>
        <v>1</v>
      </c>
      <c r="Y1977" s="19">
        <f>IF(SUMPRODUCT(($F$2:$F1977=F1977)*1)&gt;1,0,1)</f>
        <v>0</v>
      </c>
    </row>
    <row r="1978" spans="1:25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9" t="str">
        <f>VLOOKUP(Таблица1[[#This Row],[Region]],Таблица5[],2,FALSE)</f>
        <v>Cassandra Brandow</v>
      </c>
      <c r="W1978" s="19" t="str">
        <f>IFERROR(VLOOKUP(Таблица1[[#This Row],[Order ID]],Таблица4[],2,FALSE),"")</f>
        <v/>
      </c>
      <c r="X1978" s="19">
        <f>NOT(IFERROR(VLOOKUP(Таблица1[[#This Row],[Order ID]],Таблица4[],2,FALSE),0))*1</f>
        <v>1</v>
      </c>
      <c r="Y1978" s="19">
        <f>IF(SUMPRODUCT(($F$2:$F1978=F1978)*1)&gt;1,0,1)</f>
        <v>0</v>
      </c>
    </row>
    <row r="1979" spans="1:25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9" t="str">
        <f>VLOOKUP(Таблица1[[#This Row],[Region]],Таблица5[],2,FALSE)</f>
        <v>Cassandra Brandow</v>
      </c>
      <c r="W1979" s="19" t="str">
        <f>IFERROR(VLOOKUP(Таблица1[[#This Row],[Order ID]],Таблица4[],2,FALSE),"")</f>
        <v/>
      </c>
      <c r="X1979" s="19">
        <f>NOT(IFERROR(VLOOKUP(Таблица1[[#This Row],[Order ID]],Таблица4[],2,FALSE),0))*1</f>
        <v>1</v>
      </c>
      <c r="Y1979" s="19">
        <f>IF(SUMPRODUCT(($F$2:$F1979=F1979)*1)&gt;1,0,1)</f>
        <v>0</v>
      </c>
    </row>
    <row r="1980" spans="1:25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9" t="str">
        <f>VLOOKUP(Таблица1[[#This Row],[Region]],Таблица5[],2,FALSE)</f>
        <v>Anna Andreadi</v>
      </c>
      <c r="W1980" s="19" t="str">
        <f>IFERROR(VLOOKUP(Таблица1[[#This Row],[Order ID]],Таблица4[],2,FALSE),"")</f>
        <v/>
      </c>
      <c r="X1980" s="19">
        <f>NOT(IFERROR(VLOOKUP(Таблица1[[#This Row],[Order ID]],Таблица4[],2,FALSE),0))*1</f>
        <v>1</v>
      </c>
      <c r="Y1980" s="19">
        <f>IF(SUMPRODUCT(($F$2:$F1980=F1980)*1)&gt;1,0,1)</f>
        <v>0</v>
      </c>
    </row>
    <row r="1981" spans="1:25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9" t="str">
        <f>VLOOKUP(Таблица1[[#This Row],[Region]],Таблица5[],2,FALSE)</f>
        <v>Anna Andreadi</v>
      </c>
      <c r="W1981" s="19" t="str">
        <f>IFERROR(VLOOKUP(Таблица1[[#This Row],[Order ID]],Таблица4[],2,FALSE),"")</f>
        <v/>
      </c>
      <c r="X1981" s="19">
        <f>NOT(IFERROR(VLOOKUP(Таблица1[[#This Row],[Order ID]],Таблица4[],2,FALSE),0))*1</f>
        <v>1</v>
      </c>
      <c r="Y1981" s="19">
        <f>IF(SUMPRODUCT(($F$2:$F1981=F1981)*1)&gt;1,0,1)</f>
        <v>0</v>
      </c>
    </row>
    <row r="1982" spans="1:25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9" t="str">
        <f>VLOOKUP(Таблица1[[#This Row],[Region]],Таблица5[],2,FALSE)</f>
        <v>Anna Andreadi</v>
      </c>
      <c r="W1982" s="19" t="str">
        <f>IFERROR(VLOOKUP(Таблица1[[#This Row],[Order ID]],Таблица4[],2,FALSE),"")</f>
        <v/>
      </c>
      <c r="X1982" s="19">
        <f>NOT(IFERROR(VLOOKUP(Таблица1[[#This Row],[Order ID]],Таблица4[],2,FALSE),0))*1</f>
        <v>1</v>
      </c>
      <c r="Y1982" s="19">
        <f>IF(SUMPRODUCT(($F$2:$F1982=F1982)*1)&gt;1,0,1)</f>
        <v>0</v>
      </c>
    </row>
    <row r="1983" spans="1:25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9" t="str">
        <f>VLOOKUP(Таблица1[[#This Row],[Region]],Таблица5[],2,FALSE)</f>
        <v>Cassandra Brandow</v>
      </c>
      <c r="W1983" s="19" t="str">
        <f>IFERROR(VLOOKUP(Таблица1[[#This Row],[Order ID]],Таблица4[],2,FALSE),"")</f>
        <v/>
      </c>
      <c r="X1983" s="19">
        <f>NOT(IFERROR(VLOOKUP(Таблица1[[#This Row],[Order ID]],Таблица4[],2,FALSE),0))*1</f>
        <v>1</v>
      </c>
      <c r="Y1983" s="19">
        <f>IF(SUMPRODUCT(($F$2:$F1983=F1983)*1)&gt;1,0,1)</f>
        <v>0</v>
      </c>
    </row>
    <row r="1984" spans="1:25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9" t="str">
        <f>VLOOKUP(Таблица1[[#This Row],[Region]],Таблица5[],2,FALSE)</f>
        <v>Kelly Williams</v>
      </c>
      <c r="W1984" s="19" t="str">
        <f>IFERROR(VLOOKUP(Таблица1[[#This Row],[Order ID]],Таблица4[],2,FALSE),"")</f>
        <v/>
      </c>
      <c r="X1984" s="19">
        <f>NOT(IFERROR(VLOOKUP(Таблица1[[#This Row],[Order ID]],Таблица4[],2,FALSE),0))*1</f>
        <v>1</v>
      </c>
      <c r="Y1984" s="19">
        <f>IF(SUMPRODUCT(($F$2:$F1984=F1984)*1)&gt;1,0,1)</f>
        <v>0</v>
      </c>
    </row>
    <row r="1985" spans="1:25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9" t="str">
        <f>VLOOKUP(Таблица1[[#This Row],[Region]],Таблица5[],2,FALSE)</f>
        <v>Anna Andreadi</v>
      </c>
      <c r="W1985" s="19">
        <f>IFERROR(VLOOKUP(Таблица1[[#This Row],[Order ID]],Таблица4[],2,FALSE),"")</f>
        <v>1</v>
      </c>
      <c r="X1985" s="19">
        <f>NOT(IFERROR(VLOOKUP(Таблица1[[#This Row],[Order ID]],Таблица4[],2,FALSE),0))*1</f>
        <v>0</v>
      </c>
      <c r="Y1985" s="19">
        <f>IF(SUMPRODUCT(($F$2:$F1985=F1985)*1)&gt;1,0,1)</f>
        <v>0</v>
      </c>
    </row>
    <row r="1986" spans="1:25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9" t="str">
        <f>VLOOKUP(Таблица1[[#This Row],[Region]],Таблица5[],2,FALSE)</f>
        <v>Anna Andreadi</v>
      </c>
      <c r="W1986" s="19">
        <f>IFERROR(VLOOKUP(Таблица1[[#This Row],[Order ID]],Таблица4[],2,FALSE),"")</f>
        <v>1</v>
      </c>
      <c r="X1986" s="19">
        <f>NOT(IFERROR(VLOOKUP(Таблица1[[#This Row],[Order ID]],Таблица4[],2,FALSE),0))*1</f>
        <v>0</v>
      </c>
      <c r="Y1986" s="19">
        <f>IF(SUMPRODUCT(($F$2:$F1986=F1986)*1)&gt;1,0,1)</f>
        <v>0</v>
      </c>
    </row>
    <row r="1987" spans="1:25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9" t="str">
        <f>VLOOKUP(Таблица1[[#This Row],[Region]],Таблица5[],2,FALSE)</f>
        <v>Anna Andreadi</v>
      </c>
      <c r="W1987" s="19">
        <f>IFERROR(VLOOKUP(Таблица1[[#This Row],[Order ID]],Таблица4[],2,FALSE),"")</f>
        <v>1</v>
      </c>
      <c r="X1987" s="19">
        <f>NOT(IFERROR(VLOOKUP(Таблица1[[#This Row],[Order ID]],Таблица4[],2,FALSE),0))*1</f>
        <v>0</v>
      </c>
      <c r="Y1987" s="19">
        <f>IF(SUMPRODUCT(($F$2:$F1987=F1987)*1)&gt;1,0,1)</f>
        <v>0</v>
      </c>
    </row>
    <row r="1988" spans="1:25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9" t="str">
        <f>VLOOKUP(Таблица1[[#This Row],[Region]],Таблица5[],2,FALSE)</f>
        <v>Chuck Magee</v>
      </c>
      <c r="W1988" s="19" t="str">
        <f>IFERROR(VLOOKUP(Таблица1[[#This Row],[Order ID]],Таблица4[],2,FALSE),"")</f>
        <v/>
      </c>
      <c r="X1988" s="19">
        <f>NOT(IFERROR(VLOOKUP(Таблица1[[#This Row],[Order ID]],Таблица4[],2,FALSE),0))*1</f>
        <v>1</v>
      </c>
      <c r="Y1988" s="19">
        <f>IF(SUMPRODUCT(($F$2:$F1988=F1988)*1)&gt;1,0,1)</f>
        <v>1</v>
      </c>
    </row>
    <row r="1989" spans="1:25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9" t="str">
        <f>VLOOKUP(Таблица1[[#This Row],[Region]],Таблица5[],2,FALSE)</f>
        <v>Kelly Williams</v>
      </c>
      <c r="W1989" s="19" t="str">
        <f>IFERROR(VLOOKUP(Таблица1[[#This Row],[Order ID]],Таблица4[],2,FALSE),"")</f>
        <v/>
      </c>
      <c r="X1989" s="19">
        <f>NOT(IFERROR(VLOOKUP(Таблица1[[#This Row],[Order ID]],Таблица4[],2,FALSE),0))*1</f>
        <v>1</v>
      </c>
      <c r="Y1989" s="19">
        <f>IF(SUMPRODUCT(($F$2:$F1989=F1989)*1)&gt;1,0,1)</f>
        <v>0</v>
      </c>
    </row>
    <row r="1990" spans="1:25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9" t="str">
        <f>VLOOKUP(Таблица1[[#This Row],[Region]],Таблица5[],2,FALSE)</f>
        <v>Kelly Williams</v>
      </c>
      <c r="W1990" s="19" t="str">
        <f>IFERROR(VLOOKUP(Таблица1[[#This Row],[Order ID]],Таблица4[],2,FALSE),"")</f>
        <v/>
      </c>
      <c r="X1990" s="19">
        <f>NOT(IFERROR(VLOOKUP(Таблица1[[#This Row],[Order ID]],Таблица4[],2,FALSE),0))*1</f>
        <v>1</v>
      </c>
      <c r="Y1990" s="19">
        <f>IF(SUMPRODUCT(($F$2:$F1990=F1990)*1)&gt;1,0,1)</f>
        <v>0</v>
      </c>
    </row>
    <row r="1991" spans="1:25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9" t="str">
        <f>VLOOKUP(Таблица1[[#This Row],[Region]],Таблица5[],2,FALSE)</f>
        <v>Kelly Williams</v>
      </c>
      <c r="W1991" s="19" t="str">
        <f>IFERROR(VLOOKUP(Таблица1[[#This Row],[Order ID]],Таблица4[],2,FALSE),"")</f>
        <v/>
      </c>
      <c r="X1991" s="19">
        <f>NOT(IFERROR(VLOOKUP(Таблица1[[#This Row],[Order ID]],Таблица4[],2,FALSE),0))*1</f>
        <v>1</v>
      </c>
      <c r="Y1991" s="19">
        <f>IF(SUMPRODUCT(($F$2:$F1991=F1991)*1)&gt;1,0,1)</f>
        <v>0</v>
      </c>
    </row>
    <row r="1992" spans="1:25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9" t="str">
        <f>VLOOKUP(Таблица1[[#This Row],[Region]],Таблица5[],2,FALSE)</f>
        <v>Kelly Williams</v>
      </c>
      <c r="W1992" s="19" t="str">
        <f>IFERROR(VLOOKUP(Таблица1[[#This Row],[Order ID]],Таблица4[],2,FALSE),"")</f>
        <v/>
      </c>
      <c r="X1992" s="19">
        <f>NOT(IFERROR(VLOOKUP(Таблица1[[#This Row],[Order ID]],Таблица4[],2,FALSE),0))*1</f>
        <v>1</v>
      </c>
      <c r="Y1992" s="19">
        <f>IF(SUMPRODUCT(($F$2:$F1992=F1992)*1)&gt;1,0,1)</f>
        <v>0</v>
      </c>
    </row>
    <row r="1993" spans="1:25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9" t="str">
        <f>VLOOKUP(Таблица1[[#This Row],[Region]],Таблица5[],2,FALSE)</f>
        <v>Chuck Magee</v>
      </c>
      <c r="W1993" s="19" t="str">
        <f>IFERROR(VLOOKUP(Таблица1[[#This Row],[Order ID]],Таблица4[],2,FALSE),"")</f>
        <v/>
      </c>
      <c r="X1993" s="19">
        <f>NOT(IFERROR(VLOOKUP(Таблица1[[#This Row],[Order ID]],Таблица4[],2,FALSE),0))*1</f>
        <v>1</v>
      </c>
      <c r="Y1993" s="19">
        <f>IF(SUMPRODUCT(($F$2:$F1993=F1993)*1)&gt;1,0,1)</f>
        <v>0</v>
      </c>
    </row>
    <row r="1994" spans="1:25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9" t="str">
        <f>VLOOKUP(Таблица1[[#This Row],[Region]],Таблица5[],2,FALSE)</f>
        <v>Anna Andreadi</v>
      </c>
      <c r="W1994" s="19" t="str">
        <f>IFERROR(VLOOKUP(Таблица1[[#This Row],[Order ID]],Таблица4[],2,FALSE),"")</f>
        <v/>
      </c>
      <c r="X1994" s="19">
        <f>NOT(IFERROR(VLOOKUP(Таблица1[[#This Row],[Order ID]],Таблица4[],2,FALSE),0))*1</f>
        <v>1</v>
      </c>
      <c r="Y1994" s="19">
        <f>IF(SUMPRODUCT(($F$2:$F1994=F1994)*1)&gt;1,0,1)</f>
        <v>0</v>
      </c>
    </row>
    <row r="1995" spans="1:25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9" t="str">
        <f>VLOOKUP(Таблица1[[#This Row],[Region]],Таблица5[],2,FALSE)</f>
        <v>Anna Andreadi</v>
      </c>
      <c r="W1995" s="19" t="str">
        <f>IFERROR(VLOOKUP(Таблица1[[#This Row],[Order ID]],Таблица4[],2,FALSE),"")</f>
        <v/>
      </c>
      <c r="X1995" s="19">
        <f>NOT(IFERROR(VLOOKUP(Таблица1[[#This Row],[Order ID]],Таблица4[],2,FALSE),0))*1</f>
        <v>1</v>
      </c>
      <c r="Y1995" s="19">
        <f>IF(SUMPRODUCT(($F$2:$F1995=F1995)*1)&gt;1,0,1)</f>
        <v>0</v>
      </c>
    </row>
    <row r="1996" spans="1:25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9" t="str">
        <f>VLOOKUP(Таблица1[[#This Row],[Region]],Таблица5[],2,FALSE)</f>
        <v>Anna Andreadi</v>
      </c>
      <c r="W1996" s="19" t="str">
        <f>IFERROR(VLOOKUP(Таблица1[[#This Row],[Order ID]],Таблица4[],2,FALSE),"")</f>
        <v/>
      </c>
      <c r="X1996" s="19">
        <f>NOT(IFERROR(VLOOKUP(Таблица1[[#This Row],[Order ID]],Таблица4[],2,FALSE),0))*1</f>
        <v>1</v>
      </c>
      <c r="Y1996" s="19">
        <f>IF(SUMPRODUCT(($F$2:$F1996=F1996)*1)&gt;1,0,1)</f>
        <v>0</v>
      </c>
    </row>
    <row r="1997" spans="1:25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9" t="str">
        <f>VLOOKUP(Таблица1[[#This Row],[Region]],Таблица5[],2,FALSE)</f>
        <v>Kelly Williams</v>
      </c>
      <c r="W1997" s="19" t="str">
        <f>IFERROR(VLOOKUP(Таблица1[[#This Row],[Order ID]],Таблица4[],2,FALSE),"")</f>
        <v/>
      </c>
      <c r="X1997" s="19">
        <f>NOT(IFERROR(VLOOKUP(Таблица1[[#This Row],[Order ID]],Таблица4[],2,FALSE),0))*1</f>
        <v>1</v>
      </c>
      <c r="Y1997" s="19">
        <f>IF(SUMPRODUCT(($F$2:$F1997=F1997)*1)&gt;1,0,1)</f>
        <v>1</v>
      </c>
    </row>
    <row r="1998" spans="1:25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9" t="str">
        <f>VLOOKUP(Таблица1[[#This Row],[Region]],Таблица5[],2,FALSE)</f>
        <v>Kelly Williams</v>
      </c>
      <c r="W1998" s="19" t="str">
        <f>IFERROR(VLOOKUP(Таблица1[[#This Row],[Order ID]],Таблица4[],2,FALSE),"")</f>
        <v/>
      </c>
      <c r="X1998" s="19">
        <f>NOT(IFERROR(VLOOKUP(Таблица1[[#This Row],[Order ID]],Таблица4[],2,FALSE),0))*1</f>
        <v>1</v>
      </c>
      <c r="Y1998" s="19">
        <f>IF(SUMPRODUCT(($F$2:$F1998=F1998)*1)&gt;1,0,1)</f>
        <v>0</v>
      </c>
    </row>
    <row r="1999" spans="1:25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9" t="str">
        <f>VLOOKUP(Таблица1[[#This Row],[Region]],Таблица5[],2,FALSE)</f>
        <v>Cassandra Brandow</v>
      </c>
      <c r="W1999" s="19" t="str">
        <f>IFERROR(VLOOKUP(Таблица1[[#This Row],[Order ID]],Таблица4[],2,FALSE),"")</f>
        <v/>
      </c>
      <c r="X1999" s="19">
        <f>NOT(IFERROR(VLOOKUP(Таблица1[[#This Row],[Order ID]],Таблица4[],2,FALSE),0))*1</f>
        <v>1</v>
      </c>
      <c r="Y1999" s="19">
        <f>IF(SUMPRODUCT(($F$2:$F1999=F1999)*1)&gt;1,0,1)</f>
        <v>0</v>
      </c>
    </row>
    <row r="2000" spans="1:25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9" t="str">
        <f>VLOOKUP(Таблица1[[#This Row],[Region]],Таблица5[],2,FALSE)</f>
        <v>Cassandra Brandow</v>
      </c>
      <c r="W2000" s="19" t="str">
        <f>IFERROR(VLOOKUP(Таблица1[[#This Row],[Order ID]],Таблица4[],2,FALSE),"")</f>
        <v/>
      </c>
      <c r="X2000" s="19">
        <f>NOT(IFERROR(VLOOKUP(Таблица1[[#This Row],[Order ID]],Таблица4[],2,FALSE),0))*1</f>
        <v>1</v>
      </c>
      <c r="Y2000" s="19">
        <f>IF(SUMPRODUCT(($F$2:$F2000=F2000)*1)&gt;1,0,1)</f>
        <v>0</v>
      </c>
    </row>
    <row r="2001" spans="1:25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9" t="str">
        <f>VLOOKUP(Таблица1[[#This Row],[Region]],Таблица5[],2,FALSE)</f>
        <v>Cassandra Brandow</v>
      </c>
      <c r="W2001" s="19" t="str">
        <f>IFERROR(VLOOKUP(Таблица1[[#This Row],[Order ID]],Таблица4[],2,FALSE),"")</f>
        <v/>
      </c>
      <c r="X2001" s="19">
        <f>NOT(IFERROR(VLOOKUP(Таблица1[[#This Row],[Order ID]],Таблица4[],2,FALSE),0))*1</f>
        <v>1</v>
      </c>
      <c r="Y2001" s="19">
        <f>IF(SUMPRODUCT(($F$2:$F2001=F2001)*1)&gt;1,0,1)</f>
        <v>0</v>
      </c>
    </row>
    <row r="2002" spans="1:25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9" t="str">
        <f>VLOOKUP(Таблица1[[#This Row],[Region]],Таблица5[],2,FALSE)</f>
        <v>Anna Andreadi</v>
      </c>
      <c r="W2002" s="19" t="str">
        <f>IFERROR(VLOOKUP(Таблица1[[#This Row],[Order ID]],Таблица4[],2,FALSE),"")</f>
        <v/>
      </c>
      <c r="X2002" s="19">
        <f>NOT(IFERROR(VLOOKUP(Таблица1[[#This Row],[Order ID]],Таблица4[],2,FALSE),0))*1</f>
        <v>1</v>
      </c>
      <c r="Y2002" s="19">
        <f>IF(SUMPRODUCT(($F$2:$F2002=F2002)*1)&gt;1,0,1)</f>
        <v>1</v>
      </c>
    </row>
    <row r="2003" spans="1:25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9" t="str">
        <f>VLOOKUP(Таблица1[[#This Row],[Region]],Таблица5[],2,FALSE)</f>
        <v>Anna Andreadi</v>
      </c>
      <c r="W2003" s="19" t="str">
        <f>IFERROR(VLOOKUP(Таблица1[[#This Row],[Order ID]],Таблица4[],2,FALSE),"")</f>
        <v/>
      </c>
      <c r="X2003" s="19">
        <f>NOT(IFERROR(VLOOKUP(Таблица1[[#This Row],[Order ID]],Таблица4[],2,FALSE),0))*1</f>
        <v>1</v>
      </c>
      <c r="Y2003" s="19">
        <f>IF(SUMPRODUCT(($F$2:$F2003=F2003)*1)&gt;1,0,1)</f>
        <v>0</v>
      </c>
    </row>
    <row r="2004" spans="1:25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9" t="str">
        <f>VLOOKUP(Таблица1[[#This Row],[Region]],Таблица5[],2,FALSE)</f>
        <v>Cassandra Brandow</v>
      </c>
      <c r="W2004" s="19" t="str">
        <f>IFERROR(VLOOKUP(Таблица1[[#This Row],[Order ID]],Таблица4[],2,FALSE),"")</f>
        <v/>
      </c>
      <c r="X2004" s="19">
        <f>NOT(IFERROR(VLOOKUP(Таблица1[[#This Row],[Order ID]],Таблица4[],2,FALSE),0))*1</f>
        <v>1</v>
      </c>
      <c r="Y2004" s="19">
        <f>IF(SUMPRODUCT(($F$2:$F2004=F2004)*1)&gt;1,0,1)</f>
        <v>0</v>
      </c>
    </row>
    <row r="2005" spans="1:25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9" t="str">
        <f>VLOOKUP(Таблица1[[#This Row],[Region]],Таблица5[],2,FALSE)</f>
        <v>Cassandra Brandow</v>
      </c>
      <c r="W2005" s="19" t="str">
        <f>IFERROR(VLOOKUP(Таблица1[[#This Row],[Order ID]],Таблица4[],2,FALSE),"")</f>
        <v/>
      </c>
      <c r="X2005" s="19">
        <f>NOT(IFERROR(VLOOKUP(Таблица1[[#This Row],[Order ID]],Таблица4[],2,FALSE),0))*1</f>
        <v>1</v>
      </c>
      <c r="Y2005" s="19">
        <f>IF(SUMPRODUCT(($F$2:$F2005=F2005)*1)&gt;1,0,1)</f>
        <v>0</v>
      </c>
    </row>
    <row r="2006" spans="1:25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9" t="str">
        <f>VLOOKUP(Таблица1[[#This Row],[Region]],Таблица5[],2,FALSE)</f>
        <v>Kelly Williams</v>
      </c>
      <c r="W2006" s="19" t="str">
        <f>IFERROR(VLOOKUP(Таблица1[[#This Row],[Order ID]],Таблица4[],2,FALSE),"")</f>
        <v/>
      </c>
      <c r="X2006" s="19">
        <f>NOT(IFERROR(VLOOKUP(Таблица1[[#This Row],[Order ID]],Таблица4[],2,FALSE),0))*1</f>
        <v>1</v>
      </c>
      <c r="Y2006" s="19">
        <f>IF(SUMPRODUCT(($F$2:$F2006=F2006)*1)&gt;1,0,1)</f>
        <v>0</v>
      </c>
    </row>
    <row r="2007" spans="1:25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9" t="str">
        <f>VLOOKUP(Таблица1[[#This Row],[Region]],Таблица5[],2,FALSE)</f>
        <v>Kelly Williams</v>
      </c>
      <c r="W2007" s="19" t="str">
        <f>IFERROR(VLOOKUP(Таблица1[[#This Row],[Order ID]],Таблица4[],2,FALSE),"")</f>
        <v/>
      </c>
      <c r="X2007" s="19">
        <f>NOT(IFERROR(VLOOKUP(Таблица1[[#This Row],[Order ID]],Таблица4[],2,FALSE),0))*1</f>
        <v>1</v>
      </c>
      <c r="Y2007" s="19">
        <f>IF(SUMPRODUCT(($F$2:$F2007=F2007)*1)&gt;1,0,1)</f>
        <v>0</v>
      </c>
    </row>
    <row r="2008" spans="1:25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9" t="str">
        <f>VLOOKUP(Таблица1[[#This Row],[Region]],Таблица5[],2,FALSE)</f>
        <v>Kelly Williams</v>
      </c>
      <c r="W2008" s="19" t="str">
        <f>IFERROR(VLOOKUP(Таблица1[[#This Row],[Order ID]],Таблица4[],2,FALSE),"")</f>
        <v/>
      </c>
      <c r="X2008" s="19">
        <f>NOT(IFERROR(VLOOKUP(Таблица1[[#This Row],[Order ID]],Таблица4[],2,FALSE),0))*1</f>
        <v>1</v>
      </c>
      <c r="Y2008" s="19">
        <f>IF(SUMPRODUCT(($F$2:$F2008=F2008)*1)&gt;1,0,1)</f>
        <v>0</v>
      </c>
    </row>
    <row r="2009" spans="1:25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9" t="str">
        <f>VLOOKUP(Таблица1[[#This Row],[Region]],Таблица5[],2,FALSE)</f>
        <v>Kelly Williams</v>
      </c>
      <c r="W2009" s="19" t="str">
        <f>IFERROR(VLOOKUP(Таблица1[[#This Row],[Order ID]],Таблица4[],2,FALSE),"")</f>
        <v/>
      </c>
      <c r="X2009" s="19">
        <f>NOT(IFERROR(VLOOKUP(Таблица1[[#This Row],[Order ID]],Таблица4[],2,FALSE),0))*1</f>
        <v>1</v>
      </c>
      <c r="Y2009" s="19">
        <f>IF(SUMPRODUCT(($F$2:$F2009=F2009)*1)&gt;1,0,1)</f>
        <v>0</v>
      </c>
    </row>
    <row r="2010" spans="1:25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9" t="str">
        <f>VLOOKUP(Таблица1[[#This Row],[Region]],Таблица5[],2,FALSE)</f>
        <v>Cassandra Brandow</v>
      </c>
      <c r="W2010" s="19" t="str">
        <f>IFERROR(VLOOKUP(Таблица1[[#This Row],[Order ID]],Таблица4[],2,FALSE),"")</f>
        <v/>
      </c>
      <c r="X2010" s="19">
        <f>NOT(IFERROR(VLOOKUP(Таблица1[[#This Row],[Order ID]],Таблица4[],2,FALSE),0))*1</f>
        <v>1</v>
      </c>
      <c r="Y2010" s="19">
        <f>IF(SUMPRODUCT(($F$2:$F2010=F2010)*1)&gt;1,0,1)</f>
        <v>0</v>
      </c>
    </row>
    <row r="2011" spans="1:25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9" t="str">
        <f>VLOOKUP(Таблица1[[#This Row],[Region]],Таблица5[],2,FALSE)</f>
        <v>Cassandra Brandow</v>
      </c>
      <c r="W2011" s="19" t="str">
        <f>IFERROR(VLOOKUP(Таблица1[[#This Row],[Order ID]],Таблица4[],2,FALSE),"")</f>
        <v/>
      </c>
      <c r="X2011" s="19">
        <f>NOT(IFERROR(VLOOKUP(Таблица1[[#This Row],[Order ID]],Таблица4[],2,FALSE),0))*1</f>
        <v>1</v>
      </c>
      <c r="Y2011" s="19">
        <f>IF(SUMPRODUCT(($F$2:$F2011=F2011)*1)&gt;1,0,1)</f>
        <v>0</v>
      </c>
    </row>
    <row r="2012" spans="1:25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9" t="str">
        <f>VLOOKUP(Таблица1[[#This Row],[Region]],Таблица5[],2,FALSE)</f>
        <v>Cassandra Brandow</v>
      </c>
      <c r="W2012" s="19" t="str">
        <f>IFERROR(VLOOKUP(Таблица1[[#This Row],[Order ID]],Таблица4[],2,FALSE),"")</f>
        <v/>
      </c>
      <c r="X2012" s="19">
        <f>NOT(IFERROR(VLOOKUP(Таблица1[[#This Row],[Order ID]],Таблица4[],2,FALSE),0))*1</f>
        <v>1</v>
      </c>
      <c r="Y2012" s="19">
        <f>IF(SUMPRODUCT(($F$2:$F2012=F2012)*1)&gt;1,0,1)</f>
        <v>0</v>
      </c>
    </row>
    <row r="2013" spans="1:25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9" t="str">
        <f>VLOOKUP(Таблица1[[#This Row],[Region]],Таблица5[],2,FALSE)</f>
        <v>Kelly Williams</v>
      </c>
      <c r="W2013" s="19">
        <f>IFERROR(VLOOKUP(Таблица1[[#This Row],[Order ID]],Таблица4[],2,FALSE),"")</f>
        <v>1</v>
      </c>
      <c r="X2013" s="19">
        <f>NOT(IFERROR(VLOOKUP(Таблица1[[#This Row],[Order ID]],Таблица4[],2,FALSE),0))*1</f>
        <v>0</v>
      </c>
      <c r="Y2013" s="19">
        <f>IF(SUMPRODUCT(($F$2:$F2013=F2013)*1)&gt;1,0,1)</f>
        <v>1</v>
      </c>
    </row>
    <row r="2014" spans="1:25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9" t="str">
        <f>VLOOKUP(Таблица1[[#This Row],[Region]],Таблица5[],2,FALSE)</f>
        <v>Kelly Williams</v>
      </c>
      <c r="W2014" s="19">
        <f>IFERROR(VLOOKUP(Таблица1[[#This Row],[Order ID]],Таблица4[],2,FALSE),"")</f>
        <v>1</v>
      </c>
      <c r="X2014" s="19">
        <f>NOT(IFERROR(VLOOKUP(Таблица1[[#This Row],[Order ID]],Таблица4[],2,FALSE),0))*1</f>
        <v>0</v>
      </c>
      <c r="Y2014" s="19">
        <f>IF(SUMPRODUCT(($F$2:$F2014=F2014)*1)&gt;1,0,1)</f>
        <v>0</v>
      </c>
    </row>
    <row r="2015" spans="1:25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9" t="str">
        <f>VLOOKUP(Таблица1[[#This Row],[Region]],Таблица5[],2,FALSE)</f>
        <v>Cassandra Brandow</v>
      </c>
      <c r="W2015" s="19" t="str">
        <f>IFERROR(VLOOKUP(Таблица1[[#This Row],[Order ID]],Таблица4[],2,FALSE),"")</f>
        <v/>
      </c>
      <c r="X2015" s="19">
        <f>NOT(IFERROR(VLOOKUP(Таблица1[[#This Row],[Order ID]],Таблица4[],2,FALSE),0))*1</f>
        <v>1</v>
      </c>
      <c r="Y2015" s="19">
        <f>IF(SUMPRODUCT(($F$2:$F2015=F2015)*1)&gt;1,0,1)</f>
        <v>1</v>
      </c>
    </row>
    <row r="2016" spans="1:25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9" t="str">
        <f>VLOOKUP(Таблица1[[#This Row],[Region]],Таблица5[],2,FALSE)</f>
        <v>Cassandra Brandow</v>
      </c>
      <c r="W2016" s="19" t="str">
        <f>IFERROR(VLOOKUP(Таблица1[[#This Row],[Order ID]],Таблица4[],2,FALSE),"")</f>
        <v/>
      </c>
      <c r="X2016" s="19">
        <f>NOT(IFERROR(VLOOKUP(Таблица1[[#This Row],[Order ID]],Таблица4[],2,FALSE),0))*1</f>
        <v>1</v>
      </c>
      <c r="Y2016" s="19">
        <f>IF(SUMPRODUCT(($F$2:$F2016=F2016)*1)&gt;1,0,1)</f>
        <v>0</v>
      </c>
    </row>
    <row r="2017" spans="1:25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9" t="str">
        <f>VLOOKUP(Таблица1[[#This Row],[Region]],Таблица5[],2,FALSE)</f>
        <v>Cassandra Brandow</v>
      </c>
      <c r="W2017" s="19" t="str">
        <f>IFERROR(VLOOKUP(Таблица1[[#This Row],[Order ID]],Таблица4[],2,FALSE),"")</f>
        <v/>
      </c>
      <c r="X2017" s="19">
        <f>NOT(IFERROR(VLOOKUP(Таблица1[[#This Row],[Order ID]],Таблица4[],2,FALSE),0))*1</f>
        <v>1</v>
      </c>
      <c r="Y2017" s="19">
        <f>IF(SUMPRODUCT(($F$2:$F2017=F2017)*1)&gt;1,0,1)</f>
        <v>0</v>
      </c>
    </row>
    <row r="2018" spans="1:25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9" t="str">
        <f>VLOOKUP(Таблица1[[#This Row],[Region]],Таблица5[],2,FALSE)</f>
        <v>Anna Andreadi</v>
      </c>
      <c r="W2018" s="19" t="str">
        <f>IFERROR(VLOOKUP(Таблица1[[#This Row],[Order ID]],Таблица4[],2,FALSE),"")</f>
        <v/>
      </c>
      <c r="X2018" s="19">
        <f>NOT(IFERROR(VLOOKUP(Таблица1[[#This Row],[Order ID]],Таблица4[],2,FALSE),0))*1</f>
        <v>1</v>
      </c>
      <c r="Y2018" s="19">
        <f>IF(SUMPRODUCT(($F$2:$F2018=F2018)*1)&gt;1,0,1)</f>
        <v>0</v>
      </c>
    </row>
    <row r="2019" spans="1:25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9" t="str">
        <f>VLOOKUP(Таблица1[[#This Row],[Region]],Таблица5[],2,FALSE)</f>
        <v>Anna Andreadi</v>
      </c>
      <c r="W2019" s="19" t="str">
        <f>IFERROR(VLOOKUP(Таблица1[[#This Row],[Order ID]],Таблица4[],2,FALSE),"")</f>
        <v/>
      </c>
      <c r="X2019" s="19">
        <f>NOT(IFERROR(VLOOKUP(Таблица1[[#This Row],[Order ID]],Таблица4[],2,FALSE),0))*1</f>
        <v>1</v>
      </c>
      <c r="Y2019" s="19">
        <f>IF(SUMPRODUCT(($F$2:$F2019=F2019)*1)&gt;1,0,1)</f>
        <v>0</v>
      </c>
    </row>
    <row r="2020" spans="1:25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9" t="str">
        <f>VLOOKUP(Таблица1[[#This Row],[Region]],Таблица5[],2,FALSE)</f>
        <v>Anna Andreadi</v>
      </c>
      <c r="W2020" s="19" t="str">
        <f>IFERROR(VLOOKUP(Таблица1[[#This Row],[Order ID]],Таблица4[],2,FALSE),"")</f>
        <v/>
      </c>
      <c r="X2020" s="19">
        <f>NOT(IFERROR(VLOOKUP(Таблица1[[#This Row],[Order ID]],Таблица4[],2,FALSE),0))*1</f>
        <v>1</v>
      </c>
      <c r="Y2020" s="19">
        <f>IF(SUMPRODUCT(($F$2:$F2020=F2020)*1)&gt;1,0,1)</f>
        <v>0</v>
      </c>
    </row>
    <row r="2021" spans="1:25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9" t="str">
        <f>VLOOKUP(Таблица1[[#This Row],[Region]],Таблица5[],2,FALSE)</f>
        <v>Anna Andreadi</v>
      </c>
      <c r="W2021" s="19" t="str">
        <f>IFERROR(VLOOKUP(Таблица1[[#This Row],[Order ID]],Таблица4[],2,FALSE),"")</f>
        <v/>
      </c>
      <c r="X2021" s="19">
        <f>NOT(IFERROR(VLOOKUP(Таблица1[[#This Row],[Order ID]],Таблица4[],2,FALSE),0))*1</f>
        <v>1</v>
      </c>
      <c r="Y2021" s="19">
        <f>IF(SUMPRODUCT(($F$2:$F2021=F2021)*1)&gt;1,0,1)</f>
        <v>0</v>
      </c>
    </row>
    <row r="2022" spans="1:25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9" t="str">
        <f>VLOOKUP(Таблица1[[#This Row],[Region]],Таблица5[],2,FALSE)</f>
        <v>Chuck Magee</v>
      </c>
      <c r="W2022" s="19" t="str">
        <f>IFERROR(VLOOKUP(Таблица1[[#This Row],[Order ID]],Таблица4[],2,FALSE),"")</f>
        <v/>
      </c>
      <c r="X2022" s="19">
        <f>NOT(IFERROR(VLOOKUP(Таблица1[[#This Row],[Order ID]],Таблица4[],2,FALSE),0))*1</f>
        <v>1</v>
      </c>
      <c r="Y2022" s="19">
        <f>IF(SUMPRODUCT(($F$2:$F2022=F2022)*1)&gt;1,0,1)</f>
        <v>1</v>
      </c>
    </row>
    <row r="2023" spans="1:25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9" t="str">
        <f>VLOOKUP(Таблица1[[#This Row],[Region]],Таблица5[],2,FALSE)</f>
        <v>Chuck Magee</v>
      </c>
      <c r="W2023" s="19" t="str">
        <f>IFERROR(VLOOKUP(Таблица1[[#This Row],[Order ID]],Таблица4[],2,FALSE),"")</f>
        <v/>
      </c>
      <c r="X2023" s="19">
        <f>NOT(IFERROR(VLOOKUP(Таблица1[[#This Row],[Order ID]],Таблица4[],2,FALSE),0))*1</f>
        <v>1</v>
      </c>
      <c r="Y2023" s="19">
        <f>IF(SUMPRODUCT(($F$2:$F2023=F2023)*1)&gt;1,0,1)</f>
        <v>0</v>
      </c>
    </row>
    <row r="2024" spans="1:25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9" t="str">
        <f>VLOOKUP(Таблица1[[#This Row],[Region]],Таблица5[],2,FALSE)</f>
        <v>Chuck Magee</v>
      </c>
      <c r="W2024" s="19" t="str">
        <f>IFERROR(VLOOKUP(Таблица1[[#This Row],[Order ID]],Таблица4[],2,FALSE),"")</f>
        <v/>
      </c>
      <c r="X2024" s="19">
        <f>NOT(IFERROR(VLOOKUP(Таблица1[[#This Row],[Order ID]],Таблица4[],2,FALSE),0))*1</f>
        <v>1</v>
      </c>
      <c r="Y2024" s="19">
        <f>IF(SUMPRODUCT(($F$2:$F2024=F2024)*1)&gt;1,0,1)</f>
        <v>0</v>
      </c>
    </row>
    <row r="2025" spans="1:25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9" t="str">
        <f>VLOOKUP(Таблица1[[#This Row],[Region]],Таблица5[],2,FALSE)</f>
        <v>Chuck Magee</v>
      </c>
      <c r="W2025" s="19" t="str">
        <f>IFERROR(VLOOKUP(Таблица1[[#This Row],[Order ID]],Таблица4[],2,FALSE),"")</f>
        <v/>
      </c>
      <c r="X2025" s="19">
        <f>NOT(IFERROR(VLOOKUP(Таблица1[[#This Row],[Order ID]],Таблица4[],2,FALSE),0))*1</f>
        <v>1</v>
      </c>
      <c r="Y2025" s="19">
        <f>IF(SUMPRODUCT(($F$2:$F2025=F2025)*1)&gt;1,0,1)</f>
        <v>0</v>
      </c>
    </row>
    <row r="2026" spans="1:25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9" t="str">
        <f>VLOOKUP(Таблица1[[#This Row],[Region]],Таблица5[],2,FALSE)</f>
        <v>Anna Andreadi</v>
      </c>
      <c r="W2026" s="19" t="str">
        <f>IFERROR(VLOOKUP(Таблица1[[#This Row],[Order ID]],Таблица4[],2,FALSE),"")</f>
        <v/>
      </c>
      <c r="X2026" s="19">
        <f>NOT(IFERROR(VLOOKUP(Таблица1[[#This Row],[Order ID]],Таблица4[],2,FALSE),0))*1</f>
        <v>1</v>
      </c>
      <c r="Y2026" s="19">
        <f>IF(SUMPRODUCT(($F$2:$F2026=F2026)*1)&gt;1,0,1)</f>
        <v>0</v>
      </c>
    </row>
    <row r="2027" spans="1:25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9" t="str">
        <f>VLOOKUP(Таблица1[[#This Row],[Region]],Таблица5[],2,FALSE)</f>
        <v>Anna Andreadi</v>
      </c>
      <c r="W2027" s="19" t="str">
        <f>IFERROR(VLOOKUP(Таблица1[[#This Row],[Order ID]],Таблица4[],2,FALSE),"")</f>
        <v/>
      </c>
      <c r="X2027" s="19">
        <f>NOT(IFERROR(VLOOKUP(Таблица1[[#This Row],[Order ID]],Таблица4[],2,FALSE),0))*1</f>
        <v>1</v>
      </c>
      <c r="Y2027" s="19">
        <f>IF(SUMPRODUCT(($F$2:$F2027=F2027)*1)&gt;1,0,1)</f>
        <v>0</v>
      </c>
    </row>
    <row r="2028" spans="1:25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9" t="str">
        <f>VLOOKUP(Таблица1[[#This Row],[Region]],Таблица5[],2,FALSE)</f>
        <v>Anna Andreadi</v>
      </c>
      <c r="W2028" s="19" t="str">
        <f>IFERROR(VLOOKUP(Таблица1[[#This Row],[Order ID]],Таблица4[],2,FALSE),"")</f>
        <v/>
      </c>
      <c r="X2028" s="19">
        <f>NOT(IFERROR(VLOOKUP(Таблица1[[#This Row],[Order ID]],Таблица4[],2,FALSE),0))*1</f>
        <v>1</v>
      </c>
      <c r="Y2028" s="19">
        <f>IF(SUMPRODUCT(($F$2:$F2028=F2028)*1)&gt;1,0,1)</f>
        <v>0</v>
      </c>
    </row>
    <row r="2029" spans="1:25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9" t="str">
        <f>VLOOKUP(Таблица1[[#This Row],[Region]],Таблица5[],2,FALSE)</f>
        <v>Anna Andreadi</v>
      </c>
      <c r="W2029" s="19" t="str">
        <f>IFERROR(VLOOKUP(Таблица1[[#This Row],[Order ID]],Таблица4[],2,FALSE),"")</f>
        <v/>
      </c>
      <c r="X2029" s="19">
        <f>NOT(IFERROR(VLOOKUP(Таблица1[[#This Row],[Order ID]],Таблица4[],2,FALSE),0))*1</f>
        <v>1</v>
      </c>
      <c r="Y2029" s="19">
        <f>IF(SUMPRODUCT(($F$2:$F2029=F2029)*1)&gt;1,0,1)</f>
        <v>0</v>
      </c>
    </row>
    <row r="2030" spans="1:25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9" t="str">
        <f>VLOOKUP(Таблица1[[#This Row],[Region]],Таблица5[],2,FALSE)</f>
        <v>Chuck Magee</v>
      </c>
      <c r="W2030" s="19" t="str">
        <f>IFERROR(VLOOKUP(Таблица1[[#This Row],[Order ID]],Таблица4[],2,FALSE),"")</f>
        <v/>
      </c>
      <c r="X2030" s="19">
        <f>NOT(IFERROR(VLOOKUP(Таблица1[[#This Row],[Order ID]],Таблица4[],2,FALSE),0))*1</f>
        <v>1</v>
      </c>
      <c r="Y2030" s="19">
        <f>IF(SUMPRODUCT(($F$2:$F2030=F2030)*1)&gt;1,0,1)</f>
        <v>0</v>
      </c>
    </row>
    <row r="2031" spans="1:25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9" t="str">
        <f>VLOOKUP(Таблица1[[#This Row],[Region]],Таблица5[],2,FALSE)</f>
        <v>Chuck Magee</v>
      </c>
      <c r="W2031" s="19" t="str">
        <f>IFERROR(VLOOKUP(Таблица1[[#This Row],[Order ID]],Таблица4[],2,FALSE),"")</f>
        <v/>
      </c>
      <c r="X2031" s="19">
        <f>NOT(IFERROR(VLOOKUP(Таблица1[[#This Row],[Order ID]],Таблица4[],2,FALSE),0))*1</f>
        <v>1</v>
      </c>
      <c r="Y2031" s="19">
        <f>IF(SUMPRODUCT(($F$2:$F2031=F2031)*1)&gt;1,0,1)</f>
        <v>0</v>
      </c>
    </row>
    <row r="2032" spans="1:25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9" t="str">
        <f>VLOOKUP(Таблица1[[#This Row],[Region]],Таблица5[],2,FALSE)</f>
        <v>Chuck Magee</v>
      </c>
      <c r="W2032" s="19" t="str">
        <f>IFERROR(VLOOKUP(Таблица1[[#This Row],[Order ID]],Таблица4[],2,FALSE),"")</f>
        <v/>
      </c>
      <c r="X2032" s="19">
        <f>NOT(IFERROR(VLOOKUP(Таблица1[[#This Row],[Order ID]],Таблица4[],2,FALSE),0))*1</f>
        <v>1</v>
      </c>
      <c r="Y2032" s="19">
        <f>IF(SUMPRODUCT(($F$2:$F2032=F2032)*1)&gt;1,0,1)</f>
        <v>0</v>
      </c>
    </row>
    <row r="2033" spans="1:25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9" t="str">
        <f>VLOOKUP(Таблица1[[#This Row],[Region]],Таблица5[],2,FALSE)</f>
        <v>Chuck Magee</v>
      </c>
      <c r="W2033" s="19" t="str">
        <f>IFERROR(VLOOKUP(Таблица1[[#This Row],[Order ID]],Таблица4[],2,FALSE),"")</f>
        <v/>
      </c>
      <c r="X2033" s="19">
        <f>NOT(IFERROR(VLOOKUP(Таблица1[[#This Row],[Order ID]],Таблица4[],2,FALSE),0))*1</f>
        <v>1</v>
      </c>
      <c r="Y2033" s="19">
        <f>IF(SUMPRODUCT(($F$2:$F2033=F2033)*1)&gt;1,0,1)</f>
        <v>0</v>
      </c>
    </row>
    <row r="2034" spans="1:25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9" t="str">
        <f>VLOOKUP(Таблица1[[#This Row],[Region]],Таблица5[],2,FALSE)</f>
        <v>Kelly Williams</v>
      </c>
      <c r="W2034" s="19" t="str">
        <f>IFERROR(VLOOKUP(Таблица1[[#This Row],[Order ID]],Таблица4[],2,FALSE),"")</f>
        <v/>
      </c>
      <c r="X2034" s="19">
        <f>NOT(IFERROR(VLOOKUP(Таблица1[[#This Row],[Order ID]],Таблица4[],2,FALSE),0))*1</f>
        <v>1</v>
      </c>
      <c r="Y2034" s="19">
        <f>IF(SUMPRODUCT(($F$2:$F2034=F2034)*1)&gt;1,0,1)</f>
        <v>0</v>
      </c>
    </row>
    <row r="2035" spans="1:25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9" t="str">
        <f>VLOOKUP(Таблица1[[#This Row],[Region]],Таблица5[],2,FALSE)</f>
        <v>Kelly Williams</v>
      </c>
      <c r="W2035" s="19" t="str">
        <f>IFERROR(VLOOKUP(Таблица1[[#This Row],[Order ID]],Таблица4[],2,FALSE),"")</f>
        <v/>
      </c>
      <c r="X2035" s="19">
        <f>NOT(IFERROR(VLOOKUP(Таблица1[[#This Row],[Order ID]],Таблица4[],2,FALSE),0))*1</f>
        <v>1</v>
      </c>
      <c r="Y2035" s="19">
        <f>IF(SUMPRODUCT(($F$2:$F2035=F2035)*1)&gt;1,0,1)</f>
        <v>0</v>
      </c>
    </row>
    <row r="2036" spans="1:25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9" t="str">
        <f>VLOOKUP(Таблица1[[#This Row],[Region]],Таблица5[],2,FALSE)</f>
        <v>Kelly Williams</v>
      </c>
      <c r="W2036" s="19" t="str">
        <f>IFERROR(VLOOKUP(Таблица1[[#This Row],[Order ID]],Таблица4[],2,FALSE),"")</f>
        <v/>
      </c>
      <c r="X2036" s="19">
        <f>NOT(IFERROR(VLOOKUP(Таблица1[[#This Row],[Order ID]],Таблица4[],2,FALSE),0))*1</f>
        <v>1</v>
      </c>
      <c r="Y2036" s="19">
        <f>IF(SUMPRODUCT(($F$2:$F2036=F2036)*1)&gt;1,0,1)</f>
        <v>1</v>
      </c>
    </row>
    <row r="2037" spans="1:25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9" t="str">
        <f>VLOOKUP(Таблица1[[#This Row],[Region]],Таблица5[],2,FALSE)</f>
        <v>Kelly Williams</v>
      </c>
      <c r="W2037" s="19" t="str">
        <f>IFERROR(VLOOKUP(Таблица1[[#This Row],[Order ID]],Таблица4[],2,FALSE),"")</f>
        <v/>
      </c>
      <c r="X2037" s="19">
        <f>NOT(IFERROR(VLOOKUP(Таблица1[[#This Row],[Order ID]],Таблица4[],2,FALSE),0))*1</f>
        <v>1</v>
      </c>
      <c r="Y2037" s="19">
        <f>IF(SUMPRODUCT(($F$2:$F2037=F2037)*1)&gt;1,0,1)</f>
        <v>0</v>
      </c>
    </row>
    <row r="2038" spans="1:25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9" t="str">
        <f>VLOOKUP(Таблица1[[#This Row],[Region]],Таблица5[],2,FALSE)</f>
        <v>Anna Andreadi</v>
      </c>
      <c r="W2038" s="19">
        <f>IFERROR(VLOOKUP(Таблица1[[#This Row],[Order ID]],Таблица4[],2,FALSE),"")</f>
        <v>1</v>
      </c>
      <c r="X2038" s="19">
        <f>NOT(IFERROR(VLOOKUP(Таблица1[[#This Row],[Order ID]],Таблица4[],2,FALSE),0))*1</f>
        <v>0</v>
      </c>
      <c r="Y2038" s="19">
        <f>IF(SUMPRODUCT(($F$2:$F2038=F2038)*1)&gt;1,0,1)</f>
        <v>0</v>
      </c>
    </row>
    <row r="2039" spans="1:25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9" t="str">
        <f>VLOOKUP(Таблица1[[#This Row],[Region]],Таблица5[],2,FALSE)</f>
        <v>Anna Andreadi</v>
      </c>
      <c r="W2039" s="19">
        <f>IFERROR(VLOOKUP(Таблица1[[#This Row],[Order ID]],Таблица4[],2,FALSE),"")</f>
        <v>1</v>
      </c>
      <c r="X2039" s="19">
        <f>NOT(IFERROR(VLOOKUP(Таблица1[[#This Row],[Order ID]],Таблица4[],2,FALSE),0))*1</f>
        <v>0</v>
      </c>
      <c r="Y2039" s="19">
        <f>IF(SUMPRODUCT(($F$2:$F2039=F2039)*1)&gt;1,0,1)</f>
        <v>0</v>
      </c>
    </row>
    <row r="2040" spans="1:25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9" t="str">
        <f>VLOOKUP(Таблица1[[#This Row],[Region]],Таблица5[],2,FALSE)</f>
        <v>Anna Andreadi</v>
      </c>
      <c r="W2040" s="19" t="str">
        <f>IFERROR(VLOOKUP(Таблица1[[#This Row],[Order ID]],Таблица4[],2,FALSE),"")</f>
        <v/>
      </c>
      <c r="X2040" s="19">
        <f>NOT(IFERROR(VLOOKUP(Таблица1[[#This Row],[Order ID]],Таблица4[],2,FALSE),0))*1</f>
        <v>1</v>
      </c>
      <c r="Y2040" s="19">
        <f>IF(SUMPRODUCT(($F$2:$F2040=F2040)*1)&gt;1,0,1)</f>
        <v>0</v>
      </c>
    </row>
    <row r="2041" spans="1:25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9" t="str">
        <f>VLOOKUP(Таблица1[[#This Row],[Region]],Таблица5[],2,FALSE)</f>
        <v>Anna Andreadi</v>
      </c>
      <c r="W2041" s="19" t="str">
        <f>IFERROR(VLOOKUP(Таблица1[[#This Row],[Order ID]],Таблица4[],2,FALSE),"")</f>
        <v/>
      </c>
      <c r="X2041" s="19">
        <f>NOT(IFERROR(VLOOKUP(Таблица1[[#This Row],[Order ID]],Таблица4[],2,FALSE),0))*1</f>
        <v>1</v>
      </c>
      <c r="Y2041" s="19">
        <f>IF(SUMPRODUCT(($F$2:$F2041=F2041)*1)&gt;1,0,1)</f>
        <v>0</v>
      </c>
    </row>
    <row r="2042" spans="1:25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9" t="str">
        <f>VLOOKUP(Таблица1[[#This Row],[Region]],Таблица5[],2,FALSE)</f>
        <v>Anna Andreadi</v>
      </c>
      <c r="W2042" s="19" t="str">
        <f>IFERROR(VLOOKUP(Таблица1[[#This Row],[Order ID]],Таблица4[],2,FALSE),"")</f>
        <v/>
      </c>
      <c r="X2042" s="19">
        <f>NOT(IFERROR(VLOOKUP(Таблица1[[#This Row],[Order ID]],Таблица4[],2,FALSE),0))*1</f>
        <v>1</v>
      </c>
      <c r="Y2042" s="19">
        <f>IF(SUMPRODUCT(($F$2:$F2042=F2042)*1)&gt;1,0,1)</f>
        <v>0</v>
      </c>
    </row>
    <row r="2043" spans="1:25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9" t="str">
        <f>VLOOKUP(Таблица1[[#This Row],[Region]],Таблица5[],2,FALSE)</f>
        <v>Anna Andreadi</v>
      </c>
      <c r="W2043" s="19" t="str">
        <f>IFERROR(VLOOKUP(Таблица1[[#This Row],[Order ID]],Таблица4[],2,FALSE),"")</f>
        <v/>
      </c>
      <c r="X2043" s="19">
        <f>NOT(IFERROR(VLOOKUP(Таблица1[[#This Row],[Order ID]],Таблица4[],2,FALSE),0))*1</f>
        <v>1</v>
      </c>
      <c r="Y2043" s="19">
        <f>IF(SUMPRODUCT(($F$2:$F2043=F2043)*1)&gt;1,0,1)</f>
        <v>0</v>
      </c>
    </row>
    <row r="2044" spans="1:25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9" t="str">
        <f>VLOOKUP(Таблица1[[#This Row],[Region]],Таблица5[],2,FALSE)</f>
        <v>Anna Andreadi</v>
      </c>
      <c r="W2044" s="19" t="str">
        <f>IFERROR(VLOOKUP(Таблица1[[#This Row],[Order ID]],Таблица4[],2,FALSE),"")</f>
        <v/>
      </c>
      <c r="X2044" s="19">
        <f>NOT(IFERROR(VLOOKUP(Таблица1[[#This Row],[Order ID]],Таблица4[],2,FALSE),0))*1</f>
        <v>1</v>
      </c>
      <c r="Y2044" s="19">
        <f>IF(SUMPRODUCT(($F$2:$F2044=F2044)*1)&gt;1,0,1)</f>
        <v>0</v>
      </c>
    </row>
    <row r="2045" spans="1:25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9" t="str">
        <f>VLOOKUP(Таблица1[[#This Row],[Region]],Таблица5[],2,FALSE)</f>
        <v>Chuck Magee</v>
      </c>
      <c r="W2045" s="19" t="str">
        <f>IFERROR(VLOOKUP(Таблица1[[#This Row],[Order ID]],Таблица4[],2,FALSE),"")</f>
        <v/>
      </c>
      <c r="X2045" s="19">
        <f>NOT(IFERROR(VLOOKUP(Таблица1[[#This Row],[Order ID]],Таблица4[],2,FALSE),0))*1</f>
        <v>1</v>
      </c>
      <c r="Y2045" s="19">
        <f>IF(SUMPRODUCT(($F$2:$F2045=F2045)*1)&gt;1,0,1)</f>
        <v>0</v>
      </c>
    </row>
    <row r="2046" spans="1:25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9" t="str">
        <f>VLOOKUP(Таблица1[[#This Row],[Region]],Таблица5[],2,FALSE)</f>
        <v>Kelly Williams</v>
      </c>
      <c r="W2046" s="19" t="str">
        <f>IFERROR(VLOOKUP(Таблица1[[#This Row],[Order ID]],Таблица4[],2,FALSE),"")</f>
        <v/>
      </c>
      <c r="X2046" s="19">
        <f>NOT(IFERROR(VLOOKUP(Таблица1[[#This Row],[Order ID]],Таблица4[],2,FALSE),0))*1</f>
        <v>1</v>
      </c>
      <c r="Y2046" s="19">
        <f>IF(SUMPRODUCT(($F$2:$F2046=F2046)*1)&gt;1,0,1)</f>
        <v>0</v>
      </c>
    </row>
    <row r="2047" spans="1:25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9" t="str">
        <f>VLOOKUP(Таблица1[[#This Row],[Region]],Таблица5[],2,FALSE)</f>
        <v>Chuck Magee</v>
      </c>
      <c r="W2047" s="19" t="str">
        <f>IFERROR(VLOOKUP(Таблица1[[#This Row],[Order ID]],Таблица4[],2,FALSE),"")</f>
        <v/>
      </c>
      <c r="X2047" s="19">
        <f>NOT(IFERROR(VLOOKUP(Таблица1[[#This Row],[Order ID]],Таблица4[],2,FALSE),0))*1</f>
        <v>1</v>
      </c>
      <c r="Y2047" s="19">
        <f>IF(SUMPRODUCT(($F$2:$F2047=F2047)*1)&gt;1,0,1)</f>
        <v>1</v>
      </c>
    </row>
    <row r="2048" spans="1:25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9" t="str">
        <f>VLOOKUP(Таблица1[[#This Row],[Region]],Таблица5[],2,FALSE)</f>
        <v>Chuck Magee</v>
      </c>
      <c r="W2048" s="19" t="str">
        <f>IFERROR(VLOOKUP(Таблица1[[#This Row],[Order ID]],Таблица4[],2,FALSE),"")</f>
        <v/>
      </c>
      <c r="X2048" s="19">
        <f>NOT(IFERROR(VLOOKUP(Таблица1[[#This Row],[Order ID]],Таблица4[],2,FALSE),0))*1</f>
        <v>1</v>
      </c>
      <c r="Y2048" s="19">
        <f>IF(SUMPRODUCT(($F$2:$F2048=F2048)*1)&gt;1,0,1)</f>
        <v>0</v>
      </c>
    </row>
    <row r="2049" spans="1:25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9" t="str">
        <f>VLOOKUP(Таблица1[[#This Row],[Region]],Таблица5[],2,FALSE)</f>
        <v>Chuck Magee</v>
      </c>
      <c r="W2049" s="19" t="str">
        <f>IFERROR(VLOOKUP(Таблица1[[#This Row],[Order ID]],Таблица4[],2,FALSE),"")</f>
        <v/>
      </c>
      <c r="X2049" s="19">
        <f>NOT(IFERROR(VLOOKUP(Таблица1[[#This Row],[Order ID]],Таблица4[],2,FALSE),0))*1</f>
        <v>1</v>
      </c>
      <c r="Y2049" s="19">
        <f>IF(SUMPRODUCT(($F$2:$F2049=F2049)*1)&gt;1,0,1)</f>
        <v>0</v>
      </c>
    </row>
    <row r="2050" spans="1:25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9" t="str">
        <f>VLOOKUP(Таблица1[[#This Row],[Region]],Таблица5[],2,FALSE)</f>
        <v>Chuck Magee</v>
      </c>
      <c r="W2050" s="19" t="str">
        <f>IFERROR(VLOOKUP(Таблица1[[#This Row],[Order ID]],Таблица4[],2,FALSE),"")</f>
        <v/>
      </c>
      <c r="X2050" s="19">
        <f>NOT(IFERROR(VLOOKUP(Таблица1[[#This Row],[Order ID]],Таблица4[],2,FALSE),0))*1</f>
        <v>1</v>
      </c>
      <c r="Y2050" s="19">
        <f>IF(SUMPRODUCT(($F$2:$F2050=F2050)*1)&gt;1,0,1)</f>
        <v>0</v>
      </c>
    </row>
    <row r="2051" spans="1:25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9" t="str">
        <f>VLOOKUP(Таблица1[[#This Row],[Region]],Таблица5[],2,FALSE)</f>
        <v>Chuck Magee</v>
      </c>
      <c r="W2051" s="19" t="str">
        <f>IFERROR(VLOOKUP(Таблица1[[#This Row],[Order ID]],Таблица4[],2,FALSE),"")</f>
        <v/>
      </c>
      <c r="X2051" s="19">
        <f>NOT(IFERROR(VLOOKUP(Таблица1[[#This Row],[Order ID]],Таблица4[],2,FALSE),0))*1</f>
        <v>1</v>
      </c>
      <c r="Y2051" s="19">
        <f>IF(SUMPRODUCT(($F$2:$F2051=F2051)*1)&gt;1,0,1)</f>
        <v>0</v>
      </c>
    </row>
    <row r="2052" spans="1:25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9" t="str">
        <f>VLOOKUP(Таблица1[[#This Row],[Region]],Таблица5[],2,FALSE)</f>
        <v>Chuck Magee</v>
      </c>
      <c r="W2052" s="19" t="str">
        <f>IFERROR(VLOOKUP(Таблица1[[#This Row],[Order ID]],Таблица4[],2,FALSE),"")</f>
        <v/>
      </c>
      <c r="X2052" s="19">
        <f>NOT(IFERROR(VLOOKUP(Таблица1[[#This Row],[Order ID]],Таблица4[],2,FALSE),0))*1</f>
        <v>1</v>
      </c>
      <c r="Y2052" s="19">
        <f>IF(SUMPRODUCT(($F$2:$F2052=F2052)*1)&gt;1,0,1)</f>
        <v>0</v>
      </c>
    </row>
    <row r="2053" spans="1:25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9" t="str">
        <f>VLOOKUP(Таблица1[[#This Row],[Region]],Таблица5[],2,FALSE)</f>
        <v>Chuck Magee</v>
      </c>
      <c r="W2053" s="19" t="str">
        <f>IFERROR(VLOOKUP(Таблица1[[#This Row],[Order ID]],Таблица4[],2,FALSE),"")</f>
        <v/>
      </c>
      <c r="X2053" s="19">
        <f>NOT(IFERROR(VLOOKUP(Таблица1[[#This Row],[Order ID]],Таблица4[],2,FALSE),0))*1</f>
        <v>1</v>
      </c>
      <c r="Y2053" s="19">
        <f>IF(SUMPRODUCT(($F$2:$F2053=F2053)*1)&gt;1,0,1)</f>
        <v>0</v>
      </c>
    </row>
    <row r="2054" spans="1:25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9" t="str">
        <f>VLOOKUP(Таблица1[[#This Row],[Region]],Таблица5[],2,FALSE)</f>
        <v>Chuck Magee</v>
      </c>
      <c r="W2054" s="19" t="str">
        <f>IFERROR(VLOOKUP(Таблица1[[#This Row],[Order ID]],Таблица4[],2,FALSE),"")</f>
        <v/>
      </c>
      <c r="X2054" s="19">
        <f>NOT(IFERROR(VLOOKUP(Таблица1[[#This Row],[Order ID]],Таблица4[],2,FALSE),0))*1</f>
        <v>1</v>
      </c>
      <c r="Y2054" s="19">
        <f>IF(SUMPRODUCT(($F$2:$F2054=F2054)*1)&gt;1,0,1)</f>
        <v>0</v>
      </c>
    </row>
    <row r="2055" spans="1:25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9" t="str">
        <f>VLOOKUP(Таблица1[[#This Row],[Region]],Таблица5[],2,FALSE)</f>
        <v>Chuck Magee</v>
      </c>
      <c r="W2055" s="19" t="str">
        <f>IFERROR(VLOOKUP(Таблица1[[#This Row],[Order ID]],Таблица4[],2,FALSE),"")</f>
        <v/>
      </c>
      <c r="X2055" s="19">
        <f>NOT(IFERROR(VLOOKUP(Таблица1[[#This Row],[Order ID]],Таблица4[],2,FALSE),0))*1</f>
        <v>1</v>
      </c>
      <c r="Y2055" s="19">
        <f>IF(SUMPRODUCT(($F$2:$F2055=F2055)*1)&gt;1,0,1)</f>
        <v>0</v>
      </c>
    </row>
    <row r="2056" spans="1:25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9" t="str">
        <f>VLOOKUP(Таблица1[[#This Row],[Region]],Таблица5[],2,FALSE)</f>
        <v>Kelly Williams</v>
      </c>
      <c r="W2056" s="19" t="str">
        <f>IFERROR(VLOOKUP(Таблица1[[#This Row],[Order ID]],Таблица4[],2,FALSE),"")</f>
        <v/>
      </c>
      <c r="X2056" s="19">
        <f>NOT(IFERROR(VLOOKUP(Таблица1[[#This Row],[Order ID]],Таблица4[],2,FALSE),0))*1</f>
        <v>1</v>
      </c>
      <c r="Y2056" s="19">
        <f>IF(SUMPRODUCT(($F$2:$F2056=F2056)*1)&gt;1,0,1)</f>
        <v>0</v>
      </c>
    </row>
    <row r="2057" spans="1:25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9" t="str">
        <f>VLOOKUP(Таблица1[[#This Row],[Region]],Таблица5[],2,FALSE)</f>
        <v>Kelly Williams</v>
      </c>
      <c r="W2057" s="19" t="str">
        <f>IFERROR(VLOOKUP(Таблица1[[#This Row],[Order ID]],Таблица4[],2,FALSE),"")</f>
        <v/>
      </c>
      <c r="X2057" s="19">
        <f>NOT(IFERROR(VLOOKUP(Таблица1[[#This Row],[Order ID]],Таблица4[],2,FALSE),0))*1</f>
        <v>1</v>
      </c>
      <c r="Y2057" s="19">
        <f>IF(SUMPRODUCT(($F$2:$F2057=F2057)*1)&gt;1,0,1)</f>
        <v>0</v>
      </c>
    </row>
    <row r="2058" spans="1:25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9" t="str">
        <f>VLOOKUP(Таблица1[[#This Row],[Region]],Таблица5[],2,FALSE)</f>
        <v>Kelly Williams</v>
      </c>
      <c r="W2058" s="19" t="str">
        <f>IFERROR(VLOOKUP(Таблица1[[#This Row],[Order ID]],Таблица4[],2,FALSE),"")</f>
        <v/>
      </c>
      <c r="X2058" s="19">
        <f>NOT(IFERROR(VLOOKUP(Таблица1[[#This Row],[Order ID]],Таблица4[],2,FALSE),0))*1</f>
        <v>1</v>
      </c>
      <c r="Y2058" s="19">
        <f>IF(SUMPRODUCT(($F$2:$F2058=F2058)*1)&gt;1,0,1)</f>
        <v>0</v>
      </c>
    </row>
    <row r="2059" spans="1:25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9" t="str">
        <f>VLOOKUP(Таблица1[[#This Row],[Region]],Таблица5[],2,FALSE)</f>
        <v>Kelly Williams</v>
      </c>
      <c r="W2059" s="19" t="str">
        <f>IFERROR(VLOOKUP(Таблица1[[#This Row],[Order ID]],Таблица4[],2,FALSE),"")</f>
        <v/>
      </c>
      <c r="X2059" s="19">
        <f>NOT(IFERROR(VLOOKUP(Таблица1[[#This Row],[Order ID]],Таблица4[],2,FALSE),0))*1</f>
        <v>1</v>
      </c>
      <c r="Y2059" s="19">
        <f>IF(SUMPRODUCT(($F$2:$F2059=F2059)*1)&gt;1,0,1)</f>
        <v>0</v>
      </c>
    </row>
    <row r="2060" spans="1:25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9" t="str">
        <f>VLOOKUP(Таблица1[[#This Row],[Region]],Таблица5[],2,FALSE)</f>
        <v>Kelly Williams</v>
      </c>
      <c r="W2060" s="19" t="str">
        <f>IFERROR(VLOOKUP(Таблица1[[#This Row],[Order ID]],Таблица4[],2,FALSE),"")</f>
        <v/>
      </c>
      <c r="X2060" s="19">
        <f>NOT(IFERROR(VLOOKUP(Таблица1[[#This Row],[Order ID]],Таблица4[],2,FALSE),0))*1</f>
        <v>1</v>
      </c>
      <c r="Y2060" s="19">
        <f>IF(SUMPRODUCT(($F$2:$F2060=F2060)*1)&gt;1,0,1)</f>
        <v>0</v>
      </c>
    </row>
    <row r="2061" spans="1:25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9" t="str">
        <f>VLOOKUP(Таблица1[[#This Row],[Region]],Таблица5[],2,FALSE)</f>
        <v>Anna Andreadi</v>
      </c>
      <c r="W2061" s="19" t="str">
        <f>IFERROR(VLOOKUP(Таблица1[[#This Row],[Order ID]],Таблица4[],2,FALSE),"")</f>
        <v/>
      </c>
      <c r="X2061" s="19">
        <f>NOT(IFERROR(VLOOKUP(Таблица1[[#This Row],[Order ID]],Таблица4[],2,FALSE),0))*1</f>
        <v>1</v>
      </c>
      <c r="Y2061" s="19">
        <f>IF(SUMPRODUCT(($F$2:$F2061=F2061)*1)&gt;1,0,1)</f>
        <v>0</v>
      </c>
    </row>
    <row r="2062" spans="1:25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9" t="str">
        <f>VLOOKUP(Таблица1[[#This Row],[Region]],Таблица5[],2,FALSE)</f>
        <v>Anna Andreadi</v>
      </c>
      <c r="W2062" s="19" t="str">
        <f>IFERROR(VLOOKUP(Таблица1[[#This Row],[Order ID]],Таблица4[],2,FALSE),"")</f>
        <v/>
      </c>
      <c r="X2062" s="19">
        <f>NOT(IFERROR(VLOOKUP(Таблица1[[#This Row],[Order ID]],Таблица4[],2,FALSE),0))*1</f>
        <v>1</v>
      </c>
      <c r="Y2062" s="19">
        <f>IF(SUMPRODUCT(($F$2:$F2062=F2062)*1)&gt;1,0,1)</f>
        <v>0</v>
      </c>
    </row>
    <row r="2063" spans="1:25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9" t="str">
        <f>VLOOKUP(Таблица1[[#This Row],[Region]],Таблица5[],2,FALSE)</f>
        <v>Anna Andreadi</v>
      </c>
      <c r="W2063" s="19" t="str">
        <f>IFERROR(VLOOKUP(Таблица1[[#This Row],[Order ID]],Таблица4[],2,FALSE),"")</f>
        <v/>
      </c>
      <c r="X2063" s="19">
        <f>NOT(IFERROR(VLOOKUP(Таблица1[[#This Row],[Order ID]],Таблица4[],2,FALSE),0))*1</f>
        <v>1</v>
      </c>
      <c r="Y2063" s="19">
        <f>IF(SUMPRODUCT(($F$2:$F2063=F2063)*1)&gt;1,0,1)</f>
        <v>0</v>
      </c>
    </row>
    <row r="2064" spans="1:25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9" t="str">
        <f>VLOOKUP(Таблица1[[#This Row],[Region]],Таблица5[],2,FALSE)</f>
        <v>Anna Andreadi</v>
      </c>
      <c r="W2064" s="19" t="str">
        <f>IFERROR(VLOOKUP(Таблица1[[#This Row],[Order ID]],Таблица4[],2,FALSE),"")</f>
        <v/>
      </c>
      <c r="X2064" s="19">
        <f>NOT(IFERROR(VLOOKUP(Таблица1[[#This Row],[Order ID]],Таблица4[],2,FALSE),0))*1</f>
        <v>1</v>
      </c>
      <c r="Y2064" s="19">
        <f>IF(SUMPRODUCT(($F$2:$F2064=F2064)*1)&gt;1,0,1)</f>
        <v>0</v>
      </c>
    </row>
    <row r="2065" spans="1:25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9" t="str">
        <f>VLOOKUP(Таблица1[[#This Row],[Region]],Таблица5[],2,FALSE)</f>
        <v>Anna Andreadi</v>
      </c>
      <c r="W2065" s="19" t="str">
        <f>IFERROR(VLOOKUP(Таблица1[[#This Row],[Order ID]],Таблица4[],2,FALSE),"")</f>
        <v/>
      </c>
      <c r="X2065" s="19">
        <f>NOT(IFERROR(VLOOKUP(Таблица1[[#This Row],[Order ID]],Таблица4[],2,FALSE),0))*1</f>
        <v>1</v>
      </c>
      <c r="Y2065" s="19">
        <f>IF(SUMPRODUCT(($F$2:$F2065=F2065)*1)&gt;1,0,1)</f>
        <v>0</v>
      </c>
    </row>
    <row r="2066" spans="1:25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9" t="str">
        <f>VLOOKUP(Таблица1[[#This Row],[Region]],Таблица5[],2,FALSE)</f>
        <v>Anna Andreadi</v>
      </c>
      <c r="W2066" s="19" t="str">
        <f>IFERROR(VLOOKUP(Таблица1[[#This Row],[Order ID]],Таблица4[],2,FALSE),"")</f>
        <v/>
      </c>
      <c r="X2066" s="19">
        <f>NOT(IFERROR(VLOOKUP(Таблица1[[#This Row],[Order ID]],Таблица4[],2,FALSE),0))*1</f>
        <v>1</v>
      </c>
      <c r="Y2066" s="19">
        <f>IF(SUMPRODUCT(($F$2:$F2066=F2066)*1)&gt;1,0,1)</f>
        <v>0</v>
      </c>
    </row>
    <row r="2067" spans="1:25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9" t="str">
        <f>VLOOKUP(Таблица1[[#This Row],[Region]],Таблица5[],2,FALSE)</f>
        <v>Anna Andreadi</v>
      </c>
      <c r="W2067" s="19" t="str">
        <f>IFERROR(VLOOKUP(Таблица1[[#This Row],[Order ID]],Таблица4[],2,FALSE),"")</f>
        <v/>
      </c>
      <c r="X2067" s="19">
        <f>NOT(IFERROR(VLOOKUP(Таблица1[[#This Row],[Order ID]],Таблица4[],2,FALSE),0))*1</f>
        <v>1</v>
      </c>
      <c r="Y2067" s="19">
        <f>IF(SUMPRODUCT(($F$2:$F2067=F2067)*1)&gt;1,0,1)</f>
        <v>0</v>
      </c>
    </row>
    <row r="2068" spans="1:25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9" t="str">
        <f>VLOOKUP(Таблица1[[#This Row],[Region]],Таблица5[],2,FALSE)</f>
        <v>Anna Andreadi</v>
      </c>
      <c r="W2068" s="19" t="str">
        <f>IFERROR(VLOOKUP(Таблица1[[#This Row],[Order ID]],Таблица4[],2,FALSE),"")</f>
        <v/>
      </c>
      <c r="X2068" s="19">
        <f>NOT(IFERROR(VLOOKUP(Таблица1[[#This Row],[Order ID]],Таблица4[],2,FALSE),0))*1</f>
        <v>1</v>
      </c>
      <c r="Y2068" s="19">
        <f>IF(SUMPRODUCT(($F$2:$F2068=F2068)*1)&gt;1,0,1)</f>
        <v>0</v>
      </c>
    </row>
    <row r="2069" spans="1:25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9" t="str">
        <f>VLOOKUP(Таблица1[[#This Row],[Region]],Таблица5[],2,FALSE)</f>
        <v>Anna Andreadi</v>
      </c>
      <c r="W2069" s="19" t="str">
        <f>IFERROR(VLOOKUP(Таблица1[[#This Row],[Order ID]],Таблица4[],2,FALSE),"")</f>
        <v/>
      </c>
      <c r="X2069" s="19">
        <f>NOT(IFERROR(VLOOKUP(Таблица1[[#This Row],[Order ID]],Таблица4[],2,FALSE),0))*1</f>
        <v>1</v>
      </c>
      <c r="Y2069" s="19">
        <f>IF(SUMPRODUCT(($F$2:$F2069=F2069)*1)&gt;1,0,1)</f>
        <v>0</v>
      </c>
    </row>
    <row r="2070" spans="1:25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9" t="str">
        <f>VLOOKUP(Таблица1[[#This Row],[Region]],Таблица5[],2,FALSE)</f>
        <v>Anna Andreadi</v>
      </c>
      <c r="W2070" s="19" t="str">
        <f>IFERROR(VLOOKUP(Таблица1[[#This Row],[Order ID]],Таблица4[],2,FALSE),"")</f>
        <v/>
      </c>
      <c r="X2070" s="19">
        <f>NOT(IFERROR(VLOOKUP(Таблица1[[#This Row],[Order ID]],Таблица4[],2,FALSE),0))*1</f>
        <v>1</v>
      </c>
      <c r="Y2070" s="19">
        <f>IF(SUMPRODUCT(($F$2:$F2070=F2070)*1)&gt;1,0,1)</f>
        <v>0</v>
      </c>
    </row>
    <row r="2071" spans="1:25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9" t="str">
        <f>VLOOKUP(Таблица1[[#This Row],[Region]],Таблица5[],2,FALSE)</f>
        <v>Anna Andreadi</v>
      </c>
      <c r="W2071" s="19" t="str">
        <f>IFERROR(VLOOKUP(Таблица1[[#This Row],[Order ID]],Таблица4[],2,FALSE),"")</f>
        <v/>
      </c>
      <c r="X2071" s="19">
        <f>NOT(IFERROR(VLOOKUP(Таблица1[[#This Row],[Order ID]],Таблица4[],2,FALSE),0))*1</f>
        <v>1</v>
      </c>
      <c r="Y2071" s="19">
        <f>IF(SUMPRODUCT(($F$2:$F2071=F2071)*1)&gt;1,0,1)</f>
        <v>0</v>
      </c>
    </row>
    <row r="2072" spans="1:25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9" t="str">
        <f>VLOOKUP(Таблица1[[#This Row],[Region]],Таблица5[],2,FALSE)</f>
        <v>Chuck Magee</v>
      </c>
      <c r="W2072" s="19" t="str">
        <f>IFERROR(VLOOKUP(Таблица1[[#This Row],[Order ID]],Таблица4[],2,FALSE),"")</f>
        <v/>
      </c>
      <c r="X2072" s="19">
        <f>NOT(IFERROR(VLOOKUP(Таблица1[[#This Row],[Order ID]],Таблица4[],2,FALSE),0))*1</f>
        <v>1</v>
      </c>
      <c r="Y2072" s="19">
        <f>IF(SUMPRODUCT(($F$2:$F2072=F2072)*1)&gt;1,0,1)</f>
        <v>1</v>
      </c>
    </row>
    <row r="2073" spans="1:25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9" t="str">
        <f>VLOOKUP(Таблица1[[#This Row],[Region]],Таблица5[],2,FALSE)</f>
        <v>Anna Andreadi</v>
      </c>
      <c r="W2073" s="19" t="str">
        <f>IFERROR(VLOOKUP(Таблица1[[#This Row],[Order ID]],Таблица4[],2,FALSE),"")</f>
        <v/>
      </c>
      <c r="X2073" s="19">
        <f>NOT(IFERROR(VLOOKUP(Таблица1[[#This Row],[Order ID]],Таблица4[],2,FALSE),0))*1</f>
        <v>1</v>
      </c>
      <c r="Y2073" s="19">
        <f>IF(SUMPRODUCT(($F$2:$F2073=F2073)*1)&gt;1,0,1)</f>
        <v>1</v>
      </c>
    </row>
    <row r="2074" spans="1:25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9" t="str">
        <f>VLOOKUP(Таблица1[[#This Row],[Region]],Таблица5[],2,FALSE)</f>
        <v>Anna Andreadi</v>
      </c>
      <c r="W2074" s="19" t="str">
        <f>IFERROR(VLOOKUP(Таблица1[[#This Row],[Order ID]],Таблица4[],2,FALSE),"")</f>
        <v/>
      </c>
      <c r="X2074" s="19">
        <f>NOT(IFERROR(VLOOKUP(Таблица1[[#This Row],[Order ID]],Таблица4[],2,FALSE),0))*1</f>
        <v>1</v>
      </c>
      <c r="Y2074" s="19">
        <f>IF(SUMPRODUCT(($F$2:$F2074=F2074)*1)&gt;1,0,1)</f>
        <v>1</v>
      </c>
    </row>
    <row r="2075" spans="1:25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9" t="str">
        <f>VLOOKUP(Таблица1[[#This Row],[Region]],Таблица5[],2,FALSE)</f>
        <v>Anna Andreadi</v>
      </c>
      <c r="W2075" s="19">
        <f>IFERROR(VLOOKUP(Таблица1[[#This Row],[Order ID]],Таблица4[],2,FALSE),"")</f>
        <v>1</v>
      </c>
      <c r="X2075" s="19">
        <f>NOT(IFERROR(VLOOKUP(Таблица1[[#This Row],[Order ID]],Таблица4[],2,FALSE),0))*1</f>
        <v>0</v>
      </c>
      <c r="Y2075" s="19">
        <f>IF(SUMPRODUCT(($F$2:$F2075=F2075)*1)&gt;1,0,1)</f>
        <v>0</v>
      </c>
    </row>
    <row r="2076" spans="1:25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9" t="str">
        <f>VLOOKUP(Таблица1[[#This Row],[Region]],Таблица5[],2,FALSE)</f>
        <v>Anna Andreadi</v>
      </c>
      <c r="W2076" s="19">
        <f>IFERROR(VLOOKUP(Таблица1[[#This Row],[Order ID]],Таблица4[],2,FALSE),"")</f>
        <v>1</v>
      </c>
      <c r="X2076" s="19">
        <f>NOT(IFERROR(VLOOKUP(Таблица1[[#This Row],[Order ID]],Таблица4[],2,FALSE),0))*1</f>
        <v>0</v>
      </c>
      <c r="Y2076" s="19">
        <f>IF(SUMPRODUCT(($F$2:$F2076=F2076)*1)&gt;1,0,1)</f>
        <v>0</v>
      </c>
    </row>
    <row r="2077" spans="1:25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9" t="str">
        <f>VLOOKUP(Таблица1[[#This Row],[Region]],Таблица5[],2,FALSE)</f>
        <v>Anna Andreadi</v>
      </c>
      <c r="W2077" s="19" t="str">
        <f>IFERROR(VLOOKUP(Таблица1[[#This Row],[Order ID]],Таблица4[],2,FALSE),"")</f>
        <v/>
      </c>
      <c r="X2077" s="19">
        <f>NOT(IFERROR(VLOOKUP(Таблица1[[#This Row],[Order ID]],Таблица4[],2,FALSE),0))*1</f>
        <v>1</v>
      </c>
      <c r="Y2077" s="19">
        <f>IF(SUMPRODUCT(($F$2:$F2077=F2077)*1)&gt;1,0,1)</f>
        <v>0</v>
      </c>
    </row>
    <row r="2078" spans="1:25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9" t="str">
        <f>VLOOKUP(Таблица1[[#This Row],[Region]],Таблица5[],2,FALSE)</f>
        <v>Chuck Magee</v>
      </c>
      <c r="W2078" s="19" t="str">
        <f>IFERROR(VLOOKUP(Таблица1[[#This Row],[Order ID]],Таблица4[],2,FALSE),"")</f>
        <v/>
      </c>
      <c r="X2078" s="19">
        <f>NOT(IFERROR(VLOOKUP(Таблица1[[#This Row],[Order ID]],Таблица4[],2,FALSE),0))*1</f>
        <v>1</v>
      </c>
      <c r="Y2078" s="19">
        <f>IF(SUMPRODUCT(($F$2:$F2078=F2078)*1)&gt;1,0,1)</f>
        <v>1</v>
      </c>
    </row>
    <row r="2079" spans="1:25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9" t="str">
        <f>VLOOKUP(Таблица1[[#This Row],[Region]],Таблица5[],2,FALSE)</f>
        <v>Chuck Magee</v>
      </c>
      <c r="W2079" s="19" t="str">
        <f>IFERROR(VLOOKUP(Таблица1[[#This Row],[Order ID]],Таблица4[],2,FALSE),"")</f>
        <v/>
      </c>
      <c r="X2079" s="19">
        <f>NOT(IFERROR(VLOOKUP(Таблица1[[#This Row],[Order ID]],Таблица4[],2,FALSE),0))*1</f>
        <v>1</v>
      </c>
      <c r="Y2079" s="19">
        <f>IF(SUMPRODUCT(($F$2:$F2079=F2079)*1)&gt;1,0,1)</f>
        <v>0</v>
      </c>
    </row>
    <row r="2080" spans="1:25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9" t="str">
        <f>VLOOKUP(Таблица1[[#This Row],[Region]],Таблица5[],2,FALSE)</f>
        <v>Chuck Magee</v>
      </c>
      <c r="W2080" s="19" t="str">
        <f>IFERROR(VLOOKUP(Таблица1[[#This Row],[Order ID]],Таблица4[],2,FALSE),"")</f>
        <v/>
      </c>
      <c r="X2080" s="19">
        <f>NOT(IFERROR(VLOOKUP(Таблица1[[#This Row],[Order ID]],Таблица4[],2,FALSE),0))*1</f>
        <v>1</v>
      </c>
      <c r="Y2080" s="19">
        <f>IF(SUMPRODUCT(($F$2:$F2080=F2080)*1)&gt;1,0,1)</f>
        <v>0</v>
      </c>
    </row>
    <row r="2081" spans="1:25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9" t="str">
        <f>VLOOKUP(Таблица1[[#This Row],[Region]],Таблица5[],2,FALSE)</f>
        <v>Anna Andreadi</v>
      </c>
      <c r="W2081" s="19" t="str">
        <f>IFERROR(VLOOKUP(Таблица1[[#This Row],[Order ID]],Таблица4[],2,FALSE),"")</f>
        <v/>
      </c>
      <c r="X2081" s="19">
        <f>NOT(IFERROR(VLOOKUP(Таблица1[[#This Row],[Order ID]],Таблица4[],2,FALSE),0))*1</f>
        <v>1</v>
      </c>
      <c r="Y2081" s="19">
        <f>IF(SUMPRODUCT(($F$2:$F2081=F2081)*1)&gt;1,0,1)</f>
        <v>0</v>
      </c>
    </row>
    <row r="2082" spans="1:25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9" t="str">
        <f>VLOOKUP(Таблица1[[#This Row],[Region]],Таблица5[],2,FALSE)</f>
        <v>Anna Andreadi</v>
      </c>
      <c r="W2082" s="19" t="str">
        <f>IFERROR(VLOOKUP(Таблица1[[#This Row],[Order ID]],Таблица4[],2,FALSE),"")</f>
        <v/>
      </c>
      <c r="X2082" s="19">
        <f>NOT(IFERROR(VLOOKUP(Таблица1[[#This Row],[Order ID]],Таблица4[],2,FALSE),0))*1</f>
        <v>1</v>
      </c>
      <c r="Y2082" s="19">
        <f>IF(SUMPRODUCT(($F$2:$F2082=F2082)*1)&gt;1,0,1)</f>
        <v>0</v>
      </c>
    </row>
    <row r="2083" spans="1:25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9" t="str">
        <f>VLOOKUP(Таблица1[[#This Row],[Region]],Таблица5[],2,FALSE)</f>
        <v>Anna Andreadi</v>
      </c>
      <c r="W2083" s="19" t="str">
        <f>IFERROR(VLOOKUP(Таблица1[[#This Row],[Order ID]],Таблица4[],2,FALSE),"")</f>
        <v/>
      </c>
      <c r="X2083" s="19">
        <f>NOT(IFERROR(VLOOKUP(Таблица1[[#This Row],[Order ID]],Таблица4[],2,FALSE),0))*1</f>
        <v>1</v>
      </c>
      <c r="Y2083" s="19">
        <f>IF(SUMPRODUCT(($F$2:$F2083=F2083)*1)&gt;1,0,1)</f>
        <v>0</v>
      </c>
    </row>
    <row r="2084" spans="1:25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9" t="str">
        <f>VLOOKUP(Таблица1[[#This Row],[Region]],Таблица5[],2,FALSE)</f>
        <v>Anna Andreadi</v>
      </c>
      <c r="W2084" s="19" t="str">
        <f>IFERROR(VLOOKUP(Таблица1[[#This Row],[Order ID]],Таблица4[],2,FALSE),"")</f>
        <v/>
      </c>
      <c r="X2084" s="19">
        <f>NOT(IFERROR(VLOOKUP(Таблица1[[#This Row],[Order ID]],Таблица4[],2,FALSE),0))*1</f>
        <v>1</v>
      </c>
      <c r="Y2084" s="19">
        <f>IF(SUMPRODUCT(($F$2:$F2084=F2084)*1)&gt;1,0,1)</f>
        <v>0</v>
      </c>
    </row>
    <row r="2085" spans="1:25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9" t="str">
        <f>VLOOKUP(Таблица1[[#This Row],[Region]],Таблица5[],2,FALSE)</f>
        <v>Kelly Williams</v>
      </c>
      <c r="W2085" s="19" t="str">
        <f>IFERROR(VLOOKUP(Таблица1[[#This Row],[Order ID]],Таблица4[],2,FALSE),"")</f>
        <v/>
      </c>
      <c r="X2085" s="19">
        <f>NOT(IFERROR(VLOOKUP(Таблица1[[#This Row],[Order ID]],Таблица4[],2,FALSE),0))*1</f>
        <v>1</v>
      </c>
      <c r="Y2085" s="19">
        <f>IF(SUMPRODUCT(($F$2:$F2085=F2085)*1)&gt;1,0,1)</f>
        <v>0</v>
      </c>
    </row>
    <row r="2086" spans="1:25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9" t="str">
        <f>VLOOKUP(Таблица1[[#This Row],[Region]],Таблица5[],2,FALSE)</f>
        <v>Chuck Magee</v>
      </c>
      <c r="W2086" s="19" t="str">
        <f>IFERROR(VLOOKUP(Таблица1[[#This Row],[Order ID]],Таблица4[],2,FALSE),"")</f>
        <v/>
      </c>
      <c r="X2086" s="19">
        <f>NOT(IFERROR(VLOOKUP(Таблица1[[#This Row],[Order ID]],Таблица4[],2,FALSE),0))*1</f>
        <v>1</v>
      </c>
      <c r="Y2086" s="19">
        <f>IF(SUMPRODUCT(($F$2:$F2086=F2086)*1)&gt;1,0,1)</f>
        <v>0</v>
      </c>
    </row>
    <row r="2087" spans="1:25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9" t="str">
        <f>VLOOKUP(Таблица1[[#This Row],[Region]],Таблица5[],2,FALSE)</f>
        <v>Chuck Magee</v>
      </c>
      <c r="W2087" s="19" t="str">
        <f>IFERROR(VLOOKUP(Таблица1[[#This Row],[Order ID]],Таблица4[],2,FALSE),"")</f>
        <v/>
      </c>
      <c r="X2087" s="19">
        <f>NOT(IFERROR(VLOOKUP(Таблица1[[#This Row],[Order ID]],Таблица4[],2,FALSE),0))*1</f>
        <v>1</v>
      </c>
      <c r="Y2087" s="19">
        <f>IF(SUMPRODUCT(($F$2:$F2087=F2087)*1)&gt;1,0,1)</f>
        <v>0</v>
      </c>
    </row>
    <row r="2088" spans="1:25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9" t="str">
        <f>VLOOKUP(Таблица1[[#This Row],[Region]],Таблица5[],2,FALSE)</f>
        <v>Chuck Magee</v>
      </c>
      <c r="W2088" s="19" t="str">
        <f>IFERROR(VLOOKUP(Таблица1[[#This Row],[Order ID]],Таблица4[],2,FALSE),"")</f>
        <v/>
      </c>
      <c r="X2088" s="19">
        <f>NOT(IFERROR(VLOOKUP(Таблица1[[#This Row],[Order ID]],Таблица4[],2,FALSE),0))*1</f>
        <v>1</v>
      </c>
      <c r="Y2088" s="19">
        <f>IF(SUMPRODUCT(($F$2:$F2088=F2088)*1)&gt;1,0,1)</f>
        <v>0</v>
      </c>
    </row>
    <row r="2089" spans="1:25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9" t="str">
        <f>VLOOKUP(Таблица1[[#This Row],[Region]],Таблица5[],2,FALSE)</f>
        <v>Chuck Magee</v>
      </c>
      <c r="W2089" s="19" t="str">
        <f>IFERROR(VLOOKUP(Таблица1[[#This Row],[Order ID]],Таблица4[],2,FALSE),"")</f>
        <v/>
      </c>
      <c r="X2089" s="19">
        <f>NOT(IFERROR(VLOOKUP(Таблица1[[#This Row],[Order ID]],Таблица4[],2,FALSE),0))*1</f>
        <v>1</v>
      </c>
      <c r="Y2089" s="19">
        <f>IF(SUMPRODUCT(($F$2:$F2089=F2089)*1)&gt;1,0,1)</f>
        <v>0</v>
      </c>
    </row>
    <row r="2090" spans="1:25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9" t="str">
        <f>VLOOKUP(Таблица1[[#This Row],[Region]],Таблица5[],2,FALSE)</f>
        <v>Chuck Magee</v>
      </c>
      <c r="W2090" s="19" t="str">
        <f>IFERROR(VLOOKUP(Таблица1[[#This Row],[Order ID]],Таблица4[],2,FALSE),"")</f>
        <v/>
      </c>
      <c r="X2090" s="19">
        <f>NOT(IFERROR(VLOOKUP(Таблица1[[#This Row],[Order ID]],Таблица4[],2,FALSE),0))*1</f>
        <v>1</v>
      </c>
      <c r="Y2090" s="19">
        <f>IF(SUMPRODUCT(($F$2:$F2090=F2090)*1)&gt;1,0,1)</f>
        <v>0</v>
      </c>
    </row>
    <row r="2091" spans="1:25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9" t="str">
        <f>VLOOKUP(Таблица1[[#This Row],[Region]],Таблица5[],2,FALSE)</f>
        <v>Anna Andreadi</v>
      </c>
      <c r="W2091" s="19" t="str">
        <f>IFERROR(VLOOKUP(Таблица1[[#This Row],[Order ID]],Таблица4[],2,FALSE),"")</f>
        <v/>
      </c>
      <c r="X2091" s="19">
        <f>NOT(IFERROR(VLOOKUP(Таблица1[[#This Row],[Order ID]],Таблица4[],2,FALSE),0))*1</f>
        <v>1</v>
      </c>
      <c r="Y2091" s="19">
        <f>IF(SUMPRODUCT(($F$2:$F2091=F2091)*1)&gt;1,0,1)</f>
        <v>0</v>
      </c>
    </row>
    <row r="2092" spans="1:25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9" t="str">
        <f>VLOOKUP(Таблица1[[#This Row],[Region]],Таблица5[],2,FALSE)</f>
        <v>Chuck Magee</v>
      </c>
      <c r="W2092" s="19">
        <f>IFERROR(VLOOKUP(Таблица1[[#This Row],[Order ID]],Таблица4[],2,FALSE),"")</f>
        <v>1</v>
      </c>
      <c r="X2092" s="19">
        <f>NOT(IFERROR(VLOOKUP(Таблица1[[#This Row],[Order ID]],Таблица4[],2,FALSE),0))*1</f>
        <v>0</v>
      </c>
      <c r="Y2092" s="19">
        <f>IF(SUMPRODUCT(($F$2:$F2092=F2092)*1)&gt;1,0,1)</f>
        <v>1</v>
      </c>
    </row>
    <row r="2093" spans="1:25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9" t="str">
        <f>VLOOKUP(Таблица1[[#This Row],[Region]],Таблица5[],2,FALSE)</f>
        <v>Chuck Magee</v>
      </c>
      <c r="W2093" s="19">
        <f>IFERROR(VLOOKUP(Таблица1[[#This Row],[Order ID]],Таблица4[],2,FALSE),"")</f>
        <v>1</v>
      </c>
      <c r="X2093" s="19">
        <f>NOT(IFERROR(VLOOKUP(Таблица1[[#This Row],[Order ID]],Таблица4[],2,FALSE),0))*1</f>
        <v>0</v>
      </c>
      <c r="Y2093" s="19">
        <f>IF(SUMPRODUCT(($F$2:$F2093=F2093)*1)&gt;1,0,1)</f>
        <v>0</v>
      </c>
    </row>
    <row r="2094" spans="1:25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9" t="str">
        <f>VLOOKUP(Таблица1[[#This Row],[Region]],Таблица5[],2,FALSE)</f>
        <v>Kelly Williams</v>
      </c>
      <c r="W2094" s="19" t="str">
        <f>IFERROR(VLOOKUP(Таблица1[[#This Row],[Order ID]],Таблица4[],2,FALSE),"")</f>
        <v/>
      </c>
      <c r="X2094" s="19">
        <f>NOT(IFERROR(VLOOKUP(Таблица1[[#This Row],[Order ID]],Таблица4[],2,FALSE),0))*1</f>
        <v>1</v>
      </c>
      <c r="Y2094" s="19">
        <f>IF(SUMPRODUCT(($F$2:$F2094=F2094)*1)&gt;1,0,1)</f>
        <v>0</v>
      </c>
    </row>
    <row r="2095" spans="1:25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9" t="str">
        <f>VLOOKUP(Таблица1[[#This Row],[Region]],Таблица5[],2,FALSE)</f>
        <v>Anna Andreadi</v>
      </c>
      <c r="W2095" s="19" t="str">
        <f>IFERROR(VLOOKUP(Таблица1[[#This Row],[Order ID]],Таблица4[],2,FALSE),"")</f>
        <v/>
      </c>
      <c r="X2095" s="19">
        <f>NOT(IFERROR(VLOOKUP(Таблица1[[#This Row],[Order ID]],Таблица4[],2,FALSE),0))*1</f>
        <v>1</v>
      </c>
      <c r="Y2095" s="19">
        <f>IF(SUMPRODUCT(($F$2:$F2095=F2095)*1)&gt;1,0,1)</f>
        <v>0</v>
      </c>
    </row>
    <row r="2096" spans="1:25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9" t="str">
        <f>VLOOKUP(Таблица1[[#This Row],[Region]],Таблица5[],2,FALSE)</f>
        <v>Cassandra Brandow</v>
      </c>
      <c r="W2096" s="19" t="str">
        <f>IFERROR(VLOOKUP(Таблица1[[#This Row],[Order ID]],Таблица4[],2,FALSE),"")</f>
        <v/>
      </c>
      <c r="X2096" s="19">
        <f>NOT(IFERROR(VLOOKUP(Таблица1[[#This Row],[Order ID]],Таблица4[],2,FALSE),0))*1</f>
        <v>1</v>
      </c>
      <c r="Y2096" s="19">
        <f>IF(SUMPRODUCT(($F$2:$F2096=F2096)*1)&gt;1,0,1)</f>
        <v>0</v>
      </c>
    </row>
    <row r="2097" spans="1:25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9" t="str">
        <f>VLOOKUP(Таблица1[[#This Row],[Region]],Таблица5[],2,FALSE)</f>
        <v>Cassandra Brandow</v>
      </c>
      <c r="W2097" s="19" t="str">
        <f>IFERROR(VLOOKUP(Таблица1[[#This Row],[Order ID]],Таблица4[],2,FALSE),"")</f>
        <v/>
      </c>
      <c r="X2097" s="19">
        <f>NOT(IFERROR(VLOOKUP(Таблица1[[#This Row],[Order ID]],Таблица4[],2,FALSE),0))*1</f>
        <v>1</v>
      </c>
      <c r="Y2097" s="19">
        <f>IF(SUMPRODUCT(($F$2:$F2097=F2097)*1)&gt;1,0,1)</f>
        <v>0</v>
      </c>
    </row>
    <row r="2098" spans="1:25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9" t="str">
        <f>VLOOKUP(Таблица1[[#This Row],[Region]],Таблица5[],2,FALSE)</f>
        <v>Cassandra Brandow</v>
      </c>
      <c r="W2098" s="19" t="str">
        <f>IFERROR(VLOOKUP(Таблица1[[#This Row],[Order ID]],Таблица4[],2,FALSE),"")</f>
        <v/>
      </c>
      <c r="X2098" s="19">
        <f>NOT(IFERROR(VLOOKUP(Таблица1[[#This Row],[Order ID]],Таблица4[],2,FALSE),0))*1</f>
        <v>1</v>
      </c>
      <c r="Y2098" s="19">
        <f>IF(SUMPRODUCT(($F$2:$F2098=F2098)*1)&gt;1,0,1)</f>
        <v>0</v>
      </c>
    </row>
    <row r="2099" spans="1:25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9" t="str">
        <f>VLOOKUP(Таблица1[[#This Row],[Region]],Таблица5[],2,FALSE)</f>
        <v>Cassandra Brandow</v>
      </c>
      <c r="W2099" s="19" t="str">
        <f>IFERROR(VLOOKUP(Таблица1[[#This Row],[Order ID]],Таблица4[],2,FALSE),"")</f>
        <v/>
      </c>
      <c r="X2099" s="19">
        <f>NOT(IFERROR(VLOOKUP(Таблица1[[#This Row],[Order ID]],Таблица4[],2,FALSE),0))*1</f>
        <v>1</v>
      </c>
      <c r="Y2099" s="19">
        <f>IF(SUMPRODUCT(($F$2:$F2099=F2099)*1)&gt;1,0,1)</f>
        <v>0</v>
      </c>
    </row>
    <row r="2100" spans="1:25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9" t="str">
        <f>VLOOKUP(Таблица1[[#This Row],[Region]],Таблица5[],2,FALSE)</f>
        <v>Anna Andreadi</v>
      </c>
      <c r="W2100" s="19">
        <f>IFERROR(VLOOKUP(Таблица1[[#This Row],[Order ID]],Таблица4[],2,FALSE),"")</f>
        <v>1</v>
      </c>
      <c r="X2100" s="19">
        <f>NOT(IFERROR(VLOOKUP(Таблица1[[#This Row],[Order ID]],Таблица4[],2,FALSE),0))*1</f>
        <v>0</v>
      </c>
      <c r="Y2100" s="19">
        <f>IF(SUMPRODUCT(($F$2:$F2100=F2100)*1)&gt;1,0,1)</f>
        <v>0</v>
      </c>
    </row>
    <row r="2101" spans="1:25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9" t="str">
        <f>VLOOKUP(Таблица1[[#This Row],[Region]],Таблица5[],2,FALSE)</f>
        <v>Anna Andreadi</v>
      </c>
      <c r="W2101" s="19">
        <f>IFERROR(VLOOKUP(Таблица1[[#This Row],[Order ID]],Таблица4[],2,FALSE),"")</f>
        <v>1</v>
      </c>
      <c r="X2101" s="19">
        <f>NOT(IFERROR(VLOOKUP(Таблица1[[#This Row],[Order ID]],Таблица4[],2,FALSE),0))*1</f>
        <v>0</v>
      </c>
      <c r="Y2101" s="19">
        <f>IF(SUMPRODUCT(($F$2:$F2101=F2101)*1)&gt;1,0,1)</f>
        <v>0</v>
      </c>
    </row>
    <row r="2102" spans="1:25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9" t="str">
        <f>VLOOKUP(Таблица1[[#This Row],[Region]],Таблица5[],2,FALSE)</f>
        <v>Anna Andreadi</v>
      </c>
      <c r="W2102" s="19" t="str">
        <f>IFERROR(VLOOKUP(Таблица1[[#This Row],[Order ID]],Таблица4[],2,FALSE),"")</f>
        <v/>
      </c>
      <c r="X2102" s="19">
        <f>NOT(IFERROR(VLOOKUP(Таблица1[[#This Row],[Order ID]],Таблица4[],2,FALSE),0))*1</f>
        <v>1</v>
      </c>
      <c r="Y2102" s="19">
        <f>IF(SUMPRODUCT(($F$2:$F2102=F2102)*1)&gt;1,0,1)</f>
        <v>0</v>
      </c>
    </row>
    <row r="2103" spans="1:25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9" t="str">
        <f>VLOOKUP(Таблица1[[#This Row],[Region]],Таблица5[],2,FALSE)</f>
        <v>Anna Andreadi</v>
      </c>
      <c r="W2103" s="19" t="str">
        <f>IFERROR(VLOOKUP(Таблица1[[#This Row],[Order ID]],Таблица4[],2,FALSE),"")</f>
        <v/>
      </c>
      <c r="X2103" s="19">
        <f>NOT(IFERROR(VLOOKUP(Таблица1[[#This Row],[Order ID]],Таблица4[],2,FALSE),0))*1</f>
        <v>1</v>
      </c>
      <c r="Y2103" s="19">
        <f>IF(SUMPRODUCT(($F$2:$F2103=F2103)*1)&gt;1,0,1)</f>
        <v>0</v>
      </c>
    </row>
    <row r="2104" spans="1:25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9" t="str">
        <f>VLOOKUP(Таблица1[[#This Row],[Region]],Таблица5[],2,FALSE)</f>
        <v>Anna Andreadi</v>
      </c>
      <c r="W2104" s="19" t="str">
        <f>IFERROR(VLOOKUP(Таблица1[[#This Row],[Order ID]],Таблица4[],2,FALSE),"")</f>
        <v/>
      </c>
      <c r="X2104" s="19">
        <f>NOT(IFERROR(VLOOKUP(Таблица1[[#This Row],[Order ID]],Таблица4[],2,FALSE),0))*1</f>
        <v>1</v>
      </c>
      <c r="Y2104" s="19">
        <f>IF(SUMPRODUCT(($F$2:$F2104=F2104)*1)&gt;1,0,1)</f>
        <v>1</v>
      </c>
    </row>
    <row r="2105" spans="1:25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9" t="str">
        <f>VLOOKUP(Таблица1[[#This Row],[Region]],Таблица5[],2,FALSE)</f>
        <v>Chuck Magee</v>
      </c>
      <c r="W2105" s="19" t="str">
        <f>IFERROR(VLOOKUP(Таблица1[[#This Row],[Order ID]],Таблица4[],2,FALSE),"")</f>
        <v/>
      </c>
      <c r="X2105" s="19">
        <f>NOT(IFERROR(VLOOKUP(Таблица1[[#This Row],[Order ID]],Таблица4[],2,FALSE),0))*1</f>
        <v>1</v>
      </c>
      <c r="Y2105" s="19">
        <f>IF(SUMPRODUCT(($F$2:$F2105=F2105)*1)&gt;1,0,1)</f>
        <v>0</v>
      </c>
    </row>
    <row r="2106" spans="1:25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9" t="str">
        <f>VLOOKUP(Таблица1[[#This Row],[Region]],Таблица5[],2,FALSE)</f>
        <v>Chuck Magee</v>
      </c>
      <c r="W2106" s="19" t="str">
        <f>IFERROR(VLOOKUP(Таблица1[[#This Row],[Order ID]],Таблица4[],2,FALSE),"")</f>
        <v/>
      </c>
      <c r="X2106" s="19">
        <f>NOT(IFERROR(VLOOKUP(Таблица1[[#This Row],[Order ID]],Таблица4[],2,FALSE),0))*1</f>
        <v>1</v>
      </c>
      <c r="Y2106" s="19">
        <f>IF(SUMPRODUCT(($F$2:$F2106=F2106)*1)&gt;1,0,1)</f>
        <v>0</v>
      </c>
    </row>
    <row r="2107" spans="1:25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9" t="str">
        <f>VLOOKUP(Таблица1[[#This Row],[Region]],Таблица5[],2,FALSE)</f>
        <v>Cassandra Brandow</v>
      </c>
      <c r="W2107" s="19" t="str">
        <f>IFERROR(VLOOKUP(Таблица1[[#This Row],[Order ID]],Таблица4[],2,FALSE),"")</f>
        <v/>
      </c>
      <c r="X2107" s="19">
        <f>NOT(IFERROR(VLOOKUP(Таблица1[[#This Row],[Order ID]],Таблица4[],2,FALSE),0))*1</f>
        <v>1</v>
      </c>
      <c r="Y2107" s="19">
        <f>IF(SUMPRODUCT(($F$2:$F2107=F2107)*1)&gt;1,0,1)</f>
        <v>1</v>
      </c>
    </row>
    <row r="2108" spans="1:25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9" t="str">
        <f>VLOOKUP(Таблица1[[#This Row],[Region]],Таблица5[],2,FALSE)</f>
        <v>Kelly Williams</v>
      </c>
      <c r="W2108" s="19" t="str">
        <f>IFERROR(VLOOKUP(Таблица1[[#This Row],[Order ID]],Таблица4[],2,FALSE),"")</f>
        <v/>
      </c>
      <c r="X2108" s="19">
        <f>NOT(IFERROR(VLOOKUP(Таблица1[[#This Row],[Order ID]],Таблица4[],2,FALSE),0))*1</f>
        <v>1</v>
      </c>
      <c r="Y2108" s="19">
        <f>IF(SUMPRODUCT(($F$2:$F2108=F2108)*1)&gt;1,0,1)</f>
        <v>0</v>
      </c>
    </row>
    <row r="2109" spans="1:25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9" t="str">
        <f>VLOOKUP(Таблица1[[#This Row],[Region]],Таблица5[],2,FALSE)</f>
        <v>Anna Andreadi</v>
      </c>
      <c r="W2109" s="19">
        <f>IFERROR(VLOOKUP(Таблица1[[#This Row],[Order ID]],Таблица4[],2,FALSE),"")</f>
        <v>1</v>
      </c>
      <c r="X2109" s="19">
        <f>NOT(IFERROR(VLOOKUP(Таблица1[[#This Row],[Order ID]],Таблица4[],2,FALSE),0))*1</f>
        <v>0</v>
      </c>
      <c r="Y2109" s="19">
        <f>IF(SUMPRODUCT(($F$2:$F2109=F2109)*1)&gt;1,0,1)</f>
        <v>0</v>
      </c>
    </row>
    <row r="2110" spans="1:25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9" t="str">
        <f>VLOOKUP(Таблица1[[#This Row],[Region]],Таблица5[],2,FALSE)</f>
        <v>Anna Andreadi</v>
      </c>
      <c r="W2110" s="19">
        <f>IFERROR(VLOOKUP(Таблица1[[#This Row],[Order ID]],Таблица4[],2,FALSE),"")</f>
        <v>1</v>
      </c>
      <c r="X2110" s="19">
        <f>NOT(IFERROR(VLOOKUP(Таблица1[[#This Row],[Order ID]],Таблица4[],2,FALSE),0))*1</f>
        <v>0</v>
      </c>
      <c r="Y2110" s="19">
        <f>IF(SUMPRODUCT(($F$2:$F2110=F2110)*1)&gt;1,0,1)</f>
        <v>0</v>
      </c>
    </row>
    <row r="2111" spans="1:25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9" t="str">
        <f>VLOOKUP(Таблица1[[#This Row],[Region]],Таблица5[],2,FALSE)</f>
        <v>Anna Andreadi</v>
      </c>
      <c r="W2111" s="19">
        <f>IFERROR(VLOOKUP(Таблица1[[#This Row],[Order ID]],Таблица4[],2,FALSE),"")</f>
        <v>1</v>
      </c>
      <c r="X2111" s="19">
        <f>NOT(IFERROR(VLOOKUP(Таблица1[[#This Row],[Order ID]],Таблица4[],2,FALSE),0))*1</f>
        <v>0</v>
      </c>
      <c r="Y2111" s="19">
        <f>IF(SUMPRODUCT(($F$2:$F2111=F2111)*1)&gt;1,0,1)</f>
        <v>0</v>
      </c>
    </row>
    <row r="2112" spans="1:25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9" t="str">
        <f>VLOOKUP(Таблица1[[#This Row],[Region]],Таблица5[],2,FALSE)</f>
        <v>Anna Andreadi</v>
      </c>
      <c r="W2112" s="19">
        <f>IFERROR(VLOOKUP(Таблица1[[#This Row],[Order ID]],Таблица4[],2,FALSE),"")</f>
        <v>1</v>
      </c>
      <c r="X2112" s="19">
        <f>NOT(IFERROR(VLOOKUP(Таблица1[[#This Row],[Order ID]],Таблица4[],2,FALSE),0))*1</f>
        <v>0</v>
      </c>
      <c r="Y2112" s="19">
        <f>IF(SUMPRODUCT(($F$2:$F2112=F2112)*1)&gt;1,0,1)</f>
        <v>0</v>
      </c>
    </row>
    <row r="2113" spans="1:25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9" t="str">
        <f>VLOOKUP(Таблица1[[#This Row],[Region]],Таблица5[],2,FALSE)</f>
        <v>Anna Andreadi</v>
      </c>
      <c r="W2113" s="19">
        <f>IFERROR(VLOOKUP(Таблица1[[#This Row],[Order ID]],Таблица4[],2,FALSE),"")</f>
        <v>1</v>
      </c>
      <c r="X2113" s="19">
        <f>NOT(IFERROR(VLOOKUP(Таблица1[[#This Row],[Order ID]],Таблица4[],2,FALSE),0))*1</f>
        <v>0</v>
      </c>
      <c r="Y2113" s="19">
        <f>IF(SUMPRODUCT(($F$2:$F2113=F2113)*1)&gt;1,0,1)</f>
        <v>0</v>
      </c>
    </row>
    <row r="2114" spans="1:25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9" t="str">
        <f>VLOOKUP(Таблица1[[#This Row],[Region]],Таблица5[],2,FALSE)</f>
        <v>Anna Andreadi</v>
      </c>
      <c r="W2114" s="19">
        <f>IFERROR(VLOOKUP(Таблица1[[#This Row],[Order ID]],Таблица4[],2,FALSE),"")</f>
        <v>1</v>
      </c>
      <c r="X2114" s="19">
        <f>NOT(IFERROR(VLOOKUP(Таблица1[[#This Row],[Order ID]],Таблица4[],2,FALSE),0))*1</f>
        <v>0</v>
      </c>
      <c r="Y2114" s="19">
        <f>IF(SUMPRODUCT(($F$2:$F2114=F2114)*1)&gt;1,0,1)</f>
        <v>0</v>
      </c>
    </row>
    <row r="2115" spans="1:25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9" t="str">
        <f>VLOOKUP(Таблица1[[#This Row],[Region]],Таблица5[],2,FALSE)</f>
        <v>Anna Andreadi</v>
      </c>
      <c r="W2115" s="19">
        <f>IFERROR(VLOOKUP(Таблица1[[#This Row],[Order ID]],Таблица4[],2,FALSE),"")</f>
        <v>1</v>
      </c>
      <c r="X2115" s="19">
        <f>NOT(IFERROR(VLOOKUP(Таблица1[[#This Row],[Order ID]],Таблица4[],2,FALSE),0))*1</f>
        <v>0</v>
      </c>
      <c r="Y2115" s="19">
        <f>IF(SUMPRODUCT(($F$2:$F2115=F2115)*1)&gt;1,0,1)</f>
        <v>0</v>
      </c>
    </row>
    <row r="2116" spans="1:25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9" t="str">
        <f>VLOOKUP(Таблица1[[#This Row],[Region]],Таблица5[],2,FALSE)</f>
        <v>Anna Andreadi</v>
      </c>
      <c r="W2116" s="19">
        <f>IFERROR(VLOOKUP(Таблица1[[#This Row],[Order ID]],Таблица4[],2,FALSE),"")</f>
        <v>1</v>
      </c>
      <c r="X2116" s="19">
        <f>NOT(IFERROR(VLOOKUP(Таблица1[[#This Row],[Order ID]],Таблица4[],2,FALSE),0))*1</f>
        <v>0</v>
      </c>
      <c r="Y2116" s="19">
        <f>IF(SUMPRODUCT(($F$2:$F2116=F2116)*1)&gt;1,0,1)</f>
        <v>0</v>
      </c>
    </row>
    <row r="2117" spans="1:25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9" t="str">
        <f>VLOOKUP(Таблица1[[#This Row],[Region]],Таблица5[],2,FALSE)</f>
        <v>Anna Andreadi</v>
      </c>
      <c r="W2117" s="19">
        <f>IFERROR(VLOOKUP(Таблица1[[#This Row],[Order ID]],Таблица4[],2,FALSE),"")</f>
        <v>1</v>
      </c>
      <c r="X2117" s="19">
        <f>NOT(IFERROR(VLOOKUP(Таблица1[[#This Row],[Order ID]],Таблица4[],2,FALSE),0))*1</f>
        <v>0</v>
      </c>
      <c r="Y2117" s="19">
        <f>IF(SUMPRODUCT(($F$2:$F2117=F2117)*1)&gt;1,0,1)</f>
        <v>0</v>
      </c>
    </row>
    <row r="2118" spans="1:25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9" t="str">
        <f>VLOOKUP(Таблица1[[#This Row],[Region]],Таблица5[],2,FALSE)</f>
        <v>Chuck Magee</v>
      </c>
      <c r="W2118" s="19" t="str">
        <f>IFERROR(VLOOKUP(Таблица1[[#This Row],[Order ID]],Таблица4[],2,FALSE),"")</f>
        <v/>
      </c>
      <c r="X2118" s="19">
        <f>NOT(IFERROR(VLOOKUP(Таблица1[[#This Row],[Order ID]],Таблица4[],2,FALSE),0))*1</f>
        <v>1</v>
      </c>
      <c r="Y2118" s="19">
        <f>IF(SUMPRODUCT(($F$2:$F2118=F2118)*1)&gt;1,0,1)</f>
        <v>0</v>
      </c>
    </row>
    <row r="2119" spans="1:25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9" t="str">
        <f>VLOOKUP(Таблица1[[#This Row],[Region]],Таблица5[],2,FALSE)</f>
        <v>Anna Andreadi</v>
      </c>
      <c r="W2119" s="19" t="str">
        <f>IFERROR(VLOOKUP(Таблица1[[#This Row],[Order ID]],Таблица4[],2,FALSE),"")</f>
        <v/>
      </c>
      <c r="X2119" s="19">
        <f>NOT(IFERROR(VLOOKUP(Таблица1[[#This Row],[Order ID]],Таблица4[],2,FALSE),0))*1</f>
        <v>1</v>
      </c>
      <c r="Y2119" s="19">
        <f>IF(SUMPRODUCT(($F$2:$F2119=F2119)*1)&gt;1,0,1)</f>
        <v>1</v>
      </c>
    </row>
    <row r="2120" spans="1:25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9" t="str">
        <f>VLOOKUP(Таблица1[[#This Row],[Region]],Таблица5[],2,FALSE)</f>
        <v>Anna Andreadi</v>
      </c>
      <c r="W2120" s="19" t="str">
        <f>IFERROR(VLOOKUP(Таблица1[[#This Row],[Order ID]],Таблица4[],2,FALSE),"")</f>
        <v/>
      </c>
      <c r="X2120" s="19">
        <f>NOT(IFERROR(VLOOKUP(Таблица1[[#This Row],[Order ID]],Таблица4[],2,FALSE),0))*1</f>
        <v>1</v>
      </c>
      <c r="Y2120" s="19">
        <f>IF(SUMPRODUCT(($F$2:$F2120=F2120)*1)&gt;1,0,1)</f>
        <v>0</v>
      </c>
    </row>
    <row r="2121" spans="1:25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9" t="str">
        <f>VLOOKUP(Таблица1[[#This Row],[Region]],Таблица5[],2,FALSE)</f>
        <v>Anna Andreadi</v>
      </c>
      <c r="W2121" s="19" t="str">
        <f>IFERROR(VLOOKUP(Таблица1[[#This Row],[Order ID]],Таблица4[],2,FALSE),"")</f>
        <v/>
      </c>
      <c r="X2121" s="19">
        <f>NOT(IFERROR(VLOOKUP(Таблица1[[#This Row],[Order ID]],Таблица4[],2,FALSE),0))*1</f>
        <v>1</v>
      </c>
      <c r="Y2121" s="19">
        <f>IF(SUMPRODUCT(($F$2:$F2121=F2121)*1)&gt;1,0,1)</f>
        <v>0</v>
      </c>
    </row>
    <row r="2122" spans="1:25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9" t="str">
        <f>VLOOKUP(Таблица1[[#This Row],[Region]],Таблица5[],2,FALSE)</f>
        <v>Cassandra Brandow</v>
      </c>
      <c r="W2122" s="19" t="str">
        <f>IFERROR(VLOOKUP(Таблица1[[#This Row],[Order ID]],Таблица4[],2,FALSE),"")</f>
        <v/>
      </c>
      <c r="X2122" s="19">
        <f>NOT(IFERROR(VLOOKUP(Таблица1[[#This Row],[Order ID]],Таблица4[],2,FALSE),0))*1</f>
        <v>1</v>
      </c>
      <c r="Y2122" s="19">
        <f>IF(SUMPRODUCT(($F$2:$F2122=F2122)*1)&gt;1,0,1)</f>
        <v>0</v>
      </c>
    </row>
    <row r="2123" spans="1:25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9" t="str">
        <f>VLOOKUP(Таблица1[[#This Row],[Region]],Таблица5[],2,FALSE)</f>
        <v>Anna Andreadi</v>
      </c>
      <c r="W2123" s="19" t="str">
        <f>IFERROR(VLOOKUP(Таблица1[[#This Row],[Order ID]],Таблица4[],2,FALSE),"")</f>
        <v/>
      </c>
      <c r="X2123" s="19">
        <f>NOT(IFERROR(VLOOKUP(Таблица1[[#This Row],[Order ID]],Таблица4[],2,FALSE),0))*1</f>
        <v>1</v>
      </c>
      <c r="Y2123" s="19">
        <f>IF(SUMPRODUCT(($F$2:$F2123=F2123)*1)&gt;1,0,1)</f>
        <v>0</v>
      </c>
    </row>
    <row r="2124" spans="1:25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9" t="str">
        <f>VLOOKUP(Таблица1[[#This Row],[Region]],Таблица5[],2,FALSE)</f>
        <v>Kelly Williams</v>
      </c>
      <c r="W2124" s="19" t="str">
        <f>IFERROR(VLOOKUP(Таблица1[[#This Row],[Order ID]],Таблица4[],2,FALSE),"")</f>
        <v/>
      </c>
      <c r="X2124" s="19">
        <f>NOT(IFERROR(VLOOKUP(Таблица1[[#This Row],[Order ID]],Таблица4[],2,FALSE),0))*1</f>
        <v>1</v>
      </c>
      <c r="Y2124" s="19">
        <f>IF(SUMPRODUCT(($F$2:$F2124=F2124)*1)&gt;1,0,1)</f>
        <v>0</v>
      </c>
    </row>
    <row r="2125" spans="1:25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9" t="str">
        <f>VLOOKUP(Таблица1[[#This Row],[Region]],Таблица5[],2,FALSE)</f>
        <v>Kelly Williams</v>
      </c>
      <c r="W2125" s="19" t="str">
        <f>IFERROR(VLOOKUP(Таблица1[[#This Row],[Order ID]],Таблица4[],2,FALSE),"")</f>
        <v/>
      </c>
      <c r="X2125" s="19">
        <f>NOT(IFERROR(VLOOKUP(Таблица1[[#This Row],[Order ID]],Таблица4[],2,FALSE),0))*1</f>
        <v>1</v>
      </c>
      <c r="Y2125" s="19">
        <f>IF(SUMPRODUCT(($F$2:$F2125=F2125)*1)&gt;1,0,1)</f>
        <v>0</v>
      </c>
    </row>
    <row r="2126" spans="1:25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9" t="str">
        <f>VLOOKUP(Таблица1[[#This Row],[Region]],Таблица5[],2,FALSE)</f>
        <v>Chuck Magee</v>
      </c>
      <c r="W2126" s="19" t="str">
        <f>IFERROR(VLOOKUP(Таблица1[[#This Row],[Order ID]],Таблица4[],2,FALSE),"")</f>
        <v/>
      </c>
      <c r="X2126" s="19">
        <f>NOT(IFERROR(VLOOKUP(Таблица1[[#This Row],[Order ID]],Таблица4[],2,FALSE),0))*1</f>
        <v>1</v>
      </c>
      <c r="Y2126" s="19">
        <f>IF(SUMPRODUCT(($F$2:$F2126=F2126)*1)&gt;1,0,1)</f>
        <v>0</v>
      </c>
    </row>
    <row r="2127" spans="1:25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9" t="str">
        <f>VLOOKUP(Таблица1[[#This Row],[Region]],Таблица5[],2,FALSE)</f>
        <v>Chuck Magee</v>
      </c>
      <c r="W2127" s="19" t="str">
        <f>IFERROR(VLOOKUP(Таблица1[[#This Row],[Order ID]],Таблица4[],2,FALSE),"")</f>
        <v/>
      </c>
      <c r="X2127" s="19">
        <f>NOT(IFERROR(VLOOKUP(Таблица1[[#This Row],[Order ID]],Таблица4[],2,FALSE),0))*1</f>
        <v>1</v>
      </c>
      <c r="Y2127" s="19">
        <f>IF(SUMPRODUCT(($F$2:$F2127=F2127)*1)&gt;1,0,1)</f>
        <v>0</v>
      </c>
    </row>
    <row r="2128" spans="1:25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9" t="str">
        <f>VLOOKUP(Таблица1[[#This Row],[Region]],Таблица5[],2,FALSE)</f>
        <v>Chuck Magee</v>
      </c>
      <c r="W2128" s="19" t="str">
        <f>IFERROR(VLOOKUP(Таблица1[[#This Row],[Order ID]],Таблица4[],2,FALSE),"")</f>
        <v/>
      </c>
      <c r="X2128" s="19">
        <f>NOT(IFERROR(VLOOKUP(Таблица1[[#This Row],[Order ID]],Таблица4[],2,FALSE),0))*1</f>
        <v>1</v>
      </c>
      <c r="Y2128" s="19">
        <f>IF(SUMPRODUCT(($F$2:$F2128=F2128)*1)&gt;1,0,1)</f>
        <v>1</v>
      </c>
    </row>
    <row r="2129" spans="1:25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9" t="str">
        <f>VLOOKUP(Таблица1[[#This Row],[Region]],Таблица5[],2,FALSE)</f>
        <v>Chuck Magee</v>
      </c>
      <c r="W2129" s="19" t="str">
        <f>IFERROR(VLOOKUP(Таблица1[[#This Row],[Order ID]],Таблица4[],2,FALSE),"")</f>
        <v/>
      </c>
      <c r="X2129" s="19">
        <f>NOT(IFERROR(VLOOKUP(Таблица1[[#This Row],[Order ID]],Таблица4[],2,FALSE),0))*1</f>
        <v>1</v>
      </c>
      <c r="Y2129" s="19">
        <f>IF(SUMPRODUCT(($F$2:$F2129=F2129)*1)&gt;1,0,1)</f>
        <v>0</v>
      </c>
    </row>
    <row r="2130" spans="1:25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9" t="str">
        <f>VLOOKUP(Таблица1[[#This Row],[Region]],Таблица5[],2,FALSE)</f>
        <v>Chuck Magee</v>
      </c>
      <c r="W2130" s="19" t="str">
        <f>IFERROR(VLOOKUP(Таблица1[[#This Row],[Order ID]],Таблица4[],2,FALSE),"")</f>
        <v/>
      </c>
      <c r="X2130" s="19">
        <f>NOT(IFERROR(VLOOKUP(Таблица1[[#This Row],[Order ID]],Таблица4[],2,FALSE),0))*1</f>
        <v>1</v>
      </c>
      <c r="Y2130" s="19">
        <f>IF(SUMPRODUCT(($F$2:$F2130=F2130)*1)&gt;1,0,1)</f>
        <v>0</v>
      </c>
    </row>
    <row r="2131" spans="1:25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9" t="str">
        <f>VLOOKUP(Таблица1[[#This Row],[Region]],Таблица5[],2,FALSE)</f>
        <v>Chuck Magee</v>
      </c>
      <c r="W2131" s="19" t="str">
        <f>IFERROR(VLOOKUP(Таблица1[[#This Row],[Order ID]],Таблица4[],2,FALSE),"")</f>
        <v/>
      </c>
      <c r="X2131" s="19">
        <f>NOT(IFERROR(VLOOKUP(Таблица1[[#This Row],[Order ID]],Таблица4[],2,FALSE),0))*1</f>
        <v>1</v>
      </c>
      <c r="Y2131" s="19">
        <f>IF(SUMPRODUCT(($F$2:$F2131=F2131)*1)&gt;1,0,1)</f>
        <v>1</v>
      </c>
    </row>
    <row r="2132" spans="1:25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9" t="str">
        <f>VLOOKUP(Таблица1[[#This Row],[Region]],Таблица5[],2,FALSE)</f>
        <v>Chuck Magee</v>
      </c>
      <c r="W2132" s="19" t="str">
        <f>IFERROR(VLOOKUP(Таблица1[[#This Row],[Order ID]],Таблица4[],2,FALSE),"")</f>
        <v/>
      </c>
      <c r="X2132" s="19">
        <f>NOT(IFERROR(VLOOKUP(Таблица1[[#This Row],[Order ID]],Таблица4[],2,FALSE),0))*1</f>
        <v>1</v>
      </c>
      <c r="Y2132" s="19">
        <f>IF(SUMPRODUCT(($F$2:$F2132=F2132)*1)&gt;1,0,1)</f>
        <v>0</v>
      </c>
    </row>
    <row r="2133" spans="1:25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9" t="str">
        <f>VLOOKUP(Таблица1[[#This Row],[Region]],Таблица5[],2,FALSE)</f>
        <v>Chuck Magee</v>
      </c>
      <c r="W2133" s="19" t="str">
        <f>IFERROR(VLOOKUP(Таблица1[[#This Row],[Order ID]],Таблица4[],2,FALSE),"")</f>
        <v/>
      </c>
      <c r="X2133" s="19">
        <f>NOT(IFERROR(VLOOKUP(Таблица1[[#This Row],[Order ID]],Таблица4[],2,FALSE),0))*1</f>
        <v>1</v>
      </c>
      <c r="Y2133" s="19">
        <f>IF(SUMPRODUCT(($F$2:$F2133=F2133)*1)&gt;1,0,1)</f>
        <v>0</v>
      </c>
    </row>
    <row r="2134" spans="1:25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9" t="str">
        <f>VLOOKUP(Таблица1[[#This Row],[Region]],Таблица5[],2,FALSE)</f>
        <v>Chuck Magee</v>
      </c>
      <c r="W2134" s="19" t="str">
        <f>IFERROR(VLOOKUP(Таблица1[[#This Row],[Order ID]],Таблица4[],2,FALSE),"")</f>
        <v/>
      </c>
      <c r="X2134" s="19">
        <f>NOT(IFERROR(VLOOKUP(Таблица1[[#This Row],[Order ID]],Таблица4[],2,FALSE),0))*1</f>
        <v>1</v>
      </c>
      <c r="Y2134" s="19">
        <f>IF(SUMPRODUCT(($F$2:$F2134=F2134)*1)&gt;1,0,1)</f>
        <v>0</v>
      </c>
    </row>
    <row r="2135" spans="1:25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9" t="str">
        <f>VLOOKUP(Таблица1[[#This Row],[Region]],Таблица5[],2,FALSE)</f>
        <v>Chuck Magee</v>
      </c>
      <c r="W2135" s="19" t="str">
        <f>IFERROR(VLOOKUP(Таблица1[[#This Row],[Order ID]],Таблица4[],2,FALSE),"")</f>
        <v/>
      </c>
      <c r="X2135" s="19">
        <f>NOT(IFERROR(VLOOKUP(Таблица1[[#This Row],[Order ID]],Таблица4[],2,FALSE),0))*1</f>
        <v>1</v>
      </c>
      <c r="Y2135" s="19">
        <f>IF(SUMPRODUCT(($F$2:$F2135=F2135)*1)&gt;1,0,1)</f>
        <v>1</v>
      </c>
    </row>
    <row r="2136" spans="1:25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9" t="str">
        <f>VLOOKUP(Таблица1[[#This Row],[Region]],Таблица5[],2,FALSE)</f>
        <v>Chuck Magee</v>
      </c>
      <c r="W2136" s="19" t="str">
        <f>IFERROR(VLOOKUP(Таблица1[[#This Row],[Order ID]],Таблица4[],2,FALSE),"")</f>
        <v/>
      </c>
      <c r="X2136" s="19">
        <f>NOT(IFERROR(VLOOKUP(Таблица1[[#This Row],[Order ID]],Таблица4[],2,FALSE),0))*1</f>
        <v>1</v>
      </c>
      <c r="Y2136" s="19">
        <f>IF(SUMPRODUCT(($F$2:$F2136=F2136)*1)&gt;1,0,1)</f>
        <v>0</v>
      </c>
    </row>
    <row r="2137" spans="1:25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9" t="str">
        <f>VLOOKUP(Таблица1[[#This Row],[Region]],Таблица5[],2,FALSE)</f>
        <v>Chuck Magee</v>
      </c>
      <c r="W2137" s="19" t="str">
        <f>IFERROR(VLOOKUP(Таблица1[[#This Row],[Order ID]],Таблица4[],2,FALSE),"")</f>
        <v/>
      </c>
      <c r="X2137" s="19">
        <f>NOT(IFERROR(VLOOKUP(Таблица1[[#This Row],[Order ID]],Таблица4[],2,FALSE),0))*1</f>
        <v>1</v>
      </c>
      <c r="Y2137" s="19">
        <f>IF(SUMPRODUCT(($F$2:$F2137=F2137)*1)&gt;1,0,1)</f>
        <v>0</v>
      </c>
    </row>
    <row r="2138" spans="1:25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9" t="str">
        <f>VLOOKUP(Таблица1[[#This Row],[Region]],Таблица5[],2,FALSE)</f>
        <v>Kelly Williams</v>
      </c>
      <c r="W2138" s="19" t="str">
        <f>IFERROR(VLOOKUP(Таблица1[[#This Row],[Order ID]],Таблица4[],2,FALSE),"")</f>
        <v/>
      </c>
      <c r="X2138" s="19">
        <f>NOT(IFERROR(VLOOKUP(Таблица1[[#This Row],[Order ID]],Таблица4[],2,FALSE),0))*1</f>
        <v>1</v>
      </c>
      <c r="Y2138" s="19">
        <f>IF(SUMPRODUCT(($F$2:$F2138=F2138)*1)&gt;1,0,1)</f>
        <v>1</v>
      </c>
    </row>
    <row r="2139" spans="1:25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9" t="str">
        <f>VLOOKUP(Таблица1[[#This Row],[Region]],Таблица5[],2,FALSE)</f>
        <v>Kelly Williams</v>
      </c>
      <c r="W2139" s="19" t="str">
        <f>IFERROR(VLOOKUP(Таблица1[[#This Row],[Order ID]],Таблица4[],2,FALSE),"")</f>
        <v/>
      </c>
      <c r="X2139" s="19">
        <f>NOT(IFERROR(VLOOKUP(Таблица1[[#This Row],[Order ID]],Таблица4[],2,FALSE),0))*1</f>
        <v>1</v>
      </c>
      <c r="Y2139" s="19">
        <f>IF(SUMPRODUCT(($F$2:$F2139=F2139)*1)&gt;1,0,1)</f>
        <v>0</v>
      </c>
    </row>
    <row r="2140" spans="1:25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9" t="str">
        <f>VLOOKUP(Таблица1[[#This Row],[Region]],Таблица5[],2,FALSE)</f>
        <v>Chuck Magee</v>
      </c>
      <c r="W2140" s="19" t="str">
        <f>IFERROR(VLOOKUP(Таблица1[[#This Row],[Order ID]],Таблица4[],2,FALSE),"")</f>
        <v/>
      </c>
      <c r="X2140" s="19">
        <f>NOT(IFERROR(VLOOKUP(Таблица1[[#This Row],[Order ID]],Таблица4[],2,FALSE),0))*1</f>
        <v>1</v>
      </c>
      <c r="Y2140" s="19">
        <f>IF(SUMPRODUCT(($F$2:$F2140=F2140)*1)&gt;1,0,1)</f>
        <v>0</v>
      </c>
    </row>
    <row r="2141" spans="1:25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9" t="str">
        <f>VLOOKUP(Таблица1[[#This Row],[Region]],Таблица5[],2,FALSE)</f>
        <v>Chuck Magee</v>
      </c>
      <c r="W2141" s="19" t="str">
        <f>IFERROR(VLOOKUP(Таблица1[[#This Row],[Order ID]],Таблица4[],2,FALSE),"")</f>
        <v/>
      </c>
      <c r="X2141" s="19">
        <f>NOT(IFERROR(VLOOKUP(Таблица1[[#This Row],[Order ID]],Таблица4[],2,FALSE),0))*1</f>
        <v>1</v>
      </c>
      <c r="Y2141" s="19">
        <f>IF(SUMPRODUCT(($F$2:$F2141=F2141)*1)&gt;1,0,1)</f>
        <v>0</v>
      </c>
    </row>
    <row r="2142" spans="1:25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9" t="str">
        <f>VLOOKUP(Таблица1[[#This Row],[Region]],Таблица5[],2,FALSE)</f>
        <v>Chuck Magee</v>
      </c>
      <c r="W2142" s="19" t="str">
        <f>IFERROR(VLOOKUP(Таблица1[[#This Row],[Order ID]],Таблица4[],2,FALSE),"")</f>
        <v/>
      </c>
      <c r="X2142" s="19">
        <f>NOT(IFERROR(VLOOKUP(Таблица1[[#This Row],[Order ID]],Таблица4[],2,FALSE),0))*1</f>
        <v>1</v>
      </c>
      <c r="Y2142" s="19">
        <f>IF(SUMPRODUCT(($F$2:$F2142=F2142)*1)&gt;1,0,1)</f>
        <v>0</v>
      </c>
    </row>
    <row r="2143" spans="1:25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9" t="str">
        <f>VLOOKUP(Таблица1[[#This Row],[Region]],Таблица5[],2,FALSE)</f>
        <v>Chuck Magee</v>
      </c>
      <c r="W2143" s="19" t="str">
        <f>IFERROR(VLOOKUP(Таблица1[[#This Row],[Order ID]],Таблица4[],2,FALSE),"")</f>
        <v/>
      </c>
      <c r="X2143" s="19">
        <f>NOT(IFERROR(VLOOKUP(Таблица1[[#This Row],[Order ID]],Таблица4[],2,FALSE),0))*1</f>
        <v>1</v>
      </c>
      <c r="Y2143" s="19">
        <f>IF(SUMPRODUCT(($F$2:$F2143=F2143)*1)&gt;1,0,1)</f>
        <v>0</v>
      </c>
    </row>
    <row r="2144" spans="1:25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9" t="str">
        <f>VLOOKUP(Таблица1[[#This Row],[Region]],Таблица5[],2,FALSE)</f>
        <v>Chuck Magee</v>
      </c>
      <c r="W2144" s="19" t="str">
        <f>IFERROR(VLOOKUP(Таблица1[[#This Row],[Order ID]],Таблица4[],2,FALSE),"")</f>
        <v/>
      </c>
      <c r="X2144" s="19">
        <f>NOT(IFERROR(VLOOKUP(Таблица1[[#This Row],[Order ID]],Таблица4[],2,FALSE),0))*1</f>
        <v>1</v>
      </c>
      <c r="Y2144" s="19">
        <f>IF(SUMPRODUCT(($F$2:$F2144=F2144)*1)&gt;1,0,1)</f>
        <v>0</v>
      </c>
    </row>
    <row r="2145" spans="1:25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9" t="str">
        <f>VLOOKUP(Таблица1[[#This Row],[Region]],Таблица5[],2,FALSE)</f>
        <v>Chuck Magee</v>
      </c>
      <c r="W2145" s="19" t="str">
        <f>IFERROR(VLOOKUP(Таблица1[[#This Row],[Order ID]],Таблица4[],2,FALSE),"")</f>
        <v/>
      </c>
      <c r="X2145" s="19">
        <f>NOT(IFERROR(VLOOKUP(Таблица1[[#This Row],[Order ID]],Таблица4[],2,FALSE),0))*1</f>
        <v>1</v>
      </c>
      <c r="Y2145" s="19">
        <f>IF(SUMPRODUCT(($F$2:$F2145=F2145)*1)&gt;1,0,1)</f>
        <v>0</v>
      </c>
    </row>
    <row r="2146" spans="1:25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9" t="str">
        <f>VLOOKUP(Таблица1[[#This Row],[Region]],Таблица5[],2,FALSE)</f>
        <v>Chuck Magee</v>
      </c>
      <c r="W2146" s="19" t="str">
        <f>IFERROR(VLOOKUP(Таблица1[[#This Row],[Order ID]],Таблица4[],2,FALSE),"")</f>
        <v/>
      </c>
      <c r="X2146" s="19">
        <f>NOT(IFERROR(VLOOKUP(Таблица1[[#This Row],[Order ID]],Таблица4[],2,FALSE),0))*1</f>
        <v>1</v>
      </c>
      <c r="Y2146" s="19">
        <f>IF(SUMPRODUCT(($F$2:$F2146=F2146)*1)&gt;1,0,1)</f>
        <v>0</v>
      </c>
    </row>
    <row r="2147" spans="1:25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9" t="str">
        <f>VLOOKUP(Таблица1[[#This Row],[Region]],Таблица5[],2,FALSE)</f>
        <v>Chuck Magee</v>
      </c>
      <c r="W2147" s="19">
        <f>IFERROR(VLOOKUP(Таблица1[[#This Row],[Order ID]],Таблица4[],2,FALSE),"")</f>
        <v>1</v>
      </c>
      <c r="X2147" s="19">
        <f>NOT(IFERROR(VLOOKUP(Таблица1[[#This Row],[Order ID]],Таблица4[],2,FALSE),0))*1</f>
        <v>0</v>
      </c>
      <c r="Y2147" s="19">
        <f>IF(SUMPRODUCT(($F$2:$F2147=F2147)*1)&gt;1,0,1)</f>
        <v>0</v>
      </c>
    </row>
    <row r="2148" spans="1:25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9" t="str">
        <f>VLOOKUP(Таблица1[[#This Row],[Region]],Таблица5[],2,FALSE)</f>
        <v>Chuck Magee</v>
      </c>
      <c r="W2148" s="19">
        <f>IFERROR(VLOOKUP(Таблица1[[#This Row],[Order ID]],Таблица4[],2,FALSE),"")</f>
        <v>1</v>
      </c>
      <c r="X2148" s="19">
        <f>NOT(IFERROR(VLOOKUP(Таблица1[[#This Row],[Order ID]],Таблица4[],2,FALSE),0))*1</f>
        <v>0</v>
      </c>
      <c r="Y2148" s="19">
        <f>IF(SUMPRODUCT(($F$2:$F2148=F2148)*1)&gt;1,0,1)</f>
        <v>0</v>
      </c>
    </row>
    <row r="2149" spans="1:25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9" t="str">
        <f>VLOOKUP(Таблица1[[#This Row],[Region]],Таблица5[],2,FALSE)</f>
        <v>Chuck Magee</v>
      </c>
      <c r="W2149" s="19">
        <f>IFERROR(VLOOKUP(Таблица1[[#This Row],[Order ID]],Таблица4[],2,FALSE),"")</f>
        <v>1</v>
      </c>
      <c r="X2149" s="19">
        <f>NOT(IFERROR(VLOOKUP(Таблица1[[#This Row],[Order ID]],Таблица4[],2,FALSE),0))*1</f>
        <v>0</v>
      </c>
      <c r="Y2149" s="19">
        <f>IF(SUMPRODUCT(($F$2:$F2149=F2149)*1)&gt;1,0,1)</f>
        <v>0</v>
      </c>
    </row>
    <row r="2150" spans="1:25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9" t="str">
        <f>VLOOKUP(Таблица1[[#This Row],[Region]],Таблица5[],2,FALSE)</f>
        <v>Anna Andreadi</v>
      </c>
      <c r="W2150" s="19" t="str">
        <f>IFERROR(VLOOKUP(Таблица1[[#This Row],[Order ID]],Таблица4[],2,FALSE),"")</f>
        <v/>
      </c>
      <c r="X2150" s="19">
        <f>NOT(IFERROR(VLOOKUP(Таблица1[[#This Row],[Order ID]],Таблица4[],2,FALSE),0))*1</f>
        <v>1</v>
      </c>
      <c r="Y2150" s="19">
        <f>IF(SUMPRODUCT(($F$2:$F2150=F2150)*1)&gt;1,0,1)</f>
        <v>0</v>
      </c>
    </row>
    <row r="2151" spans="1:25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9" t="str">
        <f>VLOOKUP(Таблица1[[#This Row],[Region]],Таблица5[],2,FALSE)</f>
        <v>Chuck Magee</v>
      </c>
      <c r="W2151" s="19" t="str">
        <f>IFERROR(VLOOKUP(Таблица1[[#This Row],[Order ID]],Таблица4[],2,FALSE),"")</f>
        <v/>
      </c>
      <c r="X2151" s="19">
        <f>NOT(IFERROR(VLOOKUP(Таблица1[[#This Row],[Order ID]],Таблица4[],2,FALSE),0))*1</f>
        <v>1</v>
      </c>
      <c r="Y2151" s="19">
        <f>IF(SUMPRODUCT(($F$2:$F2151=F2151)*1)&gt;1,0,1)</f>
        <v>0</v>
      </c>
    </row>
    <row r="2152" spans="1:25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9" t="str">
        <f>VLOOKUP(Таблица1[[#This Row],[Region]],Таблица5[],2,FALSE)</f>
        <v>Kelly Williams</v>
      </c>
      <c r="W2152" s="19" t="str">
        <f>IFERROR(VLOOKUP(Таблица1[[#This Row],[Order ID]],Таблица4[],2,FALSE),"")</f>
        <v/>
      </c>
      <c r="X2152" s="19">
        <f>NOT(IFERROR(VLOOKUP(Таблица1[[#This Row],[Order ID]],Таблица4[],2,FALSE),0))*1</f>
        <v>1</v>
      </c>
      <c r="Y2152" s="19">
        <f>IF(SUMPRODUCT(($F$2:$F2152=F2152)*1)&gt;1,0,1)</f>
        <v>1</v>
      </c>
    </row>
    <row r="2153" spans="1:25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9" t="str">
        <f>VLOOKUP(Таблица1[[#This Row],[Region]],Таблица5[],2,FALSE)</f>
        <v>Kelly Williams</v>
      </c>
      <c r="W2153" s="19" t="str">
        <f>IFERROR(VLOOKUP(Таблица1[[#This Row],[Order ID]],Таблица4[],2,FALSE),"")</f>
        <v/>
      </c>
      <c r="X2153" s="19">
        <f>NOT(IFERROR(VLOOKUP(Таблица1[[#This Row],[Order ID]],Таблица4[],2,FALSE),0))*1</f>
        <v>1</v>
      </c>
      <c r="Y2153" s="19">
        <f>IF(SUMPRODUCT(($F$2:$F2153=F2153)*1)&gt;1,0,1)</f>
        <v>1</v>
      </c>
    </row>
    <row r="2154" spans="1:25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9" t="str">
        <f>VLOOKUP(Таблица1[[#This Row],[Region]],Таблица5[],2,FALSE)</f>
        <v>Chuck Magee</v>
      </c>
      <c r="W2154" s="19" t="str">
        <f>IFERROR(VLOOKUP(Таблица1[[#This Row],[Order ID]],Таблица4[],2,FALSE),"")</f>
        <v/>
      </c>
      <c r="X2154" s="19">
        <f>NOT(IFERROR(VLOOKUP(Таблица1[[#This Row],[Order ID]],Таблица4[],2,FALSE),0))*1</f>
        <v>1</v>
      </c>
      <c r="Y2154" s="19">
        <f>IF(SUMPRODUCT(($F$2:$F2154=F2154)*1)&gt;1,0,1)</f>
        <v>0</v>
      </c>
    </row>
    <row r="2155" spans="1:25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9" t="str">
        <f>VLOOKUP(Таблица1[[#This Row],[Region]],Таблица5[],2,FALSE)</f>
        <v>Chuck Magee</v>
      </c>
      <c r="W2155" s="19" t="str">
        <f>IFERROR(VLOOKUP(Таблица1[[#This Row],[Order ID]],Таблица4[],2,FALSE),"")</f>
        <v/>
      </c>
      <c r="X2155" s="19">
        <f>NOT(IFERROR(VLOOKUP(Таблица1[[#This Row],[Order ID]],Таблица4[],2,FALSE),0))*1</f>
        <v>1</v>
      </c>
      <c r="Y2155" s="19">
        <f>IF(SUMPRODUCT(($F$2:$F2155=F2155)*1)&gt;1,0,1)</f>
        <v>0</v>
      </c>
    </row>
    <row r="2156" spans="1:25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9" t="str">
        <f>VLOOKUP(Таблица1[[#This Row],[Region]],Таблица5[],2,FALSE)</f>
        <v>Kelly Williams</v>
      </c>
      <c r="W2156" s="19" t="str">
        <f>IFERROR(VLOOKUP(Таблица1[[#This Row],[Order ID]],Таблица4[],2,FALSE),"")</f>
        <v/>
      </c>
      <c r="X2156" s="19">
        <f>NOT(IFERROR(VLOOKUP(Таблица1[[#This Row],[Order ID]],Таблица4[],2,FALSE),0))*1</f>
        <v>1</v>
      </c>
      <c r="Y2156" s="19">
        <f>IF(SUMPRODUCT(($F$2:$F2156=F2156)*1)&gt;1,0,1)</f>
        <v>0</v>
      </c>
    </row>
    <row r="2157" spans="1:25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9" t="str">
        <f>VLOOKUP(Таблица1[[#This Row],[Region]],Таблица5[],2,FALSE)</f>
        <v>Anna Andreadi</v>
      </c>
      <c r="W2157" s="19" t="str">
        <f>IFERROR(VLOOKUP(Таблица1[[#This Row],[Order ID]],Таблица4[],2,FALSE),"")</f>
        <v/>
      </c>
      <c r="X2157" s="19">
        <f>NOT(IFERROR(VLOOKUP(Таблица1[[#This Row],[Order ID]],Таблица4[],2,FALSE),0))*1</f>
        <v>1</v>
      </c>
      <c r="Y2157" s="19">
        <f>IF(SUMPRODUCT(($F$2:$F2157=F2157)*1)&gt;1,0,1)</f>
        <v>0</v>
      </c>
    </row>
    <row r="2158" spans="1:25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9" t="str">
        <f>VLOOKUP(Таблица1[[#This Row],[Region]],Таблица5[],2,FALSE)</f>
        <v>Kelly Williams</v>
      </c>
      <c r="W2158" s="19" t="str">
        <f>IFERROR(VLOOKUP(Таблица1[[#This Row],[Order ID]],Таблица4[],2,FALSE),"")</f>
        <v/>
      </c>
      <c r="X2158" s="19">
        <f>NOT(IFERROR(VLOOKUP(Таблица1[[#This Row],[Order ID]],Таблица4[],2,FALSE),0))*1</f>
        <v>1</v>
      </c>
      <c r="Y2158" s="19">
        <f>IF(SUMPRODUCT(($F$2:$F2158=F2158)*1)&gt;1,0,1)</f>
        <v>0</v>
      </c>
    </row>
    <row r="2159" spans="1:25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9" t="str">
        <f>VLOOKUP(Таблица1[[#This Row],[Region]],Таблица5[],2,FALSE)</f>
        <v>Kelly Williams</v>
      </c>
      <c r="W2159" s="19" t="str">
        <f>IFERROR(VLOOKUP(Таблица1[[#This Row],[Order ID]],Таблица4[],2,FALSE),"")</f>
        <v/>
      </c>
      <c r="X2159" s="19">
        <f>NOT(IFERROR(VLOOKUP(Таблица1[[#This Row],[Order ID]],Таблица4[],2,FALSE),0))*1</f>
        <v>1</v>
      </c>
      <c r="Y2159" s="19">
        <f>IF(SUMPRODUCT(($F$2:$F2159=F2159)*1)&gt;1,0,1)</f>
        <v>0</v>
      </c>
    </row>
    <row r="2160" spans="1:25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9" t="str">
        <f>VLOOKUP(Таблица1[[#This Row],[Region]],Таблица5[],2,FALSE)</f>
        <v>Cassandra Brandow</v>
      </c>
      <c r="W2160" s="19" t="str">
        <f>IFERROR(VLOOKUP(Таблица1[[#This Row],[Order ID]],Таблица4[],2,FALSE),"")</f>
        <v/>
      </c>
      <c r="X2160" s="19">
        <f>NOT(IFERROR(VLOOKUP(Таблица1[[#This Row],[Order ID]],Таблица4[],2,FALSE),0))*1</f>
        <v>1</v>
      </c>
      <c r="Y2160" s="19">
        <f>IF(SUMPRODUCT(($F$2:$F2160=F2160)*1)&gt;1,0,1)</f>
        <v>0</v>
      </c>
    </row>
    <row r="2161" spans="1:25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9" t="str">
        <f>VLOOKUP(Таблица1[[#This Row],[Region]],Таблица5[],2,FALSE)</f>
        <v>Kelly Williams</v>
      </c>
      <c r="W2161" s="19" t="str">
        <f>IFERROR(VLOOKUP(Таблица1[[#This Row],[Order ID]],Таблица4[],2,FALSE),"")</f>
        <v/>
      </c>
      <c r="X2161" s="19">
        <f>NOT(IFERROR(VLOOKUP(Таблица1[[#This Row],[Order ID]],Таблица4[],2,FALSE),0))*1</f>
        <v>1</v>
      </c>
      <c r="Y2161" s="19">
        <f>IF(SUMPRODUCT(($F$2:$F2161=F2161)*1)&gt;1,0,1)</f>
        <v>0</v>
      </c>
    </row>
    <row r="2162" spans="1:25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9" t="str">
        <f>VLOOKUP(Таблица1[[#This Row],[Region]],Таблица5[],2,FALSE)</f>
        <v>Chuck Magee</v>
      </c>
      <c r="W2162" s="19" t="str">
        <f>IFERROR(VLOOKUP(Таблица1[[#This Row],[Order ID]],Таблица4[],2,FALSE),"")</f>
        <v/>
      </c>
      <c r="X2162" s="19">
        <f>NOT(IFERROR(VLOOKUP(Таблица1[[#This Row],[Order ID]],Таблица4[],2,FALSE),0))*1</f>
        <v>1</v>
      </c>
      <c r="Y2162" s="19">
        <f>IF(SUMPRODUCT(($F$2:$F2162=F2162)*1)&gt;1,0,1)</f>
        <v>0</v>
      </c>
    </row>
    <row r="2163" spans="1:25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9" t="str">
        <f>VLOOKUP(Таблица1[[#This Row],[Region]],Таблица5[],2,FALSE)</f>
        <v>Anna Andreadi</v>
      </c>
      <c r="W2163" s="19" t="str">
        <f>IFERROR(VLOOKUP(Таблица1[[#This Row],[Order ID]],Таблица4[],2,FALSE),"")</f>
        <v/>
      </c>
      <c r="X2163" s="19">
        <f>NOT(IFERROR(VLOOKUP(Таблица1[[#This Row],[Order ID]],Таблица4[],2,FALSE),0))*1</f>
        <v>1</v>
      </c>
      <c r="Y2163" s="19">
        <f>IF(SUMPRODUCT(($F$2:$F2163=F2163)*1)&gt;1,0,1)</f>
        <v>0</v>
      </c>
    </row>
    <row r="2164" spans="1:25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9" t="str">
        <f>VLOOKUP(Таблица1[[#This Row],[Region]],Таблица5[],2,FALSE)</f>
        <v>Anna Andreadi</v>
      </c>
      <c r="W2164" s="19" t="str">
        <f>IFERROR(VLOOKUP(Таблица1[[#This Row],[Order ID]],Таблица4[],2,FALSE),"")</f>
        <v/>
      </c>
      <c r="X2164" s="19">
        <f>NOT(IFERROR(VLOOKUP(Таблица1[[#This Row],[Order ID]],Таблица4[],2,FALSE),0))*1</f>
        <v>1</v>
      </c>
      <c r="Y2164" s="19">
        <f>IF(SUMPRODUCT(($F$2:$F2164=F2164)*1)&gt;1,0,1)</f>
        <v>1</v>
      </c>
    </row>
    <row r="2165" spans="1:25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9" t="str">
        <f>VLOOKUP(Таблица1[[#This Row],[Region]],Таблица5[],2,FALSE)</f>
        <v>Kelly Williams</v>
      </c>
      <c r="W2165" s="19" t="str">
        <f>IFERROR(VLOOKUP(Таблица1[[#This Row],[Order ID]],Таблица4[],2,FALSE),"")</f>
        <v/>
      </c>
      <c r="X2165" s="19">
        <f>NOT(IFERROR(VLOOKUP(Таблица1[[#This Row],[Order ID]],Таблица4[],2,FALSE),0))*1</f>
        <v>1</v>
      </c>
      <c r="Y2165" s="19">
        <f>IF(SUMPRODUCT(($F$2:$F2165=F2165)*1)&gt;1,0,1)</f>
        <v>0</v>
      </c>
    </row>
    <row r="2166" spans="1:25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9" t="str">
        <f>VLOOKUP(Таблица1[[#This Row],[Region]],Таблица5[],2,FALSE)</f>
        <v>Kelly Williams</v>
      </c>
      <c r="W2166" s="19" t="str">
        <f>IFERROR(VLOOKUP(Таблица1[[#This Row],[Order ID]],Таблица4[],2,FALSE),"")</f>
        <v/>
      </c>
      <c r="X2166" s="19">
        <f>NOT(IFERROR(VLOOKUP(Таблица1[[#This Row],[Order ID]],Таблица4[],2,FALSE),0))*1</f>
        <v>1</v>
      </c>
      <c r="Y2166" s="19">
        <f>IF(SUMPRODUCT(($F$2:$F2166=F2166)*1)&gt;1,0,1)</f>
        <v>0</v>
      </c>
    </row>
    <row r="2167" spans="1:25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9" t="str">
        <f>VLOOKUP(Таблица1[[#This Row],[Region]],Таблица5[],2,FALSE)</f>
        <v>Kelly Williams</v>
      </c>
      <c r="W2167" s="19" t="str">
        <f>IFERROR(VLOOKUP(Таблица1[[#This Row],[Order ID]],Таблица4[],2,FALSE),"")</f>
        <v/>
      </c>
      <c r="X2167" s="19">
        <f>NOT(IFERROR(VLOOKUP(Таблица1[[#This Row],[Order ID]],Таблица4[],2,FALSE),0))*1</f>
        <v>1</v>
      </c>
      <c r="Y2167" s="19">
        <f>IF(SUMPRODUCT(($F$2:$F2167=F2167)*1)&gt;1,0,1)</f>
        <v>0</v>
      </c>
    </row>
    <row r="2168" spans="1:25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9" t="str">
        <f>VLOOKUP(Таблица1[[#This Row],[Region]],Таблица5[],2,FALSE)</f>
        <v>Kelly Williams</v>
      </c>
      <c r="W2168" s="19" t="str">
        <f>IFERROR(VLOOKUP(Таблица1[[#This Row],[Order ID]],Таблица4[],2,FALSE),"")</f>
        <v/>
      </c>
      <c r="X2168" s="19">
        <f>NOT(IFERROR(VLOOKUP(Таблица1[[#This Row],[Order ID]],Таблица4[],2,FALSE),0))*1</f>
        <v>1</v>
      </c>
      <c r="Y2168" s="19">
        <f>IF(SUMPRODUCT(($F$2:$F2168=F2168)*1)&gt;1,0,1)</f>
        <v>0</v>
      </c>
    </row>
    <row r="2169" spans="1:25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9" t="str">
        <f>VLOOKUP(Таблица1[[#This Row],[Region]],Таблица5[],2,FALSE)</f>
        <v>Kelly Williams</v>
      </c>
      <c r="W2169" s="19" t="str">
        <f>IFERROR(VLOOKUP(Таблица1[[#This Row],[Order ID]],Таблица4[],2,FALSE),"")</f>
        <v/>
      </c>
      <c r="X2169" s="19">
        <f>NOT(IFERROR(VLOOKUP(Таблица1[[#This Row],[Order ID]],Таблица4[],2,FALSE),0))*1</f>
        <v>1</v>
      </c>
      <c r="Y2169" s="19">
        <f>IF(SUMPRODUCT(($F$2:$F2169=F2169)*1)&gt;1,0,1)</f>
        <v>0</v>
      </c>
    </row>
    <row r="2170" spans="1:25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9" t="str">
        <f>VLOOKUP(Таблица1[[#This Row],[Region]],Таблица5[],2,FALSE)</f>
        <v>Chuck Magee</v>
      </c>
      <c r="W2170" s="19" t="str">
        <f>IFERROR(VLOOKUP(Таблица1[[#This Row],[Order ID]],Таблица4[],2,FALSE),"")</f>
        <v/>
      </c>
      <c r="X2170" s="19">
        <f>NOT(IFERROR(VLOOKUP(Таблица1[[#This Row],[Order ID]],Таблица4[],2,FALSE),0))*1</f>
        <v>1</v>
      </c>
      <c r="Y2170" s="19">
        <f>IF(SUMPRODUCT(($F$2:$F2170=F2170)*1)&gt;1,0,1)</f>
        <v>1</v>
      </c>
    </row>
    <row r="2171" spans="1:25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9" t="str">
        <f>VLOOKUP(Таблица1[[#This Row],[Region]],Таблица5[],2,FALSE)</f>
        <v>Chuck Magee</v>
      </c>
      <c r="W2171" s="19" t="str">
        <f>IFERROR(VLOOKUP(Таблица1[[#This Row],[Order ID]],Таблица4[],2,FALSE),"")</f>
        <v/>
      </c>
      <c r="X2171" s="19">
        <f>NOT(IFERROR(VLOOKUP(Таблица1[[#This Row],[Order ID]],Таблица4[],2,FALSE),0))*1</f>
        <v>1</v>
      </c>
      <c r="Y2171" s="19">
        <f>IF(SUMPRODUCT(($F$2:$F2171=F2171)*1)&gt;1,0,1)</f>
        <v>0</v>
      </c>
    </row>
    <row r="2172" spans="1:25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9" t="str">
        <f>VLOOKUP(Таблица1[[#This Row],[Region]],Таблица5[],2,FALSE)</f>
        <v>Chuck Magee</v>
      </c>
      <c r="W2172" s="19" t="str">
        <f>IFERROR(VLOOKUP(Таблица1[[#This Row],[Order ID]],Таблица4[],2,FALSE),"")</f>
        <v/>
      </c>
      <c r="X2172" s="19">
        <f>NOT(IFERROR(VLOOKUP(Таблица1[[#This Row],[Order ID]],Таблица4[],2,FALSE),0))*1</f>
        <v>1</v>
      </c>
      <c r="Y2172" s="19">
        <f>IF(SUMPRODUCT(($F$2:$F2172=F2172)*1)&gt;1,0,1)</f>
        <v>0</v>
      </c>
    </row>
    <row r="2173" spans="1:25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9" t="str">
        <f>VLOOKUP(Таблица1[[#This Row],[Region]],Таблица5[],2,FALSE)</f>
        <v>Kelly Williams</v>
      </c>
      <c r="W2173" s="19" t="str">
        <f>IFERROR(VLOOKUP(Таблица1[[#This Row],[Order ID]],Таблица4[],2,FALSE),"")</f>
        <v/>
      </c>
      <c r="X2173" s="19">
        <f>NOT(IFERROR(VLOOKUP(Таблица1[[#This Row],[Order ID]],Таблица4[],2,FALSE),0))*1</f>
        <v>1</v>
      </c>
      <c r="Y2173" s="19">
        <f>IF(SUMPRODUCT(($F$2:$F2173=F2173)*1)&gt;1,0,1)</f>
        <v>0</v>
      </c>
    </row>
    <row r="2174" spans="1:25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9" t="str">
        <f>VLOOKUP(Таблица1[[#This Row],[Region]],Таблица5[],2,FALSE)</f>
        <v>Anna Andreadi</v>
      </c>
      <c r="W2174" s="19" t="str">
        <f>IFERROR(VLOOKUP(Таблица1[[#This Row],[Order ID]],Таблица4[],2,FALSE),"")</f>
        <v/>
      </c>
      <c r="X2174" s="19">
        <f>NOT(IFERROR(VLOOKUP(Таблица1[[#This Row],[Order ID]],Таблица4[],2,FALSE),0))*1</f>
        <v>1</v>
      </c>
      <c r="Y2174" s="19">
        <f>IF(SUMPRODUCT(($F$2:$F2174=F2174)*1)&gt;1,0,1)</f>
        <v>1</v>
      </c>
    </row>
    <row r="2175" spans="1:25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9" t="str">
        <f>VLOOKUP(Таблица1[[#This Row],[Region]],Таблица5[],2,FALSE)</f>
        <v>Kelly Williams</v>
      </c>
      <c r="W2175" s="19" t="str">
        <f>IFERROR(VLOOKUP(Таблица1[[#This Row],[Order ID]],Таблица4[],2,FALSE),"")</f>
        <v/>
      </c>
      <c r="X2175" s="19">
        <f>NOT(IFERROR(VLOOKUP(Таблица1[[#This Row],[Order ID]],Таблица4[],2,FALSE),0))*1</f>
        <v>1</v>
      </c>
      <c r="Y2175" s="19">
        <f>IF(SUMPRODUCT(($F$2:$F2175=F2175)*1)&gt;1,0,1)</f>
        <v>0</v>
      </c>
    </row>
    <row r="2176" spans="1:25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9" t="str">
        <f>VLOOKUP(Таблица1[[#This Row],[Region]],Таблица5[],2,FALSE)</f>
        <v>Kelly Williams</v>
      </c>
      <c r="W2176" s="19" t="str">
        <f>IFERROR(VLOOKUP(Таблица1[[#This Row],[Order ID]],Таблица4[],2,FALSE),"")</f>
        <v/>
      </c>
      <c r="X2176" s="19">
        <f>NOT(IFERROR(VLOOKUP(Таблица1[[#This Row],[Order ID]],Таблица4[],2,FALSE),0))*1</f>
        <v>1</v>
      </c>
      <c r="Y2176" s="19">
        <f>IF(SUMPRODUCT(($F$2:$F2176=F2176)*1)&gt;1,0,1)</f>
        <v>0</v>
      </c>
    </row>
    <row r="2177" spans="1:25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9" t="str">
        <f>VLOOKUP(Таблица1[[#This Row],[Region]],Таблица5[],2,FALSE)</f>
        <v>Anna Andreadi</v>
      </c>
      <c r="W2177" s="19" t="str">
        <f>IFERROR(VLOOKUP(Таблица1[[#This Row],[Order ID]],Таблица4[],2,FALSE),"")</f>
        <v/>
      </c>
      <c r="X2177" s="19">
        <f>NOT(IFERROR(VLOOKUP(Таблица1[[#This Row],[Order ID]],Таблица4[],2,FALSE),0))*1</f>
        <v>1</v>
      </c>
      <c r="Y2177" s="19">
        <f>IF(SUMPRODUCT(($F$2:$F2177=F2177)*1)&gt;1,0,1)</f>
        <v>1</v>
      </c>
    </row>
    <row r="2178" spans="1:25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9" t="str">
        <f>VLOOKUP(Таблица1[[#This Row],[Region]],Таблица5[],2,FALSE)</f>
        <v>Anna Andreadi</v>
      </c>
      <c r="W2178" s="19" t="str">
        <f>IFERROR(VLOOKUP(Таблица1[[#This Row],[Order ID]],Таблица4[],2,FALSE),"")</f>
        <v/>
      </c>
      <c r="X2178" s="19">
        <f>NOT(IFERROR(VLOOKUP(Таблица1[[#This Row],[Order ID]],Таблица4[],2,FALSE),0))*1</f>
        <v>1</v>
      </c>
      <c r="Y2178" s="19">
        <f>IF(SUMPRODUCT(($F$2:$F2178=F2178)*1)&gt;1,0,1)</f>
        <v>0</v>
      </c>
    </row>
    <row r="2179" spans="1:25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9" t="str">
        <f>VLOOKUP(Таблица1[[#This Row],[Region]],Таблица5[],2,FALSE)</f>
        <v>Anna Andreadi</v>
      </c>
      <c r="W2179" s="19" t="str">
        <f>IFERROR(VLOOKUP(Таблица1[[#This Row],[Order ID]],Таблица4[],2,FALSE),"")</f>
        <v/>
      </c>
      <c r="X2179" s="19">
        <f>NOT(IFERROR(VLOOKUP(Таблица1[[#This Row],[Order ID]],Таблица4[],2,FALSE),0))*1</f>
        <v>1</v>
      </c>
      <c r="Y2179" s="19">
        <f>IF(SUMPRODUCT(($F$2:$F2179=F2179)*1)&gt;1,0,1)</f>
        <v>0</v>
      </c>
    </row>
    <row r="2180" spans="1:25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9" t="str">
        <f>VLOOKUP(Таблица1[[#This Row],[Region]],Таблица5[],2,FALSE)</f>
        <v>Anna Andreadi</v>
      </c>
      <c r="W2180" s="19" t="str">
        <f>IFERROR(VLOOKUP(Таблица1[[#This Row],[Order ID]],Таблица4[],2,FALSE),"")</f>
        <v/>
      </c>
      <c r="X2180" s="19">
        <f>NOT(IFERROR(VLOOKUP(Таблица1[[#This Row],[Order ID]],Таблица4[],2,FALSE),0))*1</f>
        <v>1</v>
      </c>
      <c r="Y2180" s="19">
        <f>IF(SUMPRODUCT(($F$2:$F2180=F2180)*1)&gt;1,0,1)</f>
        <v>0</v>
      </c>
    </row>
    <row r="2181" spans="1:25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9" t="str">
        <f>VLOOKUP(Таблица1[[#This Row],[Region]],Таблица5[],2,FALSE)</f>
        <v>Chuck Magee</v>
      </c>
      <c r="W2181" s="19" t="str">
        <f>IFERROR(VLOOKUP(Таблица1[[#This Row],[Order ID]],Таблица4[],2,FALSE),"")</f>
        <v/>
      </c>
      <c r="X2181" s="19">
        <f>NOT(IFERROR(VLOOKUP(Таблица1[[#This Row],[Order ID]],Таблица4[],2,FALSE),0))*1</f>
        <v>1</v>
      </c>
      <c r="Y2181" s="19">
        <f>IF(SUMPRODUCT(($F$2:$F2181=F2181)*1)&gt;1,0,1)</f>
        <v>0</v>
      </c>
    </row>
    <row r="2182" spans="1:25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9" t="str">
        <f>VLOOKUP(Таблица1[[#This Row],[Region]],Таблица5[],2,FALSE)</f>
        <v>Chuck Magee</v>
      </c>
      <c r="W2182" s="19" t="str">
        <f>IFERROR(VLOOKUP(Таблица1[[#This Row],[Order ID]],Таблица4[],2,FALSE),"")</f>
        <v/>
      </c>
      <c r="X2182" s="19">
        <f>NOT(IFERROR(VLOOKUP(Таблица1[[#This Row],[Order ID]],Таблица4[],2,FALSE),0))*1</f>
        <v>1</v>
      </c>
      <c r="Y2182" s="19">
        <f>IF(SUMPRODUCT(($F$2:$F2182=F2182)*1)&gt;1,0,1)</f>
        <v>0</v>
      </c>
    </row>
    <row r="2183" spans="1:25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9" t="str">
        <f>VLOOKUP(Таблица1[[#This Row],[Region]],Таблица5[],2,FALSE)</f>
        <v>Chuck Magee</v>
      </c>
      <c r="W2183" s="19" t="str">
        <f>IFERROR(VLOOKUP(Таблица1[[#This Row],[Order ID]],Таблица4[],2,FALSE),"")</f>
        <v/>
      </c>
      <c r="X2183" s="19">
        <f>NOT(IFERROR(VLOOKUP(Таблица1[[#This Row],[Order ID]],Таблица4[],2,FALSE),0))*1</f>
        <v>1</v>
      </c>
      <c r="Y2183" s="19">
        <f>IF(SUMPRODUCT(($F$2:$F2183=F2183)*1)&gt;1,0,1)</f>
        <v>0</v>
      </c>
    </row>
    <row r="2184" spans="1:25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9" t="str">
        <f>VLOOKUP(Таблица1[[#This Row],[Region]],Таблица5[],2,FALSE)</f>
        <v>Chuck Magee</v>
      </c>
      <c r="W2184" s="19" t="str">
        <f>IFERROR(VLOOKUP(Таблица1[[#This Row],[Order ID]],Таблица4[],2,FALSE),"")</f>
        <v/>
      </c>
      <c r="X2184" s="19">
        <f>NOT(IFERROR(VLOOKUP(Таблица1[[#This Row],[Order ID]],Таблица4[],2,FALSE),0))*1</f>
        <v>1</v>
      </c>
      <c r="Y2184" s="19">
        <f>IF(SUMPRODUCT(($F$2:$F2184=F2184)*1)&gt;1,0,1)</f>
        <v>0</v>
      </c>
    </row>
    <row r="2185" spans="1:25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9" t="str">
        <f>VLOOKUP(Таблица1[[#This Row],[Region]],Таблица5[],2,FALSE)</f>
        <v>Chuck Magee</v>
      </c>
      <c r="W2185" s="19" t="str">
        <f>IFERROR(VLOOKUP(Таблица1[[#This Row],[Order ID]],Таблица4[],2,FALSE),"")</f>
        <v/>
      </c>
      <c r="X2185" s="19">
        <f>NOT(IFERROR(VLOOKUP(Таблица1[[#This Row],[Order ID]],Таблица4[],2,FALSE),0))*1</f>
        <v>1</v>
      </c>
      <c r="Y2185" s="19">
        <f>IF(SUMPRODUCT(($F$2:$F2185=F2185)*1)&gt;1,0,1)</f>
        <v>0</v>
      </c>
    </row>
    <row r="2186" spans="1:25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9" t="str">
        <f>VLOOKUP(Таблица1[[#This Row],[Region]],Таблица5[],2,FALSE)</f>
        <v>Chuck Magee</v>
      </c>
      <c r="W2186" s="19" t="str">
        <f>IFERROR(VLOOKUP(Таблица1[[#This Row],[Order ID]],Таблица4[],2,FALSE),"")</f>
        <v/>
      </c>
      <c r="X2186" s="19">
        <f>NOT(IFERROR(VLOOKUP(Таблица1[[#This Row],[Order ID]],Таблица4[],2,FALSE),0))*1</f>
        <v>1</v>
      </c>
      <c r="Y2186" s="19">
        <f>IF(SUMPRODUCT(($F$2:$F2186=F2186)*1)&gt;1,0,1)</f>
        <v>0</v>
      </c>
    </row>
    <row r="2187" spans="1:25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9" t="str">
        <f>VLOOKUP(Таблица1[[#This Row],[Region]],Таблица5[],2,FALSE)</f>
        <v>Anna Andreadi</v>
      </c>
      <c r="W2187" s="19" t="str">
        <f>IFERROR(VLOOKUP(Таблица1[[#This Row],[Order ID]],Таблица4[],2,FALSE),"")</f>
        <v/>
      </c>
      <c r="X2187" s="19">
        <f>NOT(IFERROR(VLOOKUP(Таблица1[[#This Row],[Order ID]],Таблица4[],2,FALSE),0))*1</f>
        <v>1</v>
      </c>
      <c r="Y2187" s="19">
        <f>IF(SUMPRODUCT(($F$2:$F2187=F2187)*1)&gt;1,0,1)</f>
        <v>0</v>
      </c>
    </row>
    <row r="2188" spans="1:25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9" t="str">
        <f>VLOOKUP(Таблица1[[#This Row],[Region]],Таблица5[],2,FALSE)</f>
        <v>Cassandra Brandow</v>
      </c>
      <c r="W2188" s="19" t="str">
        <f>IFERROR(VLOOKUP(Таблица1[[#This Row],[Order ID]],Таблица4[],2,FALSE),"")</f>
        <v/>
      </c>
      <c r="X2188" s="19">
        <f>NOT(IFERROR(VLOOKUP(Таблица1[[#This Row],[Order ID]],Таблица4[],2,FALSE),0))*1</f>
        <v>1</v>
      </c>
      <c r="Y2188" s="19">
        <f>IF(SUMPRODUCT(($F$2:$F2188=F2188)*1)&gt;1,0,1)</f>
        <v>1</v>
      </c>
    </row>
    <row r="2189" spans="1:25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9" t="str">
        <f>VLOOKUP(Таблица1[[#This Row],[Region]],Таблица5[],2,FALSE)</f>
        <v>Kelly Williams</v>
      </c>
      <c r="W2189" s="19" t="str">
        <f>IFERROR(VLOOKUP(Таблица1[[#This Row],[Order ID]],Таблица4[],2,FALSE),"")</f>
        <v/>
      </c>
      <c r="X2189" s="19">
        <f>NOT(IFERROR(VLOOKUP(Таблица1[[#This Row],[Order ID]],Таблица4[],2,FALSE),0))*1</f>
        <v>1</v>
      </c>
      <c r="Y2189" s="19">
        <f>IF(SUMPRODUCT(($F$2:$F2189=F2189)*1)&gt;1,0,1)</f>
        <v>0</v>
      </c>
    </row>
    <row r="2190" spans="1:25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9" t="str">
        <f>VLOOKUP(Таблица1[[#This Row],[Region]],Таблица5[],2,FALSE)</f>
        <v>Kelly Williams</v>
      </c>
      <c r="W2190" s="19" t="str">
        <f>IFERROR(VLOOKUP(Таблица1[[#This Row],[Order ID]],Таблица4[],2,FALSE),"")</f>
        <v/>
      </c>
      <c r="X2190" s="19">
        <f>NOT(IFERROR(VLOOKUP(Таблица1[[#This Row],[Order ID]],Таблица4[],2,FALSE),0))*1</f>
        <v>1</v>
      </c>
      <c r="Y2190" s="19">
        <f>IF(SUMPRODUCT(($F$2:$F2190=F2190)*1)&gt;1,0,1)</f>
        <v>0</v>
      </c>
    </row>
    <row r="2191" spans="1:25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9" t="str">
        <f>VLOOKUP(Таблица1[[#This Row],[Region]],Таблица5[],2,FALSE)</f>
        <v>Kelly Williams</v>
      </c>
      <c r="W2191" s="19" t="str">
        <f>IFERROR(VLOOKUP(Таблица1[[#This Row],[Order ID]],Таблица4[],2,FALSE),"")</f>
        <v/>
      </c>
      <c r="X2191" s="19">
        <f>NOT(IFERROR(VLOOKUP(Таблица1[[#This Row],[Order ID]],Таблица4[],2,FALSE),0))*1</f>
        <v>1</v>
      </c>
      <c r="Y2191" s="19">
        <f>IF(SUMPRODUCT(($F$2:$F2191=F2191)*1)&gt;1,0,1)</f>
        <v>0</v>
      </c>
    </row>
    <row r="2192" spans="1:25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9" t="str">
        <f>VLOOKUP(Таблица1[[#This Row],[Region]],Таблица5[],2,FALSE)</f>
        <v>Anna Andreadi</v>
      </c>
      <c r="W2192" s="19" t="str">
        <f>IFERROR(VLOOKUP(Таблица1[[#This Row],[Order ID]],Таблица4[],2,FALSE),"")</f>
        <v/>
      </c>
      <c r="X2192" s="19">
        <f>NOT(IFERROR(VLOOKUP(Таблица1[[#This Row],[Order ID]],Таблица4[],2,FALSE),0))*1</f>
        <v>1</v>
      </c>
      <c r="Y2192" s="19">
        <f>IF(SUMPRODUCT(($F$2:$F2192=F2192)*1)&gt;1,0,1)</f>
        <v>0</v>
      </c>
    </row>
    <row r="2193" spans="1:25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9" t="str">
        <f>VLOOKUP(Таблица1[[#This Row],[Region]],Таблица5[],2,FALSE)</f>
        <v>Anna Andreadi</v>
      </c>
      <c r="W2193" s="19" t="str">
        <f>IFERROR(VLOOKUP(Таблица1[[#This Row],[Order ID]],Таблица4[],2,FALSE),"")</f>
        <v/>
      </c>
      <c r="X2193" s="19">
        <f>NOT(IFERROR(VLOOKUP(Таблица1[[#This Row],[Order ID]],Таблица4[],2,FALSE),0))*1</f>
        <v>1</v>
      </c>
      <c r="Y2193" s="19">
        <f>IF(SUMPRODUCT(($F$2:$F2193=F2193)*1)&gt;1,0,1)</f>
        <v>0</v>
      </c>
    </row>
    <row r="2194" spans="1:25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9" t="str">
        <f>VLOOKUP(Таблица1[[#This Row],[Region]],Таблица5[],2,FALSE)</f>
        <v>Anna Andreadi</v>
      </c>
      <c r="W2194" s="19" t="str">
        <f>IFERROR(VLOOKUP(Таблица1[[#This Row],[Order ID]],Таблица4[],2,FALSE),"")</f>
        <v/>
      </c>
      <c r="X2194" s="19">
        <f>NOT(IFERROR(VLOOKUP(Таблица1[[#This Row],[Order ID]],Таблица4[],2,FALSE),0))*1</f>
        <v>1</v>
      </c>
      <c r="Y2194" s="19">
        <f>IF(SUMPRODUCT(($F$2:$F2194=F2194)*1)&gt;1,0,1)</f>
        <v>0</v>
      </c>
    </row>
    <row r="2195" spans="1:25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9" t="str">
        <f>VLOOKUP(Таблица1[[#This Row],[Region]],Таблица5[],2,FALSE)</f>
        <v>Anna Andreadi</v>
      </c>
      <c r="W2195" s="19" t="str">
        <f>IFERROR(VLOOKUP(Таблица1[[#This Row],[Order ID]],Таблица4[],2,FALSE),"")</f>
        <v/>
      </c>
      <c r="X2195" s="19">
        <f>NOT(IFERROR(VLOOKUP(Таблица1[[#This Row],[Order ID]],Таблица4[],2,FALSE),0))*1</f>
        <v>1</v>
      </c>
      <c r="Y2195" s="19">
        <f>IF(SUMPRODUCT(($F$2:$F2195=F2195)*1)&gt;1,0,1)</f>
        <v>0</v>
      </c>
    </row>
    <row r="2196" spans="1:25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9" t="str">
        <f>VLOOKUP(Таблица1[[#This Row],[Region]],Таблица5[],2,FALSE)</f>
        <v>Anna Andreadi</v>
      </c>
      <c r="W2196" s="19" t="str">
        <f>IFERROR(VLOOKUP(Таблица1[[#This Row],[Order ID]],Таблица4[],2,FALSE),"")</f>
        <v/>
      </c>
      <c r="X2196" s="19">
        <f>NOT(IFERROR(VLOOKUP(Таблица1[[#This Row],[Order ID]],Таблица4[],2,FALSE),0))*1</f>
        <v>1</v>
      </c>
      <c r="Y2196" s="19">
        <f>IF(SUMPRODUCT(($F$2:$F2196=F2196)*1)&gt;1,0,1)</f>
        <v>0</v>
      </c>
    </row>
    <row r="2197" spans="1:25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9" t="str">
        <f>VLOOKUP(Таблица1[[#This Row],[Region]],Таблица5[],2,FALSE)</f>
        <v>Anna Andreadi</v>
      </c>
      <c r="W2197" s="19" t="str">
        <f>IFERROR(VLOOKUP(Таблица1[[#This Row],[Order ID]],Таблица4[],2,FALSE),"")</f>
        <v/>
      </c>
      <c r="X2197" s="19">
        <f>NOT(IFERROR(VLOOKUP(Таблица1[[#This Row],[Order ID]],Таблица4[],2,FALSE),0))*1</f>
        <v>1</v>
      </c>
      <c r="Y2197" s="19">
        <f>IF(SUMPRODUCT(($F$2:$F2197=F2197)*1)&gt;1,0,1)</f>
        <v>0</v>
      </c>
    </row>
    <row r="2198" spans="1:25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9" t="str">
        <f>VLOOKUP(Таблица1[[#This Row],[Region]],Таблица5[],2,FALSE)</f>
        <v>Cassandra Brandow</v>
      </c>
      <c r="W2198" s="19">
        <f>IFERROR(VLOOKUP(Таблица1[[#This Row],[Order ID]],Таблица4[],2,FALSE),"")</f>
        <v>1</v>
      </c>
      <c r="X2198" s="19">
        <f>NOT(IFERROR(VLOOKUP(Таблица1[[#This Row],[Order ID]],Таблица4[],2,FALSE),0))*1</f>
        <v>0</v>
      </c>
      <c r="Y2198" s="19">
        <f>IF(SUMPRODUCT(($F$2:$F2198=F2198)*1)&gt;1,0,1)</f>
        <v>0</v>
      </c>
    </row>
    <row r="2199" spans="1:25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9" t="str">
        <f>VLOOKUP(Таблица1[[#This Row],[Region]],Таблица5[],2,FALSE)</f>
        <v>Cassandra Brandow</v>
      </c>
      <c r="W2199" s="19" t="str">
        <f>IFERROR(VLOOKUP(Таблица1[[#This Row],[Order ID]],Таблица4[],2,FALSE),"")</f>
        <v/>
      </c>
      <c r="X2199" s="19">
        <f>NOT(IFERROR(VLOOKUP(Таблица1[[#This Row],[Order ID]],Таблица4[],2,FALSE),0))*1</f>
        <v>1</v>
      </c>
      <c r="Y2199" s="19">
        <f>IF(SUMPRODUCT(($F$2:$F2199=F2199)*1)&gt;1,0,1)</f>
        <v>0</v>
      </c>
    </row>
    <row r="2200" spans="1:25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9" t="str">
        <f>VLOOKUP(Таблица1[[#This Row],[Region]],Таблица5[],2,FALSE)</f>
        <v>Chuck Magee</v>
      </c>
      <c r="W2200" s="19" t="str">
        <f>IFERROR(VLOOKUP(Таблица1[[#This Row],[Order ID]],Таблица4[],2,FALSE),"")</f>
        <v/>
      </c>
      <c r="X2200" s="19">
        <f>NOT(IFERROR(VLOOKUP(Таблица1[[#This Row],[Order ID]],Таблица4[],2,FALSE),0))*1</f>
        <v>1</v>
      </c>
      <c r="Y2200" s="19">
        <f>IF(SUMPRODUCT(($F$2:$F2200=F2200)*1)&gt;1,0,1)</f>
        <v>0</v>
      </c>
    </row>
    <row r="2201" spans="1:25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9" t="str">
        <f>VLOOKUP(Таблица1[[#This Row],[Region]],Таблица5[],2,FALSE)</f>
        <v>Chuck Magee</v>
      </c>
      <c r="W2201" s="19" t="str">
        <f>IFERROR(VLOOKUP(Таблица1[[#This Row],[Order ID]],Таблица4[],2,FALSE),"")</f>
        <v/>
      </c>
      <c r="X2201" s="19">
        <f>NOT(IFERROR(VLOOKUP(Таблица1[[#This Row],[Order ID]],Таблица4[],2,FALSE),0))*1</f>
        <v>1</v>
      </c>
      <c r="Y2201" s="19">
        <f>IF(SUMPRODUCT(($F$2:$F2201=F2201)*1)&gt;1,0,1)</f>
        <v>0</v>
      </c>
    </row>
    <row r="2202" spans="1:25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9" t="str">
        <f>VLOOKUP(Таблица1[[#This Row],[Region]],Таблица5[],2,FALSE)</f>
        <v>Cassandra Brandow</v>
      </c>
      <c r="W2202" s="19" t="str">
        <f>IFERROR(VLOOKUP(Таблица1[[#This Row],[Order ID]],Таблица4[],2,FALSE),"")</f>
        <v/>
      </c>
      <c r="X2202" s="19">
        <f>NOT(IFERROR(VLOOKUP(Таблица1[[#This Row],[Order ID]],Таблица4[],2,FALSE),0))*1</f>
        <v>1</v>
      </c>
      <c r="Y2202" s="19">
        <f>IF(SUMPRODUCT(($F$2:$F2202=F2202)*1)&gt;1,0,1)</f>
        <v>0</v>
      </c>
    </row>
    <row r="2203" spans="1:25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9" t="str">
        <f>VLOOKUP(Таблица1[[#This Row],[Region]],Таблица5[],2,FALSE)</f>
        <v>Cassandra Brandow</v>
      </c>
      <c r="W2203" s="19" t="str">
        <f>IFERROR(VLOOKUP(Таблица1[[#This Row],[Order ID]],Таблица4[],2,FALSE),"")</f>
        <v/>
      </c>
      <c r="X2203" s="19">
        <f>NOT(IFERROR(VLOOKUP(Таблица1[[#This Row],[Order ID]],Таблица4[],2,FALSE),0))*1</f>
        <v>1</v>
      </c>
      <c r="Y2203" s="19">
        <f>IF(SUMPRODUCT(($F$2:$F2203=F2203)*1)&gt;1,0,1)</f>
        <v>0</v>
      </c>
    </row>
    <row r="2204" spans="1:25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9" t="str">
        <f>VLOOKUP(Таблица1[[#This Row],[Region]],Таблица5[],2,FALSE)</f>
        <v>Anna Andreadi</v>
      </c>
      <c r="W2204" s="19" t="str">
        <f>IFERROR(VLOOKUP(Таблица1[[#This Row],[Order ID]],Таблица4[],2,FALSE),"")</f>
        <v/>
      </c>
      <c r="X2204" s="19">
        <f>NOT(IFERROR(VLOOKUP(Таблица1[[#This Row],[Order ID]],Таблица4[],2,FALSE),0))*1</f>
        <v>1</v>
      </c>
      <c r="Y2204" s="19">
        <f>IF(SUMPRODUCT(($F$2:$F2204=F2204)*1)&gt;1,0,1)</f>
        <v>0</v>
      </c>
    </row>
    <row r="2205" spans="1:25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9" t="str">
        <f>VLOOKUP(Таблица1[[#This Row],[Region]],Таблица5[],2,FALSE)</f>
        <v>Anna Andreadi</v>
      </c>
      <c r="W2205" s="19" t="str">
        <f>IFERROR(VLOOKUP(Таблица1[[#This Row],[Order ID]],Таблица4[],2,FALSE),"")</f>
        <v/>
      </c>
      <c r="X2205" s="19">
        <f>NOT(IFERROR(VLOOKUP(Таблица1[[#This Row],[Order ID]],Таблица4[],2,FALSE),0))*1</f>
        <v>1</v>
      </c>
      <c r="Y2205" s="19">
        <f>IF(SUMPRODUCT(($F$2:$F2205=F2205)*1)&gt;1,0,1)</f>
        <v>0</v>
      </c>
    </row>
    <row r="2206" spans="1:25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9" t="str">
        <f>VLOOKUP(Таблица1[[#This Row],[Region]],Таблица5[],2,FALSE)</f>
        <v>Chuck Magee</v>
      </c>
      <c r="W2206" s="19" t="str">
        <f>IFERROR(VLOOKUP(Таблица1[[#This Row],[Order ID]],Таблица4[],2,FALSE),"")</f>
        <v/>
      </c>
      <c r="X2206" s="19">
        <f>NOT(IFERROR(VLOOKUP(Таблица1[[#This Row],[Order ID]],Таблица4[],2,FALSE),0))*1</f>
        <v>1</v>
      </c>
      <c r="Y2206" s="19">
        <f>IF(SUMPRODUCT(($F$2:$F2206=F2206)*1)&gt;1,0,1)</f>
        <v>0</v>
      </c>
    </row>
    <row r="2207" spans="1:25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9" t="str">
        <f>VLOOKUP(Таблица1[[#This Row],[Region]],Таблица5[],2,FALSE)</f>
        <v>Cassandra Brandow</v>
      </c>
      <c r="W2207" s="19" t="str">
        <f>IFERROR(VLOOKUP(Таблица1[[#This Row],[Order ID]],Таблица4[],2,FALSE),"")</f>
        <v/>
      </c>
      <c r="X2207" s="19">
        <f>NOT(IFERROR(VLOOKUP(Таблица1[[#This Row],[Order ID]],Таблица4[],2,FALSE),0))*1</f>
        <v>1</v>
      </c>
      <c r="Y2207" s="19">
        <f>IF(SUMPRODUCT(($F$2:$F2207=F2207)*1)&gt;1,0,1)</f>
        <v>0</v>
      </c>
    </row>
    <row r="2208" spans="1:25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9" t="str">
        <f>VLOOKUP(Таблица1[[#This Row],[Region]],Таблица5[],2,FALSE)</f>
        <v>Kelly Williams</v>
      </c>
      <c r="W2208" s="19" t="str">
        <f>IFERROR(VLOOKUP(Таблица1[[#This Row],[Order ID]],Таблица4[],2,FALSE),"")</f>
        <v/>
      </c>
      <c r="X2208" s="19">
        <f>NOT(IFERROR(VLOOKUP(Таблица1[[#This Row],[Order ID]],Таблица4[],2,FALSE),0))*1</f>
        <v>1</v>
      </c>
      <c r="Y2208" s="19">
        <f>IF(SUMPRODUCT(($F$2:$F2208=F2208)*1)&gt;1,0,1)</f>
        <v>1</v>
      </c>
    </row>
    <row r="2209" spans="1:25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9" t="str">
        <f>VLOOKUP(Таблица1[[#This Row],[Region]],Таблица5[],2,FALSE)</f>
        <v>Kelly Williams</v>
      </c>
      <c r="W2209" s="19" t="str">
        <f>IFERROR(VLOOKUP(Таблица1[[#This Row],[Order ID]],Таблица4[],2,FALSE),"")</f>
        <v/>
      </c>
      <c r="X2209" s="19">
        <f>NOT(IFERROR(VLOOKUP(Таблица1[[#This Row],[Order ID]],Таблица4[],2,FALSE),0))*1</f>
        <v>1</v>
      </c>
      <c r="Y2209" s="19">
        <f>IF(SUMPRODUCT(($F$2:$F2209=F2209)*1)&gt;1,0,1)</f>
        <v>0</v>
      </c>
    </row>
    <row r="2210" spans="1:25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9" t="str">
        <f>VLOOKUP(Таблица1[[#This Row],[Region]],Таблица5[],2,FALSE)</f>
        <v>Chuck Magee</v>
      </c>
      <c r="W2210" s="19" t="str">
        <f>IFERROR(VLOOKUP(Таблица1[[#This Row],[Order ID]],Таблица4[],2,FALSE),"")</f>
        <v/>
      </c>
      <c r="X2210" s="19">
        <f>NOT(IFERROR(VLOOKUP(Таблица1[[#This Row],[Order ID]],Таблица4[],2,FALSE),0))*1</f>
        <v>1</v>
      </c>
      <c r="Y2210" s="19">
        <f>IF(SUMPRODUCT(($F$2:$F2210=F2210)*1)&gt;1,0,1)</f>
        <v>0</v>
      </c>
    </row>
    <row r="2211" spans="1:25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9" t="str">
        <f>VLOOKUP(Таблица1[[#This Row],[Region]],Таблица5[],2,FALSE)</f>
        <v>Chuck Magee</v>
      </c>
      <c r="W2211" s="19" t="str">
        <f>IFERROR(VLOOKUP(Таблица1[[#This Row],[Order ID]],Таблица4[],2,FALSE),"")</f>
        <v/>
      </c>
      <c r="X2211" s="19">
        <f>NOT(IFERROR(VLOOKUP(Таблица1[[#This Row],[Order ID]],Таблица4[],2,FALSE),0))*1</f>
        <v>1</v>
      </c>
      <c r="Y2211" s="19">
        <f>IF(SUMPRODUCT(($F$2:$F2211=F2211)*1)&gt;1,0,1)</f>
        <v>1</v>
      </c>
    </row>
    <row r="2212" spans="1:25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9" t="str">
        <f>VLOOKUP(Таблица1[[#This Row],[Region]],Таблица5[],2,FALSE)</f>
        <v>Chuck Magee</v>
      </c>
      <c r="W2212" s="19" t="str">
        <f>IFERROR(VLOOKUP(Таблица1[[#This Row],[Order ID]],Таблица4[],2,FALSE),"")</f>
        <v/>
      </c>
      <c r="X2212" s="19">
        <f>NOT(IFERROR(VLOOKUP(Таблица1[[#This Row],[Order ID]],Таблица4[],2,FALSE),0))*1</f>
        <v>1</v>
      </c>
      <c r="Y2212" s="19">
        <f>IF(SUMPRODUCT(($F$2:$F2212=F2212)*1)&gt;1,0,1)</f>
        <v>0</v>
      </c>
    </row>
    <row r="2213" spans="1:25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9" t="str">
        <f>VLOOKUP(Таблица1[[#This Row],[Region]],Таблица5[],2,FALSE)</f>
        <v>Kelly Williams</v>
      </c>
      <c r="W2213" s="19" t="str">
        <f>IFERROR(VLOOKUP(Таблица1[[#This Row],[Order ID]],Таблица4[],2,FALSE),"")</f>
        <v/>
      </c>
      <c r="X2213" s="19">
        <f>NOT(IFERROR(VLOOKUP(Таблица1[[#This Row],[Order ID]],Таблица4[],2,FALSE),0))*1</f>
        <v>1</v>
      </c>
      <c r="Y2213" s="19">
        <f>IF(SUMPRODUCT(($F$2:$F2213=F2213)*1)&gt;1,0,1)</f>
        <v>0</v>
      </c>
    </row>
    <row r="2214" spans="1:25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9" t="str">
        <f>VLOOKUP(Таблица1[[#This Row],[Region]],Таблица5[],2,FALSE)</f>
        <v>Chuck Magee</v>
      </c>
      <c r="W2214" s="19" t="str">
        <f>IFERROR(VLOOKUP(Таблица1[[#This Row],[Order ID]],Таблица4[],2,FALSE),"")</f>
        <v/>
      </c>
      <c r="X2214" s="19">
        <f>NOT(IFERROR(VLOOKUP(Таблица1[[#This Row],[Order ID]],Таблица4[],2,FALSE),0))*1</f>
        <v>1</v>
      </c>
      <c r="Y2214" s="19">
        <f>IF(SUMPRODUCT(($F$2:$F2214=F2214)*1)&gt;1,0,1)</f>
        <v>0</v>
      </c>
    </row>
    <row r="2215" spans="1:25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9" t="str">
        <f>VLOOKUP(Таблица1[[#This Row],[Region]],Таблица5[],2,FALSE)</f>
        <v>Anna Andreadi</v>
      </c>
      <c r="W2215" s="19" t="str">
        <f>IFERROR(VLOOKUP(Таблица1[[#This Row],[Order ID]],Таблица4[],2,FALSE),"")</f>
        <v/>
      </c>
      <c r="X2215" s="19">
        <f>NOT(IFERROR(VLOOKUP(Таблица1[[#This Row],[Order ID]],Таблица4[],2,FALSE),0))*1</f>
        <v>1</v>
      </c>
      <c r="Y2215" s="19">
        <f>IF(SUMPRODUCT(($F$2:$F2215=F2215)*1)&gt;1,0,1)</f>
        <v>0</v>
      </c>
    </row>
    <row r="2216" spans="1:25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9" t="str">
        <f>VLOOKUP(Таблица1[[#This Row],[Region]],Таблица5[],2,FALSE)</f>
        <v>Anna Andreadi</v>
      </c>
      <c r="W2216" s="19" t="str">
        <f>IFERROR(VLOOKUP(Таблица1[[#This Row],[Order ID]],Таблица4[],2,FALSE),"")</f>
        <v/>
      </c>
      <c r="X2216" s="19">
        <f>NOT(IFERROR(VLOOKUP(Таблица1[[#This Row],[Order ID]],Таблица4[],2,FALSE),0))*1</f>
        <v>1</v>
      </c>
      <c r="Y2216" s="19">
        <f>IF(SUMPRODUCT(($F$2:$F2216=F2216)*1)&gt;1,0,1)</f>
        <v>0</v>
      </c>
    </row>
    <row r="2217" spans="1:25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9" t="str">
        <f>VLOOKUP(Таблица1[[#This Row],[Region]],Таблица5[],2,FALSE)</f>
        <v>Anna Andreadi</v>
      </c>
      <c r="W2217" s="19" t="str">
        <f>IFERROR(VLOOKUP(Таблица1[[#This Row],[Order ID]],Таблица4[],2,FALSE),"")</f>
        <v/>
      </c>
      <c r="X2217" s="19">
        <f>NOT(IFERROR(VLOOKUP(Таблица1[[#This Row],[Order ID]],Таблица4[],2,FALSE),0))*1</f>
        <v>1</v>
      </c>
      <c r="Y2217" s="19">
        <f>IF(SUMPRODUCT(($F$2:$F2217=F2217)*1)&gt;1,0,1)</f>
        <v>0</v>
      </c>
    </row>
    <row r="2218" spans="1:25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9" t="str">
        <f>VLOOKUP(Таблица1[[#This Row],[Region]],Таблица5[],2,FALSE)</f>
        <v>Anna Andreadi</v>
      </c>
      <c r="W2218" s="19" t="str">
        <f>IFERROR(VLOOKUP(Таблица1[[#This Row],[Order ID]],Таблица4[],2,FALSE),"")</f>
        <v/>
      </c>
      <c r="X2218" s="19">
        <f>NOT(IFERROR(VLOOKUP(Таблица1[[#This Row],[Order ID]],Таблица4[],2,FALSE),0))*1</f>
        <v>1</v>
      </c>
      <c r="Y2218" s="19">
        <f>IF(SUMPRODUCT(($F$2:$F2218=F2218)*1)&gt;1,0,1)</f>
        <v>0</v>
      </c>
    </row>
    <row r="2219" spans="1:25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9" t="str">
        <f>VLOOKUP(Таблица1[[#This Row],[Region]],Таблица5[],2,FALSE)</f>
        <v>Cassandra Brandow</v>
      </c>
      <c r="W2219" s="19" t="str">
        <f>IFERROR(VLOOKUP(Таблица1[[#This Row],[Order ID]],Таблица4[],2,FALSE),"")</f>
        <v/>
      </c>
      <c r="X2219" s="19">
        <f>NOT(IFERROR(VLOOKUP(Таблица1[[#This Row],[Order ID]],Таблица4[],2,FALSE),0))*1</f>
        <v>1</v>
      </c>
      <c r="Y2219" s="19">
        <f>IF(SUMPRODUCT(($F$2:$F2219=F2219)*1)&gt;1,0,1)</f>
        <v>1</v>
      </c>
    </row>
    <row r="2220" spans="1:25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9" t="str">
        <f>VLOOKUP(Таблица1[[#This Row],[Region]],Таблица5[],2,FALSE)</f>
        <v>Anna Andreadi</v>
      </c>
      <c r="W2220" s="19" t="str">
        <f>IFERROR(VLOOKUP(Таблица1[[#This Row],[Order ID]],Таблица4[],2,FALSE),"")</f>
        <v/>
      </c>
      <c r="X2220" s="19">
        <f>NOT(IFERROR(VLOOKUP(Таблица1[[#This Row],[Order ID]],Таблица4[],2,FALSE),0))*1</f>
        <v>1</v>
      </c>
      <c r="Y2220" s="19">
        <f>IF(SUMPRODUCT(($F$2:$F2220=F2220)*1)&gt;1,0,1)</f>
        <v>1</v>
      </c>
    </row>
    <row r="2221" spans="1:25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9" t="str">
        <f>VLOOKUP(Таблица1[[#This Row],[Region]],Таблица5[],2,FALSE)</f>
        <v>Anna Andreadi</v>
      </c>
      <c r="W2221" s="19" t="str">
        <f>IFERROR(VLOOKUP(Таблица1[[#This Row],[Order ID]],Таблица4[],2,FALSE),"")</f>
        <v/>
      </c>
      <c r="X2221" s="19">
        <f>NOT(IFERROR(VLOOKUP(Таблица1[[#This Row],[Order ID]],Таблица4[],2,FALSE),0))*1</f>
        <v>1</v>
      </c>
      <c r="Y2221" s="19">
        <f>IF(SUMPRODUCT(($F$2:$F2221=F2221)*1)&gt;1,0,1)</f>
        <v>0</v>
      </c>
    </row>
    <row r="2222" spans="1:25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9" t="str">
        <f>VLOOKUP(Таблица1[[#This Row],[Region]],Таблица5[],2,FALSE)</f>
        <v>Anna Andreadi</v>
      </c>
      <c r="W2222" s="19" t="str">
        <f>IFERROR(VLOOKUP(Таблица1[[#This Row],[Order ID]],Таблица4[],2,FALSE),"")</f>
        <v/>
      </c>
      <c r="X2222" s="19">
        <f>NOT(IFERROR(VLOOKUP(Таблица1[[#This Row],[Order ID]],Таблица4[],2,FALSE),0))*1</f>
        <v>1</v>
      </c>
      <c r="Y2222" s="19">
        <f>IF(SUMPRODUCT(($F$2:$F2222=F2222)*1)&gt;1,0,1)</f>
        <v>0</v>
      </c>
    </row>
    <row r="2223" spans="1:25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9" t="str">
        <f>VLOOKUP(Таблица1[[#This Row],[Region]],Таблица5[],2,FALSE)</f>
        <v>Chuck Magee</v>
      </c>
      <c r="W2223" s="19" t="str">
        <f>IFERROR(VLOOKUP(Таблица1[[#This Row],[Order ID]],Таблица4[],2,FALSE),"")</f>
        <v/>
      </c>
      <c r="X2223" s="19">
        <f>NOT(IFERROR(VLOOKUP(Таблица1[[#This Row],[Order ID]],Таблица4[],2,FALSE),0))*1</f>
        <v>1</v>
      </c>
      <c r="Y2223" s="19">
        <f>IF(SUMPRODUCT(($F$2:$F2223=F2223)*1)&gt;1,0,1)</f>
        <v>1</v>
      </c>
    </row>
    <row r="2224" spans="1:25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9" t="str">
        <f>VLOOKUP(Таблица1[[#This Row],[Region]],Таблица5[],2,FALSE)</f>
        <v>Chuck Magee</v>
      </c>
      <c r="W2224" s="19" t="str">
        <f>IFERROR(VLOOKUP(Таблица1[[#This Row],[Order ID]],Таблица4[],2,FALSE),"")</f>
        <v/>
      </c>
      <c r="X2224" s="19">
        <f>NOT(IFERROR(VLOOKUP(Таблица1[[#This Row],[Order ID]],Таблица4[],2,FALSE),0))*1</f>
        <v>1</v>
      </c>
      <c r="Y2224" s="19">
        <f>IF(SUMPRODUCT(($F$2:$F2224=F2224)*1)&gt;1,0,1)</f>
        <v>0</v>
      </c>
    </row>
    <row r="2225" spans="1:25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9" t="str">
        <f>VLOOKUP(Таблица1[[#This Row],[Region]],Таблица5[],2,FALSE)</f>
        <v>Chuck Magee</v>
      </c>
      <c r="W2225" s="19" t="str">
        <f>IFERROR(VLOOKUP(Таблица1[[#This Row],[Order ID]],Таблица4[],2,FALSE),"")</f>
        <v/>
      </c>
      <c r="X2225" s="19">
        <f>NOT(IFERROR(VLOOKUP(Таблица1[[#This Row],[Order ID]],Таблица4[],2,FALSE),0))*1</f>
        <v>1</v>
      </c>
      <c r="Y2225" s="19">
        <f>IF(SUMPRODUCT(($F$2:$F2225=F2225)*1)&gt;1,0,1)</f>
        <v>0</v>
      </c>
    </row>
    <row r="2226" spans="1:25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9" t="str">
        <f>VLOOKUP(Таблица1[[#This Row],[Region]],Таблица5[],2,FALSE)</f>
        <v>Chuck Magee</v>
      </c>
      <c r="W2226" s="19" t="str">
        <f>IFERROR(VLOOKUP(Таблица1[[#This Row],[Order ID]],Таблица4[],2,FALSE),"")</f>
        <v/>
      </c>
      <c r="X2226" s="19">
        <f>NOT(IFERROR(VLOOKUP(Таблица1[[#This Row],[Order ID]],Таблица4[],2,FALSE),0))*1</f>
        <v>1</v>
      </c>
      <c r="Y2226" s="19">
        <f>IF(SUMPRODUCT(($F$2:$F2226=F2226)*1)&gt;1,0,1)</f>
        <v>0</v>
      </c>
    </row>
    <row r="2227" spans="1:25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9" t="str">
        <f>VLOOKUP(Таблица1[[#This Row],[Region]],Таблица5[],2,FALSE)</f>
        <v>Anna Andreadi</v>
      </c>
      <c r="W2227" s="19" t="str">
        <f>IFERROR(VLOOKUP(Таблица1[[#This Row],[Order ID]],Таблица4[],2,FALSE),"")</f>
        <v/>
      </c>
      <c r="X2227" s="19">
        <f>NOT(IFERROR(VLOOKUP(Таблица1[[#This Row],[Order ID]],Таблица4[],2,FALSE),0))*1</f>
        <v>1</v>
      </c>
      <c r="Y2227" s="19">
        <f>IF(SUMPRODUCT(($F$2:$F2227=F2227)*1)&gt;1,0,1)</f>
        <v>1</v>
      </c>
    </row>
    <row r="2228" spans="1:25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9" t="str">
        <f>VLOOKUP(Таблица1[[#This Row],[Region]],Таблица5[],2,FALSE)</f>
        <v>Kelly Williams</v>
      </c>
      <c r="W2228" s="19" t="str">
        <f>IFERROR(VLOOKUP(Таблица1[[#This Row],[Order ID]],Таблица4[],2,FALSE),"")</f>
        <v/>
      </c>
      <c r="X2228" s="19">
        <f>NOT(IFERROR(VLOOKUP(Таблица1[[#This Row],[Order ID]],Таблица4[],2,FALSE),0))*1</f>
        <v>1</v>
      </c>
      <c r="Y2228" s="19">
        <f>IF(SUMPRODUCT(($F$2:$F2228=F2228)*1)&gt;1,0,1)</f>
        <v>0</v>
      </c>
    </row>
    <row r="2229" spans="1:25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9" t="str">
        <f>VLOOKUP(Таблица1[[#This Row],[Region]],Таблица5[],2,FALSE)</f>
        <v>Kelly Williams</v>
      </c>
      <c r="W2229" s="19" t="str">
        <f>IFERROR(VLOOKUP(Таблица1[[#This Row],[Order ID]],Таблица4[],2,FALSE),"")</f>
        <v/>
      </c>
      <c r="X2229" s="19">
        <f>NOT(IFERROR(VLOOKUP(Таблица1[[#This Row],[Order ID]],Таблица4[],2,FALSE),0))*1</f>
        <v>1</v>
      </c>
      <c r="Y2229" s="19">
        <f>IF(SUMPRODUCT(($F$2:$F2229=F2229)*1)&gt;1,0,1)</f>
        <v>0</v>
      </c>
    </row>
    <row r="2230" spans="1:25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9" t="str">
        <f>VLOOKUP(Таблица1[[#This Row],[Region]],Таблица5[],2,FALSE)</f>
        <v>Chuck Magee</v>
      </c>
      <c r="W2230" s="19" t="str">
        <f>IFERROR(VLOOKUP(Таблица1[[#This Row],[Order ID]],Таблица4[],2,FALSE),"")</f>
        <v/>
      </c>
      <c r="X2230" s="19">
        <f>NOT(IFERROR(VLOOKUP(Таблица1[[#This Row],[Order ID]],Таблица4[],2,FALSE),0))*1</f>
        <v>1</v>
      </c>
      <c r="Y2230" s="19">
        <f>IF(SUMPRODUCT(($F$2:$F2230=F2230)*1)&gt;1,0,1)</f>
        <v>0</v>
      </c>
    </row>
    <row r="2231" spans="1:25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9" t="str">
        <f>VLOOKUP(Таблица1[[#This Row],[Region]],Таблица5[],2,FALSE)</f>
        <v>Anna Andreadi</v>
      </c>
      <c r="W2231" s="19" t="str">
        <f>IFERROR(VLOOKUP(Таблица1[[#This Row],[Order ID]],Таблица4[],2,FALSE),"")</f>
        <v/>
      </c>
      <c r="X2231" s="19">
        <f>NOT(IFERROR(VLOOKUP(Таблица1[[#This Row],[Order ID]],Таблица4[],2,FALSE),0))*1</f>
        <v>1</v>
      </c>
      <c r="Y2231" s="19">
        <f>IF(SUMPRODUCT(($F$2:$F2231=F2231)*1)&gt;1,0,1)</f>
        <v>0</v>
      </c>
    </row>
    <row r="2232" spans="1:25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9" t="str">
        <f>VLOOKUP(Таблица1[[#This Row],[Region]],Таблица5[],2,FALSE)</f>
        <v>Anna Andreadi</v>
      </c>
      <c r="W2232" s="19" t="str">
        <f>IFERROR(VLOOKUP(Таблица1[[#This Row],[Order ID]],Таблица4[],2,FALSE),"")</f>
        <v/>
      </c>
      <c r="X2232" s="19">
        <f>NOT(IFERROR(VLOOKUP(Таблица1[[#This Row],[Order ID]],Таблица4[],2,FALSE),0))*1</f>
        <v>1</v>
      </c>
      <c r="Y2232" s="19">
        <f>IF(SUMPRODUCT(($F$2:$F2232=F2232)*1)&gt;1,0,1)</f>
        <v>0</v>
      </c>
    </row>
    <row r="2233" spans="1:25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9" t="str">
        <f>VLOOKUP(Таблица1[[#This Row],[Region]],Таблица5[],2,FALSE)</f>
        <v>Kelly Williams</v>
      </c>
      <c r="W2233" s="19" t="str">
        <f>IFERROR(VLOOKUP(Таблица1[[#This Row],[Order ID]],Таблица4[],2,FALSE),"")</f>
        <v/>
      </c>
      <c r="X2233" s="19">
        <f>NOT(IFERROR(VLOOKUP(Таблица1[[#This Row],[Order ID]],Таблица4[],2,FALSE),0))*1</f>
        <v>1</v>
      </c>
      <c r="Y2233" s="19">
        <f>IF(SUMPRODUCT(($F$2:$F2233=F2233)*1)&gt;1,0,1)</f>
        <v>1</v>
      </c>
    </row>
    <row r="2234" spans="1:25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9" t="str">
        <f>VLOOKUP(Таблица1[[#This Row],[Region]],Таблица5[],2,FALSE)</f>
        <v>Kelly Williams</v>
      </c>
      <c r="W2234" s="19" t="str">
        <f>IFERROR(VLOOKUP(Таблица1[[#This Row],[Order ID]],Таблица4[],2,FALSE),"")</f>
        <v/>
      </c>
      <c r="X2234" s="19">
        <f>NOT(IFERROR(VLOOKUP(Таблица1[[#This Row],[Order ID]],Таблица4[],2,FALSE),0))*1</f>
        <v>1</v>
      </c>
      <c r="Y2234" s="19">
        <f>IF(SUMPRODUCT(($F$2:$F2234=F2234)*1)&gt;1,0,1)</f>
        <v>0</v>
      </c>
    </row>
    <row r="2235" spans="1:25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9" t="str">
        <f>VLOOKUP(Таблица1[[#This Row],[Region]],Таблица5[],2,FALSE)</f>
        <v>Anna Andreadi</v>
      </c>
      <c r="W2235" s="19" t="str">
        <f>IFERROR(VLOOKUP(Таблица1[[#This Row],[Order ID]],Таблица4[],2,FALSE),"")</f>
        <v/>
      </c>
      <c r="X2235" s="19">
        <f>NOT(IFERROR(VLOOKUP(Таблица1[[#This Row],[Order ID]],Таблица4[],2,FALSE),0))*1</f>
        <v>1</v>
      </c>
      <c r="Y2235" s="19">
        <f>IF(SUMPRODUCT(($F$2:$F2235=F2235)*1)&gt;1,0,1)</f>
        <v>0</v>
      </c>
    </row>
    <row r="2236" spans="1:25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9" t="str">
        <f>VLOOKUP(Таблица1[[#This Row],[Region]],Таблица5[],2,FALSE)</f>
        <v>Chuck Magee</v>
      </c>
      <c r="W2236" s="19" t="str">
        <f>IFERROR(VLOOKUP(Таблица1[[#This Row],[Order ID]],Таблица4[],2,FALSE),"")</f>
        <v/>
      </c>
      <c r="X2236" s="19">
        <f>NOT(IFERROR(VLOOKUP(Таблица1[[#This Row],[Order ID]],Таблица4[],2,FALSE),0))*1</f>
        <v>1</v>
      </c>
      <c r="Y2236" s="19">
        <f>IF(SUMPRODUCT(($F$2:$F2236=F2236)*1)&gt;1,0,1)</f>
        <v>0</v>
      </c>
    </row>
    <row r="2237" spans="1:25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9" t="str">
        <f>VLOOKUP(Таблица1[[#This Row],[Region]],Таблица5[],2,FALSE)</f>
        <v>Kelly Williams</v>
      </c>
      <c r="W2237" s="19" t="str">
        <f>IFERROR(VLOOKUP(Таблица1[[#This Row],[Order ID]],Таблица4[],2,FALSE),"")</f>
        <v/>
      </c>
      <c r="X2237" s="19">
        <f>NOT(IFERROR(VLOOKUP(Таблица1[[#This Row],[Order ID]],Таблица4[],2,FALSE),0))*1</f>
        <v>1</v>
      </c>
      <c r="Y2237" s="19">
        <f>IF(SUMPRODUCT(($F$2:$F2237=F2237)*1)&gt;1,0,1)</f>
        <v>0</v>
      </c>
    </row>
    <row r="2238" spans="1:25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9" t="str">
        <f>VLOOKUP(Таблица1[[#This Row],[Region]],Таблица5[],2,FALSE)</f>
        <v>Kelly Williams</v>
      </c>
      <c r="W2238" s="19" t="str">
        <f>IFERROR(VLOOKUP(Таблица1[[#This Row],[Order ID]],Таблица4[],2,FALSE),"")</f>
        <v/>
      </c>
      <c r="X2238" s="19">
        <f>NOT(IFERROR(VLOOKUP(Таблица1[[#This Row],[Order ID]],Таблица4[],2,FALSE),0))*1</f>
        <v>1</v>
      </c>
      <c r="Y2238" s="19">
        <f>IF(SUMPRODUCT(($F$2:$F2238=F2238)*1)&gt;1,0,1)</f>
        <v>0</v>
      </c>
    </row>
    <row r="2239" spans="1:25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9" t="str">
        <f>VLOOKUP(Таблица1[[#This Row],[Region]],Таблица5[],2,FALSE)</f>
        <v>Anna Andreadi</v>
      </c>
      <c r="W2239" s="19" t="str">
        <f>IFERROR(VLOOKUP(Таблица1[[#This Row],[Order ID]],Таблица4[],2,FALSE),"")</f>
        <v/>
      </c>
      <c r="X2239" s="19">
        <f>NOT(IFERROR(VLOOKUP(Таблица1[[#This Row],[Order ID]],Таблица4[],2,FALSE),0))*1</f>
        <v>1</v>
      </c>
      <c r="Y2239" s="19">
        <f>IF(SUMPRODUCT(($F$2:$F2239=F2239)*1)&gt;1,0,1)</f>
        <v>0</v>
      </c>
    </row>
    <row r="2240" spans="1:25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9" t="str">
        <f>VLOOKUP(Таблица1[[#This Row],[Region]],Таблица5[],2,FALSE)</f>
        <v>Kelly Williams</v>
      </c>
      <c r="W2240" s="19" t="str">
        <f>IFERROR(VLOOKUP(Таблица1[[#This Row],[Order ID]],Таблица4[],2,FALSE),"")</f>
        <v/>
      </c>
      <c r="X2240" s="19">
        <f>NOT(IFERROR(VLOOKUP(Таблица1[[#This Row],[Order ID]],Таблица4[],2,FALSE),0))*1</f>
        <v>1</v>
      </c>
      <c r="Y2240" s="19">
        <f>IF(SUMPRODUCT(($F$2:$F2240=F2240)*1)&gt;1,0,1)</f>
        <v>0</v>
      </c>
    </row>
    <row r="2241" spans="1:25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9" t="str">
        <f>VLOOKUP(Таблица1[[#This Row],[Region]],Таблица5[],2,FALSE)</f>
        <v>Anna Andreadi</v>
      </c>
      <c r="W2241" s="19" t="str">
        <f>IFERROR(VLOOKUP(Таблица1[[#This Row],[Order ID]],Таблица4[],2,FALSE),"")</f>
        <v/>
      </c>
      <c r="X2241" s="19">
        <f>NOT(IFERROR(VLOOKUP(Таблица1[[#This Row],[Order ID]],Таблица4[],2,FALSE),0))*1</f>
        <v>1</v>
      </c>
      <c r="Y2241" s="19">
        <f>IF(SUMPRODUCT(($F$2:$F2241=F2241)*1)&gt;1,0,1)</f>
        <v>1</v>
      </c>
    </row>
    <row r="2242" spans="1:25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9" t="str">
        <f>VLOOKUP(Таблица1[[#This Row],[Region]],Таблица5[],2,FALSE)</f>
        <v>Anna Andreadi</v>
      </c>
      <c r="W2242" s="19" t="str">
        <f>IFERROR(VLOOKUP(Таблица1[[#This Row],[Order ID]],Таблица4[],2,FALSE),"")</f>
        <v/>
      </c>
      <c r="X2242" s="19">
        <f>NOT(IFERROR(VLOOKUP(Таблица1[[#This Row],[Order ID]],Таблица4[],2,FALSE),0))*1</f>
        <v>1</v>
      </c>
      <c r="Y2242" s="19">
        <f>IF(SUMPRODUCT(($F$2:$F2242=F2242)*1)&gt;1,0,1)</f>
        <v>0</v>
      </c>
    </row>
    <row r="2243" spans="1:25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9" t="str">
        <f>VLOOKUP(Таблица1[[#This Row],[Region]],Таблица5[],2,FALSE)</f>
        <v>Chuck Magee</v>
      </c>
      <c r="W2243" s="19" t="str">
        <f>IFERROR(VLOOKUP(Таблица1[[#This Row],[Order ID]],Таблица4[],2,FALSE),"")</f>
        <v/>
      </c>
      <c r="X2243" s="19">
        <f>NOT(IFERROR(VLOOKUP(Таблица1[[#This Row],[Order ID]],Таблица4[],2,FALSE),0))*1</f>
        <v>1</v>
      </c>
      <c r="Y2243" s="19">
        <f>IF(SUMPRODUCT(($F$2:$F2243=F2243)*1)&gt;1,0,1)</f>
        <v>0</v>
      </c>
    </row>
    <row r="2244" spans="1:25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9" t="str">
        <f>VLOOKUP(Таблица1[[#This Row],[Region]],Таблица5[],2,FALSE)</f>
        <v>Anna Andreadi</v>
      </c>
      <c r="W2244" s="19">
        <f>IFERROR(VLOOKUP(Таблица1[[#This Row],[Order ID]],Таблица4[],2,FALSE),"")</f>
        <v>1</v>
      </c>
      <c r="X2244" s="19">
        <f>NOT(IFERROR(VLOOKUP(Таблица1[[#This Row],[Order ID]],Таблица4[],2,FALSE),0))*1</f>
        <v>0</v>
      </c>
      <c r="Y2244" s="19">
        <f>IF(SUMPRODUCT(($F$2:$F2244=F2244)*1)&gt;1,0,1)</f>
        <v>1</v>
      </c>
    </row>
    <row r="2245" spans="1:25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9" t="str">
        <f>VLOOKUP(Таблица1[[#This Row],[Region]],Таблица5[],2,FALSE)</f>
        <v>Anna Andreadi</v>
      </c>
      <c r="W2245" s="19">
        <f>IFERROR(VLOOKUP(Таблица1[[#This Row],[Order ID]],Таблица4[],2,FALSE),"")</f>
        <v>1</v>
      </c>
      <c r="X2245" s="19">
        <f>NOT(IFERROR(VLOOKUP(Таблица1[[#This Row],[Order ID]],Таблица4[],2,FALSE),0))*1</f>
        <v>0</v>
      </c>
      <c r="Y2245" s="19">
        <f>IF(SUMPRODUCT(($F$2:$F2245=F2245)*1)&gt;1,0,1)</f>
        <v>0</v>
      </c>
    </row>
    <row r="2246" spans="1:25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9" t="str">
        <f>VLOOKUP(Таблица1[[#This Row],[Region]],Таблица5[],2,FALSE)</f>
        <v>Anna Andreadi</v>
      </c>
      <c r="W2246" s="19">
        <f>IFERROR(VLOOKUP(Таблица1[[#This Row],[Order ID]],Таблица4[],2,FALSE),"")</f>
        <v>1</v>
      </c>
      <c r="X2246" s="19">
        <f>NOT(IFERROR(VLOOKUP(Таблица1[[#This Row],[Order ID]],Таблица4[],2,FALSE),0))*1</f>
        <v>0</v>
      </c>
      <c r="Y2246" s="19">
        <f>IF(SUMPRODUCT(($F$2:$F2246=F2246)*1)&gt;1,0,1)</f>
        <v>0</v>
      </c>
    </row>
    <row r="2247" spans="1:25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9" t="str">
        <f>VLOOKUP(Таблица1[[#This Row],[Region]],Таблица5[],2,FALSE)</f>
        <v>Anna Andreadi</v>
      </c>
      <c r="W2247" s="19">
        <f>IFERROR(VLOOKUP(Таблица1[[#This Row],[Order ID]],Таблица4[],2,FALSE),"")</f>
        <v>1</v>
      </c>
      <c r="X2247" s="19">
        <f>NOT(IFERROR(VLOOKUP(Таблица1[[#This Row],[Order ID]],Таблица4[],2,FALSE),0))*1</f>
        <v>0</v>
      </c>
      <c r="Y2247" s="19">
        <f>IF(SUMPRODUCT(($F$2:$F2247=F2247)*1)&gt;1,0,1)</f>
        <v>0</v>
      </c>
    </row>
    <row r="2248" spans="1:25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9" t="str">
        <f>VLOOKUP(Таблица1[[#This Row],[Region]],Таблица5[],2,FALSE)</f>
        <v>Anna Andreadi</v>
      </c>
      <c r="W2248" s="19">
        <f>IFERROR(VLOOKUP(Таблица1[[#This Row],[Order ID]],Таблица4[],2,FALSE),"")</f>
        <v>1</v>
      </c>
      <c r="X2248" s="19">
        <f>NOT(IFERROR(VLOOKUP(Таблица1[[#This Row],[Order ID]],Таблица4[],2,FALSE),0))*1</f>
        <v>0</v>
      </c>
      <c r="Y2248" s="19">
        <f>IF(SUMPRODUCT(($F$2:$F2248=F2248)*1)&gt;1,0,1)</f>
        <v>0</v>
      </c>
    </row>
    <row r="2249" spans="1:25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9" t="str">
        <f>VLOOKUP(Таблица1[[#This Row],[Region]],Таблица5[],2,FALSE)</f>
        <v>Anna Andreadi</v>
      </c>
      <c r="W2249" s="19">
        <f>IFERROR(VLOOKUP(Таблица1[[#This Row],[Order ID]],Таблица4[],2,FALSE),"")</f>
        <v>1</v>
      </c>
      <c r="X2249" s="19">
        <f>NOT(IFERROR(VLOOKUP(Таблица1[[#This Row],[Order ID]],Таблица4[],2,FALSE),0))*1</f>
        <v>0</v>
      </c>
      <c r="Y2249" s="19">
        <f>IF(SUMPRODUCT(($F$2:$F2249=F2249)*1)&gt;1,0,1)</f>
        <v>1</v>
      </c>
    </row>
    <row r="2250" spans="1:25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9" t="str">
        <f>VLOOKUP(Таблица1[[#This Row],[Region]],Таблица5[],2,FALSE)</f>
        <v>Anna Andreadi</v>
      </c>
      <c r="W2250" s="19">
        <f>IFERROR(VLOOKUP(Таблица1[[#This Row],[Order ID]],Таблица4[],2,FALSE),"")</f>
        <v>1</v>
      </c>
      <c r="X2250" s="19">
        <f>NOT(IFERROR(VLOOKUP(Таблица1[[#This Row],[Order ID]],Таблица4[],2,FALSE),0))*1</f>
        <v>0</v>
      </c>
      <c r="Y2250" s="19">
        <f>IF(SUMPRODUCT(($F$2:$F2250=F2250)*1)&gt;1,0,1)</f>
        <v>0</v>
      </c>
    </row>
    <row r="2251" spans="1:25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9" t="str">
        <f>VLOOKUP(Таблица1[[#This Row],[Region]],Таблица5[],2,FALSE)</f>
        <v>Anna Andreadi</v>
      </c>
      <c r="W2251" s="19">
        <f>IFERROR(VLOOKUP(Таблица1[[#This Row],[Order ID]],Таблица4[],2,FALSE),"")</f>
        <v>1</v>
      </c>
      <c r="X2251" s="19">
        <f>NOT(IFERROR(VLOOKUP(Таблица1[[#This Row],[Order ID]],Таблица4[],2,FALSE),0))*1</f>
        <v>0</v>
      </c>
      <c r="Y2251" s="19">
        <f>IF(SUMPRODUCT(($F$2:$F2251=F2251)*1)&gt;1,0,1)</f>
        <v>0</v>
      </c>
    </row>
    <row r="2252" spans="1:25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9" t="str">
        <f>VLOOKUP(Таблица1[[#This Row],[Region]],Таблица5[],2,FALSE)</f>
        <v>Anna Andreadi</v>
      </c>
      <c r="W2252" s="19">
        <f>IFERROR(VLOOKUP(Таблица1[[#This Row],[Order ID]],Таблица4[],2,FALSE),"")</f>
        <v>1</v>
      </c>
      <c r="X2252" s="19">
        <f>NOT(IFERROR(VLOOKUP(Таблица1[[#This Row],[Order ID]],Таблица4[],2,FALSE),0))*1</f>
        <v>0</v>
      </c>
      <c r="Y2252" s="19">
        <f>IF(SUMPRODUCT(($F$2:$F2252=F2252)*1)&gt;1,0,1)</f>
        <v>0</v>
      </c>
    </row>
    <row r="2253" spans="1:25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9" t="str">
        <f>VLOOKUP(Таблица1[[#This Row],[Region]],Таблица5[],2,FALSE)</f>
        <v>Anna Andreadi</v>
      </c>
      <c r="W2253" s="19">
        <f>IFERROR(VLOOKUP(Таблица1[[#This Row],[Order ID]],Таблица4[],2,FALSE),"")</f>
        <v>1</v>
      </c>
      <c r="X2253" s="19">
        <f>NOT(IFERROR(VLOOKUP(Таблица1[[#This Row],[Order ID]],Таблица4[],2,FALSE),0))*1</f>
        <v>0</v>
      </c>
      <c r="Y2253" s="19">
        <f>IF(SUMPRODUCT(($F$2:$F2253=F2253)*1)&gt;1,0,1)</f>
        <v>0</v>
      </c>
    </row>
    <row r="2254" spans="1:25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9" t="str">
        <f>VLOOKUP(Таблица1[[#This Row],[Region]],Таблица5[],2,FALSE)</f>
        <v>Anna Andreadi</v>
      </c>
      <c r="W2254" s="19" t="str">
        <f>IFERROR(VLOOKUP(Таблица1[[#This Row],[Order ID]],Таблица4[],2,FALSE),"")</f>
        <v/>
      </c>
      <c r="X2254" s="19">
        <f>NOT(IFERROR(VLOOKUP(Таблица1[[#This Row],[Order ID]],Таблица4[],2,FALSE),0))*1</f>
        <v>1</v>
      </c>
      <c r="Y2254" s="19">
        <f>IF(SUMPRODUCT(($F$2:$F2254=F2254)*1)&gt;1,0,1)</f>
        <v>0</v>
      </c>
    </row>
    <row r="2255" spans="1:25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9" t="str">
        <f>VLOOKUP(Таблица1[[#This Row],[Region]],Таблица5[],2,FALSE)</f>
        <v>Anna Andreadi</v>
      </c>
      <c r="W2255" s="19" t="str">
        <f>IFERROR(VLOOKUP(Таблица1[[#This Row],[Order ID]],Таблица4[],2,FALSE),"")</f>
        <v/>
      </c>
      <c r="X2255" s="19">
        <f>NOT(IFERROR(VLOOKUP(Таблица1[[#This Row],[Order ID]],Таблица4[],2,FALSE),0))*1</f>
        <v>1</v>
      </c>
      <c r="Y2255" s="19">
        <f>IF(SUMPRODUCT(($F$2:$F2255=F2255)*1)&gt;1,0,1)</f>
        <v>0</v>
      </c>
    </row>
    <row r="2256" spans="1:25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9" t="str">
        <f>VLOOKUP(Таблица1[[#This Row],[Region]],Таблица5[],2,FALSE)</f>
        <v>Anna Andreadi</v>
      </c>
      <c r="W2256" s="19" t="str">
        <f>IFERROR(VLOOKUP(Таблица1[[#This Row],[Order ID]],Таблица4[],2,FALSE),"")</f>
        <v/>
      </c>
      <c r="X2256" s="19">
        <f>NOT(IFERROR(VLOOKUP(Таблица1[[#This Row],[Order ID]],Таблица4[],2,FALSE),0))*1</f>
        <v>1</v>
      </c>
      <c r="Y2256" s="19">
        <f>IF(SUMPRODUCT(($F$2:$F2256=F2256)*1)&gt;1,0,1)</f>
        <v>0</v>
      </c>
    </row>
    <row r="2257" spans="1:25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9" t="str">
        <f>VLOOKUP(Таблица1[[#This Row],[Region]],Таблица5[],2,FALSE)</f>
        <v>Chuck Magee</v>
      </c>
      <c r="W2257" s="19" t="str">
        <f>IFERROR(VLOOKUP(Таблица1[[#This Row],[Order ID]],Таблица4[],2,FALSE),"")</f>
        <v/>
      </c>
      <c r="X2257" s="19">
        <f>NOT(IFERROR(VLOOKUP(Таблица1[[#This Row],[Order ID]],Таблица4[],2,FALSE),0))*1</f>
        <v>1</v>
      </c>
      <c r="Y2257" s="19">
        <f>IF(SUMPRODUCT(($F$2:$F2257=F2257)*1)&gt;1,0,1)</f>
        <v>0</v>
      </c>
    </row>
    <row r="2258" spans="1:25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9" t="str">
        <f>VLOOKUP(Таблица1[[#This Row],[Region]],Таблица5[],2,FALSE)</f>
        <v>Chuck Magee</v>
      </c>
      <c r="W2258" s="19" t="str">
        <f>IFERROR(VLOOKUP(Таблица1[[#This Row],[Order ID]],Таблица4[],2,FALSE),"")</f>
        <v/>
      </c>
      <c r="X2258" s="19">
        <f>NOT(IFERROR(VLOOKUP(Таблица1[[#This Row],[Order ID]],Таблица4[],2,FALSE),0))*1</f>
        <v>1</v>
      </c>
      <c r="Y2258" s="19">
        <f>IF(SUMPRODUCT(($F$2:$F2258=F2258)*1)&gt;1,0,1)</f>
        <v>0</v>
      </c>
    </row>
    <row r="2259" spans="1:25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9" t="str">
        <f>VLOOKUP(Таблица1[[#This Row],[Region]],Таблица5[],2,FALSE)</f>
        <v>Anna Andreadi</v>
      </c>
      <c r="W2259" s="19" t="str">
        <f>IFERROR(VLOOKUP(Таблица1[[#This Row],[Order ID]],Таблица4[],2,FALSE),"")</f>
        <v/>
      </c>
      <c r="X2259" s="19">
        <f>NOT(IFERROR(VLOOKUP(Таблица1[[#This Row],[Order ID]],Таблица4[],2,FALSE),0))*1</f>
        <v>1</v>
      </c>
      <c r="Y2259" s="19">
        <f>IF(SUMPRODUCT(($F$2:$F2259=F2259)*1)&gt;1,0,1)</f>
        <v>0</v>
      </c>
    </row>
    <row r="2260" spans="1:25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9" t="str">
        <f>VLOOKUP(Таблица1[[#This Row],[Region]],Таблица5[],2,FALSE)</f>
        <v>Anna Andreadi</v>
      </c>
      <c r="W2260" s="19" t="str">
        <f>IFERROR(VLOOKUP(Таблица1[[#This Row],[Order ID]],Таблица4[],2,FALSE),"")</f>
        <v/>
      </c>
      <c r="X2260" s="19">
        <f>NOT(IFERROR(VLOOKUP(Таблица1[[#This Row],[Order ID]],Таблица4[],2,FALSE),0))*1</f>
        <v>1</v>
      </c>
      <c r="Y2260" s="19">
        <f>IF(SUMPRODUCT(($F$2:$F2260=F2260)*1)&gt;1,0,1)</f>
        <v>0</v>
      </c>
    </row>
    <row r="2261" spans="1:25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9" t="str">
        <f>VLOOKUP(Таблица1[[#This Row],[Region]],Таблица5[],2,FALSE)</f>
        <v>Anna Andreadi</v>
      </c>
      <c r="W2261" s="19" t="str">
        <f>IFERROR(VLOOKUP(Таблица1[[#This Row],[Order ID]],Таблица4[],2,FALSE),"")</f>
        <v/>
      </c>
      <c r="X2261" s="19">
        <f>NOT(IFERROR(VLOOKUP(Таблица1[[#This Row],[Order ID]],Таблица4[],2,FALSE),0))*1</f>
        <v>1</v>
      </c>
      <c r="Y2261" s="19">
        <f>IF(SUMPRODUCT(($F$2:$F2261=F2261)*1)&gt;1,0,1)</f>
        <v>1</v>
      </c>
    </row>
    <row r="2262" spans="1:25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9" t="str">
        <f>VLOOKUP(Таблица1[[#This Row],[Region]],Таблица5[],2,FALSE)</f>
        <v>Anna Andreadi</v>
      </c>
      <c r="W2262" s="19" t="str">
        <f>IFERROR(VLOOKUP(Таблица1[[#This Row],[Order ID]],Таблица4[],2,FALSE),"")</f>
        <v/>
      </c>
      <c r="X2262" s="19">
        <f>NOT(IFERROR(VLOOKUP(Таблица1[[#This Row],[Order ID]],Таблица4[],2,FALSE),0))*1</f>
        <v>1</v>
      </c>
      <c r="Y2262" s="19">
        <f>IF(SUMPRODUCT(($F$2:$F2262=F2262)*1)&gt;1,0,1)</f>
        <v>0</v>
      </c>
    </row>
    <row r="2263" spans="1:25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9" t="str">
        <f>VLOOKUP(Таблица1[[#This Row],[Region]],Таблица5[],2,FALSE)</f>
        <v>Chuck Magee</v>
      </c>
      <c r="W2263" s="19" t="str">
        <f>IFERROR(VLOOKUP(Таблица1[[#This Row],[Order ID]],Таблица4[],2,FALSE),"")</f>
        <v/>
      </c>
      <c r="X2263" s="19">
        <f>NOT(IFERROR(VLOOKUP(Таблица1[[#This Row],[Order ID]],Таблица4[],2,FALSE),0))*1</f>
        <v>1</v>
      </c>
      <c r="Y2263" s="19">
        <f>IF(SUMPRODUCT(($F$2:$F2263=F2263)*1)&gt;1,0,1)</f>
        <v>1</v>
      </c>
    </row>
    <row r="2264" spans="1:25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9" t="str">
        <f>VLOOKUP(Таблица1[[#This Row],[Region]],Таблица5[],2,FALSE)</f>
        <v>Cassandra Brandow</v>
      </c>
      <c r="W2264" s="19" t="str">
        <f>IFERROR(VLOOKUP(Таблица1[[#This Row],[Order ID]],Таблица4[],2,FALSE),"")</f>
        <v/>
      </c>
      <c r="X2264" s="19">
        <f>NOT(IFERROR(VLOOKUP(Таблица1[[#This Row],[Order ID]],Таблица4[],2,FALSE),0))*1</f>
        <v>1</v>
      </c>
      <c r="Y2264" s="19">
        <f>IF(SUMPRODUCT(($F$2:$F2264=F2264)*1)&gt;1,0,1)</f>
        <v>1</v>
      </c>
    </row>
    <row r="2265" spans="1:25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9" t="str">
        <f>VLOOKUP(Таблица1[[#This Row],[Region]],Таблица5[],2,FALSE)</f>
        <v>Cassandra Brandow</v>
      </c>
      <c r="W2265" s="19" t="str">
        <f>IFERROR(VLOOKUP(Таблица1[[#This Row],[Order ID]],Таблица4[],2,FALSE),"")</f>
        <v/>
      </c>
      <c r="X2265" s="19">
        <f>NOT(IFERROR(VLOOKUP(Таблица1[[#This Row],[Order ID]],Таблица4[],2,FALSE),0))*1</f>
        <v>1</v>
      </c>
      <c r="Y2265" s="19">
        <f>IF(SUMPRODUCT(($F$2:$F2265=F2265)*1)&gt;1,0,1)</f>
        <v>0</v>
      </c>
    </row>
    <row r="2266" spans="1:25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9" t="str">
        <f>VLOOKUP(Таблица1[[#This Row],[Region]],Таблица5[],2,FALSE)</f>
        <v>Cassandra Brandow</v>
      </c>
      <c r="W2266" s="19" t="str">
        <f>IFERROR(VLOOKUP(Таблица1[[#This Row],[Order ID]],Таблица4[],2,FALSE),"")</f>
        <v/>
      </c>
      <c r="X2266" s="19">
        <f>NOT(IFERROR(VLOOKUP(Таблица1[[#This Row],[Order ID]],Таблица4[],2,FALSE),0))*1</f>
        <v>1</v>
      </c>
      <c r="Y2266" s="19">
        <f>IF(SUMPRODUCT(($F$2:$F2266=F2266)*1)&gt;1,0,1)</f>
        <v>0</v>
      </c>
    </row>
    <row r="2267" spans="1:25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9" t="str">
        <f>VLOOKUP(Таблица1[[#This Row],[Region]],Таблица5[],2,FALSE)</f>
        <v>Cassandra Brandow</v>
      </c>
      <c r="W2267" s="19" t="str">
        <f>IFERROR(VLOOKUP(Таблица1[[#This Row],[Order ID]],Таблица4[],2,FALSE),"")</f>
        <v/>
      </c>
      <c r="X2267" s="19">
        <f>NOT(IFERROR(VLOOKUP(Таблица1[[#This Row],[Order ID]],Таблица4[],2,FALSE),0))*1</f>
        <v>1</v>
      </c>
      <c r="Y2267" s="19">
        <f>IF(SUMPRODUCT(($F$2:$F2267=F2267)*1)&gt;1,0,1)</f>
        <v>0</v>
      </c>
    </row>
    <row r="2268" spans="1:25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9" t="str">
        <f>VLOOKUP(Таблица1[[#This Row],[Region]],Таблица5[],2,FALSE)</f>
        <v>Cassandra Brandow</v>
      </c>
      <c r="W2268" s="19" t="str">
        <f>IFERROR(VLOOKUP(Таблица1[[#This Row],[Order ID]],Таблица4[],2,FALSE),"")</f>
        <v/>
      </c>
      <c r="X2268" s="19">
        <f>NOT(IFERROR(VLOOKUP(Таблица1[[#This Row],[Order ID]],Таблица4[],2,FALSE),0))*1</f>
        <v>1</v>
      </c>
      <c r="Y2268" s="19">
        <f>IF(SUMPRODUCT(($F$2:$F2268=F2268)*1)&gt;1,0,1)</f>
        <v>1</v>
      </c>
    </row>
    <row r="2269" spans="1:25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9" t="str">
        <f>VLOOKUP(Таблица1[[#This Row],[Region]],Таблица5[],2,FALSE)</f>
        <v>Anna Andreadi</v>
      </c>
      <c r="W2269" s="19" t="str">
        <f>IFERROR(VLOOKUP(Таблица1[[#This Row],[Order ID]],Таблица4[],2,FALSE),"")</f>
        <v/>
      </c>
      <c r="X2269" s="19">
        <f>NOT(IFERROR(VLOOKUP(Таблица1[[#This Row],[Order ID]],Таблица4[],2,FALSE),0))*1</f>
        <v>1</v>
      </c>
      <c r="Y2269" s="19">
        <f>IF(SUMPRODUCT(($F$2:$F2269=F2269)*1)&gt;1,0,1)</f>
        <v>1</v>
      </c>
    </row>
    <row r="2270" spans="1:25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9" t="str">
        <f>VLOOKUP(Таблица1[[#This Row],[Region]],Таблица5[],2,FALSE)</f>
        <v>Chuck Magee</v>
      </c>
      <c r="W2270" s="19" t="str">
        <f>IFERROR(VLOOKUP(Таблица1[[#This Row],[Order ID]],Таблица4[],2,FALSE),"")</f>
        <v/>
      </c>
      <c r="X2270" s="19">
        <f>NOT(IFERROR(VLOOKUP(Таблица1[[#This Row],[Order ID]],Таблица4[],2,FALSE),0))*1</f>
        <v>1</v>
      </c>
      <c r="Y2270" s="19">
        <f>IF(SUMPRODUCT(($F$2:$F2270=F2270)*1)&gt;1,0,1)</f>
        <v>0</v>
      </c>
    </row>
    <row r="2271" spans="1:25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9" t="str">
        <f>VLOOKUP(Таблица1[[#This Row],[Region]],Таблица5[],2,FALSE)</f>
        <v>Chuck Magee</v>
      </c>
      <c r="W2271" s="19" t="str">
        <f>IFERROR(VLOOKUP(Таблица1[[#This Row],[Order ID]],Таблица4[],2,FALSE),"")</f>
        <v/>
      </c>
      <c r="X2271" s="19">
        <f>NOT(IFERROR(VLOOKUP(Таблица1[[#This Row],[Order ID]],Таблица4[],2,FALSE),0))*1</f>
        <v>1</v>
      </c>
      <c r="Y2271" s="19">
        <f>IF(SUMPRODUCT(($F$2:$F2271=F2271)*1)&gt;1,0,1)</f>
        <v>0</v>
      </c>
    </row>
    <row r="2272" spans="1:25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9" t="str">
        <f>VLOOKUP(Таблица1[[#This Row],[Region]],Таблица5[],2,FALSE)</f>
        <v>Cassandra Brandow</v>
      </c>
      <c r="W2272" s="19" t="str">
        <f>IFERROR(VLOOKUP(Таблица1[[#This Row],[Order ID]],Таблица4[],2,FALSE),"")</f>
        <v/>
      </c>
      <c r="X2272" s="19">
        <f>NOT(IFERROR(VLOOKUP(Таблица1[[#This Row],[Order ID]],Таблица4[],2,FALSE),0))*1</f>
        <v>1</v>
      </c>
      <c r="Y2272" s="19">
        <f>IF(SUMPRODUCT(($F$2:$F2272=F2272)*1)&gt;1,0,1)</f>
        <v>0</v>
      </c>
    </row>
    <row r="2273" spans="1:25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9" t="str">
        <f>VLOOKUP(Таблица1[[#This Row],[Region]],Таблица5[],2,FALSE)</f>
        <v>Anna Andreadi</v>
      </c>
      <c r="W2273" s="19" t="str">
        <f>IFERROR(VLOOKUP(Таблица1[[#This Row],[Order ID]],Таблица4[],2,FALSE),"")</f>
        <v/>
      </c>
      <c r="X2273" s="19">
        <f>NOT(IFERROR(VLOOKUP(Таблица1[[#This Row],[Order ID]],Таблица4[],2,FALSE),0))*1</f>
        <v>1</v>
      </c>
      <c r="Y2273" s="19">
        <f>IF(SUMPRODUCT(($F$2:$F2273=F2273)*1)&gt;1,0,1)</f>
        <v>0</v>
      </c>
    </row>
    <row r="2274" spans="1:25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9" t="str">
        <f>VLOOKUP(Таблица1[[#This Row],[Region]],Таблица5[],2,FALSE)</f>
        <v>Anna Andreadi</v>
      </c>
      <c r="W2274" s="19" t="str">
        <f>IFERROR(VLOOKUP(Таблица1[[#This Row],[Order ID]],Таблица4[],2,FALSE),"")</f>
        <v/>
      </c>
      <c r="X2274" s="19">
        <f>NOT(IFERROR(VLOOKUP(Таблица1[[#This Row],[Order ID]],Таблица4[],2,FALSE),0))*1</f>
        <v>1</v>
      </c>
      <c r="Y2274" s="19">
        <f>IF(SUMPRODUCT(($F$2:$F2274=F2274)*1)&gt;1,0,1)</f>
        <v>0</v>
      </c>
    </row>
    <row r="2275" spans="1:25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9" t="str">
        <f>VLOOKUP(Таблица1[[#This Row],[Region]],Таблица5[],2,FALSE)</f>
        <v>Anna Andreadi</v>
      </c>
      <c r="W2275" s="19" t="str">
        <f>IFERROR(VLOOKUP(Таблица1[[#This Row],[Order ID]],Таблица4[],2,FALSE),"")</f>
        <v/>
      </c>
      <c r="X2275" s="19">
        <f>NOT(IFERROR(VLOOKUP(Таблица1[[#This Row],[Order ID]],Таблица4[],2,FALSE),0))*1</f>
        <v>1</v>
      </c>
      <c r="Y2275" s="19">
        <f>IF(SUMPRODUCT(($F$2:$F2275=F2275)*1)&gt;1,0,1)</f>
        <v>0</v>
      </c>
    </row>
    <row r="2276" spans="1:25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9" t="str">
        <f>VLOOKUP(Таблица1[[#This Row],[Region]],Таблица5[],2,FALSE)</f>
        <v>Anna Andreadi</v>
      </c>
      <c r="W2276" s="19" t="str">
        <f>IFERROR(VLOOKUP(Таблица1[[#This Row],[Order ID]],Таблица4[],2,FALSE),"")</f>
        <v/>
      </c>
      <c r="X2276" s="19">
        <f>NOT(IFERROR(VLOOKUP(Таблица1[[#This Row],[Order ID]],Таблица4[],2,FALSE),0))*1</f>
        <v>1</v>
      </c>
      <c r="Y2276" s="19">
        <f>IF(SUMPRODUCT(($F$2:$F2276=F2276)*1)&gt;1,0,1)</f>
        <v>0</v>
      </c>
    </row>
    <row r="2277" spans="1:25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9" t="str">
        <f>VLOOKUP(Таблица1[[#This Row],[Region]],Таблица5[],2,FALSE)</f>
        <v>Anna Andreadi</v>
      </c>
      <c r="W2277" s="19" t="str">
        <f>IFERROR(VLOOKUP(Таблица1[[#This Row],[Order ID]],Таблица4[],2,FALSE),"")</f>
        <v/>
      </c>
      <c r="X2277" s="19">
        <f>NOT(IFERROR(VLOOKUP(Таблица1[[#This Row],[Order ID]],Таблица4[],2,FALSE),0))*1</f>
        <v>1</v>
      </c>
      <c r="Y2277" s="19">
        <f>IF(SUMPRODUCT(($F$2:$F2277=F2277)*1)&gt;1,0,1)</f>
        <v>0</v>
      </c>
    </row>
    <row r="2278" spans="1:25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9" t="str">
        <f>VLOOKUP(Таблица1[[#This Row],[Region]],Таблица5[],2,FALSE)</f>
        <v>Cassandra Brandow</v>
      </c>
      <c r="W2278" s="19" t="str">
        <f>IFERROR(VLOOKUP(Таблица1[[#This Row],[Order ID]],Таблица4[],2,FALSE),"")</f>
        <v/>
      </c>
      <c r="X2278" s="19">
        <f>NOT(IFERROR(VLOOKUP(Таблица1[[#This Row],[Order ID]],Таблица4[],2,FALSE),0))*1</f>
        <v>1</v>
      </c>
      <c r="Y2278" s="19">
        <f>IF(SUMPRODUCT(($F$2:$F2278=F2278)*1)&gt;1,0,1)</f>
        <v>0</v>
      </c>
    </row>
    <row r="2279" spans="1:25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9" t="str">
        <f>VLOOKUP(Таблица1[[#This Row],[Region]],Таблица5[],2,FALSE)</f>
        <v>Cassandra Brandow</v>
      </c>
      <c r="W2279" s="19" t="str">
        <f>IFERROR(VLOOKUP(Таблица1[[#This Row],[Order ID]],Таблица4[],2,FALSE),"")</f>
        <v/>
      </c>
      <c r="X2279" s="19">
        <f>NOT(IFERROR(VLOOKUP(Таблица1[[#This Row],[Order ID]],Таблица4[],2,FALSE),0))*1</f>
        <v>1</v>
      </c>
      <c r="Y2279" s="19">
        <f>IF(SUMPRODUCT(($F$2:$F2279=F2279)*1)&gt;1,0,1)</f>
        <v>0</v>
      </c>
    </row>
    <row r="2280" spans="1:25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9" t="str">
        <f>VLOOKUP(Таблица1[[#This Row],[Region]],Таблица5[],2,FALSE)</f>
        <v>Cassandra Brandow</v>
      </c>
      <c r="W2280" s="19" t="str">
        <f>IFERROR(VLOOKUP(Таблица1[[#This Row],[Order ID]],Таблица4[],2,FALSE),"")</f>
        <v/>
      </c>
      <c r="X2280" s="19">
        <f>NOT(IFERROR(VLOOKUP(Таблица1[[#This Row],[Order ID]],Таблица4[],2,FALSE),0))*1</f>
        <v>1</v>
      </c>
      <c r="Y2280" s="19">
        <f>IF(SUMPRODUCT(($F$2:$F2280=F2280)*1)&gt;1,0,1)</f>
        <v>0</v>
      </c>
    </row>
    <row r="2281" spans="1:25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9" t="str">
        <f>VLOOKUP(Таблица1[[#This Row],[Region]],Таблица5[],2,FALSE)</f>
        <v>Anna Andreadi</v>
      </c>
      <c r="W2281" s="19" t="str">
        <f>IFERROR(VLOOKUP(Таблица1[[#This Row],[Order ID]],Таблица4[],2,FALSE),"")</f>
        <v/>
      </c>
      <c r="X2281" s="19">
        <f>NOT(IFERROR(VLOOKUP(Таблица1[[#This Row],[Order ID]],Таблица4[],2,FALSE),0))*1</f>
        <v>1</v>
      </c>
      <c r="Y2281" s="19">
        <f>IF(SUMPRODUCT(($F$2:$F2281=F2281)*1)&gt;1,0,1)</f>
        <v>1</v>
      </c>
    </row>
    <row r="2282" spans="1:25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9" t="str">
        <f>VLOOKUP(Таблица1[[#This Row],[Region]],Таблица5[],2,FALSE)</f>
        <v>Anna Andreadi</v>
      </c>
      <c r="W2282" s="19" t="str">
        <f>IFERROR(VLOOKUP(Таблица1[[#This Row],[Order ID]],Таблица4[],2,FALSE),"")</f>
        <v/>
      </c>
      <c r="X2282" s="19">
        <f>NOT(IFERROR(VLOOKUP(Таблица1[[#This Row],[Order ID]],Таблица4[],2,FALSE),0))*1</f>
        <v>1</v>
      </c>
      <c r="Y2282" s="19">
        <f>IF(SUMPRODUCT(($F$2:$F2282=F2282)*1)&gt;1,0,1)</f>
        <v>0</v>
      </c>
    </row>
    <row r="2283" spans="1:25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9" t="str">
        <f>VLOOKUP(Таблица1[[#This Row],[Region]],Таблица5[],2,FALSE)</f>
        <v>Anna Andreadi</v>
      </c>
      <c r="W2283" s="19" t="str">
        <f>IFERROR(VLOOKUP(Таблица1[[#This Row],[Order ID]],Таблица4[],2,FALSE),"")</f>
        <v/>
      </c>
      <c r="X2283" s="19">
        <f>NOT(IFERROR(VLOOKUP(Таблица1[[#This Row],[Order ID]],Таблица4[],2,FALSE),0))*1</f>
        <v>1</v>
      </c>
      <c r="Y2283" s="19">
        <f>IF(SUMPRODUCT(($F$2:$F2283=F2283)*1)&gt;1,0,1)</f>
        <v>0</v>
      </c>
    </row>
    <row r="2284" spans="1:25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9" t="str">
        <f>VLOOKUP(Таблица1[[#This Row],[Region]],Таблица5[],2,FALSE)</f>
        <v>Chuck Magee</v>
      </c>
      <c r="W2284" s="19" t="str">
        <f>IFERROR(VLOOKUP(Таблица1[[#This Row],[Order ID]],Таблица4[],2,FALSE),"")</f>
        <v/>
      </c>
      <c r="X2284" s="19">
        <f>NOT(IFERROR(VLOOKUP(Таблица1[[#This Row],[Order ID]],Таблица4[],2,FALSE),0))*1</f>
        <v>1</v>
      </c>
      <c r="Y2284" s="19">
        <f>IF(SUMPRODUCT(($F$2:$F2284=F2284)*1)&gt;1,0,1)</f>
        <v>0</v>
      </c>
    </row>
    <row r="2285" spans="1:25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9" t="str">
        <f>VLOOKUP(Таблица1[[#This Row],[Region]],Таблица5[],2,FALSE)</f>
        <v>Kelly Williams</v>
      </c>
      <c r="W2285" s="19" t="str">
        <f>IFERROR(VLOOKUP(Таблица1[[#This Row],[Order ID]],Таблица4[],2,FALSE),"")</f>
        <v/>
      </c>
      <c r="X2285" s="19">
        <f>NOT(IFERROR(VLOOKUP(Таблица1[[#This Row],[Order ID]],Таблица4[],2,FALSE),0))*1</f>
        <v>1</v>
      </c>
      <c r="Y2285" s="19">
        <f>IF(SUMPRODUCT(($F$2:$F2285=F2285)*1)&gt;1,0,1)</f>
        <v>0</v>
      </c>
    </row>
    <row r="2286" spans="1:25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9" t="str">
        <f>VLOOKUP(Таблица1[[#This Row],[Region]],Таблица5[],2,FALSE)</f>
        <v>Kelly Williams</v>
      </c>
      <c r="W2286" s="19" t="str">
        <f>IFERROR(VLOOKUP(Таблица1[[#This Row],[Order ID]],Таблица4[],2,FALSE),"")</f>
        <v/>
      </c>
      <c r="X2286" s="19">
        <f>NOT(IFERROR(VLOOKUP(Таблица1[[#This Row],[Order ID]],Таблица4[],2,FALSE),0))*1</f>
        <v>1</v>
      </c>
      <c r="Y2286" s="19">
        <f>IF(SUMPRODUCT(($F$2:$F2286=F2286)*1)&gt;1,0,1)</f>
        <v>0</v>
      </c>
    </row>
    <row r="2287" spans="1:25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9" t="str">
        <f>VLOOKUP(Таблица1[[#This Row],[Region]],Таблица5[],2,FALSE)</f>
        <v>Cassandra Brandow</v>
      </c>
      <c r="W2287" s="19" t="str">
        <f>IFERROR(VLOOKUP(Таблица1[[#This Row],[Order ID]],Таблица4[],2,FALSE),"")</f>
        <v/>
      </c>
      <c r="X2287" s="19">
        <f>NOT(IFERROR(VLOOKUP(Таблица1[[#This Row],[Order ID]],Таблица4[],2,FALSE),0))*1</f>
        <v>1</v>
      </c>
      <c r="Y2287" s="19">
        <f>IF(SUMPRODUCT(($F$2:$F2287=F2287)*1)&gt;1,0,1)</f>
        <v>1</v>
      </c>
    </row>
    <row r="2288" spans="1:25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9" t="str">
        <f>VLOOKUP(Таблица1[[#This Row],[Region]],Таблица5[],2,FALSE)</f>
        <v>Cassandra Brandow</v>
      </c>
      <c r="W2288" s="19" t="str">
        <f>IFERROR(VLOOKUP(Таблица1[[#This Row],[Order ID]],Таблица4[],2,FALSE),"")</f>
        <v/>
      </c>
      <c r="X2288" s="19">
        <f>NOT(IFERROR(VLOOKUP(Таблица1[[#This Row],[Order ID]],Таблица4[],2,FALSE),0))*1</f>
        <v>1</v>
      </c>
      <c r="Y2288" s="19">
        <f>IF(SUMPRODUCT(($F$2:$F2288=F2288)*1)&gt;1,0,1)</f>
        <v>0</v>
      </c>
    </row>
    <row r="2289" spans="1:25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9" t="str">
        <f>VLOOKUP(Таблица1[[#This Row],[Region]],Таблица5[],2,FALSE)</f>
        <v>Chuck Magee</v>
      </c>
      <c r="W2289" s="19" t="str">
        <f>IFERROR(VLOOKUP(Таблица1[[#This Row],[Order ID]],Таблица4[],2,FALSE),"")</f>
        <v/>
      </c>
      <c r="X2289" s="19">
        <f>NOT(IFERROR(VLOOKUP(Таблица1[[#This Row],[Order ID]],Таблица4[],2,FALSE),0))*1</f>
        <v>1</v>
      </c>
      <c r="Y2289" s="19">
        <f>IF(SUMPRODUCT(($F$2:$F2289=F2289)*1)&gt;1,0,1)</f>
        <v>0</v>
      </c>
    </row>
    <row r="2290" spans="1:25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9" t="str">
        <f>VLOOKUP(Таблица1[[#This Row],[Region]],Таблица5[],2,FALSE)</f>
        <v>Anna Andreadi</v>
      </c>
      <c r="W2290" s="19" t="str">
        <f>IFERROR(VLOOKUP(Таблица1[[#This Row],[Order ID]],Таблица4[],2,FALSE),"")</f>
        <v/>
      </c>
      <c r="X2290" s="19">
        <f>NOT(IFERROR(VLOOKUP(Таблица1[[#This Row],[Order ID]],Таблица4[],2,FALSE),0))*1</f>
        <v>1</v>
      </c>
      <c r="Y2290" s="19">
        <f>IF(SUMPRODUCT(($F$2:$F2290=F2290)*1)&gt;1,0,1)</f>
        <v>0</v>
      </c>
    </row>
    <row r="2291" spans="1:25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9" t="str">
        <f>VLOOKUP(Таблица1[[#This Row],[Region]],Таблица5[],2,FALSE)</f>
        <v>Anna Andreadi</v>
      </c>
      <c r="W2291" s="19" t="str">
        <f>IFERROR(VLOOKUP(Таблица1[[#This Row],[Order ID]],Таблица4[],2,FALSE),"")</f>
        <v/>
      </c>
      <c r="X2291" s="19">
        <f>NOT(IFERROR(VLOOKUP(Таблица1[[#This Row],[Order ID]],Таблица4[],2,FALSE),0))*1</f>
        <v>1</v>
      </c>
      <c r="Y2291" s="19">
        <f>IF(SUMPRODUCT(($F$2:$F2291=F2291)*1)&gt;1,0,1)</f>
        <v>1</v>
      </c>
    </row>
    <row r="2292" spans="1:25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9" t="str">
        <f>VLOOKUP(Таблица1[[#This Row],[Region]],Таблица5[],2,FALSE)</f>
        <v>Cassandra Brandow</v>
      </c>
      <c r="W2292" s="19">
        <f>IFERROR(VLOOKUP(Таблица1[[#This Row],[Order ID]],Таблица4[],2,FALSE),"")</f>
        <v>1</v>
      </c>
      <c r="X2292" s="19">
        <f>NOT(IFERROR(VLOOKUP(Таблица1[[#This Row],[Order ID]],Таблица4[],2,FALSE),0))*1</f>
        <v>0</v>
      </c>
      <c r="Y2292" s="19">
        <f>IF(SUMPRODUCT(($F$2:$F2292=F2292)*1)&gt;1,0,1)</f>
        <v>0</v>
      </c>
    </row>
    <row r="2293" spans="1:25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9" t="str">
        <f>VLOOKUP(Таблица1[[#This Row],[Region]],Таблица5[],2,FALSE)</f>
        <v>Cassandra Brandow</v>
      </c>
      <c r="W2293" s="19">
        <f>IFERROR(VLOOKUP(Таблица1[[#This Row],[Order ID]],Таблица4[],2,FALSE),"")</f>
        <v>1</v>
      </c>
      <c r="X2293" s="19">
        <f>NOT(IFERROR(VLOOKUP(Таблица1[[#This Row],[Order ID]],Таблица4[],2,FALSE),0))*1</f>
        <v>0</v>
      </c>
      <c r="Y2293" s="19">
        <f>IF(SUMPRODUCT(($F$2:$F2293=F2293)*1)&gt;1,0,1)</f>
        <v>0</v>
      </c>
    </row>
    <row r="2294" spans="1:25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9" t="str">
        <f>VLOOKUP(Таблица1[[#This Row],[Region]],Таблица5[],2,FALSE)</f>
        <v>Cassandra Brandow</v>
      </c>
      <c r="W2294" s="19">
        <f>IFERROR(VLOOKUP(Таблица1[[#This Row],[Order ID]],Таблица4[],2,FALSE),"")</f>
        <v>1</v>
      </c>
      <c r="X2294" s="19">
        <f>NOT(IFERROR(VLOOKUP(Таблица1[[#This Row],[Order ID]],Таблица4[],2,FALSE),0))*1</f>
        <v>0</v>
      </c>
      <c r="Y2294" s="19">
        <f>IF(SUMPRODUCT(($F$2:$F2294=F2294)*1)&gt;1,0,1)</f>
        <v>0</v>
      </c>
    </row>
    <row r="2295" spans="1:25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9" t="str">
        <f>VLOOKUP(Таблица1[[#This Row],[Region]],Таблица5[],2,FALSE)</f>
        <v>Chuck Magee</v>
      </c>
      <c r="W2295" s="19" t="str">
        <f>IFERROR(VLOOKUP(Таблица1[[#This Row],[Order ID]],Таблица4[],2,FALSE),"")</f>
        <v/>
      </c>
      <c r="X2295" s="19">
        <f>NOT(IFERROR(VLOOKUP(Таблица1[[#This Row],[Order ID]],Таблица4[],2,FALSE),0))*1</f>
        <v>1</v>
      </c>
      <c r="Y2295" s="19">
        <f>IF(SUMPRODUCT(($F$2:$F2295=F2295)*1)&gt;1,0,1)</f>
        <v>0</v>
      </c>
    </row>
    <row r="2296" spans="1:25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9" t="str">
        <f>VLOOKUP(Таблица1[[#This Row],[Region]],Таблица5[],2,FALSE)</f>
        <v>Chuck Magee</v>
      </c>
      <c r="W2296" s="19" t="str">
        <f>IFERROR(VLOOKUP(Таблица1[[#This Row],[Order ID]],Таблица4[],2,FALSE),"")</f>
        <v/>
      </c>
      <c r="X2296" s="19">
        <f>NOT(IFERROR(VLOOKUP(Таблица1[[#This Row],[Order ID]],Таблица4[],2,FALSE),0))*1</f>
        <v>1</v>
      </c>
      <c r="Y2296" s="19">
        <f>IF(SUMPRODUCT(($F$2:$F2296=F2296)*1)&gt;1,0,1)</f>
        <v>0</v>
      </c>
    </row>
    <row r="2297" spans="1:25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9" t="str">
        <f>VLOOKUP(Таблица1[[#This Row],[Region]],Таблица5[],2,FALSE)</f>
        <v>Chuck Magee</v>
      </c>
      <c r="W2297" s="19" t="str">
        <f>IFERROR(VLOOKUP(Таблица1[[#This Row],[Order ID]],Таблица4[],2,FALSE),"")</f>
        <v/>
      </c>
      <c r="X2297" s="19">
        <f>NOT(IFERROR(VLOOKUP(Таблица1[[#This Row],[Order ID]],Таблица4[],2,FALSE),0))*1</f>
        <v>1</v>
      </c>
      <c r="Y2297" s="19">
        <f>IF(SUMPRODUCT(($F$2:$F2297=F2297)*1)&gt;1,0,1)</f>
        <v>0</v>
      </c>
    </row>
    <row r="2298" spans="1:25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9" t="str">
        <f>VLOOKUP(Таблица1[[#This Row],[Region]],Таблица5[],2,FALSE)</f>
        <v>Chuck Magee</v>
      </c>
      <c r="W2298" s="19" t="str">
        <f>IFERROR(VLOOKUP(Таблица1[[#This Row],[Order ID]],Таблица4[],2,FALSE),"")</f>
        <v/>
      </c>
      <c r="X2298" s="19">
        <f>NOT(IFERROR(VLOOKUP(Таблица1[[#This Row],[Order ID]],Таблица4[],2,FALSE),0))*1</f>
        <v>1</v>
      </c>
      <c r="Y2298" s="19">
        <f>IF(SUMPRODUCT(($F$2:$F2298=F2298)*1)&gt;1,0,1)</f>
        <v>0</v>
      </c>
    </row>
    <row r="2299" spans="1:25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9" t="str">
        <f>VLOOKUP(Таблица1[[#This Row],[Region]],Таблица5[],2,FALSE)</f>
        <v>Chuck Magee</v>
      </c>
      <c r="W2299" s="19" t="str">
        <f>IFERROR(VLOOKUP(Таблица1[[#This Row],[Order ID]],Таблица4[],2,FALSE),"")</f>
        <v/>
      </c>
      <c r="X2299" s="19">
        <f>NOT(IFERROR(VLOOKUP(Таблица1[[#This Row],[Order ID]],Таблица4[],2,FALSE),0))*1</f>
        <v>1</v>
      </c>
      <c r="Y2299" s="19">
        <f>IF(SUMPRODUCT(($F$2:$F2299=F2299)*1)&gt;1,0,1)</f>
        <v>0</v>
      </c>
    </row>
    <row r="2300" spans="1:25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9" t="str">
        <f>VLOOKUP(Таблица1[[#This Row],[Region]],Таблица5[],2,FALSE)</f>
        <v>Chuck Magee</v>
      </c>
      <c r="W2300" s="19" t="str">
        <f>IFERROR(VLOOKUP(Таблица1[[#This Row],[Order ID]],Таблица4[],2,FALSE),"")</f>
        <v/>
      </c>
      <c r="X2300" s="19">
        <f>NOT(IFERROR(VLOOKUP(Таблица1[[#This Row],[Order ID]],Таблица4[],2,FALSE),0))*1</f>
        <v>1</v>
      </c>
      <c r="Y2300" s="19">
        <f>IF(SUMPRODUCT(($F$2:$F2300=F2300)*1)&gt;1,0,1)</f>
        <v>0</v>
      </c>
    </row>
    <row r="2301" spans="1:25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9" t="str">
        <f>VLOOKUP(Таблица1[[#This Row],[Region]],Таблица5[],2,FALSE)</f>
        <v>Chuck Magee</v>
      </c>
      <c r="W2301" s="19" t="str">
        <f>IFERROR(VLOOKUP(Таблица1[[#This Row],[Order ID]],Таблица4[],2,FALSE),"")</f>
        <v/>
      </c>
      <c r="X2301" s="19">
        <f>NOT(IFERROR(VLOOKUP(Таблица1[[#This Row],[Order ID]],Таблица4[],2,FALSE),0))*1</f>
        <v>1</v>
      </c>
      <c r="Y2301" s="19">
        <f>IF(SUMPRODUCT(($F$2:$F2301=F2301)*1)&gt;1,0,1)</f>
        <v>0</v>
      </c>
    </row>
    <row r="2302" spans="1:25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9" t="str">
        <f>VLOOKUP(Таблица1[[#This Row],[Region]],Таблица5[],2,FALSE)</f>
        <v>Kelly Williams</v>
      </c>
      <c r="W2302" s="19" t="str">
        <f>IFERROR(VLOOKUP(Таблица1[[#This Row],[Order ID]],Таблица4[],2,FALSE),"")</f>
        <v/>
      </c>
      <c r="X2302" s="19">
        <f>NOT(IFERROR(VLOOKUP(Таблица1[[#This Row],[Order ID]],Таблица4[],2,FALSE),0))*1</f>
        <v>1</v>
      </c>
      <c r="Y2302" s="19">
        <f>IF(SUMPRODUCT(($F$2:$F2302=F2302)*1)&gt;1,0,1)</f>
        <v>0</v>
      </c>
    </row>
    <row r="2303" spans="1:25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9" t="str">
        <f>VLOOKUP(Таблица1[[#This Row],[Region]],Таблица5[],2,FALSE)</f>
        <v>Kelly Williams</v>
      </c>
      <c r="W2303" s="19" t="str">
        <f>IFERROR(VLOOKUP(Таблица1[[#This Row],[Order ID]],Таблица4[],2,FALSE),"")</f>
        <v/>
      </c>
      <c r="X2303" s="19">
        <f>NOT(IFERROR(VLOOKUP(Таблица1[[#This Row],[Order ID]],Таблица4[],2,FALSE),0))*1</f>
        <v>1</v>
      </c>
      <c r="Y2303" s="19">
        <f>IF(SUMPRODUCT(($F$2:$F2303=F2303)*1)&gt;1,0,1)</f>
        <v>0</v>
      </c>
    </row>
    <row r="2304" spans="1:25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9" t="str">
        <f>VLOOKUP(Таблица1[[#This Row],[Region]],Таблица5[],2,FALSE)</f>
        <v>Cassandra Brandow</v>
      </c>
      <c r="W2304" s="19" t="str">
        <f>IFERROR(VLOOKUP(Таблица1[[#This Row],[Order ID]],Таблица4[],2,FALSE),"")</f>
        <v/>
      </c>
      <c r="X2304" s="19">
        <f>NOT(IFERROR(VLOOKUP(Таблица1[[#This Row],[Order ID]],Таблица4[],2,FALSE),0))*1</f>
        <v>1</v>
      </c>
      <c r="Y2304" s="19">
        <f>IF(SUMPRODUCT(($F$2:$F2304=F2304)*1)&gt;1,0,1)</f>
        <v>0</v>
      </c>
    </row>
    <row r="2305" spans="1:25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9" t="str">
        <f>VLOOKUP(Таблица1[[#This Row],[Region]],Таблица5[],2,FALSE)</f>
        <v>Cassandra Brandow</v>
      </c>
      <c r="W2305" s="19" t="str">
        <f>IFERROR(VLOOKUP(Таблица1[[#This Row],[Order ID]],Таблица4[],2,FALSE),"")</f>
        <v/>
      </c>
      <c r="X2305" s="19">
        <f>NOT(IFERROR(VLOOKUP(Таблица1[[#This Row],[Order ID]],Таблица4[],2,FALSE),0))*1</f>
        <v>1</v>
      </c>
      <c r="Y2305" s="19">
        <f>IF(SUMPRODUCT(($F$2:$F2305=F2305)*1)&gt;1,0,1)</f>
        <v>0</v>
      </c>
    </row>
    <row r="2306" spans="1:25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9" t="str">
        <f>VLOOKUP(Таблица1[[#This Row],[Region]],Таблица5[],2,FALSE)</f>
        <v>Cassandra Brandow</v>
      </c>
      <c r="W2306" s="19" t="str">
        <f>IFERROR(VLOOKUP(Таблица1[[#This Row],[Order ID]],Таблица4[],2,FALSE),"")</f>
        <v/>
      </c>
      <c r="X2306" s="19">
        <f>NOT(IFERROR(VLOOKUP(Таблица1[[#This Row],[Order ID]],Таблица4[],2,FALSE),0))*1</f>
        <v>1</v>
      </c>
      <c r="Y2306" s="19">
        <f>IF(SUMPRODUCT(($F$2:$F2306=F2306)*1)&gt;1,0,1)</f>
        <v>0</v>
      </c>
    </row>
    <row r="2307" spans="1:25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9" t="str">
        <f>VLOOKUP(Таблица1[[#This Row],[Region]],Таблица5[],2,FALSE)</f>
        <v>Kelly Williams</v>
      </c>
      <c r="W2307" s="19" t="str">
        <f>IFERROR(VLOOKUP(Таблица1[[#This Row],[Order ID]],Таблица4[],2,FALSE),"")</f>
        <v/>
      </c>
      <c r="X2307" s="19">
        <f>NOT(IFERROR(VLOOKUP(Таблица1[[#This Row],[Order ID]],Таблица4[],2,FALSE),0))*1</f>
        <v>1</v>
      </c>
      <c r="Y2307" s="19">
        <f>IF(SUMPRODUCT(($F$2:$F2307=F2307)*1)&gt;1,0,1)</f>
        <v>0</v>
      </c>
    </row>
    <row r="2308" spans="1:25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9" t="str">
        <f>VLOOKUP(Таблица1[[#This Row],[Region]],Таблица5[],2,FALSE)</f>
        <v>Kelly Williams</v>
      </c>
      <c r="W2308" s="19" t="str">
        <f>IFERROR(VLOOKUP(Таблица1[[#This Row],[Order ID]],Таблица4[],2,FALSE),"")</f>
        <v/>
      </c>
      <c r="X2308" s="19">
        <f>NOT(IFERROR(VLOOKUP(Таблица1[[#This Row],[Order ID]],Таблица4[],2,FALSE),0))*1</f>
        <v>1</v>
      </c>
      <c r="Y2308" s="19">
        <f>IF(SUMPRODUCT(($F$2:$F2308=F2308)*1)&gt;1,0,1)</f>
        <v>0</v>
      </c>
    </row>
    <row r="2309" spans="1:25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9" t="str">
        <f>VLOOKUP(Таблица1[[#This Row],[Region]],Таблица5[],2,FALSE)</f>
        <v>Chuck Magee</v>
      </c>
      <c r="W2309" s="19" t="str">
        <f>IFERROR(VLOOKUP(Таблица1[[#This Row],[Order ID]],Таблица4[],2,FALSE),"")</f>
        <v/>
      </c>
      <c r="X2309" s="19">
        <f>NOT(IFERROR(VLOOKUP(Таблица1[[#This Row],[Order ID]],Таблица4[],2,FALSE),0))*1</f>
        <v>1</v>
      </c>
      <c r="Y2309" s="19">
        <f>IF(SUMPRODUCT(($F$2:$F2309=F2309)*1)&gt;1,0,1)</f>
        <v>1</v>
      </c>
    </row>
    <row r="2310" spans="1:25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9" t="str">
        <f>VLOOKUP(Таблица1[[#This Row],[Region]],Таблица5[],2,FALSE)</f>
        <v>Anna Andreadi</v>
      </c>
      <c r="W2310" s="19" t="str">
        <f>IFERROR(VLOOKUP(Таблица1[[#This Row],[Order ID]],Таблица4[],2,FALSE),"")</f>
        <v/>
      </c>
      <c r="X2310" s="19">
        <f>NOT(IFERROR(VLOOKUP(Таблица1[[#This Row],[Order ID]],Таблица4[],2,FALSE),0))*1</f>
        <v>1</v>
      </c>
      <c r="Y2310" s="19">
        <f>IF(SUMPRODUCT(($F$2:$F2310=F2310)*1)&gt;1,0,1)</f>
        <v>1</v>
      </c>
    </row>
    <row r="2311" spans="1:25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9" t="str">
        <f>VLOOKUP(Таблица1[[#This Row],[Region]],Таблица5[],2,FALSE)</f>
        <v>Anna Andreadi</v>
      </c>
      <c r="W2311" s="19" t="str">
        <f>IFERROR(VLOOKUP(Таблица1[[#This Row],[Order ID]],Таблица4[],2,FALSE),"")</f>
        <v/>
      </c>
      <c r="X2311" s="19">
        <f>NOT(IFERROR(VLOOKUP(Таблица1[[#This Row],[Order ID]],Таблица4[],2,FALSE),0))*1</f>
        <v>1</v>
      </c>
      <c r="Y2311" s="19">
        <f>IF(SUMPRODUCT(($F$2:$F2311=F2311)*1)&gt;1,0,1)</f>
        <v>0</v>
      </c>
    </row>
    <row r="2312" spans="1:25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9" t="str">
        <f>VLOOKUP(Таблица1[[#This Row],[Region]],Таблица5[],2,FALSE)</f>
        <v>Anna Andreadi</v>
      </c>
      <c r="W2312" s="19" t="str">
        <f>IFERROR(VLOOKUP(Таблица1[[#This Row],[Order ID]],Таблица4[],2,FALSE),"")</f>
        <v/>
      </c>
      <c r="X2312" s="19">
        <f>NOT(IFERROR(VLOOKUP(Таблица1[[#This Row],[Order ID]],Таблица4[],2,FALSE),0))*1</f>
        <v>1</v>
      </c>
      <c r="Y2312" s="19">
        <f>IF(SUMPRODUCT(($F$2:$F2312=F2312)*1)&gt;1,0,1)</f>
        <v>0</v>
      </c>
    </row>
    <row r="2313" spans="1:25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9" t="str">
        <f>VLOOKUP(Таблица1[[#This Row],[Region]],Таблица5[],2,FALSE)</f>
        <v>Anna Andreadi</v>
      </c>
      <c r="W2313" s="19" t="str">
        <f>IFERROR(VLOOKUP(Таблица1[[#This Row],[Order ID]],Таблица4[],2,FALSE),"")</f>
        <v/>
      </c>
      <c r="X2313" s="19">
        <f>NOT(IFERROR(VLOOKUP(Таблица1[[#This Row],[Order ID]],Таблица4[],2,FALSE),0))*1</f>
        <v>1</v>
      </c>
      <c r="Y2313" s="19">
        <f>IF(SUMPRODUCT(($F$2:$F2313=F2313)*1)&gt;1,0,1)</f>
        <v>0</v>
      </c>
    </row>
    <row r="2314" spans="1:25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9" t="str">
        <f>VLOOKUP(Таблица1[[#This Row],[Region]],Таблица5[],2,FALSE)</f>
        <v>Anna Andreadi</v>
      </c>
      <c r="W2314" s="19" t="str">
        <f>IFERROR(VLOOKUP(Таблица1[[#This Row],[Order ID]],Таблица4[],2,FALSE),"")</f>
        <v/>
      </c>
      <c r="X2314" s="19">
        <f>NOT(IFERROR(VLOOKUP(Таблица1[[#This Row],[Order ID]],Таблица4[],2,FALSE),0))*1</f>
        <v>1</v>
      </c>
      <c r="Y2314" s="19">
        <f>IF(SUMPRODUCT(($F$2:$F2314=F2314)*1)&gt;1,0,1)</f>
        <v>0</v>
      </c>
    </row>
    <row r="2315" spans="1:25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9" t="str">
        <f>VLOOKUP(Таблица1[[#This Row],[Region]],Таблица5[],2,FALSE)</f>
        <v>Kelly Williams</v>
      </c>
      <c r="W2315" s="19" t="str">
        <f>IFERROR(VLOOKUP(Таблица1[[#This Row],[Order ID]],Таблица4[],2,FALSE),"")</f>
        <v/>
      </c>
      <c r="X2315" s="19">
        <f>NOT(IFERROR(VLOOKUP(Таблица1[[#This Row],[Order ID]],Таблица4[],2,FALSE),0))*1</f>
        <v>1</v>
      </c>
      <c r="Y2315" s="19">
        <f>IF(SUMPRODUCT(($F$2:$F2315=F2315)*1)&gt;1,0,1)</f>
        <v>1</v>
      </c>
    </row>
    <row r="2316" spans="1:25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9" t="str">
        <f>VLOOKUP(Таблица1[[#This Row],[Region]],Таблица5[],2,FALSE)</f>
        <v>Kelly Williams</v>
      </c>
      <c r="W2316" s="19" t="str">
        <f>IFERROR(VLOOKUP(Таблица1[[#This Row],[Order ID]],Таблица4[],2,FALSE),"")</f>
        <v/>
      </c>
      <c r="X2316" s="19">
        <f>NOT(IFERROR(VLOOKUP(Таблица1[[#This Row],[Order ID]],Таблица4[],2,FALSE),0))*1</f>
        <v>1</v>
      </c>
      <c r="Y2316" s="19">
        <f>IF(SUMPRODUCT(($F$2:$F2316=F2316)*1)&gt;1,0,1)</f>
        <v>0</v>
      </c>
    </row>
    <row r="2317" spans="1:25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9" t="str">
        <f>VLOOKUP(Таблица1[[#This Row],[Region]],Таблица5[],2,FALSE)</f>
        <v>Kelly Williams</v>
      </c>
      <c r="W2317" s="19" t="str">
        <f>IFERROR(VLOOKUP(Таблица1[[#This Row],[Order ID]],Таблица4[],2,FALSE),"")</f>
        <v/>
      </c>
      <c r="X2317" s="19">
        <f>NOT(IFERROR(VLOOKUP(Таблица1[[#This Row],[Order ID]],Таблица4[],2,FALSE),0))*1</f>
        <v>1</v>
      </c>
      <c r="Y2317" s="19">
        <f>IF(SUMPRODUCT(($F$2:$F2317=F2317)*1)&gt;1,0,1)</f>
        <v>0</v>
      </c>
    </row>
    <row r="2318" spans="1:25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9" t="str">
        <f>VLOOKUP(Таблица1[[#This Row],[Region]],Таблица5[],2,FALSE)</f>
        <v>Kelly Williams</v>
      </c>
      <c r="W2318" s="19" t="str">
        <f>IFERROR(VLOOKUP(Таблица1[[#This Row],[Order ID]],Таблица4[],2,FALSE),"")</f>
        <v/>
      </c>
      <c r="X2318" s="19">
        <f>NOT(IFERROR(VLOOKUP(Таблица1[[#This Row],[Order ID]],Таблица4[],2,FALSE),0))*1</f>
        <v>1</v>
      </c>
      <c r="Y2318" s="19">
        <f>IF(SUMPRODUCT(($F$2:$F2318=F2318)*1)&gt;1,0,1)</f>
        <v>0</v>
      </c>
    </row>
    <row r="2319" spans="1:25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9" t="str">
        <f>VLOOKUP(Таблица1[[#This Row],[Region]],Таблица5[],2,FALSE)</f>
        <v>Kelly Williams</v>
      </c>
      <c r="W2319" s="19" t="str">
        <f>IFERROR(VLOOKUP(Таблица1[[#This Row],[Order ID]],Таблица4[],2,FALSE),"")</f>
        <v/>
      </c>
      <c r="X2319" s="19">
        <f>NOT(IFERROR(VLOOKUP(Таблица1[[#This Row],[Order ID]],Таблица4[],2,FALSE),0))*1</f>
        <v>1</v>
      </c>
      <c r="Y2319" s="19">
        <f>IF(SUMPRODUCT(($F$2:$F2319=F2319)*1)&gt;1,0,1)</f>
        <v>0</v>
      </c>
    </row>
    <row r="2320" spans="1:25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9" t="str">
        <f>VLOOKUP(Таблица1[[#This Row],[Region]],Таблица5[],2,FALSE)</f>
        <v>Kelly Williams</v>
      </c>
      <c r="W2320" s="19" t="str">
        <f>IFERROR(VLOOKUP(Таблица1[[#This Row],[Order ID]],Таблица4[],2,FALSE),"")</f>
        <v/>
      </c>
      <c r="X2320" s="19">
        <f>NOT(IFERROR(VLOOKUP(Таблица1[[#This Row],[Order ID]],Таблица4[],2,FALSE),0))*1</f>
        <v>1</v>
      </c>
      <c r="Y2320" s="19">
        <f>IF(SUMPRODUCT(($F$2:$F2320=F2320)*1)&gt;1,0,1)</f>
        <v>0</v>
      </c>
    </row>
    <row r="2321" spans="1:25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9" t="str">
        <f>VLOOKUP(Таблица1[[#This Row],[Region]],Таблица5[],2,FALSE)</f>
        <v>Cassandra Brandow</v>
      </c>
      <c r="W2321" s="19" t="str">
        <f>IFERROR(VLOOKUP(Таблица1[[#This Row],[Order ID]],Таблица4[],2,FALSE),"")</f>
        <v/>
      </c>
      <c r="X2321" s="19">
        <f>NOT(IFERROR(VLOOKUP(Таблица1[[#This Row],[Order ID]],Таблица4[],2,FALSE),0))*1</f>
        <v>1</v>
      </c>
      <c r="Y2321" s="19">
        <f>IF(SUMPRODUCT(($F$2:$F2321=F2321)*1)&gt;1,0,1)</f>
        <v>0</v>
      </c>
    </row>
    <row r="2322" spans="1:25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9" t="str">
        <f>VLOOKUP(Таблица1[[#This Row],[Region]],Таблица5[],2,FALSE)</f>
        <v>Anna Andreadi</v>
      </c>
      <c r="W2322" s="19">
        <f>IFERROR(VLOOKUP(Таблица1[[#This Row],[Order ID]],Таблица4[],2,FALSE),"")</f>
        <v>1</v>
      </c>
      <c r="X2322" s="19">
        <f>NOT(IFERROR(VLOOKUP(Таблица1[[#This Row],[Order ID]],Таблица4[],2,FALSE),0))*1</f>
        <v>0</v>
      </c>
      <c r="Y2322" s="19">
        <f>IF(SUMPRODUCT(($F$2:$F2322=F2322)*1)&gt;1,0,1)</f>
        <v>0</v>
      </c>
    </row>
    <row r="2323" spans="1:25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9" t="str">
        <f>VLOOKUP(Таблица1[[#This Row],[Region]],Таблица5[],2,FALSE)</f>
        <v>Cassandra Brandow</v>
      </c>
      <c r="W2323" s="19" t="str">
        <f>IFERROR(VLOOKUP(Таблица1[[#This Row],[Order ID]],Таблица4[],2,FALSE),"")</f>
        <v/>
      </c>
      <c r="X2323" s="19">
        <f>NOT(IFERROR(VLOOKUP(Таблица1[[#This Row],[Order ID]],Таблица4[],2,FALSE),0))*1</f>
        <v>1</v>
      </c>
      <c r="Y2323" s="19">
        <f>IF(SUMPRODUCT(($F$2:$F2323=F2323)*1)&gt;1,0,1)</f>
        <v>0</v>
      </c>
    </row>
    <row r="2324" spans="1:25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9" t="str">
        <f>VLOOKUP(Таблица1[[#This Row],[Region]],Таблица5[],2,FALSE)</f>
        <v>Cassandra Brandow</v>
      </c>
      <c r="W2324" s="19" t="str">
        <f>IFERROR(VLOOKUP(Таблица1[[#This Row],[Order ID]],Таблица4[],2,FALSE),"")</f>
        <v/>
      </c>
      <c r="X2324" s="19">
        <f>NOT(IFERROR(VLOOKUP(Таблица1[[#This Row],[Order ID]],Таблица4[],2,FALSE),0))*1</f>
        <v>1</v>
      </c>
      <c r="Y2324" s="19">
        <f>IF(SUMPRODUCT(($F$2:$F2324=F2324)*1)&gt;1,0,1)</f>
        <v>0</v>
      </c>
    </row>
    <row r="2325" spans="1:25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9" t="str">
        <f>VLOOKUP(Таблица1[[#This Row],[Region]],Таблица5[],2,FALSE)</f>
        <v>Cassandra Brandow</v>
      </c>
      <c r="W2325" s="19" t="str">
        <f>IFERROR(VLOOKUP(Таблица1[[#This Row],[Order ID]],Таблица4[],2,FALSE),"")</f>
        <v/>
      </c>
      <c r="X2325" s="19">
        <f>NOT(IFERROR(VLOOKUP(Таблица1[[#This Row],[Order ID]],Таблица4[],2,FALSE),0))*1</f>
        <v>1</v>
      </c>
      <c r="Y2325" s="19">
        <f>IF(SUMPRODUCT(($F$2:$F2325=F2325)*1)&gt;1,0,1)</f>
        <v>0</v>
      </c>
    </row>
    <row r="2326" spans="1:25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9" t="str">
        <f>VLOOKUP(Таблица1[[#This Row],[Region]],Таблица5[],2,FALSE)</f>
        <v>Cassandra Brandow</v>
      </c>
      <c r="W2326" s="19" t="str">
        <f>IFERROR(VLOOKUP(Таблица1[[#This Row],[Order ID]],Таблица4[],2,FALSE),"")</f>
        <v/>
      </c>
      <c r="X2326" s="19">
        <f>NOT(IFERROR(VLOOKUP(Таблица1[[#This Row],[Order ID]],Таблица4[],2,FALSE),0))*1</f>
        <v>1</v>
      </c>
      <c r="Y2326" s="19">
        <f>IF(SUMPRODUCT(($F$2:$F2326=F2326)*1)&gt;1,0,1)</f>
        <v>0</v>
      </c>
    </row>
    <row r="2327" spans="1:25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9" t="str">
        <f>VLOOKUP(Таблица1[[#This Row],[Region]],Таблица5[],2,FALSE)</f>
        <v>Chuck Magee</v>
      </c>
      <c r="W2327" s="19" t="str">
        <f>IFERROR(VLOOKUP(Таблица1[[#This Row],[Order ID]],Таблица4[],2,FALSE),"")</f>
        <v/>
      </c>
      <c r="X2327" s="19">
        <f>NOT(IFERROR(VLOOKUP(Таблица1[[#This Row],[Order ID]],Таблица4[],2,FALSE),0))*1</f>
        <v>1</v>
      </c>
      <c r="Y2327" s="19">
        <f>IF(SUMPRODUCT(($F$2:$F2327=F2327)*1)&gt;1,0,1)</f>
        <v>1</v>
      </c>
    </row>
    <row r="2328" spans="1:25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9" t="str">
        <f>VLOOKUP(Таблица1[[#This Row],[Region]],Таблица5[],2,FALSE)</f>
        <v>Chuck Magee</v>
      </c>
      <c r="W2328" s="19" t="str">
        <f>IFERROR(VLOOKUP(Таблица1[[#This Row],[Order ID]],Таблица4[],2,FALSE),"")</f>
        <v/>
      </c>
      <c r="X2328" s="19">
        <f>NOT(IFERROR(VLOOKUP(Таблица1[[#This Row],[Order ID]],Таблица4[],2,FALSE),0))*1</f>
        <v>1</v>
      </c>
      <c r="Y2328" s="19">
        <f>IF(SUMPRODUCT(($F$2:$F2328=F2328)*1)&gt;1,0,1)</f>
        <v>0</v>
      </c>
    </row>
    <row r="2329" spans="1:25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9" t="str">
        <f>VLOOKUP(Таблица1[[#This Row],[Region]],Таблица5[],2,FALSE)</f>
        <v>Chuck Magee</v>
      </c>
      <c r="W2329" s="19" t="str">
        <f>IFERROR(VLOOKUP(Таблица1[[#This Row],[Order ID]],Таблица4[],2,FALSE),"")</f>
        <v/>
      </c>
      <c r="X2329" s="19">
        <f>NOT(IFERROR(VLOOKUP(Таблица1[[#This Row],[Order ID]],Таблица4[],2,FALSE),0))*1</f>
        <v>1</v>
      </c>
      <c r="Y2329" s="19">
        <f>IF(SUMPRODUCT(($F$2:$F2329=F2329)*1)&gt;1,0,1)</f>
        <v>0</v>
      </c>
    </row>
    <row r="2330" spans="1:25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9" t="str">
        <f>VLOOKUP(Таблица1[[#This Row],[Region]],Таблица5[],2,FALSE)</f>
        <v>Anna Andreadi</v>
      </c>
      <c r="W2330" s="19" t="str">
        <f>IFERROR(VLOOKUP(Таблица1[[#This Row],[Order ID]],Таблица4[],2,FALSE),"")</f>
        <v/>
      </c>
      <c r="X2330" s="19">
        <f>NOT(IFERROR(VLOOKUP(Таблица1[[#This Row],[Order ID]],Таблица4[],2,FALSE),0))*1</f>
        <v>1</v>
      </c>
      <c r="Y2330" s="19">
        <f>IF(SUMPRODUCT(($F$2:$F2330=F2330)*1)&gt;1,0,1)</f>
        <v>1</v>
      </c>
    </row>
    <row r="2331" spans="1:25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9" t="str">
        <f>VLOOKUP(Таблица1[[#This Row],[Region]],Таблица5[],2,FALSE)</f>
        <v>Chuck Magee</v>
      </c>
      <c r="W2331" s="19" t="str">
        <f>IFERROR(VLOOKUP(Таблица1[[#This Row],[Order ID]],Таблица4[],2,FALSE),"")</f>
        <v/>
      </c>
      <c r="X2331" s="19">
        <f>NOT(IFERROR(VLOOKUP(Таблица1[[#This Row],[Order ID]],Таблица4[],2,FALSE),0))*1</f>
        <v>1</v>
      </c>
      <c r="Y2331" s="19">
        <f>IF(SUMPRODUCT(($F$2:$F2331=F2331)*1)&gt;1,0,1)</f>
        <v>0</v>
      </c>
    </row>
    <row r="2332" spans="1:25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9" t="str">
        <f>VLOOKUP(Таблица1[[#This Row],[Region]],Таблица5[],2,FALSE)</f>
        <v>Anna Andreadi</v>
      </c>
      <c r="W2332" s="19" t="str">
        <f>IFERROR(VLOOKUP(Таблица1[[#This Row],[Order ID]],Таблица4[],2,FALSE),"")</f>
        <v/>
      </c>
      <c r="X2332" s="19">
        <f>NOT(IFERROR(VLOOKUP(Таблица1[[#This Row],[Order ID]],Таблица4[],2,FALSE),0))*1</f>
        <v>1</v>
      </c>
      <c r="Y2332" s="19">
        <f>IF(SUMPRODUCT(($F$2:$F2332=F2332)*1)&gt;1,0,1)</f>
        <v>0</v>
      </c>
    </row>
    <row r="2333" spans="1:25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9" t="str">
        <f>VLOOKUP(Таблица1[[#This Row],[Region]],Таблица5[],2,FALSE)</f>
        <v>Anna Andreadi</v>
      </c>
      <c r="W2333" s="19" t="str">
        <f>IFERROR(VLOOKUP(Таблица1[[#This Row],[Order ID]],Таблица4[],2,FALSE),"")</f>
        <v/>
      </c>
      <c r="X2333" s="19">
        <f>NOT(IFERROR(VLOOKUP(Таблица1[[#This Row],[Order ID]],Таблица4[],2,FALSE),0))*1</f>
        <v>1</v>
      </c>
      <c r="Y2333" s="19">
        <f>IF(SUMPRODUCT(($F$2:$F2333=F2333)*1)&gt;1,0,1)</f>
        <v>0</v>
      </c>
    </row>
    <row r="2334" spans="1:25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9" t="str">
        <f>VLOOKUP(Таблица1[[#This Row],[Region]],Таблица5[],2,FALSE)</f>
        <v>Kelly Williams</v>
      </c>
      <c r="W2334" s="19" t="str">
        <f>IFERROR(VLOOKUP(Таблица1[[#This Row],[Order ID]],Таблица4[],2,FALSE),"")</f>
        <v/>
      </c>
      <c r="X2334" s="19">
        <f>NOT(IFERROR(VLOOKUP(Таблица1[[#This Row],[Order ID]],Таблица4[],2,FALSE),0))*1</f>
        <v>1</v>
      </c>
      <c r="Y2334" s="19">
        <f>IF(SUMPRODUCT(($F$2:$F2334=F2334)*1)&gt;1,0,1)</f>
        <v>0</v>
      </c>
    </row>
    <row r="2335" spans="1:25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9" t="str">
        <f>VLOOKUP(Таблица1[[#This Row],[Region]],Таблица5[],2,FALSE)</f>
        <v>Kelly Williams</v>
      </c>
      <c r="W2335" s="19" t="str">
        <f>IFERROR(VLOOKUP(Таблица1[[#This Row],[Order ID]],Таблица4[],2,FALSE),"")</f>
        <v/>
      </c>
      <c r="X2335" s="19">
        <f>NOT(IFERROR(VLOOKUP(Таблица1[[#This Row],[Order ID]],Таблица4[],2,FALSE),0))*1</f>
        <v>1</v>
      </c>
      <c r="Y2335" s="19">
        <f>IF(SUMPRODUCT(($F$2:$F2335=F2335)*1)&gt;1,0,1)</f>
        <v>0</v>
      </c>
    </row>
    <row r="2336" spans="1:25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9" t="str">
        <f>VLOOKUP(Таблица1[[#This Row],[Region]],Таблица5[],2,FALSE)</f>
        <v>Cassandra Brandow</v>
      </c>
      <c r="W2336" s="19" t="str">
        <f>IFERROR(VLOOKUP(Таблица1[[#This Row],[Order ID]],Таблица4[],2,FALSE),"")</f>
        <v/>
      </c>
      <c r="X2336" s="19">
        <f>NOT(IFERROR(VLOOKUP(Таблица1[[#This Row],[Order ID]],Таблица4[],2,FALSE),0))*1</f>
        <v>1</v>
      </c>
      <c r="Y2336" s="19">
        <f>IF(SUMPRODUCT(($F$2:$F2336=F2336)*1)&gt;1,0,1)</f>
        <v>1</v>
      </c>
    </row>
    <row r="2337" spans="1:25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9" t="str">
        <f>VLOOKUP(Таблица1[[#This Row],[Region]],Таблица5[],2,FALSE)</f>
        <v>Chuck Magee</v>
      </c>
      <c r="W2337" s="19" t="str">
        <f>IFERROR(VLOOKUP(Таблица1[[#This Row],[Order ID]],Таблица4[],2,FALSE),"")</f>
        <v/>
      </c>
      <c r="X2337" s="19">
        <f>NOT(IFERROR(VLOOKUP(Таблица1[[#This Row],[Order ID]],Таблица4[],2,FALSE),0))*1</f>
        <v>1</v>
      </c>
      <c r="Y2337" s="19">
        <f>IF(SUMPRODUCT(($F$2:$F2337=F2337)*1)&gt;1,0,1)</f>
        <v>0</v>
      </c>
    </row>
    <row r="2338" spans="1:25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9" t="str">
        <f>VLOOKUP(Таблица1[[#This Row],[Region]],Таблица5[],2,FALSE)</f>
        <v>Chuck Magee</v>
      </c>
      <c r="W2338" s="19" t="str">
        <f>IFERROR(VLOOKUP(Таблица1[[#This Row],[Order ID]],Таблица4[],2,FALSE),"")</f>
        <v/>
      </c>
      <c r="X2338" s="19">
        <f>NOT(IFERROR(VLOOKUP(Таблица1[[#This Row],[Order ID]],Таблица4[],2,FALSE),0))*1</f>
        <v>1</v>
      </c>
      <c r="Y2338" s="19">
        <f>IF(SUMPRODUCT(($F$2:$F2338=F2338)*1)&gt;1,0,1)</f>
        <v>0</v>
      </c>
    </row>
    <row r="2339" spans="1:25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9" t="str">
        <f>VLOOKUP(Таблица1[[#This Row],[Region]],Таблица5[],2,FALSE)</f>
        <v>Chuck Magee</v>
      </c>
      <c r="W2339" s="19" t="str">
        <f>IFERROR(VLOOKUP(Таблица1[[#This Row],[Order ID]],Таблица4[],2,FALSE),"")</f>
        <v/>
      </c>
      <c r="X2339" s="19">
        <f>NOT(IFERROR(VLOOKUP(Таблица1[[#This Row],[Order ID]],Таблица4[],2,FALSE),0))*1</f>
        <v>1</v>
      </c>
      <c r="Y2339" s="19">
        <f>IF(SUMPRODUCT(($F$2:$F2339=F2339)*1)&gt;1,0,1)</f>
        <v>0</v>
      </c>
    </row>
    <row r="2340" spans="1:25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9" t="str">
        <f>VLOOKUP(Таблица1[[#This Row],[Region]],Таблица5[],2,FALSE)</f>
        <v>Chuck Magee</v>
      </c>
      <c r="W2340" s="19" t="str">
        <f>IFERROR(VLOOKUP(Таблица1[[#This Row],[Order ID]],Таблица4[],2,FALSE),"")</f>
        <v/>
      </c>
      <c r="X2340" s="19">
        <f>NOT(IFERROR(VLOOKUP(Таблица1[[#This Row],[Order ID]],Таблица4[],2,FALSE),0))*1</f>
        <v>1</v>
      </c>
      <c r="Y2340" s="19">
        <f>IF(SUMPRODUCT(($F$2:$F2340=F2340)*1)&gt;1,0,1)</f>
        <v>0</v>
      </c>
    </row>
    <row r="2341" spans="1:25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9" t="str">
        <f>VLOOKUP(Таблица1[[#This Row],[Region]],Таблица5[],2,FALSE)</f>
        <v>Chuck Magee</v>
      </c>
      <c r="W2341" s="19" t="str">
        <f>IFERROR(VLOOKUP(Таблица1[[#This Row],[Order ID]],Таблица4[],2,FALSE),"")</f>
        <v/>
      </c>
      <c r="X2341" s="19">
        <f>NOT(IFERROR(VLOOKUP(Таблица1[[#This Row],[Order ID]],Таблица4[],2,FALSE),0))*1</f>
        <v>1</v>
      </c>
      <c r="Y2341" s="19">
        <f>IF(SUMPRODUCT(($F$2:$F2341=F2341)*1)&gt;1,0,1)</f>
        <v>0</v>
      </c>
    </row>
    <row r="2342" spans="1:25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9" t="str">
        <f>VLOOKUP(Таблица1[[#This Row],[Region]],Таблица5[],2,FALSE)</f>
        <v>Cassandra Brandow</v>
      </c>
      <c r="W2342" s="19" t="str">
        <f>IFERROR(VLOOKUP(Таблица1[[#This Row],[Order ID]],Таблица4[],2,FALSE),"")</f>
        <v/>
      </c>
      <c r="X2342" s="19">
        <f>NOT(IFERROR(VLOOKUP(Таблица1[[#This Row],[Order ID]],Таблица4[],2,FALSE),0))*1</f>
        <v>1</v>
      </c>
      <c r="Y2342" s="19">
        <f>IF(SUMPRODUCT(($F$2:$F2342=F2342)*1)&gt;1,0,1)</f>
        <v>0</v>
      </c>
    </row>
    <row r="2343" spans="1:25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9" t="str">
        <f>VLOOKUP(Таблица1[[#This Row],[Region]],Таблица5[],2,FALSE)</f>
        <v>Chuck Magee</v>
      </c>
      <c r="W2343" s="19" t="str">
        <f>IFERROR(VLOOKUP(Таблица1[[#This Row],[Order ID]],Таблица4[],2,FALSE),"")</f>
        <v/>
      </c>
      <c r="X2343" s="19">
        <f>NOT(IFERROR(VLOOKUP(Таблица1[[#This Row],[Order ID]],Таблица4[],2,FALSE),0))*1</f>
        <v>1</v>
      </c>
      <c r="Y2343" s="19">
        <f>IF(SUMPRODUCT(($F$2:$F2343=F2343)*1)&gt;1,0,1)</f>
        <v>0</v>
      </c>
    </row>
    <row r="2344" spans="1:25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9" t="str">
        <f>VLOOKUP(Таблица1[[#This Row],[Region]],Таблица5[],2,FALSE)</f>
        <v>Chuck Magee</v>
      </c>
      <c r="W2344" s="19" t="str">
        <f>IFERROR(VLOOKUP(Таблица1[[#This Row],[Order ID]],Таблица4[],2,FALSE),"")</f>
        <v/>
      </c>
      <c r="X2344" s="19">
        <f>NOT(IFERROR(VLOOKUP(Таблица1[[#This Row],[Order ID]],Таблица4[],2,FALSE),0))*1</f>
        <v>1</v>
      </c>
      <c r="Y2344" s="19">
        <f>IF(SUMPRODUCT(($F$2:$F2344=F2344)*1)&gt;1,0,1)</f>
        <v>0</v>
      </c>
    </row>
    <row r="2345" spans="1:25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9" t="str">
        <f>VLOOKUP(Таблица1[[#This Row],[Region]],Таблица5[],2,FALSE)</f>
        <v>Kelly Williams</v>
      </c>
      <c r="W2345" s="19" t="str">
        <f>IFERROR(VLOOKUP(Таблица1[[#This Row],[Order ID]],Таблица4[],2,FALSE),"")</f>
        <v/>
      </c>
      <c r="X2345" s="19">
        <f>NOT(IFERROR(VLOOKUP(Таблица1[[#This Row],[Order ID]],Таблица4[],2,FALSE),0))*1</f>
        <v>1</v>
      </c>
      <c r="Y2345" s="19">
        <f>IF(SUMPRODUCT(($F$2:$F2345=F2345)*1)&gt;1,0,1)</f>
        <v>0</v>
      </c>
    </row>
    <row r="2346" spans="1:25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9" t="str">
        <f>VLOOKUP(Таблица1[[#This Row],[Region]],Таблица5[],2,FALSE)</f>
        <v>Kelly Williams</v>
      </c>
      <c r="W2346" s="19" t="str">
        <f>IFERROR(VLOOKUP(Таблица1[[#This Row],[Order ID]],Таблица4[],2,FALSE),"")</f>
        <v/>
      </c>
      <c r="X2346" s="19">
        <f>NOT(IFERROR(VLOOKUP(Таблица1[[#This Row],[Order ID]],Таблица4[],2,FALSE),0))*1</f>
        <v>1</v>
      </c>
      <c r="Y2346" s="19">
        <f>IF(SUMPRODUCT(($F$2:$F2346=F2346)*1)&gt;1,0,1)</f>
        <v>0</v>
      </c>
    </row>
    <row r="2347" spans="1:25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9" t="str">
        <f>VLOOKUP(Таблица1[[#This Row],[Region]],Таблица5[],2,FALSE)</f>
        <v>Kelly Williams</v>
      </c>
      <c r="W2347" s="19" t="str">
        <f>IFERROR(VLOOKUP(Таблица1[[#This Row],[Order ID]],Таблица4[],2,FALSE),"")</f>
        <v/>
      </c>
      <c r="X2347" s="19">
        <f>NOT(IFERROR(VLOOKUP(Таблица1[[#This Row],[Order ID]],Таблица4[],2,FALSE),0))*1</f>
        <v>1</v>
      </c>
      <c r="Y2347" s="19">
        <f>IF(SUMPRODUCT(($F$2:$F2347=F2347)*1)&gt;1,0,1)</f>
        <v>0</v>
      </c>
    </row>
    <row r="2348" spans="1:25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9" t="str">
        <f>VLOOKUP(Таблица1[[#This Row],[Region]],Таблица5[],2,FALSE)</f>
        <v>Kelly Williams</v>
      </c>
      <c r="W2348" s="19" t="str">
        <f>IFERROR(VLOOKUP(Таблица1[[#This Row],[Order ID]],Таблица4[],2,FALSE),"")</f>
        <v/>
      </c>
      <c r="X2348" s="19">
        <f>NOT(IFERROR(VLOOKUP(Таблица1[[#This Row],[Order ID]],Таблица4[],2,FALSE),0))*1</f>
        <v>1</v>
      </c>
      <c r="Y2348" s="19">
        <f>IF(SUMPRODUCT(($F$2:$F2348=F2348)*1)&gt;1,0,1)</f>
        <v>0</v>
      </c>
    </row>
    <row r="2349" spans="1:25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9" t="str">
        <f>VLOOKUP(Таблица1[[#This Row],[Region]],Таблица5[],2,FALSE)</f>
        <v>Kelly Williams</v>
      </c>
      <c r="W2349" s="19" t="str">
        <f>IFERROR(VLOOKUP(Таблица1[[#This Row],[Order ID]],Таблица4[],2,FALSE),"")</f>
        <v/>
      </c>
      <c r="X2349" s="19">
        <f>NOT(IFERROR(VLOOKUP(Таблица1[[#This Row],[Order ID]],Таблица4[],2,FALSE),0))*1</f>
        <v>1</v>
      </c>
      <c r="Y2349" s="19">
        <f>IF(SUMPRODUCT(($F$2:$F2349=F2349)*1)&gt;1,0,1)</f>
        <v>0</v>
      </c>
    </row>
    <row r="2350" spans="1:25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9" t="str">
        <f>VLOOKUP(Таблица1[[#This Row],[Region]],Таблица5[],2,FALSE)</f>
        <v>Anna Andreadi</v>
      </c>
      <c r="W2350" s="19" t="str">
        <f>IFERROR(VLOOKUP(Таблица1[[#This Row],[Order ID]],Таблица4[],2,FALSE),"")</f>
        <v/>
      </c>
      <c r="X2350" s="19">
        <f>NOT(IFERROR(VLOOKUP(Таблица1[[#This Row],[Order ID]],Таблица4[],2,FALSE),0))*1</f>
        <v>1</v>
      </c>
      <c r="Y2350" s="19">
        <f>IF(SUMPRODUCT(($F$2:$F2350=F2350)*1)&gt;1,0,1)</f>
        <v>0</v>
      </c>
    </row>
    <row r="2351" spans="1:25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9" t="str">
        <f>VLOOKUP(Таблица1[[#This Row],[Region]],Таблица5[],2,FALSE)</f>
        <v>Anna Andreadi</v>
      </c>
      <c r="W2351" s="19" t="str">
        <f>IFERROR(VLOOKUP(Таблица1[[#This Row],[Order ID]],Таблица4[],2,FALSE),"")</f>
        <v/>
      </c>
      <c r="X2351" s="19">
        <f>NOT(IFERROR(VLOOKUP(Таблица1[[#This Row],[Order ID]],Таблица4[],2,FALSE),0))*1</f>
        <v>1</v>
      </c>
      <c r="Y2351" s="19">
        <f>IF(SUMPRODUCT(($F$2:$F2351=F2351)*1)&gt;1,0,1)</f>
        <v>0</v>
      </c>
    </row>
    <row r="2352" spans="1:25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9" t="str">
        <f>VLOOKUP(Таблица1[[#This Row],[Region]],Таблица5[],2,FALSE)</f>
        <v>Anna Andreadi</v>
      </c>
      <c r="W2352" s="19" t="str">
        <f>IFERROR(VLOOKUP(Таблица1[[#This Row],[Order ID]],Таблица4[],2,FALSE),"")</f>
        <v/>
      </c>
      <c r="X2352" s="19">
        <f>NOT(IFERROR(VLOOKUP(Таблица1[[#This Row],[Order ID]],Таблица4[],2,FALSE),0))*1</f>
        <v>1</v>
      </c>
      <c r="Y2352" s="19">
        <f>IF(SUMPRODUCT(($F$2:$F2352=F2352)*1)&gt;1,0,1)</f>
        <v>0</v>
      </c>
    </row>
    <row r="2353" spans="1:25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9" t="str">
        <f>VLOOKUP(Таблица1[[#This Row],[Region]],Таблица5[],2,FALSE)</f>
        <v>Anna Andreadi</v>
      </c>
      <c r="W2353" s="19" t="str">
        <f>IFERROR(VLOOKUP(Таблица1[[#This Row],[Order ID]],Таблица4[],2,FALSE),"")</f>
        <v/>
      </c>
      <c r="X2353" s="19">
        <f>NOT(IFERROR(VLOOKUP(Таблица1[[#This Row],[Order ID]],Таблица4[],2,FALSE),0))*1</f>
        <v>1</v>
      </c>
      <c r="Y2353" s="19">
        <f>IF(SUMPRODUCT(($F$2:$F2353=F2353)*1)&gt;1,0,1)</f>
        <v>0</v>
      </c>
    </row>
    <row r="2354" spans="1:25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9" t="str">
        <f>VLOOKUP(Таблица1[[#This Row],[Region]],Таблица5[],2,FALSE)</f>
        <v>Anna Andreadi</v>
      </c>
      <c r="W2354" s="19" t="str">
        <f>IFERROR(VLOOKUP(Таблица1[[#This Row],[Order ID]],Таблица4[],2,FALSE),"")</f>
        <v/>
      </c>
      <c r="X2354" s="19">
        <f>NOT(IFERROR(VLOOKUP(Таблица1[[#This Row],[Order ID]],Таблица4[],2,FALSE),0))*1</f>
        <v>1</v>
      </c>
      <c r="Y2354" s="19">
        <f>IF(SUMPRODUCT(($F$2:$F2354=F2354)*1)&gt;1,0,1)</f>
        <v>0</v>
      </c>
    </row>
    <row r="2355" spans="1:25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9" t="str">
        <f>VLOOKUP(Таблица1[[#This Row],[Region]],Таблица5[],2,FALSE)</f>
        <v>Anna Andreadi</v>
      </c>
      <c r="W2355" s="19" t="str">
        <f>IFERROR(VLOOKUP(Таблица1[[#This Row],[Order ID]],Таблица4[],2,FALSE),"")</f>
        <v/>
      </c>
      <c r="X2355" s="19">
        <f>NOT(IFERROR(VLOOKUP(Таблица1[[#This Row],[Order ID]],Таблица4[],2,FALSE),0))*1</f>
        <v>1</v>
      </c>
      <c r="Y2355" s="19">
        <f>IF(SUMPRODUCT(($F$2:$F2355=F2355)*1)&gt;1,0,1)</f>
        <v>1</v>
      </c>
    </row>
    <row r="2356" spans="1:25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9" t="str">
        <f>VLOOKUP(Таблица1[[#This Row],[Region]],Таблица5[],2,FALSE)</f>
        <v>Anna Andreadi</v>
      </c>
      <c r="W2356" s="19" t="str">
        <f>IFERROR(VLOOKUP(Таблица1[[#This Row],[Order ID]],Таблица4[],2,FALSE),"")</f>
        <v/>
      </c>
      <c r="X2356" s="19">
        <f>NOT(IFERROR(VLOOKUP(Таблица1[[#This Row],[Order ID]],Таблица4[],2,FALSE),0))*1</f>
        <v>1</v>
      </c>
      <c r="Y2356" s="19">
        <f>IF(SUMPRODUCT(($F$2:$F2356=F2356)*1)&gt;1,0,1)</f>
        <v>0</v>
      </c>
    </row>
    <row r="2357" spans="1:25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9" t="str">
        <f>VLOOKUP(Таблица1[[#This Row],[Region]],Таблица5[],2,FALSE)</f>
        <v>Anna Andreadi</v>
      </c>
      <c r="W2357" s="19" t="str">
        <f>IFERROR(VLOOKUP(Таблица1[[#This Row],[Order ID]],Таблица4[],2,FALSE),"")</f>
        <v/>
      </c>
      <c r="X2357" s="19">
        <f>NOT(IFERROR(VLOOKUP(Таблица1[[#This Row],[Order ID]],Таблица4[],2,FALSE),0))*1</f>
        <v>1</v>
      </c>
      <c r="Y2357" s="19">
        <f>IF(SUMPRODUCT(($F$2:$F2357=F2357)*1)&gt;1,0,1)</f>
        <v>0</v>
      </c>
    </row>
    <row r="2358" spans="1:25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9" t="str">
        <f>VLOOKUP(Таблица1[[#This Row],[Region]],Таблица5[],2,FALSE)</f>
        <v>Anna Andreadi</v>
      </c>
      <c r="W2358" s="19" t="str">
        <f>IFERROR(VLOOKUP(Таблица1[[#This Row],[Order ID]],Таблица4[],2,FALSE),"")</f>
        <v/>
      </c>
      <c r="X2358" s="19">
        <f>NOT(IFERROR(VLOOKUP(Таблица1[[#This Row],[Order ID]],Таблица4[],2,FALSE),0))*1</f>
        <v>1</v>
      </c>
      <c r="Y2358" s="19">
        <f>IF(SUMPRODUCT(($F$2:$F2358=F2358)*1)&gt;1,0,1)</f>
        <v>0</v>
      </c>
    </row>
    <row r="2359" spans="1:25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9" t="str">
        <f>VLOOKUP(Таблица1[[#This Row],[Region]],Таблица5[],2,FALSE)</f>
        <v>Chuck Magee</v>
      </c>
      <c r="W2359" s="19" t="str">
        <f>IFERROR(VLOOKUP(Таблица1[[#This Row],[Order ID]],Таблица4[],2,FALSE),"")</f>
        <v/>
      </c>
      <c r="X2359" s="19">
        <f>NOT(IFERROR(VLOOKUP(Таблица1[[#This Row],[Order ID]],Таблица4[],2,FALSE),0))*1</f>
        <v>1</v>
      </c>
      <c r="Y2359" s="19">
        <f>IF(SUMPRODUCT(($F$2:$F2359=F2359)*1)&gt;1,0,1)</f>
        <v>0</v>
      </c>
    </row>
    <row r="2360" spans="1:25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9" t="str">
        <f>VLOOKUP(Таблица1[[#This Row],[Region]],Таблица5[],2,FALSE)</f>
        <v>Chuck Magee</v>
      </c>
      <c r="W2360" s="19" t="str">
        <f>IFERROR(VLOOKUP(Таблица1[[#This Row],[Order ID]],Таблица4[],2,FALSE),"")</f>
        <v/>
      </c>
      <c r="X2360" s="19">
        <f>NOT(IFERROR(VLOOKUP(Таблица1[[#This Row],[Order ID]],Таблица4[],2,FALSE),0))*1</f>
        <v>1</v>
      </c>
      <c r="Y2360" s="19">
        <f>IF(SUMPRODUCT(($F$2:$F2360=F2360)*1)&gt;1,0,1)</f>
        <v>0</v>
      </c>
    </row>
    <row r="2361" spans="1:25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9" t="str">
        <f>VLOOKUP(Таблица1[[#This Row],[Region]],Таблица5[],2,FALSE)</f>
        <v>Chuck Magee</v>
      </c>
      <c r="W2361" s="19" t="str">
        <f>IFERROR(VLOOKUP(Таблица1[[#This Row],[Order ID]],Таблица4[],2,FALSE),"")</f>
        <v/>
      </c>
      <c r="X2361" s="19">
        <f>NOT(IFERROR(VLOOKUP(Таблица1[[#This Row],[Order ID]],Таблица4[],2,FALSE),0))*1</f>
        <v>1</v>
      </c>
      <c r="Y2361" s="19">
        <f>IF(SUMPRODUCT(($F$2:$F2361=F2361)*1)&gt;1,0,1)</f>
        <v>0</v>
      </c>
    </row>
    <row r="2362" spans="1:25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9" t="str">
        <f>VLOOKUP(Таблица1[[#This Row],[Region]],Таблица5[],2,FALSE)</f>
        <v>Chuck Magee</v>
      </c>
      <c r="W2362" s="19" t="str">
        <f>IFERROR(VLOOKUP(Таблица1[[#This Row],[Order ID]],Таблица4[],2,FALSE),"")</f>
        <v/>
      </c>
      <c r="X2362" s="19">
        <f>NOT(IFERROR(VLOOKUP(Таблица1[[#This Row],[Order ID]],Таблица4[],2,FALSE),0))*1</f>
        <v>1</v>
      </c>
      <c r="Y2362" s="19">
        <f>IF(SUMPRODUCT(($F$2:$F2362=F2362)*1)&gt;1,0,1)</f>
        <v>0</v>
      </c>
    </row>
    <row r="2363" spans="1:25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9" t="str">
        <f>VLOOKUP(Таблица1[[#This Row],[Region]],Таблица5[],2,FALSE)</f>
        <v>Chuck Magee</v>
      </c>
      <c r="W2363" s="19" t="str">
        <f>IFERROR(VLOOKUP(Таблица1[[#This Row],[Order ID]],Таблица4[],2,FALSE),"")</f>
        <v/>
      </c>
      <c r="X2363" s="19">
        <f>NOT(IFERROR(VLOOKUP(Таблица1[[#This Row],[Order ID]],Таблица4[],2,FALSE),0))*1</f>
        <v>1</v>
      </c>
      <c r="Y2363" s="19">
        <f>IF(SUMPRODUCT(($F$2:$F2363=F2363)*1)&gt;1,0,1)</f>
        <v>0</v>
      </c>
    </row>
    <row r="2364" spans="1:25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9" t="str">
        <f>VLOOKUP(Таблица1[[#This Row],[Region]],Таблица5[],2,FALSE)</f>
        <v>Chuck Magee</v>
      </c>
      <c r="W2364" s="19" t="str">
        <f>IFERROR(VLOOKUP(Таблица1[[#This Row],[Order ID]],Таблица4[],2,FALSE),"")</f>
        <v/>
      </c>
      <c r="X2364" s="19">
        <f>NOT(IFERROR(VLOOKUP(Таблица1[[#This Row],[Order ID]],Таблица4[],2,FALSE),0))*1</f>
        <v>1</v>
      </c>
      <c r="Y2364" s="19">
        <f>IF(SUMPRODUCT(($F$2:$F2364=F2364)*1)&gt;1,0,1)</f>
        <v>0</v>
      </c>
    </row>
    <row r="2365" spans="1:25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9" t="str">
        <f>VLOOKUP(Таблица1[[#This Row],[Region]],Таблица5[],2,FALSE)</f>
        <v>Cassandra Brandow</v>
      </c>
      <c r="W2365" s="19" t="str">
        <f>IFERROR(VLOOKUP(Таблица1[[#This Row],[Order ID]],Таблица4[],2,FALSE),"")</f>
        <v/>
      </c>
      <c r="X2365" s="19">
        <f>NOT(IFERROR(VLOOKUP(Таблица1[[#This Row],[Order ID]],Таблица4[],2,FALSE),0))*1</f>
        <v>1</v>
      </c>
      <c r="Y2365" s="19">
        <f>IF(SUMPRODUCT(($F$2:$F2365=F2365)*1)&gt;1,0,1)</f>
        <v>0</v>
      </c>
    </row>
    <row r="2366" spans="1:25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9" t="str">
        <f>VLOOKUP(Таблица1[[#This Row],[Region]],Таблица5[],2,FALSE)</f>
        <v>Cassandra Brandow</v>
      </c>
      <c r="W2366" s="19" t="str">
        <f>IFERROR(VLOOKUP(Таблица1[[#This Row],[Order ID]],Таблица4[],2,FALSE),"")</f>
        <v/>
      </c>
      <c r="X2366" s="19">
        <f>NOT(IFERROR(VLOOKUP(Таблица1[[#This Row],[Order ID]],Таблица4[],2,FALSE),0))*1</f>
        <v>1</v>
      </c>
      <c r="Y2366" s="19">
        <f>IF(SUMPRODUCT(($F$2:$F2366=F2366)*1)&gt;1,0,1)</f>
        <v>0</v>
      </c>
    </row>
    <row r="2367" spans="1:25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9" t="str">
        <f>VLOOKUP(Таблица1[[#This Row],[Region]],Таблица5[],2,FALSE)</f>
        <v>Cassandra Brandow</v>
      </c>
      <c r="W2367" s="19" t="str">
        <f>IFERROR(VLOOKUP(Таблица1[[#This Row],[Order ID]],Таблица4[],2,FALSE),"")</f>
        <v/>
      </c>
      <c r="X2367" s="19">
        <f>NOT(IFERROR(VLOOKUP(Таблица1[[#This Row],[Order ID]],Таблица4[],2,FALSE),0))*1</f>
        <v>1</v>
      </c>
      <c r="Y2367" s="19">
        <f>IF(SUMPRODUCT(($F$2:$F2367=F2367)*1)&gt;1,0,1)</f>
        <v>0</v>
      </c>
    </row>
    <row r="2368" spans="1:25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9" t="str">
        <f>VLOOKUP(Таблица1[[#This Row],[Region]],Таблица5[],2,FALSE)</f>
        <v>Anna Andreadi</v>
      </c>
      <c r="W2368" s="19" t="str">
        <f>IFERROR(VLOOKUP(Таблица1[[#This Row],[Order ID]],Таблица4[],2,FALSE),"")</f>
        <v/>
      </c>
      <c r="X2368" s="19">
        <f>NOT(IFERROR(VLOOKUP(Таблица1[[#This Row],[Order ID]],Таблица4[],2,FALSE),0))*1</f>
        <v>1</v>
      </c>
      <c r="Y2368" s="19">
        <f>IF(SUMPRODUCT(($F$2:$F2368=F2368)*1)&gt;1,0,1)</f>
        <v>0</v>
      </c>
    </row>
    <row r="2369" spans="1:25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9" t="str">
        <f>VLOOKUP(Таблица1[[#This Row],[Region]],Таблица5[],2,FALSE)</f>
        <v>Chuck Magee</v>
      </c>
      <c r="W2369" s="19" t="str">
        <f>IFERROR(VLOOKUP(Таблица1[[#This Row],[Order ID]],Таблица4[],2,FALSE),"")</f>
        <v/>
      </c>
      <c r="X2369" s="19">
        <f>NOT(IFERROR(VLOOKUP(Таблица1[[#This Row],[Order ID]],Таблица4[],2,FALSE),0))*1</f>
        <v>1</v>
      </c>
      <c r="Y2369" s="19">
        <f>IF(SUMPRODUCT(($F$2:$F2369=F2369)*1)&gt;1,0,1)</f>
        <v>0</v>
      </c>
    </row>
    <row r="2370" spans="1:25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9" t="str">
        <f>VLOOKUP(Таблица1[[#This Row],[Region]],Таблица5[],2,FALSE)</f>
        <v>Chuck Magee</v>
      </c>
      <c r="W2370" s="19" t="str">
        <f>IFERROR(VLOOKUP(Таблица1[[#This Row],[Order ID]],Таблица4[],2,FALSE),"")</f>
        <v/>
      </c>
      <c r="X2370" s="19">
        <f>NOT(IFERROR(VLOOKUP(Таблица1[[#This Row],[Order ID]],Таблица4[],2,FALSE),0))*1</f>
        <v>1</v>
      </c>
      <c r="Y2370" s="19">
        <f>IF(SUMPRODUCT(($F$2:$F2370=F2370)*1)&gt;1,0,1)</f>
        <v>0</v>
      </c>
    </row>
    <row r="2371" spans="1:25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9" t="str">
        <f>VLOOKUP(Таблица1[[#This Row],[Region]],Таблица5[],2,FALSE)</f>
        <v>Chuck Magee</v>
      </c>
      <c r="W2371" s="19" t="str">
        <f>IFERROR(VLOOKUP(Таблица1[[#This Row],[Order ID]],Таблица4[],2,FALSE),"")</f>
        <v/>
      </c>
      <c r="X2371" s="19">
        <f>NOT(IFERROR(VLOOKUP(Таблица1[[#This Row],[Order ID]],Таблица4[],2,FALSE),0))*1</f>
        <v>1</v>
      </c>
      <c r="Y2371" s="19">
        <f>IF(SUMPRODUCT(($F$2:$F2371=F2371)*1)&gt;1,0,1)</f>
        <v>0</v>
      </c>
    </row>
    <row r="2372" spans="1:25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9" t="str">
        <f>VLOOKUP(Таблица1[[#This Row],[Region]],Таблица5[],2,FALSE)</f>
        <v>Chuck Magee</v>
      </c>
      <c r="W2372" s="19" t="str">
        <f>IFERROR(VLOOKUP(Таблица1[[#This Row],[Order ID]],Таблица4[],2,FALSE),"")</f>
        <v/>
      </c>
      <c r="X2372" s="19">
        <f>NOT(IFERROR(VLOOKUP(Таблица1[[#This Row],[Order ID]],Таблица4[],2,FALSE),0))*1</f>
        <v>1</v>
      </c>
      <c r="Y2372" s="19">
        <f>IF(SUMPRODUCT(($F$2:$F2372=F2372)*1)&gt;1,0,1)</f>
        <v>0</v>
      </c>
    </row>
    <row r="2373" spans="1:25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9" t="str">
        <f>VLOOKUP(Таблица1[[#This Row],[Region]],Таблица5[],2,FALSE)</f>
        <v>Kelly Williams</v>
      </c>
      <c r="W2373" s="19" t="str">
        <f>IFERROR(VLOOKUP(Таблица1[[#This Row],[Order ID]],Таблица4[],2,FALSE),"")</f>
        <v/>
      </c>
      <c r="X2373" s="19">
        <f>NOT(IFERROR(VLOOKUP(Таблица1[[#This Row],[Order ID]],Таблица4[],2,FALSE),0))*1</f>
        <v>1</v>
      </c>
      <c r="Y2373" s="19">
        <f>IF(SUMPRODUCT(($F$2:$F2373=F2373)*1)&gt;1,0,1)</f>
        <v>0</v>
      </c>
    </row>
    <row r="2374" spans="1:25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9" t="str">
        <f>VLOOKUP(Таблица1[[#This Row],[Region]],Таблица5[],2,FALSE)</f>
        <v>Kelly Williams</v>
      </c>
      <c r="W2374" s="19" t="str">
        <f>IFERROR(VLOOKUP(Таблица1[[#This Row],[Order ID]],Таблица4[],2,FALSE),"")</f>
        <v/>
      </c>
      <c r="X2374" s="19">
        <f>NOT(IFERROR(VLOOKUP(Таблица1[[#This Row],[Order ID]],Таблица4[],2,FALSE),0))*1</f>
        <v>1</v>
      </c>
      <c r="Y2374" s="19">
        <f>IF(SUMPRODUCT(($F$2:$F2374=F2374)*1)&gt;1,0,1)</f>
        <v>0</v>
      </c>
    </row>
    <row r="2375" spans="1:25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9" t="str">
        <f>VLOOKUP(Таблица1[[#This Row],[Region]],Таблица5[],2,FALSE)</f>
        <v>Kelly Williams</v>
      </c>
      <c r="W2375" s="19" t="str">
        <f>IFERROR(VLOOKUP(Таблица1[[#This Row],[Order ID]],Таблица4[],2,FALSE),"")</f>
        <v/>
      </c>
      <c r="X2375" s="19">
        <f>NOT(IFERROR(VLOOKUP(Таблица1[[#This Row],[Order ID]],Таблица4[],2,FALSE),0))*1</f>
        <v>1</v>
      </c>
      <c r="Y2375" s="19">
        <f>IF(SUMPRODUCT(($F$2:$F2375=F2375)*1)&gt;1,0,1)</f>
        <v>0</v>
      </c>
    </row>
    <row r="2376" spans="1:25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9" t="str">
        <f>VLOOKUP(Таблица1[[#This Row],[Region]],Таблица5[],2,FALSE)</f>
        <v>Kelly Williams</v>
      </c>
      <c r="W2376" s="19" t="str">
        <f>IFERROR(VLOOKUP(Таблица1[[#This Row],[Order ID]],Таблица4[],2,FALSE),"")</f>
        <v/>
      </c>
      <c r="X2376" s="19">
        <f>NOT(IFERROR(VLOOKUP(Таблица1[[#This Row],[Order ID]],Таблица4[],2,FALSE),0))*1</f>
        <v>1</v>
      </c>
      <c r="Y2376" s="19">
        <f>IF(SUMPRODUCT(($F$2:$F2376=F2376)*1)&gt;1,0,1)</f>
        <v>0</v>
      </c>
    </row>
    <row r="2377" spans="1:25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9" t="str">
        <f>VLOOKUP(Таблица1[[#This Row],[Region]],Таблица5[],2,FALSE)</f>
        <v>Cassandra Brandow</v>
      </c>
      <c r="W2377" s="19" t="str">
        <f>IFERROR(VLOOKUP(Таблица1[[#This Row],[Order ID]],Таблица4[],2,FALSE),"")</f>
        <v/>
      </c>
      <c r="X2377" s="19">
        <f>NOT(IFERROR(VLOOKUP(Таблица1[[#This Row],[Order ID]],Таблица4[],2,FALSE),0))*1</f>
        <v>1</v>
      </c>
      <c r="Y2377" s="19">
        <f>IF(SUMPRODUCT(($F$2:$F2377=F2377)*1)&gt;1,0,1)</f>
        <v>0</v>
      </c>
    </row>
    <row r="2378" spans="1:25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9" t="str">
        <f>VLOOKUP(Таблица1[[#This Row],[Region]],Таблица5[],2,FALSE)</f>
        <v>Chuck Magee</v>
      </c>
      <c r="W2378" s="19" t="str">
        <f>IFERROR(VLOOKUP(Таблица1[[#This Row],[Order ID]],Таблица4[],2,FALSE),"")</f>
        <v/>
      </c>
      <c r="X2378" s="19">
        <f>NOT(IFERROR(VLOOKUP(Таблица1[[#This Row],[Order ID]],Таблица4[],2,FALSE),0))*1</f>
        <v>1</v>
      </c>
      <c r="Y2378" s="19">
        <f>IF(SUMPRODUCT(($F$2:$F2378=F2378)*1)&gt;1,0,1)</f>
        <v>0</v>
      </c>
    </row>
    <row r="2379" spans="1:25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9" t="str">
        <f>VLOOKUP(Таблица1[[#This Row],[Region]],Таблица5[],2,FALSE)</f>
        <v>Chuck Magee</v>
      </c>
      <c r="W2379" s="19" t="str">
        <f>IFERROR(VLOOKUP(Таблица1[[#This Row],[Order ID]],Таблица4[],2,FALSE),"")</f>
        <v/>
      </c>
      <c r="X2379" s="19">
        <f>NOT(IFERROR(VLOOKUP(Таблица1[[#This Row],[Order ID]],Таблица4[],2,FALSE),0))*1</f>
        <v>1</v>
      </c>
      <c r="Y2379" s="19">
        <f>IF(SUMPRODUCT(($F$2:$F2379=F2379)*1)&gt;1,0,1)</f>
        <v>0</v>
      </c>
    </row>
    <row r="2380" spans="1:25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9" t="str">
        <f>VLOOKUP(Таблица1[[#This Row],[Region]],Таблица5[],2,FALSE)</f>
        <v>Anna Andreadi</v>
      </c>
      <c r="W2380" s="19" t="str">
        <f>IFERROR(VLOOKUP(Таблица1[[#This Row],[Order ID]],Таблица4[],2,FALSE),"")</f>
        <v/>
      </c>
      <c r="X2380" s="19">
        <f>NOT(IFERROR(VLOOKUP(Таблица1[[#This Row],[Order ID]],Таблица4[],2,FALSE),0))*1</f>
        <v>1</v>
      </c>
      <c r="Y2380" s="19">
        <f>IF(SUMPRODUCT(($F$2:$F2380=F2380)*1)&gt;1,0,1)</f>
        <v>0</v>
      </c>
    </row>
    <row r="2381" spans="1:25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9" t="str">
        <f>VLOOKUP(Таблица1[[#This Row],[Region]],Таблица5[],2,FALSE)</f>
        <v>Chuck Magee</v>
      </c>
      <c r="W2381" s="19" t="str">
        <f>IFERROR(VLOOKUP(Таблица1[[#This Row],[Order ID]],Таблица4[],2,FALSE),"")</f>
        <v/>
      </c>
      <c r="X2381" s="19">
        <f>NOT(IFERROR(VLOOKUP(Таблица1[[#This Row],[Order ID]],Таблица4[],2,FALSE),0))*1</f>
        <v>1</v>
      </c>
      <c r="Y2381" s="19">
        <f>IF(SUMPRODUCT(($F$2:$F2381=F2381)*1)&gt;1,0,1)</f>
        <v>0</v>
      </c>
    </row>
    <row r="2382" spans="1:25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9" t="str">
        <f>VLOOKUP(Таблица1[[#This Row],[Region]],Таблица5[],2,FALSE)</f>
        <v>Chuck Magee</v>
      </c>
      <c r="W2382" s="19" t="str">
        <f>IFERROR(VLOOKUP(Таблица1[[#This Row],[Order ID]],Таблица4[],2,FALSE),"")</f>
        <v/>
      </c>
      <c r="X2382" s="19">
        <f>NOT(IFERROR(VLOOKUP(Таблица1[[#This Row],[Order ID]],Таблица4[],2,FALSE),0))*1</f>
        <v>1</v>
      </c>
      <c r="Y2382" s="19">
        <f>IF(SUMPRODUCT(($F$2:$F2382=F2382)*1)&gt;1,0,1)</f>
        <v>0</v>
      </c>
    </row>
    <row r="2383" spans="1:25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9" t="str">
        <f>VLOOKUP(Таблица1[[#This Row],[Region]],Таблица5[],2,FALSE)</f>
        <v>Chuck Magee</v>
      </c>
      <c r="W2383" s="19" t="str">
        <f>IFERROR(VLOOKUP(Таблица1[[#This Row],[Order ID]],Таблица4[],2,FALSE),"")</f>
        <v/>
      </c>
      <c r="X2383" s="19">
        <f>NOT(IFERROR(VLOOKUP(Таблица1[[#This Row],[Order ID]],Таблица4[],2,FALSE),0))*1</f>
        <v>1</v>
      </c>
      <c r="Y2383" s="19">
        <f>IF(SUMPRODUCT(($F$2:$F2383=F2383)*1)&gt;1,0,1)</f>
        <v>0</v>
      </c>
    </row>
    <row r="2384" spans="1:25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9" t="str">
        <f>VLOOKUP(Таблица1[[#This Row],[Region]],Таблица5[],2,FALSE)</f>
        <v>Anna Andreadi</v>
      </c>
      <c r="W2384" s="19" t="str">
        <f>IFERROR(VLOOKUP(Таблица1[[#This Row],[Order ID]],Таблица4[],2,FALSE),"")</f>
        <v/>
      </c>
      <c r="X2384" s="19">
        <f>NOT(IFERROR(VLOOKUP(Таблица1[[#This Row],[Order ID]],Таблица4[],2,FALSE),0))*1</f>
        <v>1</v>
      </c>
      <c r="Y2384" s="19">
        <f>IF(SUMPRODUCT(($F$2:$F2384=F2384)*1)&gt;1,0,1)</f>
        <v>1</v>
      </c>
    </row>
    <row r="2385" spans="1:25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9" t="str">
        <f>VLOOKUP(Таблица1[[#This Row],[Region]],Таблица5[],2,FALSE)</f>
        <v>Anna Andreadi</v>
      </c>
      <c r="W2385" s="19" t="str">
        <f>IFERROR(VLOOKUP(Таблица1[[#This Row],[Order ID]],Таблица4[],2,FALSE),"")</f>
        <v/>
      </c>
      <c r="X2385" s="19">
        <f>NOT(IFERROR(VLOOKUP(Таблица1[[#This Row],[Order ID]],Таблица4[],2,FALSE),0))*1</f>
        <v>1</v>
      </c>
      <c r="Y2385" s="19">
        <f>IF(SUMPRODUCT(($F$2:$F2385=F2385)*1)&gt;1,0,1)</f>
        <v>0</v>
      </c>
    </row>
    <row r="2386" spans="1:25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9" t="str">
        <f>VLOOKUP(Таблица1[[#This Row],[Region]],Таблица5[],2,FALSE)</f>
        <v>Anna Andreadi</v>
      </c>
      <c r="W2386" s="19" t="str">
        <f>IFERROR(VLOOKUP(Таблица1[[#This Row],[Order ID]],Таблица4[],2,FALSE),"")</f>
        <v/>
      </c>
      <c r="X2386" s="19">
        <f>NOT(IFERROR(VLOOKUP(Таблица1[[#This Row],[Order ID]],Таблица4[],2,FALSE),0))*1</f>
        <v>1</v>
      </c>
      <c r="Y2386" s="19">
        <f>IF(SUMPRODUCT(($F$2:$F2386=F2386)*1)&gt;1,0,1)</f>
        <v>0</v>
      </c>
    </row>
    <row r="2387" spans="1:25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9" t="str">
        <f>VLOOKUP(Таблица1[[#This Row],[Region]],Таблица5[],2,FALSE)</f>
        <v>Anna Andreadi</v>
      </c>
      <c r="W2387" s="19" t="str">
        <f>IFERROR(VLOOKUP(Таблица1[[#This Row],[Order ID]],Таблица4[],2,FALSE),"")</f>
        <v/>
      </c>
      <c r="X2387" s="19">
        <f>NOT(IFERROR(VLOOKUP(Таблица1[[#This Row],[Order ID]],Таблица4[],2,FALSE),0))*1</f>
        <v>1</v>
      </c>
      <c r="Y2387" s="19">
        <f>IF(SUMPRODUCT(($F$2:$F2387=F2387)*1)&gt;1,0,1)</f>
        <v>0</v>
      </c>
    </row>
    <row r="2388" spans="1:25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9" t="str">
        <f>VLOOKUP(Таблица1[[#This Row],[Region]],Таблица5[],2,FALSE)</f>
        <v>Anna Andreadi</v>
      </c>
      <c r="W2388" s="19" t="str">
        <f>IFERROR(VLOOKUP(Таблица1[[#This Row],[Order ID]],Таблица4[],2,FALSE),"")</f>
        <v/>
      </c>
      <c r="X2388" s="19">
        <f>NOT(IFERROR(VLOOKUP(Таблица1[[#This Row],[Order ID]],Таблица4[],2,FALSE),0))*1</f>
        <v>1</v>
      </c>
      <c r="Y2388" s="19">
        <f>IF(SUMPRODUCT(($F$2:$F2388=F2388)*1)&gt;1,0,1)</f>
        <v>0</v>
      </c>
    </row>
    <row r="2389" spans="1:25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9" t="str">
        <f>VLOOKUP(Таблица1[[#This Row],[Region]],Таблица5[],2,FALSE)</f>
        <v>Anna Andreadi</v>
      </c>
      <c r="W2389" s="19" t="str">
        <f>IFERROR(VLOOKUP(Таблица1[[#This Row],[Order ID]],Таблица4[],2,FALSE),"")</f>
        <v/>
      </c>
      <c r="X2389" s="19">
        <f>NOT(IFERROR(VLOOKUP(Таблица1[[#This Row],[Order ID]],Таблица4[],2,FALSE),0))*1</f>
        <v>1</v>
      </c>
      <c r="Y2389" s="19">
        <f>IF(SUMPRODUCT(($F$2:$F2389=F2389)*1)&gt;1,0,1)</f>
        <v>0</v>
      </c>
    </row>
    <row r="2390" spans="1:25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9" t="str">
        <f>VLOOKUP(Таблица1[[#This Row],[Region]],Таблица5[],2,FALSE)</f>
        <v>Anna Andreadi</v>
      </c>
      <c r="W2390" s="19" t="str">
        <f>IFERROR(VLOOKUP(Таблица1[[#This Row],[Order ID]],Таблица4[],2,FALSE),"")</f>
        <v/>
      </c>
      <c r="X2390" s="19">
        <f>NOT(IFERROR(VLOOKUP(Таблица1[[#This Row],[Order ID]],Таблица4[],2,FALSE),0))*1</f>
        <v>1</v>
      </c>
      <c r="Y2390" s="19">
        <f>IF(SUMPRODUCT(($F$2:$F2390=F2390)*1)&gt;1,0,1)</f>
        <v>0</v>
      </c>
    </row>
    <row r="2391" spans="1:25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9" t="str">
        <f>VLOOKUP(Таблица1[[#This Row],[Region]],Таблица5[],2,FALSE)</f>
        <v>Chuck Magee</v>
      </c>
      <c r="W2391" s="19" t="str">
        <f>IFERROR(VLOOKUP(Таблица1[[#This Row],[Order ID]],Таблица4[],2,FALSE),"")</f>
        <v/>
      </c>
      <c r="X2391" s="19">
        <f>NOT(IFERROR(VLOOKUP(Таблица1[[#This Row],[Order ID]],Таблица4[],2,FALSE),0))*1</f>
        <v>1</v>
      </c>
      <c r="Y2391" s="19">
        <f>IF(SUMPRODUCT(($F$2:$F2391=F2391)*1)&gt;1,0,1)</f>
        <v>1</v>
      </c>
    </row>
    <row r="2392" spans="1:25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9" t="str">
        <f>VLOOKUP(Таблица1[[#This Row],[Region]],Таблица5[],2,FALSE)</f>
        <v>Chuck Magee</v>
      </c>
      <c r="W2392" s="19" t="str">
        <f>IFERROR(VLOOKUP(Таблица1[[#This Row],[Order ID]],Таблица4[],2,FALSE),"")</f>
        <v/>
      </c>
      <c r="X2392" s="19">
        <f>NOT(IFERROR(VLOOKUP(Таблица1[[#This Row],[Order ID]],Таблица4[],2,FALSE),0))*1</f>
        <v>1</v>
      </c>
      <c r="Y2392" s="19">
        <f>IF(SUMPRODUCT(($F$2:$F2392=F2392)*1)&gt;1,0,1)</f>
        <v>0</v>
      </c>
    </row>
    <row r="2393" spans="1:25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9" t="str">
        <f>VLOOKUP(Таблица1[[#This Row],[Region]],Таблица5[],2,FALSE)</f>
        <v>Chuck Magee</v>
      </c>
      <c r="W2393" s="19" t="str">
        <f>IFERROR(VLOOKUP(Таблица1[[#This Row],[Order ID]],Таблица4[],2,FALSE),"")</f>
        <v/>
      </c>
      <c r="X2393" s="19">
        <f>NOT(IFERROR(VLOOKUP(Таблица1[[#This Row],[Order ID]],Таблица4[],2,FALSE),0))*1</f>
        <v>1</v>
      </c>
      <c r="Y2393" s="19">
        <f>IF(SUMPRODUCT(($F$2:$F2393=F2393)*1)&gt;1,0,1)</f>
        <v>0</v>
      </c>
    </row>
    <row r="2394" spans="1:25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9" t="str">
        <f>VLOOKUP(Таблица1[[#This Row],[Region]],Таблица5[],2,FALSE)</f>
        <v>Chuck Magee</v>
      </c>
      <c r="W2394" s="19" t="str">
        <f>IFERROR(VLOOKUP(Таблица1[[#This Row],[Order ID]],Таблица4[],2,FALSE),"")</f>
        <v/>
      </c>
      <c r="X2394" s="19">
        <f>NOT(IFERROR(VLOOKUP(Таблица1[[#This Row],[Order ID]],Таблица4[],2,FALSE),0))*1</f>
        <v>1</v>
      </c>
      <c r="Y2394" s="19">
        <f>IF(SUMPRODUCT(($F$2:$F2394=F2394)*1)&gt;1,0,1)</f>
        <v>0</v>
      </c>
    </row>
    <row r="2395" spans="1:25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9" t="str">
        <f>VLOOKUP(Таблица1[[#This Row],[Region]],Таблица5[],2,FALSE)</f>
        <v>Chuck Magee</v>
      </c>
      <c r="W2395" s="19" t="str">
        <f>IFERROR(VLOOKUP(Таблица1[[#This Row],[Order ID]],Таблица4[],2,FALSE),"")</f>
        <v/>
      </c>
      <c r="X2395" s="19">
        <f>NOT(IFERROR(VLOOKUP(Таблица1[[#This Row],[Order ID]],Таблица4[],2,FALSE),0))*1</f>
        <v>1</v>
      </c>
      <c r="Y2395" s="19">
        <f>IF(SUMPRODUCT(($F$2:$F2395=F2395)*1)&gt;1,0,1)</f>
        <v>0</v>
      </c>
    </row>
    <row r="2396" spans="1:25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9" t="str">
        <f>VLOOKUP(Таблица1[[#This Row],[Region]],Таблица5[],2,FALSE)</f>
        <v>Chuck Magee</v>
      </c>
      <c r="W2396" s="19" t="str">
        <f>IFERROR(VLOOKUP(Таблица1[[#This Row],[Order ID]],Таблица4[],2,FALSE),"")</f>
        <v/>
      </c>
      <c r="X2396" s="19">
        <f>NOT(IFERROR(VLOOKUP(Таблица1[[#This Row],[Order ID]],Таблица4[],2,FALSE),0))*1</f>
        <v>1</v>
      </c>
      <c r="Y2396" s="19">
        <f>IF(SUMPRODUCT(($F$2:$F2396=F2396)*1)&gt;1,0,1)</f>
        <v>0</v>
      </c>
    </row>
    <row r="2397" spans="1:25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9" t="str">
        <f>VLOOKUP(Таблица1[[#This Row],[Region]],Таблица5[],2,FALSE)</f>
        <v>Chuck Magee</v>
      </c>
      <c r="W2397" s="19" t="str">
        <f>IFERROR(VLOOKUP(Таблица1[[#This Row],[Order ID]],Таблица4[],2,FALSE),"")</f>
        <v/>
      </c>
      <c r="X2397" s="19">
        <f>NOT(IFERROR(VLOOKUP(Таблица1[[#This Row],[Order ID]],Таблица4[],2,FALSE),0))*1</f>
        <v>1</v>
      </c>
      <c r="Y2397" s="19">
        <f>IF(SUMPRODUCT(($F$2:$F2397=F2397)*1)&gt;1,0,1)</f>
        <v>0</v>
      </c>
    </row>
    <row r="2398" spans="1:25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9" t="str">
        <f>VLOOKUP(Таблица1[[#This Row],[Region]],Таблица5[],2,FALSE)</f>
        <v>Chuck Magee</v>
      </c>
      <c r="W2398" s="19" t="str">
        <f>IFERROR(VLOOKUP(Таблица1[[#This Row],[Order ID]],Таблица4[],2,FALSE),"")</f>
        <v/>
      </c>
      <c r="X2398" s="19">
        <f>NOT(IFERROR(VLOOKUP(Таблица1[[#This Row],[Order ID]],Таблица4[],2,FALSE),0))*1</f>
        <v>1</v>
      </c>
      <c r="Y2398" s="19">
        <f>IF(SUMPRODUCT(($F$2:$F2398=F2398)*1)&gt;1,0,1)</f>
        <v>0</v>
      </c>
    </row>
    <row r="2399" spans="1:25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9" t="str">
        <f>VLOOKUP(Таблица1[[#This Row],[Region]],Таблица5[],2,FALSE)</f>
        <v>Anna Andreadi</v>
      </c>
      <c r="W2399" s="19" t="str">
        <f>IFERROR(VLOOKUP(Таблица1[[#This Row],[Order ID]],Таблица4[],2,FALSE),"")</f>
        <v/>
      </c>
      <c r="X2399" s="19">
        <f>NOT(IFERROR(VLOOKUP(Таблица1[[#This Row],[Order ID]],Таблица4[],2,FALSE),0))*1</f>
        <v>1</v>
      </c>
      <c r="Y2399" s="19">
        <f>IF(SUMPRODUCT(($F$2:$F2399=F2399)*1)&gt;1,0,1)</f>
        <v>0</v>
      </c>
    </row>
    <row r="2400" spans="1:25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9" t="str">
        <f>VLOOKUP(Таблица1[[#This Row],[Region]],Таблица5[],2,FALSE)</f>
        <v>Anna Andreadi</v>
      </c>
      <c r="W2400" s="19" t="str">
        <f>IFERROR(VLOOKUP(Таблица1[[#This Row],[Order ID]],Таблица4[],2,FALSE),"")</f>
        <v/>
      </c>
      <c r="X2400" s="19">
        <f>NOT(IFERROR(VLOOKUP(Таблица1[[#This Row],[Order ID]],Таблица4[],2,FALSE),0))*1</f>
        <v>1</v>
      </c>
      <c r="Y2400" s="19">
        <f>IF(SUMPRODUCT(($F$2:$F2400=F2400)*1)&gt;1,0,1)</f>
        <v>0</v>
      </c>
    </row>
    <row r="2401" spans="1:25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9" t="str">
        <f>VLOOKUP(Таблица1[[#This Row],[Region]],Таблица5[],2,FALSE)</f>
        <v>Cassandra Brandow</v>
      </c>
      <c r="W2401" s="19" t="str">
        <f>IFERROR(VLOOKUP(Таблица1[[#This Row],[Order ID]],Таблица4[],2,FALSE),"")</f>
        <v/>
      </c>
      <c r="X2401" s="19">
        <f>NOT(IFERROR(VLOOKUP(Таблица1[[#This Row],[Order ID]],Таблица4[],2,FALSE),0))*1</f>
        <v>1</v>
      </c>
      <c r="Y2401" s="19">
        <f>IF(SUMPRODUCT(($F$2:$F2401=F2401)*1)&gt;1,0,1)</f>
        <v>0</v>
      </c>
    </row>
    <row r="2402" spans="1:25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9" t="str">
        <f>VLOOKUP(Таблица1[[#This Row],[Region]],Таблица5[],2,FALSE)</f>
        <v>Cassandra Brandow</v>
      </c>
      <c r="W2402" s="19" t="str">
        <f>IFERROR(VLOOKUP(Таблица1[[#This Row],[Order ID]],Таблица4[],2,FALSE),"")</f>
        <v/>
      </c>
      <c r="X2402" s="19">
        <f>NOT(IFERROR(VLOOKUP(Таблица1[[#This Row],[Order ID]],Таблица4[],2,FALSE),0))*1</f>
        <v>1</v>
      </c>
      <c r="Y2402" s="19">
        <f>IF(SUMPRODUCT(($F$2:$F2402=F2402)*1)&gt;1,0,1)</f>
        <v>0</v>
      </c>
    </row>
    <row r="2403" spans="1:25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9" t="str">
        <f>VLOOKUP(Таблица1[[#This Row],[Region]],Таблица5[],2,FALSE)</f>
        <v>Kelly Williams</v>
      </c>
      <c r="W2403" s="19" t="str">
        <f>IFERROR(VLOOKUP(Таблица1[[#This Row],[Order ID]],Таблица4[],2,FALSE),"")</f>
        <v/>
      </c>
      <c r="X2403" s="19">
        <f>NOT(IFERROR(VLOOKUP(Таблица1[[#This Row],[Order ID]],Таблица4[],2,FALSE),0))*1</f>
        <v>1</v>
      </c>
      <c r="Y2403" s="19">
        <f>IF(SUMPRODUCT(($F$2:$F2403=F2403)*1)&gt;1,0,1)</f>
        <v>0</v>
      </c>
    </row>
    <row r="2404" spans="1:25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9" t="str">
        <f>VLOOKUP(Таблица1[[#This Row],[Region]],Таблица5[],2,FALSE)</f>
        <v>Kelly Williams</v>
      </c>
      <c r="W2404" s="19" t="str">
        <f>IFERROR(VLOOKUP(Таблица1[[#This Row],[Order ID]],Таблица4[],2,FALSE),"")</f>
        <v/>
      </c>
      <c r="X2404" s="19">
        <f>NOT(IFERROR(VLOOKUP(Таблица1[[#This Row],[Order ID]],Таблица4[],2,FALSE),0))*1</f>
        <v>1</v>
      </c>
      <c r="Y2404" s="19">
        <f>IF(SUMPRODUCT(($F$2:$F2404=F2404)*1)&gt;1,0,1)</f>
        <v>0</v>
      </c>
    </row>
    <row r="2405" spans="1:25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9" t="str">
        <f>VLOOKUP(Таблица1[[#This Row],[Region]],Таблица5[],2,FALSE)</f>
        <v>Kelly Williams</v>
      </c>
      <c r="W2405" s="19" t="str">
        <f>IFERROR(VLOOKUP(Таблица1[[#This Row],[Order ID]],Таблица4[],2,FALSE),"")</f>
        <v/>
      </c>
      <c r="X2405" s="19">
        <f>NOT(IFERROR(VLOOKUP(Таблица1[[#This Row],[Order ID]],Таблица4[],2,FALSE),0))*1</f>
        <v>1</v>
      </c>
      <c r="Y2405" s="19">
        <f>IF(SUMPRODUCT(($F$2:$F2405=F2405)*1)&gt;1,0,1)</f>
        <v>0</v>
      </c>
    </row>
    <row r="2406" spans="1:25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9" t="str">
        <f>VLOOKUP(Таблица1[[#This Row],[Region]],Таблица5[],2,FALSE)</f>
        <v>Anna Andreadi</v>
      </c>
      <c r="W2406" s="19" t="str">
        <f>IFERROR(VLOOKUP(Таблица1[[#This Row],[Order ID]],Таблица4[],2,FALSE),"")</f>
        <v/>
      </c>
      <c r="X2406" s="19">
        <f>NOT(IFERROR(VLOOKUP(Таблица1[[#This Row],[Order ID]],Таблица4[],2,FALSE),0))*1</f>
        <v>1</v>
      </c>
      <c r="Y2406" s="19">
        <f>IF(SUMPRODUCT(($F$2:$F2406=F2406)*1)&gt;1,0,1)</f>
        <v>0</v>
      </c>
    </row>
    <row r="2407" spans="1:25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9" t="str">
        <f>VLOOKUP(Таблица1[[#This Row],[Region]],Таблица5[],2,FALSE)</f>
        <v>Anna Andreadi</v>
      </c>
      <c r="W2407" s="19" t="str">
        <f>IFERROR(VLOOKUP(Таблица1[[#This Row],[Order ID]],Таблица4[],2,FALSE),"")</f>
        <v/>
      </c>
      <c r="X2407" s="19">
        <f>NOT(IFERROR(VLOOKUP(Таблица1[[#This Row],[Order ID]],Таблица4[],2,FALSE),0))*1</f>
        <v>1</v>
      </c>
      <c r="Y2407" s="19">
        <f>IF(SUMPRODUCT(($F$2:$F2407=F2407)*1)&gt;1,0,1)</f>
        <v>0</v>
      </c>
    </row>
    <row r="2408" spans="1:25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9" t="str">
        <f>VLOOKUP(Таблица1[[#This Row],[Region]],Таблица5[],2,FALSE)</f>
        <v>Anna Andreadi</v>
      </c>
      <c r="W2408" s="19" t="str">
        <f>IFERROR(VLOOKUP(Таблица1[[#This Row],[Order ID]],Таблица4[],2,FALSE),"")</f>
        <v/>
      </c>
      <c r="X2408" s="19">
        <f>NOT(IFERROR(VLOOKUP(Таблица1[[#This Row],[Order ID]],Таблица4[],2,FALSE),0))*1</f>
        <v>1</v>
      </c>
      <c r="Y2408" s="19">
        <f>IF(SUMPRODUCT(($F$2:$F2408=F2408)*1)&gt;1,0,1)</f>
        <v>0</v>
      </c>
    </row>
    <row r="2409" spans="1:25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9" t="str">
        <f>VLOOKUP(Таблица1[[#This Row],[Region]],Таблица5[],2,FALSE)</f>
        <v>Anna Andreadi</v>
      </c>
      <c r="W2409" s="19" t="str">
        <f>IFERROR(VLOOKUP(Таблица1[[#This Row],[Order ID]],Таблица4[],2,FALSE),"")</f>
        <v/>
      </c>
      <c r="X2409" s="19">
        <f>NOT(IFERROR(VLOOKUP(Таблица1[[#This Row],[Order ID]],Таблица4[],2,FALSE),0))*1</f>
        <v>1</v>
      </c>
      <c r="Y2409" s="19">
        <f>IF(SUMPRODUCT(($F$2:$F2409=F2409)*1)&gt;1,0,1)</f>
        <v>1</v>
      </c>
    </row>
    <row r="2410" spans="1:25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9" t="str">
        <f>VLOOKUP(Таблица1[[#This Row],[Region]],Таблица5[],2,FALSE)</f>
        <v>Anna Andreadi</v>
      </c>
      <c r="W2410" s="19" t="str">
        <f>IFERROR(VLOOKUP(Таблица1[[#This Row],[Order ID]],Таблица4[],2,FALSE),"")</f>
        <v/>
      </c>
      <c r="X2410" s="19">
        <f>NOT(IFERROR(VLOOKUP(Таблица1[[#This Row],[Order ID]],Таблица4[],2,FALSE),0))*1</f>
        <v>1</v>
      </c>
      <c r="Y2410" s="19">
        <f>IF(SUMPRODUCT(($F$2:$F2410=F2410)*1)&gt;1,0,1)</f>
        <v>0</v>
      </c>
    </row>
    <row r="2411" spans="1:25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9" t="str">
        <f>VLOOKUP(Таблица1[[#This Row],[Region]],Таблица5[],2,FALSE)</f>
        <v>Anna Andreadi</v>
      </c>
      <c r="W2411" s="19" t="str">
        <f>IFERROR(VLOOKUP(Таблица1[[#This Row],[Order ID]],Таблица4[],2,FALSE),"")</f>
        <v/>
      </c>
      <c r="X2411" s="19">
        <f>NOT(IFERROR(VLOOKUP(Таблица1[[#This Row],[Order ID]],Таблица4[],2,FALSE),0))*1</f>
        <v>1</v>
      </c>
      <c r="Y2411" s="19">
        <f>IF(SUMPRODUCT(($F$2:$F2411=F2411)*1)&gt;1,0,1)</f>
        <v>0</v>
      </c>
    </row>
    <row r="2412" spans="1:25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9" t="str">
        <f>VLOOKUP(Таблица1[[#This Row],[Region]],Таблица5[],2,FALSE)</f>
        <v>Chuck Magee</v>
      </c>
      <c r="W2412" s="19" t="str">
        <f>IFERROR(VLOOKUP(Таблица1[[#This Row],[Order ID]],Таблица4[],2,FALSE),"")</f>
        <v/>
      </c>
      <c r="X2412" s="19">
        <f>NOT(IFERROR(VLOOKUP(Таблица1[[#This Row],[Order ID]],Таблица4[],2,FALSE),0))*1</f>
        <v>1</v>
      </c>
      <c r="Y2412" s="19">
        <f>IF(SUMPRODUCT(($F$2:$F2412=F2412)*1)&gt;1,0,1)</f>
        <v>0</v>
      </c>
    </row>
    <row r="2413" spans="1:25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9" t="str">
        <f>VLOOKUP(Таблица1[[#This Row],[Region]],Таблица5[],2,FALSE)</f>
        <v>Anna Andreadi</v>
      </c>
      <c r="W2413" s="19" t="str">
        <f>IFERROR(VLOOKUP(Таблица1[[#This Row],[Order ID]],Таблица4[],2,FALSE),"")</f>
        <v/>
      </c>
      <c r="X2413" s="19">
        <f>NOT(IFERROR(VLOOKUP(Таблица1[[#This Row],[Order ID]],Таблица4[],2,FALSE),0))*1</f>
        <v>1</v>
      </c>
      <c r="Y2413" s="19">
        <f>IF(SUMPRODUCT(($F$2:$F2413=F2413)*1)&gt;1,0,1)</f>
        <v>1</v>
      </c>
    </row>
    <row r="2414" spans="1:25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9" t="str">
        <f>VLOOKUP(Таблица1[[#This Row],[Region]],Таблица5[],2,FALSE)</f>
        <v>Anna Andreadi</v>
      </c>
      <c r="W2414" s="19" t="str">
        <f>IFERROR(VLOOKUP(Таблица1[[#This Row],[Order ID]],Таблица4[],2,FALSE),"")</f>
        <v/>
      </c>
      <c r="X2414" s="19">
        <f>NOT(IFERROR(VLOOKUP(Таблица1[[#This Row],[Order ID]],Таблица4[],2,FALSE),0))*1</f>
        <v>1</v>
      </c>
      <c r="Y2414" s="19">
        <f>IF(SUMPRODUCT(($F$2:$F2414=F2414)*1)&gt;1,0,1)</f>
        <v>0</v>
      </c>
    </row>
    <row r="2415" spans="1:25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9" t="str">
        <f>VLOOKUP(Таблица1[[#This Row],[Region]],Таблица5[],2,FALSE)</f>
        <v>Anna Andreadi</v>
      </c>
      <c r="W2415" s="19" t="str">
        <f>IFERROR(VLOOKUP(Таблица1[[#This Row],[Order ID]],Таблица4[],2,FALSE),"")</f>
        <v/>
      </c>
      <c r="X2415" s="19">
        <f>NOT(IFERROR(VLOOKUP(Таблица1[[#This Row],[Order ID]],Таблица4[],2,FALSE),0))*1</f>
        <v>1</v>
      </c>
      <c r="Y2415" s="19">
        <f>IF(SUMPRODUCT(($F$2:$F2415=F2415)*1)&gt;1,0,1)</f>
        <v>0</v>
      </c>
    </row>
    <row r="2416" spans="1:25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9" t="str">
        <f>VLOOKUP(Таблица1[[#This Row],[Region]],Таблица5[],2,FALSE)</f>
        <v>Kelly Williams</v>
      </c>
      <c r="W2416" s="19" t="str">
        <f>IFERROR(VLOOKUP(Таблица1[[#This Row],[Order ID]],Таблица4[],2,FALSE),"")</f>
        <v/>
      </c>
      <c r="X2416" s="19">
        <f>NOT(IFERROR(VLOOKUP(Таблица1[[#This Row],[Order ID]],Таблица4[],2,FALSE),0))*1</f>
        <v>1</v>
      </c>
      <c r="Y2416" s="19">
        <f>IF(SUMPRODUCT(($F$2:$F2416=F2416)*1)&gt;1,0,1)</f>
        <v>0</v>
      </c>
    </row>
    <row r="2417" spans="1:25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9" t="str">
        <f>VLOOKUP(Таблица1[[#This Row],[Region]],Таблица5[],2,FALSE)</f>
        <v>Chuck Magee</v>
      </c>
      <c r="W2417" s="19" t="str">
        <f>IFERROR(VLOOKUP(Таблица1[[#This Row],[Order ID]],Таблица4[],2,FALSE),"")</f>
        <v/>
      </c>
      <c r="X2417" s="19">
        <f>NOT(IFERROR(VLOOKUP(Таблица1[[#This Row],[Order ID]],Таблица4[],2,FALSE),0))*1</f>
        <v>1</v>
      </c>
      <c r="Y2417" s="19">
        <f>IF(SUMPRODUCT(($F$2:$F2417=F2417)*1)&gt;1,0,1)</f>
        <v>0</v>
      </c>
    </row>
    <row r="2418" spans="1:25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9" t="str">
        <f>VLOOKUP(Таблица1[[#This Row],[Region]],Таблица5[],2,FALSE)</f>
        <v>Anna Andreadi</v>
      </c>
      <c r="W2418" s="19" t="str">
        <f>IFERROR(VLOOKUP(Таблица1[[#This Row],[Order ID]],Таблица4[],2,FALSE),"")</f>
        <v/>
      </c>
      <c r="X2418" s="19">
        <f>NOT(IFERROR(VLOOKUP(Таблица1[[#This Row],[Order ID]],Таблица4[],2,FALSE),0))*1</f>
        <v>1</v>
      </c>
      <c r="Y2418" s="19">
        <f>IF(SUMPRODUCT(($F$2:$F2418=F2418)*1)&gt;1,0,1)</f>
        <v>1</v>
      </c>
    </row>
    <row r="2419" spans="1:25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9" t="str">
        <f>VLOOKUP(Таблица1[[#This Row],[Region]],Таблица5[],2,FALSE)</f>
        <v>Anna Andreadi</v>
      </c>
      <c r="W2419" s="19" t="str">
        <f>IFERROR(VLOOKUP(Таблица1[[#This Row],[Order ID]],Таблица4[],2,FALSE),"")</f>
        <v/>
      </c>
      <c r="X2419" s="19">
        <f>NOT(IFERROR(VLOOKUP(Таблица1[[#This Row],[Order ID]],Таблица4[],2,FALSE),0))*1</f>
        <v>1</v>
      </c>
      <c r="Y2419" s="19">
        <f>IF(SUMPRODUCT(($F$2:$F2419=F2419)*1)&gt;1,0,1)</f>
        <v>0</v>
      </c>
    </row>
    <row r="2420" spans="1:25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9" t="str">
        <f>VLOOKUP(Таблица1[[#This Row],[Region]],Таблица5[],2,FALSE)</f>
        <v>Anna Andreadi</v>
      </c>
      <c r="W2420" s="19" t="str">
        <f>IFERROR(VLOOKUP(Таблица1[[#This Row],[Order ID]],Таблица4[],2,FALSE),"")</f>
        <v/>
      </c>
      <c r="X2420" s="19">
        <f>NOT(IFERROR(VLOOKUP(Таблица1[[#This Row],[Order ID]],Таблица4[],2,FALSE),0))*1</f>
        <v>1</v>
      </c>
      <c r="Y2420" s="19">
        <f>IF(SUMPRODUCT(($F$2:$F2420=F2420)*1)&gt;1,0,1)</f>
        <v>0</v>
      </c>
    </row>
    <row r="2421" spans="1:25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9" t="str">
        <f>VLOOKUP(Таблица1[[#This Row],[Region]],Таблица5[],2,FALSE)</f>
        <v>Anna Andreadi</v>
      </c>
      <c r="W2421" s="19" t="str">
        <f>IFERROR(VLOOKUP(Таблица1[[#This Row],[Order ID]],Таблица4[],2,FALSE),"")</f>
        <v/>
      </c>
      <c r="X2421" s="19">
        <f>NOT(IFERROR(VLOOKUP(Таблица1[[#This Row],[Order ID]],Таблица4[],2,FALSE),0))*1</f>
        <v>1</v>
      </c>
      <c r="Y2421" s="19">
        <f>IF(SUMPRODUCT(($F$2:$F2421=F2421)*1)&gt;1,0,1)</f>
        <v>0</v>
      </c>
    </row>
    <row r="2422" spans="1:25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9" t="str">
        <f>VLOOKUP(Таблица1[[#This Row],[Region]],Таблица5[],2,FALSE)</f>
        <v>Anna Andreadi</v>
      </c>
      <c r="W2422" s="19" t="str">
        <f>IFERROR(VLOOKUP(Таблица1[[#This Row],[Order ID]],Таблица4[],2,FALSE),"")</f>
        <v/>
      </c>
      <c r="X2422" s="19">
        <f>NOT(IFERROR(VLOOKUP(Таблица1[[#This Row],[Order ID]],Таблица4[],2,FALSE),0))*1</f>
        <v>1</v>
      </c>
      <c r="Y2422" s="19">
        <f>IF(SUMPRODUCT(($F$2:$F2422=F2422)*1)&gt;1,0,1)</f>
        <v>0</v>
      </c>
    </row>
    <row r="2423" spans="1:25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9" t="str">
        <f>VLOOKUP(Таблица1[[#This Row],[Region]],Таблица5[],2,FALSE)</f>
        <v>Kelly Williams</v>
      </c>
      <c r="W2423" s="19" t="str">
        <f>IFERROR(VLOOKUP(Таблица1[[#This Row],[Order ID]],Таблица4[],2,FALSE),"")</f>
        <v/>
      </c>
      <c r="X2423" s="19">
        <f>NOT(IFERROR(VLOOKUP(Таблица1[[#This Row],[Order ID]],Таблица4[],2,FALSE),0))*1</f>
        <v>1</v>
      </c>
      <c r="Y2423" s="19">
        <f>IF(SUMPRODUCT(($F$2:$F2423=F2423)*1)&gt;1,0,1)</f>
        <v>1</v>
      </c>
    </row>
    <row r="2424" spans="1:25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9" t="str">
        <f>VLOOKUP(Таблица1[[#This Row],[Region]],Таблица5[],2,FALSE)</f>
        <v>Kelly Williams</v>
      </c>
      <c r="W2424" s="19" t="str">
        <f>IFERROR(VLOOKUP(Таблица1[[#This Row],[Order ID]],Таблица4[],2,FALSE),"")</f>
        <v/>
      </c>
      <c r="X2424" s="19">
        <f>NOT(IFERROR(VLOOKUP(Таблица1[[#This Row],[Order ID]],Таблица4[],2,FALSE),0))*1</f>
        <v>1</v>
      </c>
      <c r="Y2424" s="19">
        <f>IF(SUMPRODUCT(($F$2:$F2424=F2424)*1)&gt;1,0,1)</f>
        <v>0</v>
      </c>
    </row>
    <row r="2425" spans="1:25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9" t="str">
        <f>VLOOKUP(Таблица1[[#This Row],[Region]],Таблица5[],2,FALSE)</f>
        <v>Chuck Magee</v>
      </c>
      <c r="W2425" s="19" t="str">
        <f>IFERROR(VLOOKUP(Таблица1[[#This Row],[Order ID]],Таблица4[],2,FALSE),"")</f>
        <v/>
      </c>
      <c r="X2425" s="19">
        <f>NOT(IFERROR(VLOOKUP(Таблица1[[#This Row],[Order ID]],Таблица4[],2,FALSE),0))*1</f>
        <v>1</v>
      </c>
      <c r="Y2425" s="19">
        <f>IF(SUMPRODUCT(($F$2:$F2425=F2425)*1)&gt;1,0,1)</f>
        <v>0</v>
      </c>
    </row>
    <row r="2426" spans="1:25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9" t="str">
        <f>VLOOKUP(Таблица1[[#This Row],[Region]],Таблица5[],2,FALSE)</f>
        <v>Chuck Magee</v>
      </c>
      <c r="W2426" s="19" t="str">
        <f>IFERROR(VLOOKUP(Таблица1[[#This Row],[Order ID]],Таблица4[],2,FALSE),"")</f>
        <v/>
      </c>
      <c r="X2426" s="19">
        <f>NOT(IFERROR(VLOOKUP(Таблица1[[#This Row],[Order ID]],Таблица4[],2,FALSE),0))*1</f>
        <v>1</v>
      </c>
      <c r="Y2426" s="19">
        <f>IF(SUMPRODUCT(($F$2:$F2426=F2426)*1)&gt;1,0,1)</f>
        <v>0</v>
      </c>
    </row>
    <row r="2427" spans="1:25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9" t="str">
        <f>VLOOKUP(Таблица1[[#This Row],[Region]],Таблица5[],2,FALSE)</f>
        <v>Chuck Magee</v>
      </c>
      <c r="W2427" s="19" t="str">
        <f>IFERROR(VLOOKUP(Таблица1[[#This Row],[Order ID]],Таблица4[],2,FALSE),"")</f>
        <v/>
      </c>
      <c r="X2427" s="19">
        <f>NOT(IFERROR(VLOOKUP(Таблица1[[#This Row],[Order ID]],Таблица4[],2,FALSE),0))*1</f>
        <v>1</v>
      </c>
      <c r="Y2427" s="19">
        <f>IF(SUMPRODUCT(($F$2:$F2427=F2427)*1)&gt;1,0,1)</f>
        <v>0</v>
      </c>
    </row>
    <row r="2428" spans="1:25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9" t="str">
        <f>VLOOKUP(Таблица1[[#This Row],[Region]],Таблица5[],2,FALSE)</f>
        <v>Chuck Magee</v>
      </c>
      <c r="W2428" s="19" t="str">
        <f>IFERROR(VLOOKUP(Таблица1[[#This Row],[Order ID]],Таблица4[],2,FALSE),"")</f>
        <v/>
      </c>
      <c r="X2428" s="19">
        <f>NOT(IFERROR(VLOOKUP(Таблица1[[#This Row],[Order ID]],Таблица4[],2,FALSE),0))*1</f>
        <v>1</v>
      </c>
      <c r="Y2428" s="19">
        <f>IF(SUMPRODUCT(($F$2:$F2428=F2428)*1)&gt;1,0,1)</f>
        <v>0</v>
      </c>
    </row>
    <row r="2429" spans="1:25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9" t="str">
        <f>VLOOKUP(Таблица1[[#This Row],[Region]],Таблица5[],2,FALSE)</f>
        <v>Kelly Williams</v>
      </c>
      <c r="W2429" s="19" t="str">
        <f>IFERROR(VLOOKUP(Таблица1[[#This Row],[Order ID]],Таблица4[],2,FALSE),"")</f>
        <v/>
      </c>
      <c r="X2429" s="19">
        <f>NOT(IFERROR(VLOOKUP(Таблица1[[#This Row],[Order ID]],Таблица4[],2,FALSE),0))*1</f>
        <v>1</v>
      </c>
      <c r="Y2429" s="19">
        <f>IF(SUMPRODUCT(($F$2:$F2429=F2429)*1)&gt;1,0,1)</f>
        <v>0</v>
      </c>
    </row>
    <row r="2430" spans="1:25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9" t="str">
        <f>VLOOKUP(Таблица1[[#This Row],[Region]],Таблица5[],2,FALSE)</f>
        <v>Kelly Williams</v>
      </c>
      <c r="W2430" s="19" t="str">
        <f>IFERROR(VLOOKUP(Таблица1[[#This Row],[Order ID]],Таблица4[],2,FALSE),"")</f>
        <v/>
      </c>
      <c r="X2430" s="19">
        <f>NOT(IFERROR(VLOOKUP(Таблица1[[#This Row],[Order ID]],Таблица4[],2,FALSE),0))*1</f>
        <v>1</v>
      </c>
      <c r="Y2430" s="19">
        <f>IF(SUMPRODUCT(($F$2:$F2430=F2430)*1)&gt;1,0,1)</f>
        <v>0</v>
      </c>
    </row>
    <row r="2431" spans="1:25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9" t="str">
        <f>VLOOKUP(Таблица1[[#This Row],[Region]],Таблица5[],2,FALSE)</f>
        <v>Kelly Williams</v>
      </c>
      <c r="W2431" s="19" t="str">
        <f>IFERROR(VLOOKUP(Таблица1[[#This Row],[Order ID]],Таблица4[],2,FALSE),"")</f>
        <v/>
      </c>
      <c r="X2431" s="19">
        <f>NOT(IFERROR(VLOOKUP(Таблица1[[#This Row],[Order ID]],Таблица4[],2,FALSE),0))*1</f>
        <v>1</v>
      </c>
      <c r="Y2431" s="19">
        <f>IF(SUMPRODUCT(($F$2:$F2431=F2431)*1)&gt;1,0,1)</f>
        <v>0</v>
      </c>
    </row>
    <row r="2432" spans="1:25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9" t="str">
        <f>VLOOKUP(Таблица1[[#This Row],[Region]],Таблица5[],2,FALSE)</f>
        <v>Anna Andreadi</v>
      </c>
      <c r="W2432" s="19" t="str">
        <f>IFERROR(VLOOKUP(Таблица1[[#This Row],[Order ID]],Таблица4[],2,FALSE),"")</f>
        <v/>
      </c>
      <c r="X2432" s="19">
        <f>NOT(IFERROR(VLOOKUP(Таблица1[[#This Row],[Order ID]],Таблица4[],2,FALSE),0))*1</f>
        <v>1</v>
      </c>
      <c r="Y2432" s="19">
        <f>IF(SUMPRODUCT(($F$2:$F2432=F2432)*1)&gt;1,0,1)</f>
        <v>0</v>
      </c>
    </row>
    <row r="2433" spans="1:25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9" t="str">
        <f>VLOOKUP(Таблица1[[#This Row],[Region]],Таблица5[],2,FALSE)</f>
        <v>Anna Andreadi</v>
      </c>
      <c r="W2433" s="19" t="str">
        <f>IFERROR(VLOOKUP(Таблица1[[#This Row],[Order ID]],Таблица4[],2,FALSE),"")</f>
        <v/>
      </c>
      <c r="X2433" s="19">
        <f>NOT(IFERROR(VLOOKUP(Таблица1[[#This Row],[Order ID]],Таблица4[],2,FALSE),0))*1</f>
        <v>1</v>
      </c>
      <c r="Y2433" s="19">
        <f>IF(SUMPRODUCT(($F$2:$F2433=F2433)*1)&gt;1,0,1)</f>
        <v>0</v>
      </c>
    </row>
    <row r="2434" spans="1:25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9" t="str">
        <f>VLOOKUP(Таблица1[[#This Row],[Region]],Таблица5[],2,FALSE)</f>
        <v>Chuck Magee</v>
      </c>
      <c r="W2434" s="19" t="str">
        <f>IFERROR(VLOOKUP(Таблица1[[#This Row],[Order ID]],Таблица4[],2,FALSE),"")</f>
        <v/>
      </c>
      <c r="X2434" s="19">
        <f>NOT(IFERROR(VLOOKUP(Таблица1[[#This Row],[Order ID]],Таблица4[],2,FALSE),0))*1</f>
        <v>1</v>
      </c>
      <c r="Y2434" s="19">
        <f>IF(SUMPRODUCT(($F$2:$F2434=F2434)*1)&gt;1,0,1)</f>
        <v>1</v>
      </c>
    </row>
    <row r="2435" spans="1:25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9" t="str">
        <f>VLOOKUP(Таблица1[[#This Row],[Region]],Таблица5[],2,FALSE)</f>
        <v>Kelly Williams</v>
      </c>
      <c r="W2435" s="19" t="str">
        <f>IFERROR(VLOOKUP(Таблица1[[#This Row],[Order ID]],Таблица4[],2,FALSE),"")</f>
        <v/>
      </c>
      <c r="X2435" s="19">
        <f>NOT(IFERROR(VLOOKUP(Таблица1[[#This Row],[Order ID]],Таблица4[],2,FALSE),0))*1</f>
        <v>1</v>
      </c>
      <c r="Y2435" s="19">
        <f>IF(SUMPRODUCT(($F$2:$F2435=F2435)*1)&gt;1,0,1)</f>
        <v>0</v>
      </c>
    </row>
    <row r="2436" spans="1:25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9" t="str">
        <f>VLOOKUP(Таблица1[[#This Row],[Region]],Таблица5[],2,FALSE)</f>
        <v>Cassandra Brandow</v>
      </c>
      <c r="W2436" s="19" t="str">
        <f>IFERROR(VLOOKUP(Таблица1[[#This Row],[Order ID]],Таблица4[],2,FALSE),"")</f>
        <v/>
      </c>
      <c r="X2436" s="19">
        <f>NOT(IFERROR(VLOOKUP(Таблица1[[#This Row],[Order ID]],Таблица4[],2,FALSE),0))*1</f>
        <v>1</v>
      </c>
      <c r="Y2436" s="19">
        <f>IF(SUMPRODUCT(($F$2:$F2436=F2436)*1)&gt;1,0,1)</f>
        <v>0</v>
      </c>
    </row>
    <row r="2437" spans="1:25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9" t="str">
        <f>VLOOKUP(Таблица1[[#This Row],[Region]],Таблица5[],2,FALSE)</f>
        <v>Cassandra Brandow</v>
      </c>
      <c r="W2437" s="19" t="str">
        <f>IFERROR(VLOOKUP(Таблица1[[#This Row],[Order ID]],Таблица4[],2,FALSE),"")</f>
        <v/>
      </c>
      <c r="X2437" s="19">
        <f>NOT(IFERROR(VLOOKUP(Таблица1[[#This Row],[Order ID]],Таблица4[],2,FALSE),0))*1</f>
        <v>1</v>
      </c>
      <c r="Y2437" s="19">
        <f>IF(SUMPRODUCT(($F$2:$F2437=F2437)*1)&gt;1,0,1)</f>
        <v>0</v>
      </c>
    </row>
    <row r="2438" spans="1:25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9" t="str">
        <f>VLOOKUP(Таблица1[[#This Row],[Region]],Таблица5[],2,FALSE)</f>
        <v>Anna Andreadi</v>
      </c>
      <c r="W2438" s="19">
        <f>IFERROR(VLOOKUP(Таблица1[[#This Row],[Order ID]],Таблица4[],2,FALSE),"")</f>
        <v>1</v>
      </c>
      <c r="X2438" s="19">
        <f>NOT(IFERROR(VLOOKUP(Таблица1[[#This Row],[Order ID]],Таблица4[],2,FALSE),0))*1</f>
        <v>0</v>
      </c>
      <c r="Y2438" s="19">
        <f>IF(SUMPRODUCT(($F$2:$F2438=F2438)*1)&gt;1,0,1)</f>
        <v>0</v>
      </c>
    </row>
    <row r="2439" spans="1:25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9" t="str">
        <f>VLOOKUP(Таблица1[[#This Row],[Region]],Таблица5[],2,FALSE)</f>
        <v>Anna Andreadi</v>
      </c>
      <c r="W2439" s="19" t="str">
        <f>IFERROR(VLOOKUP(Таблица1[[#This Row],[Order ID]],Таблица4[],2,FALSE),"")</f>
        <v/>
      </c>
      <c r="X2439" s="19">
        <f>NOT(IFERROR(VLOOKUP(Таблица1[[#This Row],[Order ID]],Таблица4[],2,FALSE),0))*1</f>
        <v>1</v>
      </c>
      <c r="Y2439" s="19">
        <f>IF(SUMPRODUCT(($F$2:$F2439=F2439)*1)&gt;1,0,1)</f>
        <v>1</v>
      </c>
    </row>
    <row r="2440" spans="1:25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9" t="str">
        <f>VLOOKUP(Таблица1[[#This Row],[Region]],Таблица5[],2,FALSE)</f>
        <v>Anna Andreadi</v>
      </c>
      <c r="W2440" s="19" t="str">
        <f>IFERROR(VLOOKUP(Таблица1[[#This Row],[Order ID]],Таблица4[],2,FALSE),"")</f>
        <v/>
      </c>
      <c r="X2440" s="19">
        <f>NOT(IFERROR(VLOOKUP(Таблица1[[#This Row],[Order ID]],Таблица4[],2,FALSE),0))*1</f>
        <v>1</v>
      </c>
      <c r="Y2440" s="19">
        <f>IF(SUMPRODUCT(($F$2:$F2440=F2440)*1)&gt;1,0,1)</f>
        <v>0</v>
      </c>
    </row>
    <row r="2441" spans="1:25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9" t="str">
        <f>VLOOKUP(Таблица1[[#This Row],[Region]],Таблица5[],2,FALSE)</f>
        <v>Cassandra Brandow</v>
      </c>
      <c r="W2441" s="19" t="str">
        <f>IFERROR(VLOOKUP(Таблица1[[#This Row],[Order ID]],Таблица4[],2,FALSE),"")</f>
        <v/>
      </c>
      <c r="X2441" s="19">
        <f>NOT(IFERROR(VLOOKUP(Таблица1[[#This Row],[Order ID]],Таблица4[],2,FALSE),0))*1</f>
        <v>1</v>
      </c>
      <c r="Y2441" s="19">
        <f>IF(SUMPRODUCT(($F$2:$F2441=F2441)*1)&gt;1,0,1)</f>
        <v>0</v>
      </c>
    </row>
    <row r="2442" spans="1:25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9" t="str">
        <f>VLOOKUP(Таблица1[[#This Row],[Region]],Таблица5[],2,FALSE)</f>
        <v>Chuck Magee</v>
      </c>
      <c r="W2442" s="19" t="str">
        <f>IFERROR(VLOOKUP(Таблица1[[#This Row],[Order ID]],Таблица4[],2,FALSE),"")</f>
        <v/>
      </c>
      <c r="X2442" s="19">
        <f>NOT(IFERROR(VLOOKUP(Таблица1[[#This Row],[Order ID]],Таблица4[],2,FALSE),0))*1</f>
        <v>1</v>
      </c>
      <c r="Y2442" s="19">
        <f>IF(SUMPRODUCT(($F$2:$F2442=F2442)*1)&gt;1,0,1)</f>
        <v>0</v>
      </c>
    </row>
    <row r="2443" spans="1:25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9" t="str">
        <f>VLOOKUP(Таблица1[[#This Row],[Region]],Таблица5[],2,FALSE)</f>
        <v>Chuck Magee</v>
      </c>
      <c r="W2443" s="19" t="str">
        <f>IFERROR(VLOOKUP(Таблица1[[#This Row],[Order ID]],Таблица4[],2,FALSE),"")</f>
        <v/>
      </c>
      <c r="X2443" s="19">
        <f>NOT(IFERROR(VLOOKUP(Таблица1[[#This Row],[Order ID]],Таблица4[],2,FALSE),0))*1</f>
        <v>1</v>
      </c>
      <c r="Y2443" s="19">
        <f>IF(SUMPRODUCT(($F$2:$F2443=F2443)*1)&gt;1,0,1)</f>
        <v>0</v>
      </c>
    </row>
    <row r="2444" spans="1:25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9" t="str">
        <f>VLOOKUP(Таблица1[[#This Row],[Region]],Таблица5[],2,FALSE)</f>
        <v>Chuck Magee</v>
      </c>
      <c r="W2444" s="19" t="str">
        <f>IFERROR(VLOOKUP(Таблица1[[#This Row],[Order ID]],Таблица4[],2,FALSE),"")</f>
        <v/>
      </c>
      <c r="X2444" s="19">
        <f>NOT(IFERROR(VLOOKUP(Таблица1[[#This Row],[Order ID]],Таблица4[],2,FALSE),0))*1</f>
        <v>1</v>
      </c>
      <c r="Y2444" s="19">
        <f>IF(SUMPRODUCT(($F$2:$F2444=F2444)*1)&gt;1,0,1)</f>
        <v>0</v>
      </c>
    </row>
    <row r="2445" spans="1:25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9" t="str">
        <f>VLOOKUP(Таблица1[[#This Row],[Region]],Таблица5[],2,FALSE)</f>
        <v>Chuck Magee</v>
      </c>
      <c r="W2445" s="19" t="str">
        <f>IFERROR(VLOOKUP(Таблица1[[#This Row],[Order ID]],Таблица4[],2,FALSE),"")</f>
        <v/>
      </c>
      <c r="X2445" s="19">
        <f>NOT(IFERROR(VLOOKUP(Таблица1[[#This Row],[Order ID]],Таблица4[],2,FALSE),0))*1</f>
        <v>1</v>
      </c>
      <c r="Y2445" s="19">
        <f>IF(SUMPRODUCT(($F$2:$F2445=F2445)*1)&gt;1,0,1)</f>
        <v>0</v>
      </c>
    </row>
    <row r="2446" spans="1:25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9" t="str">
        <f>VLOOKUP(Таблица1[[#This Row],[Region]],Таблица5[],2,FALSE)</f>
        <v>Chuck Magee</v>
      </c>
      <c r="W2446" s="19" t="str">
        <f>IFERROR(VLOOKUP(Таблица1[[#This Row],[Order ID]],Таблица4[],2,FALSE),"")</f>
        <v/>
      </c>
      <c r="X2446" s="19">
        <f>NOT(IFERROR(VLOOKUP(Таблица1[[#This Row],[Order ID]],Таблица4[],2,FALSE),0))*1</f>
        <v>1</v>
      </c>
      <c r="Y2446" s="19">
        <f>IF(SUMPRODUCT(($F$2:$F2446=F2446)*1)&gt;1,0,1)</f>
        <v>0</v>
      </c>
    </row>
    <row r="2447" spans="1:25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9" t="str">
        <f>VLOOKUP(Таблица1[[#This Row],[Region]],Таблица5[],2,FALSE)</f>
        <v>Chuck Magee</v>
      </c>
      <c r="W2447" s="19" t="str">
        <f>IFERROR(VLOOKUP(Таблица1[[#This Row],[Order ID]],Таблица4[],2,FALSE),"")</f>
        <v/>
      </c>
      <c r="X2447" s="19">
        <f>NOT(IFERROR(VLOOKUP(Таблица1[[#This Row],[Order ID]],Таблица4[],2,FALSE),0))*1</f>
        <v>1</v>
      </c>
      <c r="Y2447" s="19">
        <f>IF(SUMPRODUCT(($F$2:$F2447=F2447)*1)&gt;1,0,1)</f>
        <v>0</v>
      </c>
    </row>
    <row r="2448" spans="1:25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9" t="str">
        <f>VLOOKUP(Таблица1[[#This Row],[Region]],Таблица5[],2,FALSE)</f>
        <v>Anna Andreadi</v>
      </c>
      <c r="W2448" s="19" t="str">
        <f>IFERROR(VLOOKUP(Таблица1[[#This Row],[Order ID]],Таблица4[],2,FALSE),"")</f>
        <v/>
      </c>
      <c r="X2448" s="19">
        <f>NOT(IFERROR(VLOOKUP(Таблица1[[#This Row],[Order ID]],Таблица4[],2,FALSE),0))*1</f>
        <v>1</v>
      </c>
      <c r="Y2448" s="19">
        <f>IF(SUMPRODUCT(($F$2:$F2448=F2448)*1)&gt;1,0,1)</f>
        <v>0</v>
      </c>
    </row>
    <row r="2449" spans="1:25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9" t="str">
        <f>VLOOKUP(Таблица1[[#This Row],[Region]],Таблица5[],2,FALSE)</f>
        <v>Chuck Magee</v>
      </c>
      <c r="W2449" s="19" t="str">
        <f>IFERROR(VLOOKUP(Таблица1[[#This Row],[Order ID]],Таблица4[],2,FALSE),"")</f>
        <v/>
      </c>
      <c r="X2449" s="19">
        <f>NOT(IFERROR(VLOOKUP(Таблица1[[#This Row],[Order ID]],Таблица4[],2,FALSE),0))*1</f>
        <v>1</v>
      </c>
      <c r="Y2449" s="19">
        <f>IF(SUMPRODUCT(($F$2:$F2449=F2449)*1)&gt;1,0,1)</f>
        <v>0</v>
      </c>
    </row>
    <row r="2450" spans="1:25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9" t="str">
        <f>VLOOKUP(Таблица1[[#This Row],[Region]],Таблица5[],2,FALSE)</f>
        <v>Cassandra Brandow</v>
      </c>
      <c r="W2450" s="19" t="str">
        <f>IFERROR(VLOOKUP(Таблица1[[#This Row],[Order ID]],Таблица4[],2,FALSE),"")</f>
        <v/>
      </c>
      <c r="X2450" s="19">
        <f>NOT(IFERROR(VLOOKUP(Таблица1[[#This Row],[Order ID]],Таблица4[],2,FALSE),0))*1</f>
        <v>1</v>
      </c>
      <c r="Y2450" s="19">
        <f>IF(SUMPRODUCT(($F$2:$F2450=F2450)*1)&gt;1,0,1)</f>
        <v>0</v>
      </c>
    </row>
    <row r="2451" spans="1:25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9" t="str">
        <f>VLOOKUP(Таблица1[[#This Row],[Region]],Таблица5[],2,FALSE)</f>
        <v>Anna Andreadi</v>
      </c>
      <c r="W2451" s="19" t="str">
        <f>IFERROR(VLOOKUP(Таблица1[[#This Row],[Order ID]],Таблица4[],2,FALSE),"")</f>
        <v/>
      </c>
      <c r="X2451" s="19">
        <f>NOT(IFERROR(VLOOKUP(Таблица1[[#This Row],[Order ID]],Таблица4[],2,FALSE),0))*1</f>
        <v>1</v>
      </c>
      <c r="Y2451" s="19">
        <f>IF(SUMPRODUCT(($F$2:$F2451=F2451)*1)&gt;1,0,1)</f>
        <v>0</v>
      </c>
    </row>
    <row r="2452" spans="1:25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9" t="str">
        <f>VLOOKUP(Таблица1[[#This Row],[Region]],Таблица5[],2,FALSE)</f>
        <v>Chuck Magee</v>
      </c>
      <c r="W2452" s="19" t="str">
        <f>IFERROR(VLOOKUP(Таблица1[[#This Row],[Order ID]],Таблица4[],2,FALSE),"")</f>
        <v/>
      </c>
      <c r="X2452" s="19">
        <f>NOT(IFERROR(VLOOKUP(Таблица1[[#This Row],[Order ID]],Таблица4[],2,FALSE),0))*1</f>
        <v>1</v>
      </c>
      <c r="Y2452" s="19">
        <f>IF(SUMPRODUCT(($F$2:$F2452=F2452)*1)&gt;1,0,1)</f>
        <v>0</v>
      </c>
    </row>
    <row r="2453" spans="1:25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9" t="str">
        <f>VLOOKUP(Таблица1[[#This Row],[Region]],Таблица5[],2,FALSE)</f>
        <v>Chuck Magee</v>
      </c>
      <c r="W2453" s="19" t="str">
        <f>IFERROR(VLOOKUP(Таблица1[[#This Row],[Order ID]],Таблица4[],2,FALSE),"")</f>
        <v/>
      </c>
      <c r="X2453" s="19">
        <f>NOT(IFERROR(VLOOKUP(Таблица1[[#This Row],[Order ID]],Таблица4[],2,FALSE),0))*1</f>
        <v>1</v>
      </c>
      <c r="Y2453" s="19">
        <f>IF(SUMPRODUCT(($F$2:$F2453=F2453)*1)&gt;1,0,1)</f>
        <v>0</v>
      </c>
    </row>
    <row r="2454" spans="1:25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9" t="str">
        <f>VLOOKUP(Таблица1[[#This Row],[Region]],Таблица5[],2,FALSE)</f>
        <v>Chuck Magee</v>
      </c>
      <c r="W2454" s="19" t="str">
        <f>IFERROR(VLOOKUP(Таблица1[[#This Row],[Order ID]],Таблица4[],2,FALSE),"")</f>
        <v/>
      </c>
      <c r="X2454" s="19">
        <f>NOT(IFERROR(VLOOKUP(Таблица1[[#This Row],[Order ID]],Таблица4[],2,FALSE),0))*1</f>
        <v>1</v>
      </c>
      <c r="Y2454" s="19">
        <f>IF(SUMPRODUCT(($F$2:$F2454=F2454)*1)&gt;1,0,1)</f>
        <v>0</v>
      </c>
    </row>
    <row r="2455" spans="1:25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9" t="str">
        <f>VLOOKUP(Таблица1[[#This Row],[Region]],Таблица5[],2,FALSE)</f>
        <v>Chuck Magee</v>
      </c>
      <c r="W2455" s="19" t="str">
        <f>IFERROR(VLOOKUP(Таблица1[[#This Row],[Order ID]],Таблица4[],2,FALSE),"")</f>
        <v/>
      </c>
      <c r="X2455" s="19">
        <f>NOT(IFERROR(VLOOKUP(Таблица1[[#This Row],[Order ID]],Таблица4[],2,FALSE),0))*1</f>
        <v>1</v>
      </c>
      <c r="Y2455" s="19">
        <f>IF(SUMPRODUCT(($F$2:$F2455=F2455)*1)&gt;1,0,1)</f>
        <v>0</v>
      </c>
    </row>
    <row r="2456" spans="1:25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9" t="str">
        <f>VLOOKUP(Таблица1[[#This Row],[Region]],Таблица5[],2,FALSE)</f>
        <v>Chuck Magee</v>
      </c>
      <c r="W2456" s="19" t="str">
        <f>IFERROR(VLOOKUP(Таблица1[[#This Row],[Order ID]],Таблица4[],2,FALSE),"")</f>
        <v/>
      </c>
      <c r="X2456" s="19">
        <f>NOT(IFERROR(VLOOKUP(Таблица1[[#This Row],[Order ID]],Таблица4[],2,FALSE),0))*1</f>
        <v>1</v>
      </c>
      <c r="Y2456" s="19">
        <f>IF(SUMPRODUCT(($F$2:$F2456=F2456)*1)&gt;1,0,1)</f>
        <v>0</v>
      </c>
    </row>
    <row r="2457" spans="1:25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9" t="str">
        <f>VLOOKUP(Таблица1[[#This Row],[Region]],Таблица5[],2,FALSE)</f>
        <v>Chuck Magee</v>
      </c>
      <c r="W2457" s="19" t="str">
        <f>IFERROR(VLOOKUP(Таблица1[[#This Row],[Order ID]],Таблица4[],2,FALSE),"")</f>
        <v/>
      </c>
      <c r="X2457" s="19">
        <f>NOT(IFERROR(VLOOKUP(Таблица1[[#This Row],[Order ID]],Таблица4[],2,FALSE),0))*1</f>
        <v>1</v>
      </c>
      <c r="Y2457" s="19">
        <f>IF(SUMPRODUCT(($F$2:$F2457=F2457)*1)&gt;1,0,1)</f>
        <v>0</v>
      </c>
    </row>
    <row r="2458" spans="1:25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9" t="str">
        <f>VLOOKUP(Таблица1[[#This Row],[Region]],Таблица5[],2,FALSE)</f>
        <v>Chuck Magee</v>
      </c>
      <c r="W2458" s="19" t="str">
        <f>IFERROR(VLOOKUP(Таблица1[[#This Row],[Order ID]],Таблица4[],2,FALSE),"")</f>
        <v/>
      </c>
      <c r="X2458" s="19">
        <f>NOT(IFERROR(VLOOKUP(Таблица1[[#This Row],[Order ID]],Таблица4[],2,FALSE),0))*1</f>
        <v>1</v>
      </c>
      <c r="Y2458" s="19">
        <f>IF(SUMPRODUCT(($F$2:$F2458=F2458)*1)&gt;1,0,1)</f>
        <v>0</v>
      </c>
    </row>
    <row r="2459" spans="1:25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9" t="str">
        <f>VLOOKUP(Таблица1[[#This Row],[Region]],Таблица5[],2,FALSE)</f>
        <v>Chuck Magee</v>
      </c>
      <c r="W2459" s="19" t="str">
        <f>IFERROR(VLOOKUP(Таблица1[[#This Row],[Order ID]],Таблица4[],2,FALSE),"")</f>
        <v/>
      </c>
      <c r="X2459" s="19">
        <f>NOT(IFERROR(VLOOKUP(Таблица1[[#This Row],[Order ID]],Таблица4[],2,FALSE),0))*1</f>
        <v>1</v>
      </c>
      <c r="Y2459" s="19">
        <f>IF(SUMPRODUCT(($F$2:$F2459=F2459)*1)&gt;1,0,1)</f>
        <v>0</v>
      </c>
    </row>
    <row r="2460" spans="1:25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9" t="str">
        <f>VLOOKUP(Таблица1[[#This Row],[Region]],Таблица5[],2,FALSE)</f>
        <v>Chuck Magee</v>
      </c>
      <c r="W2460" s="19" t="str">
        <f>IFERROR(VLOOKUP(Таблица1[[#This Row],[Order ID]],Таблица4[],2,FALSE),"")</f>
        <v/>
      </c>
      <c r="X2460" s="19">
        <f>NOT(IFERROR(VLOOKUP(Таблица1[[#This Row],[Order ID]],Таблица4[],2,FALSE),0))*1</f>
        <v>1</v>
      </c>
      <c r="Y2460" s="19">
        <f>IF(SUMPRODUCT(($F$2:$F2460=F2460)*1)&gt;1,0,1)</f>
        <v>0</v>
      </c>
    </row>
    <row r="2461" spans="1:25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9" t="str">
        <f>VLOOKUP(Таблица1[[#This Row],[Region]],Таблица5[],2,FALSE)</f>
        <v>Chuck Magee</v>
      </c>
      <c r="W2461" s="19" t="str">
        <f>IFERROR(VLOOKUP(Таблица1[[#This Row],[Order ID]],Таблица4[],2,FALSE),"")</f>
        <v/>
      </c>
      <c r="X2461" s="19">
        <f>NOT(IFERROR(VLOOKUP(Таблица1[[#This Row],[Order ID]],Таблица4[],2,FALSE),0))*1</f>
        <v>1</v>
      </c>
      <c r="Y2461" s="19">
        <f>IF(SUMPRODUCT(($F$2:$F2461=F2461)*1)&gt;1,0,1)</f>
        <v>0</v>
      </c>
    </row>
    <row r="2462" spans="1:25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9" t="str">
        <f>VLOOKUP(Таблица1[[#This Row],[Region]],Таблица5[],2,FALSE)</f>
        <v>Anna Andreadi</v>
      </c>
      <c r="W2462" s="19" t="str">
        <f>IFERROR(VLOOKUP(Таблица1[[#This Row],[Order ID]],Таблица4[],2,FALSE),"")</f>
        <v/>
      </c>
      <c r="X2462" s="19">
        <f>NOT(IFERROR(VLOOKUP(Таблица1[[#This Row],[Order ID]],Таблица4[],2,FALSE),0))*1</f>
        <v>1</v>
      </c>
      <c r="Y2462" s="19">
        <f>IF(SUMPRODUCT(($F$2:$F2462=F2462)*1)&gt;1,0,1)</f>
        <v>1</v>
      </c>
    </row>
    <row r="2463" spans="1:25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9" t="str">
        <f>VLOOKUP(Таблица1[[#This Row],[Region]],Таблица5[],2,FALSE)</f>
        <v>Anna Andreadi</v>
      </c>
      <c r="W2463" s="19" t="str">
        <f>IFERROR(VLOOKUP(Таблица1[[#This Row],[Order ID]],Таблица4[],2,FALSE),"")</f>
        <v/>
      </c>
      <c r="X2463" s="19">
        <f>NOT(IFERROR(VLOOKUP(Таблица1[[#This Row],[Order ID]],Таблица4[],2,FALSE),0))*1</f>
        <v>1</v>
      </c>
      <c r="Y2463" s="19">
        <f>IF(SUMPRODUCT(($F$2:$F2463=F2463)*1)&gt;1,0,1)</f>
        <v>0</v>
      </c>
    </row>
    <row r="2464" spans="1:25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9" t="str">
        <f>VLOOKUP(Таблица1[[#This Row],[Region]],Таблица5[],2,FALSE)</f>
        <v>Chuck Magee</v>
      </c>
      <c r="W2464" s="19" t="str">
        <f>IFERROR(VLOOKUP(Таблица1[[#This Row],[Order ID]],Таблица4[],2,FALSE),"")</f>
        <v/>
      </c>
      <c r="X2464" s="19">
        <f>NOT(IFERROR(VLOOKUP(Таблица1[[#This Row],[Order ID]],Таблица4[],2,FALSE),0))*1</f>
        <v>1</v>
      </c>
      <c r="Y2464" s="19">
        <f>IF(SUMPRODUCT(($F$2:$F2464=F2464)*1)&gt;1,0,1)</f>
        <v>0</v>
      </c>
    </row>
    <row r="2465" spans="1:25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9" t="str">
        <f>VLOOKUP(Таблица1[[#This Row],[Region]],Таблица5[],2,FALSE)</f>
        <v>Chuck Magee</v>
      </c>
      <c r="W2465" s="19" t="str">
        <f>IFERROR(VLOOKUP(Таблица1[[#This Row],[Order ID]],Таблица4[],2,FALSE),"")</f>
        <v/>
      </c>
      <c r="X2465" s="19">
        <f>NOT(IFERROR(VLOOKUP(Таблица1[[#This Row],[Order ID]],Таблица4[],2,FALSE),0))*1</f>
        <v>1</v>
      </c>
      <c r="Y2465" s="19">
        <f>IF(SUMPRODUCT(($F$2:$F2465=F2465)*1)&gt;1,0,1)</f>
        <v>0</v>
      </c>
    </row>
    <row r="2466" spans="1:25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9" t="str">
        <f>VLOOKUP(Таблица1[[#This Row],[Region]],Таблица5[],2,FALSE)</f>
        <v>Chuck Magee</v>
      </c>
      <c r="W2466" s="19" t="str">
        <f>IFERROR(VLOOKUP(Таблица1[[#This Row],[Order ID]],Таблица4[],2,FALSE),"")</f>
        <v/>
      </c>
      <c r="X2466" s="19">
        <f>NOT(IFERROR(VLOOKUP(Таблица1[[#This Row],[Order ID]],Таблица4[],2,FALSE),0))*1</f>
        <v>1</v>
      </c>
      <c r="Y2466" s="19">
        <f>IF(SUMPRODUCT(($F$2:$F2466=F2466)*1)&gt;1,0,1)</f>
        <v>0</v>
      </c>
    </row>
    <row r="2467" spans="1:25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9" t="str">
        <f>VLOOKUP(Таблица1[[#This Row],[Region]],Таблица5[],2,FALSE)</f>
        <v>Chuck Magee</v>
      </c>
      <c r="W2467" s="19" t="str">
        <f>IFERROR(VLOOKUP(Таблица1[[#This Row],[Order ID]],Таблица4[],2,FALSE),"")</f>
        <v/>
      </c>
      <c r="X2467" s="19">
        <f>NOT(IFERROR(VLOOKUP(Таблица1[[#This Row],[Order ID]],Таблица4[],2,FALSE),0))*1</f>
        <v>1</v>
      </c>
      <c r="Y2467" s="19">
        <f>IF(SUMPRODUCT(($F$2:$F2467=F2467)*1)&gt;1,0,1)</f>
        <v>0</v>
      </c>
    </row>
    <row r="2468" spans="1:25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9" t="str">
        <f>VLOOKUP(Таблица1[[#This Row],[Region]],Таблица5[],2,FALSE)</f>
        <v>Cassandra Brandow</v>
      </c>
      <c r="W2468" s="19" t="str">
        <f>IFERROR(VLOOKUP(Таблица1[[#This Row],[Order ID]],Таблица4[],2,FALSE),"")</f>
        <v/>
      </c>
      <c r="X2468" s="19">
        <f>NOT(IFERROR(VLOOKUP(Таблица1[[#This Row],[Order ID]],Таблица4[],2,FALSE),0))*1</f>
        <v>1</v>
      </c>
      <c r="Y2468" s="19">
        <f>IF(SUMPRODUCT(($F$2:$F2468=F2468)*1)&gt;1,0,1)</f>
        <v>0</v>
      </c>
    </row>
    <row r="2469" spans="1:25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9" t="str">
        <f>VLOOKUP(Таблица1[[#This Row],[Region]],Таблица5[],2,FALSE)</f>
        <v>Cassandra Brandow</v>
      </c>
      <c r="W2469" s="19" t="str">
        <f>IFERROR(VLOOKUP(Таблица1[[#This Row],[Order ID]],Таблица4[],2,FALSE),"")</f>
        <v/>
      </c>
      <c r="X2469" s="19">
        <f>NOT(IFERROR(VLOOKUP(Таблица1[[#This Row],[Order ID]],Таблица4[],2,FALSE),0))*1</f>
        <v>1</v>
      </c>
      <c r="Y2469" s="19">
        <f>IF(SUMPRODUCT(($F$2:$F2469=F2469)*1)&gt;1,0,1)</f>
        <v>0</v>
      </c>
    </row>
    <row r="2470" spans="1:25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9" t="str">
        <f>VLOOKUP(Таблица1[[#This Row],[Region]],Таблица5[],2,FALSE)</f>
        <v>Cassandra Brandow</v>
      </c>
      <c r="W2470" s="19" t="str">
        <f>IFERROR(VLOOKUP(Таблица1[[#This Row],[Order ID]],Таблица4[],2,FALSE),"")</f>
        <v/>
      </c>
      <c r="X2470" s="19">
        <f>NOT(IFERROR(VLOOKUP(Таблица1[[#This Row],[Order ID]],Таблица4[],2,FALSE),0))*1</f>
        <v>1</v>
      </c>
      <c r="Y2470" s="19">
        <f>IF(SUMPRODUCT(($F$2:$F2470=F2470)*1)&gt;1,0,1)</f>
        <v>0</v>
      </c>
    </row>
    <row r="2471" spans="1:25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9" t="str">
        <f>VLOOKUP(Таблица1[[#This Row],[Region]],Таблица5[],2,FALSE)</f>
        <v>Cassandra Brandow</v>
      </c>
      <c r="W2471" s="19" t="str">
        <f>IFERROR(VLOOKUP(Таблица1[[#This Row],[Order ID]],Таблица4[],2,FALSE),"")</f>
        <v/>
      </c>
      <c r="X2471" s="19">
        <f>NOT(IFERROR(VLOOKUP(Таблица1[[#This Row],[Order ID]],Таблица4[],2,FALSE),0))*1</f>
        <v>1</v>
      </c>
      <c r="Y2471" s="19">
        <f>IF(SUMPRODUCT(($F$2:$F2471=F2471)*1)&gt;1,0,1)</f>
        <v>0</v>
      </c>
    </row>
    <row r="2472" spans="1:25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9" t="str">
        <f>VLOOKUP(Таблица1[[#This Row],[Region]],Таблица5[],2,FALSE)</f>
        <v>Cassandra Brandow</v>
      </c>
      <c r="W2472" s="19" t="str">
        <f>IFERROR(VLOOKUP(Таблица1[[#This Row],[Order ID]],Таблица4[],2,FALSE),"")</f>
        <v/>
      </c>
      <c r="X2472" s="19">
        <f>NOT(IFERROR(VLOOKUP(Таблица1[[#This Row],[Order ID]],Таблица4[],2,FALSE),0))*1</f>
        <v>1</v>
      </c>
      <c r="Y2472" s="19">
        <f>IF(SUMPRODUCT(($F$2:$F2472=F2472)*1)&gt;1,0,1)</f>
        <v>1</v>
      </c>
    </row>
    <row r="2473" spans="1:25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9" t="str">
        <f>VLOOKUP(Таблица1[[#This Row],[Region]],Таблица5[],2,FALSE)</f>
        <v>Cassandra Brandow</v>
      </c>
      <c r="W2473" s="19" t="str">
        <f>IFERROR(VLOOKUP(Таблица1[[#This Row],[Order ID]],Таблица4[],2,FALSE),"")</f>
        <v/>
      </c>
      <c r="X2473" s="19">
        <f>NOT(IFERROR(VLOOKUP(Таблица1[[#This Row],[Order ID]],Таблица4[],2,FALSE),0))*1</f>
        <v>1</v>
      </c>
      <c r="Y2473" s="19">
        <f>IF(SUMPRODUCT(($F$2:$F2473=F2473)*1)&gt;1,0,1)</f>
        <v>0</v>
      </c>
    </row>
    <row r="2474" spans="1:25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9" t="str">
        <f>VLOOKUP(Таблица1[[#This Row],[Region]],Таблица5[],2,FALSE)</f>
        <v>Cassandra Brandow</v>
      </c>
      <c r="W2474" s="19" t="str">
        <f>IFERROR(VLOOKUP(Таблица1[[#This Row],[Order ID]],Таблица4[],2,FALSE),"")</f>
        <v/>
      </c>
      <c r="X2474" s="19">
        <f>NOT(IFERROR(VLOOKUP(Таблица1[[#This Row],[Order ID]],Таблица4[],2,FALSE),0))*1</f>
        <v>1</v>
      </c>
      <c r="Y2474" s="19">
        <f>IF(SUMPRODUCT(($F$2:$F2474=F2474)*1)&gt;1,0,1)</f>
        <v>0</v>
      </c>
    </row>
    <row r="2475" spans="1:25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9" t="str">
        <f>VLOOKUP(Таблица1[[#This Row],[Region]],Таблица5[],2,FALSE)</f>
        <v>Anna Andreadi</v>
      </c>
      <c r="W2475" s="19" t="str">
        <f>IFERROR(VLOOKUP(Таблица1[[#This Row],[Order ID]],Таблица4[],2,FALSE),"")</f>
        <v/>
      </c>
      <c r="X2475" s="19">
        <f>NOT(IFERROR(VLOOKUP(Таблица1[[#This Row],[Order ID]],Таблица4[],2,FALSE),0))*1</f>
        <v>1</v>
      </c>
      <c r="Y2475" s="19">
        <f>IF(SUMPRODUCT(($F$2:$F2475=F2475)*1)&gt;1,0,1)</f>
        <v>0</v>
      </c>
    </row>
    <row r="2476" spans="1:25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9" t="str">
        <f>VLOOKUP(Таблица1[[#This Row],[Region]],Таблица5[],2,FALSE)</f>
        <v>Anna Andreadi</v>
      </c>
      <c r="W2476" s="19" t="str">
        <f>IFERROR(VLOOKUP(Таблица1[[#This Row],[Order ID]],Таблица4[],2,FALSE),"")</f>
        <v/>
      </c>
      <c r="X2476" s="19">
        <f>NOT(IFERROR(VLOOKUP(Таблица1[[#This Row],[Order ID]],Таблица4[],2,FALSE),0))*1</f>
        <v>1</v>
      </c>
      <c r="Y2476" s="19">
        <f>IF(SUMPRODUCT(($F$2:$F2476=F2476)*1)&gt;1,0,1)</f>
        <v>0</v>
      </c>
    </row>
    <row r="2477" spans="1:25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9" t="str">
        <f>VLOOKUP(Таблица1[[#This Row],[Region]],Таблица5[],2,FALSE)</f>
        <v>Anna Andreadi</v>
      </c>
      <c r="W2477" s="19" t="str">
        <f>IFERROR(VLOOKUP(Таблица1[[#This Row],[Order ID]],Таблица4[],2,FALSE),"")</f>
        <v/>
      </c>
      <c r="X2477" s="19">
        <f>NOT(IFERROR(VLOOKUP(Таблица1[[#This Row],[Order ID]],Таблица4[],2,FALSE),0))*1</f>
        <v>1</v>
      </c>
      <c r="Y2477" s="19">
        <f>IF(SUMPRODUCT(($F$2:$F2477=F2477)*1)&gt;1,0,1)</f>
        <v>0</v>
      </c>
    </row>
    <row r="2478" spans="1:25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9" t="str">
        <f>VLOOKUP(Таблица1[[#This Row],[Region]],Таблица5[],2,FALSE)</f>
        <v>Anna Andreadi</v>
      </c>
      <c r="W2478" s="19" t="str">
        <f>IFERROR(VLOOKUP(Таблица1[[#This Row],[Order ID]],Таблица4[],2,FALSE),"")</f>
        <v/>
      </c>
      <c r="X2478" s="19">
        <f>NOT(IFERROR(VLOOKUP(Таблица1[[#This Row],[Order ID]],Таблица4[],2,FALSE),0))*1</f>
        <v>1</v>
      </c>
      <c r="Y2478" s="19">
        <f>IF(SUMPRODUCT(($F$2:$F2478=F2478)*1)&gt;1,0,1)</f>
        <v>0</v>
      </c>
    </row>
    <row r="2479" spans="1:25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9" t="str">
        <f>VLOOKUP(Таблица1[[#This Row],[Region]],Таблица5[],2,FALSE)</f>
        <v>Anna Andreadi</v>
      </c>
      <c r="W2479" s="19" t="str">
        <f>IFERROR(VLOOKUP(Таблица1[[#This Row],[Order ID]],Таблица4[],2,FALSE),"")</f>
        <v/>
      </c>
      <c r="X2479" s="19">
        <f>NOT(IFERROR(VLOOKUP(Таблица1[[#This Row],[Order ID]],Таблица4[],2,FALSE),0))*1</f>
        <v>1</v>
      </c>
      <c r="Y2479" s="19">
        <f>IF(SUMPRODUCT(($F$2:$F2479=F2479)*1)&gt;1,0,1)</f>
        <v>1</v>
      </c>
    </row>
    <row r="2480" spans="1:25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9" t="str">
        <f>VLOOKUP(Таблица1[[#This Row],[Region]],Таблица5[],2,FALSE)</f>
        <v>Chuck Magee</v>
      </c>
      <c r="W2480" s="19" t="str">
        <f>IFERROR(VLOOKUP(Таблица1[[#This Row],[Order ID]],Таблица4[],2,FALSE),"")</f>
        <v/>
      </c>
      <c r="X2480" s="19">
        <f>NOT(IFERROR(VLOOKUP(Таблица1[[#This Row],[Order ID]],Таблица4[],2,FALSE),0))*1</f>
        <v>1</v>
      </c>
      <c r="Y2480" s="19">
        <f>IF(SUMPRODUCT(($F$2:$F2480=F2480)*1)&gt;1,0,1)</f>
        <v>0</v>
      </c>
    </row>
    <row r="2481" spans="1:25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9" t="str">
        <f>VLOOKUP(Таблица1[[#This Row],[Region]],Таблица5[],2,FALSE)</f>
        <v>Kelly Williams</v>
      </c>
      <c r="W2481" s="19" t="str">
        <f>IFERROR(VLOOKUP(Таблица1[[#This Row],[Order ID]],Таблица4[],2,FALSE),"")</f>
        <v/>
      </c>
      <c r="X2481" s="19">
        <f>NOT(IFERROR(VLOOKUP(Таблица1[[#This Row],[Order ID]],Таблица4[],2,FALSE),0))*1</f>
        <v>1</v>
      </c>
      <c r="Y2481" s="19">
        <f>IF(SUMPRODUCT(($F$2:$F2481=F2481)*1)&gt;1,0,1)</f>
        <v>0</v>
      </c>
    </row>
    <row r="2482" spans="1:25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9" t="str">
        <f>VLOOKUP(Таблица1[[#This Row],[Region]],Таблица5[],2,FALSE)</f>
        <v>Kelly Williams</v>
      </c>
      <c r="W2482" s="19" t="str">
        <f>IFERROR(VLOOKUP(Таблица1[[#This Row],[Order ID]],Таблица4[],2,FALSE),"")</f>
        <v/>
      </c>
      <c r="X2482" s="19">
        <f>NOT(IFERROR(VLOOKUP(Таблица1[[#This Row],[Order ID]],Таблица4[],2,FALSE),0))*1</f>
        <v>1</v>
      </c>
      <c r="Y2482" s="19">
        <f>IF(SUMPRODUCT(($F$2:$F2482=F2482)*1)&gt;1,0,1)</f>
        <v>0</v>
      </c>
    </row>
    <row r="2483" spans="1:25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9" t="str">
        <f>VLOOKUP(Таблица1[[#This Row],[Region]],Таблица5[],2,FALSE)</f>
        <v>Anna Andreadi</v>
      </c>
      <c r="W2483" s="19" t="str">
        <f>IFERROR(VLOOKUP(Таблица1[[#This Row],[Order ID]],Таблица4[],2,FALSE),"")</f>
        <v/>
      </c>
      <c r="X2483" s="19">
        <f>NOT(IFERROR(VLOOKUP(Таблица1[[#This Row],[Order ID]],Таблица4[],2,FALSE),0))*1</f>
        <v>1</v>
      </c>
      <c r="Y2483" s="19">
        <f>IF(SUMPRODUCT(($F$2:$F2483=F2483)*1)&gt;1,0,1)</f>
        <v>0</v>
      </c>
    </row>
    <row r="2484" spans="1:25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9" t="str">
        <f>VLOOKUP(Таблица1[[#This Row],[Region]],Таблица5[],2,FALSE)</f>
        <v>Anna Andreadi</v>
      </c>
      <c r="W2484" s="19" t="str">
        <f>IFERROR(VLOOKUP(Таблица1[[#This Row],[Order ID]],Таблица4[],2,FALSE),"")</f>
        <v/>
      </c>
      <c r="X2484" s="19">
        <f>NOT(IFERROR(VLOOKUP(Таблица1[[#This Row],[Order ID]],Таблица4[],2,FALSE),0))*1</f>
        <v>1</v>
      </c>
      <c r="Y2484" s="19">
        <f>IF(SUMPRODUCT(($F$2:$F2484=F2484)*1)&gt;1,0,1)</f>
        <v>0</v>
      </c>
    </row>
    <row r="2485" spans="1:25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9" t="str">
        <f>VLOOKUP(Таблица1[[#This Row],[Region]],Таблица5[],2,FALSE)</f>
        <v>Anna Andreadi</v>
      </c>
      <c r="W2485" s="19" t="str">
        <f>IFERROR(VLOOKUP(Таблица1[[#This Row],[Order ID]],Таблица4[],2,FALSE),"")</f>
        <v/>
      </c>
      <c r="X2485" s="19">
        <f>NOT(IFERROR(VLOOKUP(Таблица1[[#This Row],[Order ID]],Таблица4[],2,FALSE),0))*1</f>
        <v>1</v>
      </c>
      <c r="Y2485" s="19">
        <f>IF(SUMPRODUCT(($F$2:$F2485=F2485)*1)&gt;1,0,1)</f>
        <v>0</v>
      </c>
    </row>
    <row r="2486" spans="1:25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9" t="str">
        <f>VLOOKUP(Таблица1[[#This Row],[Region]],Таблица5[],2,FALSE)</f>
        <v>Anna Andreadi</v>
      </c>
      <c r="W2486" s="19" t="str">
        <f>IFERROR(VLOOKUP(Таблица1[[#This Row],[Order ID]],Таблица4[],2,FALSE),"")</f>
        <v/>
      </c>
      <c r="X2486" s="19">
        <f>NOT(IFERROR(VLOOKUP(Таблица1[[#This Row],[Order ID]],Таблица4[],2,FALSE),0))*1</f>
        <v>1</v>
      </c>
      <c r="Y2486" s="19">
        <f>IF(SUMPRODUCT(($F$2:$F2486=F2486)*1)&gt;1,0,1)</f>
        <v>0</v>
      </c>
    </row>
    <row r="2487" spans="1:25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9" t="str">
        <f>VLOOKUP(Таблица1[[#This Row],[Region]],Таблица5[],2,FALSE)</f>
        <v>Anna Andreadi</v>
      </c>
      <c r="W2487" s="19" t="str">
        <f>IFERROR(VLOOKUP(Таблица1[[#This Row],[Order ID]],Таблица4[],2,FALSE),"")</f>
        <v/>
      </c>
      <c r="X2487" s="19">
        <f>NOT(IFERROR(VLOOKUP(Таблица1[[#This Row],[Order ID]],Таблица4[],2,FALSE),0))*1</f>
        <v>1</v>
      </c>
      <c r="Y2487" s="19">
        <f>IF(SUMPRODUCT(($F$2:$F2487=F2487)*1)&gt;1,0,1)</f>
        <v>0</v>
      </c>
    </row>
    <row r="2488" spans="1:25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9" t="str">
        <f>VLOOKUP(Таблица1[[#This Row],[Region]],Таблица5[],2,FALSE)</f>
        <v>Chuck Magee</v>
      </c>
      <c r="W2488" s="19" t="str">
        <f>IFERROR(VLOOKUP(Таблица1[[#This Row],[Order ID]],Таблица4[],2,FALSE),"")</f>
        <v/>
      </c>
      <c r="X2488" s="19">
        <f>NOT(IFERROR(VLOOKUP(Таблица1[[#This Row],[Order ID]],Таблица4[],2,FALSE),0))*1</f>
        <v>1</v>
      </c>
      <c r="Y2488" s="19">
        <f>IF(SUMPRODUCT(($F$2:$F2488=F2488)*1)&gt;1,0,1)</f>
        <v>0</v>
      </c>
    </row>
    <row r="2489" spans="1:25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9" t="str">
        <f>VLOOKUP(Таблица1[[#This Row],[Region]],Таблица5[],2,FALSE)</f>
        <v>Chuck Magee</v>
      </c>
      <c r="W2489" s="19" t="str">
        <f>IFERROR(VLOOKUP(Таблица1[[#This Row],[Order ID]],Таблица4[],2,FALSE),"")</f>
        <v/>
      </c>
      <c r="X2489" s="19">
        <f>NOT(IFERROR(VLOOKUP(Таблица1[[#This Row],[Order ID]],Таблица4[],2,FALSE),0))*1</f>
        <v>1</v>
      </c>
      <c r="Y2489" s="19">
        <f>IF(SUMPRODUCT(($F$2:$F2489=F2489)*1)&gt;1,0,1)</f>
        <v>0</v>
      </c>
    </row>
    <row r="2490" spans="1:25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9" t="str">
        <f>VLOOKUP(Таблица1[[#This Row],[Region]],Таблица5[],2,FALSE)</f>
        <v>Chuck Magee</v>
      </c>
      <c r="W2490" s="19" t="str">
        <f>IFERROR(VLOOKUP(Таблица1[[#This Row],[Order ID]],Таблица4[],2,FALSE),"")</f>
        <v/>
      </c>
      <c r="X2490" s="19">
        <f>NOT(IFERROR(VLOOKUP(Таблица1[[#This Row],[Order ID]],Таблица4[],2,FALSE),0))*1</f>
        <v>1</v>
      </c>
      <c r="Y2490" s="19">
        <f>IF(SUMPRODUCT(($F$2:$F2490=F2490)*1)&gt;1,0,1)</f>
        <v>0</v>
      </c>
    </row>
    <row r="2491" spans="1:25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9" t="str">
        <f>VLOOKUP(Таблица1[[#This Row],[Region]],Таблица5[],2,FALSE)</f>
        <v>Chuck Magee</v>
      </c>
      <c r="W2491" s="19" t="str">
        <f>IFERROR(VLOOKUP(Таблица1[[#This Row],[Order ID]],Таблица4[],2,FALSE),"")</f>
        <v/>
      </c>
      <c r="X2491" s="19">
        <f>NOT(IFERROR(VLOOKUP(Таблица1[[#This Row],[Order ID]],Таблица4[],2,FALSE),0))*1</f>
        <v>1</v>
      </c>
      <c r="Y2491" s="19">
        <f>IF(SUMPRODUCT(($F$2:$F2491=F2491)*1)&gt;1,0,1)</f>
        <v>1</v>
      </c>
    </row>
    <row r="2492" spans="1:25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9" t="str">
        <f>VLOOKUP(Таблица1[[#This Row],[Region]],Таблица5[],2,FALSE)</f>
        <v>Chuck Magee</v>
      </c>
      <c r="W2492" s="19" t="str">
        <f>IFERROR(VLOOKUP(Таблица1[[#This Row],[Order ID]],Таблица4[],2,FALSE),"")</f>
        <v/>
      </c>
      <c r="X2492" s="19">
        <f>NOT(IFERROR(VLOOKUP(Таблица1[[#This Row],[Order ID]],Таблица4[],2,FALSE),0))*1</f>
        <v>1</v>
      </c>
      <c r="Y2492" s="19">
        <f>IF(SUMPRODUCT(($F$2:$F2492=F2492)*1)&gt;1,0,1)</f>
        <v>0</v>
      </c>
    </row>
    <row r="2493" spans="1:25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9" t="str">
        <f>VLOOKUP(Таблица1[[#This Row],[Region]],Таблица5[],2,FALSE)</f>
        <v>Anna Andreadi</v>
      </c>
      <c r="W2493" s="19" t="str">
        <f>IFERROR(VLOOKUP(Таблица1[[#This Row],[Order ID]],Таблица4[],2,FALSE),"")</f>
        <v/>
      </c>
      <c r="X2493" s="19">
        <f>NOT(IFERROR(VLOOKUP(Таблица1[[#This Row],[Order ID]],Таблица4[],2,FALSE),0))*1</f>
        <v>1</v>
      </c>
      <c r="Y2493" s="19">
        <f>IF(SUMPRODUCT(($F$2:$F2493=F2493)*1)&gt;1,0,1)</f>
        <v>0</v>
      </c>
    </row>
    <row r="2494" spans="1:25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9" t="str">
        <f>VLOOKUP(Таблица1[[#This Row],[Region]],Таблица5[],2,FALSE)</f>
        <v>Chuck Magee</v>
      </c>
      <c r="W2494" s="19" t="str">
        <f>IFERROR(VLOOKUP(Таблица1[[#This Row],[Order ID]],Таблица4[],2,FALSE),"")</f>
        <v/>
      </c>
      <c r="X2494" s="19">
        <f>NOT(IFERROR(VLOOKUP(Таблица1[[#This Row],[Order ID]],Таблица4[],2,FALSE),0))*1</f>
        <v>1</v>
      </c>
      <c r="Y2494" s="19">
        <f>IF(SUMPRODUCT(($F$2:$F2494=F2494)*1)&gt;1,0,1)</f>
        <v>1</v>
      </c>
    </row>
    <row r="2495" spans="1:25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9" t="str">
        <f>VLOOKUP(Таблица1[[#This Row],[Region]],Таблица5[],2,FALSE)</f>
        <v>Kelly Williams</v>
      </c>
      <c r="W2495" s="19" t="str">
        <f>IFERROR(VLOOKUP(Таблица1[[#This Row],[Order ID]],Таблица4[],2,FALSE),"")</f>
        <v/>
      </c>
      <c r="X2495" s="19">
        <f>NOT(IFERROR(VLOOKUP(Таблица1[[#This Row],[Order ID]],Таблица4[],2,FALSE),0))*1</f>
        <v>1</v>
      </c>
      <c r="Y2495" s="19">
        <f>IF(SUMPRODUCT(($F$2:$F2495=F2495)*1)&gt;1,0,1)</f>
        <v>0</v>
      </c>
    </row>
    <row r="2496" spans="1:25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9" t="str">
        <f>VLOOKUP(Таблица1[[#This Row],[Region]],Таблица5[],2,FALSE)</f>
        <v>Kelly Williams</v>
      </c>
      <c r="W2496" s="19" t="str">
        <f>IFERROR(VLOOKUP(Таблица1[[#This Row],[Order ID]],Таблица4[],2,FALSE),"")</f>
        <v/>
      </c>
      <c r="X2496" s="19">
        <f>NOT(IFERROR(VLOOKUP(Таблица1[[#This Row],[Order ID]],Таблица4[],2,FALSE),0))*1</f>
        <v>1</v>
      </c>
      <c r="Y2496" s="19">
        <f>IF(SUMPRODUCT(($F$2:$F2496=F2496)*1)&gt;1,0,1)</f>
        <v>0</v>
      </c>
    </row>
    <row r="2497" spans="1:25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9" t="str">
        <f>VLOOKUP(Таблица1[[#This Row],[Region]],Таблица5[],2,FALSE)</f>
        <v>Kelly Williams</v>
      </c>
      <c r="W2497" s="19" t="str">
        <f>IFERROR(VLOOKUP(Таблица1[[#This Row],[Order ID]],Таблица4[],2,FALSE),"")</f>
        <v/>
      </c>
      <c r="X2497" s="19">
        <f>NOT(IFERROR(VLOOKUP(Таблица1[[#This Row],[Order ID]],Таблица4[],2,FALSE),0))*1</f>
        <v>1</v>
      </c>
      <c r="Y2497" s="19">
        <f>IF(SUMPRODUCT(($F$2:$F2497=F2497)*1)&gt;1,0,1)</f>
        <v>1</v>
      </c>
    </row>
    <row r="2498" spans="1:25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9" t="str">
        <f>VLOOKUP(Таблица1[[#This Row],[Region]],Таблица5[],2,FALSE)</f>
        <v>Anna Andreadi</v>
      </c>
      <c r="W2498" s="19" t="str">
        <f>IFERROR(VLOOKUP(Таблица1[[#This Row],[Order ID]],Таблица4[],2,FALSE),"")</f>
        <v/>
      </c>
      <c r="X2498" s="19">
        <f>NOT(IFERROR(VLOOKUP(Таблица1[[#This Row],[Order ID]],Таблица4[],2,FALSE),0))*1</f>
        <v>1</v>
      </c>
      <c r="Y2498" s="19">
        <f>IF(SUMPRODUCT(($F$2:$F2498=F2498)*1)&gt;1,0,1)</f>
        <v>0</v>
      </c>
    </row>
    <row r="2499" spans="1:25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9" t="str">
        <f>VLOOKUP(Таблица1[[#This Row],[Region]],Таблица5[],2,FALSE)</f>
        <v>Anna Andreadi</v>
      </c>
      <c r="W2499" s="19" t="str">
        <f>IFERROR(VLOOKUP(Таблица1[[#This Row],[Order ID]],Таблица4[],2,FALSE),"")</f>
        <v/>
      </c>
      <c r="X2499" s="19">
        <f>NOT(IFERROR(VLOOKUP(Таблица1[[#This Row],[Order ID]],Таблица4[],2,FALSE),0))*1</f>
        <v>1</v>
      </c>
      <c r="Y2499" s="19">
        <f>IF(SUMPRODUCT(($F$2:$F2499=F2499)*1)&gt;1,0,1)</f>
        <v>0</v>
      </c>
    </row>
    <row r="2500" spans="1:25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9" t="str">
        <f>VLOOKUP(Таблица1[[#This Row],[Region]],Таблица5[],2,FALSE)</f>
        <v>Anna Andreadi</v>
      </c>
      <c r="W2500" s="19" t="str">
        <f>IFERROR(VLOOKUP(Таблица1[[#This Row],[Order ID]],Таблица4[],2,FALSE),"")</f>
        <v/>
      </c>
      <c r="X2500" s="19">
        <f>NOT(IFERROR(VLOOKUP(Таблица1[[#This Row],[Order ID]],Таблица4[],2,FALSE),0))*1</f>
        <v>1</v>
      </c>
      <c r="Y2500" s="19">
        <f>IF(SUMPRODUCT(($F$2:$F2500=F2500)*1)&gt;1,0,1)</f>
        <v>0</v>
      </c>
    </row>
    <row r="2501" spans="1:25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9" t="str">
        <f>VLOOKUP(Таблица1[[#This Row],[Region]],Таблица5[],2,FALSE)</f>
        <v>Cassandra Brandow</v>
      </c>
      <c r="W2501" s="19" t="str">
        <f>IFERROR(VLOOKUP(Таблица1[[#This Row],[Order ID]],Таблица4[],2,FALSE),"")</f>
        <v/>
      </c>
      <c r="X2501" s="19">
        <f>NOT(IFERROR(VLOOKUP(Таблица1[[#This Row],[Order ID]],Таблица4[],2,FALSE),0))*1</f>
        <v>1</v>
      </c>
      <c r="Y2501" s="19">
        <f>IF(SUMPRODUCT(($F$2:$F2501=F2501)*1)&gt;1,0,1)</f>
        <v>0</v>
      </c>
    </row>
    <row r="2502" spans="1:25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9" t="str">
        <f>VLOOKUP(Таблица1[[#This Row],[Region]],Таблица5[],2,FALSE)</f>
        <v>Kelly Williams</v>
      </c>
      <c r="W2502" s="19">
        <f>IFERROR(VLOOKUP(Таблица1[[#This Row],[Order ID]],Таблица4[],2,FALSE),"")</f>
        <v>1</v>
      </c>
      <c r="X2502" s="19">
        <f>NOT(IFERROR(VLOOKUP(Таблица1[[#This Row],[Order ID]],Таблица4[],2,FALSE),0))*1</f>
        <v>0</v>
      </c>
      <c r="Y2502" s="19">
        <f>IF(SUMPRODUCT(($F$2:$F2502=F2502)*1)&gt;1,0,1)</f>
        <v>1</v>
      </c>
    </row>
    <row r="2503" spans="1:25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9" t="str">
        <f>VLOOKUP(Таблица1[[#This Row],[Region]],Таблица5[],2,FALSE)</f>
        <v>Kelly Williams</v>
      </c>
      <c r="W2503" s="19">
        <f>IFERROR(VLOOKUP(Таблица1[[#This Row],[Order ID]],Таблица4[],2,FALSE),"")</f>
        <v>1</v>
      </c>
      <c r="X2503" s="19">
        <f>NOT(IFERROR(VLOOKUP(Таблица1[[#This Row],[Order ID]],Таблица4[],2,FALSE),0))*1</f>
        <v>0</v>
      </c>
      <c r="Y2503" s="19">
        <f>IF(SUMPRODUCT(($F$2:$F2503=F2503)*1)&gt;1,0,1)</f>
        <v>0</v>
      </c>
    </row>
    <row r="2504" spans="1:25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9" t="str">
        <f>VLOOKUP(Таблица1[[#This Row],[Region]],Таблица5[],2,FALSE)</f>
        <v>Kelly Williams</v>
      </c>
      <c r="W2504" s="19">
        <f>IFERROR(VLOOKUP(Таблица1[[#This Row],[Order ID]],Таблица4[],2,FALSE),"")</f>
        <v>1</v>
      </c>
      <c r="X2504" s="19">
        <f>NOT(IFERROR(VLOOKUP(Таблица1[[#This Row],[Order ID]],Таблица4[],2,FALSE),0))*1</f>
        <v>0</v>
      </c>
      <c r="Y2504" s="19">
        <f>IF(SUMPRODUCT(($F$2:$F2504=F2504)*1)&gt;1,0,1)</f>
        <v>0</v>
      </c>
    </row>
    <row r="2505" spans="1:25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9" t="str">
        <f>VLOOKUP(Таблица1[[#This Row],[Region]],Таблица5[],2,FALSE)</f>
        <v>Anna Andreadi</v>
      </c>
      <c r="W2505" s="19" t="str">
        <f>IFERROR(VLOOKUP(Таблица1[[#This Row],[Order ID]],Таблица4[],2,FALSE),"")</f>
        <v/>
      </c>
      <c r="X2505" s="19">
        <f>NOT(IFERROR(VLOOKUP(Таблица1[[#This Row],[Order ID]],Таблица4[],2,FALSE),0))*1</f>
        <v>1</v>
      </c>
      <c r="Y2505" s="19">
        <f>IF(SUMPRODUCT(($F$2:$F2505=F2505)*1)&gt;1,0,1)</f>
        <v>1</v>
      </c>
    </row>
    <row r="2506" spans="1:25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9" t="str">
        <f>VLOOKUP(Таблица1[[#This Row],[Region]],Таблица5[],2,FALSE)</f>
        <v>Anna Andreadi</v>
      </c>
      <c r="W2506" s="19" t="str">
        <f>IFERROR(VLOOKUP(Таблица1[[#This Row],[Order ID]],Таблица4[],2,FALSE),"")</f>
        <v/>
      </c>
      <c r="X2506" s="19">
        <f>NOT(IFERROR(VLOOKUP(Таблица1[[#This Row],[Order ID]],Таблица4[],2,FALSE),0))*1</f>
        <v>1</v>
      </c>
      <c r="Y2506" s="19">
        <f>IF(SUMPRODUCT(($F$2:$F2506=F2506)*1)&gt;1,0,1)</f>
        <v>0</v>
      </c>
    </row>
    <row r="2507" spans="1:25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9" t="str">
        <f>VLOOKUP(Таблица1[[#This Row],[Region]],Таблица5[],2,FALSE)</f>
        <v>Anna Andreadi</v>
      </c>
      <c r="W2507" s="19" t="str">
        <f>IFERROR(VLOOKUP(Таблица1[[#This Row],[Order ID]],Таблица4[],2,FALSE),"")</f>
        <v/>
      </c>
      <c r="X2507" s="19">
        <f>NOT(IFERROR(VLOOKUP(Таблица1[[#This Row],[Order ID]],Таблица4[],2,FALSE),0))*1</f>
        <v>1</v>
      </c>
      <c r="Y2507" s="19">
        <f>IF(SUMPRODUCT(($F$2:$F2507=F2507)*1)&gt;1,0,1)</f>
        <v>0</v>
      </c>
    </row>
    <row r="2508" spans="1:25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9" t="str">
        <f>VLOOKUP(Таблица1[[#This Row],[Region]],Таблица5[],2,FALSE)</f>
        <v>Anna Andreadi</v>
      </c>
      <c r="W2508" s="19" t="str">
        <f>IFERROR(VLOOKUP(Таблица1[[#This Row],[Order ID]],Таблица4[],2,FALSE),"")</f>
        <v/>
      </c>
      <c r="X2508" s="19">
        <f>NOT(IFERROR(VLOOKUP(Таблица1[[#This Row],[Order ID]],Таблица4[],2,FALSE),0))*1</f>
        <v>1</v>
      </c>
      <c r="Y2508" s="19">
        <f>IF(SUMPRODUCT(($F$2:$F2508=F2508)*1)&gt;1,0,1)</f>
        <v>0</v>
      </c>
    </row>
    <row r="2509" spans="1:25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9" t="str">
        <f>VLOOKUP(Таблица1[[#This Row],[Region]],Таблица5[],2,FALSE)</f>
        <v>Kelly Williams</v>
      </c>
      <c r="W2509" s="19" t="str">
        <f>IFERROR(VLOOKUP(Таблица1[[#This Row],[Order ID]],Таблица4[],2,FALSE),"")</f>
        <v/>
      </c>
      <c r="X2509" s="19">
        <f>NOT(IFERROR(VLOOKUP(Таблица1[[#This Row],[Order ID]],Таблица4[],2,FALSE),0))*1</f>
        <v>1</v>
      </c>
      <c r="Y2509" s="19">
        <f>IF(SUMPRODUCT(($F$2:$F2509=F2509)*1)&gt;1,0,1)</f>
        <v>0</v>
      </c>
    </row>
    <row r="2510" spans="1:25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9" t="str">
        <f>VLOOKUP(Таблица1[[#This Row],[Region]],Таблица5[],2,FALSE)</f>
        <v>Anna Andreadi</v>
      </c>
      <c r="W2510" s="19" t="str">
        <f>IFERROR(VLOOKUP(Таблица1[[#This Row],[Order ID]],Таблица4[],2,FALSE),"")</f>
        <v/>
      </c>
      <c r="X2510" s="19">
        <f>NOT(IFERROR(VLOOKUP(Таблица1[[#This Row],[Order ID]],Таблица4[],2,FALSE),0))*1</f>
        <v>1</v>
      </c>
      <c r="Y2510" s="19">
        <f>IF(SUMPRODUCT(($F$2:$F2510=F2510)*1)&gt;1,0,1)</f>
        <v>0</v>
      </c>
    </row>
    <row r="2511" spans="1:25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9" t="str">
        <f>VLOOKUP(Таблица1[[#This Row],[Region]],Таблица5[],2,FALSE)</f>
        <v>Anna Andreadi</v>
      </c>
      <c r="W2511" s="19" t="str">
        <f>IFERROR(VLOOKUP(Таблица1[[#This Row],[Order ID]],Таблица4[],2,FALSE),"")</f>
        <v/>
      </c>
      <c r="X2511" s="19">
        <f>NOT(IFERROR(VLOOKUP(Таблица1[[#This Row],[Order ID]],Таблица4[],2,FALSE),0))*1</f>
        <v>1</v>
      </c>
      <c r="Y2511" s="19">
        <f>IF(SUMPRODUCT(($F$2:$F2511=F2511)*1)&gt;1,0,1)</f>
        <v>0</v>
      </c>
    </row>
    <row r="2512" spans="1:25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9" t="str">
        <f>VLOOKUP(Таблица1[[#This Row],[Region]],Таблица5[],2,FALSE)</f>
        <v>Kelly Williams</v>
      </c>
      <c r="W2512" s="19" t="str">
        <f>IFERROR(VLOOKUP(Таблица1[[#This Row],[Order ID]],Таблица4[],2,FALSE),"")</f>
        <v/>
      </c>
      <c r="X2512" s="19">
        <f>NOT(IFERROR(VLOOKUP(Таблица1[[#This Row],[Order ID]],Таблица4[],2,FALSE),0))*1</f>
        <v>1</v>
      </c>
      <c r="Y2512" s="19">
        <f>IF(SUMPRODUCT(($F$2:$F2512=F2512)*1)&gt;1,0,1)</f>
        <v>0</v>
      </c>
    </row>
    <row r="2513" spans="1:25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9" t="str">
        <f>VLOOKUP(Таблица1[[#This Row],[Region]],Таблица5[],2,FALSE)</f>
        <v>Cassandra Brandow</v>
      </c>
      <c r="W2513" s="19" t="str">
        <f>IFERROR(VLOOKUP(Таблица1[[#This Row],[Order ID]],Таблица4[],2,FALSE),"")</f>
        <v/>
      </c>
      <c r="X2513" s="19">
        <f>NOT(IFERROR(VLOOKUP(Таблица1[[#This Row],[Order ID]],Таблица4[],2,FALSE),0))*1</f>
        <v>1</v>
      </c>
      <c r="Y2513" s="19">
        <f>IF(SUMPRODUCT(($F$2:$F2513=F2513)*1)&gt;1,0,1)</f>
        <v>0</v>
      </c>
    </row>
    <row r="2514" spans="1:25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9" t="str">
        <f>VLOOKUP(Таблица1[[#This Row],[Region]],Таблица5[],2,FALSE)</f>
        <v>Cassandra Brandow</v>
      </c>
      <c r="W2514" s="19" t="str">
        <f>IFERROR(VLOOKUP(Таблица1[[#This Row],[Order ID]],Таблица4[],2,FALSE),"")</f>
        <v/>
      </c>
      <c r="X2514" s="19">
        <f>NOT(IFERROR(VLOOKUP(Таблица1[[#This Row],[Order ID]],Таблица4[],2,FALSE),0))*1</f>
        <v>1</v>
      </c>
      <c r="Y2514" s="19">
        <f>IF(SUMPRODUCT(($F$2:$F2514=F2514)*1)&gt;1,0,1)</f>
        <v>1</v>
      </c>
    </row>
    <row r="2515" spans="1:25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9" t="str">
        <f>VLOOKUP(Таблица1[[#This Row],[Region]],Таблица5[],2,FALSE)</f>
        <v>Kelly Williams</v>
      </c>
      <c r="W2515" s="19" t="str">
        <f>IFERROR(VLOOKUP(Таблица1[[#This Row],[Order ID]],Таблица4[],2,FALSE),"")</f>
        <v/>
      </c>
      <c r="X2515" s="19">
        <f>NOT(IFERROR(VLOOKUP(Таблица1[[#This Row],[Order ID]],Таблица4[],2,FALSE),0))*1</f>
        <v>1</v>
      </c>
      <c r="Y2515" s="19">
        <f>IF(SUMPRODUCT(($F$2:$F2515=F2515)*1)&gt;1,0,1)</f>
        <v>0</v>
      </c>
    </row>
    <row r="2516" spans="1:25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9" t="str">
        <f>VLOOKUP(Таблица1[[#This Row],[Region]],Таблица5[],2,FALSE)</f>
        <v>Kelly Williams</v>
      </c>
      <c r="W2516" s="19" t="str">
        <f>IFERROR(VLOOKUP(Таблица1[[#This Row],[Order ID]],Таблица4[],2,FALSE),"")</f>
        <v/>
      </c>
      <c r="X2516" s="19">
        <f>NOT(IFERROR(VLOOKUP(Таблица1[[#This Row],[Order ID]],Таблица4[],2,FALSE),0))*1</f>
        <v>1</v>
      </c>
      <c r="Y2516" s="19">
        <f>IF(SUMPRODUCT(($F$2:$F2516=F2516)*1)&gt;1,0,1)</f>
        <v>0</v>
      </c>
    </row>
    <row r="2517" spans="1:25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9" t="str">
        <f>VLOOKUP(Таблица1[[#This Row],[Region]],Таблица5[],2,FALSE)</f>
        <v>Chuck Magee</v>
      </c>
      <c r="W2517" s="19" t="str">
        <f>IFERROR(VLOOKUP(Таблица1[[#This Row],[Order ID]],Таблица4[],2,FALSE),"")</f>
        <v/>
      </c>
      <c r="X2517" s="19">
        <f>NOT(IFERROR(VLOOKUP(Таблица1[[#This Row],[Order ID]],Таблица4[],2,FALSE),0))*1</f>
        <v>1</v>
      </c>
      <c r="Y2517" s="19">
        <f>IF(SUMPRODUCT(($F$2:$F2517=F2517)*1)&gt;1,0,1)</f>
        <v>0</v>
      </c>
    </row>
    <row r="2518" spans="1:25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9" t="str">
        <f>VLOOKUP(Таблица1[[#This Row],[Region]],Таблица5[],2,FALSE)</f>
        <v>Kelly Williams</v>
      </c>
      <c r="W2518" s="19" t="str">
        <f>IFERROR(VLOOKUP(Таблица1[[#This Row],[Order ID]],Таблица4[],2,FALSE),"")</f>
        <v/>
      </c>
      <c r="X2518" s="19">
        <f>NOT(IFERROR(VLOOKUP(Таблица1[[#This Row],[Order ID]],Таблица4[],2,FALSE),0))*1</f>
        <v>1</v>
      </c>
      <c r="Y2518" s="19">
        <f>IF(SUMPRODUCT(($F$2:$F2518=F2518)*1)&gt;1,0,1)</f>
        <v>0</v>
      </c>
    </row>
    <row r="2519" spans="1:25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9" t="str">
        <f>VLOOKUP(Таблица1[[#This Row],[Region]],Таблица5[],2,FALSE)</f>
        <v>Chuck Magee</v>
      </c>
      <c r="W2519" s="19" t="str">
        <f>IFERROR(VLOOKUP(Таблица1[[#This Row],[Order ID]],Таблица4[],2,FALSE),"")</f>
        <v/>
      </c>
      <c r="X2519" s="19">
        <f>NOT(IFERROR(VLOOKUP(Таблица1[[#This Row],[Order ID]],Таблица4[],2,FALSE),0))*1</f>
        <v>1</v>
      </c>
      <c r="Y2519" s="19">
        <f>IF(SUMPRODUCT(($F$2:$F2519=F2519)*1)&gt;1,0,1)</f>
        <v>0</v>
      </c>
    </row>
    <row r="2520" spans="1:25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9" t="str">
        <f>VLOOKUP(Таблица1[[#This Row],[Region]],Таблица5[],2,FALSE)</f>
        <v>Kelly Williams</v>
      </c>
      <c r="W2520" s="19" t="str">
        <f>IFERROR(VLOOKUP(Таблица1[[#This Row],[Order ID]],Таблица4[],2,FALSE),"")</f>
        <v/>
      </c>
      <c r="X2520" s="19">
        <f>NOT(IFERROR(VLOOKUP(Таблица1[[#This Row],[Order ID]],Таблица4[],2,FALSE),0))*1</f>
        <v>1</v>
      </c>
      <c r="Y2520" s="19">
        <f>IF(SUMPRODUCT(($F$2:$F2520=F2520)*1)&gt;1,0,1)</f>
        <v>0</v>
      </c>
    </row>
    <row r="2521" spans="1:25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9" t="str">
        <f>VLOOKUP(Таблица1[[#This Row],[Region]],Таблица5[],2,FALSE)</f>
        <v>Kelly Williams</v>
      </c>
      <c r="W2521" s="19" t="str">
        <f>IFERROR(VLOOKUP(Таблица1[[#This Row],[Order ID]],Таблица4[],2,FALSE),"")</f>
        <v/>
      </c>
      <c r="X2521" s="19">
        <f>NOT(IFERROR(VLOOKUP(Таблица1[[#This Row],[Order ID]],Таблица4[],2,FALSE),0))*1</f>
        <v>1</v>
      </c>
      <c r="Y2521" s="19">
        <f>IF(SUMPRODUCT(($F$2:$F2521=F2521)*1)&gt;1,0,1)</f>
        <v>0</v>
      </c>
    </row>
    <row r="2522" spans="1:25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9" t="str">
        <f>VLOOKUP(Таблица1[[#This Row],[Region]],Таблица5[],2,FALSE)</f>
        <v>Kelly Williams</v>
      </c>
      <c r="W2522" s="19" t="str">
        <f>IFERROR(VLOOKUP(Таблица1[[#This Row],[Order ID]],Таблица4[],2,FALSE),"")</f>
        <v/>
      </c>
      <c r="X2522" s="19">
        <f>NOT(IFERROR(VLOOKUP(Таблица1[[#This Row],[Order ID]],Таблица4[],2,FALSE),0))*1</f>
        <v>1</v>
      </c>
      <c r="Y2522" s="19">
        <f>IF(SUMPRODUCT(($F$2:$F2522=F2522)*1)&gt;1,0,1)</f>
        <v>0</v>
      </c>
    </row>
    <row r="2523" spans="1:25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9" t="str">
        <f>VLOOKUP(Таблица1[[#This Row],[Region]],Таблица5[],2,FALSE)</f>
        <v>Kelly Williams</v>
      </c>
      <c r="W2523" s="19" t="str">
        <f>IFERROR(VLOOKUP(Таблица1[[#This Row],[Order ID]],Таблица4[],2,FALSE),"")</f>
        <v/>
      </c>
      <c r="X2523" s="19">
        <f>NOT(IFERROR(VLOOKUP(Таблица1[[#This Row],[Order ID]],Таблица4[],2,FALSE),0))*1</f>
        <v>1</v>
      </c>
      <c r="Y2523" s="19">
        <f>IF(SUMPRODUCT(($F$2:$F2523=F2523)*1)&gt;1,0,1)</f>
        <v>0</v>
      </c>
    </row>
    <row r="2524" spans="1:25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9" t="str">
        <f>VLOOKUP(Таблица1[[#This Row],[Region]],Таблица5[],2,FALSE)</f>
        <v>Kelly Williams</v>
      </c>
      <c r="W2524" s="19" t="str">
        <f>IFERROR(VLOOKUP(Таблица1[[#This Row],[Order ID]],Таблица4[],2,FALSE),"")</f>
        <v/>
      </c>
      <c r="X2524" s="19">
        <f>NOT(IFERROR(VLOOKUP(Таблица1[[#This Row],[Order ID]],Таблица4[],2,FALSE),0))*1</f>
        <v>1</v>
      </c>
      <c r="Y2524" s="19">
        <f>IF(SUMPRODUCT(($F$2:$F2524=F2524)*1)&gt;1,0,1)</f>
        <v>0</v>
      </c>
    </row>
    <row r="2525" spans="1:25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9" t="str">
        <f>VLOOKUP(Таблица1[[#This Row],[Region]],Таблица5[],2,FALSE)</f>
        <v>Kelly Williams</v>
      </c>
      <c r="W2525" s="19" t="str">
        <f>IFERROR(VLOOKUP(Таблица1[[#This Row],[Order ID]],Таблица4[],2,FALSE),"")</f>
        <v/>
      </c>
      <c r="X2525" s="19">
        <f>NOT(IFERROR(VLOOKUP(Таблица1[[#This Row],[Order ID]],Таблица4[],2,FALSE),0))*1</f>
        <v>1</v>
      </c>
      <c r="Y2525" s="19">
        <f>IF(SUMPRODUCT(($F$2:$F2525=F2525)*1)&gt;1,0,1)</f>
        <v>0</v>
      </c>
    </row>
    <row r="2526" spans="1:25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9" t="str">
        <f>VLOOKUP(Таблица1[[#This Row],[Region]],Таблица5[],2,FALSE)</f>
        <v>Kelly Williams</v>
      </c>
      <c r="W2526" s="19" t="str">
        <f>IFERROR(VLOOKUP(Таблица1[[#This Row],[Order ID]],Таблица4[],2,FALSE),"")</f>
        <v/>
      </c>
      <c r="X2526" s="19">
        <f>NOT(IFERROR(VLOOKUP(Таблица1[[#This Row],[Order ID]],Таблица4[],2,FALSE),0))*1</f>
        <v>1</v>
      </c>
      <c r="Y2526" s="19">
        <f>IF(SUMPRODUCT(($F$2:$F2526=F2526)*1)&gt;1,0,1)</f>
        <v>1</v>
      </c>
    </row>
    <row r="2527" spans="1:25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9" t="str">
        <f>VLOOKUP(Таблица1[[#This Row],[Region]],Таблица5[],2,FALSE)</f>
        <v>Kelly Williams</v>
      </c>
      <c r="W2527" s="19" t="str">
        <f>IFERROR(VLOOKUP(Таблица1[[#This Row],[Order ID]],Таблица4[],2,FALSE),"")</f>
        <v/>
      </c>
      <c r="X2527" s="19">
        <f>NOT(IFERROR(VLOOKUP(Таблица1[[#This Row],[Order ID]],Таблица4[],2,FALSE),0))*1</f>
        <v>1</v>
      </c>
      <c r="Y2527" s="19">
        <f>IF(SUMPRODUCT(($F$2:$F2527=F2527)*1)&gt;1,0,1)</f>
        <v>0</v>
      </c>
    </row>
    <row r="2528" spans="1:25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9" t="str">
        <f>VLOOKUP(Таблица1[[#This Row],[Region]],Таблица5[],2,FALSE)</f>
        <v>Kelly Williams</v>
      </c>
      <c r="W2528" s="19" t="str">
        <f>IFERROR(VLOOKUP(Таблица1[[#This Row],[Order ID]],Таблица4[],2,FALSE),"")</f>
        <v/>
      </c>
      <c r="X2528" s="19">
        <f>NOT(IFERROR(VLOOKUP(Таблица1[[#This Row],[Order ID]],Таблица4[],2,FALSE),0))*1</f>
        <v>1</v>
      </c>
      <c r="Y2528" s="19">
        <f>IF(SUMPRODUCT(($F$2:$F2528=F2528)*1)&gt;1,0,1)</f>
        <v>0</v>
      </c>
    </row>
    <row r="2529" spans="1:25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9" t="str">
        <f>VLOOKUP(Таблица1[[#This Row],[Region]],Таблица5[],2,FALSE)</f>
        <v>Kelly Williams</v>
      </c>
      <c r="W2529" s="19" t="str">
        <f>IFERROR(VLOOKUP(Таблица1[[#This Row],[Order ID]],Таблица4[],2,FALSE),"")</f>
        <v/>
      </c>
      <c r="X2529" s="19">
        <f>NOT(IFERROR(VLOOKUP(Таблица1[[#This Row],[Order ID]],Таблица4[],2,FALSE),0))*1</f>
        <v>1</v>
      </c>
      <c r="Y2529" s="19">
        <f>IF(SUMPRODUCT(($F$2:$F2529=F2529)*1)&gt;1,0,1)</f>
        <v>0</v>
      </c>
    </row>
    <row r="2530" spans="1:25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9" t="str">
        <f>VLOOKUP(Таблица1[[#This Row],[Region]],Таблица5[],2,FALSE)</f>
        <v>Kelly Williams</v>
      </c>
      <c r="W2530" s="19" t="str">
        <f>IFERROR(VLOOKUP(Таблица1[[#This Row],[Order ID]],Таблица4[],2,FALSE),"")</f>
        <v/>
      </c>
      <c r="X2530" s="19">
        <f>NOT(IFERROR(VLOOKUP(Таблица1[[#This Row],[Order ID]],Таблица4[],2,FALSE),0))*1</f>
        <v>1</v>
      </c>
      <c r="Y2530" s="19">
        <f>IF(SUMPRODUCT(($F$2:$F2530=F2530)*1)&gt;1,0,1)</f>
        <v>0</v>
      </c>
    </row>
    <row r="2531" spans="1:25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9" t="str">
        <f>VLOOKUP(Таблица1[[#This Row],[Region]],Таблица5[],2,FALSE)</f>
        <v>Cassandra Brandow</v>
      </c>
      <c r="W2531" s="19" t="str">
        <f>IFERROR(VLOOKUP(Таблица1[[#This Row],[Order ID]],Таблица4[],2,FALSE),"")</f>
        <v/>
      </c>
      <c r="X2531" s="19">
        <f>NOT(IFERROR(VLOOKUP(Таблица1[[#This Row],[Order ID]],Таблица4[],2,FALSE),0))*1</f>
        <v>1</v>
      </c>
      <c r="Y2531" s="19">
        <f>IF(SUMPRODUCT(($F$2:$F2531=F2531)*1)&gt;1,0,1)</f>
        <v>0</v>
      </c>
    </row>
    <row r="2532" spans="1:25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9" t="str">
        <f>VLOOKUP(Таблица1[[#This Row],[Region]],Таблица5[],2,FALSE)</f>
        <v>Cassandra Brandow</v>
      </c>
      <c r="W2532" s="19" t="str">
        <f>IFERROR(VLOOKUP(Таблица1[[#This Row],[Order ID]],Таблица4[],2,FALSE),"")</f>
        <v/>
      </c>
      <c r="X2532" s="19">
        <f>NOT(IFERROR(VLOOKUP(Таблица1[[#This Row],[Order ID]],Таблица4[],2,FALSE),0))*1</f>
        <v>1</v>
      </c>
      <c r="Y2532" s="19">
        <f>IF(SUMPRODUCT(($F$2:$F2532=F2532)*1)&gt;1,0,1)</f>
        <v>0</v>
      </c>
    </row>
    <row r="2533" spans="1:25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9" t="str">
        <f>VLOOKUP(Таблица1[[#This Row],[Region]],Таблица5[],2,FALSE)</f>
        <v>Cassandra Brandow</v>
      </c>
      <c r="W2533" s="19" t="str">
        <f>IFERROR(VLOOKUP(Таблица1[[#This Row],[Order ID]],Таблица4[],2,FALSE),"")</f>
        <v/>
      </c>
      <c r="X2533" s="19">
        <f>NOT(IFERROR(VLOOKUP(Таблица1[[#This Row],[Order ID]],Таблица4[],2,FALSE),0))*1</f>
        <v>1</v>
      </c>
      <c r="Y2533" s="19">
        <f>IF(SUMPRODUCT(($F$2:$F2533=F2533)*1)&gt;1,0,1)</f>
        <v>0</v>
      </c>
    </row>
    <row r="2534" spans="1:25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9" t="str">
        <f>VLOOKUP(Таблица1[[#This Row],[Region]],Таблица5[],2,FALSE)</f>
        <v>Cassandra Brandow</v>
      </c>
      <c r="W2534" s="19" t="str">
        <f>IFERROR(VLOOKUP(Таблица1[[#This Row],[Order ID]],Таблица4[],2,FALSE),"")</f>
        <v/>
      </c>
      <c r="X2534" s="19">
        <f>NOT(IFERROR(VLOOKUP(Таблица1[[#This Row],[Order ID]],Таблица4[],2,FALSE),0))*1</f>
        <v>1</v>
      </c>
      <c r="Y2534" s="19">
        <f>IF(SUMPRODUCT(($F$2:$F2534=F2534)*1)&gt;1,0,1)</f>
        <v>0</v>
      </c>
    </row>
    <row r="2535" spans="1:25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9" t="str">
        <f>VLOOKUP(Таблица1[[#This Row],[Region]],Таблица5[],2,FALSE)</f>
        <v>Cassandra Brandow</v>
      </c>
      <c r="W2535" s="19" t="str">
        <f>IFERROR(VLOOKUP(Таблица1[[#This Row],[Order ID]],Таблица4[],2,FALSE),"")</f>
        <v/>
      </c>
      <c r="X2535" s="19">
        <f>NOT(IFERROR(VLOOKUP(Таблица1[[#This Row],[Order ID]],Таблица4[],2,FALSE),0))*1</f>
        <v>1</v>
      </c>
      <c r="Y2535" s="19">
        <f>IF(SUMPRODUCT(($F$2:$F2535=F2535)*1)&gt;1,0,1)</f>
        <v>0</v>
      </c>
    </row>
    <row r="2536" spans="1:25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9" t="str">
        <f>VLOOKUP(Таблица1[[#This Row],[Region]],Таблица5[],2,FALSE)</f>
        <v>Chuck Magee</v>
      </c>
      <c r="W2536" s="19" t="str">
        <f>IFERROR(VLOOKUP(Таблица1[[#This Row],[Order ID]],Таблица4[],2,FALSE),"")</f>
        <v/>
      </c>
      <c r="X2536" s="19">
        <f>NOT(IFERROR(VLOOKUP(Таблица1[[#This Row],[Order ID]],Таблица4[],2,FALSE),0))*1</f>
        <v>1</v>
      </c>
      <c r="Y2536" s="19">
        <f>IF(SUMPRODUCT(($F$2:$F2536=F2536)*1)&gt;1,0,1)</f>
        <v>0</v>
      </c>
    </row>
    <row r="2537" spans="1:25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9" t="str">
        <f>VLOOKUP(Таблица1[[#This Row],[Region]],Таблица5[],2,FALSE)</f>
        <v>Anna Andreadi</v>
      </c>
      <c r="W2537" s="19">
        <f>IFERROR(VLOOKUP(Таблица1[[#This Row],[Order ID]],Таблица4[],2,FALSE),"")</f>
        <v>1</v>
      </c>
      <c r="X2537" s="19">
        <f>NOT(IFERROR(VLOOKUP(Таблица1[[#This Row],[Order ID]],Таблица4[],2,FALSE),0))*1</f>
        <v>0</v>
      </c>
      <c r="Y2537" s="19">
        <f>IF(SUMPRODUCT(($F$2:$F2537=F2537)*1)&gt;1,0,1)</f>
        <v>1</v>
      </c>
    </row>
    <row r="2538" spans="1:25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9" t="str">
        <f>VLOOKUP(Таблица1[[#This Row],[Region]],Таблица5[],2,FALSE)</f>
        <v>Chuck Magee</v>
      </c>
      <c r="W2538" s="19" t="str">
        <f>IFERROR(VLOOKUP(Таблица1[[#This Row],[Order ID]],Таблица4[],2,FALSE),"")</f>
        <v/>
      </c>
      <c r="X2538" s="19">
        <f>NOT(IFERROR(VLOOKUP(Таблица1[[#This Row],[Order ID]],Таблица4[],2,FALSE),0))*1</f>
        <v>1</v>
      </c>
      <c r="Y2538" s="19">
        <f>IF(SUMPRODUCT(($F$2:$F2538=F2538)*1)&gt;1,0,1)</f>
        <v>0</v>
      </c>
    </row>
    <row r="2539" spans="1:25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9" t="str">
        <f>VLOOKUP(Таблица1[[#This Row],[Region]],Таблица5[],2,FALSE)</f>
        <v>Chuck Magee</v>
      </c>
      <c r="W2539" s="19" t="str">
        <f>IFERROR(VLOOKUP(Таблица1[[#This Row],[Order ID]],Таблица4[],2,FALSE),"")</f>
        <v/>
      </c>
      <c r="X2539" s="19">
        <f>NOT(IFERROR(VLOOKUP(Таблица1[[#This Row],[Order ID]],Таблица4[],2,FALSE),0))*1</f>
        <v>1</v>
      </c>
      <c r="Y2539" s="19">
        <f>IF(SUMPRODUCT(($F$2:$F2539=F2539)*1)&gt;1,0,1)</f>
        <v>0</v>
      </c>
    </row>
    <row r="2540" spans="1:25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9" t="str">
        <f>VLOOKUP(Таблица1[[#This Row],[Region]],Таблица5[],2,FALSE)</f>
        <v>Chuck Magee</v>
      </c>
      <c r="W2540" s="19" t="str">
        <f>IFERROR(VLOOKUP(Таблица1[[#This Row],[Order ID]],Таблица4[],2,FALSE),"")</f>
        <v/>
      </c>
      <c r="X2540" s="19">
        <f>NOT(IFERROR(VLOOKUP(Таблица1[[#This Row],[Order ID]],Таблица4[],2,FALSE),0))*1</f>
        <v>1</v>
      </c>
      <c r="Y2540" s="19">
        <f>IF(SUMPRODUCT(($F$2:$F2540=F2540)*1)&gt;1,0,1)</f>
        <v>0</v>
      </c>
    </row>
    <row r="2541" spans="1:25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9" t="str">
        <f>VLOOKUP(Таблица1[[#This Row],[Region]],Таблица5[],2,FALSE)</f>
        <v>Anna Andreadi</v>
      </c>
      <c r="W2541" s="19" t="str">
        <f>IFERROR(VLOOKUP(Таблица1[[#This Row],[Order ID]],Таблица4[],2,FALSE),"")</f>
        <v/>
      </c>
      <c r="X2541" s="19">
        <f>NOT(IFERROR(VLOOKUP(Таблица1[[#This Row],[Order ID]],Таблица4[],2,FALSE),0))*1</f>
        <v>1</v>
      </c>
      <c r="Y2541" s="19">
        <f>IF(SUMPRODUCT(($F$2:$F2541=F2541)*1)&gt;1,0,1)</f>
        <v>0</v>
      </c>
    </row>
    <row r="2542" spans="1:25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9" t="str">
        <f>VLOOKUP(Таблица1[[#This Row],[Region]],Таблица5[],2,FALSE)</f>
        <v>Anna Andreadi</v>
      </c>
      <c r="W2542" s="19" t="str">
        <f>IFERROR(VLOOKUP(Таблица1[[#This Row],[Order ID]],Таблица4[],2,FALSE),"")</f>
        <v/>
      </c>
      <c r="X2542" s="19">
        <f>NOT(IFERROR(VLOOKUP(Таблица1[[#This Row],[Order ID]],Таблица4[],2,FALSE),0))*1</f>
        <v>1</v>
      </c>
      <c r="Y2542" s="19">
        <f>IF(SUMPRODUCT(($F$2:$F2542=F2542)*1)&gt;1,0,1)</f>
        <v>0</v>
      </c>
    </row>
    <row r="2543" spans="1:25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9" t="str">
        <f>VLOOKUP(Таблица1[[#This Row],[Region]],Таблица5[],2,FALSE)</f>
        <v>Anna Andreadi</v>
      </c>
      <c r="W2543" s="19" t="str">
        <f>IFERROR(VLOOKUP(Таблица1[[#This Row],[Order ID]],Таблица4[],2,FALSE),"")</f>
        <v/>
      </c>
      <c r="X2543" s="19">
        <f>NOT(IFERROR(VLOOKUP(Таблица1[[#This Row],[Order ID]],Таблица4[],2,FALSE),0))*1</f>
        <v>1</v>
      </c>
      <c r="Y2543" s="19">
        <f>IF(SUMPRODUCT(($F$2:$F2543=F2543)*1)&gt;1,0,1)</f>
        <v>1</v>
      </c>
    </row>
    <row r="2544" spans="1:25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9" t="str">
        <f>VLOOKUP(Таблица1[[#This Row],[Region]],Таблица5[],2,FALSE)</f>
        <v>Chuck Magee</v>
      </c>
      <c r="W2544" s="19" t="str">
        <f>IFERROR(VLOOKUP(Таблица1[[#This Row],[Order ID]],Таблица4[],2,FALSE),"")</f>
        <v/>
      </c>
      <c r="X2544" s="19">
        <f>NOT(IFERROR(VLOOKUP(Таблица1[[#This Row],[Order ID]],Таблица4[],2,FALSE),0))*1</f>
        <v>1</v>
      </c>
      <c r="Y2544" s="19">
        <f>IF(SUMPRODUCT(($F$2:$F2544=F2544)*1)&gt;1,0,1)</f>
        <v>1</v>
      </c>
    </row>
    <row r="2545" spans="1:25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9" t="str">
        <f>VLOOKUP(Таблица1[[#This Row],[Region]],Таблица5[],2,FALSE)</f>
        <v>Chuck Magee</v>
      </c>
      <c r="W2545" s="19" t="str">
        <f>IFERROR(VLOOKUP(Таблица1[[#This Row],[Order ID]],Таблица4[],2,FALSE),"")</f>
        <v/>
      </c>
      <c r="X2545" s="19">
        <f>NOT(IFERROR(VLOOKUP(Таблица1[[#This Row],[Order ID]],Таблица4[],2,FALSE),0))*1</f>
        <v>1</v>
      </c>
      <c r="Y2545" s="19">
        <f>IF(SUMPRODUCT(($F$2:$F2545=F2545)*1)&gt;1,0,1)</f>
        <v>0</v>
      </c>
    </row>
    <row r="2546" spans="1:25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9" t="str">
        <f>VLOOKUP(Таблица1[[#This Row],[Region]],Таблица5[],2,FALSE)</f>
        <v>Chuck Magee</v>
      </c>
      <c r="W2546" s="19" t="str">
        <f>IFERROR(VLOOKUP(Таблица1[[#This Row],[Order ID]],Таблица4[],2,FALSE),"")</f>
        <v/>
      </c>
      <c r="X2546" s="19">
        <f>NOT(IFERROR(VLOOKUP(Таблица1[[#This Row],[Order ID]],Таблица4[],2,FALSE),0))*1</f>
        <v>1</v>
      </c>
      <c r="Y2546" s="19">
        <f>IF(SUMPRODUCT(($F$2:$F2546=F2546)*1)&gt;1,0,1)</f>
        <v>0</v>
      </c>
    </row>
    <row r="2547" spans="1:25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9" t="str">
        <f>VLOOKUP(Таблица1[[#This Row],[Region]],Таблица5[],2,FALSE)</f>
        <v>Anna Andreadi</v>
      </c>
      <c r="W2547" s="19" t="str">
        <f>IFERROR(VLOOKUP(Таблица1[[#This Row],[Order ID]],Таблица4[],2,FALSE),"")</f>
        <v/>
      </c>
      <c r="X2547" s="19">
        <f>NOT(IFERROR(VLOOKUP(Таблица1[[#This Row],[Order ID]],Таблица4[],2,FALSE),0))*1</f>
        <v>1</v>
      </c>
      <c r="Y2547" s="19">
        <f>IF(SUMPRODUCT(($F$2:$F2547=F2547)*1)&gt;1,0,1)</f>
        <v>0</v>
      </c>
    </row>
    <row r="2548" spans="1:25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9" t="str">
        <f>VLOOKUP(Таблица1[[#This Row],[Region]],Таблица5[],2,FALSE)</f>
        <v>Anna Andreadi</v>
      </c>
      <c r="W2548" s="19" t="str">
        <f>IFERROR(VLOOKUP(Таблица1[[#This Row],[Order ID]],Таблица4[],2,FALSE),"")</f>
        <v/>
      </c>
      <c r="X2548" s="19">
        <f>NOT(IFERROR(VLOOKUP(Таблица1[[#This Row],[Order ID]],Таблица4[],2,FALSE),0))*1</f>
        <v>1</v>
      </c>
      <c r="Y2548" s="19">
        <f>IF(SUMPRODUCT(($F$2:$F2548=F2548)*1)&gt;1,0,1)</f>
        <v>0</v>
      </c>
    </row>
    <row r="2549" spans="1:25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9" t="str">
        <f>VLOOKUP(Таблица1[[#This Row],[Region]],Таблица5[],2,FALSE)</f>
        <v>Anna Andreadi</v>
      </c>
      <c r="W2549" s="19">
        <f>IFERROR(VLOOKUP(Таблица1[[#This Row],[Order ID]],Таблица4[],2,FALSE),"")</f>
        <v>1</v>
      </c>
      <c r="X2549" s="19">
        <f>NOT(IFERROR(VLOOKUP(Таблица1[[#This Row],[Order ID]],Таблица4[],2,FALSE),0))*1</f>
        <v>0</v>
      </c>
      <c r="Y2549" s="19">
        <f>IF(SUMPRODUCT(($F$2:$F2549=F2549)*1)&gt;1,0,1)</f>
        <v>0</v>
      </c>
    </row>
    <row r="2550" spans="1:25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9" t="str">
        <f>VLOOKUP(Таблица1[[#This Row],[Region]],Таблица5[],2,FALSE)</f>
        <v>Anna Andreadi</v>
      </c>
      <c r="W2550" s="19">
        <f>IFERROR(VLOOKUP(Таблица1[[#This Row],[Order ID]],Таблица4[],2,FALSE),"")</f>
        <v>1</v>
      </c>
      <c r="X2550" s="19">
        <f>NOT(IFERROR(VLOOKUP(Таблица1[[#This Row],[Order ID]],Таблица4[],2,FALSE),0))*1</f>
        <v>0</v>
      </c>
      <c r="Y2550" s="19">
        <f>IF(SUMPRODUCT(($F$2:$F2550=F2550)*1)&gt;1,0,1)</f>
        <v>0</v>
      </c>
    </row>
    <row r="2551" spans="1:25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9" t="str">
        <f>VLOOKUP(Таблица1[[#This Row],[Region]],Таблица5[],2,FALSE)</f>
        <v>Anna Andreadi</v>
      </c>
      <c r="W2551" s="19">
        <f>IFERROR(VLOOKUP(Таблица1[[#This Row],[Order ID]],Таблица4[],2,FALSE),"")</f>
        <v>1</v>
      </c>
      <c r="X2551" s="19">
        <f>NOT(IFERROR(VLOOKUP(Таблица1[[#This Row],[Order ID]],Таблица4[],2,FALSE),0))*1</f>
        <v>0</v>
      </c>
      <c r="Y2551" s="19">
        <f>IF(SUMPRODUCT(($F$2:$F2551=F2551)*1)&gt;1,0,1)</f>
        <v>0</v>
      </c>
    </row>
    <row r="2552" spans="1:25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9" t="str">
        <f>VLOOKUP(Таблица1[[#This Row],[Region]],Таблица5[],2,FALSE)</f>
        <v>Anna Andreadi</v>
      </c>
      <c r="W2552" s="19">
        <f>IFERROR(VLOOKUP(Таблица1[[#This Row],[Order ID]],Таблица4[],2,FALSE),"")</f>
        <v>1</v>
      </c>
      <c r="X2552" s="19">
        <f>NOT(IFERROR(VLOOKUP(Таблица1[[#This Row],[Order ID]],Таблица4[],2,FALSE),0))*1</f>
        <v>0</v>
      </c>
      <c r="Y2552" s="19">
        <f>IF(SUMPRODUCT(($F$2:$F2552=F2552)*1)&gt;1,0,1)</f>
        <v>0</v>
      </c>
    </row>
    <row r="2553" spans="1:25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9" t="str">
        <f>VLOOKUP(Таблица1[[#This Row],[Region]],Таблица5[],2,FALSE)</f>
        <v>Cassandra Brandow</v>
      </c>
      <c r="W2553" s="19" t="str">
        <f>IFERROR(VLOOKUP(Таблица1[[#This Row],[Order ID]],Таблица4[],2,FALSE),"")</f>
        <v/>
      </c>
      <c r="X2553" s="19">
        <f>NOT(IFERROR(VLOOKUP(Таблица1[[#This Row],[Order ID]],Таблица4[],2,FALSE),0))*1</f>
        <v>1</v>
      </c>
      <c r="Y2553" s="19">
        <f>IF(SUMPRODUCT(($F$2:$F2553=F2553)*1)&gt;1,0,1)</f>
        <v>0</v>
      </c>
    </row>
    <row r="2554" spans="1:25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9" t="str">
        <f>VLOOKUP(Таблица1[[#This Row],[Region]],Таблица5[],2,FALSE)</f>
        <v>Cassandra Brandow</v>
      </c>
      <c r="W2554" s="19" t="str">
        <f>IFERROR(VLOOKUP(Таблица1[[#This Row],[Order ID]],Таблица4[],2,FALSE),"")</f>
        <v/>
      </c>
      <c r="X2554" s="19">
        <f>NOT(IFERROR(VLOOKUP(Таблица1[[#This Row],[Order ID]],Таблица4[],2,FALSE),0))*1</f>
        <v>1</v>
      </c>
      <c r="Y2554" s="19">
        <f>IF(SUMPRODUCT(($F$2:$F2554=F2554)*1)&gt;1,0,1)</f>
        <v>0</v>
      </c>
    </row>
    <row r="2555" spans="1:25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9" t="str">
        <f>VLOOKUP(Таблица1[[#This Row],[Region]],Таблица5[],2,FALSE)</f>
        <v>Cassandra Brandow</v>
      </c>
      <c r="W2555" s="19" t="str">
        <f>IFERROR(VLOOKUP(Таблица1[[#This Row],[Order ID]],Таблица4[],2,FALSE),"")</f>
        <v/>
      </c>
      <c r="X2555" s="19">
        <f>NOT(IFERROR(VLOOKUP(Таблица1[[#This Row],[Order ID]],Таблица4[],2,FALSE),0))*1</f>
        <v>1</v>
      </c>
      <c r="Y2555" s="19">
        <f>IF(SUMPRODUCT(($F$2:$F2555=F2555)*1)&gt;1,0,1)</f>
        <v>0</v>
      </c>
    </row>
    <row r="2556" spans="1:25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9" t="str">
        <f>VLOOKUP(Таблица1[[#This Row],[Region]],Таблица5[],2,FALSE)</f>
        <v>Cassandra Brandow</v>
      </c>
      <c r="W2556" s="19" t="str">
        <f>IFERROR(VLOOKUP(Таблица1[[#This Row],[Order ID]],Таблица4[],2,FALSE),"")</f>
        <v/>
      </c>
      <c r="X2556" s="19">
        <f>NOT(IFERROR(VLOOKUP(Таблица1[[#This Row],[Order ID]],Таблица4[],2,FALSE),0))*1</f>
        <v>1</v>
      </c>
      <c r="Y2556" s="19">
        <f>IF(SUMPRODUCT(($F$2:$F2556=F2556)*1)&gt;1,0,1)</f>
        <v>0</v>
      </c>
    </row>
    <row r="2557" spans="1:25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9" t="str">
        <f>VLOOKUP(Таблица1[[#This Row],[Region]],Таблица5[],2,FALSE)</f>
        <v>Chuck Magee</v>
      </c>
      <c r="W2557" s="19" t="str">
        <f>IFERROR(VLOOKUP(Таблица1[[#This Row],[Order ID]],Таблица4[],2,FALSE),"")</f>
        <v/>
      </c>
      <c r="X2557" s="19">
        <f>NOT(IFERROR(VLOOKUP(Таблица1[[#This Row],[Order ID]],Таблица4[],2,FALSE),0))*1</f>
        <v>1</v>
      </c>
      <c r="Y2557" s="19">
        <f>IF(SUMPRODUCT(($F$2:$F2557=F2557)*1)&gt;1,0,1)</f>
        <v>0</v>
      </c>
    </row>
    <row r="2558" spans="1:25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9" t="str">
        <f>VLOOKUP(Таблица1[[#This Row],[Region]],Таблица5[],2,FALSE)</f>
        <v>Kelly Williams</v>
      </c>
      <c r="W2558" s="19" t="str">
        <f>IFERROR(VLOOKUP(Таблица1[[#This Row],[Order ID]],Таблица4[],2,FALSE),"")</f>
        <v/>
      </c>
      <c r="X2558" s="19">
        <f>NOT(IFERROR(VLOOKUP(Таблица1[[#This Row],[Order ID]],Таблица4[],2,FALSE),0))*1</f>
        <v>1</v>
      </c>
      <c r="Y2558" s="19">
        <f>IF(SUMPRODUCT(($F$2:$F2558=F2558)*1)&gt;1,0,1)</f>
        <v>0</v>
      </c>
    </row>
    <row r="2559" spans="1:25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9" t="str">
        <f>VLOOKUP(Таблица1[[#This Row],[Region]],Таблица5[],2,FALSE)</f>
        <v>Cassandra Brandow</v>
      </c>
      <c r="W2559" s="19" t="str">
        <f>IFERROR(VLOOKUP(Таблица1[[#This Row],[Order ID]],Таблица4[],2,FALSE),"")</f>
        <v/>
      </c>
      <c r="X2559" s="19">
        <f>NOT(IFERROR(VLOOKUP(Таблица1[[#This Row],[Order ID]],Таблица4[],2,FALSE),0))*1</f>
        <v>1</v>
      </c>
      <c r="Y2559" s="19">
        <f>IF(SUMPRODUCT(($F$2:$F2559=F2559)*1)&gt;1,0,1)</f>
        <v>0</v>
      </c>
    </row>
    <row r="2560" spans="1:25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9" t="str">
        <f>VLOOKUP(Таблица1[[#This Row],[Region]],Таблица5[],2,FALSE)</f>
        <v>Anna Andreadi</v>
      </c>
      <c r="W2560" s="19" t="str">
        <f>IFERROR(VLOOKUP(Таблица1[[#This Row],[Order ID]],Таблица4[],2,FALSE),"")</f>
        <v/>
      </c>
      <c r="X2560" s="19">
        <f>NOT(IFERROR(VLOOKUP(Таблица1[[#This Row],[Order ID]],Таблица4[],2,FALSE),0))*1</f>
        <v>1</v>
      </c>
      <c r="Y2560" s="19">
        <f>IF(SUMPRODUCT(($F$2:$F2560=F2560)*1)&gt;1,0,1)</f>
        <v>0</v>
      </c>
    </row>
    <row r="2561" spans="1:25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9" t="str">
        <f>VLOOKUP(Таблица1[[#This Row],[Region]],Таблица5[],2,FALSE)</f>
        <v>Anna Andreadi</v>
      </c>
      <c r="W2561" s="19" t="str">
        <f>IFERROR(VLOOKUP(Таблица1[[#This Row],[Order ID]],Таблица4[],2,FALSE),"")</f>
        <v/>
      </c>
      <c r="X2561" s="19">
        <f>NOT(IFERROR(VLOOKUP(Таблица1[[#This Row],[Order ID]],Таблица4[],2,FALSE),0))*1</f>
        <v>1</v>
      </c>
      <c r="Y2561" s="19">
        <f>IF(SUMPRODUCT(($F$2:$F2561=F2561)*1)&gt;1,0,1)</f>
        <v>0</v>
      </c>
    </row>
    <row r="2562" spans="1:25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9" t="str">
        <f>VLOOKUP(Таблица1[[#This Row],[Region]],Таблица5[],2,FALSE)</f>
        <v>Anna Andreadi</v>
      </c>
      <c r="W2562" s="19" t="str">
        <f>IFERROR(VLOOKUP(Таблица1[[#This Row],[Order ID]],Таблица4[],2,FALSE),"")</f>
        <v/>
      </c>
      <c r="X2562" s="19">
        <f>NOT(IFERROR(VLOOKUP(Таблица1[[#This Row],[Order ID]],Таблица4[],2,FALSE),0))*1</f>
        <v>1</v>
      </c>
      <c r="Y2562" s="19">
        <f>IF(SUMPRODUCT(($F$2:$F2562=F2562)*1)&gt;1,0,1)</f>
        <v>0</v>
      </c>
    </row>
    <row r="2563" spans="1:25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9" t="str">
        <f>VLOOKUP(Таблица1[[#This Row],[Region]],Таблица5[],2,FALSE)</f>
        <v>Cassandra Brandow</v>
      </c>
      <c r="W2563" s="19" t="str">
        <f>IFERROR(VLOOKUP(Таблица1[[#This Row],[Order ID]],Таблица4[],2,FALSE),"")</f>
        <v/>
      </c>
      <c r="X2563" s="19">
        <f>NOT(IFERROR(VLOOKUP(Таблица1[[#This Row],[Order ID]],Таблица4[],2,FALSE),0))*1</f>
        <v>1</v>
      </c>
      <c r="Y2563" s="19">
        <f>IF(SUMPRODUCT(($F$2:$F2563=F2563)*1)&gt;1,0,1)</f>
        <v>0</v>
      </c>
    </row>
    <row r="2564" spans="1:25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9" t="str">
        <f>VLOOKUP(Таблица1[[#This Row],[Region]],Таблица5[],2,FALSE)</f>
        <v>Cassandra Brandow</v>
      </c>
      <c r="W2564" s="19" t="str">
        <f>IFERROR(VLOOKUP(Таблица1[[#This Row],[Order ID]],Таблица4[],2,FALSE),"")</f>
        <v/>
      </c>
      <c r="X2564" s="19">
        <f>NOT(IFERROR(VLOOKUP(Таблица1[[#This Row],[Order ID]],Таблица4[],2,FALSE),0))*1</f>
        <v>1</v>
      </c>
      <c r="Y2564" s="19">
        <f>IF(SUMPRODUCT(($F$2:$F2564=F2564)*1)&gt;1,0,1)</f>
        <v>0</v>
      </c>
    </row>
    <row r="2565" spans="1:25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9" t="str">
        <f>VLOOKUP(Таблица1[[#This Row],[Region]],Таблица5[],2,FALSE)</f>
        <v>Chuck Magee</v>
      </c>
      <c r="W2565" s="19" t="str">
        <f>IFERROR(VLOOKUP(Таблица1[[#This Row],[Order ID]],Таблица4[],2,FALSE),"")</f>
        <v/>
      </c>
      <c r="X2565" s="19">
        <f>NOT(IFERROR(VLOOKUP(Таблица1[[#This Row],[Order ID]],Таблица4[],2,FALSE),0))*1</f>
        <v>1</v>
      </c>
      <c r="Y2565" s="19">
        <f>IF(SUMPRODUCT(($F$2:$F2565=F2565)*1)&gt;1,0,1)</f>
        <v>0</v>
      </c>
    </row>
    <row r="2566" spans="1:25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9" t="str">
        <f>VLOOKUP(Таблица1[[#This Row],[Region]],Таблица5[],2,FALSE)</f>
        <v>Chuck Magee</v>
      </c>
      <c r="W2566" s="19" t="str">
        <f>IFERROR(VLOOKUP(Таблица1[[#This Row],[Order ID]],Таблица4[],2,FALSE),"")</f>
        <v/>
      </c>
      <c r="X2566" s="19">
        <f>NOT(IFERROR(VLOOKUP(Таблица1[[#This Row],[Order ID]],Таблица4[],2,FALSE),0))*1</f>
        <v>1</v>
      </c>
      <c r="Y2566" s="19">
        <f>IF(SUMPRODUCT(($F$2:$F2566=F2566)*1)&gt;1,0,1)</f>
        <v>0</v>
      </c>
    </row>
    <row r="2567" spans="1:25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9" t="str">
        <f>VLOOKUP(Таблица1[[#This Row],[Region]],Таблица5[],2,FALSE)</f>
        <v>Cassandra Brandow</v>
      </c>
      <c r="W2567" s="19" t="str">
        <f>IFERROR(VLOOKUP(Таблица1[[#This Row],[Order ID]],Таблица4[],2,FALSE),"")</f>
        <v/>
      </c>
      <c r="X2567" s="19">
        <f>NOT(IFERROR(VLOOKUP(Таблица1[[#This Row],[Order ID]],Таблица4[],2,FALSE),0))*1</f>
        <v>1</v>
      </c>
      <c r="Y2567" s="19">
        <f>IF(SUMPRODUCT(($F$2:$F2567=F2567)*1)&gt;1,0,1)</f>
        <v>1</v>
      </c>
    </row>
    <row r="2568" spans="1:25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9" t="str">
        <f>VLOOKUP(Таблица1[[#This Row],[Region]],Таблица5[],2,FALSE)</f>
        <v>Anna Andreadi</v>
      </c>
      <c r="W2568" s="19" t="str">
        <f>IFERROR(VLOOKUP(Таблица1[[#This Row],[Order ID]],Таблица4[],2,FALSE),"")</f>
        <v/>
      </c>
      <c r="X2568" s="19">
        <f>NOT(IFERROR(VLOOKUP(Таблица1[[#This Row],[Order ID]],Таблица4[],2,FALSE),0))*1</f>
        <v>1</v>
      </c>
      <c r="Y2568" s="19">
        <f>IF(SUMPRODUCT(($F$2:$F2568=F2568)*1)&gt;1,0,1)</f>
        <v>0</v>
      </c>
    </row>
    <row r="2569" spans="1:25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9" t="str">
        <f>VLOOKUP(Таблица1[[#This Row],[Region]],Таблица5[],2,FALSE)</f>
        <v>Anna Andreadi</v>
      </c>
      <c r="W2569" s="19" t="str">
        <f>IFERROR(VLOOKUP(Таблица1[[#This Row],[Order ID]],Таблица4[],2,FALSE),"")</f>
        <v/>
      </c>
      <c r="X2569" s="19">
        <f>NOT(IFERROR(VLOOKUP(Таблица1[[#This Row],[Order ID]],Таблица4[],2,FALSE),0))*1</f>
        <v>1</v>
      </c>
      <c r="Y2569" s="19">
        <f>IF(SUMPRODUCT(($F$2:$F2569=F2569)*1)&gt;1,0,1)</f>
        <v>0</v>
      </c>
    </row>
    <row r="2570" spans="1:25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9" t="str">
        <f>VLOOKUP(Таблица1[[#This Row],[Region]],Таблица5[],2,FALSE)</f>
        <v>Chuck Magee</v>
      </c>
      <c r="W2570" s="19" t="str">
        <f>IFERROR(VLOOKUP(Таблица1[[#This Row],[Order ID]],Таблица4[],2,FALSE),"")</f>
        <v/>
      </c>
      <c r="X2570" s="19">
        <f>NOT(IFERROR(VLOOKUP(Таблица1[[#This Row],[Order ID]],Таблица4[],2,FALSE),0))*1</f>
        <v>1</v>
      </c>
      <c r="Y2570" s="19">
        <f>IF(SUMPRODUCT(($F$2:$F2570=F2570)*1)&gt;1,0,1)</f>
        <v>0</v>
      </c>
    </row>
    <row r="2571" spans="1:25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9" t="str">
        <f>VLOOKUP(Таблица1[[#This Row],[Region]],Таблица5[],2,FALSE)</f>
        <v>Chuck Magee</v>
      </c>
      <c r="W2571" s="19" t="str">
        <f>IFERROR(VLOOKUP(Таблица1[[#This Row],[Order ID]],Таблица4[],2,FALSE),"")</f>
        <v/>
      </c>
      <c r="X2571" s="19">
        <f>NOT(IFERROR(VLOOKUP(Таблица1[[#This Row],[Order ID]],Таблица4[],2,FALSE),0))*1</f>
        <v>1</v>
      </c>
      <c r="Y2571" s="19">
        <f>IF(SUMPRODUCT(($F$2:$F2571=F2571)*1)&gt;1,0,1)</f>
        <v>0</v>
      </c>
    </row>
    <row r="2572" spans="1:25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9" t="str">
        <f>VLOOKUP(Таблица1[[#This Row],[Region]],Таблица5[],2,FALSE)</f>
        <v>Chuck Magee</v>
      </c>
      <c r="W2572" s="19" t="str">
        <f>IFERROR(VLOOKUP(Таблица1[[#This Row],[Order ID]],Таблица4[],2,FALSE),"")</f>
        <v/>
      </c>
      <c r="X2572" s="19">
        <f>NOT(IFERROR(VLOOKUP(Таблица1[[#This Row],[Order ID]],Таблица4[],2,FALSE),0))*1</f>
        <v>1</v>
      </c>
      <c r="Y2572" s="19">
        <f>IF(SUMPRODUCT(($F$2:$F2572=F2572)*1)&gt;1,0,1)</f>
        <v>0</v>
      </c>
    </row>
    <row r="2573" spans="1:25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9" t="str">
        <f>VLOOKUP(Таблица1[[#This Row],[Region]],Таблица5[],2,FALSE)</f>
        <v>Kelly Williams</v>
      </c>
      <c r="W2573" s="19" t="str">
        <f>IFERROR(VLOOKUP(Таблица1[[#This Row],[Order ID]],Таблица4[],2,FALSE),"")</f>
        <v/>
      </c>
      <c r="X2573" s="19">
        <f>NOT(IFERROR(VLOOKUP(Таблица1[[#This Row],[Order ID]],Таблица4[],2,FALSE),0))*1</f>
        <v>1</v>
      </c>
      <c r="Y2573" s="19">
        <f>IF(SUMPRODUCT(($F$2:$F2573=F2573)*1)&gt;1,0,1)</f>
        <v>0</v>
      </c>
    </row>
    <row r="2574" spans="1:25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9" t="str">
        <f>VLOOKUP(Таблица1[[#This Row],[Region]],Таблица5[],2,FALSE)</f>
        <v>Kelly Williams</v>
      </c>
      <c r="W2574" s="19" t="str">
        <f>IFERROR(VLOOKUP(Таблица1[[#This Row],[Order ID]],Таблица4[],2,FALSE),"")</f>
        <v/>
      </c>
      <c r="X2574" s="19">
        <f>NOT(IFERROR(VLOOKUP(Таблица1[[#This Row],[Order ID]],Таблица4[],2,FALSE),0))*1</f>
        <v>1</v>
      </c>
      <c r="Y2574" s="19">
        <f>IF(SUMPRODUCT(($F$2:$F2574=F2574)*1)&gt;1,0,1)</f>
        <v>1</v>
      </c>
    </row>
    <row r="2575" spans="1:25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9" t="str">
        <f>VLOOKUP(Таблица1[[#This Row],[Region]],Таблица5[],2,FALSE)</f>
        <v>Kelly Williams</v>
      </c>
      <c r="W2575" s="19">
        <f>IFERROR(VLOOKUP(Таблица1[[#This Row],[Order ID]],Таблица4[],2,FALSE),"")</f>
        <v>1</v>
      </c>
      <c r="X2575" s="19">
        <f>NOT(IFERROR(VLOOKUP(Таблица1[[#This Row],[Order ID]],Таблица4[],2,FALSE),0))*1</f>
        <v>0</v>
      </c>
      <c r="Y2575" s="19">
        <f>IF(SUMPRODUCT(($F$2:$F2575=F2575)*1)&gt;1,0,1)</f>
        <v>0</v>
      </c>
    </row>
    <row r="2576" spans="1:25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9" t="str">
        <f>VLOOKUP(Таблица1[[#This Row],[Region]],Таблица5[],2,FALSE)</f>
        <v>Cassandra Brandow</v>
      </c>
      <c r="W2576" s="19" t="str">
        <f>IFERROR(VLOOKUP(Таблица1[[#This Row],[Order ID]],Таблица4[],2,FALSE),"")</f>
        <v/>
      </c>
      <c r="X2576" s="19">
        <f>NOT(IFERROR(VLOOKUP(Таблица1[[#This Row],[Order ID]],Таблица4[],2,FALSE),0))*1</f>
        <v>1</v>
      </c>
      <c r="Y2576" s="19">
        <f>IF(SUMPRODUCT(($F$2:$F2576=F2576)*1)&gt;1,0,1)</f>
        <v>0</v>
      </c>
    </row>
    <row r="2577" spans="1:25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9" t="str">
        <f>VLOOKUP(Таблица1[[#This Row],[Region]],Таблица5[],2,FALSE)</f>
        <v>Cassandra Brandow</v>
      </c>
      <c r="W2577" s="19" t="str">
        <f>IFERROR(VLOOKUP(Таблица1[[#This Row],[Order ID]],Таблица4[],2,FALSE),"")</f>
        <v/>
      </c>
      <c r="X2577" s="19">
        <f>NOT(IFERROR(VLOOKUP(Таблица1[[#This Row],[Order ID]],Таблица4[],2,FALSE),0))*1</f>
        <v>1</v>
      </c>
      <c r="Y2577" s="19">
        <f>IF(SUMPRODUCT(($F$2:$F2577=F2577)*1)&gt;1,0,1)</f>
        <v>0</v>
      </c>
    </row>
    <row r="2578" spans="1:25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9" t="str">
        <f>VLOOKUP(Таблица1[[#This Row],[Region]],Таблица5[],2,FALSE)</f>
        <v>Cassandra Brandow</v>
      </c>
      <c r="W2578" s="19" t="str">
        <f>IFERROR(VLOOKUP(Таблица1[[#This Row],[Order ID]],Таблица4[],2,FALSE),"")</f>
        <v/>
      </c>
      <c r="X2578" s="19">
        <f>NOT(IFERROR(VLOOKUP(Таблица1[[#This Row],[Order ID]],Таблица4[],2,FALSE),0))*1</f>
        <v>1</v>
      </c>
      <c r="Y2578" s="19">
        <f>IF(SUMPRODUCT(($F$2:$F2578=F2578)*1)&gt;1,0,1)</f>
        <v>0</v>
      </c>
    </row>
    <row r="2579" spans="1:25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9" t="str">
        <f>VLOOKUP(Таблица1[[#This Row],[Region]],Таблица5[],2,FALSE)</f>
        <v>Cassandra Brandow</v>
      </c>
      <c r="W2579" s="19" t="str">
        <f>IFERROR(VLOOKUP(Таблица1[[#This Row],[Order ID]],Таблица4[],2,FALSE),"")</f>
        <v/>
      </c>
      <c r="X2579" s="19">
        <f>NOT(IFERROR(VLOOKUP(Таблица1[[#This Row],[Order ID]],Таблица4[],2,FALSE),0))*1</f>
        <v>1</v>
      </c>
      <c r="Y2579" s="19">
        <f>IF(SUMPRODUCT(($F$2:$F2579=F2579)*1)&gt;1,0,1)</f>
        <v>0</v>
      </c>
    </row>
    <row r="2580" spans="1:25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9" t="str">
        <f>VLOOKUP(Таблица1[[#This Row],[Region]],Таблица5[],2,FALSE)</f>
        <v>Cassandra Brandow</v>
      </c>
      <c r="W2580" s="19" t="str">
        <f>IFERROR(VLOOKUP(Таблица1[[#This Row],[Order ID]],Таблица4[],2,FALSE),"")</f>
        <v/>
      </c>
      <c r="X2580" s="19">
        <f>NOT(IFERROR(VLOOKUP(Таблица1[[#This Row],[Order ID]],Таблица4[],2,FALSE),0))*1</f>
        <v>1</v>
      </c>
      <c r="Y2580" s="19">
        <f>IF(SUMPRODUCT(($F$2:$F2580=F2580)*1)&gt;1,0,1)</f>
        <v>0</v>
      </c>
    </row>
    <row r="2581" spans="1:25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9" t="str">
        <f>VLOOKUP(Таблица1[[#This Row],[Region]],Таблица5[],2,FALSE)</f>
        <v>Cassandra Brandow</v>
      </c>
      <c r="W2581" s="19" t="str">
        <f>IFERROR(VLOOKUP(Таблица1[[#This Row],[Order ID]],Таблица4[],2,FALSE),"")</f>
        <v/>
      </c>
      <c r="X2581" s="19">
        <f>NOT(IFERROR(VLOOKUP(Таблица1[[#This Row],[Order ID]],Таблица4[],2,FALSE),0))*1</f>
        <v>1</v>
      </c>
      <c r="Y2581" s="19">
        <f>IF(SUMPRODUCT(($F$2:$F2581=F2581)*1)&gt;1,0,1)</f>
        <v>0</v>
      </c>
    </row>
    <row r="2582" spans="1:25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9" t="str">
        <f>VLOOKUP(Таблица1[[#This Row],[Region]],Таблица5[],2,FALSE)</f>
        <v>Cassandra Brandow</v>
      </c>
      <c r="W2582" s="19" t="str">
        <f>IFERROR(VLOOKUP(Таблица1[[#This Row],[Order ID]],Таблица4[],2,FALSE),"")</f>
        <v/>
      </c>
      <c r="X2582" s="19">
        <f>NOT(IFERROR(VLOOKUP(Таблица1[[#This Row],[Order ID]],Таблица4[],2,FALSE),0))*1</f>
        <v>1</v>
      </c>
      <c r="Y2582" s="19">
        <f>IF(SUMPRODUCT(($F$2:$F2582=F2582)*1)&gt;1,0,1)</f>
        <v>0</v>
      </c>
    </row>
    <row r="2583" spans="1:25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9" t="str">
        <f>VLOOKUP(Таблица1[[#This Row],[Region]],Таблица5[],2,FALSE)</f>
        <v>Cassandra Brandow</v>
      </c>
      <c r="W2583" s="19" t="str">
        <f>IFERROR(VLOOKUP(Таблица1[[#This Row],[Order ID]],Таблица4[],2,FALSE),"")</f>
        <v/>
      </c>
      <c r="X2583" s="19">
        <f>NOT(IFERROR(VLOOKUP(Таблица1[[#This Row],[Order ID]],Таблица4[],2,FALSE),0))*1</f>
        <v>1</v>
      </c>
      <c r="Y2583" s="19">
        <f>IF(SUMPRODUCT(($F$2:$F2583=F2583)*1)&gt;1,0,1)</f>
        <v>0</v>
      </c>
    </row>
    <row r="2584" spans="1:25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9" t="str">
        <f>VLOOKUP(Таблица1[[#This Row],[Region]],Таблица5[],2,FALSE)</f>
        <v>Cassandra Brandow</v>
      </c>
      <c r="W2584" s="19" t="str">
        <f>IFERROR(VLOOKUP(Таблица1[[#This Row],[Order ID]],Таблица4[],2,FALSE),"")</f>
        <v/>
      </c>
      <c r="X2584" s="19">
        <f>NOT(IFERROR(VLOOKUP(Таблица1[[#This Row],[Order ID]],Таблица4[],2,FALSE),0))*1</f>
        <v>1</v>
      </c>
      <c r="Y2584" s="19">
        <f>IF(SUMPRODUCT(($F$2:$F2584=F2584)*1)&gt;1,0,1)</f>
        <v>0</v>
      </c>
    </row>
    <row r="2585" spans="1:25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9" t="str">
        <f>VLOOKUP(Таблица1[[#This Row],[Region]],Таблица5[],2,FALSE)</f>
        <v>Cassandra Brandow</v>
      </c>
      <c r="W2585" s="19" t="str">
        <f>IFERROR(VLOOKUP(Таблица1[[#This Row],[Order ID]],Таблица4[],2,FALSE),"")</f>
        <v/>
      </c>
      <c r="X2585" s="19">
        <f>NOT(IFERROR(VLOOKUP(Таблица1[[#This Row],[Order ID]],Таблица4[],2,FALSE),0))*1</f>
        <v>1</v>
      </c>
      <c r="Y2585" s="19">
        <f>IF(SUMPRODUCT(($F$2:$F2585=F2585)*1)&gt;1,0,1)</f>
        <v>0</v>
      </c>
    </row>
    <row r="2586" spans="1:25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9" t="str">
        <f>VLOOKUP(Таблица1[[#This Row],[Region]],Таблица5[],2,FALSE)</f>
        <v>Cassandra Brandow</v>
      </c>
      <c r="W2586" s="19" t="str">
        <f>IFERROR(VLOOKUP(Таблица1[[#This Row],[Order ID]],Таблица4[],2,FALSE),"")</f>
        <v/>
      </c>
      <c r="X2586" s="19">
        <f>NOT(IFERROR(VLOOKUP(Таблица1[[#This Row],[Order ID]],Таблица4[],2,FALSE),0))*1</f>
        <v>1</v>
      </c>
      <c r="Y2586" s="19">
        <f>IF(SUMPRODUCT(($F$2:$F2586=F2586)*1)&gt;1,0,1)</f>
        <v>0</v>
      </c>
    </row>
    <row r="2587" spans="1:25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9" t="str">
        <f>VLOOKUP(Таблица1[[#This Row],[Region]],Таблица5[],2,FALSE)</f>
        <v>Kelly Williams</v>
      </c>
      <c r="W2587" s="19" t="str">
        <f>IFERROR(VLOOKUP(Таблица1[[#This Row],[Order ID]],Таблица4[],2,FALSE),"")</f>
        <v/>
      </c>
      <c r="X2587" s="19">
        <f>NOT(IFERROR(VLOOKUP(Таблица1[[#This Row],[Order ID]],Таблица4[],2,FALSE),0))*1</f>
        <v>1</v>
      </c>
      <c r="Y2587" s="19">
        <f>IF(SUMPRODUCT(($F$2:$F2587=F2587)*1)&gt;1,0,1)</f>
        <v>0</v>
      </c>
    </row>
    <row r="2588" spans="1:25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9" t="str">
        <f>VLOOKUP(Таблица1[[#This Row],[Region]],Таблица5[],2,FALSE)</f>
        <v>Chuck Magee</v>
      </c>
      <c r="W2588" s="19" t="str">
        <f>IFERROR(VLOOKUP(Таблица1[[#This Row],[Order ID]],Таблица4[],2,FALSE),"")</f>
        <v/>
      </c>
      <c r="X2588" s="19">
        <f>NOT(IFERROR(VLOOKUP(Таблица1[[#This Row],[Order ID]],Таблица4[],2,FALSE),0))*1</f>
        <v>1</v>
      </c>
      <c r="Y2588" s="19">
        <f>IF(SUMPRODUCT(($F$2:$F2588=F2588)*1)&gt;1,0,1)</f>
        <v>0</v>
      </c>
    </row>
    <row r="2589" spans="1:25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9" t="str">
        <f>VLOOKUP(Таблица1[[#This Row],[Region]],Таблица5[],2,FALSE)</f>
        <v>Chuck Magee</v>
      </c>
      <c r="W2589" s="19" t="str">
        <f>IFERROR(VLOOKUP(Таблица1[[#This Row],[Order ID]],Таблица4[],2,FALSE),"")</f>
        <v/>
      </c>
      <c r="X2589" s="19">
        <f>NOT(IFERROR(VLOOKUP(Таблица1[[#This Row],[Order ID]],Таблица4[],2,FALSE),0))*1</f>
        <v>1</v>
      </c>
      <c r="Y2589" s="19">
        <f>IF(SUMPRODUCT(($F$2:$F2589=F2589)*1)&gt;1,0,1)</f>
        <v>0</v>
      </c>
    </row>
    <row r="2590" spans="1:25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9" t="str">
        <f>VLOOKUP(Таблица1[[#This Row],[Region]],Таблица5[],2,FALSE)</f>
        <v>Anna Andreadi</v>
      </c>
      <c r="W2590" s="19" t="str">
        <f>IFERROR(VLOOKUP(Таблица1[[#This Row],[Order ID]],Таблица4[],2,FALSE),"")</f>
        <v/>
      </c>
      <c r="X2590" s="19">
        <f>NOT(IFERROR(VLOOKUP(Таблица1[[#This Row],[Order ID]],Таблица4[],2,FALSE),0))*1</f>
        <v>1</v>
      </c>
      <c r="Y2590" s="19">
        <f>IF(SUMPRODUCT(($F$2:$F2590=F2590)*1)&gt;1,0,1)</f>
        <v>0</v>
      </c>
    </row>
    <row r="2591" spans="1:25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9" t="str">
        <f>VLOOKUP(Таблица1[[#This Row],[Region]],Таблица5[],2,FALSE)</f>
        <v>Anna Andreadi</v>
      </c>
      <c r="W2591" s="19" t="str">
        <f>IFERROR(VLOOKUP(Таблица1[[#This Row],[Order ID]],Таблица4[],2,FALSE),"")</f>
        <v/>
      </c>
      <c r="X2591" s="19">
        <f>NOT(IFERROR(VLOOKUP(Таблица1[[#This Row],[Order ID]],Таблица4[],2,FALSE),0))*1</f>
        <v>1</v>
      </c>
      <c r="Y2591" s="19">
        <f>IF(SUMPRODUCT(($F$2:$F2591=F2591)*1)&gt;1,0,1)</f>
        <v>0</v>
      </c>
    </row>
    <row r="2592" spans="1:25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9" t="str">
        <f>VLOOKUP(Таблица1[[#This Row],[Region]],Таблица5[],2,FALSE)</f>
        <v>Kelly Williams</v>
      </c>
      <c r="W2592" s="19" t="str">
        <f>IFERROR(VLOOKUP(Таблица1[[#This Row],[Order ID]],Таблица4[],2,FALSE),"")</f>
        <v/>
      </c>
      <c r="X2592" s="19">
        <f>NOT(IFERROR(VLOOKUP(Таблица1[[#This Row],[Order ID]],Таблица4[],2,FALSE),0))*1</f>
        <v>1</v>
      </c>
      <c r="Y2592" s="19">
        <f>IF(SUMPRODUCT(($F$2:$F2592=F2592)*1)&gt;1,0,1)</f>
        <v>0</v>
      </c>
    </row>
    <row r="2593" spans="1:25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9" t="str">
        <f>VLOOKUP(Таблица1[[#This Row],[Region]],Таблица5[],2,FALSE)</f>
        <v>Kelly Williams</v>
      </c>
      <c r="W2593" s="19" t="str">
        <f>IFERROR(VLOOKUP(Таблица1[[#This Row],[Order ID]],Таблица4[],2,FALSE),"")</f>
        <v/>
      </c>
      <c r="X2593" s="19">
        <f>NOT(IFERROR(VLOOKUP(Таблица1[[#This Row],[Order ID]],Таблица4[],2,FALSE),0))*1</f>
        <v>1</v>
      </c>
      <c r="Y2593" s="19">
        <f>IF(SUMPRODUCT(($F$2:$F2593=F2593)*1)&gt;1,0,1)</f>
        <v>0</v>
      </c>
    </row>
    <row r="2594" spans="1:25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9" t="str">
        <f>VLOOKUP(Таблица1[[#This Row],[Region]],Таблица5[],2,FALSE)</f>
        <v>Cassandra Brandow</v>
      </c>
      <c r="W2594" s="19" t="str">
        <f>IFERROR(VLOOKUP(Таблица1[[#This Row],[Order ID]],Таблица4[],2,FALSE),"")</f>
        <v/>
      </c>
      <c r="X2594" s="19">
        <f>NOT(IFERROR(VLOOKUP(Таблица1[[#This Row],[Order ID]],Таблица4[],2,FALSE),0))*1</f>
        <v>1</v>
      </c>
      <c r="Y2594" s="19">
        <f>IF(SUMPRODUCT(($F$2:$F2594=F2594)*1)&gt;1,0,1)</f>
        <v>0</v>
      </c>
    </row>
    <row r="2595" spans="1:25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9" t="str">
        <f>VLOOKUP(Таблица1[[#This Row],[Region]],Таблица5[],2,FALSE)</f>
        <v>Cassandra Brandow</v>
      </c>
      <c r="W2595" s="19" t="str">
        <f>IFERROR(VLOOKUP(Таблица1[[#This Row],[Order ID]],Таблица4[],2,FALSE),"")</f>
        <v/>
      </c>
      <c r="X2595" s="19">
        <f>NOT(IFERROR(VLOOKUP(Таблица1[[#This Row],[Order ID]],Таблица4[],2,FALSE),0))*1</f>
        <v>1</v>
      </c>
      <c r="Y2595" s="19">
        <f>IF(SUMPRODUCT(($F$2:$F2595=F2595)*1)&gt;1,0,1)</f>
        <v>0</v>
      </c>
    </row>
    <row r="2596" spans="1:25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9" t="str">
        <f>VLOOKUP(Таблица1[[#This Row],[Region]],Таблица5[],2,FALSE)</f>
        <v>Kelly Williams</v>
      </c>
      <c r="W2596" s="19" t="str">
        <f>IFERROR(VLOOKUP(Таблица1[[#This Row],[Order ID]],Таблица4[],2,FALSE),"")</f>
        <v/>
      </c>
      <c r="X2596" s="19">
        <f>NOT(IFERROR(VLOOKUP(Таблица1[[#This Row],[Order ID]],Таблица4[],2,FALSE),0))*1</f>
        <v>1</v>
      </c>
      <c r="Y2596" s="19">
        <f>IF(SUMPRODUCT(($F$2:$F2596=F2596)*1)&gt;1,0,1)</f>
        <v>0</v>
      </c>
    </row>
    <row r="2597" spans="1:25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9" t="str">
        <f>VLOOKUP(Таблица1[[#This Row],[Region]],Таблица5[],2,FALSE)</f>
        <v>Kelly Williams</v>
      </c>
      <c r="W2597" s="19" t="str">
        <f>IFERROR(VLOOKUP(Таблица1[[#This Row],[Order ID]],Таблица4[],2,FALSE),"")</f>
        <v/>
      </c>
      <c r="X2597" s="19">
        <f>NOT(IFERROR(VLOOKUP(Таблица1[[#This Row],[Order ID]],Таблица4[],2,FALSE),0))*1</f>
        <v>1</v>
      </c>
      <c r="Y2597" s="19">
        <f>IF(SUMPRODUCT(($F$2:$F2597=F2597)*1)&gt;1,0,1)</f>
        <v>0</v>
      </c>
    </row>
    <row r="2598" spans="1:25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9" t="str">
        <f>VLOOKUP(Таблица1[[#This Row],[Region]],Таблица5[],2,FALSE)</f>
        <v>Kelly Williams</v>
      </c>
      <c r="W2598" s="19" t="str">
        <f>IFERROR(VLOOKUP(Таблица1[[#This Row],[Order ID]],Таблица4[],2,FALSE),"")</f>
        <v/>
      </c>
      <c r="X2598" s="19">
        <f>NOT(IFERROR(VLOOKUP(Таблица1[[#This Row],[Order ID]],Таблица4[],2,FALSE),0))*1</f>
        <v>1</v>
      </c>
      <c r="Y2598" s="19">
        <f>IF(SUMPRODUCT(($F$2:$F2598=F2598)*1)&gt;1,0,1)</f>
        <v>0</v>
      </c>
    </row>
    <row r="2599" spans="1:25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9" t="str">
        <f>VLOOKUP(Таблица1[[#This Row],[Region]],Таблица5[],2,FALSE)</f>
        <v>Kelly Williams</v>
      </c>
      <c r="W2599" s="19" t="str">
        <f>IFERROR(VLOOKUP(Таблица1[[#This Row],[Order ID]],Таблица4[],2,FALSE),"")</f>
        <v/>
      </c>
      <c r="X2599" s="19">
        <f>NOT(IFERROR(VLOOKUP(Таблица1[[#This Row],[Order ID]],Таблица4[],2,FALSE),0))*1</f>
        <v>1</v>
      </c>
      <c r="Y2599" s="19">
        <f>IF(SUMPRODUCT(($F$2:$F2599=F2599)*1)&gt;1,0,1)</f>
        <v>0</v>
      </c>
    </row>
    <row r="2600" spans="1:25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9" t="str">
        <f>VLOOKUP(Таблица1[[#This Row],[Region]],Таблица5[],2,FALSE)</f>
        <v>Kelly Williams</v>
      </c>
      <c r="W2600" s="19" t="str">
        <f>IFERROR(VLOOKUP(Таблица1[[#This Row],[Order ID]],Таблица4[],2,FALSE),"")</f>
        <v/>
      </c>
      <c r="X2600" s="19">
        <f>NOT(IFERROR(VLOOKUP(Таблица1[[#This Row],[Order ID]],Таблица4[],2,FALSE),0))*1</f>
        <v>1</v>
      </c>
      <c r="Y2600" s="19">
        <f>IF(SUMPRODUCT(($F$2:$F2600=F2600)*1)&gt;1,0,1)</f>
        <v>0</v>
      </c>
    </row>
    <row r="2601" spans="1:25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9" t="str">
        <f>VLOOKUP(Таблица1[[#This Row],[Region]],Таблица5[],2,FALSE)</f>
        <v>Chuck Magee</v>
      </c>
      <c r="W2601" s="19" t="str">
        <f>IFERROR(VLOOKUP(Таблица1[[#This Row],[Order ID]],Таблица4[],2,FALSE),"")</f>
        <v/>
      </c>
      <c r="X2601" s="19">
        <f>NOT(IFERROR(VLOOKUP(Таблица1[[#This Row],[Order ID]],Таблица4[],2,FALSE),0))*1</f>
        <v>1</v>
      </c>
      <c r="Y2601" s="19">
        <f>IF(SUMPRODUCT(($F$2:$F2601=F2601)*1)&gt;1,0,1)</f>
        <v>0</v>
      </c>
    </row>
    <row r="2602" spans="1:25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9" t="str">
        <f>VLOOKUP(Таблица1[[#This Row],[Region]],Таблица5[],2,FALSE)</f>
        <v>Chuck Magee</v>
      </c>
      <c r="W2602" s="19" t="str">
        <f>IFERROR(VLOOKUP(Таблица1[[#This Row],[Order ID]],Таблица4[],2,FALSE),"")</f>
        <v/>
      </c>
      <c r="X2602" s="19">
        <f>NOT(IFERROR(VLOOKUP(Таблица1[[#This Row],[Order ID]],Таблица4[],2,FALSE),0))*1</f>
        <v>1</v>
      </c>
      <c r="Y2602" s="19">
        <f>IF(SUMPRODUCT(($F$2:$F2602=F2602)*1)&gt;1,0,1)</f>
        <v>0</v>
      </c>
    </row>
    <row r="2603" spans="1:25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9" t="str">
        <f>VLOOKUP(Таблица1[[#This Row],[Region]],Таблица5[],2,FALSE)</f>
        <v>Chuck Magee</v>
      </c>
      <c r="W2603" s="19" t="str">
        <f>IFERROR(VLOOKUP(Таблица1[[#This Row],[Order ID]],Таблица4[],2,FALSE),"")</f>
        <v/>
      </c>
      <c r="X2603" s="19">
        <f>NOT(IFERROR(VLOOKUP(Таблица1[[#This Row],[Order ID]],Таблица4[],2,FALSE),0))*1</f>
        <v>1</v>
      </c>
      <c r="Y2603" s="19">
        <f>IF(SUMPRODUCT(($F$2:$F2603=F2603)*1)&gt;1,0,1)</f>
        <v>1</v>
      </c>
    </row>
    <row r="2604" spans="1:25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9" t="str">
        <f>VLOOKUP(Таблица1[[#This Row],[Region]],Таблица5[],2,FALSE)</f>
        <v>Chuck Magee</v>
      </c>
      <c r="W2604" s="19" t="str">
        <f>IFERROR(VLOOKUP(Таблица1[[#This Row],[Order ID]],Таблица4[],2,FALSE),"")</f>
        <v/>
      </c>
      <c r="X2604" s="19">
        <f>NOT(IFERROR(VLOOKUP(Таблица1[[#This Row],[Order ID]],Таблица4[],2,FALSE),0))*1</f>
        <v>1</v>
      </c>
      <c r="Y2604" s="19">
        <f>IF(SUMPRODUCT(($F$2:$F2604=F2604)*1)&gt;1,0,1)</f>
        <v>0</v>
      </c>
    </row>
    <row r="2605" spans="1:25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9" t="str">
        <f>VLOOKUP(Таблица1[[#This Row],[Region]],Таблица5[],2,FALSE)</f>
        <v>Chuck Magee</v>
      </c>
      <c r="W2605" s="19" t="str">
        <f>IFERROR(VLOOKUP(Таблица1[[#This Row],[Order ID]],Таблица4[],2,FALSE),"")</f>
        <v/>
      </c>
      <c r="X2605" s="19">
        <f>NOT(IFERROR(VLOOKUP(Таблица1[[#This Row],[Order ID]],Таблица4[],2,FALSE),0))*1</f>
        <v>1</v>
      </c>
      <c r="Y2605" s="19">
        <f>IF(SUMPRODUCT(($F$2:$F2605=F2605)*1)&gt;1,0,1)</f>
        <v>0</v>
      </c>
    </row>
    <row r="2606" spans="1:25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9" t="str">
        <f>VLOOKUP(Таблица1[[#This Row],[Region]],Таблица5[],2,FALSE)</f>
        <v>Chuck Magee</v>
      </c>
      <c r="W2606" s="19" t="str">
        <f>IFERROR(VLOOKUP(Таблица1[[#This Row],[Order ID]],Таблица4[],2,FALSE),"")</f>
        <v/>
      </c>
      <c r="X2606" s="19">
        <f>NOT(IFERROR(VLOOKUP(Таблица1[[#This Row],[Order ID]],Таблица4[],2,FALSE),0))*1</f>
        <v>1</v>
      </c>
      <c r="Y2606" s="19">
        <f>IF(SUMPRODUCT(($F$2:$F2606=F2606)*1)&gt;1,0,1)</f>
        <v>0</v>
      </c>
    </row>
    <row r="2607" spans="1:25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9" t="str">
        <f>VLOOKUP(Таблица1[[#This Row],[Region]],Таблица5[],2,FALSE)</f>
        <v>Cassandra Brandow</v>
      </c>
      <c r="W2607" s="19" t="str">
        <f>IFERROR(VLOOKUP(Таблица1[[#This Row],[Order ID]],Таблица4[],2,FALSE),"")</f>
        <v/>
      </c>
      <c r="X2607" s="19">
        <f>NOT(IFERROR(VLOOKUP(Таблица1[[#This Row],[Order ID]],Таблица4[],2,FALSE),0))*1</f>
        <v>1</v>
      </c>
      <c r="Y2607" s="19">
        <f>IF(SUMPRODUCT(($F$2:$F2607=F2607)*1)&gt;1,0,1)</f>
        <v>1</v>
      </c>
    </row>
    <row r="2608" spans="1:25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9" t="str">
        <f>VLOOKUP(Таблица1[[#This Row],[Region]],Таблица5[],2,FALSE)</f>
        <v>Anna Andreadi</v>
      </c>
      <c r="W2608" s="19" t="str">
        <f>IFERROR(VLOOKUP(Таблица1[[#This Row],[Order ID]],Таблица4[],2,FALSE),"")</f>
        <v/>
      </c>
      <c r="X2608" s="19">
        <f>NOT(IFERROR(VLOOKUP(Таблица1[[#This Row],[Order ID]],Таблица4[],2,FALSE),0))*1</f>
        <v>1</v>
      </c>
      <c r="Y2608" s="19">
        <f>IF(SUMPRODUCT(($F$2:$F2608=F2608)*1)&gt;1,0,1)</f>
        <v>0</v>
      </c>
    </row>
    <row r="2609" spans="1:25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9" t="str">
        <f>VLOOKUP(Таблица1[[#This Row],[Region]],Таблица5[],2,FALSE)</f>
        <v>Kelly Williams</v>
      </c>
      <c r="W2609" s="19" t="str">
        <f>IFERROR(VLOOKUP(Таблица1[[#This Row],[Order ID]],Таблица4[],2,FALSE),"")</f>
        <v/>
      </c>
      <c r="X2609" s="19">
        <f>NOT(IFERROR(VLOOKUP(Таблица1[[#This Row],[Order ID]],Таблица4[],2,FALSE),0))*1</f>
        <v>1</v>
      </c>
      <c r="Y2609" s="19">
        <f>IF(SUMPRODUCT(($F$2:$F2609=F2609)*1)&gt;1,0,1)</f>
        <v>0</v>
      </c>
    </row>
    <row r="2610" spans="1:25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9" t="str">
        <f>VLOOKUP(Таблица1[[#This Row],[Region]],Таблица5[],2,FALSE)</f>
        <v>Kelly Williams</v>
      </c>
      <c r="W2610" s="19" t="str">
        <f>IFERROR(VLOOKUP(Таблица1[[#This Row],[Order ID]],Таблица4[],2,FALSE),"")</f>
        <v/>
      </c>
      <c r="X2610" s="19">
        <f>NOT(IFERROR(VLOOKUP(Таблица1[[#This Row],[Order ID]],Таблица4[],2,FALSE),0))*1</f>
        <v>1</v>
      </c>
      <c r="Y2610" s="19">
        <f>IF(SUMPRODUCT(($F$2:$F2610=F2610)*1)&gt;1,0,1)</f>
        <v>0</v>
      </c>
    </row>
    <row r="2611" spans="1:25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9" t="str">
        <f>VLOOKUP(Таблица1[[#This Row],[Region]],Таблица5[],2,FALSE)</f>
        <v>Kelly Williams</v>
      </c>
      <c r="W2611" s="19" t="str">
        <f>IFERROR(VLOOKUP(Таблица1[[#This Row],[Order ID]],Таблица4[],2,FALSE),"")</f>
        <v/>
      </c>
      <c r="X2611" s="19">
        <f>NOT(IFERROR(VLOOKUP(Таблица1[[#This Row],[Order ID]],Таблица4[],2,FALSE),0))*1</f>
        <v>1</v>
      </c>
      <c r="Y2611" s="19">
        <f>IF(SUMPRODUCT(($F$2:$F2611=F2611)*1)&gt;1,0,1)</f>
        <v>0</v>
      </c>
    </row>
    <row r="2612" spans="1:25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9" t="str">
        <f>VLOOKUP(Таблица1[[#This Row],[Region]],Таблица5[],2,FALSE)</f>
        <v>Kelly Williams</v>
      </c>
      <c r="W2612" s="19" t="str">
        <f>IFERROR(VLOOKUP(Таблица1[[#This Row],[Order ID]],Таблица4[],2,FALSE),"")</f>
        <v/>
      </c>
      <c r="X2612" s="19">
        <f>NOT(IFERROR(VLOOKUP(Таблица1[[#This Row],[Order ID]],Таблица4[],2,FALSE),0))*1</f>
        <v>1</v>
      </c>
      <c r="Y2612" s="19">
        <f>IF(SUMPRODUCT(($F$2:$F2612=F2612)*1)&gt;1,0,1)</f>
        <v>0</v>
      </c>
    </row>
    <row r="2613" spans="1:25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9" t="str">
        <f>VLOOKUP(Таблица1[[#This Row],[Region]],Таблица5[],2,FALSE)</f>
        <v>Kelly Williams</v>
      </c>
      <c r="W2613" s="19" t="str">
        <f>IFERROR(VLOOKUP(Таблица1[[#This Row],[Order ID]],Таблица4[],2,FALSE),"")</f>
        <v/>
      </c>
      <c r="X2613" s="19">
        <f>NOT(IFERROR(VLOOKUP(Таблица1[[#This Row],[Order ID]],Таблица4[],2,FALSE),0))*1</f>
        <v>1</v>
      </c>
      <c r="Y2613" s="19">
        <f>IF(SUMPRODUCT(($F$2:$F2613=F2613)*1)&gt;1,0,1)</f>
        <v>0</v>
      </c>
    </row>
    <row r="2614" spans="1:25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9" t="str">
        <f>VLOOKUP(Таблица1[[#This Row],[Region]],Таблица5[],2,FALSE)</f>
        <v>Kelly Williams</v>
      </c>
      <c r="W2614" s="19" t="str">
        <f>IFERROR(VLOOKUP(Таблица1[[#This Row],[Order ID]],Таблица4[],2,FALSE),"")</f>
        <v/>
      </c>
      <c r="X2614" s="19">
        <f>NOT(IFERROR(VLOOKUP(Таблица1[[#This Row],[Order ID]],Таблица4[],2,FALSE),0))*1</f>
        <v>1</v>
      </c>
      <c r="Y2614" s="19">
        <f>IF(SUMPRODUCT(($F$2:$F2614=F2614)*1)&gt;1,0,1)</f>
        <v>0</v>
      </c>
    </row>
    <row r="2615" spans="1:25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9" t="str">
        <f>VLOOKUP(Таблица1[[#This Row],[Region]],Таблица5[],2,FALSE)</f>
        <v>Anna Andreadi</v>
      </c>
      <c r="W2615" s="19" t="str">
        <f>IFERROR(VLOOKUP(Таблица1[[#This Row],[Order ID]],Таблица4[],2,FALSE),"")</f>
        <v/>
      </c>
      <c r="X2615" s="19">
        <f>NOT(IFERROR(VLOOKUP(Таблица1[[#This Row],[Order ID]],Таблица4[],2,FALSE),0))*1</f>
        <v>1</v>
      </c>
      <c r="Y2615" s="19">
        <f>IF(SUMPRODUCT(($F$2:$F2615=F2615)*1)&gt;1,0,1)</f>
        <v>1</v>
      </c>
    </row>
    <row r="2616" spans="1:25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9" t="str">
        <f>VLOOKUP(Таблица1[[#This Row],[Region]],Таблица5[],2,FALSE)</f>
        <v>Anna Andreadi</v>
      </c>
      <c r="W2616" s="19" t="str">
        <f>IFERROR(VLOOKUP(Таблица1[[#This Row],[Order ID]],Таблица4[],2,FALSE),"")</f>
        <v/>
      </c>
      <c r="X2616" s="19">
        <f>NOT(IFERROR(VLOOKUP(Таблица1[[#This Row],[Order ID]],Таблица4[],2,FALSE),0))*1</f>
        <v>1</v>
      </c>
      <c r="Y2616" s="19">
        <f>IF(SUMPRODUCT(($F$2:$F2616=F2616)*1)&gt;1,0,1)</f>
        <v>1</v>
      </c>
    </row>
    <row r="2617" spans="1:25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9" t="str">
        <f>VLOOKUP(Таблица1[[#This Row],[Region]],Таблица5[],2,FALSE)</f>
        <v>Anna Andreadi</v>
      </c>
      <c r="W2617" s="19" t="str">
        <f>IFERROR(VLOOKUP(Таблица1[[#This Row],[Order ID]],Таблица4[],2,FALSE),"")</f>
        <v/>
      </c>
      <c r="X2617" s="19">
        <f>NOT(IFERROR(VLOOKUP(Таблица1[[#This Row],[Order ID]],Таблица4[],2,FALSE),0))*1</f>
        <v>1</v>
      </c>
      <c r="Y2617" s="19">
        <f>IF(SUMPRODUCT(($F$2:$F2617=F2617)*1)&gt;1,0,1)</f>
        <v>0</v>
      </c>
    </row>
    <row r="2618" spans="1:25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9" t="str">
        <f>VLOOKUP(Таблица1[[#This Row],[Region]],Таблица5[],2,FALSE)</f>
        <v>Anna Andreadi</v>
      </c>
      <c r="W2618" s="19" t="str">
        <f>IFERROR(VLOOKUP(Таблица1[[#This Row],[Order ID]],Таблица4[],2,FALSE),"")</f>
        <v/>
      </c>
      <c r="X2618" s="19">
        <f>NOT(IFERROR(VLOOKUP(Таблица1[[#This Row],[Order ID]],Таблица4[],2,FALSE),0))*1</f>
        <v>1</v>
      </c>
      <c r="Y2618" s="19">
        <f>IF(SUMPRODUCT(($F$2:$F2618=F2618)*1)&gt;1,0,1)</f>
        <v>0</v>
      </c>
    </row>
    <row r="2619" spans="1:25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9" t="str">
        <f>VLOOKUP(Таблица1[[#This Row],[Region]],Таблица5[],2,FALSE)</f>
        <v>Anna Andreadi</v>
      </c>
      <c r="W2619" s="19" t="str">
        <f>IFERROR(VLOOKUP(Таблица1[[#This Row],[Order ID]],Таблица4[],2,FALSE),"")</f>
        <v/>
      </c>
      <c r="X2619" s="19">
        <f>NOT(IFERROR(VLOOKUP(Таблица1[[#This Row],[Order ID]],Таблица4[],2,FALSE),0))*1</f>
        <v>1</v>
      </c>
      <c r="Y2619" s="19">
        <f>IF(SUMPRODUCT(($F$2:$F2619=F2619)*1)&gt;1,0,1)</f>
        <v>0</v>
      </c>
    </row>
    <row r="2620" spans="1:25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9" t="str">
        <f>VLOOKUP(Таблица1[[#This Row],[Region]],Таблица5[],2,FALSE)</f>
        <v>Anna Andreadi</v>
      </c>
      <c r="W2620" s="19" t="str">
        <f>IFERROR(VLOOKUP(Таблица1[[#This Row],[Order ID]],Таблица4[],2,FALSE),"")</f>
        <v/>
      </c>
      <c r="X2620" s="19">
        <f>NOT(IFERROR(VLOOKUP(Таблица1[[#This Row],[Order ID]],Таблица4[],2,FALSE),0))*1</f>
        <v>1</v>
      </c>
      <c r="Y2620" s="19">
        <f>IF(SUMPRODUCT(($F$2:$F2620=F2620)*1)&gt;1,0,1)</f>
        <v>0</v>
      </c>
    </row>
    <row r="2621" spans="1:25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9" t="str">
        <f>VLOOKUP(Таблица1[[#This Row],[Region]],Таблица5[],2,FALSE)</f>
        <v>Anna Andreadi</v>
      </c>
      <c r="W2621" s="19" t="str">
        <f>IFERROR(VLOOKUP(Таблица1[[#This Row],[Order ID]],Таблица4[],2,FALSE),"")</f>
        <v/>
      </c>
      <c r="X2621" s="19">
        <f>NOT(IFERROR(VLOOKUP(Таблица1[[#This Row],[Order ID]],Таблица4[],2,FALSE),0))*1</f>
        <v>1</v>
      </c>
      <c r="Y2621" s="19">
        <f>IF(SUMPRODUCT(($F$2:$F2621=F2621)*1)&gt;1,0,1)</f>
        <v>0</v>
      </c>
    </row>
    <row r="2622" spans="1:25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9" t="str">
        <f>VLOOKUP(Таблица1[[#This Row],[Region]],Таблица5[],2,FALSE)</f>
        <v>Anna Andreadi</v>
      </c>
      <c r="W2622" s="19" t="str">
        <f>IFERROR(VLOOKUP(Таблица1[[#This Row],[Order ID]],Таблица4[],2,FALSE),"")</f>
        <v/>
      </c>
      <c r="X2622" s="19">
        <f>NOT(IFERROR(VLOOKUP(Таблица1[[#This Row],[Order ID]],Таблица4[],2,FALSE),0))*1</f>
        <v>1</v>
      </c>
      <c r="Y2622" s="19">
        <f>IF(SUMPRODUCT(($F$2:$F2622=F2622)*1)&gt;1,0,1)</f>
        <v>0</v>
      </c>
    </row>
    <row r="2623" spans="1:25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9" t="str">
        <f>VLOOKUP(Таблица1[[#This Row],[Region]],Таблица5[],2,FALSE)</f>
        <v>Anna Andreadi</v>
      </c>
      <c r="W2623" s="19" t="str">
        <f>IFERROR(VLOOKUP(Таблица1[[#This Row],[Order ID]],Таблица4[],2,FALSE),"")</f>
        <v/>
      </c>
      <c r="X2623" s="19">
        <f>NOT(IFERROR(VLOOKUP(Таблица1[[#This Row],[Order ID]],Таблица4[],2,FALSE),0))*1</f>
        <v>1</v>
      </c>
      <c r="Y2623" s="19">
        <f>IF(SUMPRODUCT(($F$2:$F2623=F2623)*1)&gt;1,0,1)</f>
        <v>0</v>
      </c>
    </row>
    <row r="2624" spans="1:25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9" t="str">
        <f>VLOOKUP(Таблица1[[#This Row],[Region]],Таблица5[],2,FALSE)</f>
        <v>Kelly Williams</v>
      </c>
      <c r="W2624" s="19">
        <f>IFERROR(VLOOKUP(Таблица1[[#This Row],[Order ID]],Таблица4[],2,FALSE),"")</f>
        <v>1</v>
      </c>
      <c r="X2624" s="19">
        <f>NOT(IFERROR(VLOOKUP(Таблица1[[#This Row],[Order ID]],Таблица4[],2,FALSE),0))*1</f>
        <v>0</v>
      </c>
      <c r="Y2624" s="19">
        <f>IF(SUMPRODUCT(($F$2:$F2624=F2624)*1)&gt;1,0,1)</f>
        <v>1</v>
      </c>
    </row>
    <row r="2625" spans="1:25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9" t="str">
        <f>VLOOKUP(Таблица1[[#This Row],[Region]],Таблица5[],2,FALSE)</f>
        <v>Chuck Magee</v>
      </c>
      <c r="W2625" s="19" t="str">
        <f>IFERROR(VLOOKUP(Таблица1[[#This Row],[Order ID]],Таблица4[],2,FALSE),"")</f>
        <v/>
      </c>
      <c r="X2625" s="19">
        <f>NOT(IFERROR(VLOOKUP(Таблица1[[#This Row],[Order ID]],Таблица4[],2,FALSE),0))*1</f>
        <v>1</v>
      </c>
      <c r="Y2625" s="19">
        <f>IF(SUMPRODUCT(($F$2:$F2625=F2625)*1)&gt;1,0,1)</f>
        <v>1</v>
      </c>
    </row>
    <row r="2626" spans="1:25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9" t="str">
        <f>VLOOKUP(Таблица1[[#This Row],[Region]],Таблица5[],2,FALSE)</f>
        <v>Chuck Magee</v>
      </c>
      <c r="W2626" s="19" t="str">
        <f>IFERROR(VLOOKUP(Таблица1[[#This Row],[Order ID]],Таблица4[],2,FALSE),"")</f>
        <v/>
      </c>
      <c r="X2626" s="19">
        <f>NOT(IFERROR(VLOOKUP(Таблица1[[#This Row],[Order ID]],Таблица4[],2,FALSE),0))*1</f>
        <v>1</v>
      </c>
      <c r="Y2626" s="19">
        <f>IF(SUMPRODUCT(($F$2:$F2626=F2626)*1)&gt;1,0,1)</f>
        <v>0</v>
      </c>
    </row>
    <row r="2627" spans="1:25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9" t="str">
        <f>VLOOKUP(Таблица1[[#This Row],[Region]],Таблица5[],2,FALSE)</f>
        <v>Chuck Magee</v>
      </c>
      <c r="W2627" s="19" t="str">
        <f>IFERROR(VLOOKUP(Таблица1[[#This Row],[Order ID]],Таблица4[],2,FALSE),"")</f>
        <v/>
      </c>
      <c r="X2627" s="19">
        <f>NOT(IFERROR(VLOOKUP(Таблица1[[#This Row],[Order ID]],Таблица4[],2,FALSE),0))*1</f>
        <v>1</v>
      </c>
      <c r="Y2627" s="19">
        <f>IF(SUMPRODUCT(($F$2:$F2627=F2627)*1)&gt;1,0,1)</f>
        <v>0</v>
      </c>
    </row>
    <row r="2628" spans="1:25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9" t="str">
        <f>VLOOKUP(Таблица1[[#This Row],[Region]],Таблица5[],2,FALSE)</f>
        <v>Chuck Magee</v>
      </c>
      <c r="W2628" s="19" t="str">
        <f>IFERROR(VLOOKUP(Таблица1[[#This Row],[Order ID]],Таблица4[],2,FALSE),"")</f>
        <v/>
      </c>
      <c r="X2628" s="19">
        <f>NOT(IFERROR(VLOOKUP(Таблица1[[#This Row],[Order ID]],Таблица4[],2,FALSE),0))*1</f>
        <v>1</v>
      </c>
      <c r="Y2628" s="19">
        <f>IF(SUMPRODUCT(($F$2:$F2628=F2628)*1)&gt;1,0,1)</f>
        <v>0</v>
      </c>
    </row>
    <row r="2629" spans="1:25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9" t="str">
        <f>VLOOKUP(Таблица1[[#This Row],[Region]],Таблица5[],2,FALSE)</f>
        <v>Chuck Magee</v>
      </c>
      <c r="W2629" s="19" t="str">
        <f>IFERROR(VLOOKUP(Таблица1[[#This Row],[Order ID]],Таблица4[],2,FALSE),"")</f>
        <v/>
      </c>
      <c r="X2629" s="19">
        <f>NOT(IFERROR(VLOOKUP(Таблица1[[#This Row],[Order ID]],Таблица4[],2,FALSE),0))*1</f>
        <v>1</v>
      </c>
      <c r="Y2629" s="19">
        <f>IF(SUMPRODUCT(($F$2:$F2629=F2629)*1)&gt;1,0,1)</f>
        <v>0</v>
      </c>
    </row>
    <row r="2630" spans="1:25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9" t="str">
        <f>VLOOKUP(Таблица1[[#This Row],[Region]],Таблица5[],2,FALSE)</f>
        <v>Chuck Magee</v>
      </c>
      <c r="W2630" s="19" t="str">
        <f>IFERROR(VLOOKUP(Таблица1[[#This Row],[Order ID]],Таблица4[],2,FALSE),"")</f>
        <v/>
      </c>
      <c r="X2630" s="19">
        <f>NOT(IFERROR(VLOOKUP(Таблица1[[#This Row],[Order ID]],Таблица4[],2,FALSE),0))*1</f>
        <v>1</v>
      </c>
      <c r="Y2630" s="19">
        <f>IF(SUMPRODUCT(($F$2:$F2630=F2630)*1)&gt;1,0,1)</f>
        <v>0</v>
      </c>
    </row>
    <row r="2631" spans="1:25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9" t="str">
        <f>VLOOKUP(Таблица1[[#This Row],[Region]],Таблица5[],2,FALSE)</f>
        <v>Chuck Magee</v>
      </c>
      <c r="W2631" s="19" t="str">
        <f>IFERROR(VLOOKUP(Таблица1[[#This Row],[Order ID]],Таблица4[],2,FALSE),"")</f>
        <v/>
      </c>
      <c r="X2631" s="19">
        <f>NOT(IFERROR(VLOOKUP(Таблица1[[#This Row],[Order ID]],Таблица4[],2,FALSE),0))*1</f>
        <v>1</v>
      </c>
      <c r="Y2631" s="19">
        <f>IF(SUMPRODUCT(($F$2:$F2631=F2631)*1)&gt;1,0,1)</f>
        <v>0</v>
      </c>
    </row>
    <row r="2632" spans="1:25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9" t="str">
        <f>VLOOKUP(Таблица1[[#This Row],[Region]],Таблица5[],2,FALSE)</f>
        <v>Kelly Williams</v>
      </c>
      <c r="W2632" s="19" t="str">
        <f>IFERROR(VLOOKUP(Таблица1[[#This Row],[Order ID]],Таблица4[],2,FALSE),"")</f>
        <v/>
      </c>
      <c r="X2632" s="19">
        <f>NOT(IFERROR(VLOOKUP(Таблица1[[#This Row],[Order ID]],Таблица4[],2,FALSE),0))*1</f>
        <v>1</v>
      </c>
      <c r="Y2632" s="19">
        <f>IF(SUMPRODUCT(($F$2:$F2632=F2632)*1)&gt;1,0,1)</f>
        <v>0</v>
      </c>
    </row>
    <row r="2633" spans="1:25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9" t="str">
        <f>VLOOKUP(Таблица1[[#This Row],[Region]],Таблица5[],2,FALSE)</f>
        <v>Anna Andreadi</v>
      </c>
      <c r="W2633" s="19" t="str">
        <f>IFERROR(VLOOKUP(Таблица1[[#This Row],[Order ID]],Таблица4[],2,FALSE),"")</f>
        <v/>
      </c>
      <c r="X2633" s="19">
        <f>NOT(IFERROR(VLOOKUP(Таблица1[[#This Row],[Order ID]],Таблица4[],2,FALSE),0))*1</f>
        <v>1</v>
      </c>
      <c r="Y2633" s="19">
        <f>IF(SUMPRODUCT(($F$2:$F2633=F2633)*1)&gt;1,0,1)</f>
        <v>1</v>
      </c>
    </row>
    <row r="2634" spans="1:25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9" t="str">
        <f>VLOOKUP(Таблица1[[#This Row],[Region]],Таблица5[],2,FALSE)</f>
        <v>Anna Andreadi</v>
      </c>
      <c r="W2634" s="19" t="str">
        <f>IFERROR(VLOOKUP(Таблица1[[#This Row],[Order ID]],Таблица4[],2,FALSE),"")</f>
        <v/>
      </c>
      <c r="X2634" s="19">
        <f>NOT(IFERROR(VLOOKUP(Таблица1[[#This Row],[Order ID]],Таблица4[],2,FALSE),0))*1</f>
        <v>1</v>
      </c>
      <c r="Y2634" s="19">
        <f>IF(SUMPRODUCT(($F$2:$F2634=F2634)*1)&gt;1,0,1)</f>
        <v>0</v>
      </c>
    </row>
    <row r="2635" spans="1:25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9" t="str">
        <f>VLOOKUP(Таблица1[[#This Row],[Region]],Таблица5[],2,FALSE)</f>
        <v>Anna Andreadi</v>
      </c>
      <c r="W2635" s="19" t="str">
        <f>IFERROR(VLOOKUP(Таблица1[[#This Row],[Order ID]],Таблица4[],2,FALSE),"")</f>
        <v/>
      </c>
      <c r="X2635" s="19">
        <f>NOT(IFERROR(VLOOKUP(Таблица1[[#This Row],[Order ID]],Таблица4[],2,FALSE),0))*1</f>
        <v>1</v>
      </c>
      <c r="Y2635" s="19">
        <f>IF(SUMPRODUCT(($F$2:$F2635=F2635)*1)&gt;1,0,1)</f>
        <v>0</v>
      </c>
    </row>
    <row r="2636" spans="1:25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9" t="str">
        <f>VLOOKUP(Таблица1[[#This Row],[Region]],Таблица5[],2,FALSE)</f>
        <v>Cassandra Brandow</v>
      </c>
      <c r="W2636" s="19" t="str">
        <f>IFERROR(VLOOKUP(Таблица1[[#This Row],[Order ID]],Таблица4[],2,FALSE),"")</f>
        <v/>
      </c>
      <c r="X2636" s="19">
        <f>NOT(IFERROR(VLOOKUP(Таблица1[[#This Row],[Order ID]],Таблица4[],2,FALSE),0))*1</f>
        <v>1</v>
      </c>
      <c r="Y2636" s="19">
        <f>IF(SUMPRODUCT(($F$2:$F2636=F2636)*1)&gt;1,0,1)</f>
        <v>0</v>
      </c>
    </row>
    <row r="2637" spans="1:25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9" t="str">
        <f>VLOOKUP(Таблица1[[#This Row],[Region]],Таблица5[],2,FALSE)</f>
        <v>Cassandra Brandow</v>
      </c>
      <c r="W2637" s="19" t="str">
        <f>IFERROR(VLOOKUP(Таблица1[[#This Row],[Order ID]],Таблица4[],2,FALSE),"")</f>
        <v/>
      </c>
      <c r="X2637" s="19">
        <f>NOT(IFERROR(VLOOKUP(Таблица1[[#This Row],[Order ID]],Таблица4[],2,FALSE),0))*1</f>
        <v>1</v>
      </c>
      <c r="Y2637" s="19">
        <f>IF(SUMPRODUCT(($F$2:$F2637=F2637)*1)&gt;1,0,1)</f>
        <v>0</v>
      </c>
    </row>
    <row r="2638" spans="1:25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9" t="str">
        <f>VLOOKUP(Таблица1[[#This Row],[Region]],Таблица5[],2,FALSE)</f>
        <v>Anna Andreadi</v>
      </c>
      <c r="W2638" s="19" t="str">
        <f>IFERROR(VLOOKUP(Таблица1[[#This Row],[Order ID]],Таблица4[],2,FALSE),"")</f>
        <v/>
      </c>
      <c r="X2638" s="19">
        <f>NOT(IFERROR(VLOOKUP(Таблица1[[#This Row],[Order ID]],Таблица4[],2,FALSE),0))*1</f>
        <v>1</v>
      </c>
      <c r="Y2638" s="19">
        <f>IF(SUMPRODUCT(($F$2:$F2638=F2638)*1)&gt;1,0,1)</f>
        <v>1</v>
      </c>
    </row>
    <row r="2639" spans="1:25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9" t="str">
        <f>VLOOKUP(Таблица1[[#This Row],[Region]],Таблица5[],2,FALSE)</f>
        <v>Chuck Magee</v>
      </c>
      <c r="W2639" s="19" t="str">
        <f>IFERROR(VLOOKUP(Таблица1[[#This Row],[Order ID]],Таблица4[],2,FALSE),"")</f>
        <v/>
      </c>
      <c r="X2639" s="19">
        <f>NOT(IFERROR(VLOOKUP(Таблица1[[#This Row],[Order ID]],Таблица4[],2,FALSE),0))*1</f>
        <v>1</v>
      </c>
      <c r="Y2639" s="19">
        <f>IF(SUMPRODUCT(($F$2:$F2639=F2639)*1)&gt;1,0,1)</f>
        <v>1</v>
      </c>
    </row>
    <row r="2640" spans="1:25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9" t="str">
        <f>VLOOKUP(Таблица1[[#This Row],[Region]],Таблица5[],2,FALSE)</f>
        <v>Chuck Magee</v>
      </c>
      <c r="W2640" s="19" t="str">
        <f>IFERROR(VLOOKUP(Таблица1[[#This Row],[Order ID]],Таблица4[],2,FALSE),"")</f>
        <v/>
      </c>
      <c r="X2640" s="19">
        <f>NOT(IFERROR(VLOOKUP(Таблица1[[#This Row],[Order ID]],Таблица4[],2,FALSE),0))*1</f>
        <v>1</v>
      </c>
      <c r="Y2640" s="19">
        <f>IF(SUMPRODUCT(($F$2:$F2640=F2640)*1)&gt;1,0,1)</f>
        <v>0</v>
      </c>
    </row>
    <row r="2641" spans="1:25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9" t="str">
        <f>VLOOKUP(Таблица1[[#This Row],[Region]],Таблица5[],2,FALSE)</f>
        <v>Chuck Magee</v>
      </c>
      <c r="W2641" s="19" t="str">
        <f>IFERROR(VLOOKUP(Таблица1[[#This Row],[Order ID]],Таблица4[],2,FALSE),"")</f>
        <v/>
      </c>
      <c r="X2641" s="19">
        <f>NOT(IFERROR(VLOOKUP(Таблица1[[#This Row],[Order ID]],Таблица4[],2,FALSE),0))*1</f>
        <v>1</v>
      </c>
      <c r="Y2641" s="19">
        <f>IF(SUMPRODUCT(($F$2:$F2641=F2641)*1)&gt;1,0,1)</f>
        <v>0</v>
      </c>
    </row>
    <row r="2642" spans="1:25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9" t="str">
        <f>VLOOKUP(Таблица1[[#This Row],[Region]],Таблица5[],2,FALSE)</f>
        <v>Chuck Magee</v>
      </c>
      <c r="W2642" s="19" t="str">
        <f>IFERROR(VLOOKUP(Таблица1[[#This Row],[Order ID]],Таблица4[],2,FALSE),"")</f>
        <v/>
      </c>
      <c r="X2642" s="19">
        <f>NOT(IFERROR(VLOOKUP(Таблица1[[#This Row],[Order ID]],Таблица4[],2,FALSE),0))*1</f>
        <v>1</v>
      </c>
      <c r="Y2642" s="19">
        <f>IF(SUMPRODUCT(($F$2:$F2642=F2642)*1)&gt;1,0,1)</f>
        <v>0</v>
      </c>
    </row>
    <row r="2643" spans="1:25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9" t="str">
        <f>VLOOKUP(Таблица1[[#This Row],[Region]],Таблица5[],2,FALSE)</f>
        <v>Cassandra Brandow</v>
      </c>
      <c r="W2643" s="19" t="str">
        <f>IFERROR(VLOOKUP(Таблица1[[#This Row],[Order ID]],Таблица4[],2,FALSE),"")</f>
        <v/>
      </c>
      <c r="X2643" s="19">
        <f>NOT(IFERROR(VLOOKUP(Таблица1[[#This Row],[Order ID]],Таблица4[],2,FALSE),0))*1</f>
        <v>1</v>
      </c>
      <c r="Y2643" s="19">
        <f>IF(SUMPRODUCT(($F$2:$F2643=F2643)*1)&gt;1,0,1)</f>
        <v>0</v>
      </c>
    </row>
    <row r="2644" spans="1:25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9" t="str">
        <f>VLOOKUP(Таблица1[[#This Row],[Region]],Таблица5[],2,FALSE)</f>
        <v>Kelly Williams</v>
      </c>
      <c r="W2644" s="19" t="str">
        <f>IFERROR(VLOOKUP(Таблица1[[#This Row],[Order ID]],Таблица4[],2,FALSE),"")</f>
        <v/>
      </c>
      <c r="X2644" s="19">
        <f>NOT(IFERROR(VLOOKUP(Таблица1[[#This Row],[Order ID]],Таблица4[],2,FALSE),0))*1</f>
        <v>1</v>
      </c>
      <c r="Y2644" s="19">
        <f>IF(SUMPRODUCT(($F$2:$F2644=F2644)*1)&gt;1,0,1)</f>
        <v>0</v>
      </c>
    </row>
    <row r="2645" spans="1:25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9" t="str">
        <f>VLOOKUP(Таблица1[[#This Row],[Region]],Таблица5[],2,FALSE)</f>
        <v>Cassandra Brandow</v>
      </c>
      <c r="W2645" s="19" t="str">
        <f>IFERROR(VLOOKUP(Таблица1[[#This Row],[Order ID]],Таблица4[],2,FALSE),"")</f>
        <v/>
      </c>
      <c r="X2645" s="19">
        <f>NOT(IFERROR(VLOOKUP(Таблица1[[#This Row],[Order ID]],Таблица4[],2,FALSE),0))*1</f>
        <v>1</v>
      </c>
      <c r="Y2645" s="19">
        <f>IF(SUMPRODUCT(($F$2:$F2645=F2645)*1)&gt;1,0,1)</f>
        <v>0</v>
      </c>
    </row>
    <row r="2646" spans="1:25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9" t="str">
        <f>VLOOKUP(Таблица1[[#This Row],[Region]],Таблица5[],2,FALSE)</f>
        <v>Cassandra Brandow</v>
      </c>
      <c r="W2646" s="19" t="str">
        <f>IFERROR(VLOOKUP(Таблица1[[#This Row],[Order ID]],Таблица4[],2,FALSE),"")</f>
        <v/>
      </c>
      <c r="X2646" s="19">
        <f>NOT(IFERROR(VLOOKUP(Таблица1[[#This Row],[Order ID]],Таблица4[],2,FALSE),0))*1</f>
        <v>1</v>
      </c>
      <c r="Y2646" s="19">
        <f>IF(SUMPRODUCT(($F$2:$F2646=F2646)*1)&gt;1,0,1)</f>
        <v>0</v>
      </c>
    </row>
    <row r="2647" spans="1:25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9" t="str">
        <f>VLOOKUP(Таблица1[[#This Row],[Region]],Таблица5[],2,FALSE)</f>
        <v>Kelly Williams</v>
      </c>
      <c r="W2647" s="19" t="str">
        <f>IFERROR(VLOOKUP(Таблица1[[#This Row],[Order ID]],Таблица4[],2,FALSE),"")</f>
        <v/>
      </c>
      <c r="X2647" s="19">
        <f>NOT(IFERROR(VLOOKUP(Таблица1[[#This Row],[Order ID]],Таблица4[],2,FALSE),0))*1</f>
        <v>1</v>
      </c>
      <c r="Y2647" s="19">
        <f>IF(SUMPRODUCT(($F$2:$F2647=F2647)*1)&gt;1,0,1)</f>
        <v>0</v>
      </c>
    </row>
    <row r="2648" spans="1:25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9" t="str">
        <f>VLOOKUP(Таблица1[[#This Row],[Region]],Таблица5[],2,FALSE)</f>
        <v>Kelly Williams</v>
      </c>
      <c r="W2648" s="19" t="str">
        <f>IFERROR(VLOOKUP(Таблица1[[#This Row],[Order ID]],Таблица4[],2,FALSE),"")</f>
        <v/>
      </c>
      <c r="X2648" s="19">
        <f>NOT(IFERROR(VLOOKUP(Таблица1[[#This Row],[Order ID]],Таблица4[],2,FALSE),0))*1</f>
        <v>1</v>
      </c>
      <c r="Y2648" s="19">
        <f>IF(SUMPRODUCT(($F$2:$F2648=F2648)*1)&gt;1,0,1)</f>
        <v>0</v>
      </c>
    </row>
    <row r="2649" spans="1:25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9" t="str">
        <f>VLOOKUP(Таблица1[[#This Row],[Region]],Таблица5[],2,FALSE)</f>
        <v>Kelly Williams</v>
      </c>
      <c r="W2649" s="19" t="str">
        <f>IFERROR(VLOOKUP(Таблица1[[#This Row],[Order ID]],Таблица4[],2,FALSE),"")</f>
        <v/>
      </c>
      <c r="X2649" s="19">
        <f>NOT(IFERROR(VLOOKUP(Таблица1[[#This Row],[Order ID]],Таблица4[],2,FALSE),0))*1</f>
        <v>1</v>
      </c>
      <c r="Y2649" s="19">
        <f>IF(SUMPRODUCT(($F$2:$F2649=F2649)*1)&gt;1,0,1)</f>
        <v>0</v>
      </c>
    </row>
    <row r="2650" spans="1:25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9" t="str">
        <f>VLOOKUP(Таблица1[[#This Row],[Region]],Таблица5[],2,FALSE)</f>
        <v>Kelly Williams</v>
      </c>
      <c r="W2650" s="19" t="str">
        <f>IFERROR(VLOOKUP(Таблица1[[#This Row],[Order ID]],Таблица4[],2,FALSE),"")</f>
        <v/>
      </c>
      <c r="X2650" s="19">
        <f>NOT(IFERROR(VLOOKUP(Таблица1[[#This Row],[Order ID]],Таблица4[],2,FALSE),0))*1</f>
        <v>1</v>
      </c>
      <c r="Y2650" s="19">
        <f>IF(SUMPRODUCT(($F$2:$F2650=F2650)*1)&gt;1,0,1)</f>
        <v>0</v>
      </c>
    </row>
    <row r="2651" spans="1:25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9" t="str">
        <f>VLOOKUP(Таблица1[[#This Row],[Region]],Таблица5[],2,FALSE)</f>
        <v>Kelly Williams</v>
      </c>
      <c r="W2651" s="19" t="str">
        <f>IFERROR(VLOOKUP(Таблица1[[#This Row],[Order ID]],Таблица4[],2,FALSE),"")</f>
        <v/>
      </c>
      <c r="X2651" s="19">
        <f>NOT(IFERROR(VLOOKUP(Таблица1[[#This Row],[Order ID]],Таблица4[],2,FALSE),0))*1</f>
        <v>1</v>
      </c>
      <c r="Y2651" s="19">
        <f>IF(SUMPRODUCT(($F$2:$F2651=F2651)*1)&gt;1,0,1)</f>
        <v>0</v>
      </c>
    </row>
    <row r="2652" spans="1:25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9" t="str">
        <f>VLOOKUP(Таблица1[[#This Row],[Region]],Таблица5[],2,FALSE)</f>
        <v>Anna Andreadi</v>
      </c>
      <c r="W2652" s="19" t="str">
        <f>IFERROR(VLOOKUP(Таблица1[[#This Row],[Order ID]],Таблица4[],2,FALSE),"")</f>
        <v/>
      </c>
      <c r="X2652" s="19">
        <f>NOT(IFERROR(VLOOKUP(Таблица1[[#This Row],[Order ID]],Таблица4[],2,FALSE),0))*1</f>
        <v>1</v>
      </c>
      <c r="Y2652" s="19">
        <f>IF(SUMPRODUCT(($F$2:$F2652=F2652)*1)&gt;1,0,1)</f>
        <v>0</v>
      </c>
    </row>
    <row r="2653" spans="1:25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9" t="str">
        <f>VLOOKUP(Таблица1[[#This Row],[Region]],Таблица5[],2,FALSE)</f>
        <v>Anna Andreadi</v>
      </c>
      <c r="W2653" s="19" t="str">
        <f>IFERROR(VLOOKUP(Таблица1[[#This Row],[Order ID]],Таблица4[],2,FALSE),"")</f>
        <v/>
      </c>
      <c r="X2653" s="19">
        <f>NOT(IFERROR(VLOOKUP(Таблица1[[#This Row],[Order ID]],Таблица4[],2,FALSE),0))*1</f>
        <v>1</v>
      </c>
      <c r="Y2653" s="19">
        <f>IF(SUMPRODUCT(($F$2:$F2653=F2653)*1)&gt;1,0,1)</f>
        <v>0</v>
      </c>
    </row>
    <row r="2654" spans="1:25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9" t="str">
        <f>VLOOKUP(Таблица1[[#This Row],[Region]],Таблица5[],2,FALSE)</f>
        <v>Anna Andreadi</v>
      </c>
      <c r="W2654" s="19" t="str">
        <f>IFERROR(VLOOKUP(Таблица1[[#This Row],[Order ID]],Таблица4[],2,FALSE),"")</f>
        <v/>
      </c>
      <c r="X2654" s="19">
        <f>NOT(IFERROR(VLOOKUP(Таблица1[[#This Row],[Order ID]],Таблица4[],2,FALSE),0))*1</f>
        <v>1</v>
      </c>
      <c r="Y2654" s="19">
        <f>IF(SUMPRODUCT(($F$2:$F2654=F2654)*1)&gt;1,0,1)</f>
        <v>0</v>
      </c>
    </row>
    <row r="2655" spans="1:25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9" t="str">
        <f>VLOOKUP(Таблица1[[#This Row],[Region]],Таблица5[],2,FALSE)</f>
        <v>Anna Andreadi</v>
      </c>
      <c r="W2655" s="19" t="str">
        <f>IFERROR(VLOOKUP(Таблица1[[#This Row],[Order ID]],Таблица4[],2,FALSE),"")</f>
        <v/>
      </c>
      <c r="X2655" s="19">
        <f>NOT(IFERROR(VLOOKUP(Таблица1[[#This Row],[Order ID]],Таблица4[],2,FALSE),0))*1</f>
        <v>1</v>
      </c>
      <c r="Y2655" s="19">
        <f>IF(SUMPRODUCT(($F$2:$F2655=F2655)*1)&gt;1,0,1)</f>
        <v>0</v>
      </c>
    </row>
    <row r="2656" spans="1:25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9" t="str">
        <f>VLOOKUP(Таблица1[[#This Row],[Region]],Таблица5[],2,FALSE)</f>
        <v>Anna Andreadi</v>
      </c>
      <c r="W2656" s="19" t="str">
        <f>IFERROR(VLOOKUP(Таблица1[[#This Row],[Order ID]],Таблица4[],2,FALSE),"")</f>
        <v/>
      </c>
      <c r="X2656" s="19">
        <f>NOT(IFERROR(VLOOKUP(Таблица1[[#This Row],[Order ID]],Таблица4[],2,FALSE),0))*1</f>
        <v>1</v>
      </c>
      <c r="Y2656" s="19">
        <f>IF(SUMPRODUCT(($F$2:$F2656=F2656)*1)&gt;1,0,1)</f>
        <v>0</v>
      </c>
    </row>
    <row r="2657" spans="1:25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9" t="str">
        <f>VLOOKUP(Таблица1[[#This Row],[Region]],Таблица5[],2,FALSE)</f>
        <v>Anna Andreadi</v>
      </c>
      <c r="W2657" s="19" t="str">
        <f>IFERROR(VLOOKUP(Таблица1[[#This Row],[Order ID]],Таблица4[],2,FALSE),"")</f>
        <v/>
      </c>
      <c r="X2657" s="19">
        <f>NOT(IFERROR(VLOOKUP(Таблица1[[#This Row],[Order ID]],Таблица4[],2,FALSE),0))*1</f>
        <v>1</v>
      </c>
      <c r="Y2657" s="19">
        <f>IF(SUMPRODUCT(($F$2:$F2657=F2657)*1)&gt;1,0,1)</f>
        <v>0</v>
      </c>
    </row>
    <row r="2658" spans="1:25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9" t="str">
        <f>VLOOKUP(Таблица1[[#This Row],[Region]],Таблица5[],2,FALSE)</f>
        <v>Anna Andreadi</v>
      </c>
      <c r="W2658" s="19" t="str">
        <f>IFERROR(VLOOKUP(Таблица1[[#This Row],[Order ID]],Таблица4[],2,FALSE),"")</f>
        <v/>
      </c>
      <c r="X2658" s="19">
        <f>NOT(IFERROR(VLOOKUP(Таблица1[[#This Row],[Order ID]],Таблица4[],2,FALSE),0))*1</f>
        <v>1</v>
      </c>
      <c r="Y2658" s="19">
        <f>IF(SUMPRODUCT(($F$2:$F2658=F2658)*1)&gt;1,0,1)</f>
        <v>0</v>
      </c>
    </row>
    <row r="2659" spans="1:25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9" t="str">
        <f>VLOOKUP(Таблица1[[#This Row],[Region]],Таблица5[],2,FALSE)</f>
        <v>Anna Andreadi</v>
      </c>
      <c r="W2659" s="19" t="str">
        <f>IFERROR(VLOOKUP(Таблица1[[#This Row],[Order ID]],Таблица4[],2,FALSE),"")</f>
        <v/>
      </c>
      <c r="X2659" s="19">
        <f>NOT(IFERROR(VLOOKUP(Таблица1[[#This Row],[Order ID]],Таблица4[],2,FALSE),0))*1</f>
        <v>1</v>
      </c>
      <c r="Y2659" s="19">
        <f>IF(SUMPRODUCT(($F$2:$F2659=F2659)*1)&gt;1,0,1)</f>
        <v>0</v>
      </c>
    </row>
    <row r="2660" spans="1:25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9" t="str">
        <f>VLOOKUP(Таблица1[[#This Row],[Region]],Таблица5[],2,FALSE)</f>
        <v>Anna Andreadi</v>
      </c>
      <c r="W2660" s="19" t="str">
        <f>IFERROR(VLOOKUP(Таблица1[[#This Row],[Order ID]],Таблица4[],2,FALSE),"")</f>
        <v/>
      </c>
      <c r="X2660" s="19">
        <f>NOT(IFERROR(VLOOKUP(Таблица1[[#This Row],[Order ID]],Таблица4[],2,FALSE),0))*1</f>
        <v>1</v>
      </c>
      <c r="Y2660" s="19">
        <f>IF(SUMPRODUCT(($F$2:$F2660=F2660)*1)&gt;1,0,1)</f>
        <v>0</v>
      </c>
    </row>
    <row r="2661" spans="1:25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9" t="str">
        <f>VLOOKUP(Таблица1[[#This Row],[Region]],Таблица5[],2,FALSE)</f>
        <v>Anna Andreadi</v>
      </c>
      <c r="W2661" s="19" t="str">
        <f>IFERROR(VLOOKUP(Таблица1[[#This Row],[Order ID]],Таблица4[],2,FALSE),"")</f>
        <v/>
      </c>
      <c r="X2661" s="19">
        <f>NOT(IFERROR(VLOOKUP(Таблица1[[#This Row],[Order ID]],Таблица4[],2,FALSE),0))*1</f>
        <v>1</v>
      </c>
      <c r="Y2661" s="19">
        <f>IF(SUMPRODUCT(($F$2:$F2661=F2661)*1)&gt;1,0,1)</f>
        <v>0</v>
      </c>
    </row>
    <row r="2662" spans="1:25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9" t="str">
        <f>VLOOKUP(Таблица1[[#This Row],[Region]],Таблица5[],2,FALSE)</f>
        <v>Chuck Magee</v>
      </c>
      <c r="W2662" s="19" t="str">
        <f>IFERROR(VLOOKUP(Таблица1[[#This Row],[Order ID]],Таблица4[],2,FALSE),"")</f>
        <v/>
      </c>
      <c r="X2662" s="19">
        <f>NOT(IFERROR(VLOOKUP(Таблица1[[#This Row],[Order ID]],Таблица4[],2,FALSE),0))*1</f>
        <v>1</v>
      </c>
      <c r="Y2662" s="19">
        <f>IF(SUMPRODUCT(($F$2:$F2662=F2662)*1)&gt;1,0,1)</f>
        <v>0</v>
      </c>
    </row>
    <row r="2663" spans="1:25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9" t="str">
        <f>VLOOKUP(Таблица1[[#This Row],[Region]],Таблица5[],2,FALSE)</f>
        <v>Chuck Magee</v>
      </c>
      <c r="W2663" s="19" t="str">
        <f>IFERROR(VLOOKUP(Таблица1[[#This Row],[Order ID]],Таблица4[],2,FALSE),"")</f>
        <v/>
      </c>
      <c r="X2663" s="19">
        <f>NOT(IFERROR(VLOOKUP(Таблица1[[#This Row],[Order ID]],Таблица4[],2,FALSE),0))*1</f>
        <v>1</v>
      </c>
      <c r="Y2663" s="19">
        <f>IF(SUMPRODUCT(($F$2:$F2663=F2663)*1)&gt;1,0,1)</f>
        <v>0</v>
      </c>
    </row>
    <row r="2664" spans="1:25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9" t="str">
        <f>VLOOKUP(Таблица1[[#This Row],[Region]],Таблица5[],2,FALSE)</f>
        <v>Kelly Williams</v>
      </c>
      <c r="W2664" s="19" t="str">
        <f>IFERROR(VLOOKUP(Таблица1[[#This Row],[Order ID]],Таблица4[],2,FALSE),"")</f>
        <v/>
      </c>
      <c r="X2664" s="19">
        <f>NOT(IFERROR(VLOOKUP(Таблица1[[#This Row],[Order ID]],Таблица4[],2,FALSE),0))*1</f>
        <v>1</v>
      </c>
      <c r="Y2664" s="19">
        <f>IF(SUMPRODUCT(($F$2:$F2664=F2664)*1)&gt;1,0,1)</f>
        <v>1</v>
      </c>
    </row>
    <row r="2665" spans="1:25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9" t="str">
        <f>VLOOKUP(Таблица1[[#This Row],[Region]],Таблица5[],2,FALSE)</f>
        <v>Cassandra Brandow</v>
      </c>
      <c r="W2665" s="19" t="str">
        <f>IFERROR(VLOOKUP(Таблица1[[#This Row],[Order ID]],Таблица4[],2,FALSE),"")</f>
        <v/>
      </c>
      <c r="X2665" s="19">
        <f>NOT(IFERROR(VLOOKUP(Таблица1[[#This Row],[Order ID]],Таблица4[],2,FALSE),0))*1</f>
        <v>1</v>
      </c>
      <c r="Y2665" s="19">
        <f>IF(SUMPRODUCT(($F$2:$F2665=F2665)*1)&gt;1,0,1)</f>
        <v>0</v>
      </c>
    </row>
    <row r="2666" spans="1:25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9" t="str">
        <f>VLOOKUP(Таблица1[[#This Row],[Region]],Таблица5[],2,FALSE)</f>
        <v>Cassandra Brandow</v>
      </c>
      <c r="W2666" s="19" t="str">
        <f>IFERROR(VLOOKUP(Таблица1[[#This Row],[Order ID]],Таблица4[],2,FALSE),"")</f>
        <v/>
      </c>
      <c r="X2666" s="19">
        <f>NOT(IFERROR(VLOOKUP(Таблица1[[#This Row],[Order ID]],Таблица4[],2,FALSE),0))*1</f>
        <v>1</v>
      </c>
      <c r="Y2666" s="19">
        <f>IF(SUMPRODUCT(($F$2:$F2666=F2666)*1)&gt;1,0,1)</f>
        <v>0</v>
      </c>
    </row>
    <row r="2667" spans="1:25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9" t="str">
        <f>VLOOKUP(Таблица1[[#This Row],[Region]],Таблица5[],2,FALSE)</f>
        <v>Cassandra Brandow</v>
      </c>
      <c r="W2667" s="19" t="str">
        <f>IFERROR(VLOOKUP(Таблица1[[#This Row],[Order ID]],Таблица4[],2,FALSE),"")</f>
        <v/>
      </c>
      <c r="X2667" s="19">
        <f>NOT(IFERROR(VLOOKUP(Таблица1[[#This Row],[Order ID]],Таблица4[],2,FALSE),0))*1</f>
        <v>1</v>
      </c>
      <c r="Y2667" s="19">
        <f>IF(SUMPRODUCT(($F$2:$F2667=F2667)*1)&gt;1,0,1)</f>
        <v>0</v>
      </c>
    </row>
    <row r="2668" spans="1:25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9" t="str">
        <f>VLOOKUP(Таблица1[[#This Row],[Region]],Таблица5[],2,FALSE)</f>
        <v>Kelly Williams</v>
      </c>
      <c r="W2668" s="19" t="str">
        <f>IFERROR(VLOOKUP(Таблица1[[#This Row],[Order ID]],Таблица4[],2,FALSE),"")</f>
        <v/>
      </c>
      <c r="X2668" s="19">
        <f>NOT(IFERROR(VLOOKUP(Таблица1[[#This Row],[Order ID]],Таблица4[],2,FALSE),0))*1</f>
        <v>1</v>
      </c>
      <c r="Y2668" s="19">
        <f>IF(SUMPRODUCT(($F$2:$F2668=F2668)*1)&gt;1,0,1)</f>
        <v>1</v>
      </c>
    </row>
    <row r="2669" spans="1:25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9" t="str">
        <f>VLOOKUP(Таблица1[[#This Row],[Region]],Таблица5[],2,FALSE)</f>
        <v>Kelly Williams</v>
      </c>
      <c r="W2669" s="19" t="str">
        <f>IFERROR(VLOOKUP(Таблица1[[#This Row],[Order ID]],Таблица4[],2,FALSE),"")</f>
        <v/>
      </c>
      <c r="X2669" s="19">
        <f>NOT(IFERROR(VLOOKUP(Таблица1[[#This Row],[Order ID]],Таблица4[],2,FALSE),0))*1</f>
        <v>1</v>
      </c>
      <c r="Y2669" s="19">
        <f>IF(SUMPRODUCT(($F$2:$F2669=F2669)*1)&gt;1,0,1)</f>
        <v>0</v>
      </c>
    </row>
    <row r="2670" spans="1:25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9" t="str">
        <f>VLOOKUP(Таблица1[[#This Row],[Region]],Таблица5[],2,FALSE)</f>
        <v>Anna Andreadi</v>
      </c>
      <c r="W2670" s="19" t="str">
        <f>IFERROR(VLOOKUP(Таблица1[[#This Row],[Order ID]],Таблица4[],2,FALSE),"")</f>
        <v/>
      </c>
      <c r="X2670" s="19">
        <f>NOT(IFERROR(VLOOKUP(Таблица1[[#This Row],[Order ID]],Таблица4[],2,FALSE),0))*1</f>
        <v>1</v>
      </c>
      <c r="Y2670" s="19">
        <f>IF(SUMPRODUCT(($F$2:$F2670=F2670)*1)&gt;1,0,1)</f>
        <v>1</v>
      </c>
    </row>
    <row r="2671" spans="1:25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9" t="str">
        <f>VLOOKUP(Таблица1[[#This Row],[Region]],Таблица5[],2,FALSE)</f>
        <v>Anna Andreadi</v>
      </c>
      <c r="W2671" s="19" t="str">
        <f>IFERROR(VLOOKUP(Таблица1[[#This Row],[Order ID]],Таблица4[],2,FALSE),"")</f>
        <v/>
      </c>
      <c r="X2671" s="19">
        <f>NOT(IFERROR(VLOOKUP(Таблица1[[#This Row],[Order ID]],Таблица4[],2,FALSE),0))*1</f>
        <v>1</v>
      </c>
      <c r="Y2671" s="19">
        <f>IF(SUMPRODUCT(($F$2:$F2671=F2671)*1)&gt;1,0,1)</f>
        <v>0</v>
      </c>
    </row>
    <row r="2672" spans="1:25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9" t="str">
        <f>VLOOKUP(Таблица1[[#This Row],[Region]],Таблица5[],2,FALSE)</f>
        <v>Chuck Magee</v>
      </c>
      <c r="W2672" s="19">
        <f>IFERROR(VLOOKUP(Таблица1[[#This Row],[Order ID]],Таблица4[],2,FALSE),"")</f>
        <v>1</v>
      </c>
      <c r="X2672" s="19">
        <f>NOT(IFERROR(VLOOKUP(Таблица1[[#This Row],[Order ID]],Таблица4[],2,FALSE),0))*1</f>
        <v>0</v>
      </c>
      <c r="Y2672" s="19">
        <f>IF(SUMPRODUCT(($F$2:$F2672=F2672)*1)&gt;1,0,1)</f>
        <v>1</v>
      </c>
    </row>
    <row r="2673" spans="1:25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9" t="str">
        <f>VLOOKUP(Таблица1[[#This Row],[Region]],Таблица5[],2,FALSE)</f>
        <v>Chuck Magee</v>
      </c>
      <c r="W2673" s="19">
        <f>IFERROR(VLOOKUP(Таблица1[[#This Row],[Order ID]],Таблица4[],2,FALSE),"")</f>
        <v>1</v>
      </c>
      <c r="X2673" s="19">
        <f>NOT(IFERROR(VLOOKUP(Таблица1[[#This Row],[Order ID]],Таблица4[],2,FALSE),0))*1</f>
        <v>0</v>
      </c>
      <c r="Y2673" s="19">
        <f>IF(SUMPRODUCT(($F$2:$F2673=F2673)*1)&gt;1,0,1)</f>
        <v>0</v>
      </c>
    </row>
    <row r="2674" spans="1:25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9" t="str">
        <f>VLOOKUP(Таблица1[[#This Row],[Region]],Таблица5[],2,FALSE)</f>
        <v>Chuck Magee</v>
      </c>
      <c r="W2674" s="19">
        <f>IFERROR(VLOOKUP(Таблица1[[#This Row],[Order ID]],Таблица4[],2,FALSE),"")</f>
        <v>1</v>
      </c>
      <c r="X2674" s="19">
        <f>NOT(IFERROR(VLOOKUP(Таблица1[[#This Row],[Order ID]],Таблица4[],2,FALSE),0))*1</f>
        <v>0</v>
      </c>
      <c r="Y2674" s="19">
        <f>IF(SUMPRODUCT(($F$2:$F2674=F2674)*1)&gt;1,0,1)</f>
        <v>0</v>
      </c>
    </row>
    <row r="2675" spans="1:25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9" t="str">
        <f>VLOOKUP(Таблица1[[#This Row],[Region]],Таблица5[],2,FALSE)</f>
        <v>Chuck Magee</v>
      </c>
      <c r="W2675" s="19">
        <f>IFERROR(VLOOKUP(Таблица1[[#This Row],[Order ID]],Таблица4[],2,FALSE),"")</f>
        <v>1</v>
      </c>
      <c r="X2675" s="19">
        <f>NOT(IFERROR(VLOOKUP(Таблица1[[#This Row],[Order ID]],Таблица4[],2,FALSE),0))*1</f>
        <v>0</v>
      </c>
      <c r="Y2675" s="19">
        <f>IF(SUMPRODUCT(($F$2:$F2675=F2675)*1)&gt;1,0,1)</f>
        <v>0</v>
      </c>
    </row>
    <row r="2676" spans="1:25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9" t="str">
        <f>VLOOKUP(Таблица1[[#This Row],[Region]],Таблица5[],2,FALSE)</f>
        <v>Anna Andreadi</v>
      </c>
      <c r="W2676" s="19" t="str">
        <f>IFERROR(VLOOKUP(Таблица1[[#This Row],[Order ID]],Таблица4[],2,FALSE),"")</f>
        <v/>
      </c>
      <c r="X2676" s="19">
        <f>NOT(IFERROR(VLOOKUP(Таблица1[[#This Row],[Order ID]],Таблица4[],2,FALSE),0))*1</f>
        <v>1</v>
      </c>
      <c r="Y2676" s="19">
        <f>IF(SUMPRODUCT(($F$2:$F2676=F2676)*1)&gt;1,0,1)</f>
        <v>1</v>
      </c>
    </row>
    <row r="2677" spans="1:25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9" t="str">
        <f>VLOOKUP(Таблица1[[#This Row],[Region]],Таблица5[],2,FALSE)</f>
        <v>Cassandra Brandow</v>
      </c>
      <c r="W2677" s="19" t="str">
        <f>IFERROR(VLOOKUP(Таблица1[[#This Row],[Order ID]],Таблица4[],2,FALSE),"")</f>
        <v/>
      </c>
      <c r="X2677" s="19">
        <f>NOT(IFERROR(VLOOKUP(Таблица1[[#This Row],[Order ID]],Таблица4[],2,FALSE),0))*1</f>
        <v>1</v>
      </c>
      <c r="Y2677" s="19">
        <f>IF(SUMPRODUCT(($F$2:$F2677=F2677)*1)&gt;1,0,1)</f>
        <v>0</v>
      </c>
    </row>
    <row r="2678" spans="1:25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9" t="str">
        <f>VLOOKUP(Таблица1[[#This Row],[Region]],Таблица5[],2,FALSE)</f>
        <v>Cassandra Brandow</v>
      </c>
      <c r="W2678" s="19" t="str">
        <f>IFERROR(VLOOKUP(Таблица1[[#This Row],[Order ID]],Таблица4[],2,FALSE),"")</f>
        <v/>
      </c>
      <c r="X2678" s="19">
        <f>NOT(IFERROR(VLOOKUP(Таблица1[[#This Row],[Order ID]],Таблица4[],2,FALSE),0))*1</f>
        <v>1</v>
      </c>
      <c r="Y2678" s="19">
        <f>IF(SUMPRODUCT(($F$2:$F2678=F2678)*1)&gt;1,0,1)</f>
        <v>0</v>
      </c>
    </row>
    <row r="2679" spans="1:25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9" t="str">
        <f>VLOOKUP(Таблица1[[#This Row],[Region]],Таблица5[],2,FALSE)</f>
        <v>Anna Andreadi</v>
      </c>
      <c r="W2679" s="19" t="str">
        <f>IFERROR(VLOOKUP(Таблица1[[#This Row],[Order ID]],Таблица4[],2,FALSE),"")</f>
        <v/>
      </c>
      <c r="X2679" s="19">
        <f>NOT(IFERROR(VLOOKUP(Таблица1[[#This Row],[Order ID]],Таблица4[],2,FALSE),0))*1</f>
        <v>1</v>
      </c>
      <c r="Y2679" s="19">
        <f>IF(SUMPRODUCT(($F$2:$F2679=F2679)*1)&gt;1,0,1)</f>
        <v>1</v>
      </c>
    </row>
    <row r="2680" spans="1:25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9" t="str">
        <f>VLOOKUP(Таблица1[[#This Row],[Region]],Таблица5[],2,FALSE)</f>
        <v>Anna Andreadi</v>
      </c>
      <c r="W2680" s="19" t="str">
        <f>IFERROR(VLOOKUP(Таблица1[[#This Row],[Order ID]],Таблица4[],2,FALSE),"")</f>
        <v/>
      </c>
      <c r="X2680" s="19">
        <f>NOT(IFERROR(VLOOKUP(Таблица1[[#This Row],[Order ID]],Таблица4[],2,FALSE),0))*1</f>
        <v>1</v>
      </c>
      <c r="Y2680" s="19">
        <f>IF(SUMPRODUCT(($F$2:$F2680=F2680)*1)&gt;1,0,1)</f>
        <v>0</v>
      </c>
    </row>
    <row r="2681" spans="1:25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9" t="str">
        <f>VLOOKUP(Таблица1[[#This Row],[Region]],Таблица5[],2,FALSE)</f>
        <v>Kelly Williams</v>
      </c>
      <c r="W2681" s="19" t="str">
        <f>IFERROR(VLOOKUP(Таблица1[[#This Row],[Order ID]],Таблица4[],2,FALSE),"")</f>
        <v/>
      </c>
      <c r="X2681" s="19">
        <f>NOT(IFERROR(VLOOKUP(Таблица1[[#This Row],[Order ID]],Таблица4[],2,FALSE),0))*1</f>
        <v>1</v>
      </c>
      <c r="Y2681" s="19">
        <f>IF(SUMPRODUCT(($F$2:$F2681=F2681)*1)&gt;1,0,1)</f>
        <v>0</v>
      </c>
    </row>
    <row r="2682" spans="1:25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9" t="str">
        <f>VLOOKUP(Таблица1[[#This Row],[Region]],Таблица5[],2,FALSE)</f>
        <v>Kelly Williams</v>
      </c>
      <c r="W2682" s="19" t="str">
        <f>IFERROR(VLOOKUP(Таблица1[[#This Row],[Order ID]],Таблица4[],2,FALSE),"")</f>
        <v/>
      </c>
      <c r="X2682" s="19">
        <f>NOT(IFERROR(VLOOKUP(Таблица1[[#This Row],[Order ID]],Таблица4[],2,FALSE),0))*1</f>
        <v>1</v>
      </c>
      <c r="Y2682" s="19">
        <f>IF(SUMPRODUCT(($F$2:$F2682=F2682)*1)&gt;1,0,1)</f>
        <v>0</v>
      </c>
    </row>
    <row r="2683" spans="1:25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9" t="str">
        <f>VLOOKUP(Таблица1[[#This Row],[Region]],Таблица5[],2,FALSE)</f>
        <v>Kelly Williams</v>
      </c>
      <c r="W2683" s="19" t="str">
        <f>IFERROR(VLOOKUP(Таблица1[[#This Row],[Order ID]],Таблица4[],2,FALSE),"")</f>
        <v/>
      </c>
      <c r="X2683" s="19">
        <f>NOT(IFERROR(VLOOKUP(Таблица1[[#This Row],[Order ID]],Таблица4[],2,FALSE),0))*1</f>
        <v>1</v>
      </c>
      <c r="Y2683" s="19">
        <f>IF(SUMPRODUCT(($F$2:$F2683=F2683)*1)&gt;1,0,1)</f>
        <v>0</v>
      </c>
    </row>
    <row r="2684" spans="1:25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9" t="str">
        <f>VLOOKUP(Таблица1[[#This Row],[Region]],Таблица5[],2,FALSE)</f>
        <v>Kelly Williams</v>
      </c>
      <c r="W2684" s="19" t="str">
        <f>IFERROR(VLOOKUP(Таблица1[[#This Row],[Order ID]],Таблица4[],2,FALSE),"")</f>
        <v/>
      </c>
      <c r="X2684" s="19">
        <f>NOT(IFERROR(VLOOKUP(Таблица1[[#This Row],[Order ID]],Таблица4[],2,FALSE),0))*1</f>
        <v>1</v>
      </c>
      <c r="Y2684" s="19">
        <f>IF(SUMPRODUCT(($F$2:$F2684=F2684)*1)&gt;1,0,1)</f>
        <v>0</v>
      </c>
    </row>
    <row r="2685" spans="1:25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9" t="str">
        <f>VLOOKUP(Таблица1[[#This Row],[Region]],Таблица5[],2,FALSE)</f>
        <v>Kelly Williams</v>
      </c>
      <c r="W2685" s="19" t="str">
        <f>IFERROR(VLOOKUP(Таблица1[[#This Row],[Order ID]],Таблица4[],2,FALSE),"")</f>
        <v/>
      </c>
      <c r="X2685" s="19">
        <f>NOT(IFERROR(VLOOKUP(Таблица1[[#This Row],[Order ID]],Таблица4[],2,FALSE),0))*1</f>
        <v>1</v>
      </c>
      <c r="Y2685" s="19">
        <f>IF(SUMPRODUCT(($F$2:$F2685=F2685)*1)&gt;1,0,1)</f>
        <v>0</v>
      </c>
    </row>
    <row r="2686" spans="1:25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9" t="str">
        <f>VLOOKUP(Таблица1[[#This Row],[Region]],Таблица5[],2,FALSE)</f>
        <v>Anna Andreadi</v>
      </c>
      <c r="W2686" s="19">
        <f>IFERROR(VLOOKUP(Таблица1[[#This Row],[Order ID]],Таблица4[],2,FALSE),"")</f>
        <v>1</v>
      </c>
      <c r="X2686" s="19">
        <f>NOT(IFERROR(VLOOKUP(Таблица1[[#This Row],[Order ID]],Таблица4[],2,FALSE),0))*1</f>
        <v>0</v>
      </c>
      <c r="Y2686" s="19">
        <f>IF(SUMPRODUCT(($F$2:$F2686=F2686)*1)&gt;1,0,1)</f>
        <v>0</v>
      </c>
    </row>
    <row r="2687" spans="1:25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9" t="str">
        <f>VLOOKUP(Таблица1[[#This Row],[Region]],Таблица5[],2,FALSE)</f>
        <v>Cassandra Brandow</v>
      </c>
      <c r="W2687" s="19" t="str">
        <f>IFERROR(VLOOKUP(Таблица1[[#This Row],[Order ID]],Таблица4[],2,FALSE),"")</f>
        <v/>
      </c>
      <c r="X2687" s="19">
        <f>NOT(IFERROR(VLOOKUP(Таблица1[[#This Row],[Order ID]],Таблица4[],2,FALSE),0))*1</f>
        <v>1</v>
      </c>
      <c r="Y2687" s="19">
        <f>IF(SUMPRODUCT(($F$2:$F2687=F2687)*1)&gt;1,0,1)</f>
        <v>0</v>
      </c>
    </row>
    <row r="2688" spans="1:25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9" t="str">
        <f>VLOOKUP(Таблица1[[#This Row],[Region]],Таблица5[],2,FALSE)</f>
        <v>Cassandra Brandow</v>
      </c>
      <c r="W2688" s="19" t="str">
        <f>IFERROR(VLOOKUP(Таблица1[[#This Row],[Order ID]],Таблица4[],2,FALSE),"")</f>
        <v/>
      </c>
      <c r="X2688" s="19">
        <f>NOT(IFERROR(VLOOKUP(Таблица1[[#This Row],[Order ID]],Таблица4[],2,FALSE),0))*1</f>
        <v>1</v>
      </c>
      <c r="Y2688" s="19">
        <f>IF(SUMPRODUCT(($F$2:$F2688=F2688)*1)&gt;1,0,1)</f>
        <v>0</v>
      </c>
    </row>
    <row r="2689" spans="1:25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9" t="str">
        <f>VLOOKUP(Таблица1[[#This Row],[Region]],Таблица5[],2,FALSE)</f>
        <v>Kelly Williams</v>
      </c>
      <c r="W2689" s="19" t="str">
        <f>IFERROR(VLOOKUP(Таблица1[[#This Row],[Order ID]],Таблица4[],2,FALSE),"")</f>
        <v/>
      </c>
      <c r="X2689" s="19">
        <f>NOT(IFERROR(VLOOKUP(Таблица1[[#This Row],[Order ID]],Таблица4[],2,FALSE),0))*1</f>
        <v>1</v>
      </c>
      <c r="Y2689" s="19">
        <f>IF(SUMPRODUCT(($F$2:$F2689=F2689)*1)&gt;1,0,1)</f>
        <v>0</v>
      </c>
    </row>
    <row r="2690" spans="1:25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9" t="str">
        <f>VLOOKUP(Таблица1[[#This Row],[Region]],Таблица5[],2,FALSE)</f>
        <v>Anna Andreadi</v>
      </c>
      <c r="W2690" s="19">
        <f>IFERROR(VLOOKUP(Таблица1[[#This Row],[Order ID]],Таблица4[],2,FALSE),"")</f>
        <v>1</v>
      </c>
      <c r="X2690" s="19">
        <f>NOT(IFERROR(VLOOKUP(Таблица1[[#This Row],[Order ID]],Таблица4[],2,FALSE),0))*1</f>
        <v>0</v>
      </c>
      <c r="Y2690" s="19">
        <f>IF(SUMPRODUCT(($F$2:$F2690=F2690)*1)&gt;1,0,1)</f>
        <v>0</v>
      </c>
    </row>
    <row r="2691" spans="1:25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9" t="str">
        <f>VLOOKUP(Таблица1[[#This Row],[Region]],Таблица5[],2,FALSE)</f>
        <v>Kelly Williams</v>
      </c>
      <c r="W2691" s="19" t="str">
        <f>IFERROR(VLOOKUP(Таблица1[[#This Row],[Order ID]],Таблица4[],2,FALSE),"")</f>
        <v/>
      </c>
      <c r="X2691" s="19">
        <f>NOT(IFERROR(VLOOKUP(Таблица1[[#This Row],[Order ID]],Таблица4[],2,FALSE),0))*1</f>
        <v>1</v>
      </c>
      <c r="Y2691" s="19">
        <f>IF(SUMPRODUCT(($F$2:$F2691=F2691)*1)&gt;1,0,1)</f>
        <v>0</v>
      </c>
    </row>
    <row r="2692" spans="1:25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9" t="str">
        <f>VLOOKUP(Таблица1[[#This Row],[Region]],Таблица5[],2,FALSE)</f>
        <v>Chuck Magee</v>
      </c>
      <c r="W2692" s="19" t="str">
        <f>IFERROR(VLOOKUP(Таблица1[[#This Row],[Order ID]],Таблица4[],2,FALSE),"")</f>
        <v/>
      </c>
      <c r="X2692" s="19">
        <f>NOT(IFERROR(VLOOKUP(Таблица1[[#This Row],[Order ID]],Таблица4[],2,FALSE),0))*1</f>
        <v>1</v>
      </c>
      <c r="Y2692" s="19">
        <f>IF(SUMPRODUCT(($F$2:$F2692=F2692)*1)&gt;1,0,1)</f>
        <v>0</v>
      </c>
    </row>
    <row r="2693" spans="1:25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9" t="str">
        <f>VLOOKUP(Таблица1[[#This Row],[Region]],Таблица5[],2,FALSE)</f>
        <v>Anna Andreadi</v>
      </c>
      <c r="W2693" s="19" t="str">
        <f>IFERROR(VLOOKUP(Таблица1[[#This Row],[Order ID]],Таблица4[],2,FALSE),"")</f>
        <v/>
      </c>
      <c r="X2693" s="19">
        <f>NOT(IFERROR(VLOOKUP(Таблица1[[#This Row],[Order ID]],Таблица4[],2,FALSE),0))*1</f>
        <v>1</v>
      </c>
      <c r="Y2693" s="19">
        <f>IF(SUMPRODUCT(($F$2:$F2693=F2693)*1)&gt;1,0,1)</f>
        <v>0</v>
      </c>
    </row>
    <row r="2694" spans="1:25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9" t="str">
        <f>VLOOKUP(Таблица1[[#This Row],[Region]],Таблица5[],2,FALSE)</f>
        <v>Anna Andreadi</v>
      </c>
      <c r="W2694" s="19" t="str">
        <f>IFERROR(VLOOKUP(Таблица1[[#This Row],[Order ID]],Таблица4[],2,FALSE),"")</f>
        <v/>
      </c>
      <c r="X2694" s="19">
        <f>NOT(IFERROR(VLOOKUP(Таблица1[[#This Row],[Order ID]],Таблица4[],2,FALSE),0))*1</f>
        <v>1</v>
      </c>
      <c r="Y2694" s="19">
        <f>IF(SUMPRODUCT(($F$2:$F2694=F2694)*1)&gt;1,0,1)</f>
        <v>0</v>
      </c>
    </row>
    <row r="2695" spans="1:25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9" t="str">
        <f>VLOOKUP(Таблица1[[#This Row],[Region]],Таблица5[],2,FALSE)</f>
        <v>Anna Andreadi</v>
      </c>
      <c r="W2695" s="19" t="str">
        <f>IFERROR(VLOOKUP(Таблица1[[#This Row],[Order ID]],Таблица4[],2,FALSE),"")</f>
        <v/>
      </c>
      <c r="X2695" s="19">
        <f>NOT(IFERROR(VLOOKUP(Таблица1[[#This Row],[Order ID]],Таблица4[],2,FALSE),0))*1</f>
        <v>1</v>
      </c>
      <c r="Y2695" s="19">
        <f>IF(SUMPRODUCT(($F$2:$F2695=F2695)*1)&gt;1,0,1)</f>
        <v>0</v>
      </c>
    </row>
    <row r="2696" spans="1:25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9" t="str">
        <f>VLOOKUP(Таблица1[[#This Row],[Region]],Таблица5[],2,FALSE)</f>
        <v>Cassandra Brandow</v>
      </c>
      <c r="W2696" s="19" t="str">
        <f>IFERROR(VLOOKUP(Таблица1[[#This Row],[Order ID]],Таблица4[],2,FALSE),"")</f>
        <v/>
      </c>
      <c r="X2696" s="19">
        <f>NOT(IFERROR(VLOOKUP(Таблица1[[#This Row],[Order ID]],Таблица4[],2,FALSE),0))*1</f>
        <v>1</v>
      </c>
      <c r="Y2696" s="19">
        <f>IF(SUMPRODUCT(($F$2:$F2696=F2696)*1)&gt;1,0,1)</f>
        <v>0</v>
      </c>
    </row>
    <row r="2697" spans="1:25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9" t="str">
        <f>VLOOKUP(Таблица1[[#This Row],[Region]],Таблица5[],2,FALSE)</f>
        <v>Chuck Magee</v>
      </c>
      <c r="W2697" s="19" t="str">
        <f>IFERROR(VLOOKUP(Таблица1[[#This Row],[Order ID]],Таблица4[],2,FALSE),"")</f>
        <v/>
      </c>
      <c r="X2697" s="19">
        <f>NOT(IFERROR(VLOOKUP(Таблица1[[#This Row],[Order ID]],Таблица4[],2,FALSE),0))*1</f>
        <v>1</v>
      </c>
      <c r="Y2697" s="19">
        <f>IF(SUMPRODUCT(($F$2:$F2697=F2697)*1)&gt;1,0,1)</f>
        <v>1</v>
      </c>
    </row>
    <row r="2698" spans="1:25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9" t="str">
        <f>VLOOKUP(Таблица1[[#This Row],[Region]],Таблица5[],2,FALSE)</f>
        <v>Cassandra Brandow</v>
      </c>
      <c r="W2698" s="19" t="str">
        <f>IFERROR(VLOOKUP(Таблица1[[#This Row],[Order ID]],Таблица4[],2,FALSE),"")</f>
        <v/>
      </c>
      <c r="X2698" s="19">
        <f>NOT(IFERROR(VLOOKUP(Таблица1[[#This Row],[Order ID]],Таблица4[],2,FALSE),0))*1</f>
        <v>1</v>
      </c>
      <c r="Y2698" s="19">
        <f>IF(SUMPRODUCT(($F$2:$F2698=F2698)*1)&gt;1,0,1)</f>
        <v>0</v>
      </c>
    </row>
    <row r="2699" spans="1:25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9" t="str">
        <f>VLOOKUP(Таблица1[[#This Row],[Region]],Таблица5[],2,FALSE)</f>
        <v>Cassandra Brandow</v>
      </c>
      <c r="W2699" s="19" t="str">
        <f>IFERROR(VLOOKUP(Таблица1[[#This Row],[Order ID]],Таблица4[],2,FALSE),"")</f>
        <v/>
      </c>
      <c r="X2699" s="19">
        <f>NOT(IFERROR(VLOOKUP(Таблица1[[#This Row],[Order ID]],Таблица4[],2,FALSE),0))*1</f>
        <v>1</v>
      </c>
      <c r="Y2699" s="19">
        <f>IF(SUMPRODUCT(($F$2:$F2699=F2699)*1)&gt;1,0,1)</f>
        <v>0</v>
      </c>
    </row>
    <row r="2700" spans="1:25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9" t="str">
        <f>VLOOKUP(Таблица1[[#This Row],[Region]],Таблица5[],2,FALSE)</f>
        <v>Cassandra Brandow</v>
      </c>
      <c r="W2700" s="19" t="str">
        <f>IFERROR(VLOOKUP(Таблица1[[#This Row],[Order ID]],Таблица4[],2,FALSE),"")</f>
        <v/>
      </c>
      <c r="X2700" s="19">
        <f>NOT(IFERROR(VLOOKUP(Таблица1[[#This Row],[Order ID]],Таблица4[],2,FALSE),0))*1</f>
        <v>1</v>
      </c>
      <c r="Y2700" s="19">
        <f>IF(SUMPRODUCT(($F$2:$F2700=F2700)*1)&gt;1,0,1)</f>
        <v>0</v>
      </c>
    </row>
    <row r="2701" spans="1:25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9" t="str">
        <f>VLOOKUP(Таблица1[[#This Row],[Region]],Таблица5[],2,FALSE)</f>
        <v>Cassandra Brandow</v>
      </c>
      <c r="W2701" s="19" t="str">
        <f>IFERROR(VLOOKUP(Таблица1[[#This Row],[Order ID]],Таблица4[],2,FALSE),"")</f>
        <v/>
      </c>
      <c r="X2701" s="19">
        <f>NOT(IFERROR(VLOOKUP(Таблица1[[#This Row],[Order ID]],Таблица4[],2,FALSE),0))*1</f>
        <v>1</v>
      </c>
      <c r="Y2701" s="19">
        <f>IF(SUMPRODUCT(($F$2:$F2701=F2701)*1)&gt;1,0,1)</f>
        <v>0</v>
      </c>
    </row>
    <row r="2702" spans="1:25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9" t="str">
        <f>VLOOKUP(Таблица1[[#This Row],[Region]],Таблица5[],2,FALSE)</f>
        <v>Cassandra Brandow</v>
      </c>
      <c r="W2702" s="19" t="str">
        <f>IFERROR(VLOOKUP(Таблица1[[#This Row],[Order ID]],Таблица4[],2,FALSE),"")</f>
        <v/>
      </c>
      <c r="X2702" s="19">
        <f>NOT(IFERROR(VLOOKUP(Таблица1[[#This Row],[Order ID]],Таблица4[],2,FALSE),0))*1</f>
        <v>1</v>
      </c>
      <c r="Y2702" s="19">
        <f>IF(SUMPRODUCT(($F$2:$F2702=F2702)*1)&gt;1,0,1)</f>
        <v>0</v>
      </c>
    </row>
    <row r="2703" spans="1:25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9" t="str">
        <f>VLOOKUP(Таблица1[[#This Row],[Region]],Таблица5[],2,FALSE)</f>
        <v>Cassandra Brandow</v>
      </c>
      <c r="W2703" s="19" t="str">
        <f>IFERROR(VLOOKUP(Таблица1[[#This Row],[Order ID]],Таблица4[],2,FALSE),"")</f>
        <v/>
      </c>
      <c r="X2703" s="19">
        <f>NOT(IFERROR(VLOOKUP(Таблица1[[#This Row],[Order ID]],Таблица4[],2,FALSE),0))*1</f>
        <v>1</v>
      </c>
      <c r="Y2703" s="19">
        <f>IF(SUMPRODUCT(($F$2:$F2703=F2703)*1)&gt;1,0,1)</f>
        <v>0</v>
      </c>
    </row>
    <row r="2704" spans="1:25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9" t="str">
        <f>VLOOKUP(Таблица1[[#This Row],[Region]],Таблица5[],2,FALSE)</f>
        <v>Cassandra Brandow</v>
      </c>
      <c r="W2704" s="19" t="str">
        <f>IFERROR(VLOOKUP(Таблица1[[#This Row],[Order ID]],Таблица4[],2,FALSE),"")</f>
        <v/>
      </c>
      <c r="X2704" s="19">
        <f>NOT(IFERROR(VLOOKUP(Таблица1[[#This Row],[Order ID]],Таблица4[],2,FALSE),0))*1</f>
        <v>1</v>
      </c>
      <c r="Y2704" s="19">
        <f>IF(SUMPRODUCT(($F$2:$F2704=F2704)*1)&gt;1,0,1)</f>
        <v>0</v>
      </c>
    </row>
    <row r="2705" spans="1:25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9" t="str">
        <f>VLOOKUP(Таблица1[[#This Row],[Region]],Таблица5[],2,FALSE)</f>
        <v>Chuck Magee</v>
      </c>
      <c r="W2705" s="19" t="str">
        <f>IFERROR(VLOOKUP(Таблица1[[#This Row],[Order ID]],Таблица4[],2,FALSE),"")</f>
        <v/>
      </c>
      <c r="X2705" s="19">
        <f>NOT(IFERROR(VLOOKUP(Таблица1[[#This Row],[Order ID]],Таблица4[],2,FALSE),0))*1</f>
        <v>1</v>
      </c>
      <c r="Y2705" s="19">
        <f>IF(SUMPRODUCT(($F$2:$F2705=F2705)*1)&gt;1,0,1)</f>
        <v>0</v>
      </c>
    </row>
    <row r="2706" spans="1:25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9" t="str">
        <f>VLOOKUP(Таблица1[[#This Row],[Region]],Таблица5[],2,FALSE)</f>
        <v>Chuck Magee</v>
      </c>
      <c r="W2706" s="19" t="str">
        <f>IFERROR(VLOOKUP(Таблица1[[#This Row],[Order ID]],Таблица4[],2,FALSE),"")</f>
        <v/>
      </c>
      <c r="X2706" s="19">
        <f>NOT(IFERROR(VLOOKUP(Таблица1[[#This Row],[Order ID]],Таблица4[],2,FALSE),0))*1</f>
        <v>1</v>
      </c>
      <c r="Y2706" s="19">
        <f>IF(SUMPRODUCT(($F$2:$F2706=F2706)*1)&gt;1,0,1)</f>
        <v>0</v>
      </c>
    </row>
    <row r="2707" spans="1:25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9" t="str">
        <f>VLOOKUP(Таблица1[[#This Row],[Region]],Таблица5[],2,FALSE)</f>
        <v>Anna Andreadi</v>
      </c>
      <c r="W2707" s="19" t="str">
        <f>IFERROR(VLOOKUP(Таблица1[[#This Row],[Order ID]],Таблица4[],2,FALSE),"")</f>
        <v/>
      </c>
      <c r="X2707" s="19">
        <f>NOT(IFERROR(VLOOKUP(Таблица1[[#This Row],[Order ID]],Таблица4[],2,FALSE),0))*1</f>
        <v>1</v>
      </c>
      <c r="Y2707" s="19">
        <f>IF(SUMPRODUCT(($F$2:$F2707=F2707)*1)&gt;1,0,1)</f>
        <v>0</v>
      </c>
    </row>
    <row r="2708" spans="1:25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9" t="str">
        <f>VLOOKUP(Таблица1[[#This Row],[Region]],Таблица5[],2,FALSE)</f>
        <v>Anna Andreadi</v>
      </c>
      <c r="W2708" s="19" t="str">
        <f>IFERROR(VLOOKUP(Таблица1[[#This Row],[Order ID]],Таблица4[],2,FALSE),"")</f>
        <v/>
      </c>
      <c r="X2708" s="19">
        <f>NOT(IFERROR(VLOOKUP(Таблица1[[#This Row],[Order ID]],Таблица4[],2,FALSE),0))*1</f>
        <v>1</v>
      </c>
      <c r="Y2708" s="19">
        <f>IF(SUMPRODUCT(($F$2:$F2708=F2708)*1)&gt;1,0,1)</f>
        <v>0</v>
      </c>
    </row>
    <row r="2709" spans="1:25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9" t="str">
        <f>VLOOKUP(Таблица1[[#This Row],[Region]],Таблица5[],2,FALSE)</f>
        <v>Anna Andreadi</v>
      </c>
      <c r="W2709" s="19" t="str">
        <f>IFERROR(VLOOKUP(Таблица1[[#This Row],[Order ID]],Таблица4[],2,FALSE),"")</f>
        <v/>
      </c>
      <c r="X2709" s="19">
        <f>NOT(IFERROR(VLOOKUP(Таблица1[[#This Row],[Order ID]],Таблица4[],2,FALSE),0))*1</f>
        <v>1</v>
      </c>
      <c r="Y2709" s="19">
        <f>IF(SUMPRODUCT(($F$2:$F2709=F2709)*1)&gt;1,0,1)</f>
        <v>0</v>
      </c>
    </row>
    <row r="2710" spans="1:25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9" t="str">
        <f>VLOOKUP(Таблица1[[#This Row],[Region]],Таблица5[],2,FALSE)</f>
        <v>Anna Andreadi</v>
      </c>
      <c r="W2710" s="19" t="str">
        <f>IFERROR(VLOOKUP(Таблица1[[#This Row],[Order ID]],Таблица4[],2,FALSE),"")</f>
        <v/>
      </c>
      <c r="X2710" s="19">
        <f>NOT(IFERROR(VLOOKUP(Таблица1[[#This Row],[Order ID]],Таблица4[],2,FALSE),0))*1</f>
        <v>1</v>
      </c>
      <c r="Y2710" s="19">
        <f>IF(SUMPRODUCT(($F$2:$F2710=F2710)*1)&gt;1,0,1)</f>
        <v>0</v>
      </c>
    </row>
    <row r="2711" spans="1:25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9" t="str">
        <f>VLOOKUP(Таблица1[[#This Row],[Region]],Таблица5[],2,FALSE)</f>
        <v>Anna Andreadi</v>
      </c>
      <c r="W2711" s="19" t="str">
        <f>IFERROR(VLOOKUP(Таблица1[[#This Row],[Order ID]],Таблица4[],2,FALSE),"")</f>
        <v/>
      </c>
      <c r="X2711" s="19">
        <f>NOT(IFERROR(VLOOKUP(Таблица1[[#This Row],[Order ID]],Таблица4[],2,FALSE),0))*1</f>
        <v>1</v>
      </c>
      <c r="Y2711" s="19">
        <f>IF(SUMPRODUCT(($F$2:$F2711=F2711)*1)&gt;1,0,1)</f>
        <v>0</v>
      </c>
    </row>
    <row r="2712" spans="1:25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9" t="str">
        <f>VLOOKUP(Таблица1[[#This Row],[Region]],Таблица5[],2,FALSE)</f>
        <v>Cassandra Brandow</v>
      </c>
      <c r="W2712" s="19" t="str">
        <f>IFERROR(VLOOKUP(Таблица1[[#This Row],[Order ID]],Таблица4[],2,FALSE),"")</f>
        <v/>
      </c>
      <c r="X2712" s="19">
        <f>NOT(IFERROR(VLOOKUP(Таблица1[[#This Row],[Order ID]],Таблица4[],2,FALSE),0))*1</f>
        <v>1</v>
      </c>
      <c r="Y2712" s="19">
        <f>IF(SUMPRODUCT(($F$2:$F2712=F2712)*1)&gt;1,0,1)</f>
        <v>0</v>
      </c>
    </row>
    <row r="2713" spans="1:25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9" t="str">
        <f>VLOOKUP(Таблица1[[#This Row],[Region]],Таблица5[],2,FALSE)</f>
        <v>Chuck Magee</v>
      </c>
      <c r="W2713" s="19" t="str">
        <f>IFERROR(VLOOKUP(Таблица1[[#This Row],[Order ID]],Таблица4[],2,FALSE),"")</f>
        <v/>
      </c>
      <c r="X2713" s="19">
        <f>NOT(IFERROR(VLOOKUP(Таблица1[[#This Row],[Order ID]],Таблица4[],2,FALSE),0))*1</f>
        <v>1</v>
      </c>
      <c r="Y2713" s="19">
        <f>IF(SUMPRODUCT(($F$2:$F2713=F2713)*1)&gt;1,0,1)</f>
        <v>0</v>
      </c>
    </row>
    <row r="2714" spans="1:25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9" t="str">
        <f>VLOOKUP(Таблица1[[#This Row],[Region]],Таблица5[],2,FALSE)</f>
        <v>Chuck Magee</v>
      </c>
      <c r="W2714" s="19" t="str">
        <f>IFERROR(VLOOKUP(Таблица1[[#This Row],[Order ID]],Таблица4[],2,FALSE),"")</f>
        <v/>
      </c>
      <c r="X2714" s="19">
        <f>NOT(IFERROR(VLOOKUP(Таблица1[[#This Row],[Order ID]],Таблица4[],2,FALSE),0))*1</f>
        <v>1</v>
      </c>
      <c r="Y2714" s="19">
        <f>IF(SUMPRODUCT(($F$2:$F2714=F2714)*1)&gt;1,0,1)</f>
        <v>0</v>
      </c>
    </row>
    <row r="2715" spans="1:25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9" t="str">
        <f>VLOOKUP(Таблица1[[#This Row],[Region]],Таблица5[],2,FALSE)</f>
        <v>Cassandra Brandow</v>
      </c>
      <c r="W2715" s="19" t="str">
        <f>IFERROR(VLOOKUP(Таблица1[[#This Row],[Order ID]],Таблица4[],2,FALSE),"")</f>
        <v/>
      </c>
      <c r="X2715" s="19">
        <f>NOT(IFERROR(VLOOKUP(Таблица1[[#This Row],[Order ID]],Таблица4[],2,FALSE),0))*1</f>
        <v>1</v>
      </c>
      <c r="Y2715" s="19">
        <f>IF(SUMPRODUCT(($F$2:$F2715=F2715)*1)&gt;1,0,1)</f>
        <v>0</v>
      </c>
    </row>
    <row r="2716" spans="1:25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9" t="str">
        <f>VLOOKUP(Таблица1[[#This Row],[Region]],Таблица5[],2,FALSE)</f>
        <v>Anna Andreadi</v>
      </c>
      <c r="W2716" s="19" t="str">
        <f>IFERROR(VLOOKUP(Таблица1[[#This Row],[Order ID]],Таблица4[],2,FALSE),"")</f>
        <v/>
      </c>
      <c r="X2716" s="19">
        <f>NOT(IFERROR(VLOOKUP(Таблица1[[#This Row],[Order ID]],Таблица4[],2,FALSE),0))*1</f>
        <v>1</v>
      </c>
      <c r="Y2716" s="19">
        <f>IF(SUMPRODUCT(($F$2:$F2716=F2716)*1)&gt;1,0,1)</f>
        <v>0</v>
      </c>
    </row>
    <row r="2717" spans="1:25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9" t="str">
        <f>VLOOKUP(Таблица1[[#This Row],[Region]],Таблица5[],2,FALSE)</f>
        <v>Chuck Magee</v>
      </c>
      <c r="W2717" s="19" t="str">
        <f>IFERROR(VLOOKUP(Таблица1[[#This Row],[Order ID]],Таблица4[],2,FALSE),"")</f>
        <v/>
      </c>
      <c r="X2717" s="19">
        <f>NOT(IFERROR(VLOOKUP(Таблица1[[#This Row],[Order ID]],Таблица4[],2,FALSE),0))*1</f>
        <v>1</v>
      </c>
      <c r="Y2717" s="19">
        <f>IF(SUMPRODUCT(($F$2:$F2717=F2717)*1)&gt;1,0,1)</f>
        <v>0</v>
      </c>
    </row>
    <row r="2718" spans="1:25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9" t="str">
        <f>VLOOKUP(Таблица1[[#This Row],[Region]],Таблица5[],2,FALSE)</f>
        <v>Cassandra Brandow</v>
      </c>
      <c r="W2718" s="19" t="str">
        <f>IFERROR(VLOOKUP(Таблица1[[#This Row],[Order ID]],Таблица4[],2,FALSE),"")</f>
        <v/>
      </c>
      <c r="X2718" s="19">
        <f>NOT(IFERROR(VLOOKUP(Таблица1[[#This Row],[Order ID]],Таблица4[],2,FALSE),0))*1</f>
        <v>1</v>
      </c>
      <c r="Y2718" s="19">
        <f>IF(SUMPRODUCT(($F$2:$F2718=F2718)*1)&gt;1,0,1)</f>
        <v>1</v>
      </c>
    </row>
    <row r="2719" spans="1:25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9" t="str">
        <f>VLOOKUP(Таблица1[[#This Row],[Region]],Таблица5[],2,FALSE)</f>
        <v>Chuck Magee</v>
      </c>
      <c r="W2719" s="19" t="str">
        <f>IFERROR(VLOOKUP(Таблица1[[#This Row],[Order ID]],Таблица4[],2,FALSE),"")</f>
        <v/>
      </c>
      <c r="X2719" s="19">
        <f>NOT(IFERROR(VLOOKUP(Таблица1[[#This Row],[Order ID]],Таблица4[],2,FALSE),0))*1</f>
        <v>1</v>
      </c>
      <c r="Y2719" s="19">
        <f>IF(SUMPRODUCT(($F$2:$F2719=F2719)*1)&gt;1,0,1)</f>
        <v>0</v>
      </c>
    </row>
    <row r="2720" spans="1:25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9" t="str">
        <f>VLOOKUP(Таблица1[[#This Row],[Region]],Таблица5[],2,FALSE)</f>
        <v>Anna Andreadi</v>
      </c>
      <c r="W2720" s="19" t="str">
        <f>IFERROR(VLOOKUP(Таблица1[[#This Row],[Order ID]],Таблица4[],2,FALSE),"")</f>
        <v/>
      </c>
      <c r="X2720" s="19">
        <f>NOT(IFERROR(VLOOKUP(Таблица1[[#This Row],[Order ID]],Таблица4[],2,FALSE),0))*1</f>
        <v>1</v>
      </c>
      <c r="Y2720" s="19">
        <f>IF(SUMPRODUCT(($F$2:$F2720=F2720)*1)&gt;1,0,1)</f>
        <v>0</v>
      </c>
    </row>
    <row r="2721" spans="1:25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9" t="str">
        <f>VLOOKUP(Таблица1[[#This Row],[Region]],Таблица5[],2,FALSE)</f>
        <v>Kelly Williams</v>
      </c>
      <c r="W2721" s="19" t="str">
        <f>IFERROR(VLOOKUP(Таблица1[[#This Row],[Order ID]],Таблица4[],2,FALSE),"")</f>
        <v/>
      </c>
      <c r="X2721" s="19">
        <f>NOT(IFERROR(VLOOKUP(Таблица1[[#This Row],[Order ID]],Таблица4[],2,FALSE),0))*1</f>
        <v>1</v>
      </c>
      <c r="Y2721" s="19">
        <f>IF(SUMPRODUCT(($F$2:$F2721=F2721)*1)&gt;1,0,1)</f>
        <v>0</v>
      </c>
    </row>
    <row r="2722" spans="1:25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9" t="str">
        <f>VLOOKUP(Таблица1[[#This Row],[Region]],Таблица5[],2,FALSE)</f>
        <v>Cassandra Brandow</v>
      </c>
      <c r="W2722" s="19" t="str">
        <f>IFERROR(VLOOKUP(Таблица1[[#This Row],[Order ID]],Таблица4[],2,FALSE),"")</f>
        <v/>
      </c>
      <c r="X2722" s="19">
        <f>NOT(IFERROR(VLOOKUP(Таблица1[[#This Row],[Order ID]],Таблица4[],2,FALSE),0))*1</f>
        <v>1</v>
      </c>
      <c r="Y2722" s="19">
        <f>IF(SUMPRODUCT(($F$2:$F2722=F2722)*1)&gt;1,0,1)</f>
        <v>0</v>
      </c>
    </row>
    <row r="2723" spans="1:25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9" t="str">
        <f>VLOOKUP(Таблица1[[#This Row],[Region]],Таблица5[],2,FALSE)</f>
        <v>Cassandra Brandow</v>
      </c>
      <c r="W2723" s="19" t="str">
        <f>IFERROR(VLOOKUP(Таблица1[[#This Row],[Order ID]],Таблица4[],2,FALSE),"")</f>
        <v/>
      </c>
      <c r="X2723" s="19">
        <f>NOT(IFERROR(VLOOKUP(Таблица1[[#This Row],[Order ID]],Таблица4[],2,FALSE),0))*1</f>
        <v>1</v>
      </c>
      <c r="Y2723" s="19">
        <f>IF(SUMPRODUCT(($F$2:$F2723=F2723)*1)&gt;1,0,1)</f>
        <v>0</v>
      </c>
    </row>
    <row r="2724" spans="1:25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9" t="str">
        <f>VLOOKUP(Таблица1[[#This Row],[Region]],Таблица5[],2,FALSE)</f>
        <v>Cassandra Brandow</v>
      </c>
      <c r="W2724" s="19" t="str">
        <f>IFERROR(VLOOKUP(Таблица1[[#This Row],[Order ID]],Таблица4[],2,FALSE),"")</f>
        <v/>
      </c>
      <c r="X2724" s="19">
        <f>NOT(IFERROR(VLOOKUP(Таблица1[[#This Row],[Order ID]],Таблица4[],2,FALSE),0))*1</f>
        <v>1</v>
      </c>
      <c r="Y2724" s="19">
        <f>IF(SUMPRODUCT(($F$2:$F2724=F2724)*1)&gt;1,0,1)</f>
        <v>0</v>
      </c>
    </row>
    <row r="2725" spans="1:25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9" t="str">
        <f>VLOOKUP(Таблица1[[#This Row],[Region]],Таблица5[],2,FALSE)</f>
        <v>Anna Andreadi</v>
      </c>
      <c r="W2725" s="19" t="str">
        <f>IFERROR(VLOOKUP(Таблица1[[#This Row],[Order ID]],Таблица4[],2,FALSE),"")</f>
        <v/>
      </c>
      <c r="X2725" s="19">
        <f>NOT(IFERROR(VLOOKUP(Таблица1[[#This Row],[Order ID]],Таблица4[],2,FALSE),0))*1</f>
        <v>1</v>
      </c>
      <c r="Y2725" s="19">
        <f>IF(SUMPRODUCT(($F$2:$F2725=F2725)*1)&gt;1,0,1)</f>
        <v>1</v>
      </c>
    </row>
    <row r="2726" spans="1:25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9" t="str">
        <f>VLOOKUP(Таблица1[[#This Row],[Region]],Таблица5[],2,FALSE)</f>
        <v>Anna Andreadi</v>
      </c>
      <c r="W2726" s="19" t="str">
        <f>IFERROR(VLOOKUP(Таблица1[[#This Row],[Order ID]],Таблица4[],2,FALSE),"")</f>
        <v/>
      </c>
      <c r="X2726" s="19">
        <f>NOT(IFERROR(VLOOKUP(Таблица1[[#This Row],[Order ID]],Таблица4[],2,FALSE),0))*1</f>
        <v>1</v>
      </c>
      <c r="Y2726" s="19">
        <f>IF(SUMPRODUCT(($F$2:$F2726=F2726)*1)&gt;1,0,1)</f>
        <v>0</v>
      </c>
    </row>
    <row r="2727" spans="1:25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9" t="str">
        <f>VLOOKUP(Таблица1[[#This Row],[Region]],Таблица5[],2,FALSE)</f>
        <v>Chuck Magee</v>
      </c>
      <c r="W2727" s="19" t="str">
        <f>IFERROR(VLOOKUP(Таблица1[[#This Row],[Order ID]],Таблица4[],2,FALSE),"")</f>
        <v/>
      </c>
      <c r="X2727" s="19">
        <f>NOT(IFERROR(VLOOKUP(Таблица1[[#This Row],[Order ID]],Таблица4[],2,FALSE),0))*1</f>
        <v>1</v>
      </c>
      <c r="Y2727" s="19">
        <f>IF(SUMPRODUCT(($F$2:$F2727=F2727)*1)&gt;1,0,1)</f>
        <v>0</v>
      </c>
    </row>
    <row r="2728" spans="1:25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9" t="str">
        <f>VLOOKUP(Таблица1[[#This Row],[Region]],Таблица5[],2,FALSE)</f>
        <v>Chuck Magee</v>
      </c>
      <c r="W2728" s="19" t="str">
        <f>IFERROR(VLOOKUP(Таблица1[[#This Row],[Order ID]],Таблица4[],2,FALSE),"")</f>
        <v/>
      </c>
      <c r="X2728" s="19">
        <f>NOT(IFERROR(VLOOKUP(Таблица1[[#This Row],[Order ID]],Таблица4[],2,FALSE),0))*1</f>
        <v>1</v>
      </c>
      <c r="Y2728" s="19">
        <f>IF(SUMPRODUCT(($F$2:$F2728=F2728)*1)&gt;1,0,1)</f>
        <v>0</v>
      </c>
    </row>
    <row r="2729" spans="1:25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9" t="str">
        <f>VLOOKUP(Таблица1[[#This Row],[Region]],Таблица5[],2,FALSE)</f>
        <v>Chuck Magee</v>
      </c>
      <c r="W2729" s="19" t="str">
        <f>IFERROR(VLOOKUP(Таблица1[[#This Row],[Order ID]],Таблица4[],2,FALSE),"")</f>
        <v/>
      </c>
      <c r="X2729" s="19">
        <f>NOT(IFERROR(VLOOKUP(Таблица1[[#This Row],[Order ID]],Таблица4[],2,FALSE),0))*1</f>
        <v>1</v>
      </c>
      <c r="Y2729" s="19">
        <f>IF(SUMPRODUCT(($F$2:$F2729=F2729)*1)&gt;1,0,1)</f>
        <v>0</v>
      </c>
    </row>
    <row r="2730" spans="1:25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9" t="str">
        <f>VLOOKUP(Таблица1[[#This Row],[Region]],Таблица5[],2,FALSE)</f>
        <v>Chuck Magee</v>
      </c>
      <c r="W2730" s="19" t="str">
        <f>IFERROR(VLOOKUP(Таблица1[[#This Row],[Order ID]],Таблица4[],2,FALSE),"")</f>
        <v/>
      </c>
      <c r="X2730" s="19">
        <f>NOT(IFERROR(VLOOKUP(Таблица1[[#This Row],[Order ID]],Таблица4[],2,FALSE),0))*1</f>
        <v>1</v>
      </c>
      <c r="Y2730" s="19">
        <f>IF(SUMPRODUCT(($F$2:$F2730=F2730)*1)&gt;1,0,1)</f>
        <v>0</v>
      </c>
    </row>
    <row r="2731" spans="1:25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9" t="str">
        <f>VLOOKUP(Таблица1[[#This Row],[Region]],Таблица5[],2,FALSE)</f>
        <v>Anna Andreadi</v>
      </c>
      <c r="W2731" s="19" t="str">
        <f>IFERROR(VLOOKUP(Таблица1[[#This Row],[Order ID]],Таблица4[],2,FALSE),"")</f>
        <v/>
      </c>
      <c r="X2731" s="19">
        <f>NOT(IFERROR(VLOOKUP(Таблица1[[#This Row],[Order ID]],Таблица4[],2,FALSE),0))*1</f>
        <v>1</v>
      </c>
      <c r="Y2731" s="19">
        <f>IF(SUMPRODUCT(($F$2:$F2731=F2731)*1)&gt;1,0,1)</f>
        <v>1</v>
      </c>
    </row>
    <row r="2732" spans="1:25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9" t="str">
        <f>VLOOKUP(Таблица1[[#This Row],[Region]],Таблица5[],2,FALSE)</f>
        <v>Anna Andreadi</v>
      </c>
      <c r="W2732" s="19" t="str">
        <f>IFERROR(VLOOKUP(Таблица1[[#This Row],[Order ID]],Таблица4[],2,FALSE),"")</f>
        <v/>
      </c>
      <c r="X2732" s="19">
        <f>NOT(IFERROR(VLOOKUP(Таблица1[[#This Row],[Order ID]],Таблица4[],2,FALSE),0))*1</f>
        <v>1</v>
      </c>
      <c r="Y2732" s="19">
        <f>IF(SUMPRODUCT(($F$2:$F2732=F2732)*1)&gt;1,0,1)</f>
        <v>0</v>
      </c>
    </row>
    <row r="2733" spans="1:25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9" t="str">
        <f>VLOOKUP(Таблица1[[#This Row],[Region]],Таблица5[],2,FALSE)</f>
        <v>Anna Andreadi</v>
      </c>
      <c r="W2733" s="19" t="str">
        <f>IFERROR(VLOOKUP(Таблица1[[#This Row],[Order ID]],Таблица4[],2,FALSE),"")</f>
        <v/>
      </c>
      <c r="X2733" s="19">
        <f>NOT(IFERROR(VLOOKUP(Таблица1[[#This Row],[Order ID]],Таблица4[],2,FALSE),0))*1</f>
        <v>1</v>
      </c>
      <c r="Y2733" s="19">
        <f>IF(SUMPRODUCT(($F$2:$F2733=F2733)*1)&gt;1,0,1)</f>
        <v>0</v>
      </c>
    </row>
    <row r="2734" spans="1:25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9" t="str">
        <f>VLOOKUP(Таблица1[[#This Row],[Region]],Таблица5[],2,FALSE)</f>
        <v>Chuck Magee</v>
      </c>
      <c r="W2734" s="19" t="str">
        <f>IFERROR(VLOOKUP(Таблица1[[#This Row],[Order ID]],Таблица4[],2,FALSE),"")</f>
        <v/>
      </c>
      <c r="X2734" s="19">
        <f>NOT(IFERROR(VLOOKUP(Таблица1[[#This Row],[Order ID]],Таблица4[],2,FALSE),0))*1</f>
        <v>1</v>
      </c>
      <c r="Y2734" s="19">
        <f>IF(SUMPRODUCT(($F$2:$F2734=F2734)*1)&gt;1,0,1)</f>
        <v>0</v>
      </c>
    </row>
    <row r="2735" spans="1:25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9" t="str">
        <f>VLOOKUP(Таблица1[[#This Row],[Region]],Таблица5[],2,FALSE)</f>
        <v>Chuck Magee</v>
      </c>
      <c r="W2735" s="19" t="str">
        <f>IFERROR(VLOOKUP(Таблица1[[#This Row],[Order ID]],Таблица4[],2,FALSE),"")</f>
        <v/>
      </c>
      <c r="X2735" s="19">
        <f>NOT(IFERROR(VLOOKUP(Таблица1[[#This Row],[Order ID]],Таблица4[],2,FALSE),0))*1</f>
        <v>1</v>
      </c>
      <c r="Y2735" s="19">
        <f>IF(SUMPRODUCT(($F$2:$F2735=F2735)*1)&gt;1,0,1)</f>
        <v>0</v>
      </c>
    </row>
    <row r="2736" spans="1:25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9" t="str">
        <f>VLOOKUP(Таблица1[[#This Row],[Region]],Таблица5[],2,FALSE)</f>
        <v>Anna Andreadi</v>
      </c>
      <c r="W2736" s="19" t="str">
        <f>IFERROR(VLOOKUP(Таблица1[[#This Row],[Order ID]],Таблица4[],2,FALSE),"")</f>
        <v/>
      </c>
      <c r="X2736" s="19">
        <f>NOT(IFERROR(VLOOKUP(Таблица1[[#This Row],[Order ID]],Таблица4[],2,FALSE),0))*1</f>
        <v>1</v>
      </c>
      <c r="Y2736" s="19">
        <f>IF(SUMPRODUCT(($F$2:$F2736=F2736)*1)&gt;1,0,1)</f>
        <v>0</v>
      </c>
    </row>
    <row r="2737" spans="1:25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9" t="str">
        <f>VLOOKUP(Таблица1[[#This Row],[Region]],Таблица5[],2,FALSE)</f>
        <v>Chuck Magee</v>
      </c>
      <c r="W2737" s="19" t="str">
        <f>IFERROR(VLOOKUP(Таблица1[[#This Row],[Order ID]],Таблица4[],2,FALSE),"")</f>
        <v/>
      </c>
      <c r="X2737" s="19">
        <f>NOT(IFERROR(VLOOKUP(Таблица1[[#This Row],[Order ID]],Таблица4[],2,FALSE),0))*1</f>
        <v>1</v>
      </c>
      <c r="Y2737" s="19">
        <f>IF(SUMPRODUCT(($F$2:$F2737=F2737)*1)&gt;1,0,1)</f>
        <v>0</v>
      </c>
    </row>
    <row r="2738" spans="1:25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9" t="str">
        <f>VLOOKUP(Таблица1[[#This Row],[Region]],Таблица5[],2,FALSE)</f>
        <v>Chuck Magee</v>
      </c>
      <c r="W2738" s="19" t="str">
        <f>IFERROR(VLOOKUP(Таблица1[[#This Row],[Order ID]],Таблица4[],2,FALSE),"")</f>
        <v/>
      </c>
      <c r="X2738" s="19">
        <f>NOT(IFERROR(VLOOKUP(Таблица1[[#This Row],[Order ID]],Таблица4[],2,FALSE),0))*1</f>
        <v>1</v>
      </c>
      <c r="Y2738" s="19">
        <f>IF(SUMPRODUCT(($F$2:$F2738=F2738)*1)&gt;1,0,1)</f>
        <v>0</v>
      </c>
    </row>
    <row r="2739" spans="1:25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9" t="str">
        <f>VLOOKUP(Таблица1[[#This Row],[Region]],Таблица5[],2,FALSE)</f>
        <v>Chuck Magee</v>
      </c>
      <c r="W2739" s="19" t="str">
        <f>IFERROR(VLOOKUP(Таблица1[[#This Row],[Order ID]],Таблица4[],2,FALSE),"")</f>
        <v/>
      </c>
      <c r="X2739" s="19">
        <f>NOT(IFERROR(VLOOKUP(Таблица1[[#This Row],[Order ID]],Таблица4[],2,FALSE),0))*1</f>
        <v>1</v>
      </c>
      <c r="Y2739" s="19">
        <f>IF(SUMPRODUCT(($F$2:$F2739=F2739)*1)&gt;1,0,1)</f>
        <v>0</v>
      </c>
    </row>
    <row r="2740" spans="1:25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9" t="str">
        <f>VLOOKUP(Таблица1[[#This Row],[Region]],Таблица5[],2,FALSE)</f>
        <v>Chuck Magee</v>
      </c>
      <c r="W2740" s="19" t="str">
        <f>IFERROR(VLOOKUP(Таблица1[[#This Row],[Order ID]],Таблица4[],2,FALSE),"")</f>
        <v/>
      </c>
      <c r="X2740" s="19">
        <f>NOT(IFERROR(VLOOKUP(Таблица1[[#This Row],[Order ID]],Таблица4[],2,FALSE),0))*1</f>
        <v>1</v>
      </c>
      <c r="Y2740" s="19">
        <f>IF(SUMPRODUCT(($F$2:$F2740=F2740)*1)&gt;1,0,1)</f>
        <v>0</v>
      </c>
    </row>
    <row r="2741" spans="1:25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9" t="str">
        <f>VLOOKUP(Таблица1[[#This Row],[Region]],Таблица5[],2,FALSE)</f>
        <v>Cassandra Brandow</v>
      </c>
      <c r="W2741" s="19" t="str">
        <f>IFERROR(VLOOKUP(Таблица1[[#This Row],[Order ID]],Таблица4[],2,FALSE),"")</f>
        <v/>
      </c>
      <c r="X2741" s="19">
        <f>NOT(IFERROR(VLOOKUP(Таблица1[[#This Row],[Order ID]],Таблица4[],2,FALSE),0))*1</f>
        <v>1</v>
      </c>
      <c r="Y2741" s="19">
        <f>IF(SUMPRODUCT(($F$2:$F2741=F2741)*1)&gt;1,0,1)</f>
        <v>0</v>
      </c>
    </row>
    <row r="2742" spans="1:25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9" t="str">
        <f>VLOOKUP(Таблица1[[#This Row],[Region]],Таблица5[],2,FALSE)</f>
        <v>Cassandra Brandow</v>
      </c>
      <c r="W2742" s="19" t="str">
        <f>IFERROR(VLOOKUP(Таблица1[[#This Row],[Order ID]],Таблица4[],2,FALSE),"")</f>
        <v/>
      </c>
      <c r="X2742" s="19">
        <f>NOT(IFERROR(VLOOKUP(Таблица1[[#This Row],[Order ID]],Таблица4[],2,FALSE),0))*1</f>
        <v>1</v>
      </c>
      <c r="Y2742" s="19">
        <f>IF(SUMPRODUCT(($F$2:$F2742=F2742)*1)&gt;1,0,1)</f>
        <v>0</v>
      </c>
    </row>
    <row r="2743" spans="1:25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9" t="str">
        <f>VLOOKUP(Таблица1[[#This Row],[Region]],Таблица5[],2,FALSE)</f>
        <v>Chuck Magee</v>
      </c>
      <c r="W2743" s="19" t="str">
        <f>IFERROR(VLOOKUP(Таблица1[[#This Row],[Order ID]],Таблица4[],2,FALSE),"")</f>
        <v/>
      </c>
      <c r="X2743" s="19">
        <f>NOT(IFERROR(VLOOKUP(Таблица1[[#This Row],[Order ID]],Таблица4[],2,FALSE),0))*1</f>
        <v>1</v>
      </c>
      <c r="Y2743" s="19">
        <f>IF(SUMPRODUCT(($F$2:$F2743=F2743)*1)&gt;1,0,1)</f>
        <v>0</v>
      </c>
    </row>
    <row r="2744" spans="1:25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9" t="str">
        <f>VLOOKUP(Таблица1[[#This Row],[Region]],Таблица5[],2,FALSE)</f>
        <v>Anna Andreadi</v>
      </c>
      <c r="W2744" s="19" t="str">
        <f>IFERROR(VLOOKUP(Таблица1[[#This Row],[Order ID]],Таблица4[],2,FALSE),"")</f>
        <v/>
      </c>
      <c r="X2744" s="19">
        <f>NOT(IFERROR(VLOOKUP(Таблица1[[#This Row],[Order ID]],Таблица4[],2,FALSE),0))*1</f>
        <v>1</v>
      </c>
      <c r="Y2744" s="19">
        <f>IF(SUMPRODUCT(($F$2:$F2744=F2744)*1)&gt;1,0,1)</f>
        <v>1</v>
      </c>
    </row>
    <row r="2745" spans="1:25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9" t="str">
        <f>VLOOKUP(Таблица1[[#This Row],[Region]],Таблица5[],2,FALSE)</f>
        <v>Anna Andreadi</v>
      </c>
      <c r="W2745" s="19" t="str">
        <f>IFERROR(VLOOKUP(Таблица1[[#This Row],[Order ID]],Таблица4[],2,FALSE),"")</f>
        <v/>
      </c>
      <c r="X2745" s="19">
        <f>NOT(IFERROR(VLOOKUP(Таблица1[[#This Row],[Order ID]],Таблица4[],2,FALSE),0))*1</f>
        <v>1</v>
      </c>
      <c r="Y2745" s="19">
        <f>IF(SUMPRODUCT(($F$2:$F2745=F2745)*1)&gt;1,0,1)</f>
        <v>0</v>
      </c>
    </row>
    <row r="2746" spans="1:25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9" t="str">
        <f>VLOOKUP(Таблица1[[#This Row],[Region]],Таблица5[],2,FALSE)</f>
        <v>Anna Andreadi</v>
      </c>
      <c r="W2746" s="19" t="str">
        <f>IFERROR(VLOOKUP(Таблица1[[#This Row],[Order ID]],Таблица4[],2,FALSE),"")</f>
        <v/>
      </c>
      <c r="X2746" s="19">
        <f>NOT(IFERROR(VLOOKUP(Таблица1[[#This Row],[Order ID]],Таблица4[],2,FALSE),0))*1</f>
        <v>1</v>
      </c>
      <c r="Y2746" s="19">
        <f>IF(SUMPRODUCT(($F$2:$F2746=F2746)*1)&gt;1,0,1)</f>
        <v>0</v>
      </c>
    </row>
    <row r="2747" spans="1:25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9" t="str">
        <f>VLOOKUP(Таблица1[[#This Row],[Region]],Таблица5[],2,FALSE)</f>
        <v>Cassandra Brandow</v>
      </c>
      <c r="W2747" s="19" t="str">
        <f>IFERROR(VLOOKUP(Таблица1[[#This Row],[Order ID]],Таблица4[],2,FALSE),"")</f>
        <v/>
      </c>
      <c r="X2747" s="19">
        <f>NOT(IFERROR(VLOOKUP(Таблица1[[#This Row],[Order ID]],Таблица4[],2,FALSE),0))*1</f>
        <v>1</v>
      </c>
      <c r="Y2747" s="19">
        <f>IF(SUMPRODUCT(($F$2:$F2747=F2747)*1)&gt;1,0,1)</f>
        <v>0</v>
      </c>
    </row>
    <row r="2748" spans="1:25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9" t="str">
        <f>VLOOKUP(Таблица1[[#This Row],[Region]],Таблица5[],2,FALSE)</f>
        <v>Chuck Magee</v>
      </c>
      <c r="W2748" s="19" t="str">
        <f>IFERROR(VLOOKUP(Таблица1[[#This Row],[Order ID]],Таблица4[],2,FALSE),"")</f>
        <v/>
      </c>
      <c r="X2748" s="19">
        <f>NOT(IFERROR(VLOOKUP(Таблица1[[#This Row],[Order ID]],Таблица4[],2,FALSE),0))*1</f>
        <v>1</v>
      </c>
      <c r="Y2748" s="19">
        <f>IF(SUMPRODUCT(($F$2:$F2748=F2748)*1)&gt;1,0,1)</f>
        <v>0</v>
      </c>
    </row>
    <row r="2749" spans="1:25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9" t="str">
        <f>VLOOKUP(Таблица1[[#This Row],[Region]],Таблица5[],2,FALSE)</f>
        <v>Kelly Williams</v>
      </c>
      <c r="W2749" s="19" t="str">
        <f>IFERROR(VLOOKUP(Таблица1[[#This Row],[Order ID]],Таблица4[],2,FALSE),"")</f>
        <v/>
      </c>
      <c r="X2749" s="19">
        <f>NOT(IFERROR(VLOOKUP(Таблица1[[#This Row],[Order ID]],Таблица4[],2,FALSE),0))*1</f>
        <v>1</v>
      </c>
      <c r="Y2749" s="19">
        <f>IF(SUMPRODUCT(($F$2:$F2749=F2749)*1)&gt;1,0,1)</f>
        <v>0</v>
      </c>
    </row>
    <row r="2750" spans="1:25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9" t="str">
        <f>VLOOKUP(Таблица1[[#This Row],[Region]],Таблица5[],2,FALSE)</f>
        <v>Cassandra Brandow</v>
      </c>
      <c r="W2750" s="19" t="str">
        <f>IFERROR(VLOOKUP(Таблица1[[#This Row],[Order ID]],Таблица4[],2,FALSE),"")</f>
        <v/>
      </c>
      <c r="X2750" s="19">
        <f>NOT(IFERROR(VLOOKUP(Таблица1[[#This Row],[Order ID]],Таблица4[],2,FALSE),0))*1</f>
        <v>1</v>
      </c>
      <c r="Y2750" s="19">
        <f>IF(SUMPRODUCT(($F$2:$F2750=F2750)*1)&gt;1,0,1)</f>
        <v>1</v>
      </c>
    </row>
    <row r="2751" spans="1:25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9" t="str">
        <f>VLOOKUP(Таблица1[[#This Row],[Region]],Таблица5[],2,FALSE)</f>
        <v>Anna Andreadi</v>
      </c>
      <c r="W2751" s="19" t="str">
        <f>IFERROR(VLOOKUP(Таблица1[[#This Row],[Order ID]],Таблица4[],2,FALSE),"")</f>
        <v/>
      </c>
      <c r="X2751" s="19">
        <f>NOT(IFERROR(VLOOKUP(Таблица1[[#This Row],[Order ID]],Таблица4[],2,FALSE),0))*1</f>
        <v>1</v>
      </c>
      <c r="Y2751" s="19">
        <f>IF(SUMPRODUCT(($F$2:$F2751=F2751)*1)&gt;1,0,1)</f>
        <v>0</v>
      </c>
    </row>
    <row r="2752" spans="1:25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9" t="str">
        <f>VLOOKUP(Таблица1[[#This Row],[Region]],Таблица5[],2,FALSE)</f>
        <v>Anna Andreadi</v>
      </c>
      <c r="W2752" s="19" t="str">
        <f>IFERROR(VLOOKUP(Таблица1[[#This Row],[Order ID]],Таблица4[],2,FALSE),"")</f>
        <v/>
      </c>
      <c r="X2752" s="19">
        <f>NOT(IFERROR(VLOOKUP(Таблица1[[#This Row],[Order ID]],Таблица4[],2,FALSE),0))*1</f>
        <v>1</v>
      </c>
      <c r="Y2752" s="19">
        <f>IF(SUMPRODUCT(($F$2:$F2752=F2752)*1)&gt;1,0,1)</f>
        <v>0</v>
      </c>
    </row>
    <row r="2753" spans="1:25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9" t="str">
        <f>VLOOKUP(Таблица1[[#This Row],[Region]],Таблица5[],2,FALSE)</f>
        <v>Anna Andreadi</v>
      </c>
      <c r="W2753" s="19" t="str">
        <f>IFERROR(VLOOKUP(Таблица1[[#This Row],[Order ID]],Таблица4[],2,FALSE),"")</f>
        <v/>
      </c>
      <c r="X2753" s="19">
        <f>NOT(IFERROR(VLOOKUP(Таблица1[[#This Row],[Order ID]],Таблица4[],2,FALSE),0))*1</f>
        <v>1</v>
      </c>
      <c r="Y2753" s="19">
        <f>IF(SUMPRODUCT(($F$2:$F2753=F2753)*1)&gt;1,0,1)</f>
        <v>0</v>
      </c>
    </row>
    <row r="2754" spans="1:25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9" t="str">
        <f>VLOOKUP(Таблица1[[#This Row],[Region]],Таблица5[],2,FALSE)</f>
        <v>Anna Andreadi</v>
      </c>
      <c r="W2754" s="19" t="str">
        <f>IFERROR(VLOOKUP(Таблица1[[#This Row],[Order ID]],Таблица4[],2,FALSE),"")</f>
        <v/>
      </c>
      <c r="X2754" s="19">
        <f>NOT(IFERROR(VLOOKUP(Таблица1[[#This Row],[Order ID]],Таблица4[],2,FALSE),0))*1</f>
        <v>1</v>
      </c>
      <c r="Y2754" s="19">
        <f>IF(SUMPRODUCT(($F$2:$F2754=F2754)*1)&gt;1,0,1)</f>
        <v>1</v>
      </c>
    </row>
    <row r="2755" spans="1:25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9" t="str">
        <f>VLOOKUP(Таблица1[[#This Row],[Region]],Таблица5[],2,FALSE)</f>
        <v>Anna Andreadi</v>
      </c>
      <c r="W2755" s="19" t="str">
        <f>IFERROR(VLOOKUP(Таблица1[[#This Row],[Order ID]],Таблица4[],2,FALSE),"")</f>
        <v/>
      </c>
      <c r="X2755" s="19">
        <f>NOT(IFERROR(VLOOKUP(Таблица1[[#This Row],[Order ID]],Таблица4[],2,FALSE),0))*1</f>
        <v>1</v>
      </c>
      <c r="Y2755" s="19">
        <f>IF(SUMPRODUCT(($F$2:$F2755=F2755)*1)&gt;1,0,1)</f>
        <v>0</v>
      </c>
    </row>
    <row r="2756" spans="1:25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9" t="str">
        <f>VLOOKUP(Таблица1[[#This Row],[Region]],Таблица5[],2,FALSE)</f>
        <v>Anna Andreadi</v>
      </c>
      <c r="W2756" s="19" t="str">
        <f>IFERROR(VLOOKUP(Таблица1[[#This Row],[Order ID]],Таблица4[],2,FALSE),"")</f>
        <v/>
      </c>
      <c r="X2756" s="19">
        <f>NOT(IFERROR(VLOOKUP(Таблица1[[#This Row],[Order ID]],Таблица4[],2,FALSE),0))*1</f>
        <v>1</v>
      </c>
      <c r="Y2756" s="19">
        <f>IF(SUMPRODUCT(($F$2:$F2756=F2756)*1)&gt;1,0,1)</f>
        <v>0</v>
      </c>
    </row>
    <row r="2757" spans="1:25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9" t="str">
        <f>VLOOKUP(Таблица1[[#This Row],[Region]],Таблица5[],2,FALSE)</f>
        <v>Anna Andreadi</v>
      </c>
      <c r="W2757" s="19" t="str">
        <f>IFERROR(VLOOKUP(Таблица1[[#This Row],[Order ID]],Таблица4[],2,FALSE),"")</f>
        <v/>
      </c>
      <c r="X2757" s="19">
        <f>NOT(IFERROR(VLOOKUP(Таблица1[[#This Row],[Order ID]],Таблица4[],2,FALSE),0))*1</f>
        <v>1</v>
      </c>
      <c r="Y2757" s="19">
        <f>IF(SUMPRODUCT(($F$2:$F2757=F2757)*1)&gt;1,0,1)</f>
        <v>0</v>
      </c>
    </row>
    <row r="2758" spans="1:25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9" t="str">
        <f>VLOOKUP(Таблица1[[#This Row],[Region]],Таблица5[],2,FALSE)</f>
        <v>Anna Andreadi</v>
      </c>
      <c r="W2758" s="19" t="str">
        <f>IFERROR(VLOOKUP(Таблица1[[#This Row],[Order ID]],Таблица4[],2,FALSE),"")</f>
        <v/>
      </c>
      <c r="X2758" s="19">
        <f>NOT(IFERROR(VLOOKUP(Таблица1[[#This Row],[Order ID]],Таблица4[],2,FALSE),0))*1</f>
        <v>1</v>
      </c>
      <c r="Y2758" s="19">
        <f>IF(SUMPRODUCT(($F$2:$F2758=F2758)*1)&gt;1,0,1)</f>
        <v>0</v>
      </c>
    </row>
    <row r="2759" spans="1:25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9" t="str">
        <f>VLOOKUP(Таблица1[[#This Row],[Region]],Таблица5[],2,FALSE)</f>
        <v>Chuck Magee</v>
      </c>
      <c r="W2759" s="19" t="str">
        <f>IFERROR(VLOOKUP(Таблица1[[#This Row],[Order ID]],Таблица4[],2,FALSE),"")</f>
        <v/>
      </c>
      <c r="X2759" s="19">
        <f>NOT(IFERROR(VLOOKUP(Таблица1[[#This Row],[Order ID]],Таблица4[],2,FALSE),0))*1</f>
        <v>1</v>
      </c>
      <c r="Y2759" s="19">
        <f>IF(SUMPRODUCT(($F$2:$F2759=F2759)*1)&gt;1,0,1)</f>
        <v>0</v>
      </c>
    </row>
    <row r="2760" spans="1:25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9" t="str">
        <f>VLOOKUP(Таблица1[[#This Row],[Region]],Таблица5[],2,FALSE)</f>
        <v>Cassandra Brandow</v>
      </c>
      <c r="W2760" s="19" t="str">
        <f>IFERROR(VLOOKUP(Таблица1[[#This Row],[Order ID]],Таблица4[],2,FALSE),"")</f>
        <v/>
      </c>
      <c r="X2760" s="19">
        <f>NOT(IFERROR(VLOOKUP(Таблица1[[#This Row],[Order ID]],Таблица4[],2,FALSE),0))*1</f>
        <v>1</v>
      </c>
      <c r="Y2760" s="19">
        <f>IF(SUMPRODUCT(($F$2:$F2760=F2760)*1)&gt;1,0,1)</f>
        <v>1</v>
      </c>
    </row>
    <row r="2761" spans="1:25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9" t="str">
        <f>VLOOKUP(Таблица1[[#This Row],[Region]],Таблица5[],2,FALSE)</f>
        <v>Cassandra Brandow</v>
      </c>
      <c r="W2761" s="19" t="str">
        <f>IFERROR(VLOOKUP(Таблица1[[#This Row],[Order ID]],Таблица4[],2,FALSE),"")</f>
        <v/>
      </c>
      <c r="X2761" s="19">
        <f>NOT(IFERROR(VLOOKUP(Таблица1[[#This Row],[Order ID]],Таблица4[],2,FALSE),0))*1</f>
        <v>1</v>
      </c>
      <c r="Y2761" s="19">
        <f>IF(SUMPRODUCT(($F$2:$F2761=F2761)*1)&gt;1,0,1)</f>
        <v>0</v>
      </c>
    </row>
    <row r="2762" spans="1:25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9" t="str">
        <f>VLOOKUP(Таблица1[[#This Row],[Region]],Таблица5[],2,FALSE)</f>
        <v>Anna Andreadi</v>
      </c>
      <c r="W2762" s="19" t="str">
        <f>IFERROR(VLOOKUP(Таблица1[[#This Row],[Order ID]],Таблица4[],2,FALSE),"")</f>
        <v/>
      </c>
      <c r="X2762" s="19">
        <f>NOT(IFERROR(VLOOKUP(Таблица1[[#This Row],[Order ID]],Таблица4[],2,FALSE),0))*1</f>
        <v>1</v>
      </c>
      <c r="Y2762" s="19">
        <f>IF(SUMPRODUCT(($F$2:$F2762=F2762)*1)&gt;1,0,1)</f>
        <v>1</v>
      </c>
    </row>
    <row r="2763" spans="1:25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9" t="str">
        <f>VLOOKUP(Таблица1[[#This Row],[Region]],Таблица5[],2,FALSE)</f>
        <v>Anna Andreadi</v>
      </c>
      <c r="W2763" s="19" t="str">
        <f>IFERROR(VLOOKUP(Таблица1[[#This Row],[Order ID]],Таблица4[],2,FALSE),"")</f>
        <v/>
      </c>
      <c r="X2763" s="19">
        <f>NOT(IFERROR(VLOOKUP(Таблица1[[#This Row],[Order ID]],Таблица4[],2,FALSE),0))*1</f>
        <v>1</v>
      </c>
      <c r="Y2763" s="19">
        <f>IF(SUMPRODUCT(($F$2:$F2763=F2763)*1)&gt;1,0,1)</f>
        <v>0</v>
      </c>
    </row>
    <row r="2764" spans="1:25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9" t="str">
        <f>VLOOKUP(Таблица1[[#This Row],[Region]],Таблица5[],2,FALSE)</f>
        <v>Anna Andreadi</v>
      </c>
      <c r="W2764" s="19" t="str">
        <f>IFERROR(VLOOKUP(Таблица1[[#This Row],[Order ID]],Таблица4[],2,FALSE),"")</f>
        <v/>
      </c>
      <c r="X2764" s="19">
        <f>NOT(IFERROR(VLOOKUP(Таблица1[[#This Row],[Order ID]],Таблица4[],2,FALSE),0))*1</f>
        <v>1</v>
      </c>
      <c r="Y2764" s="19">
        <f>IF(SUMPRODUCT(($F$2:$F2764=F2764)*1)&gt;1,0,1)</f>
        <v>0</v>
      </c>
    </row>
    <row r="2765" spans="1:25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9" t="str">
        <f>VLOOKUP(Таблица1[[#This Row],[Region]],Таблица5[],2,FALSE)</f>
        <v>Chuck Magee</v>
      </c>
      <c r="W2765" s="19" t="str">
        <f>IFERROR(VLOOKUP(Таблица1[[#This Row],[Order ID]],Таблица4[],2,FALSE),"")</f>
        <v/>
      </c>
      <c r="X2765" s="19">
        <f>NOT(IFERROR(VLOOKUP(Таблица1[[#This Row],[Order ID]],Таблица4[],2,FALSE),0))*1</f>
        <v>1</v>
      </c>
      <c r="Y2765" s="19">
        <f>IF(SUMPRODUCT(($F$2:$F2765=F2765)*1)&gt;1,0,1)</f>
        <v>0</v>
      </c>
    </row>
    <row r="2766" spans="1:25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9" t="str">
        <f>VLOOKUP(Таблица1[[#This Row],[Region]],Таблица5[],2,FALSE)</f>
        <v>Chuck Magee</v>
      </c>
      <c r="W2766" s="19" t="str">
        <f>IFERROR(VLOOKUP(Таблица1[[#This Row],[Order ID]],Таблица4[],2,FALSE),"")</f>
        <v/>
      </c>
      <c r="X2766" s="19">
        <f>NOT(IFERROR(VLOOKUP(Таблица1[[#This Row],[Order ID]],Таблица4[],2,FALSE),0))*1</f>
        <v>1</v>
      </c>
      <c r="Y2766" s="19">
        <f>IF(SUMPRODUCT(($F$2:$F2766=F2766)*1)&gt;1,0,1)</f>
        <v>0</v>
      </c>
    </row>
    <row r="2767" spans="1:25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9" t="str">
        <f>VLOOKUP(Таблица1[[#This Row],[Region]],Таблица5[],2,FALSE)</f>
        <v>Chuck Magee</v>
      </c>
      <c r="W2767" s="19" t="str">
        <f>IFERROR(VLOOKUP(Таблица1[[#This Row],[Order ID]],Таблица4[],2,FALSE),"")</f>
        <v/>
      </c>
      <c r="X2767" s="19">
        <f>NOT(IFERROR(VLOOKUP(Таблица1[[#This Row],[Order ID]],Таблица4[],2,FALSE),0))*1</f>
        <v>1</v>
      </c>
      <c r="Y2767" s="19">
        <f>IF(SUMPRODUCT(($F$2:$F2767=F2767)*1)&gt;1,0,1)</f>
        <v>0</v>
      </c>
    </row>
    <row r="2768" spans="1:25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9" t="str">
        <f>VLOOKUP(Таблица1[[#This Row],[Region]],Таблица5[],2,FALSE)</f>
        <v>Chuck Magee</v>
      </c>
      <c r="W2768" s="19" t="str">
        <f>IFERROR(VLOOKUP(Таблица1[[#This Row],[Order ID]],Таблица4[],2,FALSE),"")</f>
        <v/>
      </c>
      <c r="X2768" s="19">
        <f>NOT(IFERROR(VLOOKUP(Таблица1[[#This Row],[Order ID]],Таблица4[],2,FALSE),0))*1</f>
        <v>1</v>
      </c>
      <c r="Y2768" s="19">
        <f>IF(SUMPRODUCT(($F$2:$F2768=F2768)*1)&gt;1,0,1)</f>
        <v>0</v>
      </c>
    </row>
    <row r="2769" spans="1:25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9" t="str">
        <f>VLOOKUP(Таблица1[[#This Row],[Region]],Таблица5[],2,FALSE)</f>
        <v>Chuck Magee</v>
      </c>
      <c r="W2769" s="19" t="str">
        <f>IFERROR(VLOOKUP(Таблица1[[#This Row],[Order ID]],Таблица4[],2,FALSE),"")</f>
        <v/>
      </c>
      <c r="X2769" s="19">
        <f>NOT(IFERROR(VLOOKUP(Таблица1[[#This Row],[Order ID]],Таблица4[],2,FALSE),0))*1</f>
        <v>1</v>
      </c>
      <c r="Y2769" s="19">
        <f>IF(SUMPRODUCT(($F$2:$F2769=F2769)*1)&gt;1,0,1)</f>
        <v>0</v>
      </c>
    </row>
    <row r="2770" spans="1:25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9" t="str">
        <f>VLOOKUP(Таблица1[[#This Row],[Region]],Таблица5[],2,FALSE)</f>
        <v>Kelly Williams</v>
      </c>
      <c r="W2770" s="19" t="str">
        <f>IFERROR(VLOOKUP(Таблица1[[#This Row],[Order ID]],Таблица4[],2,FALSE),"")</f>
        <v/>
      </c>
      <c r="X2770" s="19">
        <f>NOT(IFERROR(VLOOKUP(Таблица1[[#This Row],[Order ID]],Таблица4[],2,FALSE),0))*1</f>
        <v>1</v>
      </c>
      <c r="Y2770" s="19">
        <f>IF(SUMPRODUCT(($F$2:$F2770=F2770)*1)&gt;1,0,1)</f>
        <v>1</v>
      </c>
    </row>
    <row r="2771" spans="1:25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9" t="str">
        <f>VLOOKUP(Таблица1[[#This Row],[Region]],Таблица5[],2,FALSE)</f>
        <v>Kelly Williams</v>
      </c>
      <c r="W2771" s="19" t="str">
        <f>IFERROR(VLOOKUP(Таблица1[[#This Row],[Order ID]],Таблица4[],2,FALSE),"")</f>
        <v/>
      </c>
      <c r="X2771" s="19">
        <f>NOT(IFERROR(VLOOKUP(Таблица1[[#This Row],[Order ID]],Таблица4[],2,FALSE),0))*1</f>
        <v>1</v>
      </c>
      <c r="Y2771" s="19">
        <f>IF(SUMPRODUCT(($F$2:$F2771=F2771)*1)&gt;1,0,1)</f>
        <v>0</v>
      </c>
    </row>
    <row r="2772" spans="1:25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9" t="str">
        <f>VLOOKUP(Таблица1[[#This Row],[Region]],Таблица5[],2,FALSE)</f>
        <v>Kelly Williams</v>
      </c>
      <c r="W2772" s="19" t="str">
        <f>IFERROR(VLOOKUP(Таблица1[[#This Row],[Order ID]],Таблица4[],2,FALSE),"")</f>
        <v/>
      </c>
      <c r="X2772" s="19">
        <f>NOT(IFERROR(VLOOKUP(Таблица1[[#This Row],[Order ID]],Таблица4[],2,FALSE),0))*1</f>
        <v>1</v>
      </c>
      <c r="Y2772" s="19">
        <f>IF(SUMPRODUCT(($F$2:$F2772=F2772)*1)&gt;1,0,1)</f>
        <v>0</v>
      </c>
    </row>
    <row r="2773" spans="1:25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9" t="str">
        <f>VLOOKUP(Таблица1[[#This Row],[Region]],Таблица5[],2,FALSE)</f>
        <v>Kelly Williams</v>
      </c>
      <c r="W2773" s="19" t="str">
        <f>IFERROR(VLOOKUP(Таблица1[[#This Row],[Order ID]],Таблица4[],2,FALSE),"")</f>
        <v/>
      </c>
      <c r="X2773" s="19">
        <f>NOT(IFERROR(VLOOKUP(Таблица1[[#This Row],[Order ID]],Таблица4[],2,FALSE),0))*1</f>
        <v>1</v>
      </c>
      <c r="Y2773" s="19">
        <f>IF(SUMPRODUCT(($F$2:$F2773=F2773)*1)&gt;1,0,1)</f>
        <v>0</v>
      </c>
    </row>
    <row r="2774" spans="1:25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9" t="str">
        <f>VLOOKUP(Таблица1[[#This Row],[Region]],Таблица5[],2,FALSE)</f>
        <v>Cassandra Brandow</v>
      </c>
      <c r="W2774" s="19" t="str">
        <f>IFERROR(VLOOKUP(Таблица1[[#This Row],[Order ID]],Таблица4[],2,FALSE),"")</f>
        <v/>
      </c>
      <c r="X2774" s="19">
        <f>NOT(IFERROR(VLOOKUP(Таблица1[[#This Row],[Order ID]],Таблица4[],2,FALSE),0))*1</f>
        <v>1</v>
      </c>
      <c r="Y2774" s="19">
        <f>IF(SUMPRODUCT(($F$2:$F2774=F2774)*1)&gt;1,0,1)</f>
        <v>0</v>
      </c>
    </row>
    <row r="2775" spans="1:25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9" t="str">
        <f>VLOOKUP(Таблица1[[#This Row],[Region]],Таблица5[],2,FALSE)</f>
        <v>Kelly Williams</v>
      </c>
      <c r="W2775" s="19" t="str">
        <f>IFERROR(VLOOKUP(Таблица1[[#This Row],[Order ID]],Таблица4[],2,FALSE),"")</f>
        <v/>
      </c>
      <c r="X2775" s="19">
        <f>NOT(IFERROR(VLOOKUP(Таблица1[[#This Row],[Order ID]],Таблица4[],2,FALSE),0))*1</f>
        <v>1</v>
      </c>
      <c r="Y2775" s="19">
        <f>IF(SUMPRODUCT(($F$2:$F2775=F2775)*1)&gt;1,0,1)</f>
        <v>0</v>
      </c>
    </row>
    <row r="2776" spans="1:25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9" t="str">
        <f>VLOOKUP(Таблица1[[#This Row],[Region]],Таблица5[],2,FALSE)</f>
        <v>Chuck Magee</v>
      </c>
      <c r="W2776" s="19" t="str">
        <f>IFERROR(VLOOKUP(Таблица1[[#This Row],[Order ID]],Таблица4[],2,FALSE),"")</f>
        <v/>
      </c>
      <c r="X2776" s="19">
        <f>NOT(IFERROR(VLOOKUP(Таблица1[[#This Row],[Order ID]],Таблица4[],2,FALSE),0))*1</f>
        <v>1</v>
      </c>
      <c r="Y2776" s="19">
        <f>IF(SUMPRODUCT(($F$2:$F2776=F2776)*1)&gt;1,0,1)</f>
        <v>0</v>
      </c>
    </row>
    <row r="2777" spans="1:25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9" t="str">
        <f>VLOOKUP(Таблица1[[#This Row],[Region]],Таблица5[],2,FALSE)</f>
        <v>Anna Andreadi</v>
      </c>
      <c r="W2777" s="19" t="str">
        <f>IFERROR(VLOOKUP(Таблица1[[#This Row],[Order ID]],Таблица4[],2,FALSE),"")</f>
        <v/>
      </c>
      <c r="X2777" s="19">
        <f>NOT(IFERROR(VLOOKUP(Таблица1[[#This Row],[Order ID]],Таблица4[],2,FALSE),0))*1</f>
        <v>1</v>
      </c>
      <c r="Y2777" s="19">
        <f>IF(SUMPRODUCT(($F$2:$F2777=F2777)*1)&gt;1,0,1)</f>
        <v>0</v>
      </c>
    </row>
    <row r="2778" spans="1:25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9" t="str">
        <f>VLOOKUP(Таблица1[[#This Row],[Region]],Таблица5[],2,FALSE)</f>
        <v>Anna Andreadi</v>
      </c>
      <c r="W2778" s="19" t="str">
        <f>IFERROR(VLOOKUP(Таблица1[[#This Row],[Order ID]],Таблица4[],2,FALSE),"")</f>
        <v/>
      </c>
      <c r="X2778" s="19">
        <f>NOT(IFERROR(VLOOKUP(Таблица1[[#This Row],[Order ID]],Таблица4[],2,FALSE),0))*1</f>
        <v>1</v>
      </c>
      <c r="Y2778" s="19">
        <f>IF(SUMPRODUCT(($F$2:$F2778=F2778)*1)&gt;1,0,1)</f>
        <v>0</v>
      </c>
    </row>
    <row r="2779" spans="1:25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9" t="str">
        <f>VLOOKUP(Таблица1[[#This Row],[Region]],Таблица5[],2,FALSE)</f>
        <v>Anna Andreadi</v>
      </c>
      <c r="W2779" s="19" t="str">
        <f>IFERROR(VLOOKUP(Таблица1[[#This Row],[Order ID]],Таблица4[],2,FALSE),"")</f>
        <v/>
      </c>
      <c r="X2779" s="19">
        <f>NOT(IFERROR(VLOOKUP(Таблица1[[#This Row],[Order ID]],Таблица4[],2,FALSE),0))*1</f>
        <v>1</v>
      </c>
      <c r="Y2779" s="19">
        <f>IF(SUMPRODUCT(($F$2:$F2779=F2779)*1)&gt;1,0,1)</f>
        <v>0</v>
      </c>
    </row>
    <row r="2780" spans="1:25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9" t="str">
        <f>VLOOKUP(Таблица1[[#This Row],[Region]],Таблица5[],2,FALSE)</f>
        <v>Cassandra Brandow</v>
      </c>
      <c r="W2780" s="19" t="str">
        <f>IFERROR(VLOOKUP(Таблица1[[#This Row],[Order ID]],Таблица4[],2,FALSE),"")</f>
        <v/>
      </c>
      <c r="X2780" s="19">
        <f>NOT(IFERROR(VLOOKUP(Таблица1[[#This Row],[Order ID]],Таблица4[],2,FALSE),0))*1</f>
        <v>1</v>
      </c>
      <c r="Y2780" s="19">
        <f>IF(SUMPRODUCT(($F$2:$F2780=F2780)*1)&gt;1,0,1)</f>
        <v>0</v>
      </c>
    </row>
    <row r="2781" spans="1:25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9" t="str">
        <f>VLOOKUP(Таблица1[[#This Row],[Region]],Таблица5[],2,FALSE)</f>
        <v>Cassandra Brandow</v>
      </c>
      <c r="W2781" s="19" t="str">
        <f>IFERROR(VLOOKUP(Таблица1[[#This Row],[Order ID]],Таблица4[],2,FALSE),"")</f>
        <v/>
      </c>
      <c r="X2781" s="19">
        <f>NOT(IFERROR(VLOOKUP(Таблица1[[#This Row],[Order ID]],Таблица4[],2,FALSE),0))*1</f>
        <v>1</v>
      </c>
      <c r="Y2781" s="19">
        <f>IF(SUMPRODUCT(($F$2:$F2781=F2781)*1)&gt;1,0,1)</f>
        <v>0</v>
      </c>
    </row>
    <row r="2782" spans="1:25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9" t="str">
        <f>VLOOKUP(Таблица1[[#This Row],[Region]],Таблица5[],2,FALSE)</f>
        <v>Chuck Magee</v>
      </c>
      <c r="W2782" s="19" t="str">
        <f>IFERROR(VLOOKUP(Таблица1[[#This Row],[Order ID]],Таблица4[],2,FALSE),"")</f>
        <v/>
      </c>
      <c r="X2782" s="19">
        <f>NOT(IFERROR(VLOOKUP(Таблица1[[#This Row],[Order ID]],Таблица4[],2,FALSE),0))*1</f>
        <v>1</v>
      </c>
      <c r="Y2782" s="19">
        <f>IF(SUMPRODUCT(($F$2:$F2782=F2782)*1)&gt;1,0,1)</f>
        <v>0</v>
      </c>
    </row>
    <row r="2783" spans="1:25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9" t="str">
        <f>VLOOKUP(Таблица1[[#This Row],[Region]],Таблица5[],2,FALSE)</f>
        <v>Kelly Williams</v>
      </c>
      <c r="W2783" s="19" t="str">
        <f>IFERROR(VLOOKUP(Таблица1[[#This Row],[Order ID]],Таблица4[],2,FALSE),"")</f>
        <v/>
      </c>
      <c r="X2783" s="19">
        <f>NOT(IFERROR(VLOOKUP(Таблица1[[#This Row],[Order ID]],Таблица4[],2,FALSE),0))*1</f>
        <v>1</v>
      </c>
      <c r="Y2783" s="19">
        <f>IF(SUMPRODUCT(($F$2:$F2783=F2783)*1)&gt;1,0,1)</f>
        <v>0</v>
      </c>
    </row>
    <row r="2784" spans="1:25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9" t="str">
        <f>VLOOKUP(Таблица1[[#This Row],[Region]],Таблица5[],2,FALSE)</f>
        <v>Kelly Williams</v>
      </c>
      <c r="W2784" s="19" t="str">
        <f>IFERROR(VLOOKUP(Таблица1[[#This Row],[Order ID]],Таблица4[],2,FALSE),"")</f>
        <v/>
      </c>
      <c r="X2784" s="19">
        <f>NOT(IFERROR(VLOOKUP(Таблица1[[#This Row],[Order ID]],Таблица4[],2,FALSE),0))*1</f>
        <v>1</v>
      </c>
      <c r="Y2784" s="19">
        <f>IF(SUMPRODUCT(($F$2:$F2784=F2784)*1)&gt;1,0,1)</f>
        <v>0</v>
      </c>
    </row>
    <row r="2785" spans="1:25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9" t="str">
        <f>VLOOKUP(Таблица1[[#This Row],[Region]],Таблица5[],2,FALSE)</f>
        <v>Chuck Magee</v>
      </c>
      <c r="W2785" s="19" t="str">
        <f>IFERROR(VLOOKUP(Таблица1[[#This Row],[Order ID]],Таблица4[],2,FALSE),"")</f>
        <v/>
      </c>
      <c r="X2785" s="19">
        <f>NOT(IFERROR(VLOOKUP(Таблица1[[#This Row],[Order ID]],Таблица4[],2,FALSE),0))*1</f>
        <v>1</v>
      </c>
      <c r="Y2785" s="19">
        <f>IF(SUMPRODUCT(($F$2:$F2785=F2785)*1)&gt;1,0,1)</f>
        <v>0</v>
      </c>
    </row>
    <row r="2786" spans="1:25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9" t="str">
        <f>VLOOKUP(Таблица1[[#This Row],[Region]],Таблица5[],2,FALSE)</f>
        <v>Chuck Magee</v>
      </c>
      <c r="W2786" s="19" t="str">
        <f>IFERROR(VLOOKUP(Таблица1[[#This Row],[Order ID]],Таблица4[],2,FALSE),"")</f>
        <v/>
      </c>
      <c r="X2786" s="19">
        <f>NOT(IFERROR(VLOOKUP(Таблица1[[#This Row],[Order ID]],Таблица4[],2,FALSE),0))*1</f>
        <v>1</v>
      </c>
      <c r="Y2786" s="19">
        <f>IF(SUMPRODUCT(($F$2:$F2786=F2786)*1)&gt;1,0,1)</f>
        <v>0</v>
      </c>
    </row>
    <row r="2787" spans="1:25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9" t="str">
        <f>VLOOKUP(Таблица1[[#This Row],[Region]],Таблица5[],2,FALSE)</f>
        <v>Anna Andreadi</v>
      </c>
      <c r="W2787" s="19" t="str">
        <f>IFERROR(VLOOKUP(Таблица1[[#This Row],[Order ID]],Таблица4[],2,FALSE),"")</f>
        <v/>
      </c>
      <c r="X2787" s="19">
        <f>NOT(IFERROR(VLOOKUP(Таблица1[[#This Row],[Order ID]],Таблица4[],2,FALSE),0))*1</f>
        <v>1</v>
      </c>
      <c r="Y2787" s="19">
        <f>IF(SUMPRODUCT(($F$2:$F2787=F2787)*1)&gt;1,0,1)</f>
        <v>0</v>
      </c>
    </row>
    <row r="2788" spans="1:25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9" t="str">
        <f>VLOOKUP(Таблица1[[#This Row],[Region]],Таблица5[],2,FALSE)</f>
        <v>Anna Andreadi</v>
      </c>
      <c r="W2788" s="19" t="str">
        <f>IFERROR(VLOOKUP(Таблица1[[#This Row],[Order ID]],Таблица4[],2,FALSE),"")</f>
        <v/>
      </c>
      <c r="X2788" s="19">
        <f>NOT(IFERROR(VLOOKUP(Таблица1[[#This Row],[Order ID]],Таблица4[],2,FALSE),0))*1</f>
        <v>1</v>
      </c>
      <c r="Y2788" s="19">
        <f>IF(SUMPRODUCT(($F$2:$F2788=F2788)*1)&gt;1,0,1)</f>
        <v>0</v>
      </c>
    </row>
    <row r="2789" spans="1:25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9" t="str">
        <f>VLOOKUP(Таблица1[[#This Row],[Region]],Таблица5[],2,FALSE)</f>
        <v>Kelly Williams</v>
      </c>
      <c r="W2789" s="19" t="str">
        <f>IFERROR(VLOOKUP(Таблица1[[#This Row],[Order ID]],Таблица4[],2,FALSE),"")</f>
        <v/>
      </c>
      <c r="X2789" s="19">
        <f>NOT(IFERROR(VLOOKUP(Таблица1[[#This Row],[Order ID]],Таблица4[],2,FALSE),0))*1</f>
        <v>1</v>
      </c>
      <c r="Y2789" s="19">
        <f>IF(SUMPRODUCT(($F$2:$F2789=F2789)*1)&gt;1,0,1)</f>
        <v>0</v>
      </c>
    </row>
    <row r="2790" spans="1:25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9" t="str">
        <f>VLOOKUP(Таблица1[[#This Row],[Region]],Таблица5[],2,FALSE)</f>
        <v>Kelly Williams</v>
      </c>
      <c r="W2790" s="19" t="str">
        <f>IFERROR(VLOOKUP(Таблица1[[#This Row],[Order ID]],Таблица4[],2,FALSE),"")</f>
        <v/>
      </c>
      <c r="X2790" s="19">
        <f>NOT(IFERROR(VLOOKUP(Таблица1[[#This Row],[Order ID]],Таблица4[],2,FALSE),0))*1</f>
        <v>1</v>
      </c>
      <c r="Y2790" s="19">
        <f>IF(SUMPRODUCT(($F$2:$F2790=F2790)*1)&gt;1,0,1)</f>
        <v>0</v>
      </c>
    </row>
    <row r="2791" spans="1:25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9" t="str">
        <f>VLOOKUP(Таблица1[[#This Row],[Region]],Таблица5[],2,FALSE)</f>
        <v>Kelly Williams</v>
      </c>
      <c r="W2791" s="19" t="str">
        <f>IFERROR(VLOOKUP(Таблица1[[#This Row],[Order ID]],Таблица4[],2,FALSE),"")</f>
        <v/>
      </c>
      <c r="X2791" s="19">
        <f>NOT(IFERROR(VLOOKUP(Таблица1[[#This Row],[Order ID]],Таблица4[],2,FALSE),0))*1</f>
        <v>1</v>
      </c>
      <c r="Y2791" s="19">
        <f>IF(SUMPRODUCT(($F$2:$F2791=F2791)*1)&gt;1,0,1)</f>
        <v>0</v>
      </c>
    </row>
    <row r="2792" spans="1:25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9" t="str">
        <f>VLOOKUP(Таблица1[[#This Row],[Region]],Таблица5[],2,FALSE)</f>
        <v>Kelly Williams</v>
      </c>
      <c r="W2792" s="19" t="str">
        <f>IFERROR(VLOOKUP(Таблица1[[#This Row],[Order ID]],Таблица4[],2,FALSE),"")</f>
        <v/>
      </c>
      <c r="X2792" s="19">
        <f>NOT(IFERROR(VLOOKUP(Таблица1[[#This Row],[Order ID]],Таблица4[],2,FALSE),0))*1</f>
        <v>1</v>
      </c>
      <c r="Y2792" s="19">
        <f>IF(SUMPRODUCT(($F$2:$F2792=F2792)*1)&gt;1,0,1)</f>
        <v>0</v>
      </c>
    </row>
    <row r="2793" spans="1:25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9" t="str">
        <f>VLOOKUP(Таблица1[[#This Row],[Region]],Таблица5[],2,FALSE)</f>
        <v>Kelly Williams</v>
      </c>
      <c r="W2793" s="19" t="str">
        <f>IFERROR(VLOOKUP(Таблица1[[#This Row],[Order ID]],Таблица4[],2,FALSE),"")</f>
        <v/>
      </c>
      <c r="X2793" s="19">
        <f>NOT(IFERROR(VLOOKUP(Таблица1[[#This Row],[Order ID]],Таблица4[],2,FALSE),0))*1</f>
        <v>1</v>
      </c>
      <c r="Y2793" s="19">
        <f>IF(SUMPRODUCT(($F$2:$F2793=F2793)*1)&gt;1,0,1)</f>
        <v>0</v>
      </c>
    </row>
    <row r="2794" spans="1:25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9" t="str">
        <f>VLOOKUP(Таблица1[[#This Row],[Region]],Таблица5[],2,FALSE)</f>
        <v>Kelly Williams</v>
      </c>
      <c r="W2794" s="19" t="str">
        <f>IFERROR(VLOOKUP(Таблица1[[#This Row],[Order ID]],Таблица4[],2,FALSE),"")</f>
        <v/>
      </c>
      <c r="X2794" s="19">
        <f>NOT(IFERROR(VLOOKUP(Таблица1[[#This Row],[Order ID]],Таблица4[],2,FALSE),0))*1</f>
        <v>1</v>
      </c>
      <c r="Y2794" s="19">
        <f>IF(SUMPRODUCT(($F$2:$F2794=F2794)*1)&gt;1,0,1)</f>
        <v>0</v>
      </c>
    </row>
    <row r="2795" spans="1:25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9" t="str">
        <f>VLOOKUP(Таблица1[[#This Row],[Region]],Таблица5[],2,FALSE)</f>
        <v>Anna Andreadi</v>
      </c>
      <c r="W2795" s="19" t="str">
        <f>IFERROR(VLOOKUP(Таблица1[[#This Row],[Order ID]],Таблица4[],2,FALSE),"")</f>
        <v/>
      </c>
      <c r="X2795" s="19">
        <f>NOT(IFERROR(VLOOKUP(Таблица1[[#This Row],[Order ID]],Таблица4[],2,FALSE),0))*1</f>
        <v>1</v>
      </c>
      <c r="Y2795" s="19">
        <f>IF(SUMPRODUCT(($F$2:$F2795=F2795)*1)&gt;1,0,1)</f>
        <v>0</v>
      </c>
    </row>
    <row r="2796" spans="1:25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9" t="str">
        <f>VLOOKUP(Таблица1[[#This Row],[Region]],Таблица5[],2,FALSE)</f>
        <v>Anna Andreadi</v>
      </c>
      <c r="W2796" s="19" t="str">
        <f>IFERROR(VLOOKUP(Таблица1[[#This Row],[Order ID]],Таблица4[],2,FALSE),"")</f>
        <v/>
      </c>
      <c r="X2796" s="19">
        <f>NOT(IFERROR(VLOOKUP(Таблица1[[#This Row],[Order ID]],Таблица4[],2,FALSE),0))*1</f>
        <v>1</v>
      </c>
      <c r="Y2796" s="19">
        <f>IF(SUMPRODUCT(($F$2:$F2796=F2796)*1)&gt;1,0,1)</f>
        <v>0</v>
      </c>
    </row>
    <row r="2797" spans="1:25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9" t="str">
        <f>VLOOKUP(Таблица1[[#This Row],[Region]],Таблица5[],2,FALSE)</f>
        <v>Anna Andreadi</v>
      </c>
      <c r="W2797" s="19" t="str">
        <f>IFERROR(VLOOKUP(Таблица1[[#This Row],[Order ID]],Таблица4[],2,FALSE),"")</f>
        <v/>
      </c>
      <c r="X2797" s="19">
        <f>NOT(IFERROR(VLOOKUP(Таблица1[[#This Row],[Order ID]],Таблица4[],2,FALSE),0))*1</f>
        <v>1</v>
      </c>
      <c r="Y2797" s="19">
        <f>IF(SUMPRODUCT(($F$2:$F2797=F2797)*1)&gt;1,0,1)</f>
        <v>0</v>
      </c>
    </row>
    <row r="2798" spans="1:25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9" t="str">
        <f>VLOOKUP(Таблица1[[#This Row],[Region]],Таблица5[],2,FALSE)</f>
        <v>Anna Andreadi</v>
      </c>
      <c r="W2798" s="19" t="str">
        <f>IFERROR(VLOOKUP(Таблица1[[#This Row],[Order ID]],Таблица4[],2,FALSE),"")</f>
        <v/>
      </c>
      <c r="X2798" s="19">
        <f>NOT(IFERROR(VLOOKUP(Таблица1[[#This Row],[Order ID]],Таблица4[],2,FALSE),0))*1</f>
        <v>1</v>
      </c>
      <c r="Y2798" s="19">
        <f>IF(SUMPRODUCT(($F$2:$F2798=F2798)*1)&gt;1,0,1)</f>
        <v>0</v>
      </c>
    </row>
    <row r="2799" spans="1:25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9" t="str">
        <f>VLOOKUP(Таблица1[[#This Row],[Region]],Таблица5[],2,FALSE)</f>
        <v>Cassandra Brandow</v>
      </c>
      <c r="W2799" s="19" t="str">
        <f>IFERROR(VLOOKUP(Таблица1[[#This Row],[Order ID]],Таблица4[],2,FALSE),"")</f>
        <v/>
      </c>
      <c r="X2799" s="19">
        <f>NOT(IFERROR(VLOOKUP(Таблица1[[#This Row],[Order ID]],Таблица4[],2,FALSE),0))*1</f>
        <v>1</v>
      </c>
      <c r="Y2799" s="19">
        <f>IF(SUMPRODUCT(($F$2:$F2799=F2799)*1)&gt;1,0,1)</f>
        <v>0</v>
      </c>
    </row>
    <row r="2800" spans="1:25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9" t="str">
        <f>VLOOKUP(Таблица1[[#This Row],[Region]],Таблица5[],2,FALSE)</f>
        <v>Cassandra Brandow</v>
      </c>
      <c r="W2800" s="19" t="str">
        <f>IFERROR(VLOOKUP(Таблица1[[#This Row],[Order ID]],Таблица4[],2,FALSE),"")</f>
        <v/>
      </c>
      <c r="X2800" s="19">
        <f>NOT(IFERROR(VLOOKUP(Таблица1[[#This Row],[Order ID]],Таблица4[],2,FALSE),0))*1</f>
        <v>1</v>
      </c>
      <c r="Y2800" s="19">
        <f>IF(SUMPRODUCT(($F$2:$F2800=F2800)*1)&gt;1,0,1)</f>
        <v>0</v>
      </c>
    </row>
    <row r="2801" spans="1:25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9" t="str">
        <f>VLOOKUP(Таблица1[[#This Row],[Region]],Таблица5[],2,FALSE)</f>
        <v>Cassandra Brandow</v>
      </c>
      <c r="W2801" s="19" t="str">
        <f>IFERROR(VLOOKUP(Таблица1[[#This Row],[Order ID]],Таблица4[],2,FALSE),"")</f>
        <v/>
      </c>
      <c r="X2801" s="19">
        <f>NOT(IFERROR(VLOOKUP(Таблица1[[#This Row],[Order ID]],Таблица4[],2,FALSE),0))*1</f>
        <v>1</v>
      </c>
      <c r="Y2801" s="19">
        <f>IF(SUMPRODUCT(($F$2:$F2801=F2801)*1)&gt;1,0,1)</f>
        <v>0</v>
      </c>
    </row>
    <row r="2802" spans="1:25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9" t="str">
        <f>VLOOKUP(Таблица1[[#This Row],[Region]],Таблица5[],2,FALSE)</f>
        <v>Cassandra Brandow</v>
      </c>
      <c r="W2802" s="19" t="str">
        <f>IFERROR(VLOOKUP(Таблица1[[#This Row],[Order ID]],Таблица4[],2,FALSE),"")</f>
        <v/>
      </c>
      <c r="X2802" s="19">
        <f>NOT(IFERROR(VLOOKUP(Таблица1[[#This Row],[Order ID]],Таблица4[],2,FALSE),0))*1</f>
        <v>1</v>
      </c>
      <c r="Y2802" s="19">
        <f>IF(SUMPRODUCT(($F$2:$F2802=F2802)*1)&gt;1,0,1)</f>
        <v>0</v>
      </c>
    </row>
    <row r="2803" spans="1:25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9" t="str">
        <f>VLOOKUP(Таблица1[[#This Row],[Region]],Таблица5[],2,FALSE)</f>
        <v>Anna Andreadi</v>
      </c>
      <c r="W2803" s="19" t="str">
        <f>IFERROR(VLOOKUP(Таблица1[[#This Row],[Order ID]],Таблица4[],2,FALSE),"")</f>
        <v/>
      </c>
      <c r="X2803" s="19">
        <f>NOT(IFERROR(VLOOKUP(Таблица1[[#This Row],[Order ID]],Таблица4[],2,FALSE),0))*1</f>
        <v>1</v>
      </c>
      <c r="Y2803" s="19">
        <f>IF(SUMPRODUCT(($F$2:$F2803=F2803)*1)&gt;1,0,1)</f>
        <v>0</v>
      </c>
    </row>
    <row r="2804" spans="1:25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9" t="str">
        <f>VLOOKUP(Таблица1[[#This Row],[Region]],Таблица5[],2,FALSE)</f>
        <v>Anna Andreadi</v>
      </c>
      <c r="W2804" s="19" t="str">
        <f>IFERROR(VLOOKUP(Таблица1[[#This Row],[Order ID]],Таблица4[],2,FALSE),"")</f>
        <v/>
      </c>
      <c r="X2804" s="19">
        <f>NOT(IFERROR(VLOOKUP(Таблица1[[#This Row],[Order ID]],Таблица4[],2,FALSE),0))*1</f>
        <v>1</v>
      </c>
      <c r="Y2804" s="19">
        <f>IF(SUMPRODUCT(($F$2:$F2804=F2804)*1)&gt;1,0,1)</f>
        <v>1</v>
      </c>
    </row>
    <row r="2805" spans="1:25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9" t="str">
        <f>VLOOKUP(Таблица1[[#This Row],[Region]],Таблица5[],2,FALSE)</f>
        <v>Anna Andreadi</v>
      </c>
      <c r="W2805" s="19" t="str">
        <f>IFERROR(VLOOKUP(Таблица1[[#This Row],[Order ID]],Таблица4[],2,FALSE),"")</f>
        <v/>
      </c>
      <c r="X2805" s="19">
        <f>NOT(IFERROR(VLOOKUP(Таблица1[[#This Row],[Order ID]],Таблица4[],2,FALSE),0))*1</f>
        <v>1</v>
      </c>
      <c r="Y2805" s="19">
        <f>IF(SUMPRODUCT(($F$2:$F2805=F2805)*1)&gt;1,0,1)</f>
        <v>0</v>
      </c>
    </row>
    <row r="2806" spans="1:25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9" t="str">
        <f>VLOOKUP(Таблица1[[#This Row],[Region]],Таблица5[],2,FALSE)</f>
        <v>Anna Andreadi</v>
      </c>
      <c r="W2806" s="19" t="str">
        <f>IFERROR(VLOOKUP(Таблица1[[#This Row],[Order ID]],Таблица4[],2,FALSE),"")</f>
        <v/>
      </c>
      <c r="X2806" s="19">
        <f>NOT(IFERROR(VLOOKUP(Таблица1[[#This Row],[Order ID]],Таблица4[],2,FALSE),0))*1</f>
        <v>1</v>
      </c>
      <c r="Y2806" s="19">
        <f>IF(SUMPRODUCT(($F$2:$F2806=F2806)*1)&gt;1,0,1)</f>
        <v>0</v>
      </c>
    </row>
    <row r="2807" spans="1:25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9" t="str">
        <f>VLOOKUP(Таблица1[[#This Row],[Region]],Таблица5[],2,FALSE)</f>
        <v>Kelly Williams</v>
      </c>
      <c r="W2807" s="19" t="str">
        <f>IFERROR(VLOOKUP(Таблица1[[#This Row],[Order ID]],Таблица4[],2,FALSE),"")</f>
        <v/>
      </c>
      <c r="X2807" s="19">
        <f>NOT(IFERROR(VLOOKUP(Таблица1[[#This Row],[Order ID]],Таблица4[],2,FALSE),0))*1</f>
        <v>1</v>
      </c>
      <c r="Y2807" s="19">
        <f>IF(SUMPRODUCT(($F$2:$F2807=F2807)*1)&gt;1,0,1)</f>
        <v>0</v>
      </c>
    </row>
    <row r="2808" spans="1:25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9" t="str">
        <f>VLOOKUP(Таблица1[[#This Row],[Region]],Таблица5[],2,FALSE)</f>
        <v>Anna Andreadi</v>
      </c>
      <c r="W2808" s="19" t="str">
        <f>IFERROR(VLOOKUP(Таблица1[[#This Row],[Order ID]],Таблица4[],2,FALSE),"")</f>
        <v/>
      </c>
      <c r="X2808" s="19">
        <f>NOT(IFERROR(VLOOKUP(Таблица1[[#This Row],[Order ID]],Таблица4[],2,FALSE),0))*1</f>
        <v>1</v>
      </c>
      <c r="Y2808" s="19">
        <f>IF(SUMPRODUCT(($F$2:$F2808=F2808)*1)&gt;1,0,1)</f>
        <v>1</v>
      </c>
    </row>
    <row r="2809" spans="1:25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9" t="str">
        <f>VLOOKUP(Таблица1[[#This Row],[Region]],Таблица5[],2,FALSE)</f>
        <v>Anna Andreadi</v>
      </c>
      <c r="W2809" s="19" t="str">
        <f>IFERROR(VLOOKUP(Таблица1[[#This Row],[Order ID]],Таблица4[],2,FALSE),"")</f>
        <v/>
      </c>
      <c r="X2809" s="19">
        <f>NOT(IFERROR(VLOOKUP(Таблица1[[#This Row],[Order ID]],Таблица4[],2,FALSE),0))*1</f>
        <v>1</v>
      </c>
      <c r="Y2809" s="19">
        <f>IF(SUMPRODUCT(($F$2:$F2809=F2809)*1)&gt;1,0,1)</f>
        <v>0</v>
      </c>
    </row>
    <row r="2810" spans="1:25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9" t="str">
        <f>VLOOKUP(Таблица1[[#This Row],[Region]],Таблица5[],2,FALSE)</f>
        <v>Anna Andreadi</v>
      </c>
      <c r="W2810" s="19" t="str">
        <f>IFERROR(VLOOKUP(Таблица1[[#This Row],[Order ID]],Таблица4[],2,FALSE),"")</f>
        <v/>
      </c>
      <c r="X2810" s="19">
        <f>NOT(IFERROR(VLOOKUP(Таблица1[[#This Row],[Order ID]],Таблица4[],2,FALSE),0))*1</f>
        <v>1</v>
      </c>
      <c r="Y2810" s="19">
        <f>IF(SUMPRODUCT(($F$2:$F2810=F2810)*1)&gt;1,0,1)</f>
        <v>0</v>
      </c>
    </row>
    <row r="2811" spans="1:25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9" t="str">
        <f>VLOOKUP(Таблица1[[#This Row],[Region]],Таблица5[],2,FALSE)</f>
        <v>Anna Andreadi</v>
      </c>
      <c r="W2811" s="19" t="str">
        <f>IFERROR(VLOOKUP(Таблица1[[#This Row],[Order ID]],Таблица4[],2,FALSE),"")</f>
        <v/>
      </c>
      <c r="X2811" s="19">
        <f>NOT(IFERROR(VLOOKUP(Таблица1[[#This Row],[Order ID]],Таблица4[],2,FALSE),0))*1</f>
        <v>1</v>
      </c>
      <c r="Y2811" s="19">
        <f>IF(SUMPRODUCT(($F$2:$F2811=F2811)*1)&gt;1,0,1)</f>
        <v>0</v>
      </c>
    </row>
    <row r="2812" spans="1:25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9" t="str">
        <f>VLOOKUP(Таблица1[[#This Row],[Region]],Таблица5[],2,FALSE)</f>
        <v>Kelly Williams</v>
      </c>
      <c r="W2812" s="19" t="str">
        <f>IFERROR(VLOOKUP(Таблица1[[#This Row],[Order ID]],Таблица4[],2,FALSE),"")</f>
        <v/>
      </c>
      <c r="X2812" s="19">
        <f>NOT(IFERROR(VLOOKUP(Таблица1[[#This Row],[Order ID]],Таблица4[],2,FALSE),0))*1</f>
        <v>1</v>
      </c>
      <c r="Y2812" s="19">
        <f>IF(SUMPRODUCT(($F$2:$F2812=F2812)*1)&gt;1,0,1)</f>
        <v>0</v>
      </c>
    </row>
    <row r="2813" spans="1:25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9" t="str">
        <f>VLOOKUP(Таблица1[[#This Row],[Region]],Таблица5[],2,FALSE)</f>
        <v>Kelly Williams</v>
      </c>
      <c r="W2813" s="19" t="str">
        <f>IFERROR(VLOOKUP(Таблица1[[#This Row],[Order ID]],Таблица4[],2,FALSE),"")</f>
        <v/>
      </c>
      <c r="X2813" s="19">
        <f>NOT(IFERROR(VLOOKUP(Таблица1[[#This Row],[Order ID]],Таблица4[],2,FALSE),0))*1</f>
        <v>1</v>
      </c>
      <c r="Y2813" s="19">
        <f>IF(SUMPRODUCT(($F$2:$F2813=F2813)*1)&gt;1,0,1)</f>
        <v>0</v>
      </c>
    </row>
    <row r="2814" spans="1:25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9" t="str">
        <f>VLOOKUP(Таблица1[[#This Row],[Region]],Таблица5[],2,FALSE)</f>
        <v>Kelly Williams</v>
      </c>
      <c r="W2814" s="19" t="str">
        <f>IFERROR(VLOOKUP(Таблица1[[#This Row],[Order ID]],Таблица4[],2,FALSE),"")</f>
        <v/>
      </c>
      <c r="X2814" s="19">
        <f>NOT(IFERROR(VLOOKUP(Таблица1[[#This Row],[Order ID]],Таблица4[],2,FALSE),0))*1</f>
        <v>1</v>
      </c>
      <c r="Y2814" s="19">
        <f>IF(SUMPRODUCT(($F$2:$F2814=F2814)*1)&gt;1,0,1)</f>
        <v>0</v>
      </c>
    </row>
    <row r="2815" spans="1:25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9" t="str">
        <f>VLOOKUP(Таблица1[[#This Row],[Region]],Таблица5[],2,FALSE)</f>
        <v>Kelly Williams</v>
      </c>
      <c r="W2815" s="19" t="str">
        <f>IFERROR(VLOOKUP(Таблица1[[#This Row],[Order ID]],Таблица4[],2,FALSE),"")</f>
        <v/>
      </c>
      <c r="X2815" s="19">
        <f>NOT(IFERROR(VLOOKUP(Таблица1[[#This Row],[Order ID]],Таблица4[],2,FALSE),0))*1</f>
        <v>1</v>
      </c>
      <c r="Y2815" s="19">
        <f>IF(SUMPRODUCT(($F$2:$F2815=F2815)*1)&gt;1,0,1)</f>
        <v>0</v>
      </c>
    </row>
    <row r="2816" spans="1:25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9" t="str">
        <f>VLOOKUP(Таблица1[[#This Row],[Region]],Таблица5[],2,FALSE)</f>
        <v>Kelly Williams</v>
      </c>
      <c r="W2816" s="19" t="str">
        <f>IFERROR(VLOOKUP(Таблица1[[#This Row],[Order ID]],Таблица4[],2,FALSE),"")</f>
        <v/>
      </c>
      <c r="X2816" s="19">
        <f>NOT(IFERROR(VLOOKUP(Таблица1[[#This Row],[Order ID]],Таблица4[],2,FALSE),0))*1</f>
        <v>1</v>
      </c>
      <c r="Y2816" s="19">
        <f>IF(SUMPRODUCT(($F$2:$F2816=F2816)*1)&gt;1,0,1)</f>
        <v>0</v>
      </c>
    </row>
    <row r="2817" spans="1:25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9" t="str">
        <f>VLOOKUP(Таблица1[[#This Row],[Region]],Таблица5[],2,FALSE)</f>
        <v>Chuck Magee</v>
      </c>
      <c r="W2817" s="19" t="str">
        <f>IFERROR(VLOOKUP(Таблица1[[#This Row],[Order ID]],Таблица4[],2,FALSE),"")</f>
        <v/>
      </c>
      <c r="X2817" s="19">
        <f>NOT(IFERROR(VLOOKUP(Таблица1[[#This Row],[Order ID]],Таблица4[],2,FALSE),0))*1</f>
        <v>1</v>
      </c>
      <c r="Y2817" s="19">
        <f>IF(SUMPRODUCT(($F$2:$F2817=F2817)*1)&gt;1,0,1)</f>
        <v>1</v>
      </c>
    </row>
    <row r="2818" spans="1:25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9" t="str">
        <f>VLOOKUP(Таблица1[[#This Row],[Region]],Таблица5[],2,FALSE)</f>
        <v>Chuck Magee</v>
      </c>
      <c r="W2818" s="19" t="str">
        <f>IFERROR(VLOOKUP(Таблица1[[#This Row],[Order ID]],Таблица4[],2,FALSE),"")</f>
        <v/>
      </c>
      <c r="X2818" s="19">
        <f>NOT(IFERROR(VLOOKUP(Таблица1[[#This Row],[Order ID]],Таблица4[],2,FALSE),0))*1</f>
        <v>1</v>
      </c>
      <c r="Y2818" s="19">
        <f>IF(SUMPRODUCT(($F$2:$F2818=F2818)*1)&gt;1,0,1)</f>
        <v>0</v>
      </c>
    </row>
    <row r="2819" spans="1:25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9" t="str">
        <f>VLOOKUP(Таблица1[[#This Row],[Region]],Таблица5[],2,FALSE)</f>
        <v>Chuck Magee</v>
      </c>
      <c r="W2819" s="19" t="str">
        <f>IFERROR(VLOOKUP(Таблица1[[#This Row],[Order ID]],Таблица4[],2,FALSE),"")</f>
        <v/>
      </c>
      <c r="X2819" s="19">
        <f>NOT(IFERROR(VLOOKUP(Таблица1[[#This Row],[Order ID]],Таблица4[],2,FALSE),0))*1</f>
        <v>1</v>
      </c>
      <c r="Y2819" s="19">
        <f>IF(SUMPRODUCT(($F$2:$F2819=F2819)*1)&gt;1,0,1)</f>
        <v>0</v>
      </c>
    </row>
    <row r="2820" spans="1:25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9" t="str">
        <f>VLOOKUP(Таблица1[[#This Row],[Region]],Таблица5[],2,FALSE)</f>
        <v>Chuck Magee</v>
      </c>
      <c r="W2820" s="19" t="str">
        <f>IFERROR(VLOOKUP(Таблица1[[#This Row],[Order ID]],Таблица4[],2,FALSE),"")</f>
        <v/>
      </c>
      <c r="X2820" s="19">
        <f>NOT(IFERROR(VLOOKUP(Таблица1[[#This Row],[Order ID]],Таблица4[],2,FALSE),0))*1</f>
        <v>1</v>
      </c>
      <c r="Y2820" s="19">
        <f>IF(SUMPRODUCT(($F$2:$F2820=F2820)*1)&gt;1,0,1)</f>
        <v>0</v>
      </c>
    </row>
    <row r="2821" spans="1:25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9" t="str">
        <f>VLOOKUP(Таблица1[[#This Row],[Region]],Таблица5[],2,FALSE)</f>
        <v>Anna Andreadi</v>
      </c>
      <c r="W2821" s="19" t="str">
        <f>IFERROR(VLOOKUP(Таблица1[[#This Row],[Order ID]],Таблица4[],2,FALSE),"")</f>
        <v/>
      </c>
      <c r="X2821" s="19">
        <f>NOT(IFERROR(VLOOKUP(Таблица1[[#This Row],[Order ID]],Таблица4[],2,FALSE),0))*1</f>
        <v>1</v>
      </c>
      <c r="Y2821" s="19">
        <f>IF(SUMPRODUCT(($F$2:$F2821=F2821)*1)&gt;1,0,1)</f>
        <v>1</v>
      </c>
    </row>
    <row r="2822" spans="1:25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9" t="str">
        <f>VLOOKUP(Таблица1[[#This Row],[Region]],Таблица5[],2,FALSE)</f>
        <v>Anna Andreadi</v>
      </c>
      <c r="W2822" s="19" t="str">
        <f>IFERROR(VLOOKUP(Таблица1[[#This Row],[Order ID]],Таблица4[],2,FALSE),"")</f>
        <v/>
      </c>
      <c r="X2822" s="19">
        <f>NOT(IFERROR(VLOOKUP(Таблица1[[#This Row],[Order ID]],Таблица4[],2,FALSE),0))*1</f>
        <v>1</v>
      </c>
      <c r="Y2822" s="19">
        <f>IF(SUMPRODUCT(($F$2:$F2822=F2822)*1)&gt;1,0,1)</f>
        <v>0</v>
      </c>
    </row>
    <row r="2823" spans="1:25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9" t="str">
        <f>VLOOKUP(Таблица1[[#This Row],[Region]],Таблица5[],2,FALSE)</f>
        <v>Anna Andreadi</v>
      </c>
      <c r="W2823" s="19" t="str">
        <f>IFERROR(VLOOKUP(Таблица1[[#This Row],[Order ID]],Таблица4[],2,FALSE),"")</f>
        <v/>
      </c>
      <c r="X2823" s="19">
        <f>NOT(IFERROR(VLOOKUP(Таблица1[[#This Row],[Order ID]],Таблица4[],2,FALSE),0))*1</f>
        <v>1</v>
      </c>
      <c r="Y2823" s="19">
        <f>IF(SUMPRODUCT(($F$2:$F2823=F2823)*1)&gt;1,0,1)</f>
        <v>0</v>
      </c>
    </row>
    <row r="2824" spans="1:25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9" t="str">
        <f>VLOOKUP(Таблица1[[#This Row],[Region]],Таблица5[],2,FALSE)</f>
        <v>Kelly Williams</v>
      </c>
      <c r="W2824" s="19" t="str">
        <f>IFERROR(VLOOKUP(Таблица1[[#This Row],[Order ID]],Таблица4[],2,FALSE),"")</f>
        <v/>
      </c>
      <c r="X2824" s="19">
        <f>NOT(IFERROR(VLOOKUP(Таблица1[[#This Row],[Order ID]],Таблица4[],2,FALSE),0))*1</f>
        <v>1</v>
      </c>
      <c r="Y2824" s="19">
        <f>IF(SUMPRODUCT(($F$2:$F2824=F2824)*1)&gt;1,0,1)</f>
        <v>0</v>
      </c>
    </row>
    <row r="2825" spans="1:25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9" t="str">
        <f>VLOOKUP(Таблица1[[#This Row],[Region]],Таблица5[],2,FALSE)</f>
        <v>Kelly Williams</v>
      </c>
      <c r="W2825" s="19" t="str">
        <f>IFERROR(VLOOKUP(Таблица1[[#This Row],[Order ID]],Таблица4[],2,FALSE),"")</f>
        <v/>
      </c>
      <c r="X2825" s="19">
        <f>NOT(IFERROR(VLOOKUP(Таблица1[[#This Row],[Order ID]],Таблица4[],2,FALSE),0))*1</f>
        <v>1</v>
      </c>
      <c r="Y2825" s="19">
        <f>IF(SUMPRODUCT(($F$2:$F2825=F2825)*1)&gt;1,0,1)</f>
        <v>0</v>
      </c>
    </row>
    <row r="2826" spans="1:25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9" t="str">
        <f>VLOOKUP(Таблица1[[#This Row],[Region]],Таблица5[],2,FALSE)</f>
        <v>Kelly Williams</v>
      </c>
      <c r="W2826" s="19" t="str">
        <f>IFERROR(VLOOKUP(Таблица1[[#This Row],[Order ID]],Таблица4[],2,FALSE),"")</f>
        <v/>
      </c>
      <c r="X2826" s="19">
        <f>NOT(IFERROR(VLOOKUP(Таблица1[[#This Row],[Order ID]],Таблица4[],2,FALSE),0))*1</f>
        <v>1</v>
      </c>
      <c r="Y2826" s="19">
        <f>IF(SUMPRODUCT(($F$2:$F2826=F2826)*1)&gt;1,0,1)</f>
        <v>0</v>
      </c>
    </row>
    <row r="2827" spans="1:25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9" t="str">
        <f>VLOOKUP(Таблица1[[#This Row],[Region]],Таблица5[],2,FALSE)</f>
        <v>Kelly Williams</v>
      </c>
      <c r="W2827" s="19" t="str">
        <f>IFERROR(VLOOKUP(Таблица1[[#This Row],[Order ID]],Таблица4[],2,FALSE),"")</f>
        <v/>
      </c>
      <c r="X2827" s="19">
        <f>NOT(IFERROR(VLOOKUP(Таблица1[[#This Row],[Order ID]],Таблица4[],2,FALSE),0))*1</f>
        <v>1</v>
      </c>
      <c r="Y2827" s="19">
        <f>IF(SUMPRODUCT(($F$2:$F2827=F2827)*1)&gt;1,0,1)</f>
        <v>0</v>
      </c>
    </row>
    <row r="2828" spans="1:25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9" t="str">
        <f>VLOOKUP(Таблица1[[#This Row],[Region]],Таблица5[],2,FALSE)</f>
        <v>Kelly Williams</v>
      </c>
      <c r="W2828" s="19" t="str">
        <f>IFERROR(VLOOKUP(Таблица1[[#This Row],[Order ID]],Таблица4[],2,FALSE),"")</f>
        <v/>
      </c>
      <c r="X2828" s="19">
        <f>NOT(IFERROR(VLOOKUP(Таблица1[[#This Row],[Order ID]],Таблица4[],2,FALSE),0))*1</f>
        <v>1</v>
      </c>
      <c r="Y2828" s="19">
        <f>IF(SUMPRODUCT(($F$2:$F2828=F2828)*1)&gt;1,0,1)</f>
        <v>0</v>
      </c>
    </row>
    <row r="2829" spans="1:25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9" t="str">
        <f>VLOOKUP(Таблица1[[#This Row],[Region]],Таблица5[],2,FALSE)</f>
        <v>Kelly Williams</v>
      </c>
      <c r="W2829" s="19" t="str">
        <f>IFERROR(VLOOKUP(Таблица1[[#This Row],[Order ID]],Таблица4[],2,FALSE),"")</f>
        <v/>
      </c>
      <c r="X2829" s="19">
        <f>NOT(IFERROR(VLOOKUP(Таблица1[[#This Row],[Order ID]],Таблица4[],2,FALSE),0))*1</f>
        <v>1</v>
      </c>
      <c r="Y2829" s="19">
        <f>IF(SUMPRODUCT(($F$2:$F2829=F2829)*1)&gt;1,0,1)</f>
        <v>0</v>
      </c>
    </row>
    <row r="2830" spans="1:25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9" t="str">
        <f>VLOOKUP(Таблица1[[#This Row],[Region]],Таблица5[],2,FALSE)</f>
        <v>Chuck Magee</v>
      </c>
      <c r="W2830" s="19" t="str">
        <f>IFERROR(VLOOKUP(Таблица1[[#This Row],[Order ID]],Таблица4[],2,FALSE),"")</f>
        <v/>
      </c>
      <c r="X2830" s="19">
        <f>NOT(IFERROR(VLOOKUP(Таблица1[[#This Row],[Order ID]],Таблица4[],2,FALSE),0))*1</f>
        <v>1</v>
      </c>
      <c r="Y2830" s="19">
        <f>IF(SUMPRODUCT(($F$2:$F2830=F2830)*1)&gt;1,0,1)</f>
        <v>0</v>
      </c>
    </row>
    <row r="2831" spans="1:25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9" t="str">
        <f>VLOOKUP(Таблица1[[#This Row],[Region]],Таблица5[],2,FALSE)</f>
        <v>Chuck Magee</v>
      </c>
      <c r="W2831" s="19" t="str">
        <f>IFERROR(VLOOKUP(Таблица1[[#This Row],[Order ID]],Таблица4[],2,FALSE),"")</f>
        <v/>
      </c>
      <c r="X2831" s="19">
        <f>NOT(IFERROR(VLOOKUP(Таблица1[[#This Row],[Order ID]],Таблица4[],2,FALSE),0))*1</f>
        <v>1</v>
      </c>
      <c r="Y2831" s="19">
        <f>IF(SUMPRODUCT(($F$2:$F2831=F2831)*1)&gt;1,0,1)</f>
        <v>0</v>
      </c>
    </row>
    <row r="2832" spans="1:25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9" t="str">
        <f>VLOOKUP(Таблица1[[#This Row],[Region]],Таблица5[],2,FALSE)</f>
        <v>Chuck Magee</v>
      </c>
      <c r="W2832" s="19" t="str">
        <f>IFERROR(VLOOKUP(Таблица1[[#This Row],[Order ID]],Таблица4[],2,FALSE),"")</f>
        <v/>
      </c>
      <c r="X2832" s="19">
        <f>NOT(IFERROR(VLOOKUP(Таблица1[[#This Row],[Order ID]],Таблица4[],2,FALSE),0))*1</f>
        <v>1</v>
      </c>
      <c r="Y2832" s="19">
        <f>IF(SUMPRODUCT(($F$2:$F2832=F2832)*1)&gt;1,0,1)</f>
        <v>0</v>
      </c>
    </row>
    <row r="2833" spans="1:25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9" t="str">
        <f>VLOOKUP(Таблица1[[#This Row],[Region]],Таблица5[],2,FALSE)</f>
        <v>Anna Andreadi</v>
      </c>
      <c r="W2833" s="19" t="str">
        <f>IFERROR(VLOOKUP(Таблица1[[#This Row],[Order ID]],Таблица4[],2,FALSE),"")</f>
        <v/>
      </c>
      <c r="X2833" s="19">
        <f>NOT(IFERROR(VLOOKUP(Таблица1[[#This Row],[Order ID]],Таблица4[],2,FALSE),0))*1</f>
        <v>1</v>
      </c>
      <c r="Y2833" s="19">
        <f>IF(SUMPRODUCT(($F$2:$F2833=F2833)*1)&gt;1,0,1)</f>
        <v>0</v>
      </c>
    </row>
    <row r="2834" spans="1:25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9" t="str">
        <f>VLOOKUP(Таблица1[[#This Row],[Region]],Таблица5[],2,FALSE)</f>
        <v>Anna Andreadi</v>
      </c>
      <c r="W2834" s="19" t="str">
        <f>IFERROR(VLOOKUP(Таблица1[[#This Row],[Order ID]],Таблица4[],2,FALSE),"")</f>
        <v/>
      </c>
      <c r="X2834" s="19">
        <f>NOT(IFERROR(VLOOKUP(Таблица1[[#This Row],[Order ID]],Таблица4[],2,FALSE),0))*1</f>
        <v>1</v>
      </c>
      <c r="Y2834" s="19">
        <f>IF(SUMPRODUCT(($F$2:$F2834=F2834)*1)&gt;1,0,1)</f>
        <v>0</v>
      </c>
    </row>
    <row r="2835" spans="1:25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9" t="str">
        <f>VLOOKUP(Таблица1[[#This Row],[Region]],Таблица5[],2,FALSE)</f>
        <v>Cassandra Brandow</v>
      </c>
      <c r="W2835" s="19" t="str">
        <f>IFERROR(VLOOKUP(Таблица1[[#This Row],[Order ID]],Таблица4[],2,FALSE),"")</f>
        <v/>
      </c>
      <c r="X2835" s="19">
        <f>NOT(IFERROR(VLOOKUP(Таблица1[[#This Row],[Order ID]],Таблица4[],2,FALSE),0))*1</f>
        <v>1</v>
      </c>
      <c r="Y2835" s="19">
        <f>IF(SUMPRODUCT(($F$2:$F2835=F2835)*1)&gt;1,0,1)</f>
        <v>1</v>
      </c>
    </row>
    <row r="2836" spans="1:25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9" t="str">
        <f>VLOOKUP(Таблица1[[#This Row],[Region]],Таблица5[],2,FALSE)</f>
        <v>Cassandra Brandow</v>
      </c>
      <c r="W2836" s="19" t="str">
        <f>IFERROR(VLOOKUP(Таблица1[[#This Row],[Order ID]],Таблица4[],2,FALSE),"")</f>
        <v/>
      </c>
      <c r="X2836" s="19">
        <f>NOT(IFERROR(VLOOKUP(Таблица1[[#This Row],[Order ID]],Таблица4[],2,FALSE),0))*1</f>
        <v>1</v>
      </c>
      <c r="Y2836" s="19">
        <f>IF(SUMPRODUCT(($F$2:$F2836=F2836)*1)&gt;1,0,1)</f>
        <v>0</v>
      </c>
    </row>
    <row r="2837" spans="1:25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9" t="str">
        <f>VLOOKUP(Таблица1[[#This Row],[Region]],Таблица5[],2,FALSE)</f>
        <v>Anna Andreadi</v>
      </c>
      <c r="W2837" s="19" t="str">
        <f>IFERROR(VLOOKUP(Таблица1[[#This Row],[Order ID]],Таблица4[],2,FALSE),"")</f>
        <v/>
      </c>
      <c r="X2837" s="19">
        <f>NOT(IFERROR(VLOOKUP(Таблица1[[#This Row],[Order ID]],Таблица4[],2,FALSE),0))*1</f>
        <v>1</v>
      </c>
      <c r="Y2837" s="19">
        <f>IF(SUMPRODUCT(($F$2:$F2837=F2837)*1)&gt;1,0,1)</f>
        <v>0</v>
      </c>
    </row>
    <row r="2838" spans="1:25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9" t="str">
        <f>VLOOKUP(Таблица1[[#This Row],[Region]],Таблица5[],2,FALSE)</f>
        <v>Anna Andreadi</v>
      </c>
      <c r="W2838" s="19" t="str">
        <f>IFERROR(VLOOKUP(Таблица1[[#This Row],[Order ID]],Таблица4[],2,FALSE),"")</f>
        <v/>
      </c>
      <c r="X2838" s="19">
        <f>NOT(IFERROR(VLOOKUP(Таблица1[[#This Row],[Order ID]],Таблица4[],2,FALSE),0))*1</f>
        <v>1</v>
      </c>
      <c r="Y2838" s="19">
        <f>IF(SUMPRODUCT(($F$2:$F2838=F2838)*1)&gt;1,0,1)</f>
        <v>0</v>
      </c>
    </row>
    <row r="2839" spans="1:25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9" t="str">
        <f>VLOOKUP(Таблица1[[#This Row],[Region]],Таблица5[],2,FALSE)</f>
        <v>Anna Andreadi</v>
      </c>
      <c r="W2839" s="19" t="str">
        <f>IFERROR(VLOOKUP(Таблица1[[#This Row],[Order ID]],Таблица4[],2,FALSE),"")</f>
        <v/>
      </c>
      <c r="X2839" s="19">
        <f>NOT(IFERROR(VLOOKUP(Таблица1[[#This Row],[Order ID]],Таблица4[],2,FALSE),0))*1</f>
        <v>1</v>
      </c>
      <c r="Y2839" s="19">
        <f>IF(SUMPRODUCT(($F$2:$F2839=F2839)*1)&gt;1,0,1)</f>
        <v>0</v>
      </c>
    </row>
    <row r="2840" spans="1:25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9" t="str">
        <f>VLOOKUP(Таблица1[[#This Row],[Region]],Таблица5[],2,FALSE)</f>
        <v>Cassandra Brandow</v>
      </c>
      <c r="W2840" s="19" t="str">
        <f>IFERROR(VLOOKUP(Таблица1[[#This Row],[Order ID]],Таблица4[],2,FALSE),"")</f>
        <v/>
      </c>
      <c r="X2840" s="19">
        <f>NOT(IFERROR(VLOOKUP(Таблица1[[#This Row],[Order ID]],Таблица4[],2,FALSE),0))*1</f>
        <v>1</v>
      </c>
      <c r="Y2840" s="19">
        <f>IF(SUMPRODUCT(($F$2:$F2840=F2840)*1)&gt;1,0,1)</f>
        <v>0</v>
      </c>
    </row>
    <row r="2841" spans="1:25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9" t="str">
        <f>VLOOKUP(Таблица1[[#This Row],[Region]],Таблица5[],2,FALSE)</f>
        <v>Chuck Magee</v>
      </c>
      <c r="W2841" s="19" t="str">
        <f>IFERROR(VLOOKUP(Таблица1[[#This Row],[Order ID]],Таблица4[],2,FALSE),"")</f>
        <v/>
      </c>
      <c r="X2841" s="19">
        <f>NOT(IFERROR(VLOOKUP(Таблица1[[#This Row],[Order ID]],Таблица4[],2,FALSE),0))*1</f>
        <v>1</v>
      </c>
      <c r="Y2841" s="19">
        <f>IF(SUMPRODUCT(($F$2:$F2841=F2841)*1)&gt;1,0,1)</f>
        <v>0</v>
      </c>
    </row>
    <row r="2842" spans="1:25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9" t="str">
        <f>VLOOKUP(Таблица1[[#This Row],[Region]],Таблица5[],2,FALSE)</f>
        <v>Cassandra Brandow</v>
      </c>
      <c r="W2842" s="19" t="str">
        <f>IFERROR(VLOOKUP(Таблица1[[#This Row],[Order ID]],Таблица4[],2,FALSE),"")</f>
        <v/>
      </c>
      <c r="X2842" s="19">
        <f>NOT(IFERROR(VLOOKUP(Таблица1[[#This Row],[Order ID]],Таблица4[],2,FALSE),0))*1</f>
        <v>1</v>
      </c>
      <c r="Y2842" s="19">
        <f>IF(SUMPRODUCT(($F$2:$F2842=F2842)*1)&gt;1,0,1)</f>
        <v>0</v>
      </c>
    </row>
    <row r="2843" spans="1:25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9" t="str">
        <f>VLOOKUP(Таблица1[[#This Row],[Region]],Таблица5[],2,FALSE)</f>
        <v>Cassandra Brandow</v>
      </c>
      <c r="W2843" s="19" t="str">
        <f>IFERROR(VLOOKUP(Таблица1[[#This Row],[Order ID]],Таблица4[],2,FALSE),"")</f>
        <v/>
      </c>
      <c r="X2843" s="19">
        <f>NOT(IFERROR(VLOOKUP(Таблица1[[#This Row],[Order ID]],Таблица4[],2,FALSE),0))*1</f>
        <v>1</v>
      </c>
      <c r="Y2843" s="19">
        <f>IF(SUMPRODUCT(($F$2:$F2843=F2843)*1)&gt;1,0,1)</f>
        <v>0</v>
      </c>
    </row>
    <row r="2844" spans="1:25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9" t="str">
        <f>VLOOKUP(Таблица1[[#This Row],[Region]],Таблица5[],2,FALSE)</f>
        <v>Kelly Williams</v>
      </c>
      <c r="W2844" s="19" t="str">
        <f>IFERROR(VLOOKUP(Таблица1[[#This Row],[Order ID]],Таблица4[],2,FALSE),"")</f>
        <v/>
      </c>
      <c r="X2844" s="19">
        <f>NOT(IFERROR(VLOOKUP(Таблица1[[#This Row],[Order ID]],Таблица4[],2,FALSE),0))*1</f>
        <v>1</v>
      </c>
      <c r="Y2844" s="19">
        <f>IF(SUMPRODUCT(($F$2:$F2844=F2844)*1)&gt;1,0,1)</f>
        <v>1</v>
      </c>
    </row>
    <row r="2845" spans="1:25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9" t="str">
        <f>VLOOKUP(Таблица1[[#This Row],[Region]],Таблица5[],2,FALSE)</f>
        <v>Chuck Magee</v>
      </c>
      <c r="W2845" s="19">
        <f>IFERROR(VLOOKUP(Таблица1[[#This Row],[Order ID]],Таблица4[],2,FALSE),"")</f>
        <v>1</v>
      </c>
      <c r="X2845" s="19">
        <f>NOT(IFERROR(VLOOKUP(Таблица1[[#This Row],[Order ID]],Таблица4[],2,FALSE),0))*1</f>
        <v>0</v>
      </c>
      <c r="Y2845" s="19">
        <f>IF(SUMPRODUCT(($F$2:$F2845=F2845)*1)&gt;1,0,1)</f>
        <v>0</v>
      </c>
    </row>
    <row r="2846" spans="1:25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9" t="str">
        <f>VLOOKUP(Таблица1[[#This Row],[Region]],Таблица5[],2,FALSE)</f>
        <v>Kelly Williams</v>
      </c>
      <c r="W2846" s="19" t="str">
        <f>IFERROR(VLOOKUP(Таблица1[[#This Row],[Order ID]],Таблица4[],2,FALSE),"")</f>
        <v/>
      </c>
      <c r="X2846" s="19">
        <f>NOT(IFERROR(VLOOKUP(Таблица1[[#This Row],[Order ID]],Таблица4[],2,FALSE),0))*1</f>
        <v>1</v>
      </c>
      <c r="Y2846" s="19">
        <f>IF(SUMPRODUCT(($F$2:$F2846=F2846)*1)&gt;1,0,1)</f>
        <v>0</v>
      </c>
    </row>
    <row r="2847" spans="1:25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9" t="str">
        <f>VLOOKUP(Таблица1[[#This Row],[Region]],Таблица5[],2,FALSE)</f>
        <v>Chuck Magee</v>
      </c>
      <c r="W2847" s="19">
        <f>IFERROR(VLOOKUP(Таблица1[[#This Row],[Order ID]],Таблица4[],2,FALSE),"")</f>
        <v>1</v>
      </c>
      <c r="X2847" s="19">
        <f>NOT(IFERROR(VLOOKUP(Таблица1[[#This Row],[Order ID]],Таблица4[],2,FALSE),0))*1</f>
        <v>0</v>
      </c>
      <c r="Y2847" s="19">
        <f>IF(SUMPRODUCT(($F$2:$F2847=F2847)*1)&gt;1,0,1)</f>
        <v>0</v>
      </c>
    </row>
    <row r="2848" spans="1:25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9" t="str">
        <f>VLOOKUP(Таблица1[[#This Row],[Region]],Таблица5[],2,FALSE)</f>
        <v>Kelly Williams</v>
      </c>
      <c r="W2848" s="19" t="str">
        <f>IFERROR(VLOOKUP(Таблица1[[#This Row],[Order ID]],Таблица4[],2,FALSE),"")</f>
        <v/>
      </c>
      <c r="X2848" s="19">
        <f>NOT(IFERROR(VLOOKUP(Таблица1[[#This Row],[Order ID]],Таблица4[],2,FALSE),0))*1</f>
        <v>1</v>
      </c>
      <c r="Y2848" s="19">
        <f>IF(SUMPRODUCT(($F$2:$F2848=F2848)*1)&gt;1,0,1)</f>
        <v>0</v>
      </c>
    </row>
    <row r="2849" spans="1:25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9" t="str">
        <f>VLOOKUP(Таблица1[[#This Row],[Region]],Таблица5[],2,FALSE)</f>
        <v>Cassandra Brandow</v>
      </c>
      <c r="W2849" s="19" t="str">
        <f>IFERROR(VLOOKUP(Таблица1[[#This Row],[Order ID]],Таблица4[],2,FALSE),"")</f>
        <v/>
      </c>
      <c r="X2849" s="19">
        <f>NOT(IFERROR(VLOOKUP(Таблица1[[#This Row],[Order ID]],Таблица4[],2,FALSE),0))*1</f>
        <v>1</v>
      </c>
      <c r="Y2849" s="19">
        <f>IF(SUMPRODUCT(($F$2:$F2849=F2849)*1)&gt;1,0,1)</f>
        <v>1</v>
      </c>
    </row>
    <row r="2850" spans="1:25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9" t="str">
        <f>VLOOKUP(Таблица1[[#This Row],[Region]],Таблица5[],2,FALSE)</f>
        <v>Cassandra Brandow</v>
      </c>
      <c r="W2850" s="19" t="str">
        <f>IFERROR(VLOOKUP(Таблица1[[#This Row],[Order ID]],Таблица4[],2,FALSE),"")</f>
        <v/>
      </c>
      <c r="X2850" s="19">
        <f>NOT(IFERROR(VLOOKUP(Таблица1[[#This Row],[Order ID]],Таблица4[],2,FALSE),0))*1</f>
        <v>1</v>
      </c>
      <c r="Y2850" s="19">
        <f>IF(SUMPRODUCT(($F$2:$F2850=F2850)*1)&gt;1,0,1)</f>
        <v>0</v>
      </c>
    </row>
    <row r="2851" spans="1:25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9" t="str">
        <f>VLOOKUP(Таблица1[[#This Row],[Region]],Таблица5[],2,FALSE)</f>
        <v>Cassandra Brandow</v>
      </c>
      <c r="W2851" s="19" t="str">
        <f>IFERROR(VLOOKUP(Таблица1[[#This Row],[Order ID]],Таблица4[],2,FALSE),"")</f>
        <v/>
      </c>
      <c r="X2851" s="19">
        <f>NOT(IFERROR(VLOOKUP(Таблица1[[#This Row],[Order ID]],Таблица4[],2,FALSE),0))*1</f>
        <v>1</v>
      </c>
      <c r="Y2851" s="19">
        <f>IF(SUMPRODUCT(($F$2:$F2851=F2851)*1)&gt;1,0,1)</f>
        <v>0</v>
      </c>
    </row>
    <row r="2852" spans="1:25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9" t="str">
        <f>VLOOKUP(Таблица1[[#This Row],[Region]],Таблица5[],2,FALSE)</f>
        <v>Chuck Magee</v>
      </c>
      <c r="W2852" s="19" t="str">
        <f>IFERROR(VLOOKUP(Таблица1[[#This Row],[Order ID]],Таблица4[],2,FALSE),"")</f>
        <v/>
      </c>
      <c r="X2852" s="19">
        <f>NOT(IFERROR(VLOOKUP(Таблица1[[#This Row],[Order ID]],Таблица4[],2,FALSE),0))*1</f>
        <v>1</v>
      </c>
      <c r="Y2852" s="19">
        <f>IF(SUMPRODUCT(($F$2:$F2852=F2852)*1)&gt;1,0,1)</f>
        <v>0</v>
      </c>
    </row>
    <row r="2853" spans="1:25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9" t="str">
        <f>VLOOKUP(Таблица1[[#This Row],[Region]],Таблица5[],2,FALSE)</f>
        <v>Kelly Williams</v>
      </c>
      <c r="W2853" s="19" t="str">
        <f>IFERROR(VLOOKUP(Таблица1[[#This Row],[Order ID]],Таблица4[],2,FALSE),"")</f>
        <v/>
      </c>
      <c r="X2853" s="19">
        <f>NOT(IFERROR(VLOOKUP(Таблица1[[#This Row],[Order ID]],Таблица4[],2,FALSE),0))*1</f>
        <v>1</v>
      </c>
      <c r="Y2853" s="19">
        <f>IF(SUMPRODUCT(($F$2:$F2853=F2853)*1)&gt;1,0,1)</f>
        <v>1</v>
      </c>
    </row>
    <row r="2854" spans="1:25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9" t="str">
        <f>VLOOKUP(Таблица1[[#This Row],[Region]],Таблица5[],2,FALSE)</f>
        <v>Chuck Magee</v>
      </c>
      <c r="W2854" s="19" t="str">
        <f>IFERROR(VLOOKUP(Таблица1[[#This Row],[Order ID]],Таблица4[],2,FALSE),"")</f>
        <v/>
      </c>
      <c r="X2854" s="19">
        <f>NOT(IFERROR(VLOOKUP(Таблица1[[#This Row],[Order ID]],Таблица4[],2,FALSE),0))*1</f>
        <v>1</v>
      </c>
      <c r="Y2854" s="19">
        <f>IF(SUMPRODUCT(($F$2:$F2854=F2854)*1)&gt;1,0,1)</f>
        <v>0</v>
      </c>
    </row>
    <row r="2855" spans="1:25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9" t="str">
        <f>VLOOKUP(Таблица1[[#This Row],[Region]],Таблица5[],2,FALSE)</f>
        <v>Chuck Magee</v>
      </c>
      <c r="W2855" s="19" t="str">
        <f>IFERROR(VLOOKUP(Таблица1[[#This Row],[Order ID]],Таблица4[],2,FALSE),"")</f>
        <v/>
      </c>
      <c r="X2855" s="19">
        <f>NOT(IFERROR(VLOOKUP(Таблица1[[#This Row],[Order ID]],Таблица4[],2,FALSE),0))*1</f>
        <v>1</v>
      </c>
      <c r="Y2855" s="19">
        <f>IF(SUMPRODUCT(($F$2:$F2855=F2855)*1)&gt;1,0,1)</f>
        <v>0</v>
      </c>
    </row>
    <row r="2856" spans="1:25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9" t="str">
        <f>VLOOKUP(Таблица1[[#This Row],[Region]],Таблица5[],2,FALSE)</f>
        <v>Chuck Magee</v>
      </c>
      <c r="W2856" s="19" t="str">
        <f>IFERROR(VLOOKUP(Таблица1[[#This Row],[Order ID]],Таблица4[],2,FALSE),"")</f>
        <v/>
      </c>
      <c r="X2856" s="19">
        <f>NOT(IFERROR(VLOOKUP(Таблица1[[#This Row],[Order ID]],Таблица4[],2,FALSE),0))*1</f>
        <v>1</v>
      </c>
      <c r="Y2856" s="19">
        <f>IF(SUMPRODUCT(($F$2:$F2856=F2856)*1)&gt;1,0,1)</f>
        <v>0</v>
      </c>
    </row>
    <row r="2857" spans="1:25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9" t="str">
        <f>VLOOKUP(Таблица1[[#This Row],[Region]],Таблица5[],2,FALSE)</f>
        <v>Kelly Williams</v>
      </c>
      <c r="W2857" s="19" t="str">
        <f>IFERROR(VLOOKUP(Таблица1[[#This Row],[Order ID]],Таблица4[],2,FALSE),"")</f>
        <v/>
      </c>
      <c r="X2857" s="19">
        <f>NOT(IFERROR(VLOOKUP(Таблица1[[#This Row],[Order ID]],Таблица4[],2,FALSE),0))*1</f>
        <v>1</v>
      </c>
      <c r="Y2857" s="19">
        <f>IF(SUMPRODUCT(($F$2:$F2857=F2857)*1)&gt;1,0,1)</f>
        <v>0</v>
      </c>
    </row>
    <row r="2858" spans="1:25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9" t="str">
        <f>VLOOKUP(Таблица1[[#This Row],[Region]],Таблица5[],2,FALSE)</f>
        <v>Anna Andreadi</v>
      </c>
      <c r="W2858" s="19" t="str">
        <f>IFERROR(VLOOKUP(Таблица1[[#This Row],[Order ID]],Таблица4[],2,FALSE),"")</f>
        <v/>
      </c>
      <c r="X2858" s="19">
        <f>NOT(IFERROR(VLOOKUP(Таблица1[[#This Row],[Order ID]],Таблица4[],2,FALSE),0))*1</f>
        <v>1</v>
      </c>
      <c r="Y2858" s="19">
        <f>IF(SUMPRODUCT(($F$2:$F2858=F2858)*1)&gt;1,0,1)</f>
        <v>0</v>
      </c>
    </row>
    <row r="2859" spans="1:25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9" t="str">
        <f>VLOOKUP(Таблица1[[#This Row],[Region]],Таблица5[],2,FALSE)</f>
        <v>Cassandra Brandow</v>
      </c>
      <c r="W2859" s="19" t="str">
        <f>IFERROR(VLOOKUP(Таблица1[[#This Row],[Order ID]],Таблица4[],2,FALSE),"")</f>
        <v/>
      </c>
      <c r="X2859" s="19">
        <f>NOT(IFERROR(VLOOKUP(Таблица1[[#This Row],[Order ID]],Таблица4[],2,FALSE),0))*1</f>
        <v>1</v>
      </c>
      <c r="Y2859" s="19">
        <f>IF(SUMPRODUCT(($F$2:$F2859=F2859)*1)&gt;1,0,1)</f>
        <v>1</v>
      </c>
    </row>
    <row r="2860" spans="1:25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9" t="str">
        <f>VLOOKUP(Таблица1[[#This Row],[Region]],Таблица5[],2,FALSE)</f>
        <v>Cassandra Brandow</v>
      </c>
      <c r="W2860" s="19" t="str">
        <f>IFERROR(VLOOKUP(Таблица1[[#This Row],[Order ID]],Таблица4[],2,FALSE),"")</f>
        <v/>
      </c>
      <c r="X2860" s="19">
        <f>NOT(IFERROR(VLOOKUP(Таблица1[[#This Row],[Order ID]],Таблица4[],2,FALSE),0))*1</f>
        <v>1</v>
      </c>
      <c r="Y2860" s="19">
        <f>IF(SUMPRODUCT(($F$2:$F2860=F2860)*1)&gt;1,0,1)</f>
        <v>0</v>
      </c>
    </row>
    <row r="2861" spans="1:25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9" t="str">
        <f>VLOOKUP(Таблица1[[#This Row],[Region]],Таблица5[],2,FALSE)</f>
        <v>Cassandra Brandow</v>
      </c>
      <c r="W2861" s="19" t="str">
        <f>IFERROR(VLOOKUP(Таблица1[[#This Row],[Order ID]],Таблица4[],2,FALSE),"")</f>
        <v/>
      </c>
      <c r="X2861" s="19">
        <f>NOT(IFERROR(VLOOKUP(Таблица1[[#This Row],[Order ID]],Таблица4[],2,FALSE),0))*1</f>
        <v>1</v>
      </c>
      <c r="Y2861" s="19">
        <f>IF(SUMPRODUCT(($F$2:$F2861=F2861)*1)&gt;1,0,1)</f>
        <v>0</v>
      </c>
    </row>
    <row r="2862" spans="1:25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9" t="str">
        <f>VLOOKUP(Таблица1[[#This Row],[Region]],Таблица5[],2,FALSE)</f>
        <v>Cassandra Brandow</v>
      </c>
      <c r="W2862" s="19" t="str">
        <f>IFERROR(VLOOKUP(Таблица1[[#This Row],[Order ID]],Таблица4[],2,FALSE),"")</f>
        <v/>
      </c>
      <c r="X2862" s="19">
        <f>NOT(IFERROR(VLOOKUP(Таблица1[[#This Row],[Order ID]],Таблица4[],2,FALSE),0))*1</f>
        <v>1</v>
      </c>
      <c r="Y2862" s="19">
        <f>IF(SUMPRODUCT(($F$2:$F2862=F2862)*1)&gt;1,0,1)</f>
        <v>0</v>
      </c>
    </row>
    <row r="2863" spans="1:25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9" t="str">
        <f>VLOOKUP(Таблица1[[#This Row],[Region]],Таблица5[],2,FALSE)</f>
        <v>Cassandra Brandow</v>
      </c>
      <c r="W2863" s="19" t="str">
        <f>IFERROR(VLOOKUP(Таблица1[[#This Row],[Order ID]],Таблица4[],2,FALSE),"")</f>
        <v/>
      </c>
      <c r="X2863" s="19">
        <f>NOT(IFERROR(VLOOKUP(Таблица1[[#This Row],[Order ID]],Таблица4[],2,FALSE),0))*1</f>
        <v>1</v>
      </c>
      <c r="Y2863" s="19">
        <f>IF(SUMPRODUCT(($F$2:$F2863=F2863)*1)&gt;1,0,1)</f>
        <v>0</v>
      </c>
    </row>
    <row r="2864" spans="1:25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9" t="str">
        <f>VLOOKUP(Таблица1[[#This Row],[Region]],Таблица5[],2,FALSE)</f>
        <v>Cassandra Brandow</v>
      </c>
      <c r="W2864" s="19" t="str">
        <f>IFERROR(VLOOKUP(Таблица1[[#This Row],[Order ID]],Таблица4[],2,FALSE),"")</f>
        <v/>
      </c>
      <c r="X2864" s="19">
        <f>NOT(IFERROR(VLOOKUP(Таблица1[[#This Row],[Order ID]],Таблица4[],2,FALSE),0))*1</f>
        <v>1</v>
      </c>
      <c r="Y2864" s="19">
        <f>IF(SUMPRODUCT(($F$2:$F2864=F2864)*1)&gt;1,0,1)</f>
        <v>0</v>
      </c>
    </row>
    <row r="2865" spans="1:25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9" t="str">
        <f>VLOOKUP(Таблица1[[#This Row],[Region]],Таблица5[],2,FALSE)</f>
        <v>Anna Andreadi</v>
      </c>
      <c r="W2865" s="19">
        <f>IFERROR(VLOOKUP(Таблица1[[#This Row],[Order ID]],Таблица4[],2,FALSE),"")</f>
        <v>1</v>
      </c>
      <c r="X2865" s="19">
        <f>NOT(IFERROR(VLOOKUP(Таблица1[[#This Row],[Order ID]],Таблица4[],2,FALSE),0))*1</f>
        <v>0</v>
      </c>
      <c r="Y2865" s="19">
        <f>IF(SUMPRODUCT(($F$2:$F2865=F2865)*1)&gt;1,0,1)</f>
        <v>0</v>
      </c>
    </row>
    <row r="2866" spans="1:25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9" t="str">
        <f>VLOOKUP(Таблица1[[#This Row],[Region]],Таблица5[],2,FALSE)</f>
        <v>Anna Andreadi</v>
      </c>
      <c r="W2866" s="19">
        <f>IFERROR(VLOOKUP(Таблица1[[#This Row],[Order ID]],Таблица4[],2,FALSE),"")</f>
        <v>1</v>
      </c>
      <c r="X2866" s="19">
        <f>NOT(IFERROR(VLOOKUP(Таблица1[[#This Row],[Order ID]],Таблица4[],2,FALSE),0))*1</f>
        <v>0</v>
      </c>
      <c r="Y2866" s="19">
        <f>IF(SUMPRODUCT(($F$2:$F2866=F2866)*1)&gt;1,0,1)</f>
        <v>0</v>
      </c>
    </row>
    <row r="2867" spans="1:25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9" t="str">
        <f>VLOOKUP(Таблица1[[#This Row],[Region]],Таблица5[],2,FALSE)</f>
        <v>Anna Andreadi</v>
      </c>
      <c r="W2867" s="19">
        <f>IFERROR(VLOOKUP(Таблица1[[#This Row],[Order ID]],Таблица4[],2,FALSE),"")</f>
        <v>1</v>
      </c>
      <c r="X2867" s="19">
        <f>NOT(IFERROR(VLOOKUP(Таблица1[[#This Row],[Order ID]],Таблица4[],2,FALSE),0))*1</f>
        <v>0</v>
      </c>
      <c r="Y2867" s="19">
        <f>IF(SUMPRODUCT(($F$2:$F2867=F2867)*1)&gt;1,0,1)</f>
        <v>0</v>
      </c>
    </row>
    <row r="2868" spans="1:25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9" t="str">
        <f>VLOOKUP(Таблица1[[#This Row],[Region]],Таблица5[],2,FALSE)</f>
        <v>Anna Andreadi</v>
      </c>
      <c r="W2868" s="19">
        <f>IFERROR(VLOOKUP(Таблица1[[#This Row],[Order ID]],Таблица4[],2,FALSE),"")</f>
        <v>1</v>
      </c>
      <c r="X2868" s="19">
        <f>NOT(IFERROR(VLOOKUP(Таблица1[[#This Row],[Order ID]],Таблица4[],2,FALSE),0))*1</f>
        <v>0</v>
      </c>
      <c r="Y2868" s="19">
        <f>IF(SUMPRODUCT(($F$2:$F2868=F2868)*1)&gt;1,0,1)</f>
        <v>0</v>
      </c>
    </row>
    <row r="2869" spans="1:25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9" t="str">
        <f>VLOOKUP(Таблица1[[#This Row],[Region]],Таблица5[],2,FALSE)</f>
        <v>Chuck Magee</v>
      </c>
      <c r="W2869" s="19" t="str">
        <f>IFERROR(VLOOKUP(Таблица1[[#This Row],[Order ID]],Таблица4[],2,FALSE),"")</f>
        <v/>
      </c>
      <c r="X2869" s="19">
        <f>NOT(IFERROR(VLOOKUP(Таблица1[[#This Row],[Order ID]],Таблица4[],2,FALSE),0))*1</f>
        <v>1</v>
      </c>
      <c r="Y2869" s="19">
        <f>IF(SUMPRODUCT(($F$2:$F2869=F2869)*1)&gt;1,0,1)</f>
        <v>0</v>
      </c>
    </row>
    <row r="2870" spans="1:25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9" t="str">
        <f>VLOOKUP(Таблица1[[#This Row],[Region]],Таблица5[],2,FALSE)</f>
        <v>Chuck Magee</v>
      </c>
      <c r="W2870" s="19" t="str">
        <f>IFERROR(VLOOKUP(Таблица1[[#This Row],[Order ID]],Таблица4[],2,FALSE),"")</f>
        <v/>
      </c>
      <c r="X2870" s="19">
        <f>NOT(IFERROR(VLOOKUP(Таблица1[[#This Row],[Order ID]],Таблица4[],2,FALSE),0))*1</f>
        <v>1</v>
      </c>
      <c r="Y2870" s="19">
        <f>IF(SUMPRODUCT(($F$2:$F2870=F2870)*1)&gt;1,0,1)</f>
        <v>0</v>
      </c>
    </row>
    <row r="2871" spans="1:25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9" t="str">
        <f>VLOOKUP(Таблица1[[#This Row],[Region]],Таблица5[],2,FALSE)</f>
        <v>Cassandra Brandow</v>
      </c>
      <c r="W2871" s="19" t="str">
        <f>IFERROR(VLOOKUP(Таблица1[[#This Row],[Order ID]],Таблица4[],2,FALSE),"")</f>
        <v/>
      </c>
      <c r="X2871" s="19">
        <f>NOT(IFERROR(VLOOKUP(Таблица1[[#This Row],[Order ID]],Таблица4[],2,FALSE),0))*1</f>
        <v>1</v>
      </c>
      <c r="Y2871" s="19">
        <f>IF(SUMPRODUCT(($F$2:$F2871=F2871)*1)&gt;1,0,1)</f>
        <v>0</v>
      </c>
    </row>
    <row r="2872" spans="1:25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9" t="str">
        <f>VLOOKUP(Таблица1[[#This Row],[Region]],Таблица5[],2,FALSE)</f>
        <v>Anna Andreadi</v>
      </c>
      <c r="W2872" s="19" t="str">
        <f>IFERROR(VLOOKUP(Таблица1[[#This Row],[Order ID]],Таблица4[],2,FALSE),"")</f>
        <v/>
      </c>
      <c r="X2872" s="19">
        <f>NOT(IFERROR(VLOOKUP(Таблица1[[#This Row],[Order ID]],Таблица4[],2,FALSE),0))*1</f>
        <v>1</v>
      </c>
      <c r="Y2872" s="19">
        <f>IF(SUMPRODUCT(($F$2:$F2872=F2872)*1)&gt;1,0,1)</f>
        <v>1</v>
      </c>
    </row>
    <row r="2873" spans="1:25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9" t="str">
        <f>VLOOKUP(Таблица1[[#This Row],[Region]],Таблица5[],2,FALSE)</f>
        <v>Anna Andreadi</v>
      </c>
      <c r="W2873" s="19" t="str">
        <f>IFERROR(VLOOKUP(Таблица1[[#This Row],[Order ID]],Таблица4[],2,FALSE),"")</f>
        <v/>
      </c>
      <c r="X2873" s="19">
        <f>NOT(IFERROR(VLOOKUP(Таблица1[[#This Row],[Order ID]],Таблица4[],2,FALSE),0))*1</f>
        <v>1</v>
      </c>
      <c r="Y2873" s="19">
        <f>IF(SUMPRODUCT(($F$2:$F2873=F2873)*1)&gt;1,0,1)</f>
        <v>0</v>
      </c>
    </row>
    <row r="2874" spans="1:25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9" t="str">
        <f>VLOOKUP(Таблица1[[#This Row],[Region]],Таблица5[],2,FALSE)</f>
        <v>Anna Andreadi</v>
      </c>
      <c r="W2874" s="19" t="str">
        <f>IFERROR(VLOOKUP(Таблица1[[#This Row],[Order ID]],Таблица4[],2,FALSE),"")</f>
        <v/>
      </c>
      <c r="X2874" s="19">
        <f>NOT(IFERROR(VLOOKUP(Таблица1[[#This Row],[Order ID]],Таблица4[],2,FALSE),0))*1</f>
        <v>1</v>
      </c>
      <c r="Y2874" s="19">
        <f>IF(SUMPRODUCT(($F$2:$F2874=F2874)*1)&gt;1,0,1)</f>
        <v>0</v>
      </c>
    </row>
    <row r="2875" spans="1:25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9" t="str">
        <f>VLOOKUP(Таблица1[[#This Row],[Region]],Таблица5[],2,FALSE)</f>
        <v>Anna Andreadi</v>
      </c>
      <c r="W2875" s="19" t="str">
        <f>IFERROR(VLOOKUP(Таблица1[[#This Row],[Order ID]],Таблица4[],2,FALSE),"")</f>
        <v/>
      </c>
      <c r="X2875" s="19">
        <f>NOT(IFERROR(VLOOKUP(Таблица1[[#This Row],[Order ID]],Таблица4[],2,FALSE),0))*1</f>
        <v>1</v>
      </c>
      <c r="Y2875" s="19">
        <f>IF(SUMPRODUCT(($F$2:$F2875=F2875)*1)&gt;1,0,1)</f>
        <v>0</v>
      </c>
    </row>
    <row r="2876" spans="1:25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9" t="str">
        <f>VLOOKUP(Таблица1[[#This Row],[Region]],Таблица5[],2,FALSE)</f>
        <v>Chuck Magee</v>
      </c>
      <c r="W2876" s="19" t="str">
        <f>IFERROR(VLOOKUP(Таблица1[[#This Row],[Order ID]],Таблица4[],2,FALSE),"")</f>
        <v/>
      </c>
      <c r="X2876" s="19">
        <f>NOT(IFERROR(VLOOKUP(Таблица1[[#This Row],[Order ID]],Таблица4[],2,FALSE),0))*1</f>
        <v>1</v>
      </c>
      <c r="Y2876" s="19">
        <f>IF(SUMPRODUCT(($F$2:$F2876=F2876)*1)&gt;1,0,1)</f>
        <v>0</v>
      </c>
    </row>
    <row r="2877" spans="1:25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9" t="str">
        <f>VLOOKUP(Таблица1[[#This Row],[Region]],Таблица5[],2,FALSE)</f>
        <v>Anna Andreadi</v>
      </c>
      <c r="W2877" s="19" t="str">
        <f>IFERROR(VLOOKUP(Таблица1[[#This Row],[Order ID]],Таблица4[],2,FALSE),"")</f>
        <v/>
      </c>
      <c r="X2877" s="19">
        <f>NOT(IFERROR(VLOOKUP(Таблица1[[#This Row],[Order ID]],Таблица4[],2,FALSE),0))*1</f>
        <v>1</v>
      </c>
      <c r="Y2877" s="19">
        <f>IF(SUMPRODUCT(($F$2:$F2877=F2877)*1)&gt;1,0,1)</f>
        <v>0</v>
      </c>
    </row>
    <row r="2878" spans="1:25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9" t="str">
        <f>VLOOKUP(Таблица1[[#This Row],[Region]],Таблица5[],2,FALSE)</f>
        <v>Anna Andreadi</v>
      </c>
      <c r="W2878" s="19" t="str">
        <f>IFERROR(VLOOKUP(Таблица1[[#This Row],[Order ID]],Таблица4[],2,FALSE),"")</f>
        <v/>
      </c>
      <c r="X2878" s="19">
        <f>NOT(IFERROR(VLOOKUP(Таблица1[[#This Row],[Order ID]],Таблица4[],2,FALSE),0))*1</f>
        <v>1</v>
      </c>
      <c r="Y2878" s="19">
        <f>IF(SUMPRODUCT(($F$2:$F2878=F2878)*1)&gt;1,0,1)</f>
        <v>0</v>
      </c>
    </row>
    <row r="2879" spans="1:25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9" t="str">
        <f>VLOOKUP(Таблица1[[#This Row],[Region]],Таблица5[],2,FALSE)</f>
        <v>Chuck Magee</v>
      </c>
      <c r="W2879" s="19" t="str">
        <f>IFERROR(VLOOKUP(Таблица1[[#This Row],[Order ID]],Таблица4[],2,FALSE),"")</f>
        <v/>
      </c>
      <c r="X2879" s="19">
        <f>NOT(IFERROR(VLOOKUP(Таблица1[[#This Row],[Order ID]],Таблица4[],2,FALSE),0))*1</f>
        <v>1</v>
      </c>
      <c r="Y2879" s="19">
        <f>IF(SUMPRODUCT(($F$2:$F2879=F2879)*1)&gt;1,0,1)</f>
        <v>0</v>
      </c>
    </row>
    <row r="2880" spans="1:25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9" t="str">
        <f>VLOOKUP(Таблица1[[#This Row],[Region]],Таблица5[],2,FALSE)</f>
        <v>Chuck Magee</v>
      </c>
      <c r="W2880" s="19" t="str">
        <f>IFERROR(VLOOKUP(Таблица1[[#This Row],[Order ID]],Таблица4[],2,FALSE),"")</f>
        <v/>
      </c>
      <c r="X2880" s="19">
        <f>NOT(IFERROR(VLOOKUP(Таблица1[[#This Row],[Order ID]],Таблица4[],2,FALSE),0))*1</f>
        <v>1</v>
      </c>
      <c r="Y2880" s="19">
        <f>IF(SUMPRODUCT(($F$2:$F2880=F2880)*1)&gt;1,0,1)</f>
        <v>0</v>
      </c>
    </row>
    <row r="2881" spans="1:25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9" t="str">
        <f>VLOOKUP(Таблица1[[#This Row],[Region]],Таблица5[],2,FALSE)</f>
        <v>Chuck Magee</v>
      </c>
      <c r="W2881" s="19" t="str">
        <f>IFERROR(VLOOKUP(Таблица1[[#This Row],[Order ID]],Таблица4[],2,FALSE),"")</f>
        <v/>
      </c>
      <c r="X2881" s="19">
        <f>NOT(IFERROR(VLOOKUP(Таблица1[[#This Row],[Order ID]],Таблица4[],2,FALSE),0))*1</f>
        <v>1</v>
      </c>
      <c r="Y2881" s="19">
        <f>IF(SUMPRODUCT(($F$2:$F2881=F2881)*1)&gt;1,0,1)</f>
        <v>0</v>
      </c>
    </row>
    <row r="2882" spans="1:25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9" t="str">
        <f>VLOOKUP(Таблица1[[#This Row],[Region]],Таблица5[],2,FALSE)</f>
        <v>Chuck Magee</v>
      </c>
      <c r="W2882" s="19" t="str">
        <f>IFERROR(VLOOKUP(Таблица1[[#This Row],[Order ID]],Таблица4[],2,FALSE),"")</f>
        <v/>
      </c>
      <c r="X2882" s="19">
        <f>NOT(IFERROR(VLOOKUP(Таблица1[[#This Row],[Order ID]],Таблица4[],2,FALSE),0))*1</f>
        <v>1</v>
      </c>
      <c r="Y2882" s="19">
        <f>IF(SUMPRODUCT(($F$2:$F2882=F2882)*1)&gt;1,0,1)</f>
        <v>0</v>
      </c>
    </row>
    <row r="2883" spans="1:25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9" t="str">
        <f>VLOOKUP(Таблица1[[#This Row],[Region]],Таблица5[],2,FALSE)</f>
        <v>Chuck Magee</v>
      </c>
      <c r="W2883" s="19" t="str">
        <f>IFERROR(VLOOKUP(Таблица1[[#This Row],[Order ID]],Таблица4[],2,FALSE),"")</f>
        <v/>
      </c>
      <c r="X2883" s="19">
        <f>NOT(IFERROR(VLOOKUP(Таблица1[[#This Row],[Order ID]],Таблица4[],2,FALSE),0))*1</f>
        <v>1</v>
      </c>
      <c r="Y2883" s="19">
        <f>IF(SUMPRODUCT(($F$2:$F2883=F2883)*1)&gt;1,0,1)</f>
        <v>0</v>
      </c>
    </row>
    <row r="2884" spans="1:25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9" t="str">
        <f>VLOOKUP(Таблица1[[#This Row],[Region]],Таблица5[],2,FALSE)</f>
        <v>Kelly Williams</v>
      </c>
      <c r="W2884" s="19" t="str">
        <f>IFERROR(VLOOKUP(Таблица1[[#This Row],[Order ID]],Таблица4[],2,FALSE),"")</f>
        <v/>
      </c>
      <c r="X2884" s="19">
        <f>NOT(IFERROR(VLOOKUP(Таблица1[[#This Row],[Order ID]],Таблица4[],2,FALSE),0))*1</f>
        <v>1</v>
      </c>
      <c r="Y2884" s="19">
        <f>IF(SUMPRODUCT(($F$2:$F2884=F2884)*1)&gt;1,0,1)</f>
        <v>0</v>
      </c>
    </row>
    <row r="2885" spans="1:25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9" t="str">
        <f>VLOOKUP(Таблица1[[#This Row],[Region]],Таблица5[],2,FALSE)</f>
        <v>Anna Andreadi</v>
      </c>
      <c r="W2885" s="19" t="str">
        <f>IFERROR(VLOOKUP(Таблица1[[#This Row],[Order ID]],Таблица4[],2,FALSE),"")</f>
        <v/>
      </c>
      <c r="X2885" s="19">
        <f>NOT(IFERROR(VLOOKUP(Таблица1[[#This Row],[Order ID]],Таблица4[],2,FALSE),0))*1</f>
        <v>1</v>
      </c>
      <c r="Y2885" s="19">
        <f>IF(SUMPRODUCT(($F$2:$F2885=F2885)*1)&gt;1,0,1)</f>
        <v>0</v>
      </c>
    </row>
    <row r="2886" spans="1:25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9" t="str">
        <f>VLOOKUP(Таблица1[[#This Row],[Region]],Таблица5[],2,FALSE)</f>
        <v>Anna Andreadi</v>
      </c>
      <c r="W2886" s="19" t="str">
        <f>IFERROR(VLOOKUP(Таблица1[[#This Row],[Order ID]],Таблица4[],2,FALSE),"")</f>
        <v/>
      </c>
      <c r="X2886" s="19">
        <f>NOT(IFERROR(VLOOKUP(Таблица1[[#This Row],[Order ID]],Таблица4[],2,FALSE),0))*1</f>
        <v>1</v>
      </c>
      <c r="Y2886" s="19">
        <f>IF(SUMPRODUCT(($F$2:$F2886=F2886)*1)&gt;1,0,1)</f>
        <v>0</v>
      </c>
    </row>
    <row r="2887" spans="1:25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9" t="str">
        <f>VLOOKUP(Таблица1[[#This Row],[Region]],Таблица5[],2,FALSE)</f>
        <v>Anna Andreadi</v>
      </c>
      <c r="W2887" s="19" t="str">
        <f>IFERROR(VLOOKUP(Таблица1[[#This Row],[Order ID]],Таблица4[],2,FALSE),"")</f>
        <v/>
      </c>
      <c r="X2887" s="19">
        <f>NOT(IFERROR(VLOOKUP(Таблица1[[#This Row],[Order ID]],Таблица4[],2,FALSE),0))*1</f>
        <v>1</v>
      </c>
      <c r="Y2887" s="19">
        <f>IF(SUMPRODUCT(($F$2:$F2887=F2887)*1)&gt;1,0,1)</f>
        <v>0</v>
      </c>
    </row>
    <row r="2888" spans="1:25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9" t="str">
        <f>VLOOKUP(Таблица1[[#This Row],[Region]],Таблица5[],2,FALSE)</f>
        <v>Anna Andreadi</v>
      </c>
      <c r="W2888" s="19" t="str">
        <f>IFERROR(VLOOKUP(Таблица1[[#This Row],[Order ID]],Таблица4[],2,FALSE),"")</f>
        <v/>
      </c>
      <c r="X2888" s="19">
        <f>NOT(IFERROR(VLOOKUP(Таблица1[[#This Row],[Order ID]],Таблица4[],2,FALSE),0))*1</f>
        <v>1</v>
      </c>
      <c r="Y2888" s="19">
        <f>IF(SUMPRODUCT(($F$2:$F2888=F2888)*1)&gt;1,0,1)</f>
        <v>0</v>
      </c>
    </row>
    <row r="2889" spans="1:25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9" t="str">
        <f>VLOOKUP(Таблица1[[#This Row],[Region]],Таблица5[],2,FALSE)</f>
        <v>Anna Andreadi</v>
      </c>
      <c r="W2889" s="19" t="str">
        <f>IFERROR(VLOOKUP(Таблица1[[#This Row],[Order ID]],Таблица4[],2,FALSE),"")</f>
        <v/>
      </c>
      <c r="X2889" s="19">
        <f>NOT(IFERROR(VLOOKUP(Таблица1[[#This Row],[Order ID]],Таблица4[],2,FALSE),0))*1</f>
        <v>1</v>
      </c>
      <c r="Y2889" s="19">
        <f>IF(SUMPRODUCT(($F$2:$F2889=F2889)*1)&gt;1,0,1)</f>
        <v>0</v>
      </c>
    </row>
    <row r="2890" spans="1:25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9" t="str">
        <f>VLOOKUP(Таблица1[[#This Row],[Region]],Таблица5[],2,FALSE)</f>
        <v>Anna Andreadi</v>
      </c>
      <c r="W2890" s="19" t="str">
        <f>IFERROR(VLOOKUP(Таблица1[[#This Row],[Order ID]],Таблица4[],2,FALSE),"")</f>
        <v/>
      </c>
      <c r="X2890" s="19">
        <f>NOT(IFERROR(VLOOKUP(Таблица1[[#This Row],[Order ID]],Таблица4[],2,FALSE),0))*1</f>
        <v>1</v>
      </c>
      <c r="Y2890" s="19">
        <f>IF(SUMPRODUCT(($F$2:$F2890=F2890)*1)&gt;1,0,1)</f>
        <v>0</v>
      </c>
    </row>
    <row r="2891" spans="1:25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9" t="str">
        <f>VLOOKUP(Таблица1[[#This Row],[Region]],Таблица5[],2,FALSE)</f>
        <v>Anna Andreadi</v>
      </c>
      <c r="W2891" s="19" t="str">
        <f>IFERROR(VLOOKUP(Таблица1[[#This Row],[Order ID]],Таблица4[],2,FALSE),"")</f>
        <v/>
      </c>
      <c r="X2891" s="19">
        <f>NOT(IFERROR(VLOOKUP(Таблица1[[#This Row],[Order ID]],Таблица4[],2,FALSE),0))*1</f>
        <v>1</v>
      </c>
      <c r="Y2891" s="19">
        <f>IF(SUMPRODUCT(($F$2:$F2891=F2891)*1)&gt;1,0,1)</f>
        <v>0</v>
      </c>
    </row>
    <row r="2892" spans="1:25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9" t="str">
        <f>VLOOKUP(Таблица1[[#This Row],[Region]],Таблица5[],2,FALSE)</f>
        <v>Cassandra Brandow</v>
      </c>
      <c r="W2892" s="19" t="str">
        <f>IFERROR(VLOOKUP(Таблица1[[#This Row],[Order ID]],Таблица4[],2,FALSE),"")</f>
        <v/>
      </c>
      <c r="X2892" s="19">
        <f>NOT(IFERROR(VLOOKUP(Таблица1[[#This Row],[Order ID]],Таблица4[],2,FALSE),0))*1</f>
        <v>1</v>
      </c>
      <c r="Y2892" s="19">
        <f>IF(SUMPRODUCT(($F$2:$F2892=F2892)*1)&gt;1,0,1)</f>
        <v>1</v>
      </c>
    </row>
    <row r="2893" spans="1:25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9" t="str">
        <f>VLOOKUP(Таблица1[[#This Row],[Region]],Таблица5[],2,FALSE)</f>
        <v>Cassandra Brandow</v>
      </c>
      <c r="W2893" s="19" t="str">
        <f>IFERROR(VLOOKUP(Таблица1[[#This Row],[Order ID]],Таблица4[],2,FALSE),"")</f>
        <v/>
      </c>
      <c r="X2893" s="19">
        <f>NOT(IFERROR(VLOOKUP(Таблица1[[#This Row],[Order ID]],Таблица4[],2,FALSE),0))*1</f>
        <v>1</v>
      </c>
      <c r="Y2893" s="19">
        <f>IF(SUMPRODUCT(($F$2:$F2893=F2893)*1)&gt;1,0,1)</f>
        <v>0</v>
      </c>
    </row>
    <row r="2894" spans="1:25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9" t="str">
        <f>VLOOKUP(Таблица1[[#This Row],[Region]],Таблица5[],2,FALSE)</f>
        <v>Chuck Magee</v>
      </c>
      <c r="W2894" s="19" t="str">
        <f>IFERROR(VLOOKUP(Таблица1[[#This Row],[Order ID]],Таблица4[],2,FALSE),"")</f>
        <v/>
      </c>
      <c r="X2894" s="19">
        <f>NOT(IFERROR(VLOOKUP(Таблица1[[#This Row],[Order ID]],Таблица4[],2,FALSE),0))*1</f>
        <v>1</v>
      </c>
      <c r="Y2894" s="19">
        <f>IF(SUMPRODUCT(($F$2:$F2894=F2894)*1)&gt;1,0,1)</f>
        <v>0</v>
      </c>
    </row>
    <row r="2895" spans="1:25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9" t="str">
        <f>VLOOKUP(Таблица1[[#This Row],[Region]],Таблица5[],2,FALSE)</f>
        <v>Chuck Magee</v>
      </c>
      <c r="W2895" s="19" t="str">
        <f>IFERROR(VLOOKUP(Таблица1[[#This Row],[Order ID]],Таблица4[],2,FALSE),"")</f>
        <v/>
      </c>
      <c r="X2895" s="19">
        <f>NOT(IFERROR(VLOOKUP(Таблица1[[#This Row],[Order ID]],Таблица4[],2,FALSE),0))*1</f>
        <v>1</v>
      </c>
      <c r="Y2895" s="19">
        <f>IF(SUMPRODUCT(($F$2:$F2895=F2895)*1)&gt;1,0,1)</f>
        <v>0</v>
      </c>
    </row>
    <row r="2896" spans="1:25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9" t="str">
        <f>VLOOKUP(Таблица1[[#This Row],[Region]],Таблица5[],2,FALSE)</f>
        <v>Chuck Magee</v>
      </c>
      <c r="W2896" s="19" t="str">
        <f>IFERROR(VLOOKUP(Таблица1[[#This Row],[Order ID]],Таблица4[],2,FALSE),"")</f>
        <v/>
      </c>
      <c r="X2896" s="19">
        <f>NOT(IFERROR(VLOOKUP(Таблица1[[#This Row],[Order ID]],Таблица4[],2,FALSE),0))*1</f>
        <v>1</v>
      </c>
      <c r="Y2896" s="19">
        <f>IF(SUMPRODUCT(($F$2:$F2896=F2896)*1)&gt;1,0,1)</f>
        <v>0</v>
      </c>
    </row>
    <row r="2897" spans="1:25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9" t="str">
        <f>VLOOKUP(Таблица1[[#This Row],[Region]],Таблица5[],2,FALSE)</f>
        <v>Chuck Magee</v>
      </c>
      <c r="W2897" s="19" t="str">
        <f>IFERROR(VLOOKUP(Таблица1[[#This Row],[Order ID]],Таблица4[],2,FALSE),"")</f>
        <v/>
      </c>
      <c r="X2897" s="19">
        <f>NOT(IFERROR(VLOOKUP(Таблица1[[#This Row],[Order ID]],Таблица4[],2,FALSE),0))*1</f>
        <v>1</v>
      </c>
      <c r="Y2897" s="19">
        <f>IF(SUMPRODUCT(($F$2:$F2897=F2897)*1)&gt;1,0,1)</f>
        <v>0</v>
      </c>
    </row>
    <row r="2898" spans="1:25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9" t="str">
        <f>VLOOKUP(Таблица1[[#This Row],[Region]],Таблица5[],2,FALSE)</f>
        <v>Chuck Magee</v>
      </c>
      <c r="W2898" s="19" t="str">
        <f>IFERROR(VLOOKUP(Таблица1[[#This Row],[Order ID]],Таблица4[],2,FALSE),"")</f>
        <v/>
      </c>
      <c r="X2898" s="19">
        <f>NOT(IFERROR(VLOOKUP(Таблица1[[#This Row],[Order ID]],Таблица4[],2,FALSE),0))*1</f>
        <v>1</v>
      </c>
      <c r="Y2898" s="19">
        <f>IF(SUMPRODUCT(($F$2:$F2898=F2898)*1)&gt;1,0,1)</f>
        <v>0</v>
      </c>
    </row>
    <row r="2899" spans="1:25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9" t="str">
        <f>VLOOKUP(Таблица1[[#This Row],[Region]],Таблица5[],2,FALSE)</f>
        <v>Cassandra Brandow</v>
      </c>
      <c r="W2899" s="19" t="str">
        <f>IFERROR(VLOOKUP(Таблица1[[#This Row],[Order ID]],Таблица4[],2,FALSE),"")</f>
        <v/>
      </c>
      <c r="X2899" s="19">
        <f>NOT(IFERROR(VLOOKUP(Таблица1[[#This Row],[Order ID]],Таблица4[],2,FALSE),0))*1</f>
        <v>1</v>
      </c>
      <c r="Y2899" s="19">
        <f>IF(SUMPRODUCT(($F$2:$F2899=F2899)*1)&gt;1,0,1)</f>
        <v>0</v>
      </c>
    </row>
    <row r="2900" spans="1:25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9" t="str">
        <f>VLOOKUP(Таблица1[[#This Row],[Region]],Таблица5[],2,FALSE)</f>
        <v>Kelly Williams</v>
      </c>
      <c r="W2900" s="19" t="str">
        <f>IFERROR(VLOOKUP(Таблица1[[#This Row],[Order ID]],Таблица4[],2,FALSE),"")</f>
        <v/>
      </c>
      <c r="X2900" s="19">
        <f>NOT(IFERROR(VLOOKUP(Таблица1[[#This Row],[Order ID]],Таблица4[],2,FALSE),0))*1</f>
        <v>1</v>
      </c>
      <c r="Y2900" s="19">
        <f>IF(SUMPRODUCT(($F$2:$F2900=F2900)*1)&gt;1,0,1)</f>
        <v>0</v>
      </c>
    </row>
    <row r="2901" spans="1:25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9" t="str">
        <f>VLOOKUP(Таблица1[[#This Row],[Region]],Таблица5[],2,FALSE)</f>
        <v>Chuck Magee</v>
      </c>
      <c r="W2901" s="19" t="str">
        <f>IFERROR(VLOOKUP(Таблица1[[#This Row],[Order ID]],Таблица4[],2,FALSE),"")</f>
        <v/>
      </c>
      <c r="X2901" s="19">
        <f>NOT(IFERROR(VLOOKUP(Таблица1[[#This Row],[Order ID]],Таблица4[],2,FALSE),0))*1</f>
        <v>1</v>
      </c>
      <c r="Y2901" s="19">
        <f>IF(SUMPRODUCT(($F$2:$F2901=F2901)*1)&gt;1,0,1)</f>
        <v>0</v>
      </c>
    </row>
    <row r="2902" spans="1:25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9" t="str">
        <f>VLOOKUP(Таблица1[[#This Row],[Region]],Таблица5[],2,FALSE)</f>
        <v>Chuck Magee</v>
      </c>
      <c r="W2902" s="19" t="str">
        <f>IFERROR(VLOOKUP(Таблица1[[#This Row],[Order ID]],Таблица4[],2,FALSE),"")</f>
        <v/>
      </c>
      <c r="X2902" s="19">
        <f>NOT(IFERROR(VLOOKUP(Таблица1[[#This Row],[Order ID]],Таблица4[],2,FALSE),0))*1</f>
        <v>1</v>
      </c>
      <c r="Y2902" s="19">
        <f>IF(SUMPRODUCT(($F$2:$F2902=F2902)*1)&gt;1,0,1)</f>
        <v>0</v>
      </c>
    </row>
    <row r="2903" spans="1:25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9" t="str">
        <f>VLOOKUP(Таблица1[[#This Row],[Region]],Таблица5[],2,FALSE)</f>
        <v>Cassandra Brandow</v>
      </c>
      <c r="W2903" s="19" t="str">
        <f>IFERROR(VLOOKUP(Таблица1[[#This Row],[Order ID]],Таблица4[],2,FALSE),"")</f>
        <v/>
      </c>
      <c r="X2903" s="19">
        <f>NOT(IFERROR(VLOOKUP(Таблица1[[#This Row],[Order ID]],Таблица4[],2,FALSE),0))*1</f>
        <v>1</v>
      </c>
      <c r="Y2903" s="19">
        <f>IF(SUMPRODUCT(($F$2:$F2903=F2903)*1)&gt;1,0,1)</f>
        <v>0</v>
      </c>
    </row>
    <row r="2904" spans="1:25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9" t="str">
        <f>VLOOKUP(Таблица1[[#This Row],[Region]],Таблица5[],2,FALSE)</f>
        <v>Kelly Williams</v>
      </c>
      <c r="W2904" s="19" t="str">
        <f>IFERROR(VLOOKUP(Таблица1[[#This Row],[Order ID]],Таблица4[],2,FALSE),"")</f>
        <v/>
      </c>
      <c r="X2904" s="19">
        <f>NOT(IFERROR(VLOOKUP(Таблица1[[#This Row],[Order ID]],Таблица4[],2,FALSE),0))*1</f>
        <v>1</v>
      </c>
      <c r="Y2904" s="19">
        <f>IF(SUMPRODUCT(($F$2:$F2904=F2904)*1)&gt;1,0,1)</f>
        <v>0</v>
      </c>
    </row>
    <row r="2905" spans="1:25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9" t="str">
        <f>VLOOKUP(Таблица1[[#This Row],[Region]],Таблица5[],2,FALSE)</f>
        <v>Kelly Williams</v>
      </c>
      <c r="W2905" s="19" t="str">
        <f>IFERROR(VLOOKUP(Таблица1[[#This Row],[Order ID]],Таблица4[],2,FALSE),"")</f>
        <v/>
      </c>
      <c r="X2905" s="19">
        <f>NOT(IFERROR(VLOOKUP(Таблица1[[#This Row],[Order ID]],Таблица4[],2,FALSE),0))*1</f>
        <v>1</v>
      </c>
      <c r="Y2905" s="19">
        <f>IF(SUMPRODUCT(($F$2:$F2905=F2905)*1)&gt;1,0,1)</f>
        <v>0</v>
      </c>
    </row>
    <row r="2906" spans="1:25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9" t="str">
        <f>VLOOKUP(Таблица1[[#This Row],[Region]],Таблица5[],2,FALSE)</f>
        <v>Kelly Williams</v>
      </c>
      <c r="W2906" s="19" t="str">
        <f>IFERROR(VLOOKUP(Таблица1[[#This Row],[Order ID]],Таблица4[],2,FALSE),"")</f>
        <v/>
      </c>
      <c r="X2906" s="19">
        <f>NOT(IFERROR(VLOOKUP(Таблица1[[#This Row],[Order ID]],Таблица4[],2,FALSE),0))*1</f>
        <v>1</v>
      </c>
      <c r="Y2906" s="19">
        <f>IF(SUMPRODUCT(($F$2:$F2906=F2906)*1)&gt;1,0,1)</f>
        <v>0</v>
      </c>
    </row>
    <row r="2907" spans="1:25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9" t="str">
        <f>VLOOKUP(Таблица1[[#This Row],[Region]],Таблица5[],2,FALSE)</f>
        <v>Anna Andreadi</v>
      </c>
      <c r="W2907" s="19" t="str">
        <f>IFERROR(VLOOKUP(Таблица1[[#This Row],[Order ID]],Таблица4[],2,FALSE),"")</f>
        <v/>
      </c>
      <c r="X2907" s="19">
        <f>NOT(IFERROR(VLOOKUP(Таблица1[[#This Row],[Order ID]],Таблица4[],2,FALSE),0))*1</f>
        <v>1</v>
      </c>
      <c r="Y2907" s="19">
        <f>IF(SUMPRODUCT(($F$2:$F2907=F2907)*1)&gt;1,0,1)</f>
        <v>0</v>
      </c>
    </row>
    <row r="2908" spans="1:25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9" t="str">
        <f>VLOOKUP(Таблица1[[#This Row],[Region]],Таблица5[],2,FALSE)</f>
        <v>Kelly Williams</v>
      </c>
      <c r="W2908" s="19" t="str">
        <f>IFERROR(VLOOKUP(Таблица1[[#This Row],[Order ID]],Таблица4[],2,FALSE),"")</f>
        <v/>
      </c>
      <c r="X2908" s="19">
        <f>NOT(IFERROR(VLOOKUP(Таблица1[[#This Row],[Order ID]],Таблица4[],2,FALSE),0))*1</f>
        <v>1</v>
      </c>
      <c r="Y2908" s="19">
        <f>IF(SUMPRODUCT(($F$2:$F2908=F2908)*1)&gt;1,0,1)</f>
        <v>0</v>
      </c>
    </row>
    <row r="2909" spans="1:25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9" t="str">
        <f>VLOOKUP(Таблица1[[#This Row],[Region]],Таблица5[],2,FALSE)</f>
        <v>Kelly Williams</v>
      </c>
      <c r="W2909" s="19" t="str">
        <f>IFERROR(VLOOKUP(Таблица1[[#This Row],[Order ID]],Таблица4[],2,FALSE),"")</f>
        <v/>
      </c>
      <c r="X2909" s="19">
        <f>NOT(IFERROR(VLOOKUP(Таблица1[[#This Row],[Order ID]],Таблица4[],2,FALSE),0))*1</f>
        <v>1</v>
      </c>
      <c r="Y2909" s="19">
        <f>IF(SUMPRODUCT(($F$2:$F2909=F2909)*1)&gt;1,0,1)</f>
        <v>0</v>
      </c>
    </row>
    <row r="2910" spans="1:25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9" t="str">
        <f>VLOOKUP(Таблица1[[#This Row],[Region]],Таблица5[],2,FALSE)</f>
        <v>Kelly Williams</v>
      </c>
      <c r="W2910" s="19" t="str">
        <f>IFERROR(VLOOKUP(Таблица1[[#This Row],[Order ID]],Таблица4[],2,FALSE),"")</f>
        <v/>
      </c>
      <c r="X2910" s="19">
        <f>NOT(IFERROR(VLOOKUP(Таблица1[[#This Row],[Order ID]],Таблица4[],2,FALSE),0))*1</f>
        <v>1</v>
      </c>
      <c r="Y2910" s="19">
        <f>IF(SUMPRODUCT(($F$2:$F2910=F2910)*1)&gt;1,0,1)</f>
        <v>0</v>
      </c>
    </row>
    <row r="2911" spans="1:25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9" t="str">
        <f>VLOOKUP(Таблица1[[#This Row],[Region]],Таблица5[],2,FALSE)</f>
        <v>Anna Andreadi</v>
      </c>
      <c r="W2911" s="19" t="str">
        <f>IFERROR(VLOOKUP(Таблица1[[#This Row],[Order ID]],Таблица4[],2,FALSE),"")</f>
        <v/>
      </c>
      <c r="X2911" s="19">
        <f>NOT(IFERROR(VLOOKUP(Таблица1[[#This Row],[Order ID]],Таблица4[],2,FALSE),0))*1</f>
        <v>1</v>
      </c>
      <c r="Y2911" s="19">
        <f>IF(SUMPRODUCT(($F$2:$F2911=F2911)*1)&gt;1,0,1)</f>
        <v>0</v>
      </c>
    </row>
    <row r="2912" spans="1:25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9" t="str">
        <f>VLOOKUP(Таблица1[[#This Row],[Region]],Таблица5[],2,FALSE)</f>
        <v>Cassandra Brandow</v>
      </c>
      <c r="W2912" s="19" t="str">
        <f>IFERROR(VLOOKUP(Таблица1[[#This Row],[Order ID]],Таблица4[],2,FALSE),"")</f>
        <v/>
      </c>
      <c r="X2912" s="19">
        <f>NOT(IFERROR(VLOOKUP(Таблица1[[#This Row],[Order ID]],Таблица4[],2,FALSE),0))*1</f>
        <v>1</v>
      </c>
      <c r="Y2912" s="19">
        <f>IF(SUMPRODUCT(($F$2:$F2912=F2912)*1)&gt;1,0,1)</f>
        <v>0</v>
      </c>
    </row>
    <row r="2913" spans="1:25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9" t="str">
        <f>VLOOKUP(Таблица1[[#This Row],[Region]],Таблица5[],2,FALSE)</f>
        <v>Chuck Magee</v>
      </c>
      <c r="W2913" s="19" t="str">
        <f>IFERROR(VLOOKUP(Таблица1[[#This Row],[Order ID]],Таблица4[],2,FALSE),"")</f>
        <v/>
      </c>
      <c r="X2913" s="19">
        <f>NOT(IFERROR(VLOOKUP(Таблица1[[#This Row],[Order ID]],Таблица4[],2,FALSE),0))*1</f>
        <v>1</v>
      </c>
      <c r="Y2913" s="19">
        <f>IF(SUMPRODUCT(($F$2:$F2913=F2913)*1)&gt;1,0,1)</f>
        <v>0</v>
      </c>
    </row>
    <row r="2914" spans="1:25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9" t="str">
        <f>VLOOKUP(Таблица1[[#This Row],[Region]],Таблица5[],2,FALSE)</f>
        <v>Chuck Magee</v>
      </c>
      <c r="W2914" s="19" t="str">
        <f>IFERROR(VLOOKUP(Таблица1[[#This Row],[Order ID]],Таблица4[],2,FALSE),"")</f>
        <v/>
      </c>
      <c r="X2914" s="19">
        <f>NOT(IFERROR(VLOOKUP(Таблица1[[#This Row],[Order ID]],Таблица4[],2,FALSE),0))*1</f>
        <v>1</v>
      </c>
      <c r="Y2914" s="19">
        <f>IF(SUMPRODUCT(($F$2:$F2914=F2914)*1)&gt;1,0,1)</f>
        <v>0</v>
      </c>
    </row>
    <row r="2915" spans="1:25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9" t="str">
        <f>VLOOKUP(Таблица1[[#This Row],[Region]],Таблица5[],2,FALSE)</f>
        <v>Chuck Magee</v>
      </c>
      <c r="W2915" s="19" t="str">
        <f>IFERROR(VLOOKUP(Таблица1[[#This Row],[Order ID]],Таблица4[],2,FALSE),"")</f>
        <v/>
      </c>
      <c r="X2915" s="19">
        <f>NOT(IFERROR(VLOOKUP(Таблица1[[#This Row],[Order ID]],Таблица4[],2,FALSE),0))*1</f>
        <v>1</v>
      </c>
      <c r="Y2915" s="19">
        <f>IF(SUMPRODUCT(($F$2:$F2915=F2915)*1)&gt;1,0,1)</f>
        <v>0</v>
      </c>
    </row>
    <row r="2916" spans="1:25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9" t="str">
        <f>VLOOKUP(Таблица1[[#This Row],[Region]],Таблица5[],2,FALSE)</f>
        <v>Kelly Williams</v>
      </c>
      <c r="W2916" s="19" t="str">
        <f>IFERROR(VLOOKUP(Таблица1[[#This Row],[Order ID]],Таблица4[],2,FALSE),"")</f>
        <v/>
      </c>
      <c r="X2916" s="19">
        <f>NOT(IFERROR(VLOOKUP(Таблица1[[#This Row],[Order ID]],Таблица4[],2,FALSE),0))*1</f>
        <v>1</v>
      </c>
      <c r="Y2916" s="19">
        <f>IF(SUMPRODUCT(($F$2:$F2916=F2916)*1)&gt;1,0,1)</f>
        <v>0</v>
      </c>
    </row>
    <row r="2917" spans="1:25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9" t="str">
        <f>VLOOKUP(Таблица1[[#This Row],[Region]],Таблица5[],2,FALSE)</f>
        <v>Kelly Williams</v>
      </c>
      <c r="W2917" s="19" t="str">
        <f>IFERROR(VLOOKUP(Таблица1[[#This Row],[Order ID]],Таблица4[],2,FALSE),"")</f>
        <v/>
      </c>
      <c r="X2917" s="19">
        <f>NOT(IFERROR(VLOOKUP(Таблица1[[#This Row],[Order ID]],Таблица4[],2,FALSE),0))*1</f>
        <v>1</v>
      </c>
      <c r="Y2917" s="19">
        <f>IF(SUMPRODUCT(($F$2:$F2917=F2917)*1)&gt;1,0,1)</f>
        <v>0</v>
      </c>
    </row>
    <row r="2918" spans="1:25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9" t="str">
        <f>VLOOKUP(Таблица1[[#This Row],[Region]],Таблица5[],2,FALSE)</f>
        <v>Kelly Williams</v>
      </c>
      <c r="W2918" s="19" t="str">
        <f>IFERROR(VLOOKUP(Таблица1[[#This Row],[Order ID]],Таблица4[],2,FALSE),"")</f>
        <v/>
      </c>
      <c r="X2918" s="19">
        <f>NOT(IFERROR(VLOOKUP(Таблица1[[#This Row],[Order ID]],Таблица4[],2,FALSE),0))*1</f>
        <v>1</v>
      </c>
      <c r="Y2918" s="19">
        <f>IF(SUMPRODUCT(($F$2:$F2918=F2918)*1)&gt;1,0,1)</f>
        <v>0</v>
      </c>
    </row>
    <row r="2919" spans="1:25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9" t="str">
        <f>VLOOKUP(Таблица1[[#This Row],[Region]],Таблица5[],2,FALSE)</f>
        <v>Kelly Williams</v>
      </c>
      <c r="W2919" s="19" t="str">
        <f>IFERROR(VLOOKUP(Таблица1[[#This Row],[Order ID]],Таблица4[],2,FALSE),"")</f>
        <v/>
      </c>
      <c r="X2919" s="19">
        <f>NOT(IFERROR(VLOOKUP(Таблица1[[#This Row],[Order ID]],Таблица4[],2,FALSE),0))*1</f>
        <v>1</v>
      </c>
      <c r="Y2919" s="19">
        <f>IF(SUMPRODUCT(($F$2:$F2919=F2919)*1)&gt;1,0,1)</f>
        <v>0</v>
      </c>
    </row>
    <row r="2920" spans="1:25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9" t="str">
        <f>VLOOKUP(Таблица1[[#This Row],[Region]],Таблица5[],2,FALSE)</f>
        <v>Chuck Magee</v>
      </c>
      <c r="W2920" s="19" t="str">
        <f>IFERROR(VLOOKUP(Таблица1[[#This Row],[Order ID]],Таблица4[],2,FALSE),"")</f>
        <v/>
      </c>
      <c r="X2920" s="19">
        <f>NOT(IFERROR(VLOOKUP(Таблица1[[#This Row],[Order ID]],Таблица4[],2,FALSE),0))*1</f>
        <v>1</v>
      </c>
      <c r="Y2920" s="19">
        <f>IF(SUMPRODUCT(($F$2:$F2920=F2920)*1)&gt;1,0,1)</f>
        <v>0</v>
      </c>
    </row>
    <row r="2921" spans="1:25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9" t="str">
        <f>VLOOKUP(Таблица1[[#This Row],[Region]],Таблица5[],2,FALSE)</f>
        <v>Chuck Magee</v>
      </c>
      <c r="W2921" s="19" t="str">
        <f>IFERROR(VLOOKUP(Таблица1[[#This Row],[Order ID]],Таблица4[],2,FALSE),"")</f>
        <v/>
      </c>
      <c r="X2921" s="19">
        <f>NOT(IFERROR(VLOOKUP(Таблица1[[#This Row],[Order ID]],Таблица4[],2,FALSE),0))*1</f>
        <v>1</v>
      </c>
      <c r="Y2921" s="19">
        <f>IF(SUMPRODUCT(($F$2:$F2921=F2921)*1)&gt;1,0,1)</f>
        <v>0</v>
      </c>
    </row>
    <row r="2922" spans="1:25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9" t="str">
        <f>VLOOKUP(Таблица1[[#This Row],[Region]],Таблица5[],2,FALSE)</f>
        <v>Chuck Magee</v>
      </c>
      <c r="W2922" s="19" t="str">
        <f>IFERROR(VLOOKUP(Таблица1[[#This Row],[Order ID]],Таблица4[],2,FALSE),"")</f>
        <v/>
      </c>
      <c r="X2922" s="19">
        <f>NOT(IFERROR(VLOOKUP(Таблица1[[#This Row],[Order ID]],Таблица4[],2,FALSE),0))*1</f>
        <v>1</v>
      </c>
      <c r="Y2922" s="19">
        <f>IF(SUMPRODUCT(($F$2:$F2922=F2922)*1)&gt;1,0,1)</f>
        <v>0</v>
      </c>
    </row>
    <row r="2923" spans="1:25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9" t="str">
        <f>VLOOKUP(Таблица1[[#This Row],[Region]],Таблица5[],2,FALSE)</f>
        <v>Anna Andreadi</v>
      </c>
      <c r="W2923" s="19" t="str">
        <f>IFERROR(VLOOKUP(Таблица1[[#This Row],[Order ID]],Таблица4[],2,FALSE),"")</f>
        <v/>
      </c>
      <c r="X2923" s="19">
        <f>NOT(IFERROR(VLOOKUP(Таблица1[[#This Row],[Order ID]],Таблица4[],2,FALSE),0))*1</f>
        <v>1</v>
      </c>
      <c r="Y2923" s="19">
        <f>IF(SUMPRODUCT(($F$2:$F2923=F2923)*1)&gt;1,0,1)</f>
        <v>0</v>
      </c>
    </row>
    <row r="2924" spans="1:25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9" t="str">
        <f>VLOOKUP(Таблица1[[#This Row],[Region]],Таблица5[],2,FALSE)</f>
        <v>Kelly Williams</v>
      </c>
      <c r="W2924" s="19" t="str">
        <f>IFERROR(VLOOKUP(Таблица1[[#This Row],[Order ID]],Таблица4[],2,FALSE),"")</f>
        <v/>
      </c>
      <c r="X2924" s="19">
        <f>NOT(IFERROR(VLOOKUP(Таблица1[[#This Row],[Order ID]],Таблица4[],2,FALSE),0))*1</f>
        <v>1</v>
      </c>
      <c r="Y2924" s="19">
        <f>IF(SUMPRODUCT(($F$2:$F2924=F2924)*1)&gt;1,0,1)</f>
        <v>0</v>
      </c>
    </row>
    <row r="2925" spans="1:25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9" t="str">
        <f>VLOOKUP(Таблица1[[#This Row],[Region]],Таблица5[],2,FALSE)</f>
        <v>Kelly Williams</v>
      </c>
      <c r="W2925" s="19" t="str">
        <f>IFERROR(VLOOKUP(Таблица1[[#This Row],[Order ID]],Таблица4[],2,FALSE),"")</f>
        <v/>
      </c>
      <c r="X2925" s="19">
        <f>NOT(IFERROR(VLOOKUP(Таблица1[[#This Row],[Order ID]],Таблица4[],2,FALSE),0))*1</f>
        <v>1</v>
      </c>
      <c r="Y2925" s="19">
        <f>IF(SUMPRODUCT(($F$2:$F2925=F2925)*1)&gt;1,0,1)</f>
        <v>0</v>
      </c>
    </row>
    <row r="2926" spans="1:25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9" t="str">
        <f>VLOOKUP(Таблица1[[#This Row],[Region]],Таблица5[],2,FALSE)</f>
        <v>Chuck Magee</v>
      </c>
      <c r="W2926" s="19" t="str">
        <f>IFERROR(VLOOKUP(Таблица1[[#This Row],[Order ID]],Таблица4[],2,FALSE),"")</f>
        <v/>
      </c>
      <c r="X2926" s="19">
        <f>NOT(IFERROR(VLOOKUP(Таблица1[[#This Row],[Order ID]],Таблица4[],2,FALSE),0))*1</f>
        <v>1</v>
      </c>
      <c r="Y2926" s="19">
        <f>IF(SUMPRODUCT(($F$2:$F2926=F2926)*1)&gt;1,0,1)</f>
        <v>0</v>
      </c>
    </row>
    <row r="2927" spans="1:25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9" t="str">
        <f>VLOOKUP(Таблица1[[#This Row],[Region]],Таблица5[],2,FALSE)</f>
        <v>Chuck Magee</v>
      </c>
      <c r="W2927" s="19" t="str">
        <f>IFERROR(VLOOKUP(Таблица1[[#This Row],[Order ID]],Таблица4[],2,FALSE),"")</f>
        <v/>
      </c>
      <c r="X2927" s="19">
        <f>NOT(IFERROR(VLOOKUP(Таблица1[[#This Row],[Order ID]],Таблица4[],2,FALSE),0))*1</f>
        <v>1</v>
      </c>
      <c r="Y2927" s="19">
        <f>IF(SUMPRODUCT(($F$2:$F2927=F2927)*1)&gt;1,0,1)</f>
        <v>0</v>
      </c>
    </row>
    <row r="2928" spans="1:25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9" t="str">
        <f>VLOOKUP(Таблица1[[#This Row],[Region]],Таблица5[],2,FALSE)</f>
        <v>Cassandra Brandow</v>
      </c>
      <c r="W2928" s="19" t="str">
        <f>IFERROR(VLOOKUP(Таблица1[[#This Row],[Order ID]],Таблица4[],2,FALSE),"")</f>
        <v/>
      </c>
      <c r="X2928" s="19">
        <f>NOT(IFERROR(VLOOKUP(Таблица1[[#This Row],[Order ID]],Таблица4[],2,FALSE),0))*1</f>
        <v>1</v>
      </c>
      <c r="Y2928" s="19">
        <f>IF(SUMPRODUCT(($F$2:$F2928=F2928)*1)&gt;1,0,1)</f>
        <v>1</v>
      </c>
    </row>
    <row r="2929" spans="1:25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9" t="str">
        <f>VLOOKUP(Таблица1[[#This Row],[Region]],Таблица5[],2,FALSE)</f>
        <v>Kelly Williams</v>
      </c>
      <c r="W2929" s="19" t="str">
        <f>IFERROR(VLOOKUP(Таблица1[[#This Row],[Order ID]],Таблица4[],2,FALSE),"")</f>
        <v/>
      </c>
      <c r="X2929" s="19">
        <f>NOT(IFERROR(VLOOKUP(Таблица1[[#This Row],[Order ID]],Таблица4[],2,FALSE),0))*1</f>
        <v>1</v>
      </c>
      <c r="Y2929" s="19">
        <f>IF(SUMPRODUCT(($F$2:$F2929=F2929)*1)&gt;1,0,1)</f>
        <v>0</v>
      </c>
    </row>
    <row r="2930" spans="1:25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9" t="str">
        <f>VLOOKUP(Таблица1[[#This Row],[Region]],Таблица5[],2,FALSE)</f>
        <v>Cassandra Brandow</v>
      </c>
      <c r="W2930" s="19" t="str">
        <f>IFERROR(VLOOKUP(Таблица1[[#This Row],[Order ID]],Таблица4[],2,FALSE),"")</f>
        <v/>
      </c>
      <c r="X2930" s="19">
        <f>NOT(IFERROR(VLOOKUP(Таблица1[[#This Row],[Order ID]],Таблица4[],2,FALSE),0))*1</f>
        <v>1</v>
      </c>
      <c r="Y2930" s="19">
        <f>IF(SUMPRODUCT(($F$2:$F2930=F2930)*1)&gt;1,0,1)</f>
        <v>0</v>
      </c>
    </row>
    <row r="2931" spans="1:25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9" t="str">
        <f>VLOOKUP(Таблица1[[#This Row],[Region]],Таблица5[],2,FALSE)</f>
        <v>Kelly Williams</v>
      </c>
      <c r="W2931" s="19" t="str">
        <f>IFERROR(VLOOKUP(Таблица1[[#This Row],[Order ID]],Таблица4[],2,FALSE),"")</f>
        <v/>
      </c>
      <c r="X2931" s="19">
        <f>NOT(IFERROR(VLOOKUP(Таблица1[[#This Row],[Order ID]],Таблица4[],2,FALSE),0))*1</f>
        <v>1</v>
      </c>
      <c r="Y2931" s="19">
        <f>IF(SUMPRODUCT(($F$2:$F2931=F2931)*1)&gt;1,0,1)</f>
        <v>0</v>
      </c>
    </row>
    <row r="2932" spans="1:25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9" t="str">
        <f>VLOOKUP(Таблица1[[#This Row],[Region]],Таблица5[],2,FALSE)</f>
        <v>Anna Andreadi</v>
      </c>
      <c r="W2932" s="19">
        <f>IFERROR(VLOOKUP(Таблица1[[#This Row],[Order ID]],Таблица4[],2,FALSE),"")</f>
        <v>1</v>
      </c>
      <c r="X2932" s="19">
        <f>NOT(IFERROR(VLOOKUP(Таблица1[[#This Row],[Order ID]],Таблица4[],2,FALSE),0))*1</f>
        <v>0</v>
      </c>
      <c r="Y2932" s="19">
        <f>IF(SUMPRODUCT(($F$2:$F2932=F2932)*1)&gt;1,0,1)</f>
        <v>0</v>
      </c>
    </row>
    <row r="2933" spans="1:25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9" t="str">
        <f>VLOOKUP(Таблица1[[#This Row],[Region]],Таблица5[],2,FALSE)</f>
        <v>Anna Andreadi</v>
      </c>
      <c r="W2933" s="19">
        <f>IFERROR(VLOOKUP(Таблица1[[#This Row],[Order ID]],Таблица4[],2,FALSE),"")</f>
        <v>1</v>
      </c>
      <c r="X2933" s="19">
        <f>NOT(IFERROR(VLOOKUP(Таблица1[[#This Row],[Order ID]],Таблица4[],2,FALSE),0))*1</f>
        <v>0</v>
      </c>
      <c r="Y2933" s="19">
        <f>IF(SUMPRODUCT(($F$2:$F2933=F2933)*1)&gt;1,0,1)</f>
        <v>0</v>
      </c>
    </row>
    <row r="2934" spans="1:25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9" t="str">
        <f>VLOOKUP(Таблица1[[#This Row],[Region]],Таблица5[],2,FALSE)</f>
        <v>Anna Andreadi</v>
      </c>
      <c r="W2934" s="19">
        <f>IFERROR(VLOOKUP(Таблица1[[#This Row],[Order ID]],Таблица4[],2,FALSE),"")</f>
        <v>1</v>
      </c>
      <c r="X2934" s="19">
        <f>NOT(IFERROR(VLOOKUP(Таблица1[[#This Row],[Order ID]],Таблица4[],2,FALSE),0))*1</f>
        <v>0</v>
      </c>
      <c r="Y2934" s="19">
        <f>IF(SUMPRODUCT(($F$2:$F2934=F2934)*1)&gt;1,0,1)</f>
        <v>0</v>
      </c>
    </row>
    <row r="2935" spans="1:25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9" t="str">
        <f>VLOOKUP(Таблица1[[#This Row],[Region]],Таблица5[],2,FALSE)</f>
        <v>Anna Andreadi</v>
      </c>
      <c r="W2935" s="19" t="str">
        <f>IFERROR(VLOOKUP(Таблица1[[#This Row],[Order ID]],Таблица4[],2,FALSE),"")</f>
        <v/>
      </c>
      <c r="X2935" s="19">
        <f>NOT(IFERROR(VLOOKUP(Таблица1[[#This Row],[Order ID]],Таблица4[],2,FALSE),0))*1</f>
        <v>1</v>
      </c>
      <c r="Y2935" s="19">
        <f>IF(SUMPRODUCT(($F$2:$F2935=F2935)*1)&gt;1,0,1)</f>
        <v>0</v>
      </c>
    </row>
    <row r="2936" spans="1:25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9" t="str">
        <f>VLOOKUP(Таблица1[[#This Row],[Region]],Таблица5[],2,FALSE)</f>
        <v>Anna Andreadi</v>
      </c>
      <c r="W2936" s="19" t="str">
        <f>IFERROR(VLOOKUP(Таблица1[[#This Row],[Order ID]],Таблица4[],2,FALSE),"")</f>
        <v/>
      </c>
      <c r="X2936" s="19">
        <f>NOT(IFERROR(VLOOKUP(Таблица1[[#This Row],[Order ID]],Таблица4[],2,FALSE),0))*1</f>
        <v>1</v>
      </c>
      <c r="Y2936" s="19">
        <f>IF(SUMPRODUCT(($F$2:$F2936=F2936)*1)&gt;1,0,1)</f>
        <v>0</v>
      </c>
    </row>
    <row r="2937" spans="1:25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9" t="str">
        <f>VLOOKUP(Таблица1[[#This Row],[Region]],Таблица5[],2,FALSE)</f>
        <v>Anna Andreadi</v>
      </c>
      <c r="W2937" s="19" t="str">
        <f>IFERROR(VLOOKUP(Таблица1[[#This Row],[Order ID]],Таблица4[],2,FALSE),"")</f>
        <v/>
      </c>
      <c r="X2937" s="19">
        <f>NOT(IFERROR(VLOOKUP(Таблица1[[#This Row],[Order ID]],Таблица4[],2,FALSE),0))*1</f>
        <v>1</v>
      </c>
      <c r="Y2937" s="19">
        <f>IF(SUMPRODUCT(($F$2:$F2937=F2937)*1)&gt;1,0,1)</f>
        <v>0</v>
      </c>
    </row>
    <row r="2938" spans="1:25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9" t="str">
        <f>VLOOKUP(Таблица1[[#This Row],[Region]],Таблица5[],2,FALSE)</f>
        <v>Anna Andreadi</v>
      </c>
      <c r="W2938" s="19" t="str">
        <f>IFERROR(VLOOKUP(Таблица1[[#This Row],[Order ID]],Таблица4[],2,FALSE),"")</f>
        <v/>
      </c>
      <c r="X2938" s="19">
        <f>NOT(IFERROR(VLOOKUP(Таблица1[[#This Row],[Order ID]],Таблица4[],2,FALSE),0))*1</f>
        <v>1</v>
      </c>
      <c r="Y2938" s="19">
        <f>IF(SUMPRODUCT(($F$2:$F2938=F2938)*1)&gt;1,0,1)</f>
        <v>0</v>
      </c>
    </row>
    <row r="2939" spans="1:25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9" t="str">
        <f>VLOOKUP(Таблица1[[#This Row],[Region]],Таблица5[],2,FALSE)</f>
        <v>Anna Andreadi</v>
      </c>
      <c r="W2939" s="19" t="str">
        <f>IFERROR(VLOOKUP(Таблица1[[#This Row],[Order ID]],Таблица4[],2,FALSE),"")</f>
        <v/>
      </c>
      <c r="X2939" s="19">
        <f>NOT(IFERROR(VLOOKUP(Таблица1[[#This Row],[Order ID]],Таблица4[],2,FALSE),0))*1</f>
        <v>1</v>
      </c>
      <c r="Y2939" s="19">
        <f>IF(SUMPRODUCT(($F$2:$F2939=F2939)*1)&gt;1,0,1)</f>
        <v>0</v>
      </c>
    </row>
    <row r="2940" spans="1:25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9" t="str">
        <f>VLOOKUP(Таблица1[[#This Row],[Region]],Таблица5[],2,FALSE)</f>
        <v>Anna Andreadi</v>
      </c>
      <c r="W2940" s="19" t="str">
        <f>IFERROR(VLOOKUP(Таблица1[[#This Row],[Order ID]],Таблица4[],2,FALSE),"")</f>
        <v/>
      </c>
      <c r="X2940" s="19">
        <f>NOT(IFERROR(VLOOKUP(Таблица1[[#This Row],[Order ID]],Таблица4[],2,FALSE),0))*1</f>
        <v>1</v>
      </c>
      <c r="Y2940" s="19">
        <f>IF(SUMPRODUCT(($F$2:$F2940=F2940)*1)&gt;1,0,1)</f>
        <v>0</v>
      </c>
    </row>
    <row r="2941" spans="1:25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9" t="str">
        <f>VLOOKUP(Таблица1[[#This Row],[Region]],Таблица5[],2,FALSE)</f>
        <v>Anna Andreadi</v>
      </c>
      <c r="W2941" s="19" t="str">
        <f>IFERROR(VLOOKUP(Таблица1[[#This Row],[Order ID]],Таблица4[],2,FALSE),"")</f>
        <v/>
      </c>
      <c r="X2941" s="19">
        <f>NOT(IFERROR(VLOOKUP(Таблица1[[#This Row],[Order ID]],Таблица4[],2,FALSE),0))*1</f>
        <v>1</v>
      </c>
      <c r="Y2941" s="19">
        <f>IF(SUMPRODUCT(($F$2:$F2941=F2941)*1)&gt;1,0,1)</f>
        <v>0</v>
      </c>
    </row>
    <row r="2942" spans="1:25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9" t="str">
        <f>VLOOKUP(Таблица1[[#This Row],[Region]],Таблица5[],2,FALSE)</f>
        <v>Kelly Williams</v>
      </c>
      <c r="W2942" s="19" t="str">
        <f>IFERROR(VLOOKUP(Таблица1[[#This Row],[Order ID]],Таблица4[],2,FALSE),"")</f>
        <v/>
      </c>
      <c r="X2942" s="19">
        <f>NOT(IFERROR(VLOOKUP(Таблица1[[#This Row],[Order ID]],Таблица4[],2,FALSE),0))*1</f>
        <v>1</v>
      </c>
      <c r="Y2942" s="19">
        <f>IF(SUMPRODUCT(($F$2:$F2942=F2942)*1)&gt;1,0,1)</f>
        <v>0</v>
      </c>
    </row>
    <row r="2943" spans="1:25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9" t="str">
        <f>VLOOKUP(Таблица1[[#This Row],[Region]],Таблица5[],2,FALSE)</f>
        <v>Kelly Williams</v>
      </c>
      <c r="W2943" s="19" t="str">
        <f>IFERROR(VLOOKUP(Таблица1[[#This Row],[Order ID]],Таблица4[],2,FALSE),"")</f>
        <v/>
      </c>
      <c r="X2943" s="19">
        <f>NOT(IFERROR(VLOOKUP(Таблица1[[#This Row],[Order ID]],Таблица4[],2,FALSE),0))*1</f>
        <v>1</v>
      </c>
      <c r="Y2943" s="19">
        <f>IF(SUMPRODUCT(($F$2:$F2943=F2943)*1)&gt;1,0,1)</f>
        <v>0</v>
      </c>
    </row>
    <row r="2944" spans="1:25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9" t="str">
        <f>VLOOKUP(Таблица1[[#This Row],[Region]],Таблица5[],2,FALSE)</f>
        <v>Kelly Williams</v>
      </c>
      <c r="W2944" s="19" t="str">
        <f>IFERROR(VLOOKUP(Таблица1[[#This Row],[Order ID]],Таблица4[],2,FALSE),"")</f>
        <v/>
      </c>
      <c r="X2944" s="19">
        <f>NOT(IFERROR(VLOOKUP(Таблица1[[#This Row],[Order ID]],Таблица4[],2,FALSE),0))*1</f>
        <v>1</v>
      </c>
      <c r="Y2944" s="19">
        <f>IF(SUMPRODUCT(($F$2:$F2944=F2944)*1)&gt;1,0,1)</f>
        <v>0</v>
      </c>
    </row>
    <row r="2945" spans="1:25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9" t="str">
        <f>VLOOKUP(Таблица1[[#This Row],[Region]],Таблица5[],2,FALSE)</f>
        <v>Anna Andreadi</v>
      </c>
      <c r="W2945" s="19" t="str">
        <f>IFERROR(VLOOKUP(Таблица1[[#This Row],[Order ID]],Таблица4[],2,FALSE),"")</f>
        <v/>
      </c>
      <c r="X2945" s="19">
        <f>NOT(IFERROR(VLOOKUP(Таблица1[[#This Row],[Order ID]],Таблица4[],2,FALSE),0))*1</f>
        <v>1</v>
      </c>
      <c r="Y2945" s="19">
        <f>IF(SUMPRODUCT(($F$2:$F2945=F2945)*1)&gt;1,0,1)</f>
        <v>0</v>
      </c>
    </row>
    <row r="2946" spans="1:25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9" t="str">
        <f>VLOOKUP(Таблица1[[#This Row],[Region]],Таблица5[],2,FALSE)</f>
        <v>Anna Andreadi</v>
      </c>
      <c r="W2946" s="19" t="str">
        <f>IFERROR(VLOOKUP(Таблица1[[#This Row],[Order ID]],Таблица4[],2,FALSE),"")</f>
        <v/>
      </c>
      <c r="X2946" s="19">
        <f>NOT(IFERROR(VLOOKUP(Таблица1[[#This Row],[Order ID]],Таблица4[],2,FALSE),0))*1</f>
        <v>1</v>
      </c>
      <c r="Y2946" s="19">
        <f>IF(SUMPRODUCT(($F$2:$F2946=F2946)*1)&gt;1,0,1)</f>
        <v>0</v>
      </c>
    </row>
    <row r="2947" spans="1:25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9" t="str">
        <f>VLOOKUP(Таблица1[[#This Row],[Region]],Таблица5[],2,FALSE)</f>
        <v>Anna Andreadi</v>
      </c>
      <c r="W2947" s="19" t="str">
        <f>IFERROR(VLOOKUP(Таблица1[[#This Row],[Order ID]],Таблица4[],2,FALSE),"")</f>
        <v/>
      </c>
      <c r="X2947" s="19">
        <f>NOT(IFERROR(VLOOKUP(Таблица1[[#This Row],[Order ID]],Таблица4[],2,FALSE),0))*1</f>
        <v>1</v>
      </c>
      <c r="Y2947" s="19">
        <f>IF(SUMPRODUCT(($F$2:$F2947=F2947)*1)&gt;1,0,1)</f>
        <v>0</v>
      </c>
    </row>
    <row r="2948" spans="1:25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9" t="str">
        <f>VLOOKUP(Таблица1[[#This Row],[Region]],Таблица5[],2,FALSE)</f>
        <v>Anna Andreadi</v>
      </c>
      <c r="W2948" s="19">
        <f>IFERROR(VLOOKUP(Таблица1[[#This Row],[Order ID]],Таблица4[],2,FALSE),"")</f>
        <v>1</v>
      </c>
      <c r="X2948" s="19">
        <f>NOT(IFERROR(VLOOKUP(Таблица1[[#This Row],[Order ID]],Таблица4[],2,FALSE),0))*1</f>
        <v>0</v>
      </c>
      <c r="Y2948" s="19">
        <f>IF(SUMPRODUCT(($F$2:$F2948=F2948)*1)&gt;1,0,1)</f>
        <v>0</v>
      </c>
    </row>
    <row r="2949" spans="1:25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9" t="str">
        <f>VLOOKUP(Таблица1[[#This Row],[Region]],Таблица5[],2,FALSE)</f>
        <v>Anna Andreadi</v>
      </c>
      <c r="W2949" s="19">
        <f>IFERROR(VLOOKUP(Таблица1[[#This Row],[Order ID]],Таблица4[],2,FALSE),"")</f>
        <v>1</v>
      </c>
      <c r="X2949" s="19">
        <f>NOT(IFERROR(VLOOKUP(Таблица1[[#This Row],[Order ID]],Таблица4[],2,FALSE),0))*1</f>
        <v>0</v>
      </c>
      <c r="Y2949" s="19">
        <f>IF(SUMPRODUCT(($F$2:$F2949=F2949)*1)&gt;1,0,1)</f>
        <v>0</v>
      </c>
    </row>
    <row r="2950" spans="1:25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9" t="str">
        <f>VLOOKUP(Таблица1[[#This Row],[Region]],Таблица5[],2,FALSE)</f>
        <v>Anna Andreadi</v>
      </c>
      <c r="W2950" s="19">
        <f>IFERROR(VLOOKUP(Таблица1[[#This Row],[Order ID]],Таблица4[],2,FALSE),"")</f>
        <v>1</v>
      </c>
      <c r="X2950" s="19">
        <f>NOT(IFERROR(VLOOKUP(Таблица1[[#This Row],[Order ID]],Таблица4[],2,FALSE),0))*1</f>
        <v>0</v>
      </c>
      <c r="Y2950" s="19">
        <f>IF(SUMPRODUCT(($F$2:$F2950=F2950)*1)&gt;1,0,1)</f>
        <v>0</v>
      </c>
    </row>
    <row r="2951" spans="1:25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9" t="str">
        <f>VLOOKUP(Таблица1[[#This Row],[Region]],Таблица5[],2,FALSE)</f>
        <v>Anna Andreadi</v>
      </c>
      <c r="W2951" s="19" t="str">
        <f>IFERROR(VLOOKUP(Таблица1[[#This Row],[Order ID]],Таблица4[],2,FALSE),"")</f>
        <v/>
      </c>
      <c r="X2951" s="19">
        <f>NOT(IFERROR(VLOOKUP(Таблица1[[#This Row],[Order ID]],Таблица4[],2,FALSE),0))*1</f>
        <v>1</v>
      </c>
      <c r="Y2951" s="19">
        <f>IF(SUMPRODUCT(($F$2:$F2951=F2951)*1)&gt;1,0,1)</f>
        <v>1</v>
      </c>
    </row>
    <row r="2952" spans="1:25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9" t="str">
        <f>VLOOKUP(Таблица1[[#This Row],[Region]],Таблица5[],2,FALSE)</f>
        <v>Anna Andreadi</v>
      </c>
      <c r="W2952" s="19" t="str">
        <f>IFERROR(VLOOKUP(Таблица1[[#This Row],[Order ID]],Таблица4[],2,FALSE),"")</f>
        <v/>
      </c>
      <c r="X2952" s="19">
        <f>NOT(IFERROR(VLOOKUP(Таблица1[[#This Row],[Order ID]],Таблица4[],2,FALSE),0))*1</f>
        <v>1</v>
      </c>
      <c r="Y2952" s="19">
        <f>IF(SUMPRODUCT(($F$2:$F2952=F2952)*1)&gt;1,0,1)</f>
        <v>0</v>
      </c>
    </row>
    <row r="2953" spans="1:25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9" t="str">
        <f>VLOOKUP(Таблица1[[#This Row],[Region]],Таблица5[],2,FALSE)</f>
        <v>Anna Andreadi</v>
      </c>
      <c r="W2953" s="19" t="str">
        <f>IFERROR(VLOOKUP(Таблица1[[#This Row],[Order ID]],Таблица4[],2,FALSE),"")</f>
        <v/>
      </c>
      <c r="X2953" s="19">
        <f>NOT(IFERROR(VLOOKUP(Таблица1[[#This Row],[Order ID]],Таблица4[],2,FALSE),0))*1</f>
        <v>1</v>
      </c>
      <c r="Y2953" s="19">
        <f>IF(SUMPRODUCT(($F$2:$F2953=F2953)*1)&gt;1,0,1)</f>
        <v>0</v>
      </c>
    </row>
    <row r="2954" spans="1:25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9" t="str">
        <f>VLOOKUP(Таблица1[[#This Row],[Region]],Таблица5[],2,FALSE)</f>
        <v>Anna Andreadi</v>
      </c>
      <c r="W2954" s="19" t="str">
        <f>IFERROR(VLOOKUP(Таблица1[[#This Row],[Order ID]],Таблица4[],2,FALSE),"")</f>
        <v/>
      </c>
      <c r="X2954" s="19">
        <f>NOT(IFERROR(VLOOKUP(Таблица1[[#This Row],[Order ID]],Таблица4[],2,FALSE),0))*1</f>
        <v>1</v>
      </c>
      <c r="Y2954" s="19">
        <f>IF(SUMPRODUCT(($F$2:$F2954=F2954)*1)&gt;1,0,1)</f>
        <v>0</v>
      </c>
    </row>
    <row r="2955" spans="1:25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9" t="str">
        <f>VLOOKUP(Таблица1[[#This Row],[Region]],Таблица5[],2,FALSE)</f>
        <v>Anna Andreadi</v>
      </c>
      <c r="W2955" s="19" t="str">
        <f>IFERROR(VLOOKUP(Таблица1[[#This Row],[Order ID]],Таблица4[],2,FALSE),"")</f>
        <v/>
      </c>
      <c r="X2955" s="19">
        <f>NOT(IFERROR(VLOOKUP(Таблица1[[#This Row],[Order ID]],Таблица4[],2,FALSE),0))*1</f>
        <v>1</v>
      </c>
      <c r="Y2955" s="19">
        <f>IF(SUMPRODUCT(($F$2:$F2955=F2955)*1)&gt;1,0,1)</f>
        <v>0</v>
      </c>
    </row>
    <row r="2956" spans="1:25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9" t="str">
        <f>VLOOKUP(Таблица1[[#This Row],[Region]],Таблица5[],2,FALSE)</f>
        <v>Anna Andreadi</v>
      </c>
      <c r="W2956" s="19" t="str">
        <f>IFERROR(VLOOKUP(Таблица1[[#This Row],[Order ID]],Таблица4[],2,FALSE),"")</f>
        <v/>
      </c>
      <c r="X2956" s="19">
        <f>NOT(IFERROR(VLOOKUP(Таблица1[[#This Row],[Order ID]],Таблица4[],2,FALSE),0))*1</f>
        <v>1</v>
      </c>
      <c r="Y2956" s="19">
        <f>IF(SUMPRODUCT(($F$2:$F2956=F2956)*1)&gt;1,0,1)</f>
        <v>0</v>
      </c>
    </row>
    <row r="2957" spans="1:25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9" t="str">
        <f>VLOOKUP(Таблица1[[#This Row],[Region]],Таблица5[],2,FALSE)</f>
        <v>Chuck Magee</v>
      </c>
      <c r="W2957" s="19" t="str">
        <f>IFERROR(VLOOKUP(Таблица1[[#This Row],[Order ID]],Таблица4[],2,FALSE),"")</f>
        <v/>
      </c>
      <c r="X2957" s="19">
        <f>NOT(IFERROR(VLOOKUP(Таблица1[[#This Row],[Order ID]],Таблица4[],2,FALSE),0))*1</f>
        <v>1</v>
      </c>
      <c r="Y2957" s="19">
        <f>IF(SUMPRODUCT(($F$2:$F2957=F2957)*1)&gt;1,0,1)</f>
        <v>0</v>
      </c>
    </row>
    <row r="2958" spans="1:25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9" t="str">
        <f>VLOOKUP(Таблица1[[#This Row],[Region]],Таблица5[],2,FALSE)</f>
        <v>Chuck Magee</v>
      </c>
      <c r="W2958" s="19" t="str">
        <f>IFERROR(VLOOKUP(Таблица1[[#This Row],[Order ID]],Таблица4[],2,FALSE),"")</f>
        <v/>
      </c>
      <c r="X2958" s="19">
        <f>NOT(IFERROR(VLOOKUP(Таблица1[[#This Row],[Order ID]],Таблица4[],2,FALSE),0))*1</f>
        <v>1</v>
      </c>
      <c r="Y2958" s="19">
        <f>IF(SUMPRODUCT(($F$2:$F2958=F2958)*1)&gt;1,0,1)</f>
        <v>1</v>
      </c>
    </row>
    <row r="2959" spans="1:25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9" t="str">
        <f>VLOOKUP(Таблица1[[#This Row],[Region]],Таблица5[],2,FALSE)</f>
        <v>Chuck Magee</v>
      </c>
      <c r="W2959" s="19" t="str">
        <f>IFERROR(VLOOKUP(Таблица1[[#This Row],[Order ID]],Таблица4[],2,FALSE),"")</f>
        <v/>
      </c>
      <c r="X2959" s="19">
        <f>NOT(IFERROR(VLOOKUP(Таблица1[[#This Row],[Order ID]],Таблица4[],2,FALSE),0))*1</f>
        <v>1</v>
      </c>
      <c r="Y2959" s="19">
        <f>IF(SUMPRODUCT(($F$2:$F2959=F2959)*1)&gt;1,0,1)</f>
        <v>0</v>
      </c>
    </row>
    <row r="2960" spans="1:25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9" t="str">
        <f>VLOOKUP(Таблица1[[#This Row],[Region]],Таблица5[],2,FALSE)</f>
        <v>Anna Andreadi</v>
      </c>
      <c r="W2960" s="19" t="str">
        <f>IFERROR(VLOOKUP(Таблица1[[#This Row],[Order ID]],Таблица4[],2,FALSE),"")</f>
        <v/>
      </c>
      <c r="X2960" s="19">
        <f>NOT(IFERROR(VLOOKUP(Таблица1[[#This Row],[Order ID]],Таблица4[],2,FALSE),0))*1</f>
        <v>1</v>
      </c>
      <c r="Y2960" s="19">
        <f>IF(SUMPRODUCT(($F$2:$F2960=F2960)*1)&gt;1,0,1)</f>
        <v>0</v>
      </c>
    </row>
    <row r="2961" spans="1:25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9" t="str">
        <f>VLOOKUP(Таблица1[[#This Row],[Region]],Таблица5[],2,FALSE)</f>
        <v>Anna Andreadi</v>
      </c>
      <c r="W2961" s="19" t="str">
        <f>IFERROR(VLOOKUP(Таблица1[[#This Row],[Order ID]],Таблица4[],2,FALSE),"")</f>
        <v/>
      </c>
      <c r="X2961" s="19">
        <f>NOT(IFERROR(VLOOKUP(Таблица1[[#This Row],[Order ID]],Таблица4[],2,FALSE),0))*1</f>
        <v>1</v>
      </c>
      <c r="Y2961" s="19">
        <f>IF(SUMPRODUCT(($F$2:$F2961=F2961)*1)&gt;1,0,1)</f>
        <v>0</v>
      </c>
    </row>
    <row r="2962" spans="1:25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9" t="str">
        <f>VLOOKUP(Таблица1[[#This Row],[Region]],Таблица5[],2,FALSE)</f>
        <v>Anna Andreadi</v>
      </c>
      <c r="W2962" s="19" t="str">
        <f>IFERROR(VLOOKUP(Таблица1[[#This Row],[Order ID]],Таблица4[],2,FALSE),"")</f>
        <v/>
      </c>
      <c r="X2962" s="19">
        <f>NOT(IFERROR(VLOOKUP(Таблица1[[#This Row],[Order ID]],Таблица4[],2,FALSE),0))*1</f>
        <v>1</v>
      </c>
      <c r="Y2962" s="19">
        <f>IF(SUMPRODUCT(($F$2:$F2962=F2962)*1)&gt;1,0,1)</f>
        <v>0</v>
      </c>
    </row>
    <row r="2963" spans="1:25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9" t="str">
        <f>VLOOKUP(Таблица1[[#This Row],[Region]],Таблица5[],2,FALSE)</f>
        <v>Anna Andreadi</v>
      </c>
      <c r="W2963" s="19" t="str">
        <f>IFERROR(VLOOKUP(Таблица1[[#This Row],[Order ID]],Таблица4[],2,FALSE),"")</f>
        <v/>
      </c>
      <c r="X2963" s="19">
        <f>NOT(IFERROR(VLOOKUP(Таблица1[[#This Row],[Order ID]],Таблица4[],2,FALSE),0))*1</f>
        <v>1</v>
      </c>
      <c r="Y2963" s="19">
        <f>IF(SUMPRODUCT(($F$2:$F2963=F2963)*1)&gt;1,0,1)</f>
        <v>0</v>
      </c>
    </row>
    <row r="2964" spans="1:25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9" t="str">
        <f>VLOOKUP(Таблица1[[#This Row],[Region]],Таблица5[],2,FALSE)</f>
        <v>Anna Andreadi</v>
      </c>
      <c r="W2964" s="19">
        <f>IFERROR(VLOOKUP(Таблица1[[#This Row],[Order ID]],Таблица4[],2,FALSE),"")</f>
        <v>1</v>
      </c>
      <c r="X2964" s="19">
        <f>NOT(IFERROR(VLOOKUP(Таблица1[[#This Row],[Order ID]],Таблица4[],2,FALSE),0))*1</f>
        <v>0</v>
      </c>
      <c r="Y2964" s="19">
        <f>IF(SUMPRODUCT(($F$2:$F2964=F2964)*1)&gt;1,0,1)</f>
        <v>1</v>
      </c>
    </row>
    <row r="2965" spans="1:25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9" t="str">
        <f>VLOOKUP(Таблица1[[#This Row],[Region]],Таблица5[],2,FALSE)</f>
        <v>Anna Andreadi</v>
      </c>
      <c r="W2965" s="19">
        <f>IFERROR(VLOOKUP(Таблица1[[#This Row],[Order ID]],Таблица4[],2,FALSE),"")</f>
        <v>1</v>
      </c>
      <c r="X2965" s="19">
        <f>NOT(IFERROR(VLOOKUP(Таблица1[[#This Row],[Order ID]],Таблица4[],2,FALSE),0))*1</f>
        <v>0</v>
      </c>
      <c r="Y2965" s="19">
        <f>IF(SUMPRODUCT(($F$2:$F2965=F2965)*1)&gt;1,0,1)</f>
        <v>0</v>
      </c>
    </row>
    <row r="2966" spans="1:25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9" t="str">
        <f>VLOOKUP(Таблица1[[#This Row],[Region]],Таблица5[],2,FALSE)</f>
        <v>Anna Andreadi</v>
      </c>
      <c r="W2966" s="19">
        <f>IFERROR(VLOOKUP(Таблица1[[#This Row],[Order ID]],Таблица4[],2,FALSE),"")</f>
        <v>1</v>
      </c>
      <c r="X2966" s="19">
        <f>NOT(IFERROR(VLOOKUP(Таблица1[[#This Row],[Order ID]],Таблица4[],2,FALSE),0))*1</f>
        <v>0</v>
      </c>
      <c r="Y2966" s="19">
        <f>IF(SUMPRODUCT(($F$2:$F2966=F2966)*1)&gt;1,0,1)</f>
        <v>0</v>
      </c>
    </row>
    <row r="2967" spans="1:25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9" t="str">
        <f>VLOOKUP(Таблица1[[#This Row],[Region]],Таблица5[],2,FALSE)</f>
        <v>Anna Andreadi</v>
      </c>
      <c r="W2967" s="19">
        <f>IFERROR(VLOOKUP(Таблица1[[#This Row],[Order ID]],Таблица4[],2,FALSE),"")</f>
        <v>1</v>
      </c>
      <c r="X2967" s="19">
        <f>NOT(IFERROR(VLOOKUP(Таблица1[[#This Row],[Order ID]],Таблица4[],2,FALSE),0))*1</f>
        <v>0</v>
      </c>
      <c r="Y2967" s="19">
        <f>IF(SUMPRODUCT(($F$2:$F2967=F2967)*1)&gt;1,0,1)</f>
        <v>0</v>
      </c>
    </row>
    <row r="2968" spans="1:25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9" t="str">
        <f>VLOOKUP(Таблица1[[#This Row],[Region]],Таблица5[],2,FALSE)</f>
        <v>Kelly Williams</v>
      </c>
      <c r="W2968" s="19" t="str">
        <f>IFERROR(VLOOKUP(Таблица1[[#This Row],[Order ID]],Таблица4[],2,FALSE),"")</f>
        <v/>
      </c>
      <c r="X2968" s="19">
        <f>NOT(IFERROR(VLOOKUP(Таблица1[[#This Row],[Order ID]],Таблица4[],2,FALSE),0))*1</f>
        <v>1</v>
      </c>
      <c r="Y2968" s="19">
        <f>IF(SUMPRODUCT(($F$2:$F2968=F2968)*1)&gt;1,0,1)</f>
        <v>0</v>
      </c>
    </row>
    <row r="2969" spans="1:25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9" t="str">
        <f>VLOOKUP(Таблица1[[#This Row],[Region]],Таблица5[],2,FALSE)</f>
        <v>Kelly Williams</v>
      </c>
      <c r="W2969" s="19" t="str">
        <f>IFERROR(VLOOKUP(Таблица1[[#This Row],[Order ID]],Таблица4[],2,FALSE),"")</f>
        <v/>
      </c>
      <c r="X2969" s="19">
        <f>NOT(IFERROR(VLOOKUP(Таблица1[[#This Row],[Order ID]],Таблица4[],2,FALSE),0))*1</f>
        <v>1</v>
      </c>
      <c r="Y2969" s="19">
        <f>IF(SUMPRODUCT(($F$2:$F2969=F2969)*1)&gt;1,0,1)</f>
        <v>0</v>
      </c>
    </row>
    <row r="2970" spans="1:25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9" t="str">
        <f>VLOOKUP(Таблица1[[#This Row],[Region]],Таблица5[],2,FALSE)</f>
        <v>Cassandra Brandow</v>
      </c>
      <c r="W2970" s="19" t="str">
        <f>IFERROR(VLOOKUP(Таблица1[[#This Row],[Order ID]],Таблица4[],2,FALSE),"")</f>
        <v/>
      </c>
      <c r="X2970" s="19">
        <f>NOT(IFERROR(VLOOKUP(Таблица1[[#This Row],[Order ID]],Таблица4[],2,FALSE),0))*1</f>
        <v>1</v>
      </c>
      <c r="Y2970" s="19">
        <f>IF(SUMPRODUCT(($F$2:$F2970=F2970)*1)&gt;1,0,1)</f>
        <v>0</v>
      </c>
    </row>
    <row r="2971" spans="1:25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9" t="str">
        <f>VLOOKUP(Таблица1[[#This Row],[Region]],Таблица5[],2,FALSE)</f>
        <v>Cassandra Brandow</v>
      </c>
      <c r="W2971" s="19" t="str">
        <f>IFERROR(VLOOKUP(Таблица1[[#This Row],[Order ID]],Таблица4[],2,FALSE),"")</f>
        <v/>
      </c>
      <c r="X2971" s="19">
        <f>NOT(IFERROR(VLOOKUP(Таблица1[[#This Row],[Order ID]],Таблица4[],2,FALSE),0))*1</f>
        <v>1</v>
      </c>
      <c r="Y2971" s="19">
        <f>IF(SUMPRODUCT(($F$2:$F2971=F2971)*1)&gt;1,0,1)</f>
        <v>0</v>
      </c>
    </row>
    <row r="2972" spans="1:25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9" t="str">
        <f>VLOOKUP(Таблица1[[#This Row],[Region]],Таблица5[],2,FALSE)</f>
        <v>Cassandra Brandow</v>
      </c>
      <c r="W2972" s="19" t="str">
        <f>IFERROR(VLOOKUP(Таблица1[[#This Row],[Order ID]],Таблица4[],2,FALSE),"")</f>
        <v/>
      </c>
      <c r="X2972" s="19">
        <f>NOT(IFERROR(VLOOKUP(Таблица1[[#This Row],[Order ID]],Таблица4[],2,FALSE),0))*1</f>
        <v>1</v>
      </c>
      <c r="Y2972" s="19">
        <f>IF(SUMPRODUCT(($F$2:$F2972=F2972)*1)&gt;1,0,1)</f>
        <v>0</v>
      </c>
    </row>
    <row r="2973" spans="1:25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9" t="str">
        <f>VLOOKUP(Таблица1[[#This Row],[Region]],Таблица5[],2,FALSE)</f>
        <v>Cassandra Brandow</v>
      </c>
      <c r="W2973" s="19" t="str">
        <f>IFERROR(VLOOKUP(Таблица1[[#This Row],[Order ID]],Таблица4[],2,FALSE),"")</f>
        <v/>
      </c>
      <c r="X2973" s="19">
        <f>NOT(IFERROR(VLOOKUP(Таблица1[[#This Row],[Order ID]],Таблица4[],2,FALSE),0))*1</f>
        <v>1</v>
      </c>
      <c r="Y2973" s="19">
        <f>IF(SUMPRODUCT(($F$2:$F2973=F2973)*1)&gt;1,0,1)</f>
        <v>0</v>
      </c>
    </row>
    <row r="2974" spans="1:25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9" t="str">
        <f>VLOOKUP(Таблица1[[#This Row],[Region]],Таблица5[],2,FALSE)</f>
        <v>Cassandra Brandow</v>
      </c>
      <c r="W2974" s="19" t="str">
        <f>IFERROR(VLOOKUP(Таблица1[[#This Row],[Order ID]],Таблица4[],2,FALSE),"")</f>
        <v/>
      </c>
      <c r="X2974" s="19">
        <f>NOT(IFERROR(VLOOKUP(Таблица1[[#This Row],[Order ID]],Таблица4[],2,FALSE),0))*1</f>
        <v>1</v>
      </c>
      <c r="Y2974" s="19">
        <f>IF(SUMPRODUCT(($F$2:$F2974=F2974)*1)&gt;1,0,1)</f>
        <v>0</v>
      </c>
    </row>
    <row r="2975" spans="1:25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9" t="str">
        <f>VLOOKUP(Таблица1[[#This Row],[Region]],Таблица5[],2,FALSE)</f>
        <v>Kelly Williams</v>
      </c>
      <c r="W2975" s="19" t="str">
        <f>IFERROR(VLOOKUP(Таблица1[[#This Row],[Order ID]],Таблица4[],2,FALSE),"")</f>
        <v/>
      </c>
      <c r="X2975" s="19">
        <f>NOT(IFERROR(VLOOKUP(Таблица1[[#This Row],[Order ID]],Таблица4[],2,FALSE),0))*1</f>
        <v>1</v>
      </c>
      <c r="Y2975" s="19">
        <f>IF(SUMPRODUCT(($F$2:$F2975=F2975)*1)&gt;1,0,1)</f>
        <v>0</v>
      </c>
    </row>
    <row r="2976" spans="1:25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9" t="str">
        <f>VLOOKUP(Таблица1[[#This Row],[Region]],Таблица5[],2,FALSE)</f>
        <v>Kelly Williams</v>
      </c>
      <c r="W2976" s="19" t="str">
        <f>IFERROR(VLOOKUP(Таблица1[[#This Row],[Order ID]],Таблица4[],2,FALSE),"")</f>
        <v/>
      </c>
      <c r="X2976" s="19">
        <f>NOT(IFERROR(VLOOKUP(Таблица1[[#This Row],[Order ID]],Таблица4[],2,FALSE),0))*1</f>
        <v>1</v>
      </c>
      <c r="Y2976" s="19">
        <f>IF(SUMPRODUCT(($F$2:$F2976=F2976)*1)&gt;1,0,1)</f>
        <v>0</v>
      </c>
    </row>
    <row r="2977" spans="1:25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9" t="str">
        <f>VLOOKUP(Таблица1[[#This Row],[Region]],Таблица5[],2,FALSE)</f>
        <v>Kelly Williams</v>
      </c>
      <c r="W2977" s="19" t="str">
        <f>IFERROR(VLOOKUP(Таблица1[[#This Row],[Order ID]],Таблица4[],2,FALSE),"")</f>
        <v/>
      </c>
      <c r="X2977" s="19">
        <f>NOT(IFERROR(VLOOKUP(Таблица1[[#This Row],[Order ID]],Таблица4[],2,FALSE),0))*1</f>
        <v>1</v>
      </c>
      <c r="Y2977" s="19">
        <f>IF(SUMPRODUCT(($F$2:$F2977=F2977)*1)&gt;1,0,1)</f>
        <v>0</v>
      </c>
    </row>
    <row r="2978" spans="1:25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9" t="str">
        <f>VLOOKUP(Таблица1[[#This Row],[Region]],Таблица5[],2,FALSE)</f>
        <v>Chuck Magee</v>
      </c>
      <c r="W2978" s="19" t="str">
        <f>IFERROR(VLOOKUP(Таблица1[[#This Row],[Order ID]],Таблица4[],2,FALSE),"")</f>
        <v/>
      </c>
      <c r="X2978" s="19">
        <f>NOT(IFERROR(VLOOKUP(Таблица1[[#This Row],[Order ID]],Таблица4[],2,FALSE),0))*1</f>
        <v>1</v>
      </c>
      <c r="Y2978" s="19">
        <f>IF(SUMPRODUCT(($F$2:$F2978=F2978)*1)&gt;1,0,1)</f>
        <v>0</v>
      </c>
    </row>
    <row r="2979" spans="1:25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9" t="str">
        <f>VLOOKUP(Таблица1[[#This Row],[Region]],Таблица5[],2,FALSE)</f>
        <v>Chuck Magee</v>
      </c>
      <c r="W2979" s="19" t="str">
        <f>IFERROR(VLOOKUP(Таблица1[[#This Row],[Order ID]],Таблица4[],2,FALSE),"")</f>
        <v/>
      </c>
      <c r="X2979" s="19">
        <f>NOT(IFERROR(VLOOKUP(Таблица1[[#This Row],[Order ID]],Таблица4[],2,FALSE),0))*1</f>
        <v>1</v>
      </c>
      <c r="Y2979" s="19">
        <f>IF(SUMPRODUCT(($F$2:$F2979=F2979)*1)&gt;1,0,1)</f>
        <v>0</v>
      </c>
    </row>
    <row r="2980" spans="1:25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9" t="str">
        <f>VLOOKUP(Таблица1[[#This Row],[Region]],Таблица5[],2,FALSE)</f>
        <v>Cassandra Brandow</v>
      </c>
      <c r="W2980" s="19" t="str">
        <f>IFERROR(VLOOKUP(Таблица1[[#This Row],[Order ID]],Таблица4[],2,FALSE),"")</f>
        <v/>
      </c>
      <c r="X2980" s="19">
        <f>NOT(IFERROR(VLOOKUP(Таблица1[[#This Row],[Order ID]],Таблица4[],2,FALSE),0))*1</f>
        <v>1</v>
      </c>
      <c r="Y2980" s="19">
        <f>IF(SUMPRODUCT(($F$2:$F2980=F2980)*1)&gt;1,0,1)</f>
        <v>0</v>
      </c>
    </row>
    <row r="2981" spans="1:25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9" t="str">
        <f>VLOOKUP(Таблица1[[#This Row],[Region]],Таблица5[],2,FALSE)</f>
        <v>Chuck Magee</v>
      </c>
      <c r="W2981" s="19" t="str">
        <f>IFERROR(VLOOKUP(Таблица1[[#This Row],[Order ID]],Таблица4[],2,FALSE),"")</f>
        <v/>
      </c>
      <c r="X2981" s="19">
        <f>NOT(IFERROR(VLOOKUP(Таблица1[[#This Row],[Order ID]],Таблица4[],2,FALSE),0))*1</f>
        <v>1</v>
      </c>
      <c r="Y2981" s="19">
        <f>IF(SUMPRODUCT(($F$2:$F2981=F2981)*1)&gt;1,0,1)</f>
        <v>1</v>
      </c>
    </row>
    <row r="2982" spans="1:25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9" t="str">
        <f>VLOOKUP(Таблица1[[#This Row],[Region]],Таблица5[],2,FALSE)</f>
        <v>Chuck Magee</v>
      </c>
      <c r="W2982" s="19" t="str">
        <f>IFERROR(VLOOKUP(Таблица1[[#This Row],[Order ID]],Таблица4[],2,FALSE),"")</f>
        <v/>
      </c>
      <c r="X2982" s="19">
        <f>NOT(IFERROR(VLOOKUP(Таблица1[[#This Row],[Order ID]],Таблица4[],2,FALSE),0))*1</f>
        <v>1</v>
      </c>
      <c r="Y2982" s="19">
        <f>IF(SUMPRODUCT(($F$2:$F2982=F2982)*1)&gt;1,0,1)</f>
        <v>0</v>
      </c>
    </row>
    <row r="2983" spans="1:25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9" t="str">
        <f>VLOOKUP(Таблица1[[#This Row],[Region]],Таблица5[],2,FALSE)</f>
        <v>Anna Andreadi</v>
      </c>
      <c r="W2983" s="19" t="str">
        <f>IFERROR(VLOOKUP(Таблица1[[#This Row],[Order ID]],Таблица4[],2,FALSE),"")</f>
        <v/>
      </c>
      <c r="X2983" s="19">
        <f>NOT(IFERROR(VLOOKUP(Таблица1[[#This Row],[Order ID]],Таблица4[],2,FALSE),0))*1</f>
        <v>1</v>
      </c>
      <c r="Y2983" s="19">
        <f>IF(SUMPRODUCT(($F$2:$F2983=F2983)*1)&gt;1,0,1)</f>
        <v>0</v>
      </c>
    </row>
    <row r="2984" spans="1:25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9" t="str">
        <f>VLOOKUP(Таблица1[[#This Row],[Region]],Таблица5[],2,FALSE)</f>
        <v>Anna Andreadi</v>
      </c>
      <c r="W2984" s="19" t="str">
        <f>IFERROR(VLOOKUP(Таблица1[[#This Row],[Order ID]],Таблица4[],2,FALSE),"")</f>
        <v/>
      </c>
      <c r="X2984" s="19">
        <f>NOT(IFERROR(VLOOKUP(Таблица1[[#This Row],[Order ID]],Таблица4[],2,FALSE),0))*1</f>
        <v>1</v>
      </c>
      <c r="Y2984" s="19">
        <f>IF(SUMPRODUCT(($F$2:$F2984=F2984)*1)&gt;1,0,1)</f>
        <v>0</v>
      </c>
    </row>
    <row r="2985" spans="1:25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9" t="str">
        <f>VLOOKUP(Таблица1[[#This Row],[Region]],Таблица5[],2,FALSE)</f>
        <v>Anna Andreadi</v>
      </c>
      <c r="W2985" s="19" t="str">
        <f>IFERROR(VLOOKUP(Таблица1[[#This Row],[Order ID]],Таблица4[],2,FALSE),"")</f>
        <v/>
      </c>
      <c r="X2985" s="19">
        <f>NOT(IFERROR(VLOOKUP(Таблица1[[#This Row],[Order ID]],Таблица4[],2,FALSE),0))*1</f>
        <v>1</v>
      </c>
      <c r="Y2985" s="19">
        <f>IF(SUMPRODUCT(($F$2:$F2985=F2985)*1)&gt;1,0,1)</f>
        <v>0</v>
      </c>
    </row>
    <row r="2986" spans="1:25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9" t="str">
        <f>VLOOKUP(Таблица1[[#This Row],[Region]],Таблица5[],2,FALSE)</f>
        <v>Anna Andreadi</v>
      </c>
      <c r="W2986" s="19" t="str">
        <f>IFERROR(VLOOKUP(Таблица1[[#This Row],[Order ID]],Таблица4[],2,FALSE),"")</f>
        <v/>
      </c>
      <c r="X2986" s="19">
        <f>NOT(IFERROR(VLOOKUP(Таблица1[[#This Row],[Order ID]],Таблица4[],2,FALSE),0))*1</f>
        <v>1</v>
      </c>
      <c r="Y2986" s="19">
        <f>IF(SUMPRODUCT(($F$2:$F2986=F2986)*1)&gt;1,0,1)</f>
        <v>0</v>
      </c>
    </row>
    <row r="2987" spans="1:25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9" t="str">
        <f>VLOOKUP(Таблица1[[#This Row],[Region]],Таблица5[],2,FALSE)</f>
        <v>Cassandra Brandow</v>
      </c>
      <c r="W2987" s="19">
        <f>IFERROR(VLOOKUP(Таблица1[[#This Row],[Order ID]],Таблица4[],2,FALSE),"")</f>
        <v>1</v>
      </c>
      <c r="X2987" s="19">
        <f>NOT(IFERROR(VLOOKUP(Таблица1[[#This Row],[Order ID]],Таблица4[],2,FALSE),0))*1</f>
        <v>0</v>
      </c>
      <c r="Y2987" s="19">
        <f>IF(SUMPRODUCT(($F$2:$F2987=F2987)*1)&gt;1,0,1)</f>
        <v>1</v>
      </c>
    </row>
    <row r="2988" spans="1:25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9" t="str">
        <f>VLOOKUP(Таблица1[[#This Row],[Region]],Таблица5[],2,FALSE)</f>
        <v>Cassandra Brandow</v>
      </c>
      <c r="W2988" s="19">
        <f>IFERROR(VLOOKUP(Таблица1[[#This Row],[Order ID]],Таблица4[],2,FALSE),"")</f>
        <v>1</v>
      </c>
      <c r="X2988" s="19">
        <f>NOT(IFERROR(VLOOKUP(Таблица1[[#This Row],[Order ID]],Таблица4[],2,FALSE),0))*1</f>
        <v>0</v>
      </c>
      <c r="Y2988" s="19">
        <f>IF(SUMPRODUCT(($F$2:$F2988=F2988)*1)&gt;1,0,1)</f>
        <v>0</v>
      </c>
    </row>
    <row r="2989" spans="1:25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9" t="str">
        <f>VLOOKUP(Таблица1[[#This Row],[Region]],Таблица5[],2,FALSE)</f>
        <v>Cassandra Brandow</v>
      </c>
      <c r="W2989" s="19">
        <f>IFERROR(VLOOKUP(Таблица1[[#This Row],[Order ID]],Таблица4[],2,FALSE),"")</f>
        <v>1</v>
      </c>
      <c r="X2989" s="19">
        <f>NOT(IFERROR(VLOOKUP(Таблица1[[#This Row],[Order ID]],Таблица4[],2,FALSE),0))*1</f>
        <v>0</v>
      </c>
      <c r="Y2989" s="19">
        <f>IF(SUMPRODUCT(($F$2:$F2989=F2989)*1)&gt;1,0,1)</f>
        <v>0</v>
      </c>
    </row>
    <row r="2990" spans="1:25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9" t="str">
        <f>VLOOKUP(Таблица1[[#This Row],[Region]],Таблица5[],2,FALSE)</f>
        <v>Anna Andreadi</v>
      </c>
      <c r="W2990" s="19" t="str">
        <f>IFERROR(VLOOKUP(Таблица1[[#This Row],[Order ID]],Таблица4[],2,FALSE),"")</f>
        <v/>
      </c>
      <c r="X2990" s="19">
        <f>NOT(IFERROR(VLOOKUP(Таблица1[[#This Row],[Order ID]],Таблица4[],2,FALSE),0))*1</f>
        <v>1</v>
      </c>
      <c r="Y2990" s="19">
        <f>IF(SUMPRODUCT(($F$2:$F2990=F2990)*1)&gt;1,0,1)</f>
        <v>0</v>
      </c>
    </row>
    <row r="2991" spans="1:25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9" t="str">
        <f>VLOOKUP(Таблица1[[#This Row],[Region]],Таблица5[],2,FALSE)</f>
        <v>Anna Andreadi</v>
      </c>
      <c r="W2991" s="19" t="str">
        <f>IFERROR(VLOOKUP(Таблица1[[#This Row],[Order ID]],Таблица4[],2,FALSE),"")</f>
        <v/>
      </c>
      <c r="X2991" s="19">
        <f>NOT(IFERROR(VLOOKUP(Таблица1[[#This Row],[Order ID]],Таблица4[],2,FALSE),0))*1</f>
        <v>1</v>
      </c>
      <c r="Y2991" s="19">
        <f>IF(SUMPRODUCT(($F$2:$F2991=F2991)*1)&gt;1,0,1)</f>
        <v>0</v>
      </c>
    </row>
    <row r="2992" spans="1:25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9" t="str">
        <f>VLOOKUP(Таблица1[[#This Row],[Region]],Таблица5[],2,FALSE)</f>
        <v>Anna Andreadi</v>
      </c>
      <c r="W2992" s="19" t="str">
        <f>IFERROR(VLOOKUP(Таблица1[[#This Row],[Order ID]],Таблица4[],2,FALSE),"")</f>
        <v/>
      </c>
      <c r="X2992" s="19">
        <f>NOT(IFERROR(VLOOKUP(Таблица1[[#This Row],[Order ID]],Таблица4[],2,FALSE),0))*1</f>
        <v>1</v>
      </c>
      <c r="Y2992" s="19">
        <f>IF(SUMPRODUCT(($F$2:$F2992=F2992)*1)&gt;1,0,1)</f>
        <v>0</v>
      </c>
    </row>
    <row r="2993" spans="1:25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9" t="str">
        <f>VLOOKUP(Таблица1[[#This Row],[Region]],Таблица5[],2,FALSE)</f>
        <v>Anna Andreadi</v>
      </c>
      <c r="W2993" s="19" t="str">
        <f>IFERROR(VLOOKUP(Таблица1[[#This Row],[Order ID]],Таблица4[],2,FALSE),"")</f>
        <v/>
      </c>
      <c r="X2993" s="19">
        <f>NOT(IFERROR(VLOOKUP(Таблица1[[#This Row],[Order ID]],Таблица4[],2,FALSE),0))*1</f>
        <v>1</v>
      </c>
      <c r="Y2993" s="19">
        <f>IF(SUMPRODUCT(($F$2:$F2993=F2993)*1)&gt;1,0,1)</f>
        <v>0</v>
      </c>
    </row>
    <row r="2994" spans="1:25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9" t="str">
        <f>VLOOKUP(Таблица1[[#This Row],[Region]],Таблица5[],2,FALSE)</f>
        <v>Chuck Magee</v>
      </c>
      <c r="W2994" s="19" t="str">
        <f>IFERROR(VLOOKUP(Таблица1[[#This Row],[Order ID]],Таблица4[],2,FALSE),"")</f>
        <v/>
      </c>
      <c r="X2994" s="19">
        <f>NOT(IFERROR(VLOOKUP(Таблица1[[#This Row],[Order ID]],Таблица4[],2,FALSE),0))*1</f>
        <v>1</v>
      </c>
      <c r="Y2994" s="19">
        <f>IF(SUMPRODUCT(($F$2:$F2994=F2994)*1)&gt;1,0,1)</f>
        <v>0</v>
      </c>
    </row>
    <row r="2995" spans="1:25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9" t="str">
        <f>VLOOKUP(Таблица1[[#This Row],[Region]],Таблица5[],2,FALSE)</f>
        <v>Kelly Williams</v>
      </c>
      <c r="W2995" s="19" t="str">
        <f>IFERROR(VLOOKUP(Таблица1[[#This Row],[Order ID]],Таблица4[],2,FALSE),"")</f>
        <v/>
      </c>
      <c r="X2995" s="19">
        <f>NOT(IFERROR(VLOOKUP(Таблица1[[#This Row],[Order ID]],Таблица4[],2,FALSE),0))*1</f>
        <v>1</v>
      </c>
      <c r="Y2995" s="19">
        <f>IF(SUMPRODUCT(($F$2:$F2995=F2995)*1)&gt;1,0,1)</f>
        <v>0</v>
      </c>
    </row>
    <row r="2996" spans="1:25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9" t="str">
        <f>VLOOKUP(Таблица1[[#This Row],[Region]],Таблица5[],2,FALSE)</f>
        <v>Anna Andreadi</v>
      </c>
      <c r="W2996" s="19" t="str">
        <f>IFERROR(VLOOKUP(Таблица1[[#This Row],[Order ID]],Таблица4[],2,FALSE),"")</f>
        <v/>
      </c>
      <c r="X2996" s="19">
        <f>NOT(IFERROR(VLOOKUP(Таблица1[[#This Row],[Order ID]],Таблица4[],2,FALSE),0))*1</f>
        <v>1</v>
      </c>
      <c r="Y2996" s="19">
        <f>IF(SUMPRODUCT(($F$2:$F2996=F2996)*1)&gt;1,0,1)</f>
        <v>0</v>
      </c>
    </row>
    <row r="2997" spans="1:25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9" t="str">
        <f>VLOOKUP(Таблица1[[#This Row],[Region]],Таблица5[],2,FALSE)</f>
        <v>Anna Andreadi</v>
      </c>
      <c r="W2997" s="19" t="str">
        <f>IFERROR(VLOOKUP(Таблица1[[#This Row],[Order ID]],Таблица4[],2,FALSE),"")</f>
        <v/>
      </c>
      <c r="X2997" s="19">
        <f>NOT(IFERROR(VLOOKUP(Таблица1[[#This Row],[Order ID]],Таблица4[],2,FALSE),0))*1</f>
        <v>1</v>
      </c>
      <c r="Y2997" s="19">
        <f>IF(SUMPRODUCT(($F$2:$F2997=F2997)*1)&gt;1,0,1)</f>
        <v>0</v>
      </c>
    </row>
    <row r="2998" spans="1:25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9" t="str">
        <f>VLOOKUP(Таблица1[[#This Row],[Region]],Таблица5[],2,FALSE)</f>
        <v>Chuck Magee</v>
      </c>
      <c r="W2998" s="19" t="str">
        <f>IFERROR(VLOOKUP(Таблица1[[#This Row],[Order ID]],Таблица4[],2,FALSE),"")</f>
        <v/>
      </c>
      <c r="X2998" s="19">
        <f>NOT(IFERROR(VLOOKUP(Таблица1[[#This Row],[Order ID]],Таблица4[],2,FALSE),0))*1</f>
        <v>1</v>
      </c>
      <c r="Y2998" s="19">
        <f>IF(SUMPRODUCT(($F$2:$F2998=F2998)*1)&gt;1,0,1)</f>
        <v>0</v>
      </c>
    </row>
    <row r="2999" spans="1:25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9" t="str">
        <f>VLOOKUP(Таблица1[[#This Row],[Region]],Таблица5[],2,FALSE)</f>
        <v>Chuck Magee</v>
      </c>
      <c r="W2999" s="19" t="str">
        <f>IFERROR(VLOOKUP(Таблица1[[#This Row],[Order ID]],Таблица4[],2,FALSE),"")</f>
        <v/>
      </c>
      <c r="X2999" s="19">
        <f>NOT(IFERROR(VLOOKUP(Таблица1[[#This Row],[Order ID]],Таблица4[],2,FALSE),0))*1</f>
        <v>1</v>
      </c>
      <c r="Y2999" s="19">
        <f>IF(SUMPRODUCT(($F$2:$F2999=F2999)*1)&gt;1,0,1)</f>
        <v>0</v>
      </c>
    </row>
    <row r="3000" spans="1:25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9" t="str">
        <f>VLOOKUP(Таблица1[[#This Row],[Region]],Таблица5[],2,FALSE)</f>
        <v>Chuck Magee</v>
      </c>
      <c r="W3000" s="19" t="str">
        <f>IFERROR(VLOOKUP(Таблица1[[#This Row],[Order ID]],Таблица4[],2,FALSE),"")</f>
        <v/>
      </c>
      <c r="X3000" s="19">
        <f>NOT(IFERROR(VLOOKUP(Таблица1[[#This Row],[Order ID]],Таблица4[],2,FALSE),0))*1</f>
        <v>1</v>
      </c>
      <c r="Y3000" s="19">
        <f>IF(SUMPRODUCT(($F$2:$F3000=F3000)*1)&gt;1,0,1)</f>
        <v>0</v>
      </c>
    </row>
    <row r="3001" spans="1:25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9" t="str">
        <f>VLOOKUP(Таблица1[[#This Row],[Region]],Таблица5[],2,FALSE)</f>
        <v>Chuck Magee</v>
      </c>
      <c r="W3001" s="19" t="str">
        <f>IFERROR(VLOOKUP(Таблица1[[#This Row],[Order ID]],Таблица4[],2,FALSE),"")</f>
        <v/>
      </c>
      <c r="X3001" s="19">
        <f>NOT(IFERROR(VLOOKUP(Таблица1[[#This Row],[Order ID]],Таблица4[],2,FALSE),0))*1</f>
        <v>1</v>
      </c>
      <c r="Y3001" s="19">
        <f>IF(SUMPRODUCT(($F$2:$F3001=F3001)*1)&gt;1,0,1)</f>
        <v>0</v>
      </c>
    </row>
    <row r="3002" spans="1:25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9" t="str">
        <f>VLOOKUP(Таблица1[[#This Row],[Region]],Таблица5[],2,FALSE)</f>
        <v>Chuck Magee</v>
      </c>
      <c r="W3002" s="19" t="str">
        <f>IFERROR(VLOOKUP(Таблица1[[#This Row],[Order ID]],Таблица4[],2,FALSE),"")</f>
        <v/>
      </c>
      <c r="X3002" s="19">
        <f>NOT(IFERROR(VLOOKUP(Таблица1[[#This Row],[Order ID]],Таблица4[],2,FALSE),0))*1</f>
        <v>1</v>
      </c>
      <c r="Y3002" s="19">
        <f>IF(SUMPRODUCT(($F$2:$F3002=F3002)*1)&gt;1,0,1)</f>
        <v>0</v>
      </c>
    </row>
    <row r="3003" spans="1:25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9" t="str">
        <f>VLOOKUP(Таблица1[[#This Row],[Region]],Таблица5[],2,FALSE)</f>
        <v>Chuck Magee</v>
      </c>
      <c r="W3003" s="19" t="str">
        <f>IFERROR(VLOOKUP(Таблица1[[#This Row],[Order ID]],Таблица4[],2,FALSE),"")</f>
        <v/>
      </c>
      <c r="X3003" s="19">
        <f>NOT(IFERROR(VLOOKUP(Таблица1[[#This Row],[Order ID]],Таблица4[],2,FALSE),0))*1</f>
        <v>1</v>
      </c>
      <c r="Y3003" s="19">
        <f>IF(SUMPRODUCT(($F$2:$F3003=F3003)*1)&gt;1,0,1)</f>
        <v>0</v>
      </c>
    </row>
    <row r="3004" spans="1:25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9" t="str">
        <f>VLOOKUP(Таблица1[[#This Row],[Region]],Таблица5[],2,FALSE)</f>
        <v>Kelly Williams</v>
      </c>
      <c r="W3004" s="19" t="str">
        <f>IFERROR(VLOOKUP(Таблица1[[#This Row],[Order ID]],Таблица4[],2,FALSE),"")</f>
        <v/>
      </c>
      <c r="X3004" s="19">
        <f>NOT(IFERROR(VLOOKUP(Таблица1[[#This Row],[Order ID]],Таблица4[],2,FALSE),0))*1</f>
        <v>1</v>
      </c>
      <c r="Y3004" s="19">
        <f>IF(SUMPRODUCT(($F$2:$F3004=F3004)*1)&gt;1,0,1)</f>
        <v>0</v>
      </c>
    </row>
    <row r="3005" spans="1:25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9" t="str">
        <f>VLOOKUP(Таблица1[[#This Row],[Region]],Таблица5[],2,FALSE)</f>
        <v>Chuck Magee</v>
      </c>
      <c r="W3005" s="19" t="str">
        <f>IFERROR(VLOOKUP(Таблица1[[#This Row],[Order ID]],Таблица4[],2,FALSE),"")</f>
        <v/>
      </c>
      <c r="X3005" s="19">
        <f>NOT(IFERROR(VLOOKUP(Таблица1[[#This Row],[Order ID]],Таблица4[],2,FALSE),0))*1</f>
        <v>1</v>
      </c>
      <c r="Y3005" s="19">
        <f>IF(SUMPRODUCT(($F$2:$F3005=F3005)*1)&gt;1,0,1)</f>
        <v>0</v>
      </c>
    </row>
    <row r="3006" spans="1:25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9" t="str">
        <f>VLOOKUP(Таблица1[[#This Row],[Region]],Таблица5[],2,FALSE)</f>
        <v>Chuck Magee</v>
      </c>
      <c r="W3006" s="19" t="str">
        <f>IFERROR(VLOOKUP(Таблица1[[#This Row],[Order ID]],Таблица4[],2,FALSE),"")</f>
        <v/>
      </c>
      <c r="X3006" s="19">
        <f>NOT(IFERROR(VLOOKUP(Таблица1[[#This Row],[Order ID]],Таблица4[],2,FALSE),0))*1</f>
        <v>1</v>
      </c>
      <c r="Y3006" s="19">
        <f>IF(SUMPRODUCT(($F$2:$F3006=F3006)*1)&gt;1,0,1)</f>
        <v>1</v>
      </c>
    </row>
    <row r="3007" spans="1:25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9" t="str">
        <f>VLOOKUP(Таблица1[[#This Row],[Region]],Таблица5[],2,FALSE)</f>
        <v>Kelly Williams</v>
      </c>
      <c r="W3007" s="19" t="str">
        <f>IFERROR(VLOOKUP(Таблица1[[#This Row],[Order ID]],Таблица4[],2,FALSE),"")</f>
        <v/>
      </c>
      <c r="X3007" s="19">
        <f>NOT(IFERROR(VLOOKUP(Таблица1[[#This Row],[Order ID]],Таблица4[],2,FALSE),0))*1</f>
        <v>1</v>
      </c>
      <c r="Y3007" s="19">
        <f>IF(SUMPRODUCT(($F$2:$F3007=F3007)*1)&gt;1,0,1)</f>
        <v>0</v>
      </c>
    </row>
    <row r="3008" spans="1:25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9" t="str">
        <f>VLOOKUP(Таблица1[[#This Row],[Region]],Таблица5[],2,FALSE)</f>
        <v>Chuck Magee</v>
      </c>
      <c r="W3008" s="19" t="str">
        <f>IFERROR(VLOOKUP(Таблица1[[#This Row],[Order ID]],Таблица4[],2,FALSE),"")</f>
        <v/>
      </c>
      <c r="X3008" s="19">
        <f>NOT(IFERROR(VLOOKUP(Таблица1[[#This Row],[Order ID]],Таблица4[],2,FALSE),0))*1</f>
        <v>1</v>
      </c>
      <c r="Y3008" s="19">
        <f>IF(SUMPRODUCT(($F$2:$F3008=F3008)*1)&gt;1,0,1)</f>
        <v>0</v>
      </c>
    </row>
    <row r="3009" spans="1:25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9" t="str">
        <f>VLOOKUP(Таблица1[[#This Row],[Region]],Таблица5[],2,FALSE)</f>
        <v>Anna Andreadi</v>
      </c>
      <c r="W3009" s="19" t="str">
        <f>IFERROR(VLOOKUP(Таблица1[[#This Row],[Order ID]],Таблица4[],2,FALSE),"")</f>
        <v/>
      </c>
      <c r="X3009" s="19">
        <f>NOT(IFERROR(VLOOKUP(Таблица1[[#This Row],[Order ID]],Таблица4[],2,FALSE),0))*1</f>
        <v>1</v>
      </c>
      <c r="Y3009" s="19">
        <f>IF(SUMPRODUCT(($F$2:$F3009=F3009)*1)&gt;1,0,1)</f>
        <v>0</v>
      </c>
    </row>
    <row r="3010" spans="1:25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9" t="str">
        <f>VLOOKUP(Таблица1[[#This Row],[Region]],Таблица5[],2,FALSE)</f>
        <v>Cassandra Brandow</v>
      </c>
      <c r="W3010" s="19" t="str">
        <f>IFERROR(VLOOKUP(Таблица1[[#This Row],[Order ID]],Таблица4[],2,FALSE),"")</f>
        <v/>
      </c>
      <c r="X3010" s="19">
        <f>NOT(IFERROR(VLOOKUP(Таблица1[[#This Row],[Order ID]],Таблица4[],2,FALSE),0))*1</f>
        <v>1</v>
      </c>
      <c r="Y3010" s="19">
        <f>IF(SUMPRODUCT(($F$2:$F3010=F3010)*1)&gt;1,0,1)</f>
        <v>0</v>
      </c>
    </row>
    <row r="3011" spans="1:25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9" t="str">
        <f>VLOOKUP(Таблица1[[#This Row],[Region]],Таблица5[],2,FALSE)</f>
        <v>Chuck Magee</v>
      </c>
      <c r="W3011" s="19" t="str">
        <f>IFERROR(VLOOKUP(Таблица1[[#This Row],[Order ID]],Таблица4[],2,FALSE),"")</f>
        <v/>
      </c>
      <c r="X3011" s="19">
        <f>NOT(IFERROR(VLOOKUP(Таблица1[[#This Row],[Order ID]],Таблица4[],2,FALSE),0))*1</f>
        <v>1</v>
      </c>
      <c r="Y3011" s="19">
        <f>IF(SUMPRODUCT(($F$2:$F3011=F3011)*1)&gt;1,0,1)</f>
        <v>0</v>
      </c>
    </row>
    <row r="3012" spans="1:25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9" t="str">
        <f>VLOOKUP(Таблица1[[#This Row],[Region]],Таблица5[],2,FALSE)</f>
        <v>Anna Andreadi</v>
      </c>
      <c r="W3012" s="19" t="str">
        <f>IFERROR(VLOOKUP(Таблица1[[#This Row],[Order ID]],Таблица4[],2,FALSE),"")</f>
        <v/>
      </c>
      <c r="X3012" s="19">
        <f>NOT(IFERROR(VLOOKUP(Таблица1[[#This Row],[Order ID]],Таблица4[],2,FALSE),0))*1</f>
        <v>1</v>
      </c>
      <c r="Y3012" s="19">
        <f>IF(SUMPRODUCT(($F$2:$F3012=F3012)*1)&gt;1,0,1)</f>
        <v>1</v>
      </c>
    </row>
    <row r="3013" spans="1:25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9" t="str">
        <f>VLOOKUP(Таблица1[[#This Row],[Region]],Таблица5[],2,FALSE)</f>
        <v>Anna Andreadi</v>
      </c>
      <c r="W3013" s="19" t="str">
        <f>IFERROR(VLOOKUP(Таблица1[[#This Row],[Order ID]],Таблица4[],2,FALSE),"")</f>
        <v/>
      </c>
      <c r="X3013" s="19">
        <f>NOT(IFERROR(VLOOKUP(Таблица1[[#This Row],[Order ID]],Таблица4[],2,FALSE),0))*1</f>
        <v>1</v>
      </c>
      <c r="Y3013" s="19">
        <f>IF(SUMPRODUCT(($F$2:$F3013=F3013)*1)&gt;1,0,1)</f>
        <v>0</v>
      </c>
    </row>
    <row r="3014" spans="1:25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9" t="str">
        <f>VLOOKUP(Таблица1[[#This Row],[Region]],Таблица5[],2,FALSE)</f>
        <v>Anna Andreadi</v>
      </c>
      <c r="W3014" s="19" t="str">
        <f>IFERROR(VLOOKUP(Таблица1[[#This Row],[Order ID]],Таблица4[],2,FALSE),"")</f>
        <v/>
      </c>
      <c r="X3014" s="19">
        <f>NOT(IFERROR(VLOOKUP(Таблица1[[#This Row],[Order ID]],Таблица4[],2,FALSE),0))*1</f>
        <v>1</v>
      </c>
      <c r="Y3014" s="19">
        <f>IF(SUMPRODUCT(($F$2:$F3014=F3014)*1)&gt;1,0,1)</f>
        <v>0</v>
      </c>
    </row>
    <row r="3015" spans="1:25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9" t="str">
        <f>VLOOKUP(Таблица1[[#This Row],[Region]],Таблица5[],2,FALSE)</f>
        <v>Anna Andreadi</v>
      </c>
      <c r="W3015" s="19" t="str">
        <f>IFERROR(VLOOKUP(Таблица1[[#This Row],[Order ID]],Таблица4[],2,FALSE),"")</f>
        <v/>
      </c>
      <c r="X3015" s="19">
        <f>NOT(IFERROR(VLOOKUP(Таблица1[[#This Row],[Order ID]],Таблица4[],2,FALSE),0))*1</f>
        <v>1</v>
      </c>
      <c r="Y3015" s="19">
        <f>IF(SUMPRODUCT(($F$2:$F3015=F3015)*1)&gt;1,0,1)</f>
        <v>0</v>
      </c>
    </row>
    <row r="3016" spans="1:25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9" t="str">
        <f>VLOOKUP(Таблица1[[#This Row],[Region]],Таблица5[],2,FALSE)</f>
        <v>Anna Andreadi</v>
      </c>
      <c r="W3016" s="19" t="str">
        <f>IFERROR(VLOOKUP(Таблица1[[#This Row],[Order ID]],Таблица4[],2,FALSE),"")</f>
        <v/>
      </c>
      <c r="X3016" s="19">
        <f>NOT(IFERROR(VLOOKUP(Таблица1[[#This Row],[Order ID]],Таблица4[],2,FALSE),0))*1</f>
        <v>1</v>
      </c>
      <c r="Y3016" s="19">
        <f>IF(SUMPRODUCT(($F$2:$F3016=F3016)*1)&gt;1,0,1)</f>
        <v>0</v>
      </c>
    </row>
    <row r="3017" spans="1:25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9" t="str">
        <f>VLOOKUP(Таблица1[[#This Row],[Region]],Таблица5[],2,FALSE)</f>
        <v>Chuck Magee</v>
      </c>
      <c r="W3017" s="19" t="str">
        <f>IFERROR(VLOOKUP(Таблица1[[#This Row],[Order ID]],Таблица4[],2,FALSE),"")</f>
        <v/>
      </c>
      <c r="X3017" s="19">
        <f>NOT(IFERROR(VLOOKUP(Таблица1[[#This Row],[Order ID]],Таблица4[],2,FALSE),0))*1</f>
        <v>1</v>
      </c>
      <c r="Y3017" s="19">
        <f>IF(SUMPRODUCT(($F$2:$F3017=F3017)*1)&gt;1,0,1)</f>
        <v>0</v>
      </c>
    </row>
    <row r="3018" spans="1:25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9" t="str">
        <f>VLOOKUP(Таблица1[[#This Row],[Region]],Таблица5[],2,FALSE)</f>
        <v>Kelly Williams</v>
      </c>
      <c r="W3018" s="19" t="str">
        <f>IFERROR(VLOOKUP(Таблица1[[#This Row],[Order ID]],Таблица4[],2,FALSE),"")</f>
        <v/>
      </c>
      <c r="X3018" s="19">
        <f>NOT(IFERROR(VLOOKUP(Таблица1[[#This Row],[Order ID]],Таблица4[],2,FALSE),0))*1</f>
        <v>1</v>
      </c>
      <c r="Y3018" s="19">
        <f>IF(SUMPRODUCT(($F$2:$F3018=F3018)*1)&gt;1,0,1)</f>
        <v>0</v>
      </c>
    </row>
    <row r="3019" spans="1:25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9" t="str">
        <f>VLOOKUP(Таблица1[[#This Row],[Region]],Таблица5[],2,FALSE)</f>
        <v>Kelly Williams</v>
      </c>
      <c r="W3019" s="19" t="str">
        <f>IFERROR(VLOOKUP(Таблица1[[#This Row],[Order ID]],Таблица4[],2,FALSE),"")</f>
        <v/>
      </c>
      <c r="X3019" s="19">
        <f>NOT(IFERROR(VLOOKUP(Таблица1[[#This Row],[Order ID]],Таблица4[],2,FALSE),0))*1</f>
        <v>1</v>
      </c>
      <c r="Y3019" s="19">
        <f>IF(SUMPRODUCT(($F$2:$F3019=F3019)*1)&gt;1,0,1)</f>
        <v>0</v>
      </c>
    </row>
    <row r="3020" spans="1:25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9" t="str">
        <f>VLOOKUP(Таблица1[[#This Row],[Region]],Таблица5[],2,FALSE)</f>
        <v>Kelly Williams</v>
      </c>
      <c r="W3020" s="19" t="str">
        <f>IFERROR(VLOOKUP(Таблица1[[#This Row],[Order ID]],Таблица4[],2,FALSE),"")</f>
        <v/>
      </c>
      <c r="X3020" s="19">
        <f>NOT(IFERROR(VLOOKUP(Таблица1[[#This Row],[Order ID]],Таблица4[],2,FALSE),0))*1</f>
        <v>1</v>
      </c>
      <c r="Y3020" s="19">
        <f>IF(SUMPRODUCT(($F$2:$F3020=F3020)*1)&gt;1,0,1)</f>
        <v>0</v>
      </c>
    </row>
    <row r="3021" spans="1:25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9" t="str">
        <f>VLOOKUP(Таблица1[[#This Row],[Region]],Таблица5[],2,FALSE)</f>
        <v>Anna Andreadi</v>
      </c>
      <c r="W3021" s="19">
        <f>IFERROR(VLOOKUP(Таблица1[[#This Row],[Order ID]],Таблица4[],2,FALSE),"")</f>
        <v>1</v>
      </c>
      <c r="X3021" s="19">
        <f>NOT(IFERROR(VLOOKUP(Таблица1[[#This Row],[Order ID]],Таблица4[],2,FALSE),0))*1</f>
        <v>0</v>
      </c>
      <c r="Y3021" s="19">
        <f>IF(SUMPRODUCT(($F$2:$F3021=F3021)*1)&gt;1,0,1)</f>
        <v>0</v>
      </c>
    </row>
    <row r="3022" spans="1:25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9" t="str">
        <f>VLOOKUP(Таблица1[[#This Row],[Region]],Таблица5[],2,FALSE)</f>
        <v>Anna Andreadi</v>
      </c>
      <c r="W3022" s="19">
        <f>IFERROR(VLOOKUP(Таблица1[[#This Row],[Order ID]],Таблица4[],2,FALSE),"")</f>
        <v>1</v>
      </c>
      <c r="X3022" s="19">
        <f>NOT(IFERROR(VLOOKUP(Таблица1[[#This Row],[Order ID]],Таблица4[],2,FALSE),0))*1</f>
        <v>0</v>
      </c>
      <c r="Y3022" s="19">
        <f>IF(SUMPRODUCT(($F$2:$F3022=F3022)*1)&gt;1,0,1)</f>
        <v>0</v>
      </c>
    </row>
    <row r="3023" spans="1:25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9" t="str">
        <f>VLOOKUP(Таблица1[[#This Row],[Region]],Таблица5[],2,FALSE)</f>
        <v>Anna Andreadi</v>
      </c>
      <c r="W3023" s="19">
        <f>IFERROR(VLOOKUP(Таблица1[[#This Row],[Order ID]],Таблица4[],2,FALSE),"")</f>
        <v>1</v>
      </c>
      <c r="X3023" s="19">
        <f>NOT(IFERROR(VLOOKUP(Таблица1[[#This Row],[Order ID]],Таблица4[],2,FALSE),0))*1</f>
        <v>0</v>
      </c>
      <c r="Y3023" s="19">
        <f>IF(SUMPRODUCT(($F$2:$F3023=F3023)*1)&gt;1,0,1)</f>
        <v>0</v>
      </c>
    </row>
    <row r="3024" spans="1:25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9" t="str">
        <f>VLOOKUP(Таблица1[[#This Row],[Region]],Таблица5[],2,FALSE)</f>
        <v>Anna Andreadi</v>
      </c>
      <c r="W3024" s="19">
        <f>IFERROR(VLOOKUP(Таблица1[[#This Row],[Order ID]],Таблица4[],2,FALSE),"")</f>
        <v>1</v>
      </c>
      <c r="X3024" s="19">
        <f>NOT(IFERROR(VLOOKUP(Таблица1[[#This Row],[Order ID]],Таблица4[],2,FALSE),0))*1</f>
        <v>0</v>
      </c>
      <c r="Y3024" s="19">
        <f>IF(SUMPRODUCT(($F$2:$F3024=F3024)*1)&gt;1,0,1)</f>
        <v>0</v>
      </c>
    </row>
    <row r="3025" spans="1:25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9" t="str">
        <f>VLOOKUP(Таблица1[[#This Row],[Region]],Таблица5[],2,FALSE)</f>
        <v>Kelly Williams</v>
      </c>
      <c r="W3025" s="19" t="str">
        <f>IFERROR(VLOOKUP(Таблица1[[#This Row],[Order ID]],Таблица4[],2,FALSE),"")</f>
        <v/>
      </c>
      <c r="X3025" s="19">
        <f>NOT(IFERROR(VLOOKUP(Таблица1[[#This Row],[Order ID]],Таблица4[],2,FALSE),0))*1</f>
        <v>1</v>
      </c>
      <c r="Y3025" s="19">
        <f>IF(SUMPRODUCT(($F$2:$F3025=F3025)*1)&gt;1,0,1)</f>
        <v>1</v>
      </c>
    </row>
    <row r="3026" spans="1:25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9" t="str">
        <f>VLOOKUP(Таблица1[[#This Row],[Region]],Таблица5[],2,FALSE)</f>
        <v>Chuck Magee</v>
      </c>
      <c r="W3026" s="19" t="str">
        <f>IFERROR(VLOOKUP(Таблица1[[#This Row],[Order ID]],Таблица4[],2,FALSE),"")</f>
        <v/>
      </c>
      <c r="X3026" s="19">
        <f>NOT(IFERROR(VLOOKUP(Таблица1[[#This Row],[Order ID]],Таблица4[],2,FALSE),0))*1</f>
        <v>1</v>
      </c>
      <c r="Y3026" s="19">
        <f>IF(SUMPRODUCT(($F$2:$F3026=F3026)*1)&gt;1,0,1)</f>
        <v>0</v>
      </c>
    </row>
    <row r="3027" spans="1:25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9" t="str">
        <f>VLOOKUP(Таблица1[[#This Row],[Region]],Таблица5[],2,FALSE)</f>
        <v>Chuck Magee</v>
      </c>
      <c r="W3027" s="19" t="str">
        <f>IFERROR(VLOOKUP(Таблица1[[#This Row],[Order ID]],Таблица4[],2,FALSE),"")</f>
        <v/>
      </c>
      <c r="X3027" s="19">
        <f>NOT(IFERROR(VLOOKUP(Таблица1[[#This Row],[Order ID]],Таблица4[],2,FALSE),0))*1</f>
        <v>1</v>
      </c>
      <c r="Y3027" s="19">
        <f>IF(SUMPRODUCT(($F$2:$F3027=F3027)*1)&gt;1,0,1)</f>
        <v>0</v>
      </c>
    </row>
    <row r="3028" spans="1:25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9" t="str">
        <f>VLOOKUP(Таблица1[[#This Row],[Region]],Таблица5[],2,FALSE)</f>
        <v>Chuck Magee</v>
      </c>
      <c r="W3028" s="19" t="str">
        <f>IFERROR(VLOOKUP(Таблица1[[#This Row],[Order ID]],Таблица4[],2,FALSE),"")</f>
        <v/>
      </c>
      <c r="X3028" s="19">
        <f>NOT(IFERROR(VLOOKUP(Таблица1[[#This Row],[Order ID]],Таблица4[],2,FALSE),0))*1</f>
        <v>1</v>
      </c>
      <c r="Y3028" s="19">
        <f>IF(SUMPRODUCT(($F$2:$F3028=F3028)*1)&gt;1,0,1)</f>
        <v>0</v>
      </c>
    </row>
    <row r="3029" spans="1:25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9" t="str">
        <f>VLOOKUP(Таблица1[[#This Row],[Region]],Таблица5[],2,FALSE)</f>
        <v>Anna Andreadi</v>
      </c>
      <c r="W3029" s="19" t="str">
        <f>IFERROR(VLOOKUP(Таблица1[[#This Row],[Order ID]],Таблица4[],2,FALSE),"")</f>
        <v/>
      </c>
      <c r="X3029" s="19">
        <f>NOT(IFERROR(VLOOKUP(Таблица1[[#This Row],[Order ID]],Таблица4[],2,FALSE),0))*1</f>
        <v>1</v>
      </c>
      <c r="Y3029" s="19">
        <f>IF(SUMPRODUCT(($F$2:$F3029=F3029)*1)&gt;1,0,1)</f>
        <v>0</v>
      </c>
    </row>
    <row r="3030" spans="1:25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9" t="str">
        <f>VLOOKUP(Таблица1[[#This Row],[Region]],Таблица5[],2,FALSE)</f>
        <v>Cassandra Brandow</v>
      </c>
      <c r="W3030" s="19" t="str">
        <f>IFERROR(VLOOKUP(Таблица1[[#This Row],[Order ID]],Таблица4[],2,FALSE),"")</f>
        <v/>
      </c>
      <c r="X3030" s="19">
        <f>NOT(IFERROR(VLOOKUP(Таблица1[[#This Row],[Order ID]],Таблица4[],2,FALSE),0))*1</f>
        <v>1</v>
      </c>
      <c r="Y3030" s="19">
        <f>IF(SUMPRODUCT(($F$2:$F3030=F3030)*1)&gt;1,0,1)</f>
        <v>0</v>
      </c>
    </row>
    <row r="3031" spans="1:25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9" t="str">
        <f>VLOOKUP(Таблица1[[#This Row],[Region]],Таблица5[],2,FALSE)</f>
        <v>Anna Andreadi</v>
      </c>
      <c r="W3031" s="19" t="str">
        <f>IFERROR(VLOOKUP(Таблица1[[#This Row],[Order ID]],Таблица4[],2,FALSE),"")</f>
        <v/>
      </c>
      <c r="X3031" s="19">
        <f>NOT(IFERROR(VLOOKUP(Таблица1[[#This Row],[Order ID]],Таблица4[],2,FALSE),0))*1</f>
        <v>1</v>
      </c>
      <c r="Y3031" s="19">
        <f>IF(SUMPRODUCT(($F$2:$F3031=F3031)*1)&gt;1,0,1)</f>
        <v>0</v>
      </c>
    </row>
    <row r="3032" spans="1:25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9" t="str">
        <f>VLOOKUP(Таблица1[[#This Row],[Region]],Таблица5[],2,FALSE)</f>
        <v>Kelly Williams</v>
      </c>
      <c r="W3032" s="19">
        <f>IFERROR(VLOOKUP(Таблица1[[#This Row],[Order ID]],Таблица4[],2,FALSE),"")</f>
        <v>1</v>
      </c>
      <c r="X3032" s="19">
        <f>NOT(IFERROR(VLOOKUP(Таблица1[[#This Row],[Order ID]],Таблица4[],2,FALSE),0))*1</f>
        <v>0</v>
      </c>
      <c r="Y3032" s="19">
        <f>IF(SUMPRODUCT(($F$2:$F3032=F3032)*1)&gt;1,0,1)</f>
        <v>1</v>
      </c>
    </row>
    <row r="3033" spans="1:25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9" t="str">
        <f>VLOOKUP(Таблица1[[#This Row],[Region]],Таблица5[],2,FALSE)</f>
        <v>Kelly Williams</v>
      </c>
      <c r="W3033" s="19">
        <f>IFERROR(VLOOKUP(Таблица1[[#This Row],[Order ID]],Таблица4[],2,FALSE),"")</f>
        <v>1</v>
      </c>
      <c r="X3033" s="19">
        <f>NOT(IFERROR(VLOOKUP(Таблица1[[#This Row],[Order ID]],Таблица4[],2,FALSE),0))*1</f>
        <v>0</v>
      </c>
      <c r="Y3033" s="19">
        <f>IF(SUMPRODUCT(($F$2:$F3033=F3033)*1)&gt;1,0,1)</f>
        <v>0</v>
      </c>
    </row>
    <row r="3034" spans="1:25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9" t="str">
        <f>VLOOKUP(Таблица1[[#This Row],[Region]],Таблица5[],2,FALSE)</f>
        <v>Anna Andreadi</v>
      </c>
      <c r="W3034" s="19">
        <f>IFERROR(VLOOKUP(Таблица1[[#This Row],[Order ID]],Таблица4[],2,FALSE),"")</f>
        <v>1</v>
      </c>
      <c r="X3034" s="19">
        <f>NOT(IFERROR(VLOOKUP(Таблица1[[#This Row],[Order ID]],Таблица4[],2,FALSE),0))*1</f>
        <v>0</v>
      </c>
      <c r="Y3034" s="19">
        <f>IF(SUMPRODUCT(($F$2:$F3034=F3034)*1)&gt;1,0,1)</f>
        <v>0</v>
      </c>
    </row>
    <row r="3035" spans="1:25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9" t="str">
        <f>VLOOKUP(Таблица1[[#This Row],[Region]],Таблица5[],2,FALSE)</f>
        <v>Chuck Magee</v>
      </c>
      <c r="W3035" s="19" t="str">
        <f>IFERROR(VLOOKUP(Таблица1[[#This Row],[Order ID]],Таблица4[],2,FALSE),"")</f>
        <v/>
      </c>
      <c r="X3035" s="19">
        <f>NOT(IFERROR(VLOOKUP(Таблица1[[#This Row],[Order ID]],Таблица4[],2,FALSE),0))*1</f>
        <v>1</v>
      </c>
      <c r="Y3035" s="19">
        <f>IF(SUMPRODUCT(($F$2:$F3035=F3035)*1)&gt;1,0,1)</f>
        <v>0</v>
      </c>
    </row>
    <row r="3036" spans="1:25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9" t="str">
        <f>VLOOKUP(Таблица1[[#This Row],[Region]],Таблица5[],2,FALSE)</f>
        <v>Cassandra Brandow</v>
      </c>
      <c r="W3036" s="19" t="str">
        <f>IFERROR(VLOOKUP(Таблица1[[#This Row],[Order ID]],Таблица4[],2,FALSE),"")</f>
        <v/>
      </c>
      <c r="X3036" s="19">
        <f>NOT(IFERROR(VLOOKUP(Таблица1[[#This Row],[Order ID]],Таблица4[],2,FALSE),0))*1</f>
        <v>1</v>
      </c>
      <c r="Y3036" s="19">
        <f>IF(SUMPRODUCT(($F$2:$F3036=F3036)*1)&gt;1,0,1)</f>
        <v>0</v>
      </c>
    </row>
    <row r="3037" spans="1:25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9" t="str">
        <f>VLOOKUP(Таблица1[[#This Row],[Region]],Таблица5[],2,FALSE)</f>
        <v>Cassandra Brandow</v>
      </c>
      <c r="W3037" s="19" t="str">
        <f>IFERROR(VLOOKUP(Таблица1[[#This Row],[Order ID]],Таблица4[],2,FALSE),"")</f>
        <v/>
      </c>
      <c r="X3037" s="19">
        <f>NOT(IFERROR(VLOOKUP(Таблица1[[#This Row],[Order ID]],Таблица4[],2,FALSE),0))*1</f>
        <v>1</v>
      </c>
      <c r="Y3037" s="19">
        <f>IF(SUMPRODUCT(($F$2:$F3037=F3037)*1)&gt;1,0,1)</f>
        <v>0</v>
      </c>
    </row>
    <row r="3038" spans="1:25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9" t="str">
        <f>VLOOKUP(Таблица1[[#This Row],[Region]],Таблица5[],2,FALSE)</f>
        <v>Cassandra Brandow</v>
      </c>
      <c r="W3038" s="19" t="str">
        <f>IFERROR(VLOOKUP(Таблица1[[#This Row],[Order ID]],Таблица4[],2,FALSE),"")</f>
        <v/>
      </c>
      <c r="X3038" s="19">
        <f>NOT(IFERROR(VLOOKUP(Таблица1[[#This Row],[Order ID]],Таблица4[],2,FALSE),0))*1</f>
        <v>1</v>
      </c>
      <c r="Y3038" s="19">
        <f>IF(SUMPRODUCT(($F$2:$F3038=F3038)*1)&gt;1,0,1)</f>
        <v>0</v>
      </c>
    </row>
    <row r="3039" spans="1:25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9" t="str">
        <f>VLOOKUP(Таблица1[[#This Row],[Region]],Таблица5[],2,FALSE)</f>
        <v>Cassandra Brandow</v>
      </c>
      <c r="W3039" s="19" t="str">
        <f>IFERROR(VLOOKUP(Таблица1[[#This Row],[Order ID]],Таблица4[],2,FALSE),"")</f>
        <v/>
      </c>
      <c r="X3039" s="19">
        <f>NOT(IFERROR(VLOOKUP(Таблица1[[#This Row],[Order ID]],Таблица4[],2,FALSE),0))*1</f>
        <v>1</v>
      </c>
      <c r="Y3039" s="19">
        <f>IF(SUMPRODUCT(($F$2:$F3039=F3039)*1)&gt;1,0,1)</f>
        <v>0</v>
      </c>
    </row>
    <row r="3040" spans="1:25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9" t="str">
        <f>VLOOKUP(Таблица1[[#This Row],[Region]],Таблица5[],2,FALSE)</f>
        <v>Cassandra Brandow</v>
      </c>
      <c r="W3040" s="19" t="str">
        <f>IFERROR(VLOOKUP(Таблица1[[#This Row],[Order ID]],Таблица4[],2,FALSE),"")</f>
        <v/>
      </c>
      <c r="X3040" s="19">
        <f>NOT(IFERROR(VLOOKUP(Таблица1[[#This Row],[Order ID]],Таблица4[],2,FALSE),0))*1</f>
        <v>1</v>
      </c>
      <c r="Y3040" s="19">
        <f>IF(SUMPRODUCT(($F$2:$F3040=F3040)*1)&gt;1,0,1)</f>
        <v>0</v>
      </c>
    </row>
    <row r="3041" spans="1:25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9" t="str">
        <f>VLOOKUP(Таблица1[[#This Row],[Region]],Таблица5[],2,FALSE)</f>
        <v>Anna Andreadi</v>
      </c>
      <c r="W3041" s="19" t="str">
        <f>IFERROR(VLOOKUP(Таблица1[[#This Row],[Order ID]],Таблица4[],2,FALSE),"")</f>
        <v/>
      </c>
      <c r="X3041" s="19">
        <f>NOT(IFERROR(VLOOKUP(Таблица1[[#This Row],[Order ID]],Таблица4[],2,FALSE),0))*1</f>
        <v>1</v>
      </c>
      <c r="Y3041" s="19">
        <f>IF(SUMPRODUCT(($F$2:$F3041=F3041)*1)&gt;1,0,1)</f>
        <v>0</v>
      </c>
    </row>
    <row r="3042" spans="1:25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9" t="str">
        <f>VLOOKUP(Таблица1[[#This Row],[Region]],Таблица5[],2,FALSE)</f>
        <v>Cassandra Brandow</v>
      </c>
      <c r="W3042" s="19" t="str">
        <f>IFERROR(VLOOKUP(Таблица1[[#This Row],[Order ID]],Таблица4[],2,FALSE),"")</f>
        <v/>
      </c>
      <c r="X3042" s="19">
        <f>NOT(IFERROR(VLOOKUP(Таблица1[[#This Row],[Order ID]],Таблица4[],2,FALSE),0))*1</f>
        <v>1</v>
      </c>
      <c r="Y3042" s="19">
        <f>IF(SUMPRODUCT(($F$2:$F3042=F3042)*1)&gt;1,0,1)</f>
        <v>0</v>
      </c>
    </row>
    <row r="3043" spans="1:25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9" t="str">
        <f>VLOOKUP(Таблица1[[#This Row],[Region]],Таблица5[],2,FALSE)</f>
        <v>Anna Andreadi</v>
      </c>
      <c r="W3043" s="19" t="str">
        <f>IFERROR(VLOOKUP(Таблица1[[#This Row],[Order ID]],Таблица4[],2,FALSE),"")</f>
        <v/>
      </c>
      <c r="X3043" s="19">
        <f>NOT(IFERROR(VLOOKUP(Таблица1[[#This Row],[Order ID]],Таблица4[],2,FALSE),0))*1</f>
        <v>1</v>
      </c>
      <c r="Y3043" s="19">
        <f>IF(SUMPRODUCT(($F$2:$F3043=F3043)*1)&gt;1,0,1)</f>
        <v>0</v>
      </c>
    </row>
    <row r="3044" spans="1:25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9" t="str">
        <f>VLOOKUP(Таблица1[[#This Row],[Region]],Таблица5[],2,FALSE)</f>
        <v>Anna Andreadi</v>
      </c>
      <c r="W3044" s="19" t="str">
        <f>IFERROR(VLOOKUP(Таблица1[[#This Row],[Order ID]],Таблица4[],2,FALSE),"")</f>
        <v/>
      </c>
      <c r="X3044" s="19">
        <f>NOT(IFERROR(VLOOKUP(Таблица1[[#This Row],[Order ID]],Таблица4[],2,FALSE),0))*1</f>
        <v>1</v>
      </c>
      <c r="Y3044" s="19">
        <f>IF(SUMPRODUCT(($F$2:$F3044=F3044)*1)&gt;1,0,1)</f>
        <v>0</v>
      </c>
    </row>
    <row r="3045" spans="1:25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9" t="str">
        <f>VLOOKUP(Таблица1[[#This Row],[Region]],Таблица5[],2,FALSE)</f>
        <v>Anna Andreadi</v>
      </c>
      <c r="W3045" s="19" t="str">
        <f>IFERROR(VLOOKUP(Таблица1[[#This Row],[Order ID]],Таблица4[],2,FALSE),"")</f>
        <v/>
      </c>
      <c r="X3045" s="19">
        <f>NOT(IFERROR(VLOOKUP(Таблица1[[#This Row],[Order ID]],Таблица4[],2,FALSE),0))*1</f>
        <v>1</v>
      </c>
      <c r="Y3045" s="19">
        <f>IF(SUMPRODUCT(($F$2:$F3045=F3045)*1)&gt;1,0,1)</f>
        <v>0</v>
      </c>
    </row>
    <row r="3046" spans="1:25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9" t="str">
        <f>VLOOKUP(Таблица1[[#This Row],[Region]],Таблица5[],2,FALSE)</f>
        <v>Chuck Magee</v>
      </c>
      <c r="W3046" s="19" t="str">
        <f>IFERROR(VLOOKUP(Таблица1[[#This Row],[Order ID]],Таблица4[],2,FALSE),"")</f>
        <v/>
      </c>
      <c r="X3046" s="19">
        <f>NOT(IFERROR(VLOOKUP(Таблица1[[#This Row],[Order ID]],Таблица4[],2,FALSE),0))*1</f>
        <v>1</v>
      </c>
      <c r="Y3046" s="19">
        <f>IF(SUMPRODUCT(($F$2:$F3046=F3046)*1)&gt;1,0,1)</f>
        <v>0</v>
      </c>
    </row>
    <row r="3047" spans="1:25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9" t="str">
        <f>VLOOKUP(Таблица1[[#This Row],[Region]],Таблица5[],2,FALSE)</f>
        <v>Kelly Williams</v>
      </c>
      <c r="W3047" s="19" t="str">
        <f>IFERROR(VLOOKUP(Таблица1[[#This Row],[Order ID]],Таблица4[],2,FALSE),"")</f>
        <v/>
      </c>
      <c r="X3047" s="19">
        <f>NOT(IFERROR(VLOOKUP(Таблица1[[#This Row],[Order ID]],Таблица4[],2,FALSE),0))*1</f>
        <v>1</v>
      </c>
      <c r="Y3047" s="19">
        <f>IF(SUMPRODUCT(($F$2:$F3047=F3047)*1)&gt;1,0,1)</f>
        <v>0</v>
      </c>
    </row>
    <row r="3048" spans="1:25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9" t="str">
        <f>VLOOKUP(Таблица1[[#This Row],[Region]],Таблица5[],2,FALSE)</f>
        <v>Kelly Williams</v>
      </c>
      <c r="W3048" s="19" t="str">
        <f>IFERROR(VLOOKUP(Таблица1[[#This Row],[Order ID]],Таблица4[],2,FALSE),"")</f>
        <v/>
      </c>
      <c r="X3048" s="19">
        <f>NOT(IFERROR(VLOOKUP(Таблица1[[#This Row],[Order ID]],Таблица4[],2,FALSE),0))*1</f>
        <v>1</v>
      </c>
      <c r="Y3048" s="19">
        <f>IF(SUMPRODUCT(($F$2:$F3048=F3048)*1)&gt;1,0,1)</f>
        <v>0</v>
      </c>
    </row>
    <row r="3049" spans="1:25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9" t="str">
        <f>VLOOKUP(Таблица1[[#This Row],[Region]],Таблица5[],2,FALSE)</f>
        <v>Anna Andreadi</v>
      </c>
      <c r="W3049" s="19" t="str">
        <f>IFERROR(VLOOKUP(Таблица1[[#This Row],[Order ID]],Таблица4[],2,FALSE),"")</f>
        <v/>
      </c>
      <c r="X3049" s="19">
        <f>NOT(IFERROR(VLOOKUP(Таблица1[[#This Row],[Order ID]],Таблица4[],2,FALSE),0))*1</f>
        <v>1</v>
      </c>
      <c r="Y3049" s="19">
        <f>IF(SUMPRODUCT(($F$2:$F3049=F3049)*1)&gt;1,0,1)</f>
        <v>0</v>
      </c>
    </row>
    <row r="3050" spans="1:25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9" t="str">
        <f>VLOOKUP(Таблица1[[#This Row],[Region]],Таблица5[],2,FALSE)</f>
        <v>Cassandra Brandow</v>
      </c>
      <c r="W3050" s="19" t="str">
        <f>IFERROR(VLOOKUP(Таблица1[[#This Row],[Order ID]],Таблица4[],2,FALSE),"")</f>
        <v/>
      </c>
      <c r="X3050" s="19">
        <f>NOT(IFERROR(VLOOKUP(Таблица1[[#This Row],[Order ID]],Таблица4[],2,FALSE),0))*1</f>
        <v>1</v>
      </c>
      <c r="Y3050" s="19">
        <f>IF(SUMPRODUCT(($F$2:$F3050=F3050)*1)&gt;1,0,1)</f>
        <v>1</v>
      </c>
    </row>
    <row r="3051" spans="1:25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9" t="str">
        <f>VLOOKUP(Таблица1[[#This Row],[Region]],Таблица5[],2,FALSE)</f>
        <v>Cassandra Brandow</v>
      </c>
      <c r="W3051" s="19" t="str">
        <f>IFERROR(VLOOKUP(Таблица1[[#This Row],[Order ID]],Таблица4[],2,FALSE),"")</f>
        <v/>
      </c>
      <c r="X3051" s="19">
        <f>NOT(IFERROR(VLOOKUP(Таблица1[[#This Row],[Order ID]],Таблица4[],2,FALSE),0))*1</f>
        <v>1</v>
      </c>
      <c r="Y3051" s="19">
        <f>IF(SUMPRODUCT(($F$2:$F3051=F3051)*1)&gt;1,0,1)</f>
        <v>0</v>
      </c>
    </row>
    <row r="3052" spans="1:25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9" t="str">
        <f>VLOOKUP(Таблица1[[#This Row],[Region]],Таблица5[],2,FALSE)</f>
        <v>Anna Andreadi</v>
      </c>
      <c r="W3052" s="19" t="str">
        <f>IFERROR(VLOOKUP(Таблица1[[#This Row],[Order ID]],Таблица4[],2,FALSE),"")</f>
        <v/>
      </c>
      <c r="X3052" s="19">
        <f>NOT(IFERROR(VLOOKUP(Таблица1[[#This Row],[Order ID]],Таблица4[],2,FALSE),0))*1</f>
        <v>1</v>
      </c>
      <c r="Y3052" s="19">
        <f>IF(SUMPRODUCT(($F$2:$F3052=F3052)*1)&gt;1,0,1)</f>
        <v>0</v>
      </c>
    </row>
    <row r="3053" spans="1:25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9" t="str">
        <f>VLOOKUP(Таблица1[[#This Row],[Region]],Таблица5[],2,FALSE)</f>
        <v>Anna Andreadi</v>
      </c>
      <c r="W3053" s="19" t="str">
        <f>IFERROR(VLOOKUP(Таблица1[[#This Row],[Order ID]],Таблица4[],2,FALSE),"")</f>
        <v/>
      </c>
      <c r="X3053" s="19">
        <f>NOT(IFERROR(VLOOKUP(Таблица1[[#This Row],[Order ID]],Таблица4[],2,FALSE),0))*1</f>
        <v>1</v>
      </c>
      <c r="Y3053" s="19">
        <f>IF(SUMPRODUCT(($F$2:$F3053=F3053)*1)&gt;1,0,1)</f>
        <v>0</v>
      </c>
    </row>
    <row r="3054" spans="1:25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9" t="str">
        <f>VLOOKUP(Таблица1[[#This Row],[Region]],Таблица5[],2,FALSE)</f>
        <v>Anna Andreadi</v>
      </c>
      <c r="W3054" s="19" t="str">
        <f>IFERROR(VLOOKUP(Таблица1[[#This Row],[Order ID]],Таблица4[],2,FALSE),"")</f>
        <v/>
      </c>
      <c r="X3054" s="19">
        <f>NOT(IFERROR(VLOOKUP(Таблица1[[#This Row],[Order ID]],Таблица4[],2,FALSE),0))*1</f>
        <v>1</v>
      </c>
      <c r="Y3054" s="19">
        <f>IF(SUMPRODUCT(($F$2:$F3054=F3054)*1)&gt;1,0,1)</f>
        <v>0</v>
      </c>
    </row>
    <row r="3055" spans="1:25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9" t="str">
        <f>VLOOKUP(Таблица1[[#This Row],[Region]],Таблица5[],2,FALSE)</f>
        <v>Kelly Williams</v>
      </c>
      <c r="W3055" s="19" t="str">
        <f>IFERROR(VLOOKUP(Таблица1[[#This Row],[Order ID]],Таблица4[],2,FALSE),"")</f>
        <v/>
      </c>
      <c r="X3055" s="19">
        <f>NOT(IFERROR(VLOOKUP(Таблица1[[#This Row],[Order ID]],Таблица4[],2,FALSE),0))*1</f>
        <v>1</v>
      </c>
      <c r="Y3055" s="19">
        <f>IF(SUMPRODUCT(($F$2:$F3055=F3055)*1)&gt;1,0,1)</f>
        <v>1</v>
      </c>
    </row>
    <row r="3056" spans="1:25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9" t="str">
        <f>VLOOKUP(Таблица1[[#This Row],[Region]],Таблица5[],2,FALSE)</f>
        <v>Kelly Williams</v>
      </c>
      <c r="W3056" s="19" t="str">
        <f>IFERROR(VLOOKUP(Таблица1[[#This Row],[Order ID]],Таблица4[],2,FALSE),"")</f>
        <v/>
      </c>
      <c r="X3056" s="19">
        <f>NOT(IFERROR(VLOOKUP(Таблица1[[#This Row],[Order ID]],Таблица4[],2,FALSE),0))*1</f>
        <v>1</v>
      </c>
      <c r="Y3056" s="19">
        <f>IF(SUMPRODUCT(($F$2:$F3056=F3056)*1)&gt;1,0,1)</f>
        <v>0</v>
      </c>
    </row>
    <row r="3057" spans="1:25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9" t="str">
        <f>VLOOKUP(Таблица1[[#This Row],[Region]],Таблица5[],2,FALSE)</f>
        <v>Kelly Williams</v>
      </c>
      <c r="W3057" s="19" t="str">
        <f>IFERROR(VLOOKUP(Таблица1[[#This Row],[Order ID]],Таблица4[],2,FALSE),"")</f>
        <v/>
      </c>
      <c r="X3057" s="19">
        <f>NOT(IFERROR(VLOOKUP(Таблица1[[#This Row],[Order ID]],Таблица4[],2,FALSE),0))*1</f>
        <v>1</v>
      </c>
      <c r="Y3057" s="19">
        <f>IF(SUMPRODUCT(($F$2:$F3057=F3057)*1)&gt;1,0,1)</f>
        <v>0</v>
      </c>
    </row>
    <row r="3058" spans="1:25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9" t="str">
        <f>VLOOKUP(Таблица1[[#This Row],[Region]],Таблица5[],2,FALSE)</f>
        <v>Anna Andreadi</v>
      </c>
      <c r="W3058" s="19">
        <f>IFERROR(VLOOKUP(Таблица1[[#This Row],[Order ID]],Таблица4[],2,FALSE),"")</f>
        <v>1</v>
      </c>
      <c r="X3058" s="19">
        <f>NOT(IFERROR(VLOOKUP(Таблица1[[#This Row],[Order ID]],Таблица4[],2,FALSE),0))*1</f>
        <v>0</v>
      </c>
      <c r="Y3058" s="19">
        <f>IF(SUMPRODUCT(($F$2:$F3058=F3058)*1)&gt;1,0,1)</f>
        <v>0</v>
      </c>
    </row>
    <row r="3059" spans="1:25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9" t="str">
        <f>VLOOKUP(Таблица1[[#This Row],[Region]],Таблица5[],2,FALSE)</f>
        <v>Anna Andreadi</v>
      </c>
      <c r="W3059" s="19">
        <f>IFERROR(VLOOKUP(Таблица1[[#This Row],[Order ID]],Таблица4[],2,FALSE),"")</f>
        <v>1</v>
      </c>
      <c r="X3059" s="19">
        <f>NOT(IFERROR(VLOOKUP(Таблица1[[#This Row],[Order ID]],Таблица4[],2,FALSE),0))*1</f>
        <v>0</v>
      </c>
      <c r="Y3059" s="19">
        <f>IF(SUMPRODUCT(($F$2:$F3059=F3059)*1)&gt;1,0,1)</f>
        <v>0</v>
      </c>
    </row>
    <row r="3060" spans="1:25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9" t="str">
        <f>VLOOKUP(Таблица1[[#This Row],[Region]],Таблица5[],2,FALSE)</f>
        <v>Anna Andreadi</v>
      </c>
      <c r="W3060" s="19">
        <f>IFERROR(VLOOKUP(Таблица1[[#This Row],[Order ID]],Таблица4[],2,FALSE),"")</f>
        <v>1</v>
      </c>
      <c r="X3060" s="19">
        <f>NOT(IFERROR(VLOOKUP(Таблица1[[#This Row],[Order ID]],Таблица4[],2,FALSE),0))*1</f>
        <v>0</v>
      </c>
      <c r="Y3060" s="19">
        <f>IF(SUMPRODUCT(($F$2:$F3060=F3060)*1)&gt;1,0,1)</f>
        <v>0</v>
      </c>
    </row>
    <row r="3061" spans="1:25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9" t="str">
        <f>VLOOKUP(Таблица1[[#This Row],[Region]],Таблица5[],2,FALSE)</f>
        <v>Anna Andreadi</v>
      </c>
      <c r="W3061" s="19">
        <f>IFERROR(VLOOKUP(Таблица1[[#This Row],[Order ID]],Таблица4[],2,FALSE),"")</f>
        <v>1</v>
      </c>
      <c r="X3061" s="19">
        <f>NOT(IFERROR(VLOOKUP(Таблица1[[#This Row],[Order ID]],Таблица4[],2,FALSE),0))*1</f>
        <v>0</v>
      </c>
      <c r="Y3061" s="19">
        <f>IF(SUMPRODUCT(($F$2:$F3061=F3061)*1)&gt;1,0,1)</f>
        <v>0</v>
      </c>
    </row>
    <row r="3062" spans="1:25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9" t="str">
        <f>VLOOKUP(Таблица1[[#This Row],[Region]],Таблица5[],2,FALSE)</f>
        <v>Chuck Magee</v>
      </c>
      <c r="W3062" s="19" t="str">
        <f>IFERROR(VLOOKUP(Таблица1[[#This Row],[Order ID]],Таблица4[],2,FALSE),"")</f>
        <v/>
      </c>
      <c r="X3062" s="19">
        <f>NOT(IFERROR(VLOOKUP(Таблица1[[#This Row],[Order ID]],Таблица4[],2,FALSE),0))*1</f>
        <v>1</v>
      </c>
      <c r="Y3062" s="19">
        <f>IF(SUMPRODUCT(($F$2:$F3062=F3062)*1)&gt;1,0,1)</f>
        <v>0</v>
      </c>
    </row>
    <row r="3063" spans="1:25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9" t="str">
        <f>VLOOKUP(Таблица1[[#This Row],[Region]],Таблица5[],2,FALSE)</f>
        <v>Kelly Williams</v>
      </c>
      <c r="W3063" s="19" t="str">
        <f>IFERROR(VLOOKUP(Таблица1[[#This Row],[Order ID]],Таблица4[],2,FALSE),"")</f>
        <v/>
      </c>
      <c r="X3063" s="19">
        <f>NOT(IFERROR(VLOOKUP(Таблица1[[#This Row],[Order ID]],Таблица4[],2,FALSE),0))*1</f>
        <v>1</v>
      </c>
      <c r="Y3063" s="19">
        <f>IF(SUMPRODUCT(($F$2:$F3063=F3063)*1)&gt;1,0,1)</f>
        <v>1</v>
      </c>
    </row>
    <row r="3064" spans="1:25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9" t="str">
        <f>VLOOKUP(Таблица1[[#This Row],[Region]],Таблица5[],2,FALSE)</f>
        <v>Chuck Magee</v>
      </c>
      <c r="W3064" s="19" t="str">
        <f>IFERROR(VLOOKUP(Таблица1[[#This Row],[Order ID]],Таблица4[],2,FALSE),"")</f>
        <v/>
      </c>
      <c r="X3064" s="19">
        <f>NOT(IFERROR(VLOOKUP(Таблица1[[#This Row],[Order ID]],Таблица4[],2,FALSE),0))*1</f>
        <v>1</v>
      </c>
      <c r="Y3064" s="19">
        <f>IF(SUMPRODUCT(($F$2:$F3064=F3064)*1)&gt;1,0,1)</f>
        <v>0</v>
      </c>
    </row>
    <row r="3065" spans="1:25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9" t="str">
        <f>VLOOKUP(Таблица1[[#This Row],[Region]],Таблица5[],2,FALSE)</f>
        <v>Chuck Magee</v>
      </c>
      <c r="W3065" s="19" t="str">
        <f>IFERROR(VLOOKUP(Таблица1[[#This Row],[Order ID]],Таблица4[],2,FALSE),"")</f>
        <v/>
      </c>
      <c r="X3065" s="19">
        <f>NOT(IFERROR(VLOOKUP(Таблица1[[#This Row],[Order ID]],Таблица4[],2,FALSE),0))*1</f>
        <v>1</v>
      </c>
      <c r="Y3065" s="19">
        <f>IF(SUMPRODUCT(($F$2:$F3065=F3065)*1)&gt;1,0,1)</f>
        <v>0</v>
      </c>
    </row>
    <row r="3066" spans="1:25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9" t="str">
        <f>VLOOKUP(Таблица1[[#This Row],[Region]],Таблица5[],2,FALSE)</f>
        <v>Anna Andreadi</v>
      </c>
      <c r="W3066" s="19" t="str">
        <f>IFERROR(VLOOKUP(Таблица1[[#This Row],[Order ID]],Таблица4[],2,FALSE),"")</f>
        <v/>
      </c>
      <c r="X3066" s="19">
        <f>NOT(IFERROR(VLOOKUP(Таблица1[[#This Row],[Order ID]],Таблица4[],2,FALSE),0))*1</f>
        <v>1</v>
      </c>
      <c r="Y3066" s="19">
        <f>IF(SUMPRODUCT(($F$2:$F3066=F3066)*1)&gt;1,0,1)</f>
        <v>1</v>
      </c>
    </row>
    <row r="3067" spans="1:25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9" t="str">
        <f>VLOOKUP(Таблица1[[#This Row],[Region]],Таблица5[],2,FALSE)</f>
        <v>Anna Andreadi</v>
      </c>
      <c r="W3067" s="19" t="str">
        <f>IFERROR(VLOOKUP(Таблица1[[#This Row],[Order ID]],Таблица4[],2,FALSE),"")</f>
        <v/>
      </c>
      <c r="X3067" s="19">
        <f>NOT(IFERROR(VLOOKUP(Таблица1[[#This Row],[Order ID]],Таблица4[],2,FALSE),0))*1</f>
        <v>1</v>
      </c>
      <c r="Y3067" s="19">
        <f>IF(SUMPRODUCT(($F$2:$F3067=F3067)*1)&gt;1,0,1)</f>
        <v>0</v>
      </c>
    </row>
    <row r="3068" spans="1:25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9" t="str">
        <f>VLOOKUP(Таблица1[[#This Row],[Region]],Таблица5[],2,FALSE)</f>
        <v>Anna Andreadi</v>
      </c>
      <c r="W3068" s="19" t="str">
        <f>IFERROR(VLOOKUP(Таблица1[[#This Row],[Order ID]],Таблица4[],2,FALSE),"")</f>
        <v/>
      </c>
      <c r="X3068" s="19">
        <f>NOT(IFERROR(VLOOKUP(Таблица1[[#This Row],[Order ID]],Таблица4[],2,FALSE),0))*1</f>
        <v>1</v>
      </c>
      <c r="Y3068" s="19">
        <f>IF(SUMPRODUCT(($F$2:$F3068=F3068)*1)&gt;1,0,1)</f>
        <v>0</v>
      </c>
    </row>
    <row r="3069" spans="1:25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9" t="str">
        <f>VLOOKUP(Таблица1[[#This Row],[Region]],Таблица5[],2,FALSE)</f>
        <v>Anna Andreadi</v>
      </c>
      <c r="W3069" s="19" t="str">
        <f>IFERROR(VLOOKUP(Таблица1[[#This Row],[Order ID]],Таблица4[],2,FALSE),"")</f>
        <v/>
      </c>
      <c r="X3069" s="19">
        <f>NOT(IFERROR(VLOOKUP(Таблица1[[#This Row],[Order ID]],Таблица4[],2,FALSE),0))*1</f>
        <v>1</v>
      </c>
      <c r="Y3069" s="19">
        <f>IF(SUMPRODUCT(($F$2:$F3069=F3069)*1)&gt;1,0,1)</f>
        <v>0</v>
      </c>
    </row>
    <row r="3070" spans="1:25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9" t="str">
        <f>VLOOKUP(Таблица1[[#This Row],[Region]],Таблица5[],2,FALSE)</f>
        <v>Anna Andreadi</v>
      </c>
      <c r="W3070" s="19" t="str">
        <f>IFERROR(VLOOKUP(Таблица1[[#This Row],[Order ID]],Таблица4[],2,FALSE),"")</f>
        <v/>
      </c>
      <c r="X3070" s="19">
        <f>NOT(IFERROR(VLOOKUP(Таблица1[[#This Row],[Order ID]],Таблица4[],2,FALSE),0))*1</f>
        <v>1</v>
      </c>
      <c r="Y3070" s="19">
        <f>IF(SUMPRODUCT(($F$2:$F3070=F3070)*1)&gt;1,0,1)</f>
        <v>0</v>
      </c>
    </row>
    <row r="3071" spans="1:25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9" t="str">
        <f>VLOOKUP(Таблица1[[#This Row],[Region]],Таблица5[],2,FALSE)</f>
        <v>Chuck Magee</v>
      </c>
      <c r="W3071" s="19" t="str">
        <f>IFERROR(VLOOKUP(Таблица1[[#This Row],[Order ID]],Таблица4[],2,FALSE),"")</f>
        <v/>
      </c>
      <c r="X3071" s="19">
        <f>NOT(IFERROR(VLOOKUP(Таблица1[[#This Row],[Order ID]],Таблица4[],2,FALSE),0))*1</f>
        <v>1</v>
      </c>
      <c r="Y3071" s="19">
        <f>IF(SUMPRODUCT(($F$2:$F3071=F3071)*1)&gt;1,0,1)</f>
        <v>0</v>
      </c>
    </row>
    <row r="3072" spans="1:25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9" t="str">
        <f>VLOOKUP(Таблица1[[#This Row],[Region]],Таблица5[],2,FALSE)</f>
        <v>Chuck Magee</v>
      </c>
      <c r="W3072" s="19" t="str">
        <f>IFERROR(VLOOKUP(Таблица1[[#This Row],[Order ID]],Таблица4[],2,FALSE),"")</f>
        <v/>
      </c>
      <c r="X3072" s="19">
        <f>NOT(IFERROR(VLOOKUP(Таблица1[[#This Row],[Order ID]],Таблица4[],2,FALSE),0))*1</f>
        <v>1</v>
      </c>
      <c r="Y3072" s="19">
        <f>IF(SUMPRODUCT(($F$2:$F3072=F3072)*1)&gt;1,0,1)</f>
        <v>0</v>
      </c>
    </row>
    <row r="3073" spans="1:25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9" t="str">
        <f>VLOOKUP(Таблица1[[#This Row],[Region]],Таблица5[],2,FALSE)</f>
        <v>Chuck Magee</v>
      </c>
      <c r="W3073" s="19" t="str">
        <f>IFERROR(VLOOKUP(Таблица1[[#This Row],[Order ID]],Таблица4[],2,FALSE),"")</f>
        <v/>
      </c>
      <c r="X3073" s="19">
        <f>NOT(IFERROR(VLOOKUP(Таблица1[[#This Row],[Order ID]],Таблица4[],2,FALSE),0))*1</f>
        <v>1</v>
      </c>
      <c r="Y3073" s="19">
        <f>IF(SUMPRODUCT(($F$2:$F3073=F3073)*1)&gt;1,0,1)</f>
        <v>0</v>
      </c>
    </row>
    <row r="3074" spans="1:25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9" t="str">
        <f>VLOOKUP(Таблица1[[#This Row],[Region]],Таблица5[],2,FALSE)</f>
        <v>Chuck Magee</v>
      </c>
      <c r="W3074" s="19" t="str">
        <f>IFERROR(VLOOKUP(Таблица1[[#This Row],[Order ID]],Таблица4[],2,FALSE),"")</f>
        <v/>
      </c>
      <c r="X3074" s="19">
        <f>NOT(IFERROR(VLOOKUP(Таблица1[[#This Row],[Order ID]],Таблица4[],2,FALSE),0))*1</f>
        <v>1</v>
      </c>
      <c r="Y3074" s="19">
        <f>IF(SUMPRODUCT(($F$2:$F3074=F3074)*1)&gt;1,0,1)</f>
        <v>0</v>
      </c>
    </row>
    <row r="3075" spans="1:25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9" t="str">
        <f>VLOOKUP(Таблица1[[#This Row],[Region]],Таблица5[],2,FALSE)</f>
        <v>Anna Andreadi</v>
      </c>
      <c r="W3075" s="19" t="str">
        <f>IFERROR(VLOOKUP(Таблица1[[#This Row],[Order ID]],Таблица4[],2,FALSE),"")</f>
        <v/>
      </c>
      <c r="X3075" s="19">
        <f>NOT(IFERROR(VLOOKUP(Таблица1[[#This Row],[Order ID]],Таблица4[],2,FALSE),0))*1</f>
        <v>1</v>
      </c>
      <c r="Y3075" s="19">
        <f>IF(SUMPRODUCT(($F$2:$F3075=F3075)*1)&gt;1,0,1)</f>
        <v>0</v>
      </c>
    </row>
    <row r="3076" spans="1:25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9" t="str">
        <f>VLOOKUP(Таблица1[[#This Row],[Region]],Таблица5[],2,FALSE)</f>
        <v>Anna Andreadi</v>
      </c>
      <c r="W3076" s="19" t="str">
        <f>IFERROR(VLOOKUP(Таблица1[[#This Row],[Order ID]],Таблица4[],2,FALSE),"")</f>
        <v/>
      </c>
      <c r="X3076" s="19">
        <f>NOT(IFERROR(VLOOKUP(Таблица1[[#This Row],[Order ID]],Таблица4[],2,FALSE),0))*1</f>
        <v>1</v>
      </c>
      <c r="Y3076" s="19">
        <f>IF(SUMPRODUCT(($F$2:$F3076=F3076)*1)&gt;1,0,1)</f>
        <v>0</v>
      </c>
    </row>
    <row r="3077" spans="1:25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9" t="str">
        <f>VLOOKUP(Таблица1[[#This Row],[Region]],Таблица5[],2,FALSE)</f>
        <v>Kelly Williams</v>
      </c>
      <c r="W3077" s="19" t="str">
        <f>IFERROR(VLOOKUP(Таблица1[[#This Row],[Order ID]],Таблица4[],2,FALSE),"")</f>
        <v/>
      </c>
      <c r="X3077" s="19">
        <f>NOT(IFERROR(VLOOKUP(Таблица1[[#This Row],[Order ID]],Таблица4[],2,FALSE),0))*1</f>
        <v>1</v>
      </c>
      <c r="Y3077" s="19">
        <f>IF(SUMPRODUCT(($F$2:$F3077=F3077)*1)&gt;1,0,1)</f>
        <v>0</v>
      </c>
    </row>
    <row r="3078" spans="1:25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9" t="str">
        <f>VLOOKUP(Таблица1[[#This Row],[Region]],Таблица5[],2,FALSE)</f>
        <v>Kelly Williams</v>
      </c>
      <c r="W3078" s="19" t="str">
        <f>IFERROR(VLOOKUP(Таблица1[[#This Row],[Order ID]],Таблица4[],2,FALSE),"")</f>
        <v/>
      </c>
      <c r="X3078" s="19">
        <f>NOT(IFERROR(VLOOKUP(Таблица1[[#This Row],[Order ID]],Таблица4[],2,FALSE),0))*1</f>
        <v>1</v>
      </c>
      <c r="Y3078" s="19">
        <f>IF(SUMPRODUCT(($F$2:$F3078=F3078)*1)&gt;1,0,1)</f>
        <v>0</v>
      </c>
    </row>
    <row r="3079" spans="1:25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9" t="str">
        <f>VLOOKUP(Таблица1[[#This Row],[Region]],Таблица5[],2,FALSE)</f>
        <v>Kelly Williams</v>
      </c>
      <c r="W3079" s="19" t="str">
        <f>IFERROR(VLOOKUP(Таблица1[[#This Row],[Order ID]],Таблица4[],2,FALSE),"")</f>
        <v/>
      </c>
      <c r="X3079" s="19">
        <f>NOT(IFERROR(VLOOKUP(Таблица1[[#This Row],[Order ID]],Таблица4[],2,FALSE),0))*1</f>
        <v>1</v>
      </c>
      <c r="Y3079" s="19">
        <f>IF(SUMPRODUCT(($F$2:$F3079=F3079)*1)&gt;1,0,1)</f>
        <v>0</v>
      </c>
    </row>
    <row r="3080" spans="1:25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9" t="str">
        <f>VLOOKUP(Таблица1[[#This Row],[Region]],Таблица5[],2,FALSE)</f>
        <v>Anna Andreadi</v>
      </c>
      <c r="W3080" s="19" t="str">
        <f>IFERROR(VLOOKUP(Таблица1[[#This Row],[Order ID]],Таблица4[],2,FALSE),"")</f>
        <v/>
      </c>
      <c r="X3080" s="19">
        <f>NOT(IFERROR(VLOOKUP(Таблица1[[#This Row],[Order ID]],Таблица4[],2,FALSE),0))*1</f>
        <v>1</v>
      </c>
      <c r="Y3080" s="19">
        <f>IF(SUMPRODUCT(($F$2:$F3080=F3080)*1)&gt;1,0,1)</f>
        <v>0</v>
      </c>
    </row>
    <row r="3081" spans="1:25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9" t="str">
        <f>VLOOKUP(Таблица1[[#This Row],[Region]],Таблица5[],2,FALSE)</f>
        <v>Anna Andreadi</v>
      </c>
      <c r="W3081" s="19" t="str">
        <f>IFERROR(VLOOKUP(Таблица1[[#This Row],[Order ID]],Таблица4[],2,FALSE),"")</f>
        <v/>
      </c>
      <c r="X3081" s="19">
        <f>NOT(IFERROR(VLOOKUP(Таблица1[[#This Row],[Order ID]],Таблица4[],2,FALSE),0))*1</f>
        <v>1</v>
      </c>
      <c r="Y3081" s="19">
        <f>IF(SUMPRODUCT(($F$2:$F3081=F3081)*1)&gt;1,0,1)</f>
        <v>1</v>
      </c>
    </row>
    <row r="3082" spans="1:25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9" t="str">
        <f>VLOOKUP(Таблица1[[#This Row],[Region]],Таблица5[],2,FALSE)</f>
        <v>Anna Andreadi</v>
      </c>
      <c r="W3082" s="19" t="str">
        <f>IFERROR(VLOOKUP(Таблица1[[#This Row],[Order ID]],Таблица4[],2,FALSE),"")</f>
        <v/>
      </c>
      <c r="X3082" s="19">
        <f>NOT(IFERROR(VLOOKUP(Таблица1[[#This Row],[Order ID]],Таблица4[],2,FALSE),0))*1</f>
        <v>1</v>
      </c>
      <c r="Y3082" s="19">
        <f>IF(SUMPRODUCT(($F$2:$F3082=F3082)*1)&gt;1,0,1)</f>
        <v>0</v>
      </c>
    </row>
    <row r="3083" spans="1:25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9" t="str">
        <f>VLOOKUP(Таблица1[[#This Row],[Region]],Таблица5[],2,FALSE)</f>
        <v>Cassandra Brandow</v>
      </c>
      <c r="W3083" s="19" t="str">
        <f>IFERROR(VLOOKUP(Таблица1[[#This Row],[Order ID]],Таблица4[],2,FALSE),"")</f>
        <v/>
      </c>
      <c r="X3083" s="19">
        <f>NOT(IFERROR(VLOOKUP(Таблица1[[#This Row],[Order ID]],Таблица4[],2,FALSE),0))*1</f>
        <v>1</v>
      </c>
      <c r="Y3083" s="19">
        <f>IF(SUMPRODUCT(($F$2:$F3083=F3083)*1)&gt;1,0,1)</f>
        <v>0</v>
      </c>
    </row>
    <row r="3084" spans="1:25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9" t="str">
        <f>VLOOKUP(Таблица1[[#This Row],[Region]],Таблица5[],2,FALSE)</f>
        <v>Cassandra Brandow</v>
      </c>
      <c r="W3084" s="19" t="str">
        <f>IFERROR(VLOOKUP(Таблица1[[#This Row],[Order ID]],Таблица4[],2,FALSE),"")</f>
        <v/>
      </c>
      <c r="X3084" s="19">
        <f>NOT(IFERROR(VLOOKUP(Таблица1[[#This Row],[Order ID]],Таблица4[],2,FALSE),0))*1</f>
        <v>1</v>
      </c>
      <c r="Y3084" s="19">
        <f>IF(SUMPRODUCT(($F$2:$F3084=F3084)*1)&gt;1,0,1)</f>
        <v>0</v>
      </c>
    </row>
    <row r="3085" spans="1:25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9" t="str">
        <f>VLOOKUP(Таблица1[[#This Row],[Region]],Таблица5[],2,FALSE)</f>
        <v>Chuck Magee</v>
      </c>
      <c r="W3085" s="19" t="str">
        <f>IFERROR(VLOOKUP(Таблица1[[#This Row],[Order ID]],Таблица4[],2,FALSE),"")</f>
        <v/>
      </c>
      <c r="X3085" s="19">
        <f>NOT(IFERROR(VLOOKUP(Таблица1[[#This Row],[Order ID]],Таблица4[],2,FALSE),0))*1</f>
        <v>1</v>
      </c>
      <c r="Y3085" s="19">
        <f>IF(SUMPRODUCT(($F$2:$F3085=F3085)*1)&gt;1,0,1)</f>
        <v>0</v>
      </c>
    </row>
    <row r="3086" spans="1:25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9" t="str">
        <f>VLOOKUP(Таблица1[[#This Row],[Region]],Таблица5[],2,FALSE)</f>
        <v>Kelly Williams</v>
      </c>
      <c r="W3086" s="19" t="str">
        <f>IFERROR(VLOOKUP(Таблица1[[#This Row],[Order ID]],Таблица4[],2,FALSE),"")</f>
        <v/>
      </c>
      <c r="X3086" s="19">
        <f>NOT(IFERROR(VLOOKUP(Таблица1[[#This Row],[Order ID]],Таблица4[],2,FALSE),0))*1</f>
        <v>1</v>
      </c>
      <c r="Y3086" s="19">
        <f>IF(SUMPRODUCT(($F$2:$F3086=F3086)*1)&gt;1,0,1)</f>
        <v>0</v>
      </c>
    </row>
    <row r="3087" spans="1:25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9" t="str">
        <f>VLOOKUP(Таблица1[[#This Row],[Region]],Таблица5[],2,FALSE)</f>
        <v>Kelly Williams</v>
      </c>
      <c r="W3087" s="19" t="str">
        <f>IFERROR(VLOOKUP(Таблица1[[#This Row],[Order ID]],Таблица4[],2,FALSE),"")</f>
        <v/>
      </c>
      <c r="X3087" s="19">
        <f>NOT(IFERROR(VLOOKUP(Таблица1[[#This Row],[Order ID]],Таблица4[],2,FALSE),0))*1</f>
        <v>1</v>
      </c>
      <c r="Y3087" s="19">
        <f>IF(SUMPRODUCT(($F$2:$F3087=F3087)*1)&gt;1,0,1)</f>
        <v>0</v>
      </c>
    </row>
    <row r="3088" spans="1:25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9" t="str">
        <f>VLOOKUP(Таблица1[[#This Row],[Region]],Таблица5[],2,FALSE)</f>
        <v>Kelly Williams</v>
      </c>
      <c r="W3088" s="19" t="str">
        <f>IFERROR(VLOOKUP(Таблица1[[#This Row],[Order ID]],Таблица4[],2,FALSE),"")</f>
        <v/>
      </c>
      <c r="X3088" s="19">
        <f>NOT(IFERROR(VLOOKUP(Таблица1[[#This Row],[Order ID]],Таблица4[],2,FALSE),0))*1</f>
        <v>1</v>
      </c>
      <c r="Y3088" s="19">
        <f>IF(SUMPRODUCT(($F$2:$F3088=F3088)*1)&gt;1,0,1)</f>
        <v>0</v>
      </c>
    </row>
    <row r="3089" spans="1:25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9" t="str">
        <f>VLOOKUP(Таблица1[[#This Row],[Region]],Таблица5[],2,FALSE)</f>
        <v>Kelly Williams</v>
      </c>
      <c r="W3089" s="19" t="str">
        <f>IFERROR(VLOOKUP(Таблица1[[#This Row],[Order ID]],Таблица4[],2,FALSE),"")</f>
        <v/>
      </c>
      <c r="X3089" s="19">
        <f>NOT(IFERROR(VLOOKUP(Таблица1[[#This Row],[Order ID]],Таблица4[],2,FALSE),0))*1</f>
        <v>1</v>
      </c>
      <c r="Y3089" s="19">
        <f>IF(SUMPRODUCT(($F$2:$F3089=F3089)*1)&gt;1,0,1)</f>
        <v>0</v>
      </c>
    </row>
    <row r="3090" spans="1:25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9" t="str">
        <f>VLOOKUP(Таблица1[[#This Row],[Region]],Таблица5[],2,FALSE)</f>
        <v>Cassandra Brandow</v>
      </c>
      <c r="W3090" s="19" t="str">
        <f>IFERROR(VLOOKUP(Таблица1[[#This Row],[Order ID]],Таблица4[],2,FALSE),"")</f>
        <v/>
      </c>
      <c r="X3090" s="19">
        <f>NOT(IFERROR(VLOOKUP(Таблица1[[#This Row],[Order ID]],Таблица4[],2,FALSE),0))*1</f>
        <v>1</v>
      </c>
      <c r="Y3090" s="19">
        <f>IF(SUMPRODUCT(($F$2:$F3090=F3090)*1)&gt;1,0,1)</f>
        <v>0</v>
      </c>
    </row>
    <row r="3091" spans="1:25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9" t="str">
        <f>VLOOKUP(Таблица1[[#This Row],[Region]],Таблица5[],2,FALSE)</f>
        <v>Cassandra Brandow</v>
      </c>
      <c r="W3091" s="19" t="str">
        <f>IFERROR(VLOOKUP(Таблица1[[#This Row],[Order ID]],Таблица4[],2,FALSE),"")</f>
        <v/>
      </c>
      <c r="X3091" s="19">
        <f>NOT(IFERROR(VLOOKUP(Таблица1[[#This Row],[Order ID]],Таблица4[],2,FALSE),0))*1</f>
        <v>1</v>
      </c>
      <c r="Y3091" s="19">
        <f>IF(SUMPRODUCT(($F$2:$F3091=F3091)*1)&gt;1,0,1)</f>
        <v>0</v>
      </c>
    </row>
    <row r="3092" spans="1:25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9" t="str">
        <f>VLOOKUP(Таблица1[[#This Row],[Region]],Таблица5[],2,FALSE)</f>
        <v>Chuck Magee</v>
      </c>
      <c r="W3092" s="19">
        <f>IFERROR(VLOOKUP(Таблица1[[#This Row],[Order ID]],Таблица4[],2,FALSE),"")</f>
        <v>1</v>
      </c>
      <c r="X3092" s="19">
        <f>NOT(IFERROR(VLOOKUP(Таблица1[[#This Row],[Order ID]],Таблица4[],2,FALSE),0))*1</f>
        <v>0</v>
      </c>
      <c r="Y3092" s="19">
        <f>IF(SUMPRODUCT(($F$2:$F3092=F3092)*1)&gt;1,0,1)</f>
        <v>0</v>
      </c>
    </row>
    <row r="3093" spans="1:25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9" t="str">
        <f>VLOOKUP(Таблица1[[#This Row],[Region]],Таблица5[],2,FALSE)</f>
        <v>Chuck Magee</v>
      </c>
      <c r="W3093" s="19">
        <f>IFERROR(VLOOKUP(Таблица1[[#This Row],[Order ID]],Таблица4[],2,FALSE),"")</f>
        <v>1</v>
      </c>
      <c r="X3093" s="19">
        <f>NOT(IFERROR(VLOOKUP(Таблица1[[#This Row],[Order ID]],Таблица4[],2,FALSE),0))*1</f>
        <v>0</v>
      </c>
      <c r="Y3093" s="19">
        <f>IF(SUMPRODUCT(($F$2:$F3093=F3093)*1)&gt;1,0,1)</f>
        <v>0</v>
      </c>
    </row>
    <row r="3094" spans="1:25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9" t="str">
        <f>VLOOKUP(Таблица1[[#This Row],[Region]],Таблица5[],2,FALSE)</f>
        <v>Chuck Magee</v>
      </c>
      <c r="W3094" s="19">
        <f>IFERROR(VLOOKUP(Таблица1[[#This Row],[Order ID]],Таблица4[],2,FALSE),"")</f>
        <v>1</v>
      </c>
      <c r="X3094" s="19">
        <f>NOT(IFERROR(VLOOKUP(Таблица1[[#This Row],[Order ID]],Таблица4[],2,FALSE),0))*1</f>
        <v>0</v>
      </c>
      <c r="Y3094" s="19">
        <f>IF(SUMPRODUCT(($F$2:$F3094=F3094)*1)&gt;1,0,1)</f>
        <v>0</v>
      </c>
    </row>
    <row r="3095" spans="1:25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9" t="str">
        <f>VLOOKUP(Таблица1[[#This Row],[Region]],Таблица5[],2,FALSE)</f>
        <v>Kelly Williams</v>
      </c>
      <c r="W3095" s="19" t="str">
        <f>IFERROR(VLOOKUP(Таблица1[[#This Row],[Order ID]],Таблица4[],2,FALSE),"")</f>
        <v/>
      </c>
      <c r="X3095" s="19">
        <f>NOT(IFERROR(VLOOKUP(Таблица1[[#This Row],[Order ID]],Таблица4[],2,FALSE),0))*1</f>
        <v>1</v>
      </c>
      <c r="Y3095" s="19">
        <f>IF(SUMPRODUCT(($F$2:$F3095=F3095)*1)&gt;1,0,1)</f>
        <v>0</v>
      </c>
    </row>
    <row r="3096" spans="1:25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9" t="str">
        <f>VLOOKUP(Таблица1[[#This Row],[Region]],Таблица5[],2,FALSE)</f>
        <v>Kelly Williams</v>
      </c>
      <c r="W3096" s="19" t="str">
        <f>IFERROR(VLOOKUP(Таблица1[[#This Row],[Order ID]],Таблица4[],2,FALSE),"")</f>
        <v/>
      </c>
      <c r="X3096" s="19">
        <f>NOT(IFERROR(VLOOKUP(Таблица1[[#This Row],[Order ID]],Таблица4[],2,FALSE),0))*1</f>
        <v>1</v>
      </c>
      <c r="Y3096" s="19">
        <f>IF(SUMPRODUCT(($F$2:$F3096=F3096)*1)&gt;1,0,1)</f>
        <v>0</v>
      </c>
    </row>
    <row r="3097" spans="1:25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9" t="str">
        <f>VLOOKUP(Таблица1[[#This Row],[Region]],Таблица5[],2,FALSE)</f>
        <v>Kelly Williams</v>
      </c>
      <c r="W3097" s="19" t="str">
        <f>IFERROR(VLOOKUP(Таблица1[[#This Row],[Order ID]],Таблица4[],2,FALSE),"")</f>
        <v/>
      </c>
      <c r="X3097" s="19">
        <f>NOT(IFERROR(VLOOKUP(Таблица1[[#This Row],[Order ID]],Таблица4[],2,FALSE),0))*1</f>
        <v>1</v>
      </c>
      <c r="Y3097" s="19">
        <f>IF(SUMPRODUCT(($F$2:$F3097=F3097)*1)&gt;1,0,1)</f>
        <v>0</v>
      </c>
    </row>
    <row r="3098" spans="1:25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9" t="str">
        <f>VLOOKUP(Таблица1[[#This Row],[Region]],Таблица5[],2,FALSE)</f>
        <v>Kelly Williams</v>
      </c>
      <c r="W3098" s="19" t="str">
        <f>IFERROR(VLOOKUP(Таблица1[[#This Row],[Order ID]],Таблица4[],2,FALSE),"")</f>
        <v/>
      </c>
      <c r="X3098" s="19">
        <f>NOT(IFERROR(VLOOKUP(Таблица1[[#This Row],[Order ID]],Таблица4[],2,FALSE),0))*1</f>
        <v>1</v>
      </c>
      <c r="Y3098" s="19">
        <f>IF(SUMPRODUCT(($F$2:$F3098=F3098)*1)&gt;1,0,1)</f>
        <v>0</v>
      </c>
    </row>
    <row r="3099" spans="1:25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9" t="str">
        <f>VLOOKUP(Таблица1[[#This Row],[Region]],Таблица5[],2,FALSE)</f>
        <v>Kelly Williams</v>
      </c>
      <c r="W3099" s="19">
        <f>IFERROR(VLOOKUP(Таблица1[[#This Row],[Order ID]],Таблица4[],2,FALSE),"")</f>
        <v>1</v>
      </c>
      <c r="X3099" s="19">
        <f>NOT(IFERROR(VLOOKUP(Таблица1[[#This Row],[Order ID]],Таблица4[],2,FALSE),0))*1</f>
        <v>0</v>
      </c>
      <c r="Y3099" s="19">
        <f>IF(SUMPRODUCT(($F$2:$F3099=F3099)*1)&gt;1,0,1)</f>
        <v>0</v>
      </c>
    </row>
    <row r="3100" spans="1:25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9" t="str">
        <f>VLOOKUP(Таблица1[[#This Row],[Region]],Таблица5[],2,FALSE)</f>
        <v>Kelly Williams</v>
      </c>
      <c r="W3100" s="19">
        <f>IFERROR(VLOOKUP(Таблица1[[#This Row],[Order ID]],Таблица4[],2,FALSE),"")</f>
        <v>1</v>
      </c>
      <c r="X3100" s="19">
        <f>NOT(IFERROR(VLOOKUP(Таблица1[[#This Row],[Order ID]],Таблица4[],2,FALSE),0))*1</f>
        <v>0</v>
      </c>
      <c r="Y3100" s="19">
        <f>IF(SUMPRODUCT(($F$2:$F3100=F3100)*1)&gt;1,0,1)</f>
        <v>0</v>
      </c>
    </row>
    <row r="3101" spans="1:25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9" t="str">
        <f>VLOOKUP(Таблица1[[#This Row],[Region]],Таблица5[],2,FALSE)</f>
        <v>Chuck Magee</v>
      </c>
      <c r="W3101" s="19" t="str">
        <f>IFERROR(VLOOKUP(Таблица1[[#This Row],[Order ID]],Таблица4[],2,FALSE),"")</f>
        <v/>
      </c>
      <c r="X3101" s="19">
        <f>NOT(IFERROR(VLOOKUP(Таблица1[[#This Row],[Order ID]],Таблица4[],2,FALSE),0))*1</f>
        <v>1</v>
      </c>
      <c r="Y3101" s="19">
        <f>IF(SUMPRODUCT(($F$2:$F3101=F3101)*1)&gt;1,0,1)</f>
        <v>0</v>
      </c>
    </row>
    <row r="3102" spans="1:25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9" t="str">
        <f>VLOOKUP(Таблица1[[#This Row],[Region]],Таблица5[],2,FALSE)</f>
        <v>Chuck Magee</v>
      </c>
      <c r="W3102" s="19" t="str">
        <f>IFERROR(VLOOKUP(Таблица1[[#This Row],[Order ID]],Таблица4[],2,FALSE),"")</f>
        <v/>
      </c>
      <c r="X3102" s="19">
        <f>NOT(IFERROR(VLOOKUP(Таблица1[[#This Row],[Order ID]],Таблица4[],2,FALSE),0))*1</f>
        <v>1</v>
      </c>
      <c r="Y3102" s="19">
        <f>IF(SUMPRODUCT(($F$2:$F3102=F3102)*1)&gt;1,0,1)</f>
        <v>0</v>
      </c>
    </row>
    <row r="3103" spans="1:25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9" t="str">
        <f>VLOOKUP(Таблица1[[#This Row],[Region]],Таблица5[],2,FALSE)</f>
        <v>Chuck Magee</v>
      </c>
      <c r="W3103" s="19" t="str">
        <f>IFERROR(VLOOKUP(Таблица1[[#This Row],[Order ID]],Таблица4[],2,FALSE),"")</f>
        <v/>
      </c>
      <c r="X3103" s="19">
        <f>NOT(IFERROR(VLOOKUP(Таблица1[[#This Row],[Order ID]],Таблица4[],2,FALSE),0))*1</f>
        <v>1</v>
      </c>
      <c r="Y3103" s="19">
        <f>IF(SUMPRODUCT(($F$2:$F3103=F3103)*1)&gt;1,0,1)</f>
        <v>1</v>
      </c>
    </row>
    <row r="3104" spans="1:25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9" t="str">
        <f>VLOOKUP(Таблица1[[#This Row],[Region]],Таблица5[],2,FALSE)</f>
        <v>Chuck Magee</v>
      </c>
      <c r="W3104" s="19" t="str">
        <f>IFERROR(VLOOKUP(Таблица1[[#This Row],[Order ID]],Таблица4[],2,FALSE),"")</f>
        <v/>
      </c>
      <c r="X3104" s="19">
        <f>NOT(IFERROR(VLOOKUP(Таблица1[[#This Row],[Order ID]],Таблица4[],2,FALSE),0))*1</f>
        <v>1</v>
      </c>
      <c r="Y3104" s="19">
        <f>IF(SUMPRODUCT(($F$2:$F3104=F3104)*1)&gt;1,0,1)</f>
        <v>0</v>
      </c>
    </row>
    <row r="3105" spans="1:25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9" t="str">
        <f>VLOOKUP(Таблица1[[#This Row],[Region]],Таблица5[],2,FALSE)</f>
        <v>Chuck Magee</v>
      </c>
      <c r="W3105" s="19" t="str">
        <f>IFERROR(VLOOKUP(Таблица1[[#This Row],[Order ID]],Таблица4[],2,FALSE),"")</f>
        <v/>
      </c>
      <c r="X3105" s="19">
        <f>NOT(IFERROR(VLOOKUP(Таблица1[[#This Row],[Order ID]],Таблица4[],2,FALSE),0))*1</f>
        <v>1</v>
      </c>
      <c r="Y3105" s="19">
        <f>IF(SUMPRODUCT(($F$2:$F3105=F3105)*1)&gt;1,0,1)</f>
        <v>0</v>
      </c>
    </row>
    <row r="3106" spans="1:25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9" t="str">
        <f>VLOOKUP(Таблица1[[#This Row],[Region]],Таблица5[],2,FALSE)</f>
        <v>Chuck Magee</v>
      </c>
      <c r="W3106" s="19" t="str">
        <f>IFERROR(VLOOKUP(Таблица1[[#This Row],[Order ID]],Таблица4[],2,FALSE),"")</f>
        <v/>
      </c>
      <c r="X3106" s="19">
        <f>NOT(IFERROR(VLOOKUP(Таблица1[[#This Row],[Order ID]],Таблица4[],2,FALSE),0))*1</f>
        <v>1</v>
      </c>
      <c r="Y3106" s="19">
        <f>IF(SUMPRODUCT(($F$2:$F3106=F3106)*1)&gt;1,0,1)</f>
        <v>1</v>
      </c>
    </row>
    <row r="3107" spans="1:25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9" t="str">
        <f>VLOOKUP(Таблица1[[#This Row],[Region]],Таблица5[],2,FALSE)</f>
        <v>Kelly Williams</v>
      </c>
      <c r="W3107" s="19" t="str">
        <f>IFERROR(VLOOKUP(Таблица1[[#This Row],[Order ID]],Таблица4[],2,FALSE),"")</f>
        <v/>
      </c>
      <c r="X3107" s="19">
        <f>NOT(IFERROR(VLOOKUP(Таблица1[[#This Row],[Order ID]],Таблица4[],2,FALSE),0))*1</f>
        <v>1</v>
      </c>
      <c r="Y3107" s="19">
        <f>IF(SUMPRODUCT(($F$2:$F3107=F3107)*1)&gt;1,0,1)</f>
        <v>0</v>
      </c>
    </row>
    <row r="3108" spans="1:25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9" t="str">
        <f>VLOOKUP(Таблица1[[#This Row],[Region]],Таблица5[],2,FALSE)</f>
        <v>Kelly Williams</v>
      </c>
      <c r="W3108" s="19" t="str">
        <f>IFERROR(VLOOKUP(Таблица1[[#This Row],[Order ID]],Таблица4[],2,FALSE),"")</f>
        <v/>
      </c>
      <c r="X3108" s="19">
        <f>NOT(IFERROR(VLOOKUP(Таблица1[[#This Row],[Order ID]],Таблица4[],2,FALSE),0))*1</f>
        <v>1</v>
      </c>
      <c r="Y3108" s="19">
        <f>IF(SUMPRODUCT(($F$2:$F3108=F3108)*1)&gt;1,0,1)</f>
        <v>0</v>
      </c>
    </row>
    <row r="3109" spans="1:25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9" t="str">
        <f>VLOOKUP(Таблица1[[#This Row],[Region]],Таблица5[],2,FALSE)</f>
        <v>Kelly Williams</v>
      </c>
      <c r="W3109" s="19" t="str">
        <f>IFERROR(VLOOKUP(Таблица1[[#This Row],[Order ID]],Таблица4[],2,FALSE),"")</f>
        <v/>
      </c>
      <c r="X3109" s="19">
        <f>NOT(IFERROR(VLOOKUP(Таблица1[[#This Row],[Order ID]],Таблица4[],2,FALSE),0))*1</f>
        <v>1</v>
      </c>
      <c r="Y3109" s="19">
        <f>IF(SUMPRODUCT(($F$2:$F3109=F3109)*1)&gt;1,0,1)</f>
        <v>0</v>
      </c>
    </row>
    <row r="3110" spans="1:25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9" t="str">
        <f>VLOOKUP(Таблица1[[#This Row],[Region]],Таблица5[],2,FALSE)</f>
        <v>Kelly Williams</v>
      </c>
      <c r="W3110" s="19" t="str">
        <f>IFERROR(VLOOKUP(Таблица1[[#This Row],[Order ID]],Таблица4[],2,FALSE),"")</f>
        <v/>
      </c>
      <c r="X3110" s="19">
        <f>NOT(IFERROR(VLOOKUP(Таблица1[[#This Row],[Order ID]],Таблица4[],2,FALSE),0))*1</f>
        <v>1</v>
      </c>
      <c r="Y3110" s="19">
        <f>IF(SUMPRODUCT(($F$2:$F3110=F3110)*1)&gt;1,0,1)</f>
        <v>0</v>
      </c>
    </row>
    <row r="3111" spans="1:25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9" t="str">
        <f>VLOOKUP(Таблица1[[#This Row],[Region]],Таблица5[],2,FALSE)</f>
        <v>Kelly Williams</v>
      </c>
      <c r="W3111" s="19" t="str">
        <f>IFERROR(VLOOKUP(Таблица1[[#This Row],[Order ID]],Таблица4[],2,FALSE),"")</f>
        <v/>
      </c>
      <c r="X3111" s="19">
        <f>NOT(IFERROR(VLOOKUP(Таблица1[[#This Row],[Order ID]],Таблица4[],2,FALSE),0))*1</f>
        <v>1</v>
      </c>
      <c r="Y3111" s="19">
        <f>IF(SUMPRODUCT(($F$2:$F3111=F3111)*1)&gt;1,0,1)</f>
        <v>0</v>
      </c>
    </row>
    <row r="3112" spans="1:25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9" t="str">
        <f>VLOOKUP(Таблица1[[#This Row],[Region]],Таблица5[],2,FALSE)</f>
        <v>Kelly Williams</v>
      </c>
      <c r="W3112" s="19" t="str">
        <f>IFERROR(VLOOKUP(Таблица1[[#This Row],[Order ID]],Таблица4[],2,FALSE),"")</f>
        <v/>
      </c>
      <c r="X3112" s="19">
        <f>NOT(IFERROR(VLOOKUP(Таблица1[[#This Row],[Order ID]],Таблица4[],2,FALSE),0))*1</f>
        <v>1</v>
      </c>
      <c r="Y3112" s="19">
        <f>IF(SUMPRODUCT(($F$2:$F3112=F3112)*1)&gt;1,0,1)</f>
        <v>0</v>
      </c>
    </row>
    <row r="3113" spans="1:25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9" t="str">
        <f>VLOOKUP(Таблица1[[#This Row],[Region]],Таблица5[],2,FALSE)</f>
        <v>Kelly Williams</v>
      </c>
      <c r="W3113" s="19" t="str">
        <f>IFERROR(VLOOKUP(Таблица1[[#This Row],[Order ID]],Таблица4[],2,FALSE),"")</f>
        <v/>
      </c>
      <c r="X3113" s="19">
        <f>NOT(IFERROR(VLOOKUP(Таблица1[[#This Row],[Order ID]],Таблица4[],2,FALSE),0))*1</f>
        <v>1</v>
      </c>
      <c r="Y3113" s="19">
        <f>IF(SUMPRODUCT(($F$2:$F3113=F3113)*1)&gt;1,0,1)</f>
        <v>0</v>
      </c>
    </row>
    <row r="3114" spans="1:25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9" t="str">
        <f>VLOOKUP(Таблица1[[#This Row],[Region]],Таблица5[],2,FALSE)</f>
        <v>Anna Andreadi</v>
      </c>
      <c r="W3114" s="19" t="str">
        <f>IFERROR(VLOOKUP(Таблица1[[#This Row],[Order ID]],Таблица4[],2,FALSE),"")</f>
        <v/>
      </c>
      <c r="X3114" s="19">
        <f>NOT(IFERROR(VLOOKUP(Таблица1[[#This Row],[Order ID]],Таблица4[],2,FALSE),0))*1</f>
        <v>1</v>
      </c>
      <c r="Y3114" s="19">
        <f>IF(SUMPRODUCT(($F$2:$F3114=F3114)*1)&gt;1,0,1)</f>
        <v>0</v>
      </c>
    </row>
    <row r="3115" spans="1:25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9" t="str">
        <f>VLOOKUP(Таблица1[[#This Row],[Region]],Таблица5[],2,FALSE)</f>
        <v>Anna Andreadi</v>
      </c>
      <c r="W3115" s="19" t="str">
        <f>IFERROR(VLOOKUP(Таблица1[[#This Row],[Order ID]],Таблица4[],2,FALSE),"")</f>
        <v/>
      </c>
      <c r="X3115" s="19">
        <f>NOT(IFERROR(VLOOKUP(Таблица1[[#This Row],[Order ID]],Таблица4[],2,FALSE),0))*1</f>
        <v>1</v>
      </c>
      <c r="Y3115" s="19">
        <f>IF(SUMPRODUCT(($F$2:$F3115=F3115)*1)&gt;1,0,1)</f>
        <v>0</v>
      </c>
    </row>
    <row r="3116" spans="1:25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9" t="str">
        <f>VLOOKUP(Таблица1[[#This Row],[Region]],Таблица5[],2,FALSE)</f>
        <v>Anna Andreadi</v>
      </c>
      <c r="W3116" s="19" t="str">
        <f>IFERROR(VLOOKUP(Таблица1[[#This Row],[Order ID]],Таблица4[],2,FALSE),"")</f>
        <v/>
      </c>
      <c r="X3116" s="19">
        <f>NOT(IFERROR(VLOOKUP(Таблица1[[#This Row],[Order ID]],Таблица4[],2,FALSE),0))*1</f>
        <v>1</v>
      </c>
      <c r="Y3116" s="19">
        <f>IF(SUMPRODUCT(($F$2:$F3116=F3116)*1)&gt;1,0,1)</f>
        <v>0</v>
      </c>
    </row>
    <row r="3117" spans="1:25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9" t="str">
        <f>VLOOKUP(Таблица1[[#This Row],[Region]],Таблица5[],2,FALSE)</f>
        <v>Anna Andreadi</v>
      </c>
      <c r="W3117" s="19" t="str">
        <f>IFERROR(VLOOKUP(Таблица1[[#This Row],[Order ID]],Таблица4[],2,FALSE),"")</f>
        <v/>
      </c>
      <c r="X3117" s="19">
        <f>NOT(IFERROR(VLOOKUP(Таблица1[[#This Row],[Order ID]],Таблица4[],2,FALSE),0))*1</f>
        <v>1</v>
      </c>
      <c r="Y3117" s="19">
        <f>IF(SUMPRODUCT(($F$2:$F3117=F3117)*1)&gt;1,0,1)</f>
        <v>0</v>
      </c>
    </row>
    <row r="3118" spans="1:25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9" t="str">
        <f>VLOOKUP(Таблица1[[#This Row],[Region]],Таблица5[],2,FALSE)</f>
        <v>Anna Andreadi</v>
      </c>
      <c r="W3118" s="19" t="str">
        <f>IFERROR(VLOOKUP(Таблица1[[#This Row],[Order ID]],Таблица4[],2,FALSE),"")</f>
        <v/>
      </c>
      <c r="X3118" s="19">
        <f>NOT(IFERROR(VLOOKUP(Таблица1[[#This Row],[Order ID]],Таблица4[],2,FALSE),0))*1</f>
        <v>1</v>
      </c>
      <c r="Y3118" s="19">
        <f>IF(SUMPRODUCT(($F$2:$F3118=F3118)*1)&gt;1,0,1)</f>
        <v>0</v>
      </c>
    </row>
    <row r="3119" spans="1:25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9" t="str">
        <f>VLOOKUP(Таблица1[[#This Row],[Region]],Таблица5[],2,FALSE)</f>
        <v>Anna Andreadi</v>
      </c>
      <c r="W3119" s="19" t="str">
        <f>IFERROR(VLOOKUP(Таблица1[[#This Row],[Order ID]],Таблица4[],2,FALSE),"")</f>
        <v/>
      </c>
      <c r="X3119" s="19">
        <f>NOT(IFERROR(VLOOKUP(Таблица1[[#This Row],[Order ID]],Таблица4[],2,FALSE),0))*1</f>
        <v>1</v>
      </c>
      <c r="Y3119" s="19">
        <f>IF(SUMPRODUCT(($F$2:$F3119=F3119)*1)&gt;1,0,1)</f>
        <v>0</v>
      </c>
    </row>
    <row r="3120" spans="1:25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9" t="str">
        <f>VLOOKUP(Таблица1[[#This Row],[Region]],Таблица5[],2,FALSE)</f>
        <v>Cassandra Brandow</v>
      </c>
      <c r="W3120" s="19" t="str">
        <f>IFERROR(VLOOKUP(Таблица1[[#This Row],[Order ID]],Таблица4[],2,FALSE),"")</f>
        <v/>
      </c>
      <c r="X3120" s="19">
        <f>NOT(IFERROR(VLOOKUP(Таблица1[[#This Row],[Order ID]],Таблица4[],2,FALSE),0))*1</f>
        <v>1</v>
      </c>
      <c r="Y3120" s="19">
        <f>IF(SUMPRODUCT(($F$2:$F3120=F3120)*1)&gt;1,0,1)</f>
        <v>0</v>
      </c>
    </row>
    <row r="3121" spans="1:25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9" t="str">
        <f>VLOOKUP(Таблица1[[#This Row],[Region]],Таблица5[],2,FALSE)</f>
        <v>Cassandra Brandow</v>
      </c>
      <c r="W3121" s="19" t="str">
        <f>IFERROR(VLOOKUP(Таблица1[[#This Row],[Order ID]],Таблица4[],2,FALSE),"")</f>
        <v/>
      </c>
      <c r="X3121" s="19">
        <f>NOT(IFERROR(VLOOKUP(Таблица1[[#This Row],[Order ID]],Таблица4[],2,FALSE),0))*1</f>
        <v>1</v>
      </c>
      <c r="Y3121" s="19">
        <f>IF(SUMPRODUCT(($F$2:$F3121=F3121)*1)&gt;1,0,1)</f>
        <v>0</v>
      </c>
    </row>
    <row r="3122" spans="1:25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9" t="str">
        <f>VLOOKUP(Таблица1[[#This Row],[Region]],Таблица5[],2,FALSE)</f>
        <v>Cassandra Brandow</v>
      </c>
      <c r="W3122" s="19" t="str">
        <f>IFERROR(VLOOKUP(Таблица1[[#This Row],[Order ID]],Таблица4[],2,FALSE),"")</f>
        <v/>
      </c>
      <c r="X3122" s="19">
        <f>NOT(IFERROR(VLOOKUP(Таблица1[[#This Row],[Order ID]],Таблица4[],2,FALSE),0))*1</f>
        <v>1</v>
      </c>
      <c r="Y3122" s="19">
        <f>IF(SUMPRODUCT(($F$2:$F3122=F3122)*1)&gt;1,0,1)</f>
        <v>0</v>
      </c>
    </row>
    <row r="3123" spans="1:25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9" t="str">
        <f>VLOOKUP(Таблица1[[#This Row],[Region]],Таблица5[],2,FALSE)</f>
        <v>Cassandra Brandow</v>
      </c>
      <c r="W3123" s="19" t="str">
        <f>IFERROR(VLOOKUP(Таблица1[[#This Row],[Order ID]],Таблица4[],2,FALSE),"")</f>
        <v/>
      </c>
      <c r="X3123" s="19">
        <f>NOT(IFERROR(VLOOKUP(Таблица1[[#This Row],[Order ID]],Таблица4[],2,FALSE),0))*1</f>
        <v>1</v>
      </c>
      <c r="Y3123" s="19">
        <f>IF(SUMPRODUCT(($F$2:$F3123=F3123)*1)&gt;1,0,1)</f>
        <v>0</v>
      </c>
    </row>
    <row r="3124" spans="1:25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9" t="str">
        <f>VLOOKUP(Таблица1[[#This Row],[Region]],Таблица5[],2,FALSE)</f>
        <v>Cassandra Brandow</v>
      </c>
      <c r="W3124" s="19" t="str">
        <f>IFERROR(VLOOKUP(Таблица1[[#This Row],[Order ID]],Таблица4[],2,FALSE),"")</f>
        <v/>
      </c>
      <c r="X3124" s="19">
        <f>NOT(IFERROR(VLOOKUP(Таблица1[[#This Row],[Order ID]],Таблица4[],2,FALSE),0))*1</f>
        <v>1</v>
      </c>
      <c r="Y3124" s="19">
        <f>IF(SUMPRODUCT(($F$2:$F3124=F3124)*1)&gt;1,0,1)</f>
        <v>0</v>
      </c>
    </row>
    <row r="3125" spans="1:25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9" t="str">
        <f>VLOOKUP(Таблица1[[#This Row],[Region]],Таблица5[],2,FALSE)</f>
        <v>Cassandra Brandow</v>
      </c>
      <c r="W3125" s="19" t="str">
        <f>IFERROR(VLOOKUP(Таблица1[[#This Row],[Order ID]],Таблица4[],2,FALSE),"")</f>
        <v/>
      </c>
      <c r="X3125" s="19">
        <f>NOT(IFERROR(VLOOKUP(Таблица1[[#This Row],[Order ID]],Таблица4[],2,FALSE),0))*1</f>
        <v>1</v>
      </c>
      <c r="Y3125" s="19">
        <f>IF(SUMPRODUCT(($F$2:$F3125=F3125)*1)&gt;1,0,1)</f>
        <v>0</v>
      </c>
    </row>
    <row r="3126" spans="1:25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9" t="str">
        <f>VLOOKUP(Таблица1[[#This Row],[Region]],Таблица5[],2,FALSE)</f>
        <v>Cassandra Brandow</v>
      </c>
      <c r="W3126" s="19" t="str">
        <f>IFERROR(VLOOKUP(Таблица1[[#This Row],[Order ID]],Таблица4[],2,FALSE),"")</f>
        <v/>
      </c>
      <c r="X3126" s="19">
        <f>NOT(IFERROR(VLOOKUP(Таблица1[[#This Row],[Order ID]],Таблица4[],2,FALSE),0))*1</f>
        <v>1</v>
      </c>
      <c r="Y3126" s="19">
        <f>IF(SUMPRODUCT(($F$2:$F3126=F3126)*1)&gt;1,0,1)</f>
        <v>0</v>
      </c>
    </row>
    <row r="3127" spans="1:25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9" t="str">
        <f>VLOOKUP(Таблица1[[#This Row],[Region]],Таблица5[],2,FALSE)</f>
        <v>Cassandra Brandow</v>
      </c>
      <c r="W3127" s="19" t="str">
        <f>IFERROR(VLOOKUP(Таблица1[[#This Row],[Order ID]],Таблица4[],2,FALSE),"")</f>
        <v/>
      </c>
      <c r="X3127" s="19">
        <f>NOT(IFERROR(VLOOKUP(Таблица1[[#This Row],[Order ID]],Таблица4[],2,FALSE),0))*1</f>
        <v>1</v>
      </c>
      <c r="Y3127" s="19">
        <f>IF(SUMPRODUCT(($F$2:$F3127=F3127)*1)&gt;1,0,1)</f>
        <v>0</v>
      </c>
    </row>
    <row r="3128" spans="1:25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9" t="str">
        <f>VLOOKUP(Таблица1[[#This Row],[Region]],Таблица5[],2,FALSE)</f>
        <v>Chuck Magee</v>
      </c>
      <c r="W3128" s="19" t="str">
        <f>IFERROR(VLOOKUP(Таблица1[[#This Row],[Order ID]],Таблица4[],2,FALSE),"")</f>
        <v/>
      </c>
      <c r="X3128" s="19">
        <f>NOT(IFERROR(VLOOKUP(Таблица1[[#This Row],[Order ID]],Таблица4[],2,FALSE),0))*1</f>
        <v>1</v>
      </c>
      <c r="Y3128" s="19">
        <f>IF(SUMPRODUCT(($F$2:$F3128=F3128)*1)&gt;1,0,1)</f>
        <v>1</v>
      </c>
    </row>
    <row r="3129" spans="1:25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9" t="str">
        <f>VLOOKUP(Таблица1[[#This Row],[Region]],Таблица5[],2,FALSE)</f>
        <v>Chuck Magee</v>
      </c>
      <c r="W3129" s="19" t="str">
        <f>IFERROR(VLOOKUP(Таблица1[[#This Row],[Order ID]],Таблица4[],2,FALSE),"")</f>
        <v/>
      </c>
      <c r="X3129" s="19">
        <f>NOT(IFERROR(VLOOKUP(Таблица1[[#This Row],[Order ID]],Таблица4[],2,FALSE),0))*1</f>
        <v>1</v>
      </c>
      <c r="Y3129" s="19">
        <f>IF(SUMPRODUCT(($F$2:$F3129=F3129)*1)&gt;1,0,1)</f>
        <v>0</v>
      </c>
    </row>
    <row r="3130" spans="1:25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9" t="str">
        <f>VLOOKUP(Таблица1[[#This Row],[Region]],Таблица5[],2,FALSE)</f>
        <v>Anna Andreadi</v>
      </c>
      <c r="W3130" s="19" t="str">
        <f>IFERROR(VLOOKUP(Таблица1[[#This Row],[Order ID]],Таблица4[],2,FALSE),"")</f>
        <v/>
      </c>
      <c r="X3130" s="19">
        <f>NOT(IFERROR(VLOOKUP(Таблица1[[#This Row],[Order ID]],Таблица4[],2,FALSE),0))*1</f>
        <v>1</v>
      </c>
      <c r="Y3130" s="19">
        <f>IF(SUMPRODUCT(($F$2:$F3130=F3130)*1)&gt;1,0,1)</f>
        <v>0</v>
      </c>
    </row>
    <row r="3131" spans="1:25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9" t="str">
        <f>VLOOKUP(Таблица1[[#This Row],[Region]],Таблица5[],2,FALSE)</f>
        <v>Anna Andreadi</v>
      </c>
      <c r="W3131" s="19" t="str">
        <f>IFERROR(VLOOKUP(Таблица1[[#This Row],[Order ID]],Таблица4[],2,FALSE),"")</f>
        <v/>
      </c>
      <c r="X3131" s="19">
        <f>NOT(IFERROR(VLOOKUP(Таблица1[[#This Row],[Order ID]],Таблица4[],2,FALSE),0))*1</f>
        <v>1</v>
      </c>
      <c r="Y3131" s="19">
        <f>IF(SUMPRODUCT(($F$2:$F3131=F3131)*1)&gt;1,0,1)</f>
        <v>0</v>
      </c>
    </row>
    <row r="3132" spans="1:25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9" t="str">
        <f>VLOOKUP(Таблица1[[#This Row],[Region]],Таблица5[],2,FALSE)</f>
        <v>Anna Andreadi</v>
      </c>
      <c r="W3132" s="19" t="str">
        <f>IFERROR(VLOOKUP(Таблица1[[#This Row],[Order ID]],Таблица4[],2,FALSE),"")</f>
        <v/>
      </c>
      <c r="X3132" s="19">
        <f>NOT(IFERROR(VLOOKUP(Таблица1[[#This Row],[Order ID]],Таблица4[],2,FALSE),0))*1</f>
        <v>1</v>
      </c>
      <c r="Y3132" s="19">
        <f>IF(SUMPRODUCT(($F$2:$F3132=F3132)*1)&gt;1,0,1)</f>
        <v>0</v>
      </c>
    </row>
    <row r="3133" spans="1:25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9" t="str">
        <f>VLOOKUP(Таблица1[[#This Row],[Region]],Таблица5[],2,FALSE)</f>
        <v>Anna Andreadi</v>
      </c>
      <c r="W3133" s="19" t="str">
        <f>IFERROR(VLOOKUP(Таблица1[[#This Row],[Order ID]],Таблица4[],2,FALSE),"")</f>
        <v/>
      </c>
      <c r="X3133" s="19">
        <f>NOT(IFERROR(VLOOKUP(Таблица1[[#This Row],[Order ID]],Таблица4[],2,FALSE),0))*1</f>
        <v>1</v>
      </c>
      <c r="Y3133" s="19">
        <f>IF(SUMPRODUCT(($F$2:$F3133=F3133)*1)&gt;1,0,1)</f>
        <v>0</v>
      </c>
    </row>
    <row r="3134" spans="1:25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9" t="str">
        <f>VLOOKUP(Таблица1[[#This Row],[Region]],Таблица5[],2,FALSE)</f>
        <v>Chuck Magee</v>
      </c>
      <c r="W3134" s="19" t="str">
        <f>IFERROR(VLOOKUP(Таблица1[[#This Row],[Order ID]],Таблица4[],2,FALSE),"")</f>
        <v/>
      </c>
      <c r="X3134" s="19">
        <f>NOT(IFERROR(VLOOKUP(Таблица1[[#This Row],[Order ID]],Таблица4[],2,FALSE),0))*1</f>
        <v>1</v>
      </c>
      <c r="Y3134" s="19">
        <f>IF(SUMPRODUCT(($F$2:$F3134=F3134)*1)&gt;1,0,1)</f>
        <v>1</v>
      </c>
    </row>
    <row r="3135" spans="1:25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9" t="str">
        <f>VLOOKUP(Таблица1[[#This Row],[Region]],Таблица5[],2,FALSE)</f>
        <v>Chuck Magee</v>
      </c>
      <c r="W3135" s="19" t="str">
        <f>IFERROR(VLOOKUP(Таблица1[[#This Row],[Order ID]],Таблица4[],2,FALSE),"")</f>
        <v/>
      </c>
      <c r="X3135" s="19">
        <f>NOT(IFERROR(VLOOKUP(Таблица1[[#This Row],[Order ID]],Таблица4[],2,FALSE),0))*1</f>
        <v>1</v>
      </c>
      <c r="Y3135" s="19">
        <f>IF(SUMPRODUCT(($F$2:$F3135=F3135)*1)&gt;1,0,1)</f>
        <v>0</v>
      </c>
    </row>
    <row r="3136" spans="1:25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9" t="str">
        <f>VLOOKUP(Таблица1[[#This Row],[Region]],Таблица5[],2,FALSE)</f>
        <v>Kelly Williams</v>
      </c>
      <c r="W3136" s="19" t="str">
        <f>IFERROR(VLOOKUP(Таблица1[[#This Row],[Order ID]],Таблица4[],2,FALSE),"")</f>
        <v/>
      </c>
      <c r="X3136" s="19">
        <f>NOT(IFERROR(VLOOKUP(Таблица1[[#This Row],[Order ID]],Таблица4[],2,FALSE),0))*1</f>
        <v>1</v>
      </c>
      <c r="Y3136" s="19">
        <f>IF(SUMPRODUCT(($F$2:$F3136=F3136)*1)&gt;1,0,1)</f>
        <v>0</v>
      </c>
    </row>
    <row r="3137" spans="1:25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9" t="str">
        <f>VLOOKUP(Таблица1[[#This Row],[Region]],Таблица5[],2,FALSE)</f>
        <v>Kelly Williams</v>
      </c>
      <c r="W3137" s="19" t="str">
        <f>IFERROR(VLOOKUP(Таблица1[[#This Row],[Order ID]],Таблица4[],2,FALSE),"")</f>
        <v/>
      </c>
      <c r="X3137" s="19">
        <f>NOT(IFERROR(VLOOKUP(Таблица1[[#This Row],[Order ID]],Таблица4[],2,FALSE),0))*1</f>
        <v>1</v>
      </c>
      <c r="Y3137" s="19">
        <f>IF(SUMPRODUCT(($F$2:$F3137=F3137)*1)&gt;1,0,1)</f>
        <v>0</v>
      </c>
    </row>
    <row r="3138" spans="1:25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9" t="str">
        <f>VLOOKUP(Таблица1[[#This Row],[Region]],Таблица5[],2,FALSE)</f>
        <v>Kelly Williams</v>
      </c>
      <c r="W3138" s="19" t="str">
        <f>IFERROR(VLOOKUP(Таблица1[[#This Row],[Order ID]],Таблица4[],2,FALSE),"")</f>
        <v/>
      </c>
      <c r="X3138" s="19">
        <f>NOT(IFERROR(VLOOKUP(Таблица1[[#This Row],[Order ID]],Таблица4[],2,FALSE),0))*1</f>
        <v>1</v>
      </c>
      <c r="Y3138" s="19">
        <f>IF(SUMPRODUCT(($F$2:$F3138=F3138)*1)&gt;1,0,1)</f>
        <v>0</v>
      </c>
    </row>
    <row r="3139" spans="1:25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9" t="str">
        <f>VLOOKUP(Таблица1[[#This Row],[Region]],Таблица5[],2,FALSE)</f>
        <v>Kelly Williams</v>
      </c>
      <c r="W3139" s="19" t="str">
        <f>IFERROR(VLOOKUP(Таблица1[[#This Row],[Order ID]],Таблица4[],2,FALSE),"")</f>
        <v/>
      </c>
      <c r="X3139" s="19">
        <f>NOT(IFERROR(VLOOKUP(Таблица1[[#This Row],[Order ID]],Таблица4[],2,FALSE),0))*1</f>
        <v>1</v>
      </c>
      <c r="Y3139" s="19">
        <f>IF(SUMPRODUCT(($F$2:$F3139=F3139)*1)&gt;1,0,1)</f>
        <v>0</v>
      </c>
    </row>
    <row r="3140" spans="1:25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9" t="str">
        <f>VLOOKUP(Таблица1[[#This Row],[Region]],Таблица5[],2,FALSE)</f>
        <v>Kelly Williams</v>
      </c>
      <c r="W3140" s="19" t="str">
        <f>IFERROR(VLOOKUP(Таблица1[[#This Row],[Order ID]],Таблица4[],2,FALSE),"")</f>
        <v/>
      </c>
      <c r="X3140" s="19">
        <f>NOT(IFERROR(VLOOKUP(Таблица1[[#This Row],[Order ID]],Таблица4[],2,FALSE),0))*1</f>
        <v>1</v>
      </c>
      <c r="Y3140" s="19">
        <f>IF(SUMPRODUCT(($F$2:$F3140=F3140)*1)&gt;1,0,1)</f>
        <v>0</v>
      </c>
    </row>
    <row r="3141" spans="1:25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9" t="str">
        <f>VLOOKUP(Таблица1[[#This Row],[Region]],Таблица5[],2,FALSE)</f>
        <v>Kelly Williams</v>
      </c>
      <c r="W3141" s="19" t="str">
        <f>IFERROR(VLOOKUP(Таблица1[[#This Row],[Order ID]],Таблица4[],2,FALSE),"")</f>
        <v/>
      </c>
      <c r="X3141" s="19">
        <f>NOT(IFERROR(VLOOKUP(Таблица1[[#This Row],[Order ID]],Таблица4[],2,FALSE),0))*1</f>
        <v>1</v>
      </c>
      <c r="Y3141" s="19">
        <f>IF(SUMPRODUCT(($F$2:$F3141=F3141)*1)&gt;1,0,1)</f>
        <v>0</v>
      </c>
    </row>
    <row r="3142" spans="1:25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9" t="str">
        <f>VLOOKUP(Таблица1[[#This Row],[Region]],Таблица5[],2,FALSE)</f>
        <v>Chuck Magee</v>
      </c>
      <c r="W3142" s="19" t="str">
        <f>IFERROR(VLOOKUP(Таблица1[[#This Row],[Order ID]],Таблица4[],2,FALSE),"")</f>
        <v/>
      </c>
      <c r="X3142" s="19">
        <f>NOT(IFERROR(VLOOKUP(Таблица1[[#This Row],[Order ID]],Таблица4[],2,FALSE),0))*1</f>
        <v>1</v>
      </c>
      <c r="Y3142" s="19">
        <f>IF(SUMPRODUCT(($F$2:$F3142=F3142)*1)&gt;1,0,1)</f>
        <v>0</v>
      </c>
    </row>
    <row r="3143" spans="1:25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9" t="str">
        <f>VLOOKUP(Таблица1[[#This Row],[Region]],Таблица5[],2,FALSE)</f>
        <v>Kelly Williams</v>
      </c>
      <c r="W3143" s="19" t="str">
        <f>IFERROR(VLOOKUP(Таблица1[[#This Row],[Order ID]],Таблица4[],2,FALSE),"")</f>
        <v/>
      </c>
      <c r="X3143" s="19">
        <f>NOT(IFERROR(VLOOKUP(Таблица1[[#This Row],[Order ID]],Таблица4[],2,FALSE),0))*1</f>
        <v>1</v>
      </c>
      <c r="Y3143" s="19">
        <f>IF(SUMPRODUCT(($F$2:$F3143=F3143)*1)&gt;1,0,1)</f>
        <v>0</v>
      </c>
    </row>
    <row r="3144" spans="1:25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9" t="str">
        <f>VLOOKUP(Таблица1[[#This Row],[Region]],Таблица5[],2,FALSE)</f>
        <v>Chuck Magee</v>
      </c>
      <c r="W3144" s="19" t="str">
        <f>IFERROR(VLOOKUP(Таблица1[[#This Row],[Order ID]],Таблица4[],2,FALSE),"")</f>
        <v/>
      </c>
      <c r="X3144" s="19">
        <f>NOT(IFERROR(VLOOKUP(Таблица1[[#This Row],[Order ID]],Таблица4[],2,FALSE),0))*1</f>
        <v>1</v>
      </c>
      <c r="Y3144" s="19">
        <f>IF(SUMPRODUCT(($F$2:$F3144=F3144)*1)&gt;1,0,1)</f>
        <v>0</v>
      </c>
    </row>
    <row r="3145" spans="1:25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9" t="str">
        <f>VLOOKUP(Таблица1[[#This Row],[Region]],Таблица5[],2,FALSE)</f>
        <v>Chuck Magee</v>
      </c>
      <c r="W3145" s="19" t="str">
        <f>IFERROR(VLOOKUP(Таблица1[[#This Row],[Order ID]],Таблица4[],2,FALSE),"")</f>
        <v/>
      </c>
      <c r="X3145" s="19">
        <f>NOT(IFERROR(VLOOKUP(Таблица1[[#This Row],[Order ID]],Таблица4[],2,FALSE),0))*1</f>
        <v>1</v>
      </c>
      <c r="Y3145" s="19">
        <f>IF(SUMPRODUCT(($F$2:$F3145=F3145)*1)&gt;1,0,1)</f>
        <v>0</v>
      </c>
    </row>
    <row r="3146" spans="1:25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9" t="str">
        <f>VLOOKUP(Таблица1[[#This Row],[Region]],Таблица5[],2,FALSE)</f>
        <v>Kelly Williams</v>
      </c>
      <c r="W3146" s="19" t="str">
        <f>IFERROR(VLOOKUP(Таблица1[[#This Row],[Order ID]],Таблица4[],2,FALSE),"")</f>
        <v/>
      </c>
      <c r="X3146" s="19">
        <f>NOT(IFERROR(VLOOKUP(Таблица1[[#This Row],[Order ID]],Таблица4[],2,FALSE),0))*1</f>
        <v>1</v>
      </c>
      <c r="Y3146" s="19">
        <f>IF(SUMPRODUCT(($F$2:$F3146=F3146)*1)&gt;1,0,1)</f>
        <v>0</v>
      </c>
    </row>
    <row r="3147" spans="1:25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9" t="str">
        <f>VLOOKUP(Таблица1[[#This Row],[Region]],Таблица5[],2,FALSE)</f>
        <v>Anna Andreadi</v>
      </c>
      <c r="W3147" s="19">
        <f>IFERROR(VLOOKUP(Таблица1[[#This Row],[Order ID]],Таблица4[],2,FALSE),"")</f>
        <v>1</v>
      </c>
      <c r="X3147" s="19">
        <f>NOT(IFERROR(VLOOKUP(Таблица1[[#This Row],[Order ID]],Таблица4[],2,FALSE),0))*1</f>
        <v>0</v>
      </c>
      <c r="Y3147" s="19">
        <f>IF(SUMPRODUCT(($F$2:$F3147=F3147)*1)&gt;1,0,1)</f>
        <v>1</v>
      </c>
    </row>
    <row r="3148" spans="1:25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9" t="str">
        <f>VLOOKUP(Таблица1[[#This Row],[Region]],Таблица5[],2,FALSE)</f>
        <v>Anna Andreadi</v>
      </c>
      <c r="W3148" s="19">
        <f>IFERROR(VLOOKUP(Таблица1[[#This Row],[Order ID]],Таблица4[],2,FALSE),"")</f>
        <v>1</v>
      </c>
      <c r="X3148" s="19">
        <f>NOT(IFERROR(VLOOKUP(Таблица1[[#This Row],[Order ID]],Таблица4[],2,FALSE),0))*1</f>
        <v>0</v>
      </c>
      <c r="Y3148" s="19">
        <f>IF(SUMPRODUCT(($F$2:$F3148=F3148)*1)&gt;1,0,1)</f>
        <v>0</v>
      </c>
    </row>
    <row r="3149" spans="1:25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9" t="str">
        <f>VLOOKUP(Таблица1[[#This Row],[Region]],Таблица5[],2,FALSE)</f>
        <v>Anna Andreadi</v>
      </c>
      <c r="W3149" s="19" t="str">
        <f>IFERROR(VLOOKUP(Таблица1[[#This Row],[Order ID]],Таблица4[],2,FALSE),"")</f>
        <v/>
      </c>
      <c r="X3149" s="19">
        <f>NOT(IFERROR(VLOOKUP(Таблица1[[#This Row],[Order ID]],Таблица4[],2,FALSE),0))*1</f>
        <v>1</v>
      </c>
      <c r="Y3149" s="19">
        <f>IF(SUMPRODUCT(($F$2:$F3149=F3149)*1)&gt;1,0,1)</f>
        <v>0</v>
      </c>
    </row>
    <row r="3150" spans="1:25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9" t="str">
        <f>VLOOKUP(Таблица1[[#This Row],[Region]],Таблица5[],2,FALSE)</f>
        <v>Chuck Magee</v>
      </c>
      <c r="W3150" s="19" t="str">
        <f>IFERROR(VLOOKUP(Таблица1[[#This Row],[Order ID]],Таблица4[],2,FALSE),"")</f>
        <v/>
      </c>
      <c r="X3150" s="19">
        <f>NOT(IFERROR(VLOOKUP(Таблица1[[#This Row],[Order ID]],Таблица4[],2,FALSE),0))*1</f>
        <v>1</v>
      </c>
      <c r="Y3150" s="19">
        <f>IF(SUMPRODUCT(($F$2:$F3150=F3150)*1)&gt;1,0,1)</f>
        <v>0</v>
      </c>
    </row>
    <row r="3151" spans="1:25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9" t="str">
        <f>VLOOKUP(Таблица1[[#This Row],[Region]],Таблица5[],2,FALSE)</f>
        <v>Anna Andreadi</v>
      </c>
      <c r="W3151" s="19" t="str">
        <f>IFERROR(VLOOKUP(Таблица1[[#This Row],[Order ID]],Таблица4[],2,FALSE),"")</f>
        <v/>
      </c>
      <c r="X3151" s="19">
        <f>NOT(IFERROR(VLOOKUP(Таблица1[[#This Row],[Order ID]],Таблица4[],2,FALSE),0))*1</f>
        <v>1</v>
      </c>
      <c r="Y3151" s="19">
        <f>IF(SUMPRODUCT(($F$2:$F3151=F3151)*1)&gt;1,0,1)</f>
        <v>0</v>
      </c>
    </row>
    <row r="3152" spans="1:25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9" t="str">
        <f>VLOOKUP(Таблица1[[#This Row],[Region]],Таблица5[],2,FALSE)</f>
        <v>Chuck Magee</v>
      </c>
      <c r="W3152" s="19" t="str">
        <f>IFERROR(VLOOKUP(Таблица1[[#This Row],[Order ID]],Таблица4[],2,FALSE),"")</f>
        <v/>
      </c>
      <c r="X3152" s="19">
        <f>NOT(IFERROR(VLOOKUP(Таблица1[[#This Row],[Order ID]],Таблица4[],2,FALSE),0))*1</f>
        <v>1</v>
      </c>
      <c r="Y3152" s="19">
        <f>IF(SUMPRODUCT(($F$2:$F3152=F3152)*1)&gt;1,0,1)</f>
        <v>0</v>
      </c>
    </row>
    <row r="3153" spans="1:25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9" t="str">
        <f>VLOOKUP(Таблица1[[#This Row],[Region]],Таблица5[],2,FALSE)</f>
        <v>Chuck Magee</v>
      </c>
      <c r="W3153" s="19" t="str">
        <f>IFERROR(VLOOKUP(Таблица1[[#This Row],[Order ID]],Таблица4[],2,FALSE),"")</f>
        <v/>
      </c>
      <c r="X3153" s="19">
        <f>NOT(IFERROR(VLOOKUP(Таблица1[[#This Row],[Order ID]],Таблица4[],2,FALSE),0))*1</f>
        <v>1</v>
      </c>
      <c r="Y3153" s="19">
        <f>IF(SUMPRODUCT(($F$2:$F3153=F3153)*1)&gt;1,0,1)</f>
        <v>0</v>
      </c>
    </row>
    <row r="3154" spans="1:25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9" t="str">
        <f>VLOOKUP(Таблица1[[#This Row],[Region]],Таблица5[],2,FALSE)</f>
        <v>Chuck Magee</v>
      </c>
      <c r="W3154" s="19" t="str">
        <f>IFERROR(VLOOKUP(Таблица1[[#This Row],[Order ID]],Таблица4[],2,FALSE),"")</f>
        <v/>
      </c>
      <c r="X3154" s="19">
        <f>NOT(IFERROR(VLOOKUP(Таблица1[[#This Row],[Order ID]],Таблица4[],2,FALSE),0))*1</f>
        <v>1</v>
      </c>
      <c r="Y3154" s="19">
        <f>IF(SUMPRODUCT(($F$2:$F3154=F3154)*1)&gt;1,0,1)</f>
        <v>0</v>
      </c>
    </row>
    <row r="3155" spans="1:25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9" t="str">
        <f>VLOOKUP(Таблица1[[#This Row],[Region]],Таблица5[],2,FALSE)</f>
        <v>Chuck Magee</v>
      </c>
      <c r="W3155" s="19" t="str">
        <f>IFERROR(VLOOKUP(Таблица1[[#This Row],[Order ID]],Таблица4[],2,FALSE),"")</f>
        <v/>
      </c>
      <c r="X3155" s="19">
        <f>NOT(IFERROR(VLOOKUP(Таблица1[[#This Row],[Order ID]],Таблица4[],2,FALSE),0))*1</f>
        <v>1</v>
      </c>
      <c r="Y3155" s="19">
        <f>IF(SUMPRODUCT(($F$2:$F3155=F3155)*1)&gt;1,0,1)</f>
        <v>0</v>
      </c>
    </row>
    <row r="3156" spans="1:25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9" t="str">
        <f>VLOOKUP(Таблица1[[#This Row],[Region]],Таблица5[],2,FALSE)</f>
        <v>Kelly Williams</v>
      </c>
      <c r="W3156" s="19" t="str">
        <f>IFERROR(VLOOKUP(Таблица1[[#This Row],[Order ID]],Таблица4[],2,FALSE),"")</f>
        <v/>
      </c>
      <c r="X3156" s="19">
        <f>NOT(IFERROR(VLOOKUP(Таблица1[[#This Row],[Order ID]],Таблица4[],2,FALSE),0))*1</f>
        <v>1</v>
      </c>
      <c r="Y3156" s="19">
        <f>IF(SUMPRODUCT(($F$2:$F3156=F3156)*1)&gt;1,0,1)</f>
        <v>0</v>
      </c>
    </row>
    <row r="3157" spans="1:25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9" t="str">
        <f>VLOOKUP(Таблица1[[#This Row],[Region]],Таблица5[],2,FALSE)</f>
        <v>Anna Andreadi</v>
      </c>
      <c r="W3157" s="19" t="str">
        <f>IFERROR(VLOOKUP(Таблица1[[#This Row],[Order ID]],Таблица4[],2,FALSE),"")</f>
        <v/>
      </c>
      <c r="X3157" s="19">
        <f>NOT(IFERROR(VLOOKUP(Таблица1[[#This Row],[Order ID]],Таблица4[],2,FALSE),0))*1</f>
        <v>1</v>
      </c>
      <c r="Y3157" s="19">
        <f>IF(SUMPRODUCT(($F$2:$F3157=F3157)*1)&gt;1,0,1)</f>
        <v>1</v>
      </c>
    </row>
    <row r="3158" spans="1:25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9" t="str">
        <f>VLOOKUP(Таблица1[[#This Row],[Region]],Таблица5[],2,FALSE)</f>
        <v>Chuck Magee</v>
      </c>
      <c r="W3158" s="19" t="str">
        <f>IFERROR(VLOOKUP(Таблица1[[#This Row],[Order ID]],Таблица4[],2,FALSE),"")</f>
        <v/>
      </c>
      <c r="X3158" s="19">
        <f>NOT(IFERROR(VLOOKUP(Таблица1[[#This Row],[Order ID]],Таблица4[],2,FALSE),0))*1</f>
        <v>1</v>
      </c>
      <c r="Y3158" s="19">
        <f>IF(SUMPRODUCT(($F$2:$F3158=F3158)*1)&gt;1,0,1)</f>
        <v>0</v>
      </c>
    </row>
    <row r="3159" spans="1:25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9" t="str">
        <f>VLOOKUP(Таблица1[[#This Row],[Region]],Таблица5[],2,FALSE)</f>
        <v>Chuck Magee</v>
      </c>
      <c r="W3159" s="19" t="str">
        <f>IFERROR(VLOOKUP(Таблица1[[#This Row],[Order ID]],Таблица4[],2,FALSE),"")</f>
        <v/>
      </c>
      <c r="X3159" s="19">
        <f>NOT(IFERROR(VLOOKUP(Таблица1[[#This Row],[Order ID]],Таблица4[],2,FALSE),0))*1</f>
        <v>1</v>
      </c>
      <c r="Y3159" s="19">
        <f>IF(SUMPRODUCT(($F$2:$F3159=F3159)*1)&gt;1,0,1)</f>
        <v>0</v>
      </c>
    </row>
    <row r="3160" spans="1:25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9" t="str">
        <f>VLOOKUP(Таблица1[[#This Row],[Region]],Таблица5[],2,FALSE)</f>
        <v>Cassandra Brandow</v>
      </c>
      <c r="W3160" s="19" t="str">
        <f>IFERROR(VLOOKUP(Таблица1[[#This Row],[Order ID]],Таблица4[],2,FALSE),"")</f>
        <v/>
      </c>
      <c r="X3160" s="19">
        <f>NOT(IFERROR(VLOOKUP(Таблица1[[#This Row],[Order ID]],Таблица4[],2,FALSE),0))*1</f>
        <v>1</v>
      </c>
      <c r="Y3160" s="19">
        <f>IF(SUMPRODUCT(($F$2:$F3160=F3160)*1)&gt;1,0,1)</f>
        <v>0</v>
      </c>
    </row>
    <row r="3161" spans="1:25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9" t="str">
        <f>VLOOKUP(Таблица1[[#This Row],[Region]],Таблица5[],2,FALSE)</f>
        <v>Cassandra Brandow</v>
      </c>
      <c r="W3161" s="19" t="str">
        <f>IFERROR(VLOOKUP(Таблица1[[#This Row],[Order ID]],Таблица4[],2,FALSE),"")</f>
        <v/>
      </c>
      <c r="X3161" s="19">
        <f>NOT(IFERROR(VLOOKUP(Таблица1[[#This Row],[Order ID]],Таблица4[],2,FALSE),0))*1</f>
        <v>1</v>
      </c>
      <c r="Y3161" s="19">
        <f>IF(SUMPRODUCT(($F$2:$F3161=F3161)*1)&gt;1,0,1)</f>
        <v>0</v>
      </c>
    </row>
    <row r="3162" spans="1:25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9" t="str">
        <f>VLOOKUP(Таблица1[[#This Row],[Region]],Таблица5[],2,FALSE)</f>
        <v>Kelly Williams</v>
      </c>
      <c r="W3162" s="19" t="str">
        <f>IFERROR(VLOOKUP(Таблица1[[#This Row],[Order ID]],Таблица4[],2,FALSE),"")</f>
        <v/>
      </c>
      <c r="X3162" s="19">
        <f>NOT(IFERROR(VLOOKUP(Таблица1[[#This Row],[Order ID]],Таблица4[],2,FALSE),0))*1</f>
        <v>1</v>
      </c>
      <c r="Y3162" s="19">
        <f>IF(SUMPRODUCT(($F$2:$F3162=F3162)*1)&gt;1,0,1)</f>
        <v>1</v>
      </c>
    </row>
    <row r="3163" spans="1:25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9" t="str">
        <f>VLOOKUP(Таблица1[[#This Row],[Region]],Таблица5[],2,FALSE)</f>
        <v>Anna Andreadi</v>
      </c>
      <c r="W3163" s="19" t="str">
        <f>IFERROR(VLOOKUP(Таблица1[[#This Row],[Order ID]],Таблица4[],2,FALSE),"")</f>
        <v/>
      </c>
      <c r="X3163" s="19">
        <f>NOT(IFERROR(VLOOKUP(Таблица1[[#This Row],[Order ID]],Таблица4[],2,FALSE),0))*1</f>
        <v>1</v>
      </c>
      <c r="Y3163" s="19">
        <f>IF(SUMPRODUCT(($F$2:$F3163=F3163)*1)&gt;1,0,1)</f>
        <v>0</v>
      </c>
    </row>
    <row r="3164" spans="1:25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9" t="str">
        <f>VLOOKUP(Таблица1[[#This Row],[Region]],Таблица5[],2,FALSE)</f>
        <v>Anna Andreadi</v>
      </c>
      <c r="W3164" s="19" t="str">
        <f>IFERROR(VLOOKUP(Таблица1[[#This Row],[Order ID]],Таблица4[],2,FALSE),"")</f>
        <v/>
      </c>
      <c r="X3164" s="19">
        <f>NOT(IFERROR(VLOOKUP(Таблица1[[#This Row],[Order ID]],Таблица4[],2,FALSE),0))*1</f>
        <v>1</v>
      </c>
      <c r="Y3164" s="19">
        <f>IF(SUMPRODUCT(($F$2:$F3164=F3164)*1)&gt;1,0,1)</f>
        <v>0</v>
      </c>
    </row>
    <row r="3165" spans="1:25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9" t="str">
        <f>VLOOKUP(Таблица1[[#This Row],[Region]],Таблица5[],2,FALSE)</f>
        <v>Anna Andreadi</v>
      </c>
      <c r="W3165" s="19" t="str">
        <f>IFERROR(VLOOKUP(Таблица1[[#This Row],[Order ID]],Таблица4[],2,FALSE),"")</f>
        <v/>
      </c>
      <c r="X3165" s="19">
        <f>NOT(IFERROR(VLOOKUP(Таблица1[[#This Row],[Order ID]],Таблица4[],2,FALSE),0))*1</f>
        <v>1</v>
      </c>
      <c r="Y3165" s="19">
        <f>IF(SUMPRODUCT(($F$2:$F3165=F3165)*1)&gt;1,0,1)</f>
        <v>0</v>
      </c>
    </row>
    <row r="3166" spans="1:25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9" t="str">
        <f>VLOOKUP(Таблица1[[#This Row],[Region]],Таблица5[],2,FALSE)</f>
        <v>Anna Andreadi</v>
      </c>
      <c r="W3166" s="19" t="str">
        <f>IFERROR(VLOOKUP(Таблица1[[#This Row],[Order ID]],Таблица4[],2,FALSE),"")</f>
        <v/>
      </c>
      <c r="X3166" s="19">
        <f>NOT(IFERROR(VLOOKUP(Таблица1[[#This Row],[Order ID]],Таблица4[],2,FALSE),0))*1</f>
        <v>1</v>
      </c>
      <c r="Y3166" s="19">
        <f>IF(SUMPRODUCT(($F$2:$F3166=F3166)*1)&gt;1,0,1)</f>
        <v>0</v>
      </c>
    </row>
    <row r="3167" spans="1:25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9" t="str">
        <f>VLOOKUP(Таблица1[[#This Row],[Region]],Таблица5[],2,FALSE)</f>
        <v>Anna Andreadi</v>
      </c>
      <c r="W3167" s="19" t="str">
        <f>IFERROR(VLOOKUP(Таблица1[[#This Row],[Order ID]],Таблица4[],2,FALSE),"")</f>
        <v/>
      </c>
      <c r="X3167" s="19">
        <f>NOT(IFERROR(VLOOKUP(Таблица1[[#This Row],[Order ID]],Таблица4[],2,FALSE),0))*1</f>
        <v>1</v>
      </c>
      <c r="Y3167" s="19">
        <f>IF(SUMPRODUCT(($F$2:$F3167=F3167)*1)&gt;1,0,1)</f>
        <v>0</v>
      </c>
    </row>
    <row r="3168" spans="1:25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9" t="str">
        <f>VLOOKUP(Таблица1[[#This Row],[Region]],Таблица5[],2,FALSE)</f>
        <v>Anna Andreadi</v>
      </c>
      <c r="W3168" s="19" t="str">
        <f>IFERROR(VLOOKUP(Таблица1[[#This Row],[Order ID]],Таблица4[],2,FALSE),"")</f>
        <v/>
      </c>
      <c r="X3168" s="19">
        <f>NOT(IFERROR(VLOOKUP(Таблица1[[#This Row],[Order ID]],Таблица4[],2,FALSE),0))*1</f>
        <v>1</v>
      </c>
      <c r="Y3168" s="19">
        <f>IF(SUMPRODUCT(($F$2:$F3168=F3168)*1)&gt;1,0,1)</f>
        <v>0</v>
      </c>
    </row>
    <row r="3169" spans="1:25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9" t="str">
        <f>VLOOKUP(Таблица1[[#This Row],[Region]],Таблица5[],2,FALSE)</f>
        <v>Kelly Williams</v>
      </c>
      <c r="W3169" s="19" t="str">
        <f>IFERROR(VLOOKUP(Таблица1[[#This Row],[Order ID]],Таблица4[],2,FALSE),"")</f>
        <v/>
      </c>
      <c r="X3169" s="19">
        <f>NOT(IFERROR(VLOOKUP(Таблица1[[#This Row],[Order ID]],Таблица4[],2,FALSE),0))*1</f>
        <v>1</v>
      </c>
      <c r="Y3169" s="19">
        <f>IF(SUMPRODUCT(($F$2:$F3169=F3169)*1)&gt;1,0,1)</f>
        <v>0</v>
      </c>
    </row>
    <row r="3170" spans="1:25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9" t="str">
        <f>VLOOKUP(Таблица1[[#This Row],[Region]],Таблица5[],2,FALSE)</f>
        <v>Cassandra Brandow</v>
      </c>
      <c r="W3170" s="19" t="str">
        <f>IFERROR(VLOOKUP(Таблица1[[#This Row],[Order ID]],Таблица4[],2,FALSE),"")</f>
        <v/>
      </c>
      <c r="X3170" s="19">
        <f>NOT(IFERROR(VLOOKUP(Таблица1[[#This Row],[Order ID]],Таблица4[],2,FALSE),0))*1</f>
        <v>1</v>
      </c>
      <c r="Y3170" s="19">
        <f>IF(SUMPRODUCT(($F$2:$F3170=F3170)*1)&gt;1,0,1)</f>
        <v>0</v>
      </c>
    </row>
    <row r="3171" spans="1:25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9" t="str">
        <f>VLOOKUP(Таблица1[[#This Row],[Region]],Таблица5[],2,FALSE)</f>
        <v>Cassandra Brandow</v>
      </c>
      <c r="W3171" s="19" t="str">
        <f>IFERROR(VLOOKUP(Таблица1[[#This Row],[Order ID]],Таблица4[],2,FALSE),"")</f>
        <v/>
      </c>
      <c r="X3171" s="19">
        <f>NOT(IFERROR(VLOOKUP(Таблица1[[#This Row],[Order ID]],Таблица4[],2,FALSE),0))*1</f>
        <v>1</v>
      </c>
      <c r="Y3171" s="19">
        <f>IF(SUMPRODUCT(($F$2:$F3171=F3171)*1)&gt;1,0,1)</f>
        <v>0</v>
      </c>
    </row>
    <row r="3172" spans="1:25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9" t="str">
        <f>VLOOKUP(Таблица1[[#This Row],[Region]],Таблица5[],2,FALSE)</f>
        <v>Cassandra Brandow</v>
      </c>
      <c r="W3172" s="19" t="str">
        <f>IFERROR(VLOOKUP(Таблица1[[#This Row],[Order ID]],Таблица4[],2,FALSE),"")</f>
        <v/>
      </c>
      <c r="X3172" s="19">
        <f>NOT(IFERROR(VLOOKUP(Таблица1[[#This Row],[Order ID]],Таблица4[],2,FALSE),0))*1</f>
        <v>1</v>
      </c>
      <c r="Y3172" s="19">
        <f>IF(SUMPRODUCT(($F$2:$F3172=F3172)*1)&gt;1,0,1)</f>
        <v>0</v>
      </c>
    </row>
    <row r="3173" spans="1:25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9" t="str">
        <f>VLOOKUP(Таблица1[[#This Row],[Region]],Таблица5[],2,FALSE)</f>
        <v>Kelly Williams</v>
      </c>
      <c r="W3173" s="19" t="str">
        <f>IFERROR(VLOOKUP(Таблица1[[#This Row],[Order ID]],Таблица4[],2,FALSE),"")</f>
        <v/>
      </c>
      <c r="X3173" s="19">
        <f>NOT(IFERROR(VLOOKUP(Таблица1[[#This Row],[Order ID]],Таблица4[],2,FALSE),0))*1</f>
        <v>1</v>
      </c>
      <c r="Y3173" s="19">
        <f>IF(SUMPRODUCT(($F$2:$F3173=F3173)*1)&gt;1,0,1)</f>
        <v>0</v>
      </c>
    </row>
    <row r="3174" spans="1:25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9" t="str">
        <f>VLOOKUP(Таблица1[[#This Row],[Region]],Таблица5[],2,FALSE)</f>
        <v>Kelly Williams</v>
      </c>
      <c r="W3174" s="19" t="str">
        <f>IFERROR(VLOOKUP(Таблица1[[#This Row],[Order ID]],Таблица4[],2,FALSE),"")</f>
        <v/>
      </c>
      <c r="X3174" s="19">
        <f>NOT(IFERROR(VLOOKUP(Таблица1[[#This Row],[Order ID]],Таблица4[],2,FALSE),0))*1</f>
        <v>1</v>
      </c>
      <c r="Y3174" s="19">
        <f>IF(SUMPRODUCT(($F$2:$F3174=F3174)*1)&gt;1,0,1)</f>
        <v>0</v>
      </c>
    </row>
    <row r="3175" spans="1:25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9" t="str">
        <f>VLOOKUP(Таблица1[[#This Row],[Region]],Таблица5[],2,FALSE)</f>
        <v>Kelly Williams</v>
      </c>
      <c r="W3175" s="19" t="str">
        <f>IFERROR(VLOOKUP(Таблица1[[#This Row],[Order ID]],Таблица4[],2,FALSE),"")</f>
        <v/>
      </c>
      <c r="X3175" s="19">
        <f>NOT(IFERROR(VLOOKUP(Таблица1[[#This Row],[Order ID]],Таблица4[],2,FALSE),0))*1</f>
        <v>1</v>
      </c>
      <c r="Y3175" s="19">
        <f>IF(SUMPRODUCT(($F$2:$F3175=F3175)*1)&gt;1,0,1)</f>
        <v>0</v>
      </c>
    </row>
    <row r="3176" spans="1:25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9" t="str">
        <f>VLOOKUP(Таблица1[[#This Row],[Region]],Таблица5[],2,FALSE)</f>
        <v>Kelly Williams</v>
      </c>
      <c r="W3176" s="19" t="str">
        <f>IFERROR(VLOOKUP(Таблица1[[#This Row],[Order ID]],Таблица4[],2,FALSE),"")</f>
        <v/>
      </c>
      <c r="X3176" s="19">
        <f>NOT(IFERROR(VLOOKUP(Таблица1[[#This Row],[Order ID]],Таблица4[],2,FALSE),0))*1</f>
        <v>1</v>
      </c>
      <c r="Y3176" s="19">
        <f>IF(SUMPRODUCT(($F$2:$F3176=F3176)*1)&gt;1,0,1)</f>
        <v>0</v>
      </c>
    </row>
    <row r="3177" spans="1:25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9" t="str">
        <f>VLOOKUP(Таблица1[[#This Row],[Region]],Таблица5[],2,FALSE)</f>
        <v>Anna Andreadi</v>
      </c>
      <c r="W3177" s="19" t="str">
        <f>IFERROR(VLOOKUP(Таблица1[[#This Row],[Order ID]],Таблица4[],2,FALSE),"")</f>
        <v/>
      </c>
      <c r="X3177" s="19">
        <f>NOT(IFERROR(VLOOKUP(Таблица1[[#This Row],[Order ID]],Таблица4[],2,FALSE),0))*1</f>
        <v>1</v>
      </c>
      <c r="Y3177" s="19">
        <f>IF(SUMPRODUCT(($F$2:$F3177=F3177)*1)&gt;1,0,1)</f>
        <v>0</v>
      </c>
    </row>
    <row r="3178" spans="1:25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9" t="str">
        <f>VLOOKUP(Таблица1[[#This Row],[Region]],Таблица5[],2,FALSE)</f>
        <v>Anna Andreadi</v>
      </c>
      <c r="W3178" s="19" t="str">
        <f>IFERROR(VLOOKUP(Таблица1[[#This Row],[Order ID]],Таблица4[],2,FALSE),"")</f>
        <v/>
      </c>
      <c r="X3178" s="19">
        <f>NOT(IFERROR(VLOOKUP(Таблица1[[#This Row],[Order ID]],Таблица4[],2,FALSE),0))*1</f>
        <v>1</v>
      </c>
      <c r="Y3178" s="19">
        <f>IF(SUMPRODUCT(($F$2:$F3178=F3178)*1)&gt;1,0,1)</f>
        <v>0</v>
      </c>
    </row>
    <row r="3179" spans="1:25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9" t="str">
        <f>VLOOKUP(Таблица1[[#This Row],[Region]],Таблица5[],2,FALSE)</f>
        <v>Chuck Magee</v>
      </c>
      <c r="W3179" s="19" t="str">
        <f>IFERROR(VLOOKUP(Таблица1[[#This Row],[Order ID]],Таблица4[],2,FALSE),"")</f>
        <v/>
      </c>
      <c r="X3179" s="19">
        <f>NOT(IFERROR(VLOOKUP(Таблица1[[#This Row],[Order ID]],Таблица4[],2,FALSE),0))*1</f>
        <v>1</v>
      </c>
      <c r="Y3179" s="19">
        <f>IF(SUMPRODUCT(($F$2:$F3179=F3179)*1)&gt;1,0,1)</f>
        <v>0</v>
      </c>
    </row>
    <row r="3180" spans="1:25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9" t="str">
        <f>VLOOKUP(Таблица1[[#This Row],[Region]],Таблица5[],2,FALSE)</f>
        <v>Chuck Magee</v>
      </c>
      <c r="W3180" s="19" t="str">
        <f>IFERROR(VLOOKUP(Таблица1[[#This Row],[Order ID]],Таблица4[],2,FALSE),"")</f>
        <v/>
      </c>
      <c r="X3180" s="19">
        <f>NOT(IFERROR(VLOOKUP(Таблица1[[#This Row],[Order ID]],Таблица4[],2,FALSE),0))*1</f>
        <v>1</v>
      </c>
      <c r="Y3180" s="19">
        <f>IF(SUMPRODUCT(($F$2:$F3180=F3180)*1)&gt;1,0,1)</f>
        <v>0</v>
      </c>
    </row>
    <row r="3181" spans="1:25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9" t="str">
        <f>VLOOKUP(Таблица1[[#This Row],[Region]],Таблица5[],2,FALSE)</f>
        <v>Chuck Magee</v>
      </c>
      <c r="W3181" s="19" t="str">
        <f>IFERROR(VLOOKUP(Таблица1[[#This Row],[Order ID]],Таблица4[],2,FALSE),"")</f>
        <v/>
      </c>
      <c r="X3181" s="19">
        <f>NOT(IFERROR(VLOOKUP(Таблица1[[#This Row],[Order ID]],Таблица4[],2,FALSE),0))*1</f>
        <v>1</v>
      </c>
      <c r="Y3181" s="19">
        <f>IF(SUMPRODUCT(($F$2:$F3181=F3181)*1)&gt;1,0,1)</f>
        <v>0</v>
      </c>
    </row>
    <row r="3182" spans="1:25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9" t="str">
        <f>VLOOKUP(Таблица1[[#This Row],[Region]],Таблица5[],2,FALSE)</f>
        <v>Chuck Magee</v>
      </c>
      <c r="W3182" s="19" t="str">
        <f>IFERROR(VLOOKUP(Таблица1[[#This Row],[Order ID]],Таблица4[],2,FALSE),"")</f>
        <v/>
      </c>
      <c r="X3182" s="19">
        <f>NOT(IFERROR(VLOOKUP(Таблица1[[#This Row],[Order ID]],Таблица4[],2,FALSE),0))*1</f>
        <v>1</v>
      </c>
      <c r="Y3182" s="19">
        <f>IF(SUMPRODUCT(($F$2:$F3182=F3182)*1)&gt;1,0,1)</f>
        <v>0</v>
      </c>
    </row>
    <row r="3183" spans="1:25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9" t="str">
        <f>VLOOKUP(Таблица1[[#This Row],[Region]],Таблица5[],2,FALSE)</f>
        <v>Chuck Magee</v>
      </c>
      <c r="W3183" s="19" t="str">
        <f>IFERROR(VLOOKUP(Таблица1[[#This Row],[Order ID]],Таблица4[],2,FALSE),"")</f>
        <v/>
      </c>
      <c r="X3183" s="19">
        <f>NOT(IFERROR(VLOOKUP(Таблица1[[#This Row],[Order ID]],Таблица4[],2,FALSE),0))*1</f>
        <v>1</v>
      </c>
      <c r="Y3183" s="19">
        <f>IF(SUMPRODUCT(($F$2:$F3183=F3183)*1)&gt;1,0,1)</f>
        <v>0</v>
      </c>
    </row>
    <row r="3184" spans="1:25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9" t="str">
        <f>VLOOKUP(Таблица1[[#This Row],[Region]],Таблица5[],2,FALSE)</f>
        <v>Chuck Magee</v>
      </c>
      <c r="W3184" s="19" t="str">
        <f>IFERROR(VLOOKUP(Таблица1[[#This Row],[Order ID]],Таблица4[],2,FALSE),"")</f>
        <v/>
      </c>
      <c r="X3184" s="19">
        <f>NOT(IFERROR(VLOOKUP(Таблица1[[#This Row],[Order ID]],Таблица4[],2,FALSE),0))*1</f>
        <v>1</v>
      </c>
      <c r="Y3184" s="19">
        <f>IF(SUMPRODUCT(($F$2:$F3184=F3184)*1)&gt;1,0,1)</f>
        <v>0</v>
      </c>
    </row>
    <row r="3185" spans="1:25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9" t="str">
        <f>VLOOKUP(Таблица1[[#This Row],[Region]],Таблица5[],2,FALSE)</f>
        <v>Chuck Magee</v>
      </c>
      <c r="W3185" s="19" t="str">
        <f>IFERROR(VLOOKUP(Таблица1[[#This Row],[Order ID]],Таблица4[],2,FALSE),"")</f>
        <v/>
      </c>
      <c r="X3185" s="19">
        <f>NOT(IFERROR(VLOOKUP(Таблица1[[#This Row],[Order ID]],Таблица4[],2,FALSE),0))*1</f>
        <v>1</v>
      </c>
      <c r="Y3185" s="19">
        <f>IF(SUMPRODUCT(($F$2:$F3185=F3185)*1)&gt;1,0,1)</f>
        <v>0</v>
      </c>
    </row>
    <row r="3186" spans="1:25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9" t="str">
        <f>VLOOKUP(Таблица1[[#This Row],[Region]],Таблица5[],2,FALSE)</f>
        <v>Chuck Magee</v>
      </c>
      <c r="W3186" s="19" t="str">
        <f>IFERROR(VLOOKUP(Таблица1[[#This Row],[Order ID]],Таблица4[],2,FALSE),"")</f>
        <v/>
      </c>
      <c r="X3186" s="19">
        <f>NOT(IFERROR(VLOOKUP(Таблица1[[#This Row],[Order ID]],Таблица4[],2,FALSE),0))*1</f>
        <v>1</v>
      </c>
      <c r="Y3186" s="19">
        <f>IF(SUMPRODUCT(($F$2:$F3186=F3186)*1)&gt;1,0,1)</f>
        <v>0</v>
      </c>
    </row>
    <row r="3187" spans="1:25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9" t="str">
        <f>VLOOKUP(Таблица1[[#This Row],[Region]],Таблица5[],2,FALSE)</f>
        <v>Kelly Williams</v>
      </c>
      <c r="W3187" s="19">
        <f>IFERROR(VLOOKUP(Таблица1[[#This Row],[Order ID]],Таблица4[],2,FALSE),"")</f>
        <v>1</v>
      </c>
      <c r="X3187" s="19">
        <f>NOT(IFERROR(VLOOKUP(Таблица1[[#This Row],[Order ID]],Таблица4[],2,FALSE),0))*1</f>
        <v>0</v>
      </c>
      <c r="Y3187" s="19">
        <f>IF(SUMPRODUCT(($F$2:$F3187=F3187)*1)&gt;1,0,1)</f>
        <v>0</v>
      </c>
    </row>
    <row r="3188" spans="1:25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9" t="str">
        <f>VLOOKUP(Таблица1[[#This Row],[Region]],Таблица5[],2,FALSE)</f>
        <v>Kelly Williams</v>
      </c>
      <c r="W3188" s="19">
        <f>IFERROR(VLOOKUP(Таблица1[[#This Row],[Order ID]],Таблица4[],2,FALSE),"")</f>
        <v>1</v>
      </c>
      <c r="X3188" s="19">
        <f>NOT(IFERROR(VLOOKUP(Таблица1[[#This Row],[Order ID]],Таблица4[],2,FALSE),0))*1</f>
        <v>0</v>
      </c>
      <c r="Y3188" s="19">
        <f>IF(SUMPRODUCT(($F$2:$F3188=F3188)*1)&gt;1,0,1)</f>
        <v>0</v>
      </c>
    </row>
    <row r="3189" spans="1:25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9" t="str">
        <f>VLOOKUP(Таблица1[[#This Row],[Region]],Таблица5[],2,FALSE)</f>
        <v>Chuck Magee</v>
      </c>
      <c r="W3189" s="19" t="str">
        <f>IFERROR(VLOOKUP(Таблица1[[#This Row],[Order ID]],Таблица4[],2,FALSE),"")</f>
        <v/>
      </c>
      <c r="X3189" s="19">
        <f>NOT(IFERROR(VLOOKUP(Таблица1[[#This Row],[Order ID]],Таблица4[],2,FALSE),0))*1</f>
        <v>1</v>
      </c>
      <c r="Y3189" s="19">
        <f>IF(SUMPRODUCT(($F$2:$F3189=F3189)*1)&gt;1,0,1)</f>
        <v>0</v>
      </c>
    </row>
    <row r="3190" spans="1:25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9" t="str">
        <f>VLOOKUP(Таблица1[[#This Row],[Region]],Таблица5[],2,FALSE)</f>
        <v>Anna Andreadi</v>
      </c>
      <c r="W3190" s="19" t="str">
        <f>IFERROR(VLOOKUP(Таблица1[[#This Row],[Order ID]],Таблица4[],2,FALSE),"")</f>
        <v/>
      </c>
      <c r="X3190" s="19">
        <f>NOT(IFERROR(VLOOKUP(Таблица1[[#This Row],[Order ID]],Таблица4[],2,FALSE),0))*1</f>
        <v>1</v>
      </c>
      <c r="Y3190" s="19">
        <f>IF(SUMPRODUCT(($F$2:$F3190=F3190)*1)&gt;1,0,1)</f>
        <v>0</v>
      </c>
    </row>
    <row r="3191" spans="1:25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9" t="str">
        <f>VLOOKUP(Таблица1[[#This Row],[Region]],Таблица5[],2,FALSE)</f>
        <v>Anna Andreadi</v>
      </c>
      <c r="W3191" s="19" t="str">
        <f>IFERROR(VLOOKUP(Таблица1[[#This Row],[Order ID]],Таблица4[],2,FALSE),"")</f>
        <v/>
      </c>
      <c r="X3191" s="19">
        <f>NOT(IFERROR(VLOOKUP(Таблица1[[#This Row],[Order ID]],Таблица4[],2,FALSE),0))*1</f>
        <v>1</v>
      </c>
      <c r="Y3191" s="19">
        <f>IF(SUMPRODUCT(($F$2:$F3191=F3191)*1)&gt;1,0,1)</f>
        <v>0</v>
      </c>
    </row>
    <row r="3192" spans="1:25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9" t="str">
        <f>VLOOKUP(Таблица1[[#This Row],[Region]],Таблица5[],2,FALSE)</f>
        <v>Kelly Williams</v>
      </c>
      <c r="W3192" s="19" t="str">
        <f>IFERROR(VLOOKUP(Таблица1[[#This Row],[Order ID]],Таблица4[],2,FALSE),"")</f>
        <v/>
      </c>
      <c r="X3192" s="19">
        <f>NOT(IFERROR(VLOOKUP(Таблица1[[#This Row],[Order ID]],Таблица4[],2,FALSE),0))*1</f>
        <v>1</v>
      </c>
      <c r="Y3192" s="19">
        <f>IF(SUMPRODUCT(($F$2:$F3192=F3192)*1)&gt;1,0,1)</f>
        <v>0</v>
      </c>
    </row>
    <row r="3193" spans="1:25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9" t="str">
        <f>VLOOKUP(Таблица1[[#This Row],[Region]],Таблица5[],2,FALSE)</f>
        <v>Chuck Magee</v>
      </c>
      <c r="W3193" s="19" t="str">
        <f>IFERROR(VLOOKUP(Таблица1[[#This Row],[Order ID]],Таблица4[],2,FALSE),"")</f>
        <v/>
      </c>
      <c r="X3193" s="19">
        <f>NOT(IFERROR(VLOOKUP(Таблица1[[#This Row],[Order ID]],Таблица4[],2,FALSE),0))*1</f>
        <v>1</v>
      </c>
      <c r="Y3193" s="19">
        <f>IF(SUMPRODUCT(($F$2:$F3193=F3193)*1)&gt;1,0,1)</f>
        <v>0</v>
      </c>
    </row>
    <row r="3194" spans="1:25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9" t="str">
        <f>VLOOKUP(Таблица1[[#This Row],[Region]],Таблица5[],2,FALSE)</f>
        <v>Kelly Williams</v>
      </c>
      <c r="W3194" s="19" t="str">
        <f>IFERROR(VLOOKUP(Таблица1[[#This Row],[Order ID]],Таблица4[],2,FALSE),"")</f>
        <v/>
      </c>
      <c r="X3194" s="19">
        <f>NOT(IFERROR(VLOOKUP(Таблица1[[#This Row],[Order ID]],Таблица4[],2,FALSE),0))*1</f>
        <v>1</v>
      </c>
      <c r="Y3194" s="19">
        <f>IF(SUMPRODUCT(($F$2:$F3194=F3194)*1)&gt;1,0,1)</f>
        <v>0</v>
      </c>
    </row>
    <row r="3195" spans="1:25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9" t="str">
        <f>VLOOKUP(Таблица1[[#This Row],[Region]],Таблица5[],2,FALSE)</f>
        <v>Kelly Williams</v>
      </c>
      <c r="W3195" s="19" t="str">
        <f>IFERROR(VLOOKUP(Таблица1[[#This Row],[Order ID]],Таблица4[],2,FALSE),"")</f>
        <v/>
      </c>
      <c r="X3195" s="19">
        <f>NOT(IFERROR(VLOOKUP(Таблица1[[#This Row],[Order ID]],Таблица4[],2,FALSE),0))*1</f>
        <v>1</v>
      </c>
      <c r="Y3195" s="19">
        <f>IF(SUMPRODUCT(($F$2:$F3195=F3195)*1)&gt;1,0,1)</f>
        <v>1</v>
      </c>
    </row>
    <row r="3196" spans="1:25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9" t="str">
        <f>VLOOKUP(Таблица1[[#This Row],[Region]],Таблица5[],2,FALSE)</f>
        <v>Kelly Williams</v>
      </c>
      <c r="W3196" s="19" t="str">
        <f>IFERROR(VLOOKUP(Таблица1[[#This Row],[Order ID]],Таблица4[],2,FALSE),"")</f>
        <v/>
      </c>
      <c r="X3196" s="19">
        <f>NOT(IFERROR(VLOOKUP(Таблица1[[#This Row],[Order ID]],Таблица4[],2,FALSE),0))*1</f>
        <v>1</v>
      </c>
      <c r="Y3196" s="19">
        <f>IF(SUMPRODUCT(($F$2:$F3196=F3196)*1)&gt;1,0,1)</f>
        <v>0</v>
      </c>
    </row>
    <row r="3197" spans="1:25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9" t="str">
        <f>VLOOKUP(Таблица1[[#This Row],[Region]],Таблица5[],2,FALSE)</f>
        <v>Cassandra Brandow</v>
      </c>
      <c r="W3197" s="19" t="str">
        <f>IFERROR(VLOOKUP(Таблица1[[#This Row],[Order ID]],Таблица4[],2,FALSE),"")</f>
        <v/>
      </c>
      <c r="X3197" s="19">
        <f>NOT(IFERROR(VLOOKUP(Таблица1[[#This Row],[Order ID]],Таблица4[],2,FALSE),0))*1</f>
        <v>1</v>
      </c>
      <c r="Y3197" s="19">
        <f>IF(SUMPRODUCT(($F$2:$F3197=F3197)*1)&gt;1,0,1)</f>
        <v>0</v>
      </c>
    </row>
    <row r="3198" spans="1:25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9" t="str">
        <f>VLOOKUP(Таблица1[[#This Row],[Region]],Таблица5[],2,FALSE)</f>
        <v>Chuck Magee</v>
      </c>
      <c r="W3198" s="19" t="str">
        <f>IFERROR(VLOOKUP(Таблица1[[#This Row],[Order ID]],Таблица4[],2,FALSE),"")</f>
        <v/>
      </c>
      <c r="X3198" s="19">
        <f>NOT(IFERROR(VLOOKUP(Таблица1[[#This Row],[Order ID]],Таблица4[],2,FALSE),0))*1</f>
        <v>1</v>
      </c>
      <c r="Y3198" s="19">
        <f>IF(SUMPRODUCT(($F$2:$F3198=F3198)*1)&gt;1,0,1)</f>
        <v>0</v>
      </c>
    </row>
    <row r="3199" spans="1:25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9" t="str">
        <f>VLOOKUP(Таблица1[[#This Row],[Region]],Таблица5[],2,FALSE)</f>
        <v>Anna Andreadi</v>
      </c>
      <c r="W3199" s="19" t="str">
        <f>IFERROR(VLOOKUP(Таблица1[[#This Row],[Order ID]],Таблица4[],2,FALSE),"")</f>
        <v/>
      </c>
      <c r="X3199" s="19">
        <f>NOT(IFERROR(VLOOKUP(Таблица1[[#This Row],[Order ID]],Таблица4[],2,FALSE),0))*1</f>
        <v>1</v>
      </c>
      <c r="Y3199" s="19">
        <f>IF(SUMPRODUCT(($F$2:$F3199=F3199)*1)&gt;1,0,1)</f>
        <v>0</v>
      </c>
    </row>
    <row r="3200" spans="1:25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9" t="str">
        <f>VLOOKUP(Таблица1[[#This Row],[Region]],Таблица5[],2,FALSE)</f>
        <v>Cassandra Brandow</v>
      </c>
      <c r="W3200" s="19" t="str">
        <f>IFERROR(VLOOKUP(Таблица1[[#This Row],[Order ID]],Таблица4[],2,FALSE),"")</f>
        <v/>
      </c>
      <c r="X3200" s="19">
        <f>NOT(IFERROR(VLOOKUP(Таблица1[[#This Row],[Order ID]],Таблица4[],2,FALSE),0))*1</f>
        <v>1</v>
      </c>
      <c r="Y3200" s="19">
        <f>IF(SUMPRODUCT(($F$2:$F3200=F3200)*1)&gt;1,0,1)</f>
        <v>0</v>
      </c>
    </row>
    <row r="3201" spans="1:25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9" t="str">
        <f>VLOOKUP(Таблица1[[#This Row],[Region]],Таблица5[],2,FALSE)</f>
        <v>Chuck Magee</v>
      </c>
      <c r="W3201" s="19" t="str">
        <f>IFERROR(VLOOKUP(Таблица1[[#This Row],[Order ID]],Таблица4[],2,FALSE),"")</f>
        <v/>
      </c>
      <c r="X3201" s="19">
        <f>NOT(IFERROR(VLOOKUP(Таблица1[[#This Row],[Order ID]],Таблица4[],2,FALSE),0))*1</f>
        <v>1</v>
      </c>
      <c r="Y3201" s="19">
        <f>IF(SUMPRODUCT(($F$2:$F3201=F3201)*1)&gt;1,0,1)</f>
        <v>1</v>
      </c>
    </row>
    <row r="3202" spans="1:25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9" t="str">
        <f>VLOOKUP(Таблица1[[#This Row],[Region]],Таблица5[],2,FALSE)</f>
        <v>Chuck Magee</v>
      </c>
      <c r="W3202" s="19" t="str">
        <f>IFERROR(VLOOKUP(Таблица1[[#This Row],[Order ID]],Таблица4[],2,FALSE),"")</f>
        <v/>
      </c>
      <c r="X3202" s="19">
        <f>NOT(IFERROR(VLOOKUP(Таблица1[[#This Row],[Order ID]],Таблица4[],2,FALSE),0))*1</f>
        <v>1</v>
      </c>
      <c r="Y3202" s="19">
        <f>IF(SUMPRODUCT(($F$2:$F3202=F3202)*1)&gt;1,0,1)</f>
        <v>0</v>
      </c>
    </row>
    <row r="3203" spans="1:25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9" t="str">
        <f>VLOOKUP(Таблица1[[#This Row],[Region]],Таблица5[],2,FALSE)</f>
        <v>Chuck Magee</v>
      </c>
      <c r="W3203" s="19" t="str">
        <f>IFERROR(VLOOKUP(Таблица1[[#This Row],[Order ID]],Таблица4[],2,FALSE),"")</f>
        <v/>
      </c>
      <c r="X3203" s="19">
        <f>NOT(IFERROR(VLOOKUP(Таблица1[[#This Row],[Order ID]],Таблица4[],2,FALSE),0))*1</f>
        <v>1</v>
      </c>
      <c r="Y3203" s="19">
        <f>IF(SUMPRODUCT(($F$2:$F3203=F3203)*1)&gt;1,0,1)</f>
        <v>0</v>
      </c>
    </row>
    <row r="3204" spans="1:25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9" t="str">
        <f>VLOOKUP(Таблица1[[#This Row],[Region]],Таблица5[],2,FALSE)</f>
        <v>Anna Andreadi</v>
      </c>
      <c r="W3204" s="19" t="str">
        <f>IFERROR(VLOOKUP(Таблица1[[#This Row],[Order ID]],Таблица4[],2,FALSE),"")</f>
        <v/>
      </c>
      <c r="X3204" s="19">
        <f>NOT(IFERROR(VLOOKUP(Таблица1[[#This Row],[Order ID]],Таблица4[],2,FALSE),0))*1</f>
        <v>1</v>
      </c>
      <c r="Y3204" s="19">
        <f>IF(SUMPRODUCT(($F$2:$F3204=F3204)*1)&gt;1,0,1)</f>
        <v>0</v>
      </c>
    </row>
    <row r="3205" spans="1:25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9" t="str">
        <f>VLOOKUP(Таблица1[[#This Row],[Region]],Таблица5[],2,FALSE)</f>
        <v>Anna Andreadi</v>
      </c>
      <c r="W3205" s="19" t="str">
        <f>IFERROR(VLOOKUP(Таблица1[[#This Row],[Order ID]],Таблица4[],2,FALSE),"")</f>
        <v/>
      </c>
      <c r="X3205" s="19">
        <f>NOT(IFERROR(VLOOKUP(Таблица1[[#This Row],[Order ID]],Таблица4[],2,FALSE),0))*1</f>
        <v>1</v>
      </c>
      <c r="Y3205" s="19">
        <f>IF(SUMPRODUCT(($F$2:$F3205=F3205)*1)&gt;1,0,1)</f>
        <v>0</v>
      </c>
    </row>
    <row r="3206" spans="1:25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9" t="str">
        <f>VLOOKUP(Таблица1[[#This Row],[Region]],Таблица5[],2,FALSE)</f>
        <v>Anna Andreadi</v>
      </c>
      <c r="W3206" s="19" t="str">
        <f>IFERROR(VLOOKUP(Таблица1[[#This Row],[Order ID]],Таблица4[],2,FALSE),"")</f>
        <v/>
      </c>
      <c r="X3206" s="19">
        <f>NOT(IFERROR(VLOOKUP(Таблица1[[#This Row],[Order ID]],Таблица4[],2,FALSE),0))*1</f>
        <v>1</v>
      </c>
      <c r="Y3206" s="19">
        <f>IF(SUMPRODUCT(($F$2:$F3206=F3206)*1)&gt;1,0,1)</f>
        <v>0</v>
      </c>
    </row>
    <row r="3207" spans="1:25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9" t="str">
        <f>VLOOKUP(Таблица1[[#This Row],[Region]],Таблица5[],2,FALSE)</f>
        <v>Anna Andreadi</v>
      </c>
      <c r="W3207" s="19" t="str">
        <f>IFERROR(VLOOKUP(Таблица1[[#This Row],[Order ID]],Таблица4[],2,FALSE),"")</f>
        <v/>
      </c>
      <c r="X3207" s="19">
        <f>NOT(IFERROR(VLOOKUP(Таблица1[[#This Row],[Order ID]],Таблица4[],2,FALSE),0))*1</f>
        <v>1</v>
      </c>
      <c r="Y3207" s="19">
        <f>IF(SUMPRODUCT(($F$2:$F3207=F3207)*1)&gt;1,0,1)</f>
        <v>0</v>
      </c>
    </row>
    <row r="3208" spans="1:25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9" t="str">
        <f>VLOOKUP(Таблица1[[#This Row],[Region]],Таблица5[],2,FALSE)</f>
        <v>Anna Andreadi</v>
      </c>
      <c r="W3208" s="19" t="str">
        <f>IFERROR(VLOOKUP(Таблица1[[#This Row],[Order ID]],Таблица4[],2,FALSE),"")</f>
        <v/>
      </c>
      <c r="X3208" s="19">
        <f>NOT(IFERROR(VLOOKUP(Таблица1[[#This Row],[Order ID]],Таблица4[],2,FALSE),0))*1</f>
        <v>1</v>
      </c>
      <c r="Y3208" s="19">
        <f>IF(SUMPRODUCT(($F$2:$F3208=F3208)*1)&gt;1,0,1)</f>
        <v>0</v>
      </c>
    </row>
    <row r="3209" spans="1:25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9" t="str">
        <f>VLOOKUP(Таблица1[[#This Row],[Region]],Таблица5[],2,FALSE)</f>
        <v>Anna Andreadi</v>
      </c>
      <c r="W3209" s="19" t="str">
        <f>IFERROR(VLOOKUP(Таблица1[[#This Row],[Order ID]],Таблица4[],2,FALSE),"")</f>
        <v/>
      </c>
      <c r="X3209" s="19">
        <f>NOT(IFERROR(VLOOKUP(Таблица1[[#This Row],[Order ID]],Таблица4[],2,FALSE),0))*1</f>
        <v>1</v>
      </c>
      <c r="Y3209" s="19">
        <f>IF(SUMPRODUCT(($F$2:$F3209=F3209)*1)&gt;1,0,1)</f>
        <v>0</v>
      </c>
    </row>
    <row r="3210" spans="1:25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9" t="str">
        <f>VLOOKUP(Таблица1[[#This Row],[Region]],Таблица5[],2,FALSE)</f>
        <v>Anna Andreadi</v>
      </c>
      <c r="W3210" s="19" t="str">
        <f>IFERROR(VLOOKUP(Таблица1[[#This Row],[Order ID]],Таблица4[],2,FALSE),"")</f>
        <v/>
      </c>
      <c r="X3210" s="19">
        <f>NOT(IFERROR(VLOOKUP(Таблица1[[#This Row],[Order ID]],Таблица4[],2,FALSE),0))*1</f>
        <v>1</v>
      </c>
      <c r="Y3210" s="19">
        <f>IF(SUMPRODUCT(($F$2:$F3210=F3210)*1)&gt;1,0,1)</f>
        <v>0</v>
      </c>
    </row>
    <row r="3211" spans="1:25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9" t="str">
        <f>VLOOKUP(Таблица1[[#This Row],[Region]],Таблица5[],2,FALSE)</f>
        <v>Anna Andreadi</v>
      </c>
      <c r="W3211" s="19" t="str">
        <f>IFERROR(VLOOKUP(Таблица1[[#This Row],[Order ID]],Таблица4[],2,FALSE),"")</f>
        <v/>
      </c>
      <c r="X3211" s="19">
        <f>NOT(IFERROR(VLOOKUP(Таблица1[[#This Row],[Order ID]],Таблица4[],2,FALSE),0))*1</f>
        <v>1</v>
      </c>
      <c r="Y3211" s="19">
        <f>IF(SUMPRODUCT(($F$2:$F3211=F3211)*1)&gt;1,0,1)</f>
        <v>0</v>
      </c>
    </row>
    <row r="3212" spans="1:25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9" t="str">
        <f>VLOOKUP(Таблица1[[#This Row],[Region]],Таблица5[],2,FALSE)</f>
        <v>Kelly Williams</v>
      </c>
      <c r="W3212" s="19" t="str">
        <f>IFERROR(VLOOKUP(Таблица1[[#This Row],[Order ID]],Таблица4[],2,FALSE),"")</f>
        <v/>
      </c>
      <c r="X3212" s="19">
        <f>NOT(IFERROR(VLOOKUP(Таблица1[[#This Row],[Order ID]],Таблица4[],2,FALSE),0))*1</f>
        <v>1</v>
      </c>
      <c r="Y3212" s="19">
        <f>IF(SUMPRODUCT(($F$2:$F3212=F3212)*1)&gt;1,0,1)</f>
        <v>0</v>
      </c>
    </row>
    <row r="3213" spans="1:25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9" t="str">
        <f>VLOOKUP(Таблица1[[#This Row],[Region]],Таблица5[],2,FALSE)</f>
        <v>Kelly Williams</v>
      </c>
      <c r="W3213" s="19" t="str">
        <f>IFERROR(VLOOKUP(Таблица1[[#This Row],[Order ID]],Таблица4[],2,FALSE),"")</f>
        <v/>
      </c>
      <c r="X3213" s="19">
        <f>NOT(IFERROR(VLOOKUP(Таблица1[[#This Row],[Order ID]],Таблица4[],2,FALSE),0))*1</f>
        <v>1</v>
      </c>
      <c r="Y3213" s="19">
        <f>IF(SUMPRODUCT(($F$2:$F3213=F3213)*1)&gt;1,0,1)</f>
        <v>0</v>
      </c>
    </row>
    <row r="3214" spans="1:25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9" t="str">
        <f>VLOOKUP(Таблица1[[#This Row],[Region]],Таблица5[],2,FALSE)</f>
        <v>Kelly Williams</v>
      </c>
      <c r="W3214" s="19" t="str">
        <f>IFERROR(VLOOKUP(Таблица1[[#This Row],[Order ID]],Таблица4[],2,FALSE),"")</f>
        <v/>
      </c>
      <c r="X3214" s="19">
        <f>NOT(IFERROR(VLOOKUP(Таблица1[[#This Row],[Order ID]],Таблица4[],2,FALSE),0))*1</f>
        <v>1</v>
      </c>
      <c r="Y3214" s="19">
        <f>IF(SUMPRODUCT(($F$2:$F3214=F3214)*1)&gt;1,0,1)</f>
        <v>0</v>
      </c>
    </row>
    <row r="3215" spans="1:25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9" t="str">
        <f>VLOOKUP(Таблица1[[#This Row],[Region]],Таблица5[],2,FALSE)</f>
        <v>Chuck Magee</v>
      </c>
      <c r="W3215" s="19" t="str">
        <f>IFERROR(VLOOKUP(Таблица1[[#This Row],[Order ID]],Таблица4[],2,FALSE),"")</f>
        <v/>
      </c>
      <c r="X3215" s="19">
        <f>NOT(IFERROR(VLOOKUP(Таблица1[[#This Row],[Order ID]],Таблица4[],2,FALSE),0))*1</f>
        <v>1</v>
      </c>
      <c r="Y3215" s="19">
        <f>IF(SUMPRODUCT(($F$2:$F3215=F3215)*1)&gt;1,0,1)</f>
        <v>0</v>
      </c>
    </row>
    <row r="3216" spans="1:25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9" t="str">
        <f>VLOOKUP(Таблица1[[#This Row],[Region]],Таблица5[],2,FALSE)</f>
        <v>Chuck Magee</v>
      </c>
      <c r="W3216" s="19" t="str">
        <f>IFERROR(VLOOKUP(Таблица1[[#This Row],[Order ID]],Таблица4[],2,FALSE),"")</f>
        <v/>
      </c>
      <c r="X3216" s="19">
        <f>NOT(IFERROR(VLOOKUP(Таблица1[[#This Row],[Order ID]],Таблица4[],2,FALSE),0))*1</f>
        <v>1</v>
      </c>
      <c r="Y3216" s="19">
        <f>IF(SUMPRODUCT(($F$2:$F3216=F3216)*1)&gt;1,0,1)</f>
        <v>0</v>
      </c>
    </row>
    <row r="3217" spans="1:25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9" t="str">
        <f>VLOOKUP(Таблица1[[#This Row],[Region]],Таблица5[],2,FALSE)</f>
        <v>Anna Andreadi</v>
      </c>
      <c r="W3217" s="19" t="str">
        <f>IFERROR(VLOOKUP(Таблица1[[#This Row],[Order ID]],Таблица4[],2,FALSE),"")</f>
        <v/>
      </c>
      <c r="X3217" s="19">
        <f>NOT(IFERROR(VLOOKUP(Таблица1[[#This Row],[Order ID]],Таблица4[],2,FALSE),0))*1</f>
        <v>1</v>
      </c>
      <c r="Y3217" s="19">
        <f>IF(SUMPRODUCT(($F$2:$F3217=F3217)*1)&gt;1,0,1)</f>
        <v>0</v>
      </c>
    </row>
    <row r="3218" spans="1:25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9" t="str">
        <f>VLOOKUP(Таблица1[[#This Row],[Region]],Таблица5[],2,FALSE)</f>
        <v>Anna Andreadi</v>
      </c>
      <c r="W3218" s="19" t="str">
        <f>IFERROR(VLOOKUP(Таблица1[[#This Row],[Order ID]],Таблица4[],2,FALSE),"")</f>
        <v/>
      </c>
      <c r="X3218" s="19">
        <f>NOT(IFERROR(VLOOKUP(Таблица1[[#This Row],[Order ID]],Таблица4[],2,FALSE),0))*1</f>
        <v>1</v>
      </c>
      <c r="Y3218" s="19">
        <f>IF(SUMPRODUCT(($F$2:$F3218=F3218)*1)&gt;1,0,1)</f>
        <v>0</v>
      </c>
    </row>
    <row r="3219" spans="1:25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9" t="str">
        <f>VLOOKUP(Таблица1[[#This Row],[Region]],Таблица5[],2,FALSE)</f>
        <v>Chuck Magee</v>
      </c>
      <c r="W3219" s="19" t="str">
        <f>IFERROR(VLOOKUP(Таблица1[[#This Row],[Order ID]],Таблица4[],2,FALSE),"")</f>
        <v/>
      </c>
      <c r="X3219" s="19">
        <f>NOT(IFERROR(VLOOKUP(Таблица1[[#This Row],[Order ID]],Таблица4[],2,FALSE),0))*1</f>
        <v>1</v>
      </c>
      <c r="Y3219" s="19">
        <f>IF(SUMPRODUCT(($F$2:$F3219=F3219)*1)&gt;1,0,1)</f>
        <v>0</v>
      </c>
    </row>
    <row r="3220" spans="1:25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9" t="str">
        <f>VLOOKUP(Таблица1[[#This Row],[Region]],Таблица5[],2,FALSE)</f>
        <v>Chuck Magee</v>
      </c>
      <c r="W3220" s="19" t="str">
        <f>IFERROR(VLOOKUP(Таблица1[[#This Row],[Order ID]],Таблица4[],2,FALSE),"")</f>
        <v/>
      </c>
      <c r="X3220" s="19">
        <f>NOT(IFERROR(VLOOKUP(Таблица1[[#This Row],[Order ID]],Таблица4[],2,FALSE),0))*1</f>
        <v>1</v>
      </c>
      <c r="Y3220" s="19">
        <f>IF(SUMPRODUCT(($F$2:$F3220=F3220)*1)&gt;1,0,1)</f>
        <v>0</v>
      </c>
    </row>
    <row r="3221" spans="1:25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9" t="str">
        <f>VLOOKUP(Таблица1[[#This Row],[Region]],Таблица5[],2,FALSE)</f>
        <v>Chuck Magee</v>
      </c>
      <c r="W3221" s="19">
        <f>IFERROR(VLOOKUP(Таблица1[[#This Row],[Order ID]],Таблица4[],2,FALSE),"")</f>
        <v>1</v>
      </c>
      <c r="X3221" s="19">
        <f>NOT(IFERROR(VLOOKUP(Таблица1[[#This Row],[Order ID]],Таблица4[],2,FALSE),0))*1</f>
        <v>0</v>
      </c>
      <c r="Y3221" s="19">
        <f>IF(SUMPRODUCT(($F$2:$F3221=F3221)*1)&gt;1,0,1)</f>
        <v>0</v>
      </c>
    </row>
    <row r="3222" spans="1:25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9" t="str">
        <f>VLOOKUP(Таблица1[[#This Row],[Region]],Таблица5[],2,FALSE)</f>
        <v>Chuck Magee</v>
      </c>
      <c r="W3222" s="19">
        <f>IFERROR(VLOOKUP(Таблица1[[#This Row],[Order ID]],Таблица4[],2,FALSE),"")</f>
        <v>1</v>
      </c>
      <c r="X3222" s="19">
        <f>NOT(IFERROR(VLOOKUP(Таблица1[[#This Row],[Order ID]],Таблица4[],2,FALSE),0))*1</f>
        <v>0</v>
      </c>
      <c r="Y3222" s="19">
        <f>IF(SUMPRODUCT(($F$2:$F3222=F3222)*1)&gt;1,0,1)</f>
        <v>0</v>
      </c>
    </row>
    <row r="3223" spans="1:25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9" t="str">
        <f>VLOOKUP(Таблица1[[#This Row],[Region]],Таблица5[],2,FALSE)</f>
        <v>Chuck Magee</v>
      </c>
      <c r="W3223" s="19">
        <f>IFERROR(VLOOKUP(Таблица1[[#This Row],[Order ID]],Таблица4[],2,FALSE),"")</f>
        <v>1</v>
      </c>
      <c r="X3223" s="19">
        <f>NOT(IFERROR(VLOOKUP(Таблица1[[#This Row],[Order ID]],Таблица4[],2,FALSE),0))*1</f>
        <v>0</v>
      </c>
      <c r="Y3223" s="19">
        <f>IF(SUMPRODUCT(($F$2:$F3223=F3223)*1)&gt;1,0,1)</f>
        <v>0</v>
      </c>
    </row>
    <row r="3224" spans="1:25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9" t="str">
        <f>VLOOKUP(Таблица1[[#This Row],[Region]],Таблица5[],2,FALSE)</f>
        <v>Anna Andreadi</v>
      </c>
      <c r="W3224" s="19" t="str">
        <f>IFERROR(VLOOKUP(Таблица1[[#This Row],[Order ID]],Таблица4[],2,FALSE),"")</f>
        <v/>
      </c>
      <c r="X3224" s="19">
        <f>NOT(IFERROR(VLOOKUP(Таблица1[[#This Row],[Order ID]],Таблица4[],2,FALSE),0))*1</f>
        <v>1</v>
      </c>
      <c r="Y3224" s="19">
        <f>IF(SUMPRODUCT(($F$2:$F3224=F3224)*1)&gt;1,0,1)</f>
        <v>0</v>
      </c>
    </row>
    <row r="3225" spans="1:25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9" t="str">
        <f>VLOOKUP(Таблица1[[#This Row],[Region]],Таблица5[],2,FALSE)</f>
        <v>Anna Andreadi</v>
      </c>
      <c r="W3225" s="19" t="str">
        <f>IFERROR(VLOOKUP(Таблица1[[#This Row],[Order ID]],Таблица4[],2,FALSE),"")</f>
        <v/>
      </c>
      <c r="X3225" s="19">
        <f>NOT(IFERROR(VLOOKUP(Таблица1[[#This Row],[Order ID]],Таблица4[],2,FALSE),0))*1</f>
        <v>1</v>
      </c>
      <c r="Y3225" s="19">
        <f>IF(SUMPRODUCT(($F$2:$F3225=F3225)*1)&gt;1,0,1)</f>
        <v>0</v>
      </c>
    </row>
    <row r="3226" spans="1:25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9" t="str">
        <f>VLOOKUP(Таблица1[[#This Row],[Region]],Таблица5[],2,FALSE)</f>
        <v>Anna Andreadi</v>
      </c>
      <c r="W3226" s="19" t="str">
        <f>IFERROR(VLOOKUP(Таблица1[[#This Row],[Order ID]],Таблица4[],2,FALSE),"")</f>
        <v/>
      </c>
      <c r="X3226" s="19">
        <f>NOT(IFERROR(VLOOKUP(Таблица1[[#This Row],[Order ID]],Таблица4[],2,FALSE),0))*1</f>
        <v>1</v>
      </c>
      <c r="Y3226" s="19">
        <f>IF(SUMPRODUCT(($F$2:$F3226=F3226)*1)&gt;1,0,1)</f>
        <v>0</v>
      </c>
    </row>
    <row r="3227" spans="1:25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9" t="str">
        <f>VLOOKUP(Таблица1[[#This Row],[Region]],Таблица5[],2,FALSE)</f>
        <v>Anna Andreadi</v>
      </c>
      <c r="W3227" s="19" t="str">
        <f>IFERROR(VLOOKUP(Таблица1[[#This Row],[Order ID]],Таблица4[],2,FALSE),"")</f>
        <v/>
      </c>
      <c r="X3227" s="19">
        <f>NOT(IFERROR(VLOOKUP(Таблица1[[#This Row],[Order ID]],Таблица4[],2,FALSE),0))*1</f>
        <v>1</v>
      </c>
      <c r="Y3227" s="19">
        <f>IF(SUMPRODUCT(($F$2:$F3227=F3227)*1)&gt;1,0,1)</f>
        <v>0</v>
      </c>
    </row>
    <row r="3228" spans="1:25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9" t="str">
        <f>VLOOKUP(Таблица1[[#This Row],[Region]],Таблица5[],2,FALSE)</f>
        <v>Anna Andreadi</v>
      </c>
      <c r="W3228" s="19" t="str">
        <f>IFERROR(VLOOKUP(Таблица1[[#This Row],[Order ID]],Таблица4[],2,FALSE),"")</f>
        <v/>
      </c>
      <c r="X3228" s="19">
        <f>NOT(IFERROR(VLOOKUP(Таблица1[[#This Row],[Order ID]],Таблица4[],2,FALSE),0))*1</f>
        <v>1</v>
      </c>
      <c r="Y3228" s="19">
        <f>IF(SUMPRODUCT(($F$2:$F3228=F3228)*1)&gt;1,0,1)</f>
        <v>0</v>
      </c>
    </row>
    <row r="3229" spans="1:25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9" t="str">
        <f>VLOOKUP(Таблица1[[#This Row],[Region]],Таблица5[],2,FALSE)</f>
        <v>Anna Andreadi</v>
      </c>
      <c r="W3229" s="19" t="str">
        <f>IFERROR(VLOOKUP(Таблица1[[#This Row],[Order ID]],Таблица4[],2,FALSE),"")</f>
        <v/>
      </c>
      <c r="X3229" s="19">
        <f>NOT(IFERROR(VLOOKUP(Таблица1[[#This Row],[Order ID]],Таблица4[],2,FALSE),0))*1</f>
        <v>1</v>
      </c>
      <c r="Y3229" s="19">
        <f>IF(SUMPRODUCT(($F$2:$F3229=F3229)*1)&gt;1,0,1)</f>
        <v>0</v>
      </c>
    </row>
    <row r="3230" spans="1:25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9" t="str">
        <f>VLOOKUP(Таблица1[[#This Row],[Region]],Таблица5[],2,FALSE)</f>
        <v>Anna Andreadi</v>
      </c>
      <c r="W3230" s="19" t="str">
        <f>IFERROR(VLOOKUP(Таблица1[[#This Row],[Order ID]],Таблица4[],2,FALSE),"")</f>
        <v/>
      </c>
      <c r="X3230" s="19">
        <f>NOT(IFERROR(VLOOKUP(Таблица1[[#This Row],[Order ID]],Таблица4[],2,FALSE),0))*1</f>
        <v>1</v>
      </c>
      <c r="Y3230" s="19">
        <f>IF(SUMPRODUCT(($F$2:$F3230=F3230)*1)&gt;1,0,1)</f>
        <v>0</v>
      </c>
    </row>
    <row r="3231" spans="1:25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9" t="str">
        <f>VLOOKUP(Таблица1[[#This Row],[Region]],Таблица5[],2,FALSE)</f>
        <v>Chuck Magee</v>
      </c>
      <c r="W3231" s="19" t="str">
        <f>IFERROR(VLOOKUP(Таблица1[[#This Row],[Order ID]],Таблица4[],2,FALSE),"")</f>
        <v/>
      </c>
      <c r="X3231" s="19">
        <f>NOT(IFERROR(VLOOKUP(Таблица1[[#This Row],[Order ID]],Таблица4[],2,FALSE),0))*1</f>
        <v>1</v>
      </c>
      <c r="Y3231" s="19">
        <f>IF(SUMPRODUCT(($F$2:$F3231=F3231)*1)&gt;1,0,1)</f>
        <v>0</v>
      </c>
    </row>
    <row r="3232" spans="1:25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9" t="str">
        <f>VLOOKUP(Таблица1[[#This Row],[Region]],Таблица5[],2,FALSE)</f>
        <v>Chuck Magee</v>
      </c>
      <c r="W3232" s="19" t="str">
        <f>IFERROR(VLOOKUP(Таблица1[[#This Row],[Order ID]],Таблица4[],2,FALSE),"")</f>
        <v/>
      </c>
      <c r="X3232" s="19">
        <f>NOT(IFERROR(VLOOKUP(Таблица1[[#This Row],[Order ID]],Таблица4[],2,FALSE),0))*1</f>
        <v>1</v>
      </c>
      <c r="Y3232" s="19">
        <f>IF(SUMPRODUCT(($F$2:$F3232=F3232)*1)&gt;1,0,1)</f>
        <v>0</v>
      </c>
    </row>
    <row r="3233" spans="1:25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9" t="str">
        <f>VLOOKUP(Таблица1[[#This Row],[Region]],Таблица5[],2,FALSE)</f>
        <v>Kelly Williams</v>
      </c>
      <c r="W3233" s="19" t="str">
        <f>IFERROR(VLOOKUP(Таблица1[[#This Row],[Order ID]],Таблица4[],2,FALSE),"")</f>
        <v/>
      </c>
      <c r="X3233" s="19">
        <f>NOT(IFERROR(VLOOKUP(Таблица1[[#This Row],[Order ID]],Таблица4[],2,FALSE),0))*1</f>
        <v>1</v>
      </c>
      <c r="Y3233" s="19">
        <f>IF(SUMPRODUCT(($F$2:$F3233=F3233)*1)&gt;1,0,1)</f>
        <v>0</v>
      </c>
    </row>
    <row r="3234" spans="1:25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9" t="str">
        <f>VLOOKUP(Таблица1[[#This Row],[Region]],Таблица5[],2,FALSE)</f>
        <v>Kelly Williams</v>
      </c>
      <c r="W3234" s="19" t="str">
        <f>IFERROR(VLOOKUP(Таблица1[[#This Row],[Order ID]],Таблица4[],2,FALSE),"")</f>
        <v/>
      </c>
      <c r="X3234" s="19">
        <f>NOT(IFERROR(VLOOKUP(Таблица1[[#This Row],[Order ID]],Таблица4[],2,FALSE),0))*1</f>
        <v>1</v>
      </c>
      <c r="Y3234" s="19">
        <f>IF(SUMPRODUCT(($F$2:$F3234=F3234)*1)&gt;1,0,1)</f>
        <v>0</v>
      </c>
    </row>
    <row r="3235" spans="1:25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9" t="str">
        <f>VLOOKUP(Таблица1[[#This Row],[Region]],Таблица5[],2,FALSE)</f>
        <v>Kelly Williams</v>
      </c>
      <c r="W3235" s="19" t="str">
        <f>IFERROR(VLOOKUP(Таблица1[[#This Row],[Order ID]],Таблица4[],2,FALSE),"")</f>
        <v/>
      </c>
      <c r="X3235" s="19">
        <f>NOT(IFERROR(VLOOKUP(Таблица1[[#This Row],[Order ID]],Таблица4[],2,FALSE),0))*1</f>
        <v>1</v>
      </c>
      <c r="Y3235" s="19">
        <f>IF(SUMPRODUCT(($F$2:$F3235=F3235)*1)&gt;1,0,1)</f>
        <v>0</v>
      </c>
    </row>
    <row r="3236" spans="1:25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9" t="str">
        <f>VLOOKUP(Таблица1[[#This Row],[Region]],Таблица5[],2,FALSE)</f>
        <v>Anna Andreadi</v>
      </c>
      <c r="W3236" s="19" t="str">
        <f>IFERROR(VLOOKUP(Таблица1[[#This Row],[Order ID]],Таблица4[],2,FALSE),"")</f>
        <v/>
      </c>
      <c r="X3236" s="19">
        <f>NOT(IFERROR(VLOOKUP(Таблица1[[#This Row],[Order ID]],Таблица4[],2,FALSE),0))*1</f>
        <v>1</v>
      </c>
      <c r="Y3236" s="19">
        <f>IF(SUMPRODUCT(($F$2:$F3236=F3236)*1)&gt;1,0,1)</f>
        <v>0</v>
      </c>
    </row>
    <row r="3237" spans="1:25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9" t="str">
        <f>VLOOKUP(Таблица1[[#This Row],[Region]],Таблица5[],2,FALSE)</f>
        <v>Chuck Magee</v>
      </c>
      <c r="W3237" s="19" t="str">
        <f>IFERROR(VLOOKUP(Таблица1[[#This Row],[Order ID]],Таблица4[],2,FALSE),"")</f>
        <v/>
      </c>
      <c r="X3237" s="19">
        <f>NOT(IFERROR(VLOOKUP(Таблица1[[#This Row],[Order ID]],Таблица4[],2,FALSE),0))*1</f>
        <v>1</v>
      </c>
      <c r="Y3237" s="19">
        <f>IF(SUMPRODUCT(($F$2:$F3237=F3237)*1)&gt;1,0,1)</f>
        <v>0</v>
      </c>
    </row>
    <row r="3238" spans="1:25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9" t="str">
        <f>VLOOKUP(Таблица1[[#This Row],[Region]],Таблица5[],2,FALSE)</f>
        <v>Chuck Magee</v>
      </c>
      <c r="W3238" s="19" t="str">
        <f>IFERROR(VLOOKUP(Таблица1[[#This Row],[Order ID]],Таблица4[],2,FALSE),"")</f>
        <v/>
      </c>
      <c r="X3238" s="19">
        <f>NOT(IFERROR(VLOOKUP(Таблица1[[#This Row],[Order ID]],Таблица4[],2,FALSE),0))*1</f>
        <v>1</v>
      </c>
      <c r="Y3238" s="19">
        <f>IF(SUMPRODUCT(($F$2:$F3238=F3238)*1)&gt;1,0,1)</f>
        <v>1</v>
      </c>
    </row>
    <row r="3239" spans="1:25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9" t="str">
        <f>VLOOKUP(Таблица1[[#This Row],[Region]],Таблица5[],2,FALSE)</f>
        <v>Chuck Magee</v>
      </c>
      <c r="W3239" s="19" t="str">
        <f>IFERROR(VLOOKUP(Таблица1[[#This Row],[Order ID]],Таблица4[],2,FALSE),"")</f>
        <v/>
      </c>
      <c r="X3239" s="19">
        <f>NOT(IFERROR(VLOOKUP(Таблица1[[#This Row],[Order ID]],Таблица4[],2,FALSE),0))*1</f>
        <v>1</v>
      </c>
      <c r="Y3239" s="19">
        <f>IF(SUMPRODUCT(($F$2:$F3239=F3239)*1)&gt;1,0,1)</f>
        <v>0</v>
      </c>
    </row>
    <row r="3240" spans="1:25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9" t="str">
        <f>VLOOKUP(Таблица1[[#This Row],[Region]],Таблица5[],2,FALSE)</f>
        <v>Kelly Williams</v>
      </c>
      <c r="W3240" s="19" t="str">
        <f>IFERROR(VLOOKUP(Таблица1[[#This Row],[Order ID]],Таблица4[],2,FALSE),"")</f>
        <v/>
      </c>
      <c r="X3240" s="19">
        <f>NOT(IFERROR(VLOOKUP(Таблица1[[#This Row],[Order ID]],Таблица4[],2,FALSE),0))*1</f>
        <v>1</v>
      </c>
      <c r="Y3240" s="19">
        <f>IF(SUMPRODUCT(($F$2:$F3240=F3240)*1)&gt;1,0,1)</f>
        <v>1</v>
      </c>
    </row>
    <row r="3241" spans="1:25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9" t="str">
        <f>VLOOKUP(Таблица1[[#This Row],[Region]],Таблица5[],2,FALSE)</f>
        <v>Kelly Williams</v>
      </c>
      <c r="W3241" s="19" t="str">
        <f>IFERROR(VLOOKUP(Таблица1[[#This Row],[Order ID]],Таблица4[],2,FALSE),"")</f>
        <v/>
      </c>
      <c r="X3241" s="19">
        <f>NOT(IFERROR(VLOOKUP(Таблица1[[#This Row],[Order ID]],Таблица4[],2,FALSE),0))*1</f>
        <v>1</v>
      </c>
      <c r="Y3241" s="19">
        <f>IF(SUMPRODUCT(($F$2:$F3241=F3241)*1)&gt;1,0,1)</f>
        <v>0</v>
      </c>
    </row>
    <row r="3242" spans="1:25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9" t="str">
        <f>VLOOKUP(Таблица1[[#This Row],[Region]],Таблица5[],2,FALSE)</f>
        <v>Kelly Williams</v>
      </c>
      <c r="W3242" s="19" t="str">
        <f>IFERROR(VLOOKUP(Таблица1[[#This Row],[Order ID]],Таблица4[],2,FALSE),"")</f>
        <v/>
      </c>
      <c r="X3242" s="19">
        <f>NOT(IFERROR(VLOOKUP(Таблица1[[#This Row],[Order ID]],Таблица4[],2,FALSE),0))*1</f>
        <v>1</v>
      </c>
      <c r="Y3242" s="19">
        <f>IF(SUMPRODUCT(($F$2:$F3242=F3242)*1)&gt;1,0,1)</f>
        <v>0</v>
      </c>
    </row>
    <row r="3243" spans="1:25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9" t="str">
        <f>VLOOKUP(Таблица1[[#This Row],[Region]],Таблица5[],2,FALSE)</f>
        <v>Cassandra Brandow</v>
      </c>
      <c r="W3243" s="19" t="str">
        <f>IFERROR(VLOOKUP(Таблица1[[#This Row],[Order ID]],Таблица4[],2,FALSE),"")</f>
        <v/>
      </c>
      <c r="X3243" s="19">
        <f>NOT(IFERROR(VLOOKUP(Таблица1[[#This Row],[Order ID]],Таблица4[],2,FALSE),0))*1</f>
        <v>1</v>
      </c>
      <c r="Y3243" s="19">
        <f>IF(SUMPRODUCT(($F$2:$F3243=F3243)*1)&gt;1,0,1)</f>
        <v>0</v>
      </c>
    </row>
    <row r="3244" spans="1:25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9" t="str">
        <f>VLOOKUP(Таблица1[[#This Row],[Region]],Таблица5[],2,FALSE)</f>
        <v>Kelly Williams</v>
      </c>
      <c r="W3244" s="19" t="str">
        <f>IFERROR(VLOOKUP(Таблица1[[#This Row],[Order ID]],Таблица4[],2,FALSE),"")</f>
        <v/>
      </c>
      <c r="X3244" s="19">
        <f>NOT(IFERROR(VLOOKUP(Таблица1[[#This Row],[Order ID]],Таблица4[],2,FALSE),0))*1</f>
        <v>1</v>
      </c>
      <c r="Y3244" s="19">
        <f>IF(SUMPRODUCT(($F$2:$F3244=F3244)*1)&gt;1,0,1)</f>
        <v>0</v>
      </c>
    </row>
    <row r="3245" spans="1:25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9" t="str">
        <f>VLOOKUP(Таблица1[[#This Row],[Region]],Таблица5[],2,FALSE)</f>
        <v>Kelly Williams</v>
      </c>
      <c r="W3245" s="19" t="str">
        <f>IFERROR(VLOOKUP(Таблица1[[#This Row],[Order ID]],Таблица4[],2,FALSE),"")</f>
        <v/>
      </c>
      <c r="X3245" s="19">
        <f>NOT(IFERROR(VLOOKUP(Таблица1[[#This Row],[Order ID]],Таблица4[],2,FALSE),0))*1</f>
        <v>1</v>
      </c>
      <c r="Y3245" s="19">
        <f>IF(SUMPRODUCT(($F$2:$F3245=F3245)*1)&gt;1,0,1)</f>
        <v>1</v>
      </c>
    </row>
    <row r="3246" spans="1:25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9" t="str">
        <f>VLOOKUP(Таблица1[[#This Row],[Region]],Таблица5[],2,FALSE)</f>
        <v>Kelly Williams</v>
      </c>
      <c r="W3246" s="19" t="str">
        <f>IFERROR(VLOOKUP(Таблица1[[#This Row],[Order ID]],Таблица4[],2,FALSE),"")</f>
        <v/>
      </c>
      <c r="X3246" s="19">
        <f>NOT(IFERROR(VLOOKUP(Таблица1[[#This Row],[Order ID]],Таблица4[],2,FALSE),0))*1</f>
        <v>1</v>
      </c>
      <c r="Y3246" s="19">
        <f>IF(SUMPRODUCT(($F$2:$F3246=F3246)*1)&gt;1,0,1)</f>
        <v>0</v>
      </c>
    </row>
    <row r="3247" spans="1:25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9" t="str">
        <f>VLOOKUP(Таблица1[[#This Row],[Region]],Таблица5[],2,FALSE)</f>
        <v>Anna Andreadi</v>
      </c>
      <c r="W3247" s="19" t="str">
        <f>IFERROR(VLOOKUP(Таблица1[[#This Row],[Order ID]],Таблица4[],2,FALSE),"")</f>
        <v/>
      </c>
      <c r="X3247" s="19">
        <f>NOT(IFERROR(VLOOKUP(Таблица1[[#This Row],[Order ID]],Таблица4[],2,FALSE),0))*1</f>
        <v>1</v>
      </c>
      <c r="Y3247" s="19">
        <f>IF(SUMPRODUCT(($F$2:$F3247=F3247)*1)&gt;1,0,1)</f>
        <v>0</v>
      </c>
    </row>
    <row r="3248" spans="1:25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9" t="str">
        <f>VLOOKUP(Таблица1[[#This Row],[Region]],Таблица5[],2,FALSE)</f>
        <v>Anna Andreadi</v>
      </c>
      <c r="W3248" s="19" t="str">
        <f>IFERROR(VLOOKUP(Таблица1[[#This Row],[Order ID]],Таблица4[],2,FALSE),"")</f>
        <v/>
      </c>
      <c r="X3248" s="19">
        <f>NOT(IFERROR(VLOOKUP(Таблица1[[#This Row],[Order ID]],Таблица4[],2,FALSE),0))*1</f>
        <v>1</v>
      </c>
      <c r="Y3248" s="19">
        <f>IF(SUMPRODUCT(($F$2:$F3248=F3248)*1)&gt;1,0,1)</f>
        <v>0</v>
      </c>
    </row>
    <row r="3249" spans="1:25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9" t="str">
        <f>VLOOKUP(Таблица1[[#This Row],[Region]],Таблица5[],2,FALSE)</f>
        <v>Anna Andreadi</v>
      </c>
      <c r="W3249" s="19" t="str">
        <f>IFERROR(VLOOKUP(Таблица1[[#This Row],[Order ID]],Таблица4[],2,FALSE),"")</f>
        <v/>
      </c>
      <c r="X3249" s="19">
        <f>NOT(IFERROR(VLOOKUP(Таблица1[[#This Row],[Order ID]],Таблица4[],2,FALSE),0))*1</f>
        <v>1</v>
      </c>
      <c r="Y3249" s="19">
        <f>IF(SUMPRODUCT(($F$2:$F3249=F3249)*1)&gt;1,0,1)</f>
        <v>0</v>
      </c>
    </row>
    <row r="3250" spans="1:25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9" t="str">
        <f>VLOOKUP(Таблица1[[#This Row],[Region]],Таблица5[],2,FALSE)</f>
        <v>Anna Andreadi</v>
      </c>
      <c r="W3250" s="19" t="str">
        <f>IFERROR(VLOOKUP(Таблица1[[#This Row],[Order ID]],Таблица4[],2,FALSE),"")</f>
        <v/>
      </c>
      <c r="X3250" s="19">
        <f>NOT(IFERROR(VLOOKUP(Таблица1[[#This Row],[Order ID]],Таблица4[],2,FALSE),0))*1</f>
        <v>1</v>
      </c>
      <c r="Y3250" s="19">
        <f>IF(SUMPRODUCT(($F$2:$F3250=F3250)*1)&gt;1,0,1)</f>
        <v>0</v>
      </c>
    </row>
    <row r="3251" spans="1:25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9" t="str">
        <f>VLOOKUP(Таблица1[[#This Row],[Region]],Таблица5[],2,FALSE)</f>
        <v>Anna Andreadi</v>
      </c>
      <c r="W3251" s="19" t="str">
        <f>IFERROR(VLOOKUP(Таблица1[[#This Row],[Order ID]],Таблица4[],2,FALSE),"")</f>
        <v/>
      </c>
      <c r="X3251" s="19">
        <f>NOT(IFERROR(VLOOKUP(Таблица1[[#This Row],[Order ID]],Таблица4[],2,FALSE),0))*1</f>
        <v>1</v>
      </c>
      <c r="Y3251" s="19">
        <f>IF(SUMPRODUCT(($F$2:$F3251=F3251)*1)&gt;1,0,1)</f>
        <v>0</v>
      </c>
    </row>
    <row r="3252" spans="1:25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9" t="str">
        <f>VLOOKUP(Таблица1[[#This Row],[Region]],Таблица5[],2,FALSE)</f>
        <v>Kelly Williams</v>
      </c>
      <c r="W3252" s="19" t="str">
        <f>IFERROR(VLOOKUP(Таблица1[[#This Row],[Order ID]],Таблица4[],2,FALSE),"")</f>
        <v/>
      </c>
      <c r="X3252" s="19">
        <f>NOT(IFERROR(VLOOKUP(Таблица1[[#This Row],[Order ID]],Таблица4[],2,FALSE),0))*1</f>
        <v>1</v>
      </c>
      <c r="Y3252" s="19">
        <f>IF(SUMPRODUCT(($F$2:$F3252=F3252)*1)&gt;1,0,1)</f>
        <v>0</v>
      </c>
    </row>
    <row r="3253" spans="1:25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9" t="str">
        <f>VLOOKUP(Таблица1[[#This Row],[Region]],Таблица5[],2,FALSE)</f>
        <v>Chuck Magee</v>
      </c>
      <c r="W3253" s="19" t="str">
        <f>IFERROR(VLOOKUP(Таблица1[[#This Row],[Order ID]],Таблица4[],2,FALSE),"")</f>
        <v/>
      </c>
      <c r="X3253" s="19">
        <f>NOT(IFERROR(VLOOKUP(Таблица1[[#This Row],[Order ID]],Таблица4[],2,FALSE),0))*1</f>
        <v>1</v>
      </c>
      <c r="Y3253" s="19">
        <f>IF(SUMPRODUCT(($F$2:$F3253=F3253)*1)&gt;1,0,1)</f>
        <v>1</v>
      </c>
    </row>
    <row r="3254" spans="1:25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9" t="str">
        <f>VLOOKUP(Таблица1[[#This Row],[Region]],Таблица5[],2,FALSE)</f>
        <v>Kelly Williams</v>
      </c>
      <c r="W3254" s="19" t="str">
        <f>IFERROR(VLOOKUP(Таблица1[[#This Row],[Order ID]],Таблица4[],2,FALSE),"")</f>
        <v/>
      </c>
      <c r="X3254" s="19">
        <f>NOT(IFERROR(VLOOKUP(Таблица1[[#This Row],[Order ID]],Таблица4[],2,FALSE),0))*1</f>
        <v>1</v>
      </c>
      <c r="Y3254" s="19">
        <f>IF(SUMPRODUCT(($F$2:$F3254=F3254)*1)&gt;1,0,1)</f>
        <v>0</v>
      </c>
    </row>
    <row r="3255" spans="1:25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9" t="str">
        <f>VLOOKUP(Таблица1[[#This Row],[Region]],Таблица5[],2,FALSE)</f>
        <v>Kelly Williams</v>
      </c>
      <c r="W3255" s="19" t="str">
        <f>IFERROR(VLOOKUP(Таблица1[[#This Row],[Order ID]],Таблица4[],2,FALSE),"")</f>
        <v/>
      </c>
      <c r="X3255" s="19">
        <f>NOT(IFERROR(VLOOKUP(Таблица1[[#This Row],[Order ID]],Таблица4[],2,FALSE),0))*1</f>
        <v>1</v>
      </c>
      <c r="Y3255" s="19">
        <f>IF(SUMPRODUCT(($F$2:$F3255=F3255)*1)&gt;1,0,1)</f>
        <v>0</v>
      </c>
    </row>
    <row r="3256" spans="1:25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9" t="str">
        <f>VLOOKUP(Таблица1[[#This Row],[Region]],Таблица5[],2,FALSE)</f>
        <v>Anna Andreadi</v>
      </c>
      <c r="W3256" s="19" t="str">
        <f>IFERROR(VLOOKUP(Таблица1[[#This Row],[Order ID]],Таблица4[],2,FALSE),"")</f>
        <v/>
      </c>
      <c r="X3256" s="19">
        <f>NOT(IFERROR(VLOOKUP(Таблица1[[#This Row],[Order ID]],Таблица4[],2,FALSE),0))*1</f>
        <v>1</v>
      </c>
      <c r="Y3256" s="19">
        <f>IF(SUMPRODUCT(($F$2:$F3256=F3256)*1)&gt;1,0,1)</f>
        <v>0</v>
      </c>
    </row>
    <row r="3257" spans="1:25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9" t="str">
        <f>VLOOKUP(Таблица1[[#This Row],[Region]],Таблица5[],2,FALSE)</f>
        <v>Anna Andreadi</v>
      </c>
      <c r="W3257" s="19" t="str">
        <f>IFERROR(VLOOKUP(Таблица1[[#This Row],[Order ID]],Таблица4[],2,FALSE),"")</f>
        <v/>
      </c>
      <c r="X3257" s="19">
        <f>NOT(IFERROR(VLOOKUP(Таблица1[[#This Row],[Order ID]],Таблица4[],2,FALSE),0))*1</f>
        <v>1</v>
      </c>
      <c r="Y3257" s="19">
        <f>IF(SUMPRODUCT(($F$2:$F3257=F3257)*1)&gt;1,0,1)</f>
        <v>0</v>
      </c>
    </row>
    <row r="3258" spans="1:25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9" t="str">
        <f>VLOOKUP(Таблица1[[#This Row],[Region]],Таблица5[],2,FALSE)</f>
        <v>Cassandra Brandow</v>
      </c>
      <c r="W3258" s="19" t="str">
        <f>IFERROR(VLOOKUP(Таблица1[[#This Row],[Order ID]],Таблица4[],2,FALSE),"")</f>
        <v/>
      </c>
      <c r="X3258" s="19">
        <f>NOT(IFERROR(VLOOKUP(Таблица1[[#This Row],[Order ID]],Таблица4[],2,FALSE),0))*1</f>
        <v>1</v>
      </c>
      <c r="Y3258" s="19">
        <f>IF(SUMPRODUCT(($F$2:$F3258=F3258)*1)&gt;1,0,1)</f>
        <v>0</v>
      </c>
    </row>
    <row r="3259" spans="1:25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9" t="str">
        <f>VLOOKUP(Таблица1[[#This Row],[Region]],Таблица5[],2,FALSE)</f>
        <v>Cassandra Brandow</v>
      </c>
      <c r="W3259" s="19" t="str">
        <f>IFERROR(VLOOKUP(Таблица1[[#This Row],[Order ID]],Таблица4[],2,FALSE),"")</f>
        <v/>
      </c>
      <c r="X3259" s="19">
        <f>NOT(IFERROR(VLOOKUP(Таблица1[[#This Row],[Order ID]],Таблица4[],2,FALSE),0))*1</f>
        <v>1</v>
      </c>
      <c r="Y3259" s="19">
        <f>IF(SUMPRODUCT(($F$2:$F3259=F3259)*1)&gt;1,0,1)</f>
        <v>0</v>
      </c>
    </row>
    <row r="3260" spans="1:25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9" t="str">
        <f>VLOOKUP(Таблица1[[#This Row],[Region]],Таблица5[],2,FALSE)</f>
        <v>Cassandra Brandow</v>
      </c>
      <c r="W3260" s="19" t="str">
        <f>IFERROR(VLOOKUP(Таблица1[[#This Row],[Order ID]],Таблица4[],2,FALSE),"")</f>
        <v/>
      </c>
      <c r="X3260" s="19">
        <f>NOT(IFERROR(VLOOKUP(Таблица1[[#This Row],[Order ID]],Таблица4[],2,FALSE),0))*1</f>
        <v>1</v>
      </c>
      <c r="Y3260" s="19">
        <f>IF(SUMPRODUCT(($F$2:$F3260=F3260)*1)&gt;1,0,1)</f>
        <v>0</v>
      </c>
    </row>
    <row r="3261" spans="1:25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9" t="str">
        <f>VLOOKUP(Таблица1[[#This Row],[Region]],Таблица5[],2,FALSE)</f>
        <v>Kelly Williams</v>
      </c>
      <c r="W3261" s="19" t="str">
        <f>IFERROR(VLOOKUP(Таблица1[[#This Row],[Order ID]],Таблица4[],2,FALSE),"")</f>
        <v/>
      </c>
      <c r="X3261" s="19">
        <f>NOT(IFERROR(VLOOKUP(Таблица1[[#This Row],[Order ID]],Таблица4[],2,FALSE),0))*1</f>
        <v>1</v>
      </c>
      <c r="Y3261" s="19">
        <f>IF(SUMPRODUCT(($F$2:$F3261=F3261)*1)&gt;1,0,1)</f>
        <v>1</v>
      </c>
    </row>
    <row r="3262" spans="1:25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9" t="str">
        <f>VLOOKUP(Таблица1[[#This Row],[Region]],Таблица5[],2,FALSE)</f>
        <v>Kelly Williams</v>
      </c>
      <c r="W3262" s="19" t="str">
        <f>IFERROR(VLOOKUP(Таблица1[[#This Row],[Order ID]],Таблица4[],2,FALSE),"")</f>
        <v/>
      </c>
      <c r="X3262" s="19">
        <f>NOT(IFERROR(VLOOKUP(Таблица1[[#This Row],[Order ID]],Таблица4[],2,FALSE),0))*1</f>
        <v>1</v>
      </c>
      <c r="Y3262" s="19">
        <f>IF(SUMPRODUCT(($F$2:$F3262=F3262)*1)&gt;1,0,1)</f>
        <v>1</v>
      </c>
    </row>
    <row r="3263" spans="1:25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9" t="str">
        <f>VLOOKUP(Таблица1[[#This Row],[Region]],Таблица5[],2,FALSE)</f>
        <v>Anna Andreadi</v>
      </c>
      <c r="W3263" s="19" t="str">
        <f>IFERROR(VLOOKUP(Таблица1[[#This Row],[Order ID]],Таблица4[],2,FALSE),"")</f>
        <v/>
      </c>
      <c r="X3263" s="19">
        <f>NOT(IFERROR(VLOOKUP(Таблица1[[#This Row],[Order ID]],Таблица4[],2,FALSE),0))*1</f>
        <v>1</v>
      </c>
      <c r="Y3263" s="19">
        <f>IF(SUMPRODUCT(($F$2:$F3263=F3263)*1)&gt;1,0,1)</f>
        <v>0</v>
      </c>
    </row>
    <row r="3264" spans="1:25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9" t="str">
        <f>VLOOKUP(Таблица1[[#This Row],[Region]],Таблица5[],2,FALSE)</f>
        <v>Anna Andreadi</v>
      </c>
      <c r="W3264" s="19" t="str">
        <f>IFERROR(VLOOKUP(Таблица1[[#This Row],[Order ID]],Таблица4[],2,FALSE),"")</f>
        <v/>
      </c>
      <c r="X3264" s="19">
        <f>NOT(IFERROR(VLOOKUP(Таблица1[[#This Row],[Order ID]],Таблица4[],2,FALSE),0))*1</f>
        <v>1</v>
      </c>
      <c r="Y3264" s="19">
        <f>IF(SUMPRODUCT(($F$2:$F3264=F3264)*1)&gt;1,0,1)</f>
        <v>0</v>
      </c>
    </row>
    <row r="3265" spans="1:25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9" t="str">
        <f>VLOOKUP(Таблица1[[#This Row],[Region]],Таблица5[],2,FALSE)</f>
        <v>Anna Andreadi</v>
      </c>
      <c r="W3265" s="19" t="str">
        <f>IFERROR(VLOOKUP(Таблица1[[#This Row],[Order ID]],Таблица4[],2,FALSE),"")</f>
        <v/>
      </c>
      <c r="X3265" s="19">
        <f>NOT(IFERROR(VLOOKUP(Таблица1[[#This Row],[Order ID]],Таблица4[],2,FALSE),0))*1</f>
        <v>1</v>
      </c>
      <c r="Y3265" s="19">
        <f>IF(SUMPRODUCT(($F$2:$F3265=F3265)*1)&gt;1,0,1)</f>
        <v>0</v>
      </c>
    </row>
    <row r="3266" spans="1:25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9" t="str">
        <f>VLOOKUP(Таблица1[[#This Row],[Region]],Таблица5[],2,FALSE)</f>
        <v>Cassandra Brandow</v>
      </c>
      <c r="W3266" s="19" t="str">
        <f>IFERROR(VLOOKUP(Таблица1[[#This Row],[Order ID]],Таблица4[],2,FALSE),"")</f>
        <v/>
      </c>
      <c r="X3266" s="19">
        <f>NOT(IFERROR(VLOOKUP(Таблица1[[#This Row],[Order ID]],Таблица4[],2,FALSE),0))*1</f>
        <v>1</v>
      </c>
      <c r="Y3266" s="19">
        <f>IF(SUMPRODUCT(($F$2:$F3266=F3266)*1)&gt;1,0,1)</f>
        <v>0</v>
      </c>
    </row>
    <row r="3267" spans="1:25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9" t="str">
        <f>VLOOKUP(Таблица1[[#This Row],[Region]],Таблица5[],2,FALSE)</f>
        <v>Chuck Magee</v>
      </c>
      <c r="W3267" s="19" t="str">
        <f>IFERROR(VLOOKUP(Таблица1[[#This Row],[Order ID]],Таблица4[],2,FALSE),"")</f>
        <v/>
      </c>
      <c r="X3267" s="19">
        <f>NOT(IFERROR(VLOOKUP(Таблица1[[#This Row],[Order ID]],Таблица4[],2,FALSE),0))*1</f>
        <v>1</v>
      </c>
      <c r="Y3267" s="19">
        <f>IF(SUMPRODUCT(($F$2:$F3267=F3267)*1)&gt;1,0,1)</f>
        <v>0</v>
      </c>
    </row>
    <row r="3268" spans="1:25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9" t="str">
        <f>VLOOKUP(Таблица1[[#This Row],[Region]],Таблица5[],2,FALSE)</f>
        <v>Chuck Magee</v>
      </c>
      <c r="W3268" s="19" t="str">
        <f>IFERROR(VLOOKUP(Таблица1[[#This Row],[Order ID]],Таблица4[],2,FALSE),"")</f>
        <v/>
      </c>
      <c r="X3268" s="19">
        <f>NOT(IFERROR(VLOOKUP(Таблица1[[#This Row],[Order ID]],Таблица4[],2,FALSE),0))*1</f>
        <v>1</v>
      </c>
      <c r="Y3268" s="19">
        <f>IF(SUMPRODUCT(($F$2:$F3268=F3268)*1)&gt;1,0,1)</f>
        <v>0</v>
      </c>
    </row>
    <row r="3269" spans="1:25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9" t="str">
        <f>VLOOKUP(Таблица1[[#This Row],[Region]],Таблица5[],2,FALSE)</f>
        <v>Cassandra Brandow</v>
      </c>
      <c r="W3269" s="19">
        <f>IFERROR(VLOOKUP(Таблица1[[#This Row],[Order ID]],Таблица4[],2,FALSE),"")</f>
        <v>1</v>
      </c>
      <c r="X3269" s="19">
        <f>NOT(IFERROR(VLOOKUP(Таблица1[[#This Row],[Order ID]],Таблица4[],2,FALSE),0))*1</f>
        <v>0</v>
      </c>
      <c r="Y3269" s="19">
        <f>IF(SUMPRODUCT(($F$2:$F3269=F3269)*1)&gt;1,0,1)</f>
        <v>1</v>
      </c>
    </row>
    <row r="3270" spans="1:25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9" t="str">
        <f>VLOOKUP(Таблица1[[#This Row],[Region]],Таблица5[],2,FALSE)</f>
        <v>Cassandra Brandow</v>
      </c>
      <c r="W3270" s="19">
        <f>IFERROR(VLOOKUP(Таблица1[[#This Row],[Order ID]],Таблица4[],2,FALSE),"")</f>
        <v>1</v>
      </c>
      <c r="X3270" s="19">
        <f>NOT(IFERROR(VLOOKUP(Таблица1[[#This Row],[Order ID]],Таблица4[],2,FALSE),0))*1</f>
        <v>0</v>
      </c>
      <c r="Y3270" s="19">
        <f>IF(SUMPRODUCT(($F$2:$F3270=F3270)*1)&gt;1,0,1)</f>
        <v>0</v>
      </c>
    </row>
    <row r="3271" spans="1:25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9" t="str">
        <f>VLOOKUP(Таблица1[[#This Row],[Region]],Таблица5[],2,FALSE)</f>
        <v>Kelly Williams</v>
      </c>
      <c r="W3271" s="19" t="str">
        <f>IFERROR(VLOOKUP(Таблица1[[#This Row],[Order ID]],Таблица4[],2,FALSE),"")</f>
        <v/>
      </c>
      <c r="X3271" s="19">
        <f>NOT(IFERROR(VLOOKUP(Таблица1[[#This Row],[Order ID]],Таблица4[],2,FALSE),0))*1</f>
        <v>1</v>
      </c>
      <c r="Y3271" s="19">
        <f>IF(SUMPRODUCT(($F$2:$F3271=F3271)*1)&gt;1,0,1)</f>
        <v>0</v>
      </c>
    </row>
    <row r="3272" spans="1:25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9" t="str">
        <f>VLOOKUP(Таблица1[[#This Row],[Region]],Таблица5[],2,FALSE)</f>
        <v>Kelly Williams</v>
      </c>
      <c r="W3272" s="19" t="str">
        <f>IFERROR(VLOOKUP(Таблица1[[#This Row],[Order ID]],Таблица4[],2,FALSE),"")</f>
        <v/>
      </c>
      <c r="X3272" s="19">
        <f>NOT(IFERROR(VLOOKUP(Таблица1[[#This Row],[Order ID]],Таблица4[],2,FALSE),0))*1</f>
        <v>1</v>
      </c>
      <c r="Y3272" s="19">
        <f>IF(SUMPRODUCT(($F$2:$F3272=F3272)*1)&gt;1,0,1)</f>
        <v>0</v>
      </c>
    </row>
    <row r="3273" spans="1:25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9" t="str">
        <f>VLOOKUP(Таблица1[[#This Row],[Region]],Таблица5[],2,FALSE)</f>
        <v>Anna Andreadi</v>
      </c>
      <c r="W3273" s="19" t="str">
        <f>IFERROR(VLOOKUP(Таблица1[[#This Row],[Order ID]],Таблица4[],2,FALSE),"")</f>
        <v/>
      </c>
      <c r="X3273" s="19">
        <f>NOT(IFERROR(VLOOKUP(Таблица1[[#This Row],[Order ID]],Таблица4[],2,FALSE),0))*1</f>
        <v>1</v>
      </c>
      <c r="Y3273" s="19">
        <f>IF(SUMPRODUCT(($F$2:$F3273=F3273)*1)&gt;1,0,1)</f>
        <v>0</v>
      </c>
    </row>
    <row r="3274" spans="1:25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9" t="str">
        <f>VLOOKUP(Таблица1[[#This Row],[Region]],Таблица5[],2,FALSE)</f>
        <v>Anna Andreadi</v>
      </c>
      <c r="W3274" s="19" t="str">
        <f>IFERROR(VLOOKUP(Таблица1[[#This Row],[Order ID]],Таблица4[],2,FALSE),"")</f>
        <v/>
      </c>
      <c r="X3274" s="19">
        <f>NOT(IFERROR(VLOOKUP(Таблица1[[#This Row],[Order ID]],Таблица4[],2,FALSE),0))*1</f>
        <v>1</v>
      </c>
      <c r="Y3274" s="19">
        <f>IF(SUMPRODUCT(($F$2:$F3274=F3274)*1)&gt;1,0,1)</f>
        <v>0</v>
      </c>
    </row>
    <row r="3275" spans="1:25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9" t="str">
        <f>VLOOKUP(Таблица1[[#This Row],[Region]],Таблица5[],2,FALSE)</f>
        <v>Anna Andreadi</v>
      </c>
      <c r="W3275" s="19" t="str">
        <f>IFERROR(VLOOKUP(Таблица1[[#This Row],[Order ID]],Таблица4[],2,FALSE),"")</f>
        <v/>
      </c>
      <c r="X3275" s="19">
        <f>NOT(IFERROR(VLOOKUP(Таблица1[[#This Row],[Order ID]],Таблица4[],2,FALSE),0))*1</f>
        <v>1</v>
      </c>
      <c r="Y3275" s="19">
        <f>IF(SUMPRODUCT(($F$2:$F3275=F3275)*1)&gt;1,0,1)</f>
        <v>0</v>
      </c>
    </row>
    <row r="3276" spans="1:25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9" t="str">
        <f>VLOOKUP(Таблица1[[#This Row],[Region]],Таблица5[],2,FALSE)</f>
        <v>Kelly Williams</v>
      </c>
      <c r="W3276" s="19" t="str">
        <f>IFERROR(VLOOKUP(Таблица1[[#This Row],[Order ID]],Таблица4[],2,FALSE),"")</f>
        <v/>
      </c>
      <c r="X3276" s="19">
        <f>NOT(IFERROR(VLOOKUP(Таблица1[[#This Row],[Order ID]],Таблица4[],2,FALSE),0))*1</f>
        <v>1</v>
      </c>
      <c r="Y3276" s="19">
        <f>IF(SUMPRODUCT(($F$2:$F3276=F3276)*1)&gt;1,0,1)</f>
        <v>0</v>
      </c>
    </row>
    <row r="3277" spans="1:25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9" t="str">
        <f>VLOOKUP(Таблица1[[#This Row],[Region]],Таблица5[],2,FALSE)</f>
        <v>Kelly Williams</v>
      </c>
      <c r="W3277" s="19" t="str">
        <f>IFERROR(VLOOKUP(Таблица1[[#This Row],[Order ID]],Таблица4[],2,FALSE),"")</f>
        <v/>
      </c>
      <c r="X3277" s="19">
        <f>NOT(IFERROR(VLOOKUP(Таблица1[[#This Row],[Order ID]],Таблица4[],2,FALSE),0))*1</f>
        <v>1</v>
      </c>
      <c r="Y3277" s="19">
        <f>IF(SUMPRODUCT(($F$2:$F3277=F3277)*1)&gt;1,0,1)</f>
        <v>0</v>
      </c>
    </row>
    <row r="3278" spans="1:25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9" t="str">
        <f>VLOOKUP(Таблица1[[#This Row],[Region]],Таблица5[],2,FALSE)</f>
        <v>Cassandra Brandow</v>
      </c>
      <c r="W3278" s="19" t="str">
        <f>IFERROR(VLOOKUP(Таблица1[[#This Row],[Order ID]],Таблица4[],2,FALSE),"")</f>
        <v/>
      </c>
      <c r="X3278" s="19">
        <f>NOT(IFERROR(VLOOKUP(Таблица1[[#This Row],[Order ID]],Таблица4[],2,FALSE),0))*1</f>
        <v>1</v>
      </c>
      <c r="Y3278" s="19">
        <f>IF(SUMPRODUCT(($F$2:$F3278=F3278)*1)&gt;1,0,1)</f>
        <v>0</v>
      </c>
    </row>
    <row r="3279" spans="1:25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9" t="str">
        <f>VLOOKUP(Таблица1[[#This Row],[Region]],Таблица5[],2,FALSE)</f>
        <v>Cassandra Brandow</v>
      </c>
      <c r="W3279" s="19" t="str">
        <f>IFERROR(VLOOKUP(Таблица1[[#This Row],[Order ID]],Таблица4[],2,FALSE),"")</f>
        <v/>
      </c>
      <c r="X3279" s="19">
        <f>NOT(IFERROR(VLOOKUP(Таблица1[[#This Row],[Order ID]],Таблица4[],2,FALSE),0))*1</f>
        <v>1</v>
      </c>
      <c r="Y3279" s="19">
        <f>IF(SUMPRODUCT(($F$2:$F3279=F3279)*1)&gt;1,0,1)</f>
        <v>0</v>
      </c>
    </row>
    <row r="3280" spans="1:25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9" t="str">
        <f>VLOOKUP(Таблица1[[#This Row],[Region]],Таблица5[],2,FALSE)</f>
        <v>Cassandra Brandow</v>
      </c>
      <c r="W3280" s="19" t="str">
        <f>IFERROR(VLOOKUP(Таблица1[[#This Row],[Order ID]],Таблица4[],2,FALSE),"")</f>
        <v/>
      </c>
      <c r="X3280" s="19">
        <f>NOT(IFERROR(VLOOKUP(Таблица1[[#This Row],[Order ID]],Таблица4[],2,FALSE),0))*1</f>
        <v>1</v>
      </c>
      <c r="Y3280" s="19">
        <f>IF(SUMPRODUCT(($F$2:$F3280=F3280)*1)&gt;1,0,1)</f>
        <v>0</v>
      </c>
    </row>
    <row r="3281" spans="1:25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9" t="str">
        <f>VLOOKUP(Таблица1[[#This Row],[Region]],Таблица5[],2,FALSE)</f>
        <v>Cassandra Brandow</v>
      </c>
      <c r="W3281" s="19" t="str">
        <f>IFERROR(VLOOKUP(Таблица1[[#This Row],[Order ID]],Таблица4[],2,FALSE),"")</f>
        <v/>
      </c>
      <c r="X3281" s="19">
        <f>NOT(IFERROR(VLOOKUP(Таблица1[[#This Row],[Order ID]],Таблица4[],2,FALSE),0))*1</f>
        <v>1</v>
      </c>
      <c r="Y3281" s="19">
        <f>IF(SUMPRODUCT(($F$2:$F3281=F3281)*1)&gt;1,0,1)</f>
        <v>0</v>
      </c>
    </row>
    <row r="3282" spans="1:25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9" t="str">
        <f>VLOOKUP(Таблица1[[#This Row],[Region]],Таблица5[],2,FALSE)</f>
        <v>Cassandra Brandow</v>
      </c>
      <c r="W3282" s="19" t="str">
        <f>IFERROR(VLOOKUP(Таблица1[[#This Row],[Order ID]],Таблица4[],2,FALSE),"")</f>
        <v/>
      </c>
      <c r="X3282" s="19">
        <f>NOT(IFERROR(VLOOKUP(Таблица1[[#This Row],[Order ID]],Таблица4[],2,FALSE),0))*1</f>
        <v>1</v>
      </c>
      <c r="Y3282" s="19">
        <f>IF(SUMPRODUCT(($F$2:$F3282=F3282)*1)&gt;1,0,1)</f>
        <v>0</v>
      </c>
    </row>
    <row r="3283" spans="1:25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9" t="str">
        <f>VLOOKUP(Таблица1[[#This Row],[Region]],Таблица5[],2,FALSE)</f>
        <v>Cassandra Brandow</v>
      </c>
      <c r="W3283" s="19" t="str">
        <f>IFERROR(VLOOKUP(Таблица1[[#This Row],[Order ID]],Таблица4[],2,FALSE),"")</f>
        <v/>
      </c>
      <c r="X3283" s="19">
        <f>NOT(IFERROR(VLOOKUP(Таблица1[[#This Row],[Order ID]],Таблица4[],2,FALSE),0))*1</f>
        <v>1</v>
      </c>
      <c r="Y3283" s="19">
        <f>IF(SUMPRODUCT(($F$2:$F3283=F3283)*1)&gt;1,0,1)</f>
        <v>0</v>
      </c>
    </row>
    <row r="3284" spans="1:25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9" t="str">
        <f>VLOOKUP(Таблица1[[#This Row],[Region]],Таблица5[],2,FALSE)</f>
        <v>Cassandra Brandow</v>
      </c>
      <c r="W3284" s="19" t="str">
        <f>IFERROR(VLOOKUP(Таблица1[[#This Row],[Order ID]],Таблица4[],2,FALSE),"")</f>
        <v/>
      </c>
      <c r="X3284" s="19">
        <f>NOT(IFERROR(VLOOKUP(Таблица1[[#This Row],[Order ID]],Таблица4[],2,FALSE),0))*1</f>
        <v>1</v>
      </c>
      <c r="Y3284" s="19">
        <f>IF(SUMPRODUCT(($F$2:$F3284=F3284)*1)&gt;1,0,1)</f>
        <v>0</v>
      </c>
    </row>
    <row r="3285" spans="1:25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9" t="str">
        <f>VLOOKUP(Таблица1[[#This Row],[Region]],Таблица5[],2,FALSE)</f>
        <v>Chuck Magee</v>
      </c>
      <c r="W3285" s="19" t="str">
        <f>IFERROR(VLOOKUP(Таблица1[[#This Row],[Order ID]],Таблица4[],2,FALSE),"")</f>
        <v/>
      </c>
      <c r="X3285" s="19">
        <f>NOT(IFERROR(VLOOKUP(Таблица1[[#This Row],[Order ID]],Таблица4[],2,FALSE),0))*1</f>
        <v>1</v>
      </c>
      <c r="Y3285" s="19">
        <f>IF(SUMPRODUCT(($F$2:$F3285=F3285)*1)&gt;1,0,1)</f>
        <v>0</v>
      </c>
    </row>
    <row r="3286" spans="1:25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9" t="str">
        <f>VLOOKUP(Таблица1[[#This Row],[Region]],Таблица5[],2,FALSE)</f>
        <v>Chuck Magee</v>
      </c>
      <c r="W3286" s="19" t="str">
        <f>IFERROR(VLOOKUP(Таблица1[[#This Row],[Order ID]],Таблица4[],2,FALSE),"")</f>
        <v/>
      </c>
      <c r="X3286" s="19">
        <f>NOT(IFERROR(VLOOKUP(Таблица1[[#This Row],[Order ID]],Таблица4[],2,FALSE),0))*1</f>
        <v>1</v>
      </c>
      <c r="Y3286" s="19">
        <f>IF(SUMPRODUCT(($F$2:$F3286=F3286)*1)&gt;1,0,1)</f>
        <v>0</v>
      </c>
    </row>
    <row r="3287" spans="1:25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9" t="str">
        <f>VLOOKUP(Таблица1[[#This Row],[Region]],Таблица5[],2,FALSE)</f>
        <v>Kelly Williams</v>
      </c>
      <c r="W3287" s="19" t="str">
        <f>IFERROR(VLOOKUP(Таблица1[[#This Row],[Order ID]],Таблица4[],2,FALSE),"")</f>
        <v/>
      </c>
      <c r="X3287" s="19">
        <f>NOT(IFERROR(VLOOKUP(Таблица1[[#This Row],[Order ID]],Таблица4[],2,FALSE),0))*1</f>
        <v>1</v>
      </c>
      <c r="Y3287" s="19">
        <f>IF(SUMPRODUCT(($F$2:$F3287=F3287)*1)&gt;1,0,1)</f>
        <v>0</v>
      </c>
    </row>
    <row r="3288" spans="1:25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9" t="str">
        <f>VLOOKUP(Таблица1[[#This Row],[Region]],Таблица5[],2,FALSE)</f>
        <v>Kelly Williams</v>
      </c>
      <c r="W3288" s="19" t="str">
        <f>IFERROR(VLOOKUP(Таблица1[[#This Row],[Order ID]],Таблица4[],2,FALSE),"")</f>
        <v/>
      </c>
      <c r="X3288" s="19">
        <f>NOT(IFERROR(VLOOKUP(Таблица1[[#This Row],[Order ID]],Таблица4[],2,FALSE),0))*1</f>
        <v>1</v>
      </c>
      <c r="Y3288" s="19">
        <f>IF(SUMPRODUCT(($F$2:$F3288=F3288)*1)&gt;1,0,1)</f>
        <v>0</v>
      </c>
    </row>
    <row r="3289" spans="1:25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9" t="str">
        <f>VLOOKUP(Таблица1[[#This Row],[Region]],Таблица5[],2,FALSE)</f>
        <v>Anna Andreadi</v>
      </c>
      <c r="W3289" s="19">
        <f>IFERROR(VLOOKUP(Таблица1[[#This Row],[Order ID]],Таблица4[],2,FALSE),"")</f>
        <v>1</v>
      </c>
      <c r="X3289" s="19">
        <f>NOT(IFERROR(VLOOKUP(Таблица1[[#This Row],[Order ID]],Таблица4[],2,FALSE),0))*1</f>
        <v>0</v>
      </c>
      <c r="Y3289" s="19">
        <f>IF(SUMPRODUCT(($F$2:$F3289=F3289)*1)&gt;1,0,1)</f>
        <v>0</v>
      </c>
    </row>
    <row r="3290" spans="1:25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9" t="str">
        <f>VLOOKUP(Таблица1[[#This Row],[Region]],Таблица5[],2,FALSE)</f>
        <v>Anna Andreadi</v>
      </c>
      <c r="W3290" s="19">
        <f>IFERROR(VLOOKUP(Таблица1[[#This Row],[Order ID]],Таблица4[],2,FALSE),"")</f>
        <v>1</v>
      </c>
      <c r="X3290" s="19">
        <f>NOT(IFERROR(VLOOKUP(Таблица1[[#This Row],[Order ID]],Таблица4[],2,FALSE),0))*1</f>
        <v>0</v>
      </c>
      <c r="Y3290" s="19">
        <f>IF(SUMPRODUCT(($F$2:$F3290=F3290)*1)&gt;1,0,1)</f>
        <v>0</v>
      </c>
    </row>
    <row r="3291" spans="1:25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9" t="str">
        <f>VLOOKUP(Таблица1[[#This Row],[Region]],Таблица5[],2,FALSE)</f>
        <v>Anna Andreadi</v>
      </c>
      <c r="W3291" s="19">
        <f>IFERROR(VLOOKUP(Таблица1[[#This Row],[Order ID]],Таблица4[],2,FALSE),"")</f>
        <v>1</v>
      </c>
      <c r="X3291" s="19">
        <f>NOT(IFERROR(VLOOKUP(Таблица1[[#This Row],[Order ID]],Таблица4[],2,FALSE),0))*1</f>
        <v>0</v>
      </c>
      <c r="Y3291" s="19">
        <f>IF(SUMPRODUCT(($F$2:$F3291=F3291)*1)&gt;1,0,1)</f>
        <v>0</v>
      </c>
    </row>
    <row r="3292" spans="1:25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9" t="str">
        <f>VLOOKUP(Таблица1[[#This Row],[Region]],Таблица5[],2,FALSE)</f>
        <v>Anna Andreadi</v>
      </c>
      <c r="W3292" s="19">
        <f>IFERROR(VLOOKUP(Таблица1[[#This Row],[Order ID]],Таблица4[],2,FALSE),"")</f>
        <v>1</v>
      </c>
      <c r="X3292" s="19">
        <f>NOT(IFERROR(VLOOKUP(Таблица1[[#This Row],[Order ID]],Таблица4[],2,FALSE),0))*1</f>
        <v>0</v>
      </c>
      <c r="Y3292" s="19">
        <f>IF(SUMPRODUCT(($F$2:$F3292=F3292)*1)&gt;1,0,1)</f>
        <v>0</v>
      </c>
    </row>
    <row r="3293" spans="1:25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9" t="str">
        <f>VLOOKUP(Таблица1[[#This Row],[Region]],Таблица5[],2,FALSE)</f>
        <v>Kelly Williams</v>
      </c>
      <c r="W3293" s="19" t="str">
        <f>IFERROR(VLOOKUP(Таблица1[[#This Row],[Order ID]],Таблица4[],2,FALSE),"")</f>
        <v/>
      </c>
      <c r="X3293" s="19">
        <f>NOT(IFERROR(VLOOKUP(Таблица1[[#This Row],[Order ID]],Таблица4[],2,FALSE),0))*1</f>
        <v>1</v>
      </c>
      <c r="Y3293" s="19">
        <f>IF(SUMPRODUCT(($F$2:$F3293=F3293)*1)&gt;1,0,1)</f>
        <v>0</v>
      </c>
    </row>
    <row r="3294" spans="1:25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9" t="str">
        <f>VLOOKUP(Таблица1[[#This Row],[Region]],Таблица5[],2,FALSE)</f>
        <v>Anna Andreadi</v>
      </c>
      <c r="W3294" s="19" t="str">
        <f>IFERROR(VLOOKUP(Таблица1[[#This Row],[Order ID]],Таблица4[],2,FALSE),"")</f>
        <v/>
      </c>
      <c r="X3294" s="19">
        <f>NOT(IFERROR(VLOOKUP(Таблица1[[#This Row],[Order ID]],Таблица4[],2,FALSE),0))*1</f>
        <v>1</v>
      </c>
      <c r="Y3294" s="19">
        <f>IF(SUMPRODUCT(($F$2:$F3294=F3294)*1)&gt;1,0,1)</f>
        <v>0</v>
      </c>
    </row>
    <row r="3295" spans="1:25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9" t="str">
        <f>VLOOKUP(Таблица1[[#This Row],[Region]],Таблица5[],2,FALSE)</f>
        <v>Anna Andreadi</v>
      </c>
      <c r="W3295" s="19" t="str">
        <f>IFERROR(VLOOKUP(Таблица1[[#This Row],[Order ID]],Таблица4[],2,FALSE),"")</f>
        <v/>
      </c>
      <c r="X3295" s="19">
        <f>NOT(IFERROR(VLOOKUP(Таблица1[[#This Row],[Order ID]],Таблица4[],2,FALSE),0))*1</f>
        <v>1</v>
      </c>
      <c r="Y3295" s="19">
        <f>IF(SUMPRODUCT(($F$2:$F3295=F3295)*1)&gt;1,0,1)</f>
        <v>0</v>
      </c>
    </row>
    <row r="3296" spans="1:25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9" t="str">
        <f>VLOOKUP(Таблица1[[#This Row],[Region]],Таблица5[],2,FALSE)</f>
        <v>Kelly Williams</v>
      </c>
      <c r="W3296" s="19" t="str">
        <f>IFERROR(VLOOKUP(Таблица1[[#This Row],[Order ID]],Таблица4[],2,FALSE),"")</f>
        <v/>
      </c>
      <c r="X3296" s="19">
        <f>NOT(IFERROR(VLOOKUP(Таблица1[[#This Row],[Order ID]],Таблица4[],2,FALSE),0))*1</f>
        <v>1</v>
      </c>
      <c r="Y3296" s="19">
        <f>IF(SUMPRODUCT(($F$2:$F3296=F3296)*1)&gt;1,0,1)</f>
        <v>0</v>
      </c>
    </row>
    <row r="3297" spans="1:25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9" t="str">
        <f>VLOOKUP(Таблица1[[#This Row],[Region]],Таблица5[],2,FALSE)</f>
        <v>Chuck Magee</v>
      </c>
      <c r="W3297" s="19" t="str">
        <f>IFERROR(VLOOKUP(Таблица1[[#This Row],[Order ID]],Таблица4[],2,FALSE),"")</f>
        <v/>
      </c>
      <c r="X3297" s="19">
        <f>NOT(IFERROR(VLOOKUP(Таблица1[[#This Row],[Order ID]],Таблица4[],2,FALSE),0))*1</f>
        <v>1</v>
      </c>
      <c r="Y3297" s="19">
        <f>IF(SUMPRODUCT(($F$2:$F3297=F3297)*1)&gt;1,0,1)</f>
        <v>0</v>
      </c>
    </row>
    <row r="3298" spans="1:25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9" t="str">
        <f>VLOOKUP(Таблица1[[#This Row],[Region]],Таблица5[],2,FALSE)</f>
        <v>Anna Andreadi</v>
      </c>
      <c r="W3298" s="19">
        <f>IFERROR(VLOOKUP(Таблица1[[#This Row],[Order ID]],Таблица4[],2,FALSE),"")</f>
        <v>1</v>
      </c>
      <c r="X3298" s="19">
        <f>NOT(IFERROR(VLOOKUP(Таблица1[[#This Row],[Order ID]],Таблица4[],2,FALSE),0))*1</f>
        <v>0</v>
      </c>
      <c r="Y3298" s="19">
        <f>IF(SUMPRODUCT(($F$2:$F3298=F3298)*1)&gt;1,0,1)</f>
        <v>0</v>
      </c>
    </row>
    <row r="3299" spans="1:25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9" t="str">
        <f>VLOOKUP(Таблица1[[#This Row],[Region]],Таблица5[],2,FALSE)</f>
        <v>Anna Andreadi</v>
      </c>
      <c r="W3299" s="19">
        <f>IFERROR(VLOOKUP(Таблица1[[#This Row],[Order ID]],Таблица4[],2,FALSE),"")</f>
        <v>1</v>
      </c>
      <c r="X3299" s="19">
        <f>NOT(IFERROR(VLOOKUP(Таблица1[[#This Row],[Order ID]],Таблица4[],2,FALSE),0))*1</f>
        <v>0</v>
      </c>
      <c r="Y3299" s="19">
        <f>IF(SUMPRODUCT(($F$2:$F3299=F3299)*1)&gt;1,0,1)</f>
        <v>0</v>
      </c>
    </row>
    <row r="3300" spans="1:25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9" t="str">
        <f>VLOOKUP(Таблица1[[#This Row],[Region]],Таблица5[],2,FALSE)</f>
        <v>Anna Andreadi</v>
      </c>
      <c r="W3300" s="19">
        <f>IFERROR(VLOOKUP(Таблица1[[#This Row],[Order ID]],Таблица4[],2,FALSE),"")</f>
        <v>1</v>
      </c>
      <c r="X3300" s="19">
        <f>NOT(IFERROR(VLOOKUP(Таблица1[[#This Row],[Order ID]],Таблица4[],2,FALSE),0))*1</f>
        <v>0</v>
      </c>
      <c r="Y3300" s="19">
        <f>IF(SUMPRODUCT(($F$2:$F3300=F3300)*1)&gt;1,0,1)</f>
        <v>0</v>
      </c>
    </row>
    <row r="3301" spans="1:25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9" t="str">
        <f>VLOOKUP(Таблица1[[#This Row],[Region]],Таблица5[],2,FALSE)</f>
        <v>Chuck Magee</v>
      </c>
      <c r="W3301" s="19" t="str">
        <f>IFERROR(VLOOKUP(Таблица1[[#This Row],[Order ID]],Таблица4[],2,FALSE),"")</f>
        <v/>
      </c>
      <c r="X3301" s="19">
        <f>NOT(IFERROR(VLOOKUP(Таблица1[[#This Row],[Order ID]],Таблица4[],2,FALSE),0))*1</f>
        <v>1</v>
      </c>
      <c r="Y3301" s="19">
        <f>IF(SUMPRODUCT(($F$2:$F3301=F3301)*1)&gt;1,0,1)</f>
        <v>0</v>
      </c>
    </row>
    <row r="3302" spans="1:25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9" t="str">
        <f>VLOOKUP(Таблица1[[#This Row],[Region]],Таблица5[],2,FALSE)</f>
        <v>Chuck Magee</v>
      </c>
      <c r="W3302" s="19" t="str">
        <f>IFERROR(VLOOKUP(Таблица1[[#This Row],[Order ID]],Таблица4[],2,FALSE),"")</f>
        <v/>
      </c>
      <c r="X3302" s="19">
        <f>NOT(IFERROR(VLOOKUP(Таблица1[[#This Row],[Order ID]],Таблица4[],2,FALSE),0))*1</f>
        <v>1</v>
      </c>
      <c r="Y3302" s="19">
        <f>IF(SUMPRODUCT(($F$2:$F3302=F3302)*1)&gt;1,0,1)</f>
        <v>0</v>
      </c>
    </row>
    <row r="3303" spans="1:25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9" t="str">
        <f>VLOOKUP(Таблица1[[#This Row],[Region]],Таблица5[],2,FALSE)</f>
        <v>Chuck Magee</v>
      </c>
      <c r="W3303" s="19" t="str">
        <f>IFERROR(VLOOKUP(Таблица1[[#This Row],[Order ID]],Таблица4[],2,FALSE),"")</f>
        <v/>
      </c>
      <c r="X3303" s="19">
        <f>NOT(IFERROR(VLOOKUP(Таблица1[[#This Row],[Order ID]],Таблица4[],2,FALSE),0))*1</f>
        <v>1</v>
      </c>
      <c r="Y3303" s="19">
        <f>IF(SUMPRODUCT(($F$2:$F3303=F3303)*1)&gt;1,0,1)</f>
        <v>0</v>
      </c>
    </row>
    <row r="3304" spans="1:25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9" t="str">
        <f>VLOOKUP(Таблица1[[#This Row],[Region]],Таблица5[],2,FALSE)</f>
        <v>Chuck Magee</v>
      </c>
      <c r="W3304" s="19" t="str">
        <f>IFERROR(VLOOKUP(Таблица1[[#This Row],[Order ID]],Таблица4[],2,FALSE),"")</f>
        <v/>
      </c>
      <c r="X3304" s="19">
        <f>NOT(IFERROR(VLOOKUP(Таблица1[[#This Row],[Order ID]],Таблица4[],2,FALSE),0))*1</f>
        <v>1</v>
      </c>
      <c r="Y3304" s="19">
        <f>IF(SUMPRODUCT(($F$2:$F3304=F3304)*1)&gt;1,0,1)</f>
        <v>0</v>
      </c>
    </row>
    <row r="3305" spans="1:25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9" t="str">
        <f>VLOOKUP(Таблица1[[#This Row],[Region]],Таблица5[],2,FALSE)</f>
        <v>Chuck Magee</v>
      </c>
      <c r="W3305" s="19" t="str">
        <f>IFERROR(VLOOKUP(Таблица1[[#This Row],[Order ID]],Таблица4[],2,FALSE),"")</f>
        <v/>
      </c>
      <c r="X3305" s="19">
        <f>NOT(IFERROR(VLOOKUP(Таблица1[[#This Row],[Order ID]],Таблица4[],2,FALSE),0))*1</f>
        <v>1</v>
      </c>
      <c r="Y3305" s="19">
        <f>IF(SUMPRODUCT(($F$2:$F3305=F3305)*1)&gt;1,0,1)</f>
        <v>0</v>
      </c>
    </row>
    <row r="3306" spans="1:25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9" t="str">
        <f>VLOOKUP(Таблица1[[#This Row],[Region]],Таблица5[],2,FALSE)</f>
        <v>Kelly Williams</v>
      </c>
      <c r="W3306" s="19" t="str">
        <f>IFERROR(VLOOKUP(Таблица1[[#This Row],[Order ID]],Таблица4[],2,FALSE),"")</f>
        <v/>
      </c>
      <c r="X3306" s="19">
        <f>NOT(IFERROR(VLOOKUP(Таблица1[[#This Row],[Order ID]],Таблица4[],2,FALSE),0))*1</f>
        <v>1</v>
      </c>
      <c r="Y3306" s="19">
        <f>IF(SUMPRODUCT(($F$2:$F3306=F3306)*1)&gt;1,0,1)</f>
        <v>0</v>
      </c>
    </row>
    <row r="3307" spans="1:25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9" t="str">
        <f>VLOOKUP(Таблица1[[#This Row],[Region]],Таблица5[],2,FALSE)</f>
        <v>Kelly Williams</v>
      </c>
      <c r="W3307" s="19" t="str">
        <f>IFERROR(VLOOKUP(Таблица1[[#This Row],[Order ID]],Таблица4[],2,FALSE),"")</f>
        <v/>
      </c>
      <c r="X3307" s="19">
        <f>NOT(IFERROR(VLOOKUP(Таблица1[[#This Row],[Order ID]],Таблица4[],2,FALSE),0))*1</f>
        <v>1</v>
      </c>
      <c r="Y3307" s="19">
        <f>IF(SUMPRODUCT(($F$2:$F3307=F3307)*1)&gt;1,0,1)</f>
        <v>0</v>
      </c>
    </row>
    <row r="3308" spans="1:25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9" t="str">
        <f>VLOOKUP(Таблица1[[#This Row],[Region]],Таблица5[],2,FALSE)</f>
        <v>Kelly Williams</v>
      </c>
      <c r="W3308" s="19" t="str">
        <f>IFERROR(VLOOKUP(Таблица1[[#This Row],[Order ID]],Таблица4[],2,FALSE),"")</f>
        <v/>
      </c>
      <c r="X3308" s="19">
        <f>NOT(IFERROR(VLOOKUP(Таблица1[[#This Row],[Order ID]],Таблица4[],2,FALSE),0))*1</f>
        <v>1</v>
      </c>
      <c r="Y3308" s="19">
        <f>IF(SUMPRODUCT(($F$2:$F3308=F3308)*1)&gt;1,0,1)</f>
        <v>0</v>
      </c>
    </row>
    <row r="3309" spans="1:25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9" t="str">
        <f>VLOOKUP(Таблица1[[#This Row],[Region]],Таблица5[],2,FALSE)</f>
        <v>Kelly Williams</v>
      </c>
      <c r="W3309" s="19" t="str">
        <f>IFERROR(VLOOKUP(Таблица1[[#This Row],[Order ID]],Таблица4[],2,FALSE),"")</f>
        <v/>
      </c>
      <c r="X3309" s="19">
        <f>NOT(IFERROR(VLOOKUP(Таблица1[[#This Row],[Order ID]],Таблица4[],2,FALSE),0))*1</f>
        <v>1</v>
      </c>
      <c r="Y3309" s="19">
        <f>IF(SUMPRODUCT(($F$2:$F3309=F3309)*1)&gt;1,0,1)</f>
        <v>0</v>
      </c>
    </row>
    <row r="3310" spans="1:25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9" t="str">
        <f>VLOOKUP(Таблица1[[#This Row],[Region]],Таблица5[],2,FALSE)</f>
        <v>Kelly Williams</v>
      </c>
      <c r="W3310" s="19" t="str">
        <f>IFERROR(VLOOKUP(Таблица1[[#This Row],[Order ID]],Таблица4[],2,FALSE),"")</f>
        <v/>
      </c>
      <c r="X3310" s="19">
        <f>NOT(IFERROR(VLOOKUP(Таблица1[[#This Row],[Order ID]],Таблица4[],2,FALSE),0))*1</f>
        <v>1</v>
      </c>
      <c r="Y3310" s="19">
        <f>IF(SUMPRODUCT(($F$2:$F3310=F3310)*1)&gt;1,0,1)</f>
        <v>0</v>
      </c>
    </row>
    <row r="3311" spans="1:25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9" t="str">
        <f>VLOOKUP(Таблица1[[#This Row],[Region]],Таблица5[],2,FALSE)</f>
        <v>Chuck Magee</v>
      </c>
      <c r="W3311" s="19" t="str">
        <f>IFERROR(VLOOKUP(Таблица1[[#This Row],[Order ID]],Таблица4[],2,FALSE),"")</f>
        <v/>
      </c>
      <c r="X3311" s="19">
        <f>NOT(IFERROR(VLOOKUP(Таблица1[[#This Row],[Order ID]],Таблица4[],2,FALSE),0))*1</f>
        <v>1</v>
      </c>
      <c r="Y3311" s="19">
        <f>IF(SUMPRODUCT(($F$2:$F3311=F3311)*1)&gt;1,0,1)</f>
        <v>0</v>
      </c>
    </row>
    <row r="3312" spans="1:25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9" t="str">
        <f>VLOOKUP(Таблица1[[#This Row],[Region]],Таблица5[],2,FALSE)</f>
        <v>Chuck Magee</v>
      </c>
      <c r="W3312" s="19" t="str">
        <f>IFERROR(VLOOKUP(Таблица1[[#This Row],[Order ID]],Таблица4[],2,FALSE),"")</f>
        <v/>
      </c>
      <c r="X3312" s="19">
        <f>NOT(IFERROR(VLOOKUP(Таблица1[[#This Row],[Order ID]],Таблица4[],2,FALSE),0))*1</f>
        <v>1</v>
      </c>
      <c r="Y3312" s="19">
        <f>IF(SUMPRODUCT(($F$2:$F3312=F3312)*1)&gt;1,0,1)</f>
        <v>0</v>
      </c>
    </row>
    <row r="3313" spans="1:25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9" t="str">
        <f>VLOOKUP(Таблица1[[#This Row],[Region]],Таблица5[],2,FALSE)</f>
        <v>Cassandra Brandow</v>
      </c>
      <c r="W3313" s="19" t="str">
        <f>IFERROR(VLOOKUP(Таблица1[[#This Row],[Order ID]],Таблица4[],2,FALSE),"")</f>
        <v/>
      </c>
      <c r="X3313" s="19">
        <f>NOT(IFERROR(VLOOKUP(Таблица1[[#This Row],[Order ID]],Таблица4[],2,FALSE),0))*1</f>
        <v>1</v>
      </c>
      <c r="Y3313" s="19">
        <f>IF(SUMPRODUCT(($F$2:$F3313=F3313)*1)&gt;1,0,1)</f>
        <v>0</v>
      </c>
    </row>
    <row r="3314" spans="1:25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9" t="str">
        <f>VLOOKUP(Таблица1[[#This Row],[Region]],Таблица5[],2,FALSE)</f>
        <v>Anna Andreadi</v>
      </c>
      <c r="W3314" s="19" t="str">
        <f>IFERROR(VLOOKUP(Таблица1[[#This Row],[Order ID]],Таблица4[],2,FALSE),"")</f>
        <v/>
      </c>
      <c r="X3314" s="19">
        <f>NOT(IFERROR(VLOOKUP(Таблица1[[#This Row],[Order ID]],Таблица4[],2,FALSE),0))*1</f>
        <v>1</v>
      </c>
      <c r="Y3314" s="19">
        <f>IF(SUMPRODUCT(($F$2:$F3314=F3314)*1)&gt;1,0,1)</f>
        <v>0</v>
      </c>
    </row>
    <row r="3315" spans="1:25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9" t="str">
        <f>VLOOKUP(Таблица1[[#This Row],[Region]],Таблица5[],2,FALSE)</f>
        <v>Anna Andreadi</v>
      </c>
      <c r="W3315" s="19" t="str">
        <f>IFERROR(VLOOKUP(Таблица1[[#This Row],[Order ID]],Таблица4[],2,FALSE),"")</f>
        <v/>
      </c>
      <c r="X3315" s="19">
        <f>NOT(IFERROR(VLOOKUP(Таблица1[[#This Row],[Order ID]],Таблица4[],2,FALSE),0))*1</f>
        <v>1</v>
      </c>
      <c r="Y3315" s="19">
        <f>IF(SUMPRODUCT(($F$2:$F3315=F3315)*1)&gt;1,0,1)</f>
        <v>0</v>
      </c>
    </row>
    <row r="3316" spans="1:25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9" t="str">
        <f>VLOOKUP(Таблица1[[#This Row],[Region]],Таблица5[],2,FALSE)</f>
        <v>Chuck Magee</v>
      </c>
      <c r="W3316" s="19" t="str">
        <f>IFERROR(VLOOKUP(Таблица1[[#This Row],[Order ID]],Таблица4[],2,FALSE),"")</f>
        <v/>
      </c>
      <c r="X3316" s="19">
        <f>NOT(IFERROR(VLOOKUP(Таблица1[[#This Row],[Order ID]],Таблица4[],2,FALSE),0))*1</f>
        <v>1</v>
      </c>
      <c r="Y3316" s="19">
        <f>IF(SUMPRODUCT(($F$2:$F3316=F3316)*1)&gt;1,0,1)</f>
        <v>0</v>
      </c>
    </row>
    <row r="3317" spans="1:25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9" t="str">
        <f>VLOOKUP(Таблица1[[#This Row],[Region]],Таблица5[],2,FALSE)</f>
        <v>Chuck Magee</v>
      </c>
      <c r="W3317" s="19" t="str">
        <f>IFERROR(VLOOKUP(Таблица1[[#This Row],[Order ID]],Таблица4[],2,FALSE),"")</f>
        <v/>
      </c>
      <c r="X3317" s="19">
        <f>NOT(IFERROR(VLOOKUP(Таблица1[[#This Row],[Order ID]],Таблица4[],2,FALSE),0))*1</f>
        <v>1</v>
      </c>
      <c r="Y3317" s="19">
        <f>IF(SUMPRODUCT(($F$2:$F3317=F3317)*1)&gt;1,0,1)</f>
        <v>0</v>
      </c>
    </row>
    <row r="3318" spans="1:25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9" t="str">
        <f>VLOOKUP(Таблица1[[#This Row],[Region]],Таблица5[],2,FALSE)</f>
        <v>Kelly Williams</v>
      </c>
      <c r="W3318" s="19" t="str">
        <f>IFERROR(VLOOKUP(Таблица1[[#This Row],[Order ID]],Таблица4[],2,FALSE),"")</f>
        <v/>
      </c>
      <c r="X3318" s="19">
        <f>NOT(IFERROR(VLOOKUP(Таблица1[[#This Row],[Order ID]],Таблица4[],2,FALSE),0))*1</f>
        <v>1</v>
      </c>
      <c r="Y3318" s="19">
        <f>IF(SUMPRODUCT(($F$2:$F3318=F3318)*1)&gt;1,0,1)</f>
        <v>0</v>
      </c>
    </row>
    <row r="3319" spans="1:25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9" t="str">
        <f>VLOOKUP(Таблица1[[#This Row],[Region]],Таблица5[],2,FALSE)</f>
        <v>Anna Andreadi</v>
      </c>
      <c r="W3319" s="19" t="str">
        <f>IFERROR(VLOOKUP(Таблица1[[#This Row],[Order ID]],Таблица4[],2,FALSE),"")</f>
        <v/>
      </c>
      <c r="X3319" s="19">
        <f>NOT(IFERROR(VLOOKUP(Таблица1[[#This Row],[Order ID]],Таблица4[],2,FALSE),0))*1</f>
        <v>1</v>
      </c>
      <c r="Y3319" s="19">
        <f>IF(SUMPRODUCT(($F$2:$F3319=F3319)*1)&gt;1,0,1)</f>
        <v>0</v>
      </c>
    </row>
    <row r="3320" spans="1:25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9" t="str">
        <f>VLOOKUP(Таблица1[[#This Row],[Region]],Таблица5[],2,FALSE)</f>
        <v>Anna Andreadi</v>
      </c>
      <c r="W3320" s="19" t="str">
        <f>IFERROR(VLOOKUP(Таблица1[[#This Row],[Order ID]],Таблица4[],2,FALSE),"")</f>
        <v/>
      </c>
      <c r="X3320" s="19">
        <f>NOT(IFERROR(VLOOKUP(Таблица1[[#This Row],[Order ID]],Таблица4[],2,FALSE),0))*1</f>
        <v>1</v>
      </c>
      <c r="Y3320" s="19">
        <f>IF(SUMPRODUCT(($F$2:$F3320=F3320)*1)&gt;1,0,1)</f>
        <v>0</v>
      </c>
    </row>
    <row r="3321" spans="1:25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9" t="str">
        <f>VLOOKUP(Таблица1[[#This Row],[Region]],Таблица5[],2,FALSE)</f>
        <v>Cassandra Brandow</v>
      </c>
      <c r="W3321" s="19" t="str">
        <f>IFERROR(VLOOKUP(Таблица1[[#This Row],[Order ID]],Таблица4[],2,FALSE),"")</f>
        <v/>
      </c>
      <c r="X3321" s="19">
        <f>NOT(IFERROR(VLOOKUP(Таблица1[[#This Row],[Order ID]],Таблица4[],2,FALSE),0))*1</f>
        <v>1</v>
      </c>
      <c r="Y3321" s="19">
        <f>IF(SUMPRODUCT(($F$2:$F3321=F3321)*1)&gt;1,0,1)</f>
        <v>1</v>
      </c>
    </row>
    <row r="3322" spans="1:25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9" t="str">
        <f>VLOOKUP(Таблица1[[#This Row],[Region]],Таблица5[],2,FALSE)</f>
        <v>Cassandra Brandow</v>
      </c>
      <c r="W3322" s="19" t="str">
        <f>IFERROR(VLOOKUP(Таблица1[[#This Row],[Order ID]],Таблица4[],2,FALSE),"")</f>
        <v/>
      </c>
      <c r="X3322" s="19">
        <f>NOT(IFERROR(VLOOKUP(Таблица1[[#This Row],[Order ID]],Таблица4[],2,FALSE),0))*1</f>
        <v>1</v>
      </c>
      <c r="Y3322" s="19">
        <f>IF(SUMPRODUCT(($F$2:$F3322=F3322)*1)&gt;1,0,1)</f>
        <v>0</v>
      </c>
    </row>
    <row r="3323" spans="1:25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9" t="str">
        <f>VLOOKUP(Таблица1[[#This Row],[Region]],Таблица5[],2,FALSE)</f>
        <v>Cassandra Brandow</v>
      </c>
      <c r="W3323" s="19" t="str">
        <f>IFERROR(VLOOKUP(Таблица1[[#This Row],[Order ID]],Таблица4[],2,FALSE),"")</f>
        <v/>
      </c>
      <c r="X3323" s="19">
        <f>NOT(IFERROR(VLOOKUP(Таблица1[[#This Row],[Order ID]],Таблица4[],2,FALSE),0))*1</f>
        <v>1</v>
      </c>
      <c r="Y3323" s="19">
        <f>IF(SUMPRODUCT(($F$2:$F3323=F3323)*1)&gt;1,0,1)</f>
        <v>0</v>
      </c>
    </row>
    <row r="3324" spans="1:25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9" t="str">
        <f>VLOOKUP(Таблица1[[#This Row],[Region]],Таблица5[],2,FALSE)</f>
        <v>Chuck Magee</v>
      </c>
      <c r="W3324" s="19" t="str">
        <f>IFERROR(VLOOKUP(Таблица1[[#This Row],[Order ID]],Таблица4[],2,FALSE),"")</f>
        <v/>
      </c>
      <c r="X3324" s="19">
        <f>NOT(IFERROR(VLOOKUP(Таблица1[[#This Row],[Order ID]],Таблица4[],2,FALSE),0))*1</f>
        <v>1</v>
      </c>
      <c r="Y3324" s="19">
        <f>IF(SUMPRODUCT(($F$2:$F3324=F3324)*1)&gt;1,0,1)</f>
        <v>0</v>
      </c>
    </row>
    <row r="3325" spans="1:25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9" t="str">
        <f>VLOOKUP(Таблица1[[#This Row],[Region]],Таблица5[],2,FALSE)</f>
        <v>Chuck Magee</v>
      </c>
      <c r="W3325" s="19" t="str">
        <f>IFERROR(VLOOKUP(Таблица1[[#This Row],[Order ID]],Таблица4[],2,FALSE),"")</f>
        <v/>
      </c>
      <c r="X3325" s="19">
        <f>NOT(IFERROR(VLOOKUP(Таблица1[[#This Row],[Order ID]],Таблица4[],2,FALSE),0))*1</f>
        <v>1</v>
      </c>
      <c r="Y3325" s="19">
        <f>IF(SUMPRODUCT(($F$2:$F3325=F3325)*1)&gt;1,0,1)</f>
        <v>0</v>
      </c>
    </row>
    <row r="3326" spans="1:25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9" t="str">
        <f>VLOOKUP(Таблица1[[#This Row],[Region]],Таблица5[],2,FALSE)</f>
        <v>Kelly Williams</v>
      </c>
      <c r="W3326" s="19" t="str">
        <f>IFERROR(VLOOKUP(Таблица1[[#This Row],[Order ID]],Таблица4[],2,FALSE),"")</f>
        <v/>
      </c>
      <c r="X3326" s="19">
        <f>NOT(IFERROR(VLOOKUP(Таблица1[[#This Row],[Order ID]],Таблица4[],2,FALSE),0))*1</f>
        <v>1</v>
      </c>
      <c r="Y3326" s="19">
        <f>IF(SUMPRODUCT(($F$2:$F3326=F3326)*1)&gt;1,0,1)</f>
        <v>0</v>
      </c>
    </row>
    <row r="3327" spans="1:25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9" t="str">
        <f>VLOOKUP(Таблица1[[#This Row],[Region]],Таблица5[],2,FALSE)</f>
        <v>Kelly Williams</v>
      </c>
      <c r="W3327" s="19" t="str">
        <f>IFERROR(VLOOKUP(Таблица1[[#This Row],[Order ID]],Таблица4[],2,FALSE),"")</f>
        <v/>
      </c>
      <c r="X3327" s="19">
        <f>NOT(IFERROR(VLOOKUP(Таблица1[[#This Row],[Order ID]],Таблица4[],2,FALSE),0))*1</f>
        <v>1</v>
      </c>
      <c r="Y3327" s="19">
        <f>IF(SUMPRODUCT(($F$2:$F3327=F3327)*1)&gt;1,0,1)</f>
        <v>0</v>
      </c>
    </row>
    <row r="3328" spans="1:25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9" t="str">
        <f>VLOOKUP(Таблица1[[#This Row],[Region]],Таблица5[],2,FALSE)</f>
        <v>Kelly Williams</v>
      </c>
      <c r="W3328" s="19" t="str">
        <f>IFERROR(VLOOKUP(Таблица1[[#This Row],[Order ID]],Таблица4[],2,FALSE),"")</f>
        <v/>
      </c>
      <c r="X3328" s="19">
        <f>NOT(IFERROR(VLOOKUP(Таблица1[[#This Row],[Order ID]],Таблица4[],2,FALSE),0))*1</f>
        <v>1</v>
      </c>
      <c r="Y3328" s="19">
        <f>IF(SUMPRODUCT(($F$2:$F3328=F3328)*1)&gt;1,0,1)</f>
        <v>0</v>
      </c>
    </row>
    <row r="3329" spans="1:25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9" t="str">
        <f>VLOOKUP(Таблица1[[#This Row],[Region]],Таблица5[],2,FALSE)</f>
        <v>Kelly Williams</v>
      </c>
      <c r="W3329" s="19" t="str">
        <f>IFERROR(VLOOKUP(Таблица1[[#This Row],[Order ID]],Таблица4[],2,FALSE),"")</f>
        <v/>
      </c>
      <c r="X3329" s="19">
        <f>NOT(IFERROR(VLOOKUP(Таблица1[[#This Row],[Order ID]],Таблица4[],2,FALSE),0))*1</f>
        <v>1</v>
      </c>
      <c r="Y3329" s="19">
        <f>IF(SUMPRODUCT(($F$2:$F3329=F3329)*1)&gt;1,0,1)</f>
        <v>0</v>
      </c>
    </row>
    <row r="3330" spans="1:25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9" t="str">
        <f>VLOOKUP(Таблица1[[#This Row],[Region]],Таблица5[],2,FALSE)</f>
        <v>Kelly Williams</v>
      </c>
      <c r="W3330" s="19" t="str">
        <f>IFERROR(VLOOKUP(Таблица1[[#This Row],[Order ID]],Таблица4[],2,FALSE),"")</f>
        <v/>
      </c>
      <c r="X3330" s="19">
        <f>NOT(IFERROR(VLOOKUP(Таблица1[[#This Row],[Order ID]],Таблица4[],2,FALSE),0))*1</f>
        <v>1</v>
      </c>
      <c r="Y3330" s="19">
        <f>IF(SUMPRODUCT(($F$2:$F3330=F3330)*1)&gt;1,0,1)</f>
        <v>0</v>
      </c>
    </row>
    <row r="3331" spans="1:25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9" t="str">
        <f>VLOOKUP(Таблица1[[#This Row],[Region]],Таблица5[],2,FALSE)</f>
        <v>Kelly Williams</v>
      </c>
      <c r="W3331" s="19" t="str">
        <f>IFERROR(VLOOKUP(Таблица1[[#This Row],[Order ID]],Таблица4[],2,FALSE),"")</f>
        <v/>
      </c>
      <c r="X3331" s="19">
        <f>NOT(IFERROR(VLOOKUP(Таблица1[[#This Row],[Order ID]],Таблица4[],2,FALSE),0))*1</f>
        <v>1</v>
      </c>
      <c r="Y3331" s="19">
        <f>IF(SUMPRODUCT(($F$2:$F3331=F3331)*1)&gt;1,0,1)</f>
        <v>0</v>
      </c>
    </row>
    <row r="3332" spans="1:25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9" t="str">
        <f>VLOOKUP(Таблица1[[#This Row],[Region]],Таблица5[],2,FALSE)</f>
        <v>Kelly Williams</v>
      </c>
      <c r="W3332" s="19" t="str">
        <f>IFERROR(VLOOKUP(Таблица1[[#This Row],[Order ID]],Таблица4[],2,FALSE),"")</f>
        <v/>
      </c>
      <c r="X3332" s="19">
        <f>NOT(IFERROR(VLOOKUP(Таблица1[[#This Row],[Order ID]],Таблица4[],2,FALSE),0))*1</f>
        <v>1</v>
      </c>
      <c r="Y3332" s="19">
        <f>IF(SUMPRODUCT(($F$2:$F3332=F3332)*1)&gt;1,0,1)</f>
        <v>0</v>
      </c>
    </row>
    <row r="3333" spans="1:25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9" t="str">
        <f>VLOOKUP(Таблица1[[#This Row],[Region]],Таблица5[],2,FALSE)</f>
        <v>Kelly Williams</v>
      </c>
      <c r="W3333" s="19" t="str">
        <f>IFERROR(VLOOKUP(Таблица1[[#This Row],[Order ID]],Таблица4[],2,FALSE),"")</f>
        <v/>
      </c>
      <c r="X3333" s="19">
        <f>NOT(IFERROR(VLOOKUP(Таблица1[[#This Row],[Order ID]],Таблица4[],2,FALSE),0))*1</f>
        <v>1</v>
      </c>
      <c r="Y3333" s="19">
        <f>IF(SUMPRODUCT(($F$2:$F3333=F3333)*1)&gt;1,0,1)</f>
        <v>0</v>
      </c>
    </row>
    <row r="3334" spans="1:25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9" t="str">
        <f>VLOOKUP(Таблица1[[#This Row],[Region]],Таблица5[],2,FALSE)</f>
        <v>Kelly Williams</v>
      </c>
      <c r="W3334" s="19" t="str">
        <f>IFERROR(VLOOKUP(Таблица1[[#This Row],[Order ID]],Таблица4[],2,FALSE),"")</f>
        <v/>
      </c>
      <c r="X3334" s="19">
        <f>NOT(IFERROR(VLOOKUP(Таблица1[[#This Row],[Order ID]],Таблица4[],2,FALSE),0))*1</f>
        <v>1</v>
      </c>
      <c r="Y3334" s="19">
        <f>IF(SUMPRODUCT(($F$2:$F3334=F3334)*1)&gt;1,0,1)</f>
        <v>0</v>
      </c>
    </row>
    <row r="3335" spans="1:25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9" t="str">
        <f>VLOOKUP(Таблица1[[#This Row],[Region]],Таблица5[],2,FALSE)</f>
        <v>Kelly Williams</v>
      </c>
      <c r="W3335" s="19" t="str">
        <f>IFERROR(VLOOKUP(Таблица1[[#This Row],[Order ID]],Таблица4[],2,FALSE),"")</f>
        <v/>
      </c>
      <c r="X3335" s="19">
        <f>NOT(IFERROR(VLOOKUP(Таблица1[[#This Row],[Order ID]],Таблица4[],2,FALSE),0))*1</f>
        <v>1</v>
      </c>
      <c r="Y3335" s="19">
        <f>IF(SUMPRODUCT(($F$2:$F3335=F3335)*1)&gt;1,0,1)</f>
        <v>0</v>
      </c>
    </row>
    <row r="3336" spans="1:25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9" t="str">
        <f>VLOOKUP(Таблица1[[#This Row],[Region]],Таблица5[],2,FALSE)</f>
        <v>Anna Andreadi</v>
      </c>
      <c r="W3336" s="19">
        <f>IFERROR(VLOOKUP(Таблица1[[#This Row],[Order ID]],Таблица4[],2,FALSE),"")</f>
        <v>1</v>
      </c>
      <c r="X3336" s="19">
        <f>NOT(IFERROR(VLOOKUP(Таблица1[[#This Row],[Order ID]],Таблица4[],2,FALSE),0))*1</f>
        <v>0</v>
      </c>
      <c r="Y3336" s="19">
        <f>IF(SUMPRODUCT(($F$2:$F3336=F3336)*1)&gt;1,0,1)</f>
        <v>1</v>
      </c>
    </row>
    <row r="3337" spans="1:25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9" t="str">
        <f>VLOOKUP(Таблица1[[#This Row],[Region]],Таблица5[],2,FALSE)</f>
        <v>Anna Andreadi</v>
      </c>
      <c r="W3337" s="19">
        <f>IFERROR(VLOOKUP(Таблица1[[#This Row],[Order ID]],Таблица4[],2,FALSE),"")</f>
        <v>1</v>
      </c>
      <c r="X3337" s="19">
        <f>NOT(IFERROR(VLOOKUP(Таблица1[[#This Row],[Order ID]],Таблица4[],2,FALSE),0))*1</f>
        <v>0</v>
      </c>
      <c r="Y3337" s="19">
        <f>IF(SUMPRODUCT(($F$2:$F3337=F3337)*1)&gt;1,0,1)</f>
        <v>0</v>
      </c>
    </row>
    <row r="3338" spans="1:25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9" t="str">
        <f>VLOOKUP(Таблица1[[#This Row],[Region]],Таблица5[],2,FALSE)</f>
        <v>Anna Andreadi</v>
      </c>
      <c r="W3338" s="19">
        <f>IFERROR(VLOOKUP(Таблица1[[#This Row],[Order ID]],Таблица4[],2,FALSE),"")</f>
        <v>1</v>
      </c>
      <c r="X3338" s="19">
        <f>NOT(IFERROR(VLOOKUP(Таблица1[[#This Row],[Order ID]],Таблица4[],2,FALSE),0))*1</f>
        <v>0</v>
      </c>
      <c r="Y3338" s="19">
        <f>IF(SUMPRODUCT(($F$2:$F3338=F3338)*1)&gt;1,0,1)</f>
        <v>0</v>
      </c>
    </row>
    <row r="3339" spans="1:25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9" t="str">
        <f>VLOOKUP(Таблица1[[#This Row],[Region]],Таблица5[],2,FALSE)</f>
        <v>Anna Andreadi</v>
      </c>
      <c r="W3339" s="19">
        <f>IFERROR(VLOOKUP(Таблица1[[#This Row],[Order ID]],Таблица4[],2,FALSE),"")</f>
        <v>1</v>
      </c>
      <c r="X3339" s="19">
        <f>NOT(IFERROR(VLOOKUP(Таблица1[[#This Row],[Order ID]],Таблица4[],2,FALSE),0))*1</f>
        <v>0</v>
      </c>
      <c r="Y3339" s="19">
        <f>IF(SUMPRODUCT(($F$2:$F3339=F3339)*1)&gt;1,0,1)</f>
        <v>0</v>
      </c>
    </row>
    <row r="3340" spans="1:25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9" t="str">
        <f>VLOOKUP(Таблица1[[#This Row],[Region]],Таблица5[],2,FALSE)</f>
        <v>Anna Andreadi</v>
      </c>
      <c r="W3340" s="19">
        <f>IFERROR(VLOOKUP(Таблица1[[#This Row],[Order ID]],Таблица4[],2,FALSE),"")</f>
        <v>1</v>
      </c>
      <c r="X3340" s="19">
        <f>NOT(IFERROR(VLOOKUP(Таблица1[[#This Row],[Order ID]],Таблица4[],2,FALSE),0))*1</f>
        <v>0</v>
      </c>
      <c r="Y3340" s="19">
        <f>IF(SUMPRODUCT(($F$2:$F3340=F3340)*1)&gt;1,0,1)</f>
        <v>0</v>
      </c>
    </row>
    <row r="3341" spans="1:25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9" t="str">
        <f>VLOOKUP(Таблица1[[#This Row],[Region]],Таблица5[],2,FALSE)</f>
        <v>Anna Andreadi</v>
      </c>
      <c r="W3341" s="19">
        <f>IFERROR(VLOOKUP(Таблица1[[#This Row],[Order ID]],Таблица4[],2,FALSE),"")</f>
        <v>1</v>
      </c>
      <c r="X3341" s="19">
        <f>NOT(IFERROR(VLOOKUP(Таблица1[[#This Row],[Order ID]],Таблица4[],2,FALSE),0))*1</f>
        <v>0</v>
      </c>
      <c r="Y3341" s="19">
        <f>IF(SUMPRODUCT(($F$2:$F3341=F3341)*1)&gt;1,0,1)</f>
        <v>0</v>
      </c>
    </row>
    <row r="3342" spans="1:25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9" t="str">
        <f>VLOOKUP(Таблица1[[#This Row],[Region]],Таблица5[],2,FALSE)</f>
        <v>Anna Andreadi</v>
      </c>
      <c r="W3342" s="19">
        <f>IFERROR(VLOOKUP(Таблица1[[#This Row],[Order ID]],Таблица4[],2,FALSE),"")</f>
        <v>1</v>
      </c>
      <c r="X3342" s="19">
        <f>NOT(IFERROR(VLOOKUP(Таблица1[[#This Row],[Order ID]],Таблица4[],2,FALSE),0))*1</f>
        <v>0</v>
      </c>
      <c r="Y3342" s="19">
        <f>IF(SUMPRODUCT(($F$2:$F3342=F3342)*1)&gt;1,0,1)</f>
        <v>0</v>
      </c>
    </row>
    <row r="3343" spans="1:25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9" t="str">
        <f>VLOOKUP(Таблица1[[#This Row],[Region]],Таблица5[],2,FALSE)</f>
        <v>Chuck Magee</v>
      </c>
      <c r="W3343" s="19">
        <f>IFERROR(VLOOKUP(Таблица1[[#This Row],[Order ID]],Таблица4[],2,FALSE),"")</f>
        <v>1</v>
      </c>
      <c r="X3343" s="19">
        <f>NOT(IFERROR(VLOOKUP(Таблица1[[#This Row],[Order ID]],Таблица4[],2,FALSE),0))*1</f>
        <v>0</v>
      </c>
      <c r="Y3343" s="19">
        <f>IF(SUMPRODUCT(($F$2:$F3343=F3343)*1)&gt;1,0,1)</f>
        <v>0</v>
      </c>
    </row>
    <row r="3344" spans="1:25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9" t="str">
        <f>VLOOKUP(Таблица1[[#This Row],[Region]],Таблица5[],2,FALSE)</f>
        <v>Chuck Magee</v>
      </c>
      <c r="W3344" s="19">
        <f>IFERROR(VLOOKUP(Таблица1[[#This Row],[Order ID]],Таблица4[],2,FALSE),"")</f>
        <v>1</v>
      </c>
      <c r="X3344" s="19">
        <f>NOT(IFERROR(VLOOKUP(Таблица1[[#This Row],[Order ID]],Таблица4[],2,FALSE),0))*1</f>
        <v>0</v>
      </c>
      <c r="Y3344" s="19">
        <f>IF(SUMPRODUCT(($F$2:$F3344=F3344)*1)&gt;1,0,1)</f>
        <v>0</v>
      </c>
    </row>
    <row r="3345" spans="1:25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9" t="str">
        <f>VLOOKUP(Таблица1[[#This Row],[Region]],Таблица5[],2,FALSE)</f>
        <v>Chuck Magee</v>
      </c>
      <c r="W3345" s="19">
        <f>IFERROR(VLOOKUP(Таблица1[[#This Row],[Order ID]],Таблица4[],2,FALSE),"")</f>
        <v>1</v>
      </c>
      <c r="X3345" s="19">
        <f>NOT(IFERROR(VLOOKUP(Таблица1[[#This Row],[Order ID]],Таблица4[],2,FALSE),0))*1</f>
        <v>0</v>
      </c>
      <c r="Y3345" s="19">
        <f>IF(SUMPRODUCT(($F$2:$F3345=F3345)*1)&gt;1,0,1)</f>
        <v>0</v>
      </c>
    </row>
    <row r="3346" spans="1:25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9" t="str">
        <f>VLOOKUP(Таблица1[[#This Row],[Region]],Таблица5[],2,FALSE)</f>
        <v>Chuck Magee</v>
      </c>
      <c r="W3346" s="19">
        <f>IFERROR(VLOOKUP(Таблица1[[#This Row],[Order ID]],Таблица4[],2,FALSE),"")</f>
        <v>1</v>
      </c>
      <c r="X3346" s="19">
        <f>NOT(IFERROR(VLOOKUP(Таблица1[[#This Row],[Order ID]],Таблица4[],2,FALSE),0))*1</f>
        <v>0</v>
      </c>
      <c r="Y3346" s="19">
        <f>IF(SUMPRODUCT(($F$2:$F3346=F3346)*1)&gt;1,0,1)</f>
        <v>0</v>
      </c>
    </row>
    <row r="3347" spans="1:25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9" t="str">
        <f>VLOOKUP(Таблица1[[#This Row],[Region]],Таблица5[],2,FALSE)</f>
        <v>Chuck Magee</v>
      </c>
      <c r="W3347" s="19">
        <f>IFERROR(VLOOKUP(Таблица1[[#This Row],[Order ID]],Таблица4[],2,FALSE),"")</f>
        <v>1</v>
      </c>
      <c r="X3347" s="19">
        <f>NOT(IFERROR(VLOOKUP(Таблица1[[#This Row],[Order ID]],Таблица4[],2,FALSE),0))*1</f>
        <v>0</v>
      </c>
      <c r="Y3347" s="19">
        <f>IF(SUMPRODUCT(($F$2:$F3347=F3347)*1)&gt;1,0,1)</f>
        <v>0</v>
      </c>
    </row>
    <row r="3348" spans="1:25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9" t="str">
        <f>VLOOKUP(Таблица1[[#This Row],[Region]],Таблица5[],2,FALSE)</f>
        <v>Chuck Magee</v>
      </c>
      <c r="W3348" s="19">
        <f>IFERROR(VLOOKUP(Таблица1[[#This Row],[Order ID]],Таблица4[],2,FALSE),"")</f>
        <v>1</v>
      </c>
      <c r="X3348" s="19">
        <f>NOT(IFERROR(VLOOKUP(Таблица1[[#This Row],[Order ID]],Таблица4[],2,FALSE),0))*1</f>
        <v>0</v>
      </c>
      <c r="Y3348" s="19">
        <f>IF(SUMPRODUCT(($F$2:$F3348=F3348)*1)&gt;1,0,1)</f>
        <v>0</v>
      </c>
    </row>
    <row r="3349" spans="1:25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9" t="str">
        <f>VLOOKUP(Таблица1[[#This Row],[Region]],Таблица5[],2,FALSE)</f>
        <v>Anna Andreadi</v>
      </c>
      <c r="W3349" s="19" t="str">
        <f>IFERROR(VLOOKUP(Таблица1[[#This Row],[Order ID]],Таблица4[],2,FALSE),"")</f>
        <v/>
      </c>
      <c r="X3349" s="19">
        <f>NOT(IFERROR(VLOOKUP(Таблица1[[#This Row],[Order ID]],Таблица4[],2,FALSE),0))*1</f>
        <v>1</v>
      </c>
      <c r="Y3349" s="19">
        <f>IF(SUMPRODUCT(($F$2:$F3349=F3349)*1)&gt;1,0,1)</f>
        <v>0</v>
      </c>
    </row>
    <row r="3350" spans="1:25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9" t="str">
        <f>VLOOKUP(Таблица1[[#This Row],[Region]],Таблица5[],2,FALSE)</f>
        <v>Kelly Williams</v>
      </c>
      <c r="W3350" s="19" t="str">
        <f>IFERROR(VLOOKUP(Таблица1[[#This Row],[Order ID]],Таблица4[],2,FALSE),"")</f>
        <v/>
      </c>
      <c r="X3350" s="19">
        <f>NOT(IFERROR(VLOOKUP(Таблица1[[#This Row],[Order ID]],Таблица4[],2,FALSE),0))*1</f>
        <v>1</v>
      </c>
      <c r="Y3350" s="19">
        <f>IF(SUMPRODUCT(($F$2:$F3350=F3350)*1)&gt;1,0,1)</f>
        <v>0</v>
      </c>
    </row>
    <row r="3351" spans="1:25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9" t="str">
        <f>VLOOKUP(Таблица1[[#This Row],[Region]],Таблица5[],2,FALSE)</f>
        <v>Anna Andreadi</v>
      </c>
      <c r="W3351" s="19" t="str">
        <f>IFERROR(VLOOKUP(Таблица1[[#This Row],[Order ID]],Таблица4[],2,FALSE),"")</f>
        <v/>
      </c>
      <c r="X3351" s="19">
        <f>NOT(IFERROR(VLOOKUP(Таблица1[[#This Row],[Order ID]],Таблица4[],2,FALSE),0))*1</f>
        <v>1</v>
      </c>
      <c r="Y3351" s="19">
        <f>IF(SUMPRODUCT(($F$2:$F3351=F3351)*1)&gt;1,0,1)</f>
        <v>0</v>
      </c>
    </row>
    <row r="3352" spans="1:25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9" t="str">
        <f>VLOOKUP(Таблица1[[#This Row],[Region]],Таблица5[],2,FALSE)</f>
        <v>Chuck Magee</v>
      </c>
      <c r="W3352" s="19" t="str">
        <f>IFERROR(VLOOKUP(Таблица1[[#This Row],[Order ID]],Таблица4[],2,FALSE),"")</f>
        <v/>
      </c>
      <c r="X3352" s="19">
        <f>NOT(IFERROR(VLOOKUP(Таблица1[[#This Row],[Order ID]],Таблица4[],2,FALSE),0))*1</f>
        <v>1</v>
      </c>
      <c r="Y3352" s="19">
        <f>IF(SUMPRODUCT(($F$2:$F3352=F3352)*1)&gt;1,0,1)</f>
        <v>0</v>
      </c>
    </row>
    <row r="3353" spans="1:25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9" t="str">
        <f>VLOOKUP(Таблица1[[#This Row],[Region]],Таблица5[],2,FALSE)</f>
        <v>Anna Andreadi</v>
      </c>
      <c r="W3353" s="19" t="str">
        <f>IFERROR(VLOOKUP(Таблица1[[#This Row],[Order ID]],Таблица4[],2,FALSE),"")</f>
        <v/>
      </c>
      <c r="X3353" s="19">
        <f>NOT(IFERROR(VLOOKUP(Таблица1[[#This Row],[Order ID]],Таблица4[],2,FALSE),0))*1</f>
        <v>1</v>
      </c>
      <c r="Y3353" s="19">
        <f>IF(SUMPRODUCT(($F$2:$F3353=F3353)*1)&gt;1,0,1)</f>
        <v>0</v>
      </c>
    </row>
    <row r="3354" spans="1:25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9" t="str">
        <f>VLOOKUP(Таблица1[[#This Row],[Region]],Таблица5[],2,FALSE)</f>
        <v>Anna Andreadi</v>
      </c>
      <c r="W3354" s="19" t="str">
        <f>IFERROR(VLOOKUP(Таблица1[[#This Row],[Order ID]],Таблица4[],2,FALSE),"")</f>
        <v/>
      </c>
      <c r="X3354" s="19">
        <f>NOT(IFERROR(VLOOKUP(Таблица1[[#This Row],[Order ID]],Таблица4[],2,FALSE),0))*1</f>
        <v>1</v>
      </c>
      <c r="Y3354" s="19">
        <f>IF(SUMPRODUCT(($F$2:$F3354=F3354)*1)&gt;1,0,1)</f>
        <v>0</v>
      </c>
    </row>
    <row r="3355" spans="1:25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9" t="str">
        <f>VLOOKUP(Таблица1[[#This Row],[Region]],Таблица5[],2,FALSE)</f>
        <v>Chuck Magee</v>
      </c>
      <c r="W3355" s="19" t="str">
        <f>IFERROR(VLOOKUP(Таблица1[[#This Row],[Order ID]],Таблица4[],2,FALSE),"")</f>
        <v/>
      </c>
      <c r="X3355" s="19">
        <f>NOT(IFERROR(VLOOKUP(Таблица1[[#This Row],[Order ID]],Таблица4[],2,FALSE),0))*1</f>
        <v>1</v>
      </c>
      <c r="Y3355" s="19">
        <f>IF(SUMPRODUCT(($F$2:$F3355=F3355)*1)&gt;1,0,1)</f>
        <v>0</v>
      </c>
    </row>
    <row r="3356" spans="1:25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9" t="str">
        <f>VLOOKUP(Таблица1[[#This Row],[Region]],Таблица5[],2,FALSE)</f>
        <v>Chuck Magee</v>
      </c>
      <c r="W3356" s="19" t="str">
        <f>IFERROR(VLOOKUP(Таблица1[[#This Row],[Order ID]],Таблица4[],2,FALSE),"")</f>
        <v/>
      </c>
      <c r="X3356" s="19">
        <f>NOT(IFERROR(VLOOKUP(Таблица1[[#This Row],[Order ID]],Таблица4[],2,FALSE),0))*1</f>
        <v>1</v>
      </c>
      <c r="Y3356" s="19">
        <f>IF(SUMPRODUCT(($F$2:$F3356=F3356)*1)&gt;1,0,1)</f>
        <v>0</v>
      </c>
    </row>
    <row r="3357" spans="1:25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9" t="str">
        <f>VLOOKUP(Таблица1[[#This Row],[Region]],Таблица5[],2,FALSE)</f>
        <v>Chuck Magee</v>
      </c>
      <c r="W3357" s="19" t="str">
        <f>IFERROR(VLOOKUP(Таблица1[[#This Row],[Order ID]],Таблица4[],2,FALSE),"")</f>
        <v/>
      </c>
      <c r="X3357" s="19">
        <f>NOT(IFERROR(VLOOKUP(Таблица1[[#This Row],[Order ID]],Таблица4[],2,FALSE),0))*1</f>
        <v>1</v>
      </c>
      <c r="Y3357" s="19">
        <f>IF(SUMPRODUCT(($F$2:$F3357=F3357)*1)&gt;1,0,1)</f>
        <v>0</v>
      </c>
    </row>
    <row r="3358" spans="1:25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9" t="str">
        <f>VLOOKUP(Таблица1[[#This Row],[Region]],Таблица5[],2,FALSE)</f>
        <v>Chuck Magee</v>
      </c>
      <c r="W3358" s="19" t="str">
        <f>IFERROR(VLOOKUP(Таблица1[[#This Row],[Order ID]],Таблица4[],2,FALSE),"")</f>
        <v/>
      </c>
      <c r="X3358" s="19">
        <f>NOT(IFERROR(VLOOKUP(Таблица1[[#This Row],[Order ID]],Таблица4[],2,FALSE),0))*1</f>
        <v>1</v>
      </c>
      <c r="Y3358" s="19">
        <f>IF(SUMPRODUCT(($F$2:$F3358=F3358)*1)&gt;1,0,1)</f>
        <v>0</v>
      </c>
    </row>
    <row r="3359" spans="1:25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9" t="str">
        <f>VLOOKUP(Таблица1[[#This Row],[Region]],Таблица5[],2,FALSE)</f>
        <v>Kelly Williams</v>
      </c>
      <c r="W3359" s="19" t="str">
        <f>IFERROR(VLOOKUP(Таблица1[[#This Row],[Order ID]],Таблица4[],2,FALSE),"")</f>
        <v/>
      </c>
      <c r="X3359" s="19">
        <f>NOT(IFERROR(VLOOKUP(Таблица1[[#This Row],[Order ID]],Таблица4[],2,FALSE),0))*1</f>
        <v>1</v>
      </c>
      <c r="Y3359" s="19">
        <f>IF(SUMPRODUCT(($F$2:$F3359=F3359)*1)&gt;1,0,1)</f>
        <v>0</v>
      </c>
    </row>
    <row r="3360" spans="1:25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9" t="str">
        <f>VLOOKUP(Таблица1[[#This Row],[Region]],Таблица5[],2,FALSE)</f>
        <v>Kelly Williams</v>
      </c>
      <c r="W3360" s="19" t="str">
        <f>IFERROR(VLOOKUP(Таблица1[[#This Row],[Order ID]],Таблица4[],2,FALSE),"")</f>
        <v/>
      </c>
      <c r="X3360" s="19">
        <f>NOT(IFERROR(VLOOKUP(Таблица1[[#This Row],[Order ID]],Таблица4[],2,FALSE),0))*1</f>
        <v>1</v>
      </c>
      <c r="Y3360" s="19">
        <f>IF(SUMPRODUCT(($F$2:$F3360=F3360)*1)&gt;1,0,1)</f>
        <v>0</v>
      </c>
    </row>
    <row r="3361" spans="1:25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9" t="str">
        <f>VLOOKUP(Таблица1[[#This Row],[Region]],Таблица5[],2,FALSE)</f>
        <v>Kelly Williams</v>
      </c>
      <c r="W3361" s="19" t="str">
        <f>IFERROR(VLOOKUP(Таблица1[[#This Row],[Order ID]],Таблица4[],2,FALSE),"")</f>
        <v/>
      </c>
      <c r="X3361" s="19">
        <f>NOT(IFERROR(VLOOKUP(Таблица1[[#This Row],[Order ID]],Таблица4[],2,FALSE),0))*1</f>
        <v>1</v>
      </c>
      <c r="Y3361" s="19">
        <f>IF(SUMPRODUCT(($F$2:$F3361=F3361)*1)&gt;1,0,1)</f>
        <v>0</v>
      </c>
    </row>
    <row r="3362" spans="1:25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9" t="str">
        <f>VLOOKUP(Таблица1[[#This Row],[Region]],Таблица5[],2,FALSE)</f>
        <v>Chuck Magee</v>
      </c>
      <c r="W3362" s="19" t="str">
        <f>IFERROR(VLOOKUP(Таблица1[[#This Row],[Order ID]],Таблица4[],2,FALSE),"")</f>
        <v/>
      </c>
      <c r="X3362" s="19">
        <f>NOT(IFERROR(VLOOKUP(Таблица1[[#This Row],[Order ID]],Таблица4[],2,FALSE),0))*1</f>
        <v>1</v>
      </c>
      <c r="Y3362" s="19">
        <f>IF(SUMPRODUCT(($F$2:$F3362=F3362)*1)&gt;1,0,1)</f>
        <v>0</v>
      </c>
    </row>
    <row r="3363" spans="1:25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9" t="str">
        <f>VLOOKUP(Таблица1[[#This Row],[Region]],Таблица5[],2,FALSE)</f>
        <v>Chuck Magee</v>
      </c>
      <c r="W3363" s="19" t="str">
        <f>IFERROR(VLOOKUP(Таблица1[[#This Row],[Order ID]],Таблица4[],2,FALSE),"")</f>
        <v/>
      </c>
      <c r="X3363" s="19">
        <f>NOT(IFERROR(VLOOKUP(Таблица1[[#This Row],[Order ID]],Таблица4[],2,FALSE),0))*1</f>
        <v>1</v>
      </c>
      <c r="Y3363" s="19">
        <f>IF(SUMPRODUCT(($F$2:$F3363=F3363)*1)&gt;1,0,1)</f>
        <v>0</v>
      </c>
    </row>
    <row r="3364" spans="1:25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9" t="str">
        <f>VLOOKUP(Таблица1[[#This Row],[Region]],Таблица5[],2,FALSE)</f>
        <v>Chuck Magee</v>
      </c>
      <c r="W3364" s="19" t="str">
        <f>IFERROR(VLOOKUP(Таблица1[[#This Row],[Order ID]],Таблица4[],2,FALSE),"")</f>
        <v/>
      </c>
      <c r="X3364" s="19">
        <f>NOT(IFERROR(VLOOKUP(Таблица1[[#This Row],[Order ID]],Таблица4[],2,FALSE),0))*1</f>
        <v>1</v>
      </c>
      <c r="Y3364" s="19">
        <f>IF(SUMPRODUCT(($F$2:$F3364=F3364)*1)&gt;1,0,1)</f>
        <v>0</v>
      </c>
    </row>
    <row r="3365" spans="1:25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9" t="str">
        <f>VLOOKUP(Таблица1[[#This Row],[Region]],Таблица5[],2,FALSE)</f>
        <v>Chuck Magee</v>
      </c>
      <c r="W3365" s="19" t="str">
        <f>IFERROR(VLOOKUP(Таблица1[[#This Row],[Order ID]],Таблица4[],2,FALSE),"")</f>
        <v/>
      </c>
      <c r="X3365" s="19">
        <f>NOT(IFERROR(VLOOKUP(Таблица1[[#This Row],[Order ID]],Таблица4[],2,FALSE),0))*1</f>
        <v>1</v>
      </c>
      <c r="Y3365" s="19">
        <f>IF(SUMPRODUCT(($F$2:$F3365=F3365)*1)&gt;1,0,1)</f>
        <v>0</v>
      </c>
    </row>
    <row r="3366" spans="1:25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9" t="str">
        <f>VLOOKUP(Таблица1[[#This Row],[Region]],Таблица5[],2,FALSE)</f>
        <v>Kelly Williams</v>
      </c>
      <c r="W3366" s="19" t="str">
        <f>IFERROR(VLOOKUP(Таблица1[[#This Row],[Order ID]],Таблица4[],2,FALSE),"")</f>
        <v/>
      </c>
      <c r="X3366" s="19">
        <f>NOT(IFERROR(VLOOKUP(Таблица1[[#This Row],[Order ID]],Таблица4[],2,FALSE),0))*1</f>
        <v>1</v>
      </c>
      <c r="Y3366" s="19">
        <f>IF(SUMPRODUCT(($F$2:$F3366=F3366)*1)&gt;1,0,1)</f>
        <v>0</v>
      </c>
    </row>
    <row r="3367" spans="1:25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9" t="str">
        <f>VLOOKUP(Таблица1[[#This Row],[Region]],Таблица5[],2,FALSE)</f>
        <v>Anna Andreadi</v>
      </c>
      <c r="W3367" s="19" t="str">
        <f>IFERROR(VLOOKUP(Таблица1[[#This Row],[Order ID]],Таблица4[],2,FALSE),"")</f>
        <v/>
      </c>
      <c r="X3367" s="19">
        <f>NOT(IFERROR(VLOOKUP(Таблица1[[#This Row],[Order ID]],Таблица4[],2,FALSE),0))*1</f>
        <v>1</v>
      </c>
      <c r="Y3367" s="19">
        <f>IF(SUMPRODUCT(($F$2:$F3367=F3367)*1)&gt;1,0,1)</f>
        <v>1</v>
      </c>
    </row>
    <row r="3368" spans="1:25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9" t="str">
        <f>VLOOKUP(Таблица1[[#This Row],[Region]],Таблица5[],2,FALSE)</f>
        <v>Kelly Williams</v>
      </c>
      <c r="W3368" s="19" t="str">
        <f>IFERROR(VLOOKUP(Таблица1[[#This Row],[Order ID]],Таблица4[],2,FALSE),"")</f>
        <v/>
      </c>
      <c r="X3368" s="19">
        <f>NOT(IFERROR(VLOOKUP(Таблица1[[#This Row],[Order ID]],Таблица4[],2,FALSE),0))*1</f>
        <v>1</v>
      </c>
      <c r="Y3368" s="19">
        <f>IF(SUMPRODUCT(($F$2:$F3368=F3368)*1)&gt;1,0,1)</f>
        <v>0</v>
      </c>
    </row>
    <row r="3369" spans="1:25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9" t="str">
        <f>VLOOKUP(Таблица1[[#This Row],[Region]],Таблица5[],2,FALSE)</f>
        <v>Kelly Williams</v>
      </c>
      <c r="W3369" s="19" t="str">
        <f>IFERROR(VLOOKUP(Таблица1[[#This Row],[Order ID]],Таблица4[],2,FALSE),"")</f>
        <v/>
      </c>
      <c r="X3369" s="19">
        <f>NOT(IFERROR(VLOOKUP(Таблица1[[#This Row],[Order ID]],Таблица4[],2,FALSE),0))*1</f>
        <v>1</v>
      </c>
      <c r="Y3369" s="19">
        <f>IF(SUMPRODUCT(($F$2:$F3369=F3369)*1)&gt;1,0,1)</f>
        <v>0</v>
      </c>
    </row>
    <row r="3370" spans="1:25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9" t="str">
        <f>VLOOKUP(Таблица1[[#This Row],[Region]],Таблица5[],2,FALSE)</f>
        <v>Anna Andreadi</v>
      </c>
      <c r="W3370" s="19" t="str">
        <f>IFERROR(VLOOKUP(Таблица1[[#This Row],[Order ID]],Таблица4[],2,FALSE),"")</f>
        <v/>
      </c>
      <c r="X3370" s="19">
        <f>NOT(IFERROR(VLOOKUP(Таблица1[[#This Row],[Order ID]],Таблица4[],2,FALSE),0))*1</f>
        <v>1</v>
      </c>
      <c r="Y3370" s="19">
        <f>IF(SUMPRODUCT(($F$2:$F3370=F3370)*1)&gt;1,0,1)</f>
        <v>0</v>
      </c>
    </row>
    <row r="3371" spans="1:25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9" t="str">
        <f>VLOOKUP(Таблица1[[#This Row],[Region]],Таблица5[],2,FALSE)</f>
        <v>Anna Andreadi</v>
      </c>
      <c r="W3371" s="19" t="str">
        <f>IFERROR(VLOOKUP(Таблица1[[#This Row],[Order ID]],Таблица4[],2,FALSE),"")</f>
        <v/>
      </c>
      <c r="X3371" s="19">
        <f>NOT(IFERROR(VLOOKUP(Таблица1[[#This Row],[Order ID]],Таблица4[],2,FALSE),0))*1</f>
        <v>1</v>
      </c>
      <c r="Y3371" s="19">
        <f>IF(SUMPRODUCT(($F$2:$F3371=F3371)*1)&gt;1,0,1)</f>
        <v>0</v>
      </c>
    </row>
    <row r="3372" spans="1:25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9" t="str">
        <f>VLOOKUP(Таблица1[[#This Row],[Region]],Таблица5[],2,FALSE)</f>
        <v>Kelly Williams</v>
      </c>
      <c r="W3372" s="19" t="str">
        <f>IFERROR(VLOOKUP(Таблица1[[#This Row],[Order ID]],Таблица4[],2,FALSE),"")</f>
        <v/>
      </c>
      <c r="X3372" s="19">
        <f>NOT(IFERROR(VLOOKUP(Таблица1[[#This Row],[Order ID]],Таблица4[],2,FALSE),0))*1</f>
        <v>1</v>
      </c>
      <c r="Y3372" s="19">
        <f>IF(SUMPRODUCT(($F$2:$F3372=F3372)*1)&gt;1,0,1)</f>
        <v>0</v>
      </c>
    </row>
    <row r="3373" spans="1:25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9" t="str">
        <f>VLOOKUP(Таблица1[[#This Row],[Region]],Таблица5[],2,FALSE)</f>
        <v>Anna Andreadi</v>
      </c>
      <c r="W3373" s="19" t="str">
        <f>IFERROR(VLOOKUP(Таблица1[[#This Row],[Order ID]],Таблица4[],2,FALSE),"")</f>
        <v/>
      </c>
      <c r="X3373" s="19">
        <f>NOT(IFERROR(VLOOKUP(Таблица1[[#This Row],[Order ID]],Таблица4[],2,FALSE),0))*1</f>
        <v>1</v>
      </c>
      <c r="Y3373" s="19">
        <f>IF(SUMPRODUCT(($F$2:$F3373=F3373)*1)&gt;1,0,1)</f>
        <v>0</v>
      </c>
    </row>
    <row r="3374" spans="1:25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9" t="str">
        <f>VLOOKUP(Таблица1[[#This Row],[Region]],Таблица5[],2,FALSE)</f>
        <v>Anna Andreadi</v>
      </c>
      <c r="W3374" s="19" t="str">
        <f>IFERROR(VLOOKUP(Таблица1[[#This Row],[Order ID]],Таблица4[],2,FALSE),"")</f>
        <v/>
      </c>
      <c r="X3374" s="19">
        <f>NOT(IFERROR(VLOOKUP(Таблица1[[#This Row],[Order ID]],Таблица4[],2,FALSE),0))*1</f>
        <v>1</v>
      </c>
      <c r="Y3374" s="19">
        <f>IF(SUMPRODUCT(($F$2:$F3374=F3374)*1)&gt;1,0,1)</f>
        <v>0</v>
      </c>
    </row>
    <row r="3375" spans="1:25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9" t="str">
        <f>VLOOKUP(Таблица1[[#This Row],[Region]],Таблица5[],2,FALSE)</f>
        <v>Chuck Magee</v>
      </c>
      <c r="W3375" s="19" t="str">
        <f>IFERROR(VLOOKUP(Таблица1[[#This Row],[Order ID]],Таблица4[],2,FALSE),"")</f>
        <v/>
      </c>
      <c r="X3375" s="19">
        <f>NOT(IFERROR(VLOOKUP(Таблица1[[#This Row],[Order ID]],Таблица4[],2,FALSE),0))*1</f>
        <v>1</v>
      </c>
      <c r="Y3375" s="19">
        <f>IF(SUMPRODUCT(($F$2:$F3375=F3375)*1)&gt;1,0,1)</f>
        <v>0</v>
      </c>
    </row>
    <row r="3376" spans="1:25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9" t="str">
        <f>VLOOKUP(Таблица1[[#This Row],[Region]],Таблица5[],2,FALSE)</f>
        <v>Chuck Magee</v>
      </c>
      <c r="W3376" s="19" t="str">
        <f>IFERROR(VLOOKUP(Таблица1[[#This Row],[Order ID]],Таблица4[],2,FALSE),"")</f>
        <v/>
      </c>
      <c r="X3376" s="19">
        <f>NOT(IFERROR(VLOOKUP(Таблица1[[#This Row],[Order ID]],Таблица4[],2,FALSE),0))*1</f>
        <v>1</v>
      </c>
      <c r="Y3376" s="19">
        <f>IF(SUMPRODUCT(($F$2:$F3376=F3376)*1)&gt;1,0,1)</f>
        <v>0</v>
      </c>
    </row>
    <row r="3377" spans="1:25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9" t="str">
        <f>VLOOKUP(Таблица1[[#This Row],[Region]],Таблица5[],2,FALSE)</f>
        <v>Chuck Magee</v>
      </c>
      <c r="W3377" s="19" t="str">
        <f>IFERROR(VLOOKUP(Таблица1[[#This Row],[Order ID]],Таблица4[],2,FALSE),"")</f>
        <v/>
      </c>
      <c r="X3377" s="19">
        <f>NOT(IFERROR(VLOOKUP(Таблица1[[#This Row],[Order ID]],Таблица4[],2,FALSE),0))*1</f>
        <v>1</v>
      </c>
      <c r="Y3377" s="19">
        <f>IF(SUMPRODUCT(($F$2:$F3377=F3377)*1)&gt;1,0,1)</f>
        <v>0</v>
      </c>
    </row>
    <row r="3378" spans="1:25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9" t="str">
        <f>VLOOKUP(Таблица1[[#This Row],[Region]],Таблица5[],2,FALSE)</f>
        <v>Chuck Magee</v>
      </c>
      <c r="W3378" s="19" t="str">
        <f>IFERROR(VLOOKUP(Таблица1[[#This Row],[Order ID]],Таблица4[],2,FALSE),"")</f>
        <v/>
      </c>
      <c r="X3378" s="19">
        <f>NOT(IFERROR(VLOOKUP(Таблица1[[#This Row],[Order ID]],Таблица4[],2,FALSE),0))*1</f>
        <v>1</v>
      </c>
      <c r="Y3378" s="19">
        <f>IF(SUMPRODUCT(($F$2:$F3378=F3378)*1)&gt;1,0,1)</f>
        <v>0</v>
      </c>
    </row>
    <row r="3379" spans="1:25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9" t="str">
        <f>VLOOKUP(Таблица1[[#This Row],[Region]],Таблица5[],2,FALSE)</f>
        <v>Kelly Williams</v>
      </c>
      <c r="W3379" s="19" t="str">
        <f>IFERROR(VLOOKUP(Таблица1[[#This Row],[Order ID]],Таблица4[],2,FALSE),"")</f>
        <v/>
      </c>
      <c r="X3379" s="19">
        <f>NOT(IFERROR(VLOOKUP(Таблица1[[#This Row],[Order ID]],Таблица4[],2,FALSE),0))*1</f>
        <v>1</v>
      </c>
      <c r="Y3379" s="19">
        <f>IF(SUMPRODUCT(($F$2:$F3379=F3379)*1)&gt;1,0,1)</f>
        <v>1</v>
      </c>
    </row>
    <row r="3380" spans="1:25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9" t="str">
        <f>VLOOKUP(Таблица1[[#This Row],[Region]],Таблица5[],2,FALSE)</f>
        <v>Kelly Williams</v>
      </c>
      <c r="W3380" s="19">
        <f>IFERROR(VLOOKUP(Таблица1[[#This Row],[Order ID]],Таблица4[],2,FALSE),"")</f>
        <v>1</v>
      </c>
      <c r="X3380" s="19">
        <f>NOT(IFERROR(VLOOKUP(Таблица1[[#This Row],[Order ID]],Таблица4[],2,FALSE),0))*1</f>
        <v>0</v>
      </c>
      <c r="Y3380" s="19">
        <f>IF(SUMPRODUCT(($F$2:$F3380=F3380)*1)&gt;1,0,1)</f>
        <v>0</v>
      </c>
    </row>
    <row r="3381" spans="1:25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9" t="str">
        <f>VLOOKUP(Таблица1[[#This Row],[Region]],Таблица5[],2,FALSE)</f>
        <v>Kelly Williams</v>
      </c>
      <c r="W3381" s="19">
        <f>IFERROR(VLOOKUP(Таблица1[[#This Row],[Order ID]],Таблица4[],2,FALSE),"")</f>
        <v>1</v>
      </c>
      <c r="X3381" s="19">
        <f>NOT(IFERROR(VLOOKUP(Таблица1[[#This Row],[Order ID]],Таблица4[],2,FALSE),0))*1</f>
        <v>0</v>
      </c>
      <c r="Y3381" s="19">
        <f>IF(SUMPRODUCT(($F$2:$F3381=F3381)*1)&gt;1,0,1)</f>
        <v>0</v>
      </c>
    </row>
    <row r="3382" spans="1:25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9" t="str">
        <f>VLOOKUP(Таблица1[[#This Row],[Region]],Таблица5[],2,FALSE)</f>
        <v>Chuck Magee</v>
      </c>
      <c r="W3382" s="19" t="str">
        <f>IFERROR(VLOOKUP(Таблица1[[#This Row],[Order ID]],Таблица4[],2,FALSE),"")</f>
        <v/>
      </c>
      <c r="X3382" s="19">
        <f>NOT(IFERROR(VLOOKUP(Таблица1[[#This Row],[Order ID]],Таблица4[],2,FALSE),0))*1</f>
        <v>1</v>
      </c>
      <c r="Y3382" s="19">
        <f>IF(SUMPRODUCT(($F$2:$F3382=F3382)*1)&gt;1,0,1)</f>
        <v>0</v>
      </c>
    </row>
    <row r="3383" spans="1:25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9" t="str">
        <f>VLOOKUP(Таблица1[[#This Row],[Region]],Таблица5[],2,FALSE)</f>
        <v>Cassandra Brandow</v>
      </c>
      <c r="W3383" s="19" t="str">
        <f>IFERROR(VLOOKUP(Таблица1[[#This Row],[Order ID]],Таблица4[],2,FALSE),"")</f>
        <v/>
      </c>
      <c r="X3383" s="19">
        <f>NOT(IFERROR(VLOOKUP(Таблица1[[#This Row],[Order ID]],Таблица4[],2,FALSE),0))*1</f>
        <v>1</v>
      </c>
      <c r="Y3383" s="19">
        <f>IF(SUMPRODUCT(($F$2:$F3383=F3383)*1)&gt;1,0,1)</f>
        <v>0</v>
      </c>
    </row>
    <row r="3384" spans="1:25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9" t="str">
        <f>VLOOKUP(Таблица1[[#This Row],[Region]],Таблица5[],2,FALSE)</f>
        <v>Chuck Magee</v>
      </c>
      <c r="W3384" s="19" t="str">
        <f>IFERROR(VLOOKUP(Таблица1[[#This Row],[Order ID]],Таблица4[],2,FALSE),"")</f>
        <v/>
      </c>
      <c r="X3384" s="19">
        <f>NOT(IFERROR(VLOOKUP(Таблица1[[#This Row],[Order ID]],Таблица4[],2,FALSE),0))*1</f>
        <v>1</v>
      </c>
      <c r="Y3384" s="19">
        <f>IF(SUMPRODUCT(($F$2:$F3384=F3384)*1)&gt;1,0,1)</f>
        <v>0</v>
      </c>
    </row>
    <row r="3385" spans="1:25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9" t="str">
        <f>VLOOKUP(Таблица1[[#This Row],[Region]],Таблица5[],2,FALSE)</f>
        <v>Chuck Magee</v>
      </c>
      <c r="W3385" s="19" t="str">
        <f>IFERROR(VLOOKUP(Таблица1[[#This Row],[Order ID]],Таблица4[],2,FALSE),"")</f>
        <v/>
      </c>
      <c r="X3385" s="19">
        <f>NOT(IFERROR(VLOOKUP(Таблица1[[#This Row],[Order ID]],Таблица4[],2,FALSE),0))*1</f>
        <v>1</v>
      </c>
      <c r="Y3385" s="19">
        <f>IF(SUMPRODUCT(($F$2:$F3385=F3385)*1)&gt;1,0,1)</f>
        <v>0</v>
      </c>
    </row>
    <row r="3386" spans="1:25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9" t="str">
        <f>VLOOKUP(Таблица1[[#This Row],[Region]],Таблица5[],2,FALSE)</f>
        <v>Chuck Magee</v>
      </c>
      <c r="W3386" s="19" t="str">
        <f>IFERROR(VLOOKUP(Таблица1[[#This Row],[Order ID]],Таблица4[],2,FALSE),"")</f>
        <v/>
      </c>
      <c r="X3386" s="19">
        <f>NOT(IFERROR(VLOOKUP(Таблица1[[#This Row],[Order ID]],Таблица4[],2,FALSE),0))*1</f>
        <v>1</v>
      </c>
      <c r="Y3386" s="19">
        <f>IF(SUMPRODUCT(($F$2:$F3386=F3386)*1)&gt;1,0,1)</f>
        <v>0</v>
      </c>
    </row>
    <row r="3387" spans="1:25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9" t="str">
        <f>VLOOKUP(Таблица1[[#This Row],[Region]],Таблица5[],2,FALSE)</f>
        <v>Cassandra Brandow</v>
      </c>
      <c r="W3387" s="19" t="str">
        <f>IFERROR(VLOOKUP(Таблица1[[#This Row],[Order ID]],Таблица4[],2,FALSE),"")</f>
        <v/>
      </c>
      <c r="X3387" s="19">
        <f>NOT(IFERROR(VLOOKUP(Таблица1[[#This Row],[Order ID]],Таблица4[],2,FALSE),0))*1</f>
        <v>1</v>
      </c>
      <c r="Y3387" s="19">
        <f>IF(SUMPRODUCT(($F$2:$F3387=F3387)*1)&gt;1,0,1)</f>
        <v>0</v>
      </c>
    </row>
    <row r="3388" spans="1:25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9" t="str">
        <f>VLOOKUP(Таблица1[[#This Row],[Region]],Таблица5[],2,FALSE)</f>
        <v>Cassandra Brandow</v>
      </c>
      <c r="W3388" s="19" t="str">
        <f>IFERROR(VLOOKUP(Таблица1[[#This Row],[Order ID]],Таблица4[],2,FALSE),"")</f>
        <v/>
      </c>
      <c r="X3388" s="19">
        <f>NOT(IFERROR(VLOOKUP(Таблица1[[#This Row],[Order ID]],Таблица4[],2,FALSE),0))*1</f>
        <v>1</v>
      </c>
      <c r="Y3388" s="19">
        <f>IF(SUMPRODUCT(($F$2:$F3388=F3388)*1)&gt;1,0,1)</f>
        <v>0</v>
      </c>
    </row>
    <row r="3389" spans="1:25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9" t="str">
        <f>VLOOKUP(Таблица1[[#This Row],[Region]],Таблица5[],2,FALSE)</f>
        <v>Cassandra Brandow</v>
      </c>
      <c r="W3389" s="19" t="str">
        <f>IFERROR(VLOOKUP(Таблица1[[#This Row],[Order ID]],Таблица4[],2,FALSE),"")</f>
        <v/>
      </c>
      <c r="X3389" s="19">
        <f>NOT(IFERROR(VLOOKUP(Таблица1[[#This Row],[Order ID]],Таблица4[],2,FALSE),0))*1</f>
        <v>1</v>
      </c>
      <c r="Y3389" s="19">
        <f>IF(SUMPRODUCT(($F$2:$F3389=F3389)*1)&gt;1,0,1)</f>
        <v>0</v>
      </c>
    </row>
    <row r="3390" spans="1:25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9" t="str">
        <f>VLOOKUP(Таблица1[[#This Row],[Region]],Таблица5[],2,FALSE)</f>
        <v>Cassandra Brandow</v>
      </c>
      <c r="W3390" s="19" t="str">
        <f>IFERROR(VLOOKUP(Таблица1[[#This Row],[Order ID]],Таблица4[],2,FALSE),"")</f>
        <v/>
      </c>
      <c r="X3390" s="19">
        <f>NOT(IFERROR(VLOOKUP(Таблица1[[#This Row],[Order ID]],Таблица4[],2,FALSE),0))*1</f>
        <v>1</v>
      </c>
      <c r="Y3390" s="19">
        <f>IF(SUMPRODUCT(($F$2:$F3390=F3390)*1)&gt;1,0,1)</f>
        <v>0</v>
      </c>
    </row>
    <row r="3391" spans="1:25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9" t="str">
        <f>VLOOKUP(Таблица1[[#This Row],[Region]],Таблица5[],2,FALSE)</f>
        <v>Cassandra Brandow</v>
      </c>
      <c r="W3391" s="19" t="str">
        <f>IFERROR(VLOOKUP(Таблица1[[#This Row],[Order ID]],Таблица4[],2,FALSE),"")</f>
        <v/>
      </c>
      <c r="X3391" s="19">
        <f>NOT(IFERROR(VLOOKUP(Таблица1[[#This Row],[Order ID]],Таблица4[],2,FALSE),0))*1</f>
        <v>1</v>
      </c>
      <c r="Y3391" s="19">
        <f>IF(SUMPRODUCT(($F$2:$F3391=F3391)*1)&gt;1,0,1)</f>
        <v>0</v>
      </c>
    </row>
    <row r="3392" spans="1:25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9" t="str">
        <f>VLOOKUP(Таблица1[[#This Row],[Region]],Таблица5[],2,FALSE)</f>
        <v>Kelly Williams</v>
      </c>
      <c r="W3392" s="19" t="str">
        <f>IFERROR(VLOOKUP(Таблица1[[#This Row],[Order ID]],Таблица4[],2,FALSE),"")</f>
        <v/>
      </c>
      <c r="X3392" s="19">
        <f>NOT(IFERROR(VLOOKUP(Таблица1[[#This Row],[Order ID]],Таблица4[],2,FALSE),0))*1</f>
        <v>1</v>
      </c>
      <c r="Y3392" s="19">
        <f>IF(SUMPRODUCT(($F$2:$F3392=F3392)*1)&gt;1,0,1)</f>
        <v>0</v>
      </c>
    </row>
    <row r="3393" spans="1:25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9" t="str">
        <f>VLOOKUP(Таблица1[[#This Row],[Region]],Таблица5[],2,FALSE)</f>
        <v>Anna Andreadi</v>
      </c>
      <c r="W3393" s="19" t="str">
        <f>IFERROR(VLOOKUP(Таблица1[[#This Row],[Order ID]],Таблица4[],2,FALSE),"")</f>
        <v/>
      </c>
      <c r="X3393" s="19">
        <f>NOT(IFERROR(VLOOKUP(Таблица1[[#This Row],[Order ID]],Таблица4[],2,FALSE),0))*1</f>
        <v>1</v>
      </c>
      <c r="Y3393" s="19">
        <f>IF(SUMPRODUCT(($F$2:$F3393=F3393)*1)&gt;1,0,1)</f>
        <v>0</v>
      </c>
    </row>
    <row r="3394" spans="1:25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9" t="str">
        <f>VLOOKUP(Таблица1[[#This Row],[Region]],Таблица5[],2,FALSE)</f>
        <v>Anna Andreadi</v>
      </c>
      <c r="W3394" s="19" t="str">
        <f>IFERROR(VLOOKUP(Таблица1[[#This Row],[Order ID]],Таблица4[],2,FALSE),"")</f>
        <v/>
      </c>
      <c r="X3394" s="19">
        <f>NOT(IFERROR(VLOOKUP(Таблица1[[#This Row],[Order ID]],Таблица4[],2,FALSE),0))*1</f>
        <v>1</v>
      </c>
      <c r="Y3394" s="19">
        <f>IF(SUMPRODUCT(($F$2:$F3394=F3394)*1)&gt;1,0,1)</f>
        <v>0</v>
      </c>
    </row>
    <row r="3395" spans="1:25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9" t="str">
        <f>VLOOKUP(Таблица1[[#This Row],[Region]],Таблица5[],2,FALSE)</f>
        <v>Kelly Williams</v>
      </c>
      <c r="W3395" s="19" t="str">
        <f>IFERROR(VLOOKUP(Таблица1[[#This Row],[Order ID]],Таблица4[],2,FALSE),"")</f>
        <v/>
      </c>
      <c r="X3395" s="19">
        <f>NOT(IFERROR(VLOOKUP(Таблица1[[#This Row],[Order ID]],Таблица4[],2,FALSE),0))*1</f>
        <v>1</v>
      </c>
      <c r="Y3395" s="19">
        <f>IF(SUMPRODUCT(($F$2:$F3395=F3395)*1)&gt;1,0,1)</f>
        <v>0</v>
      </c>
    </row>
    <row r="3396" spans="1:25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9" t="str">
        <f>VLOOKUP(Таблица1[[#This Row],[Region]],Таблица5[],2,FALSE)</f>
        <v>Chuck Magee</v>
      </c>
      <c r="W3396" s="19" t="str">
        <f>IFERROR(VLOOKUP(Таблица1[[#This Row],[Order ID]],Таблица4[],2,FALSE),"")</f>
        <v/>
      </c>
      <c r="X3396" s="19">
        <f>NOT(IFERROR(VLOOKUP(Таблица1[[#This Row],[Order ID]],Таблица4[],2,FALSE),0))*1</f>
        <v>1</v>
      </c>
      <c r="Y3396" s="19">
        <f>IF(SUMPRODUCT(($F$2:$F3396=F3396)*1)&gt;1,0,1)</f>
        <v>0</v>
      </c>
    </row>
    <row r="3397" spans="1:25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9" t="str">
        <f>VLOOKUP(Таблица1[[#This Row],[Region]],Таблица5[],2,FALSE)</f>
        <v>Kelly Williams</v>
      </c>
      <c r="W3397" s="19" t="str">
        <f>IFERROR(VLOOKUP(Таблица1[[#This Row],[Order ID]],Таблица4[],2,FALSE),"")</f>
        <v/>
      </c>
      <c r="X3397" s="19">
        <f>NOT(IFERROR(VLOOKUP(Таблица1[[#This Row],[Order ID]],Таблица4[],2,FALSE),0))*1</f>
        <v>1</v>
      </c>
      <c r="Y3397" s="19">
        <f>IF(SUMPRODUCT(($F$2:$F3397=F3397)*1)&gt;1,0,1)</f>
        <v>0</v>
      </c>
    </row>
    <row r="3398" spans="1:25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9" t="str">
        <f>VLOOKUP(Таблица1[[#This Row],[Region]],Таблица5[],2,FALSE)</f>
        <v>Kelly Williams</v>
      </c>
      <c r="W3398" s="19" t="str">
        <f>IFERROR(VLOOKUP(Таблица1[[#This Row],[Order ID]],Таблица4[],2,FALSE),"")</f>
        <v/>
      </c>
      <c r="X3398" s="19">
        <f>NOT(IFERROR(VLOOKUP(Таблица1[[#This Row],[Order ID]],Таблица4[],2,FALSE),0))*1</f>
        <v>1</v>
      </c>
      <c r="Y3398" s="19">
        <f>IF(SUMPRODUCT(($F$2:$F3398=F3398)*1)&gt;1,0,1)</f>
        <v>0</v>
      </c>
    </row>
    <row r="3399" spans="1:25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9" t="str">
        <f>VLOOKUP(Таблица1[[#This Row],[Region]],Таблица5[],2,FALSE)</f>
        <v>Kelly Williams</v>
      </c>
      <c r="W3399" s="19" t="str">
        <f>IFERROR(VLOOKUP(Таблица1[[#This Row],[Order ID]],Таблица4[],2,FALSE),"")</f>
        <v/>
      </c>
      <c r="X3399" s="19">
        <f>NOT(IFERROR(VLOOKUP(Таблица1[[#This Row],[Order ID]],Таблица4[],2,FALSE),0))*1</f>
        <v>1</v>
      </c>
      <c r="Y3399" s="19">
        <f>IF(SUMPRODUCT(($F$2:$F3399=F3399)*1)&gt;1,0,1)</f>
        <v>0</v>
      </c>
    </row>
    <row r="3400" spans="1:25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9" t="str">
        <f>VLOOKUP(Таблица1[[#This Row],[Region]],Таблица5[],2,FALSE)</f>
        <v>Cassandra Brandow</v>
      </c>
      <c r="W3400" s="19" t="str">
        <f>IFERROR(VLOOKUP(Таблица1[[#This Row],[Order ID]],Таблица4[],2,FALSE),"")</f>
        <v/>
      </c>
      <c r="X3400" s="19">
        <f>NOT(IFERROR(VLOOKUP(Таблица1[[#This Row],[Order ID]],Таблица4[],2,FALSE),0))*1</f>
        <v>1</v>
      </c>
      <c r="Y3400" s="19">
        <f>IF(SUMPRODUCT(($F$2:$F3400=F3400)*1)&gt;1,0,1)</f>
        <v>1</v>
      </c>
    </row>
    <row r="3401" spans="1:25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9" t="str">
        <f>VLOOKUP(Таблица1[[#This Row],[Region]],Таблица5[],2,FALSE)</f>
        <v>Cassandra Brandow</v>
      </c>
      <c r="W3401" s="19" t="str">
        <f>IFERROR(VLOOKUP(Таблица1[[#This Row],[Order ID]],Таблица4[],2,FALSE),"")</f>
        <v/>
      </c>
      <c r="X3401" s="19">
        <f>NOT(IFERROR(VLOOKUP(Таблица1[[#This Row],[Order ID]],Таблица4[],2,FALSE),0))*1</f>
        <v>1</v>
      </c>
      <c r="Y3401" s="19">
        <f>IF(SUMPRODUCT(($F$2:$F3401=F3401)*1)&gt;1,0,1)</f>
        <v>0</v>
      </c>
    </row>
    <row r="3402" spans="1:25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9" t="str">
        <f>VLOOKUP(Таблица1[[#This Row],[Region]],Таблица5[],2,FALSE)</f>
        <v>Cassandra Brandow</v>
      </c>
      <c r="W3402" s="19" t="str">
        <f>IFERROR(VLOOKUP(Таблица1[[#This Row],[Order ID]],Таблица4[],2,FALSE),"")</f>
        <v/>
      </c>
      <c r="X3402" s="19">
        <f>NOT(IFERROR(VLOOKUP(Таблица1[[#This Row],[Order ID]],Таблица4[],2,FALSE),0))*1</f>
        <v>1</v>
      </c>
      <c r="Y3402" s="19">
        <f>IF(SUMPRODUCT(($F$2:$F3402=F3402)*1)&gt;1,0,1)</f>
        <v>0</v>
      </c>
    </row>
    <row r="3403" spans="1:25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9" t="str">
        <f>VLOOKUP(Таблица1[[#This Row],[Region]],Таблица5[],2,FALSE)</f>
        <v>Cassandra Brandow</v>
      </c>
      <c r="W3403" s="19" t="str">
        <f>IFERROR(VLOOKUP(Таблица1[[#This Row],[Order ID]],Таблица4[],2,FALSE),"")</f>
        <v/>
      </c>
      <c r="X3403" s="19">
        <f>NOT(IFERROR(VLOOKUP(Таблица1[[#This Row],[Order ID]],Таблица4[],2,FALSE),0))*1</f>
        <v>1</v>
      </c>
      <c r="Y3403" s="19">
        <f>IF(SUMPRODUCT(($F$2:$F3403=F3403)*1)&gt;1,0,1)</f>
        <v>0</v>
      </c>
    </row>
    <row r="3404" spans="1:25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9" t="str">
        <f>VLOOKUP(Таблица1[[#This Row],[Region]],Таблица5[],2,FALSE)</f>
        <v>Kelly Williams</v>
      </c>
      <c r="W3404" s="19" t="str">
        <f>IFERROR(VLOOKUP(Таблица1[[#This Row],[Order ID]],Таблица4[],2,FALSE),"")</f>
        <v/>
      </c>
      <c r="X3404" s="19">
        <f>NOT(IFERROR(VLOOKUP(Таблица1[[#This Row],[Order ID]],Таблица4[],2,FALSE),0))*1</f>
        <v>1</v>
      </c>
      <c r="Y3404" s="19">
        <f>IF(SUMPRODUCT(($F$2:$F3404=F3404)*1)&gt;1,0,1)</f>
        <v>0</v>
      </c>
    </row>
    <row r="3405" spans="1:25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9" t="str">
        <f>VLOOKUP(Таблица1[[#This Row],[Region]],Таблица5[],2,FALSE)</f>
        <v>Kelly Williams</v>
      </c>
      <c r="W3405" s="19" t="str">
        <f>IFERROR(VLOOKUP(Таблица1[[#This Row],[Order ID]],Таблица4[],2,FALSE),"")</f>
        <v/>
      </c>
      <c r="X3405" s="19">
        <f>NOT(IFERROR(VLOOKUP(Таблица1[[#This Row],[Order ID]],Таблица4[],2,FALSE),0))*1</f>
        <v>1</v>
      </c>
      <c r="Y3405" s="19">
        <f>IF(SUMPRODUCT(($F$2:$F3405=F3405)*1)&gt;1,0,1)</f>
        <v>0</v>
      </c>
    </row>
    <row r="3406" spans="1:25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9" t="str">
        <f>VLOOKUP(Таблица1[[#This Row],[Region]],Таблица5[],2,FALSE)</f>
        <v>Anna Andreadi</v>
      </c>
      <c r="W3406" s="19" t="str">
        <f>IFERROR(VLOOKUP(Таблица1[[#This Row],[Order ID]],Таблица4[],2,FALSE),"")</f>
        <v/>
      </c>
      <c r="X3406" s="19">
        <f>NOT(IFERROR(VLOOKUP(Таблица1[[#This Row],[Order ID]],Таблица4[],2,FALSE),0))*1</f>
        <v>1</v>
      </c>
      <c r="Y3406" s="19">
        <f>IF(SUMPRODUCT(($F$2:$F3406=F3406)*1)&gt;1,0,1)</f>
        <v>0</v>
      </c>
    </row>
    <row r="3407" spans="1:25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9" t="str">
        <f>VLOOKUP(Таблица1[[#This Row],[Region]],Таблица5[],2,FALSE)</f>
        <v>Chuck Magee</v>
      </c>
      <c r="W3407" s="19" t="str">
        <f>IFERROR(VLOOKUP(Таблица1[[#This Row],[Order ID]],Таблица4[],2,FALSE),"")</f>
        <v/>
      </c>
      <c r="X3407" s="19">
        <f>NOT(IFERROR(VLOOKUP(Таблица1[[#This Row],[Order ID]],Таблица4[],2,FALSE),0))*1</f>
        <v>1</v>
      </c>
      <c r="Y3407" s="19">
        <f>IF(SUMPRODUCT(($F$2:$F3407=F3407)*1)&gt;1,0,1)</f>
        <v>0</v>
      </c>
    </row>
    <row r="3408" spans="1:25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9" t="str">
        <f>VLOOKUP(Таблица1[[#This Row],[Region]],Таблица5[],2,FALSE)</f>
        <v>Chuck Magee</v>
      </c>
      <c r="W3408" s="19" t="str">
        <f>IFERROR(VLOOKUP(Таблица1[[#This Row],[Order ID]],Таблица4[],2,FALSE),"")</f>
        <v/>
      </c>
      <c r="X3408" s="19">
        <f>NOT(IFERROR(VLOOKUP(Таблица1[[#This Row],[Order ID]],Таблица4[],2,FALSE),0))*1</f>
        <v>1</v>
      </c>
      <c r="Y3408" s="19">
        <f>IF(SUMPRODUCT(($F$2:$F3408=F3408)*1)&gt;1,0,1)</f>
        <v>0</v>
      </c>
    </row>
    <row r="3409" spans="1:25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9" t="str">
        <f>VLOOKUP(Таблица1[[#This Row],[Region]],Таблица5[],2,FALSE)</f>
        <v>Chuck Magee</v>
      </c>
      <c r="W3409" s="19" t="str">
        <f>IFERROR(VLOOKUP(Таблица1[[#This Row],[Order ID]],Таблица4[],2,FALSE),"")</f>
        <v/>
      </c>
      <c r="X3409" s="19">
        <f>NOT(IFERROR(VLOOKUP(Таблица1[[#This Row],[Order ID]],Таблица4[],2,FALSE),0))*1</f>
        <v>1</v>
      </c>
      <c r="Y3409" s="19">
        <f>IF(SUMPRODUCT(($F$2:$F3409=F3409)*1)&gt;1,0,1)</f>
        <v>0</v>
      </c>
    </row>
    <row r="3410" spans="1:25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9" t="str">
        <f>VLOOKUP(Таблица1[[#This Row],[Region]],Таблица5[],2,FALSE)</f>
        <v>Chuck Magee</v>
      </c>
      <c r="W3410" s="19" t="str">
        <f>IFERROR(VLOOKUP(Таблица1[[#This Row],[Order ID]],Таблица4[],2,FALSE),"")</f>
        <v/>
      </c>
      <c r="X3410" s="19">
        <f>NOT(IFERROR(VLOOKUP(Таблица1[[#This Row],[Order ID]],Таблица4[],2,FALSE),0))*1</f>
        <v>1</v>
      </c>
      <c r="Y3410" s="19">
        <f>IF(SUMPRODUCT(($F$2:$F3410=F3410)*1)&gt;1,0,1)</f>
        <v>0</v>
      </c>
    </row>
    <row r="3411" spans="1:25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9" t="str">
        <f>VLOOKUP(Таблица1[[#This Row],[Region]],Таблица5[],2,FALSE)</f>
        <v>Chuck Magee</v>
      </c>
      <c r="W3411" s="19" t="str">
        <f>IFERROR(VLOOKUP(Таблица1[[#This Row],[Order ID]],Таблица4[],2,FALSE),"")</f>
        <v/>
      </c>
      <c r="X3411" s="19">
        <f>NOT(IFERROR(VLOOKUP(Таблица1[[#This Row],[Order ID]],Таблица4[],2,FALSE),0))*1</f>
        <v>1</v>
      </c>
      <c r="Y3411" s="19">
        <f>IF(SUMPRODUCT(($F$2:$F3411=F3411)*1)&gt;1,0,1)</f>
        <v>0</v>
      </c>
    </row>
    <row r="3412" spans="1:25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9" t="str">
        <f>VLOOKUP(Таблица1[[#This Row],[Region]],Таблица5[],2,FALSE)</f>
        <v>Anna Andreadi</v>
      </c>
      <c r="W3412" s="19" t="str">
        <f>IFERROR(VLOOKUP(Таблица1[[#This Row],[Order ID]],Таблица4[],2,FALSE),"")</f>
        <v/>
      </c>
      <c r="X3412" s="19">
        <f>NOT(IFERROR(VLOOKUP(Таблица1[[#This Row],[Order ID]],Таблица4[],2,FALSE),0))*1</f>
        <v>1</v>
      </c>
      <c r="Y3412" s="19">
        <f>IF(SUMPRODUCT(($F$2:$F3412=F3412)*1)&gt;1,0,1)</f>
        <v>0</v>
      </c>
    </row>
    <row r="3413" spans="1:25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9" t="str">
        <f>VLOOKUP(Таблица1[[#This Row],[Region]],Таблица5[],2,FALSE)</f>
        <v>Anna Andreadi</v>
      </c>
      <c r="W3413" s="19" t="str">
        <f>IFERROR(VLOOKUP(Таблица1[[#This Row],[Order ID]],Таблица4[],2,FALSE),"")</f>
        <v/>
      </c>
      <c r="X3413" s="19">
        <f>NOT(IFERROR(VLOOKUP(Таблица1[[#This Row],[Order ID]],Таблица4[],2,FALSE),0))*1</f>
        <v>1</v>
      </c>
      <c r="Y3413" s="19">
        <f>IF(SUMPRODUCT(($F$2:$F3413=F3413)*1)&gt;1,0,1)</f>
        <v>0</v>
      </c>
    </row>
    <row r="3414" spans="1:25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9" t="str">
        <f>VLOOKUP(Таблица1[[#This Row],[Region]],Таблица5[],2,FALSE)</f>
        <v>Anna Andreadi</v>
      </c>
      <c r="W3414" s="19" t="str">
        <f>IFERROR(VLOOKUP(Таблица1[[#This Row],[Order ID]],Таблица4[],2,FALSE),"")</f>
        <v/>
      </c>
      <c r="X3414" s="19">
        <f>NOT(IFERROR(VLOOKUP(Таблица1[[#This Row],[Order ID]],Таблица4[],2,FALSE),0))*1</f>
        <v>1</v>
      </c>
      <c r="Y3414" s="19">
        <f>IF(SUMPRODUCT(($F$2:$F3414=F3414)*1)&gt;1,0,1)</f>
        <v>0</v>
      </c>
    </row>
    <row r="3415" spans="1:25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9" t="str">
        <f>VLOOKUP(Таблица1[[#This Row],[Region]],Таблица5[],2,FALSE)</f>
        <v>Anna Andreadi</v>
      </c>
      <c r="W3415" s="19" t="str">
        <f>IFERROR(VLOOKUP(Таблица1[[#This Row],[Order ID]],Таблица4[],2,FALSE),"")</f>
        <v/>
      </c>
      <c r="X3415" s="19">
        <f>NOT(IFERROR(VLOOKUP(Таблица1[[#This Row],[Order ID]],Таблица4[],2,FALSE),0))*1</f>
        <v>1</v>
      </c>
      <c r="Y3415" s="19">
        <f>IF(SUMPRODUCT(($F$2:$F3415=F3415)*1)&gt;1,0,1)</f>
        <v>0</v>
      </c>
    </row>
    <row r="3416" spans="1:25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9" t="str">
        <f>VLOOKUP(Таблица1[[#This Row],[Region]],Таблица5[],2,FALSE)</f>
        <v>Anna Andreadi</v>
      </c>
      <c r="W3416" s="19" t="str">
        <f>IFERROR(VLOOKUP(Таблица1[[#This Row],[Order ID]],Таблица4[],2,FALSE),"")</f>
        <v/>
      </c>
      <c r="X3416" s="19">
        <f>NOT(IFERROR(VLOOKUP(Таблица1[[#This Row],[Order ID]],Таблица4[],2,FALSE),0))*1</f>
        <v>1</v>
      </c>
      <c r="Y3416" s="19">
        <f>IF(SUMPRODUCT(($F$2:$F3416=F3416)*1)&gt;1,0,1)</f>
        <v>0</v>
      </c>
    </row>
    <row r="3417" spans="1:25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9" t="str">
        <f>VLOOKUP(Таблица1[[#This Row],[Region]],Таблица5[],2,FALSE)</f>
        <v>Kelly Williams</v>
      </c>
      <c r="W3417" s="19" t="str">
        <f>IFERROR(VLOOKUP(Таблица1[[#This Row],[Order ID]],Таблица4[],2,FALSE),"")</f>
        <v/>
      </c>
      <c r="X3417" s="19">
        <f>NOT(IFERROR(VLOOKUP(Таблица1[[#This Row],[Order ID]],Таблица4[],2,FALSE),0))*1</f>
        <v>1</v>
      </c>
      <c r="Y3417" s="19">
        <f>IF(SUMPRODUCT(($F$2:$F3417=F3417)*1)&gt;1,0,1)</f>
        <v>0</v>
      </c>
    </row>
    <row r="3418" spans="1:25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9" t="str">
        <f>VLOOKUP(Таблица1[[#This Row],[Region]],Таблица5[],2,FALSE)</f>
        <v>Kelly Williams</v>
      </c>
      <c r="W3418" s="19" t="str">
        <f>IFERROR(VLOOKUP(Таблица1[[#This Row],[Order ID]],Таблица4[],2,FALSE),"")</f>
        <v/>
      </c>
      <c r="X3418" s="19">
        <f>NOT(IFERROR(VLOOKUP(Таблица1[[#This Row],[Order ID]],Таблица4[],2,FALSE),0))*1</f>
        <v>1</v>
      </c>
      <c r="Y3418" s="19">
        <f>IF(SUMPRODUCT(($F$2:$F3418=F3418)*1)&gt;1,0,1)</f>
        <v>0</v>
      </c>
    </row>
    <row r="3419" spans="1:25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9" t="str">
        <f>VLOOKUP(Таблица1[[#This Row],[Region]],Таблица5[],2,FALSE)</f>
        <v>Anna Andreadi</v>
      </c>
      <c r="W3419" s="19" t="str">
        <f>IFERROR(VLOOKUP(Таблица1[[#This Row],[Order ID]],Таблица4[],2,FALSE),"")</f>
        <v/>
      </c>
      <c r="X3419" s="19">
        <f>NOT(IFERROR(VLOOKUP(Таблица1[[#This Row],[Order ID]],Таблица4[],2,FALSE),0))*1</f>
        <v>1</v>
      </c>
      <c r="Y3419" s="19">
        <f>IF(SUMPRODUCT(($F$2:$F3419=F3419)*1)&gt;1,0,1)</f>
        <v>0</v>
      </c>
    </row>
    <row r="3420" spans="1:25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9" t="str">
        <f>VLOOKUP(Таблица1[[#This Row],[Region]],Таблица5[],2,FALSE)</f>
        <v>Anna Andreadi</v>
      </c>
      <c r="W3420" s="19" t="str">
        <f>IFERROR(VLOOKUP(Таблица1[[#This Row],[Order ID]],Таблица4[],2,FALSE),"")</f>
        <v/>
      </c>
      <c r="X3420" s="19">
        <f>NOT(IFERROR(VLOOKUP(Таблица1[[#This Row],[Order ID]],Таблица4[],2,FALSE),0))*1</f>
        <v>1</v>
      </c>
      <c r="Y3420" s="19">
        <f>IF(SUMPRODUCT(($F$2:$F3420=F3420)*1)&gt;1,0,1)</f>
        <v>0</v>
      </c>
    </row>
    <row r="3421" spans="1:25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9" t="str">
        <f>VLOOKUP(Таблица1[[#This Row],[Region]],Таблица5[],2,FALSE)</f>
        <v>Chuck Magee</v>
      </c>
      <c r="W3421" s="19" t="str">
        <f>IFERROR(VLOOKUP(Таблица1[[#This Row],[Order ID]],Таблица4[],2,FALSE),"")</f>
        <v/>
      </c>
      <c r="X3421" s="19">
        <f>NOT(IFERROR(VLOOKUP(Таблица1[[#This Row],[Order ID]],Таблица4[],2,FALSE),0))*1</f>
        <v>1</v>
      </c>
      <c r="Y3421" s="19">
        <f>IF(SUMPRODUCT(($F$2:$F3421=F3421)*1)&gt;1,0,1)</f>
        <v>0</v>
      </c>
    </row>
    <row r="3422" spans="1:25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9" t="str">
        <f>VLOOKUP(Таблица1[[#This Row],[Region]],Таблица5[],2,FALSE)</f>
        <v>Anna Andreadi</v>
      </c>
      <c r="W3422" s="19">
        <f>IFERROR(VLOOKUP(Таблица1[[#This Row],[Order ID]],Таблица4[],2,FALSE),"")</f>
        <v>1</v>
      </c>
      <c r="X3422" s="19">
        <f>NOT(IFERROR(VLOOKUP(Таблица1[[#This Row],[Order ID]],Таблица4[],2,FALSE),0))*1</f>
        <v>0</v>
      </c>
      <c r="Y3422" s="19">
        <f>IF(SUMPRODUCT(($F$2:$F3422=F3422)*1)&gt;1,0,1)</f>
        <v>0</v>
      </c>
    </row>
    <row r="3423" spans="1:25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9" t="str">
        <f>VLOOKUP(Таблица1[[#This Row],[Region]],Таблица5[],2,FALSE)</f>
        <v>Anna Andreadi</v>
      </c>
      <c r="W3423" s="19">
        <f>IFERROR(VLOOKUP(Таблица1[[#This Row],[Order ID]],Таблица4[],2,FALSE),"")</f>
        <v>1</v>
      </c>
      <c r="X3423" s="19">
        <f>NOT(IFERROR(VLOOKUP(Таблица1[[#This Row],[Order ID]],Таблица4[],2,FALSE),0))*1</f>
        <v>0</v>
      </c>
      <c r="Y3423" s="19">
        <f>IF(SUMPRODUCT(($F$2:$F3423=F3423)*1)&gt;1,0,1)</f>
        <v>0</v>
      </c>
    </row>
    <row r="3424" spans="1:25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9" t="str">
        <f>VLOOKUP(Таблица1[[#This Row],[Region]],Таблица5[],2,FALSE)</f>
        <v>Anna Andreadi</v>
      </c>
      <c r="W3424" s="19">
        <f>IFERROR(VLOOKUP(Таблица1[[#This Row],[Order ID]],Таблица4[],2,FALSE),"")</f>
        <v>1</v>
      </c>
      <c r="X3424" s="19">
        <f>NOT(IFERROR(VLOOKUP(Таблица1[[#This Row],[Order ID]],Таблица4[],2,FALSE),0))*1</f>
        <v>0</v>
      </c>
      <c r="Y3424" s="19">
        <f>IF(SUMPRODUCT(($F$2:$F3424=F3424)*1)&gt;1,0,1)</f>
        <v>0</v>
      </c>
    </row>
    <row r="3425" spans="1:25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9" t="str">
        <f>VLOOKUP(Таблица1[[#This Row],[Region]],Таблица5[],2,FALSE)</f>
        <v>Anna Andreadi</v>
      </c>
      <c r="W3425" s="19">
        <f>IFERROR(VLOOKUP(Таблица1[[#This Row],[Order ID]],Таблица4[],2,FALSE),"")</f>
        <v>1</v>
      </c>
      <c r="X3425" s="19">
        <f>NOT(IFERROR(VLOOKUP(Таблица1[[#This Row],[Order ID]],Таблица4[],2,FALSE),0))*1</f>
        <v>0</v>
      </c>
      <c r="Y3425" s="19">
        <f>IF(SUMPRODUCT(($F$2:$F3425=F3425)*1)&gt;1,0,1)</f>
        <v>0</v>
      </c>
    </row>
    <row r="3426" spans="1:25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9" t="str">
        <f>VLOOKUP(Таблица1[[#This Row],[Region]],Таблица5[],2,FALSE)</f>
        <v>Anna Andreadi</v>
      </c>
      <c r="W3426" s="19">
        <f>IFERROR(VLOOKUP(Таблица1[[#This Row],[Order ID]],Таблица4[],2,FALSE),"")</f>
        <v>1</v>
      </c>
      <c r="X3426" s="19">
        <f>NOT(IFERROR(VLOOKUP(Таблица1[[#This Row],[Order ID]],Таблица4[],2,FALSE),0))*1</f>
        <v>0</v>
      </c>
      <c r="Y3426" s="19">
        <f>IF(SUMPRODUCT(($F$2:$F3426=F3426)*1)&gt;1,0,1)</f>
        <v>0</v>
      </c>
    </row>
    <row r="3427" spans="1:25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9" t="str">
        <f>VLOOKUP(Таблица1[[#This Row],[Region]],Таблица5[],2,FALSE)</f>
        <v>Kelly Williams</v>
      </c>
      <c r="W3427" s="19" t="str">
        <f>IFERROR(VLOOKUP(Таблица1[[#This Row],[Order ID]],Таблица4[],2,FALSE),"")</f>
        <v/>
      </c>
      <c r="X3427" s="19">
        <f>NOT(IFERROR(VLOOKUP(Таблица1[[#This Row],[Order ID]],Таблица4[],2,FALSE),0))*1</f>
        <v>1</v>
      </c>
      <c r="Y3427" s="19">
        <f>IF(SUMPRODUCT(($F$2:$F3427=F3427)*1)&gt;1,0,1)</f>
        <v>0</v>
      </c>
    </row>
    <row r="3428" spans="1:25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9" t="str">
        <f>VLOOKUP(Таблица1[[#This Row],[Region]],Таблица5[],2,FALSE)</f>
        <v>Kelly Williams</v>
      </c>
      <c r="W3428" s="19" t="str">
        <f>IFERROR(VLOOKUP(Таблица1[[#This Row],[Order ID]],Таблица4[],2,FALSE),"")</f>
        <v/>
      </c>
      <c r="X3428" s="19">
        <f>NOT(IFERROR(VLOOKUP(Таблица1[[#This Row],[Order ID]],Таблица4[],2,FALSE),0))*1</f>
        <v>1</v>
      </c>
      <c r="Y3428" s="19">
        <f>IF(SUMPRODUCT(($F$2:$F3428=F3428)*1)&gt;1,0,1)</f>
        <v>0</v>
      </c>
    </row>
    <row r="3429" spans="1:25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9" t="str">
        <f>VLOOKUP(Таблица1[[#This Row],[Region]],Таблица5[],2,FALSE)</f>
        <v>Chuck Magee</v>
      </c>
      <c r="W3429" s="19" t="str">
        <f>IFERROR(VLOOKUP(Таблица1[[#This Row],[Order ID]],Таблица4[],2,FALSE),"")</f>
        <v/>
      </c>
      <c r="X3429" s="19">
        <f>NOT(IFERROR(VLOOKUP(Таблица1[[#This Row],[Order ID]],Таблица4[],2,FALSE),0))*1</f>
        <v>1</v>
      </c>
      <c r="Y3429" s="19">
        <f>IF(SUMPRODUCT(($F$2:$F3429=F3429)*1)&gt;1,0,1)</f>
        <v>0</v>
      </c>
    </row>
    <row r="3430" spans="1:25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9" t="str">
        <f>VLOOKUP(Таблица1[[#This Row],[Region]],Таблица5[],2,FALSE)</f>
        <v>Chuck Magee</v>
      </c>
      <c r="W3430" s="19" t="str">
        <f>IFERROR(VLOOKUP(Таблица1[[#This Row],[Order ID]],Таблица4[],2,FALSE),"")</f>
        <v/>
      </c>
      <c r="X3430" s="19">
        <f>NOT(IFERROR(VLOOKUP(Таблица1[[#This Row],[Order ID]],Таблица4[],2,FALSE),0))*1</f>
        <v>1</v>
      </c>
      <c r="Y3430" s="19">
        <f>IF(SUMPRODUCT(($F$2:$F3430=F3430)*1)&gt;1,0,1)</f>
        <v>0</v>
      </c>
    </row>
    <row r="3431" spans="1:25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9" t="str">
        <f>VLOOKUP(Таблица1[[#This Row],[Region]],Таблица5[],2,FALSE)</f>
        <v>Chuck Magee</v>
      </c>
      <c r="W3431" s="19" t="str">
        <f>IFERROR(VLOOKUP(Таблица1[[#This Row],[Order ID]],Таблица4[],2,FALSE),"")</f>
        <v/>
      </c>
      <c r="X3431" s="19">
        <f>NOT(IFERROR(VLOOKUP(Таблица1[[#This Row],[Order ID]],Таблица4[],2,FALSE),0))*1</f>
        <v>1</v>
      </c>
      <c r="Y3431" s="19">
        <f>IF(SUMPRODUCT(($F$2:$F3431=F3431)*1)&gt;1,0,1)</f>
        <v>0</v>
      </c>
    </row>
    <row r="3432" spans="1:25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9" t="str">
        <f>VLOOKUP(Таблица1[[#This Row],[Region]],Таблица5[],2,FALSE)</f>
        <v>Anna Andreadi</v>
      </c>
      <c r="W3432" s="19" t="str">
        <f>IFERROR(VLOOKUP(Таблица1[[#This Row],[Order ID]],Таблица4[],2,FALSE),"")</f>
        <v/>
      </c>
      <c r="X3432" s="19">
        <f>NOT(IFERROR(VLOOKUP(Таблица1[[#This Row],[Order ID]],Таблица4[],2,FALSE),0))*1</f>
        <v>1</v>
      </c>
      <c r="Y3432" s="19">
        <f>IF(SUMPRODUCT(($F$2:$F3432=F3432)*1)&gt;1,0,1)</f>
        <v>0</v>
      </c>
    </row>
    <row r="3433" spans="1:25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9" t="str">
        <f>VLOOKUP(Таблица1[[#This Row],[Region]],Таблица5[],2,FALSE)</f>
        <v>Anna Andreadi</v>
      </c>
      <c r="W3433" s="19" t="str">
        <f>IFERROR(VLOOKUP(Таблица1[[#This Row],[Order ID]],Таблица4[],2,FALSE),"")</f>
        <v/>
      </c>
      <c r="X3433" s="19">
        <f>NOT(IFERROR(VLOOKUP(Таблица1[[#This Row],[Order ID]],Таблица4[],2,FALSE),0))*1</f>
        <v>1</v>
      </c>
      <c r="Y3433" s="19">
        <f>IF(SUMPRODUCT(($F$2:$F3433=F3433)*1)&gt;1,0,1)</f>
        <v>0</v>
      </c>
    </row>
    <row r="3434" spans="1:25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9" t="str">
        <f>VLOOKUP(Таблица1[[#This Row],[Region]],Таблица5[],2,FALSE)</f>
        <v>Anna Andreadi</v>
      </c>
      <c r="W3434" s="19" t="str">
        <f>IFERROR(VLOOKUP(Таблица1[[#This Row],[Order ID]],Таблица4[],2,FALSE),"")</f>
        <v/>
      </c>
      <c r="X3434" s="19">
        <f>NOT(IFERROR(VLOOKUP(Таблица1[[#This Row],[Order ID]],Таблица4[],2,FALSE),0))*1</f>
        <v>1</v>
      </c>
      <c r="Y3434" s="19">
        <f>IF(SUMPRODUCT(($F$2:$F3434=F3434)*1)&gt;1,0,1)</f>
        <v>0</v>
      </c>
    </row>
    <row r="3435" spans="1:25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9" t="str">
        <f>VLOOKUP(Таблица1[[#This Row],[Region]],Таблица5[],2,FALSE)</f>
        <v>Anna Andreadi</v>
      </c>
      <c r="W3435" s="19" t="str">
        <f>IFERROR(VLOOKUP(Таблица1[[#This Row],[Order ID]],Таблица4[],2,FALSE),"")</f>
        <v/>
      </c>
      <c r="X3435" s="19">
        <f>NOT(IFERROR(VLOOKUP(Таблица1[[#This Row],[Order ID]],Таблица4[],2,FALSE),0))*1</f>
        <v>1</v>
      </c>
      <c r="Y3435" s="19">
        <f>IF(SUMPRODUCT(($F$2:$F3435=F3435)*1)&gt;1,0,1)</f>
        <v>0</v>
      </c>
    </row>
    <row r="3436" spans="1:25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9" t="str">
        <f>VLOOKUP(Таблица1[[#This Row],[Region]],Таблица5[],2,FALSE)</f>
        <v>Anna Andreadi</v>
      </c>
      <c r="W3436" s="19" t="str">
        <f>IFERROR(VLOOKUP(Таблица1[[#This Row],[Order ID]],Таблица4[],2,FALSE),"")</f>
        <v/>
      </c>
      <c r="X3436" s="19">
        <f>NOT(IFERROR(VLOOKUP(Таблица1[[#This Row],[Order ID]],Таблица4[],2,FALSE),0))*1</f>
        <v>1</v>
      </c>
      <c r="Y3436" s="19">
        <f>IF(SUMPRODUCT(($F$2:$F3436=F3436)*1)&gt;1,0,1)</f>
        <v>0</v>
      </c>
    </row>
    <row r="3437" spans="1:25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9" t="str">
        <f>VLOOKUP(Таблица1[[#This Row],[Region]],Таблица5[],2,FALSE)</f>
        <v>Kelly Williams</v>
      </c>
      <c r="W3437" s="19" t="str">
        <f>IFERROR(VLOOKUP(Таблица1[[#This Row],[Order ID]],Таблица4[],2,FALSE),"")</f>
        <v/>
      </c>
      <c r="X3437" s="19">
        <f>NOT(IFERROR(VLOOKUP(Таблица1[[#This Row],[Order ID]],Таблица4[],2,FALSE),0))*1</f>
        <v>1</v>
      </c>
      <c r="Y3437" s="19">
        <f>IF(SUMPRODUCT(($F$2:$F3437=F3437)*1)&gt;1,0,1)</f>
        <v>0</v>
      </c>
    </row>
    <row r="3438" spans="1:25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9" t="str">
        <f>VLOOKUP(Таблица1[[#This Row],[Region]],Таблица5[],2,FALSE)</f>
        <v>Kelly Williams</v>
      </c>
      <c r="W3438" s="19" t="str">
        <f>IFERROR(VLOOKUP(Таблица1[[#This Row],[Order ID]],Таблица4[],2,FALSE),"")</f>
        <v/>
      </c>
      <c r="X3438" s="19">
        <f>NOT(IFERROR(VLOOKUP(Таблица1[[#This Row],[Order ID]],Таблица4[],2,FALSE),0))*1</f>
        <v>1</v>
      </c>
      <c r="Y3438" s="19">
        <f>IF(SUMPRODUCT(($F$2:$F3438=F3438)*1)&gt;1,0,1)</f>
        <v>0</v>
      </c>
    </row>
    <row r="3439" spans="1:25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9" t="str">
        <f>VLOOKUP(Таблица1[[#This Row],[Region]],Таблица5[],2,FALSE)</f>
        <v>Kelly Williams</v>
      </c>
      <c r="W3439" s="19" t="str">
        <f>IFERROR(VLOOKUP(Таблица1[[#This Row],[Order ID]],Таблица4[],2,FALSE),"")</f>
        <v/>
      </c>
      <c r="X3439" s="19">
        <f>NOT(IFERROR(VLOOKUP(Таблица1[[#This Row],[Order ID]],Таблица4[],2,FALSE),0))*1</f>
        <v>1</v>
      </c>
      <c r="Y3439" s="19">
        <f>IF(SUMPRODUCT(($F$2:$F3439=F3439)*1)&gt;1,0,1)</f>
        <v>0</v>
      </c>
    </row>
    <row r="3440" spans="1:25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9" t="str">
        <f>VLOOKUP(Таблица1[[#This Row],[Region]],Таблица5[],2,FALSE)</f>
        <v>Kelly Williams</v>
      </c>
      <c r="W3440" s="19" t="str">
        <f>IFERROR(VLOOKUP(Таблица1[[#This Row],[Order ID]],Таблица4[],2,FALSE),"")</f>
        <v/>
      </c>
      <c r="X3440" s="19">
        <f>NOT(IFERROR(VLOOKUP(Таблица1[[#This Row],[Order ID]],Таблица4[],2,FALSE),0))*1</f>
        <v>1</v>
      </c>
      <c r="Y3440" s="19">
        <f>IF(SUMPRODUCT(($F$2:$F3440=F3440)*1)&gt;1,0,1)</f>
        <v>0</v>
      </c>
    </row>
    <row r="3441" spans="1:25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9" t="str">
        <f>VLOOKUP(Таблица1[[#This Row],[Region]],Таблица5[],2,FALSE)</f>
        <v>Kelly Williams</v>
      </c>
      <c r="W3441" s="19" t="str">
        <f>IFERROR(VLOOKUP(Таблица1[[#This Row],[Order ID]],Таблица4[],2,FALSE),"")</f>
        <v/>
      </c>
      <c r="X3441" s="19">
        <f>NOT(IFERROR(VLOOKUP(Таблица1[[#This Row],[Order ID]],Таблица4[],2,FALSE),0))*1</f>
        <v>1</v>
      </c>
      <c r="Y3441" s="19">
        <f>IF(SUMPRODUCT(($F$2:$F3441=F3441)*1)&gt;1,0,1)</f>
        <v>0</v>
      </c>
    </row>
    <row r="3442" spans="1:25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9" t="str">
        <f>VLOOKUP(Таблица1[[#This Row],[Region]],Таблица5[],2,FALSE)</f>
        <v>Anna Andreadi</v>
      </c>
      <c r="W3442" s="19" t="str">
        <f>IFERROR(VLOOKUP(Таблица1[[#This Row],[Order ID]],Таблица4[],2,FALSE),"")</f>
        <v/>
      </c>
      <c r="X3442" s="19">
        <f>NOT(IFERROR(VLOOKUP(Таблица1[[#This Row],[Order ID]],Таблица4[],2,FALSE),0))*1</f>
        <v>1</v>
      </c>
      <c r="Y3442" s="19">
        <f>IF(SUMPRODUCT(($F$2:$F3442=F3442)*1)&gt;1,0,1)</f>
        <v>0</v>
      </c>
    </row>
    <row r="3443" spans="1:25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9" t="str">
        <f>VLOOKUP(Таблица1[[#This Row],[Region]],Таблица5[],2,FALSE)</f>
        <v>Chuck Magee</v>
      </c>
      <c r="W3443" s="19" t="str">
        <f>IFERROR(VLOOKUP(Таблица1[[#This Row],[Order ID]],Таблица4[],2,FALSE),"")</f>
        <v/>
      </c>
      <c r="X3443" s="19">
        <f>NOT(IFERROR(VLOOKUP(Таблица1[[#This Row],[Order ID]],Таблица4[],2,FALSE),0))*1</f>
        <v>1</v>
      </c>
      <c r="Y3443" s="19">
        <f>IF(SUMPRODUCT(($F$2:$F3443=F3443)*1)&gt;1,0,1)</f>
        <v>0</v>
      </c>
    </row>
    <row r="3444" spans="1:25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9" t="str">
        <f>VLOOKUP(Таблица1[[#This Row],[Region]],Таблица5[],2,FALSE)</f>
        <v>Chuck Magee</v>
      </c>
      <c r="W3444" s="19" t="str">
        <f>IFERROR(VLOOKUP(Таблица1[[#This Row],[Order ID]],Таблица4[],2,FALSE),"")</f>
        <v/>
      </c>
      <c r="X3444" s="19">
        <f>NOT(IFERROR(VLOOKUP(Таблица1[[#This Row],[Order ID]],Таблица4[],2,FALSE),0))*1</f>
        <v>1</v>
      </c>
      <c r="Y3444" s="19">
        <f>IF(SUMPRODUCT(($F$2:$F3444=F3444)*1)&gt;1,0,1)</f>
        <v>0</v>
      </c>
    </row>
    <row r="3445" spans="1:25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9" t="str">
        <f>VLOOKUP(Таблица1[[#This Row],[Region]],Таблица5[],2,FALSE)</f>
        <v>Chuck Magee</v>
      </c>
      <c r="W3445" s="19" t="str">
        <f>IFERROR(VLOOKUP(Таблица1[[#This Row],[Order ID]],Таблица4[],2,FALSE),"")</f>
        <v/>
      </c>
      <c r="X3445" s="19">
        <f>NOT(IFERROR(VLOOKUP(Таблица1[[#This Row],[Order ID]],Таблица4[],2,FALSE),0))*1</f>
        <v>1</v>
      </c>
      <c r="Y3445" s="19">
        <f>IF(SUMPRODUCT(($F$2:$F3445=F3445)*1)&gt;1,0,1)</f>
        <v>0</v>
      </c>
    </row>
    <row r="3446" spans="1:25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9" t="str">
        <f>VLOOKUP(Таблица1[[#This Row],[Region]],Таблица5[],2,FALSE)</f>
        <v>Chuck Magee</v>
      </c>
      <c r="W3446" s="19" t="str">
        <f>IFERROR(VLOOKUP(Таблица1[[#This Row],[Order ID]],Таблица4[],2,FALSE),"")</f>
        <v/>
      </c>
      <c r="X3446" s="19">
        <f>NOT(IFERROR(VLOOKUP(Таблица1[[#This Row],[Order ID]],Таблица4[],2,FALSE),0))*1</f>
        <v>1</v>
      </c>
      <c r="Y3446" s="19">
        <f>IF(SUMPRODUCT(($F$2:$F3446=F3446)*1)&gt;1,0,1)</f>
        <v>1</v>
      </c>
    </row>
    <row r="3447" spans="1:25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9" t="str">
        <f>VLOOKUP(Таблица1[[#This Row],[Region]],Таблица5[],2,FALSE)</f>
        <v>Chuck Magee</v>
      </c>
      <c r="W3447" s="19" t="str">
        <f>IFERROR(VLOOKUP(Таблица1[[#This Row],[Order ID]],Таблица4[],2,FALSE),"")</f>
        <v/>
      </c>
      <c r="X3447" s="19">
        <f>NOT(IFERROR(VLOOKUP(Таблица1[[#This Row],[Order ID]],Таблица4[],2,FALSE),0))*1</f>
        <v>1</v>
      </c>
      <c r="Y3447" s="19">
        <f>IF(SUMPRODUCT(($F$2:$F3447=F3447)*1)&gt;1,0,1)</f>
        <v>0</v>
      </c>
    </row>
    <row r="3448" spans="1:25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9" t="str">
        <f>VLOOKUP(Таблица1[[#This Row],[Region]],Таблица5[],2,FALSE)</f>
        <v>Chuck Magee</v>
      </c>
      <c r="W3448" s="19" t="str">
        <f>IFERROR(VLOOKUP(Таблица1[[#This Row],[Order ID]],Таблица4[],2,FALSE),"")</f>
        <v/>
      </c>
      <c r="X3448" s="19">
        <f>NOT(IFERROR(VLOOKUP(Таблица1[[#This Row],[Order ID]],Таблица4[],2,FALSE),0))*1</f>
        <v>1</v>
      </c>
      <c r="Y3448" s="19">
        <f>IF(SUMPRODUCT(($F$2:$F3448=F3448)*1)&gt;1,0,1)</f>
        <v>1</v>
      </c>
    </row>
    <row r="3449" spans="1:25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9" t="str">
        <f>VLOOKUP(Таблица1[[#This Row],[Region]],Таблица5[],2,FALSE)</f>
        <v>Cassandra Brandow</v>
      </c>
      <c r="W3449" s="19" t="str">
        <f>IFERROR(VLOOKUP(Таблица1[[#This Row],[Order ID]],Таблица4[],2,FALSE),"")</f>
        <v/>
      </c>
      <c r="X3449" s="19">
        <f>NOT(IFERROR(VLOOKUP(Таблица1[[#This Row],[Order ID]],Таблица4[],2,FALSE),0))*1</f>
        <v>1</v>
      </c>
      <c r="Y3449" s="19">
        <f>IF(SUMPRODUCT(($F$2:$F3449=F3449)*1)&gt;1,0,1)</f>
        <v>0</v>
      </c>
    </row>
    <row r="3450" spans="1:25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9" t="str">
        <f>VLOOKUP(Таблица1[[#This Row],[Region]],Таблица5[],2,FALSE)</f>
        <v>Anna Andreadi</v>
      </c>
      <c r="W3450" s="19" t="str">
        <f>IFERROR(VLOOKUP(Таблица1[[#This Row],[Order ID]],Таблица4[],2,FALSE),"")</f>
        <v/>
      </c>
      <c r="X3450" s="19">
        <f>NOT(IFERROR(VLOOKUP(Таблица1[[#This Row],[Order ID]],Таблица4[],2,FALSE),0))*1</f>
        <v>1</v>
      </c>
      <c r="Y3450" s="19">
        <f>IF(SUMPRODUCT(($F$2:$F3450=F3450)*1)&gt;1,0,1)</f>
        <v>0</v>
      </c>
    </row>
    <row r="3451" spans="1:25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9" t="str">
        <f>VLOOKUP(Таблица1[[#This Row],[Region]],Таблица5[],2,FALSE)</f>
        <v>Anna Andreadi</v>
      </c>
      <c r="W3451" s="19" t="str">
        <f>IFERROR(VLOOKUP(Таблица1[[#This Row],[Order ID]],Таблица4[],2,FALSE),"")</f>
        <v/>
      </c>
      <c r="X3451" s="19">
        <f>NOT(IFERROR(VLOOKUP(Таблица1[[#This Row],[Order ID]],Таблица4[],2,FALSE),0))*1</f>
        <v>1</v>
      </c>
      <c r="Y3451" s="19">
        <f>IF(SUMPRODUCT(($F$2:$F3451=F3451)*1)&gt;1,0,1)</f>
        <v>0</v>
      </c>
    </row>
    <row r="3452" spans="1:25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9" t="str">
        <f>VLOOKUP(Таблица1[[#This Row],[Region]],Таблица5[],2,FALSE)</f>
        <v>Anna Andreadi</v>
      </c>
      <c r="W3452" s="19" t="str">
        <f>IFERROR(VLOOKUP(Таблица1[[#This Row],[Order ID]],Таблица4[],2,FALSE),"")</f>
        <v/>
      </c>
      <c r="X3452" s="19">
        <f>NOT(IFERROR(VLOOKUP(Таблица1[[#This Row],[Order ID]],Таблица4[],2,FALSE),0))*1</f>
        <v>1</v>
      </c>
      <c r="Y3452" s="19">
        <f>IF(SUMPRODUCT(($F$2:$F3452=F3452)*1)&gt;1,0,1)</f>
        <v>0</v>
      </c>
    </row>
    <row r="3453" spans="1:25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9" t="str">
        <f>VLOOKUP(Таблица1[[#This Row],[Region]],Таблица5[],2,FALSE)</f>
        <v>Anna Andreadi</v>
      </c>
      <c r="W3453" s="19" t="str">
        <f>IFERROR(VLOOKUP(Таблица1[[#This Row],[Order ID]],Таблица4[],2,FALSE),"")</f>
        <v/>
      </c>
      <c r="X3453" s="19">
        <f>NOT(IFERROR(VLOOKUP(Таблица1[[#This Row],[Order ID]],Таблица4[],2,FALSE),0))*1</f>
        <v>1</v>
      </c>
      <c r="Y3453" s="19">
        <f>IF(SUMPRODUCT(($F$2:$F3453=F3453)*1)&gt;1,0,1)</f>
        <v>0</v>
      </c>
    </row>
    <row r="3454" spans="1:25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9" t="str">
        <f>VLOOKUP(Таблица1[[#This Row],[Region]],Таблица5[],2,FALSE)</f>
        <v>Cassandra Brandow</v>
      </c>
      <c r="W3454" s="19" t="str">
        <f>IFERROR(VLOOKUP(Таблица1[[#This Row],[Order ID]],Таблица4[],2,FALSE),"")</f>
        <v/>
      </c>
      <c r="X3454" s="19">
        <f>NOT(IFERROR(VLOOKUP(Таблица1[[#This Row],[Order ID]],Таблица4[],2,FALSE),0))*1</f>
        <v>1</v>
      </c>
      <c r="Y3454" s="19">
        <f>IF(SUMPRODUCT(($F$2:$F3454=F3454)*1)&gt;1,0,1)</f>
        <v>0</v>
      </c>
    </row>
    <row r="3455" spans="1:25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9" t="str">
        <f>VLOOKUP(Таблица1[[#This Row],[Region]],Таблица5[],2,FALSE)</f>
        <v>Cassandra Brandow</v>
      </c>
      <c r="W3455" s="19" t="str">
        <f>IFERROR(VLOOKUP(Таблица1[[#This Row],[Order ID]],Таблица4[],2,FALSE),"")</f>
        <v/>
      </c>
      <c r="X3455" s="19">
        <f>NOT(IFERROR(VLOOKUP(Таблица1[[#This Row],[Order ID]],Таблица4[],2,FALSE),0))*1</f>
        <v>1</v>
      </c>
      <c r="Y3455" s="19">
        <f>IF(SUMPRODUCT(($F$2:$F3455=F3455)*1)&gt;1,0,1)</f>
        <v>0</v>
      </c>
    </row>
    <row r="3456" spans="1:25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9" t="str">
        <f>VLOOKUP(Таблица1[[#This Row],[Region]],Таблица5[],2,FALSE)</f>
        <v>Cassandra Brandow</v>
      </c>
      <c r="W3456" s="19" t="str">
        <f>IFERROR(VLOOKUP(Таблица1[[#This Row],[Order ID]],Таблица4[],2,FALSE),"")</f>
        <v/>
      </c>
      <c r="X3456" s="19">
        <f>NOT(IFERROR(VLOOKUP(Таблица1[[#This Row],[Order ID]],Таблица4[],2,FALSE),0))*1</f>
        <v>1</v>
      </c>
      <c r="Y3456" s="19">
        <f>IF(SUMPRODUCT(($F$2:$F3456=F3456)*1)&gt;1,0,1)</f>
        <v>0</v>
      </c>
    </row>
    <row r="3457" spans="1:25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9" t="str">
        <f>VLOOKUP(Таблица1[[#This Row],[Region]],Таблица5[],2,FALSE)</f>
        <v>Cassandra Brandow</v>
      </c>
      <c r="W3457" s="19" t="str">
        <f>IFERROR(VLOOKUP(Таблица1[[#This Row],[Order ID]],Таблица4[],2,FALSE),"")</f>
        <v/>
      </c>
      <c r="X3457" s="19">
        <f>NOT(IFERROR(VLOOKUP(Таблица1[[#This Row],[Order ID]],Таблица4[],2,FALSE),0))*1</f>
        <v>1</v>
      </c>
      <c r="Y3457" s="19">
        <f>IF(SUMPRODUCT(($F$2:$F3457=F3457)*1)&gt;1,0,1)</f>
        <v>0</v>
      </c>
    </row>
    <row r="3458" spans="1:25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9" t="str">
        <f>VLOOKUP(Таблица1[[#This Row],[Region]],Таблица5[],2,FALSE)</f>
        <v>Chuck Magee</v>
      </c>
      <c r="W3458" s="19" t="str">
        <f>IFERROR(VLOOKUP(Таблица1[[#This Row],[Order ID]],Таблица4[],2,FALSE),"")</f>
        <v/>
      </c>
      <c r="X3458" s="19">
        <f>NOT(IFERROR(VLOOKUP(Таблица1[[#This Row],[Order ID]],Таблица4[],2,FALSE),0))*1</f>
        <v>1</v>
      </c>
      <c r="Y3458" s="19">
        <f>IF(SUMPRODUCT(($F$2:$F3458=F3458)*1)&gt;1,0,1)</f>
        <v>0</v>
      </c>
    </row>
    <row r="3459" spans="1:25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9" t="str">
        <f>VLOOKUP(Таблица1[[#This Row],[Region]],Таблица5[],2,FALSE)</f>
        <v>Chuck Magee</v>
      </c>
      <c r="W3459" s="19" t="str">
        <f>IFERROR(VLOOKUP(Таблица1[[#This Row],[Order ID]],Таблица4[],2,FALSE),"")</f>
        <v/>
      </c>
      <c r="X3459" s="19">
        <f>NOT(IFERROR(VLOOKUP(Таблица1[[#This Row],[Order ID]],Таблица4[],2,FALSE),0))*1</f>
        <v>1</v>
      </c>
      <c r="Y3459" s="19">
        <f>IF(SUMPRODUCT(($F$2:$F3459=F3459)*1)&gt;1,0,1)</f>
        <v>0</v>
      </c>
    </row>
    <row r="3460" spans="1:25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9" t="str">
        <f>VLOOKUP(Таблица1[[#This Row],[Region]],Таблица5[],2,FALSE)</f>
        <v>Chuck Magee</v>
      </c>
      <c r="W3460" s="19" t="str">
        <f>IFERROR(VLOOKUP(Таблица1[[#This Row],[Order ID]],Таблица4[],2,FALSE),"")</f>
        <v/>
      </c>
      <c r="X3460" s="19">
        <f>NOT(IFERROR(VLOOKUP(Таблица1[[#This Row],[Order ID]],Таблица4[],2,FALSE),0))*1</f>
        <v>1</v>
      </c>
      <c r="Y3460" s="19">
        <f>IF(SUMPRODUCT(($F$2:$F3460=F3460)*1)&gt;1,0,1)</f>
        <v>0</v>
      </c>
    </row>
    <row r="3461" spans="1:25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9" t="str">
        <f>VLOOKUP(Таблица1[[#This Row],[Region]],Таблица5[],2,FALSE)</f>
        <v>Chuck Magee</v>
      </c>
      <c r="W3461" s="19" t="str">
        <f>IFERROR(VLOOKUP(Таблица1[[#This Row],[Order ID]],Таблица4[],2,FALSE),"")</f>
        <v/>
      </c>
      <c r="X3461" s="19">
        <f>NOT(IFERROR(VLOOKUP(Таблица1[[#This Row],[Order ID]],Таблица4[],2,FALSE),0))*1</f>
        <v>1</v>
      </c>
      <c r="Y3461" s="19">
        <f>IF(SUMPRODUCT(($F$2:$F3461=F3461)*1)&gt;1,0,1)</f>
        <v>0</v>
      </c>
    </row>
    <row r="3462" spans="1:25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9" t="str">
        <f>VLOOKUP(Таблица1[[#This Row],[Region]],Таблица5[],2,FALSE)</f>
        <v>Chuck Magee</v>
      </c>
      <c r="W3462" s="19" t="str">
        <f>IFERROR(VLOOKUP(Таблица1[[#This Row],[Order ID]],Таблица4[],2,FALSE),"")</f>
        <v/>
      </c>
      <c r="X3462" s="19">
        <f>NOT(IFERROR(VLOOKUP(Таблица1[[#This Row],[Order ID]],Таблица4[],2,FALSE),0))*1</f>
        <v>1</v>
      </c>
      <c r="Y3462" s="19">
        <f>IF(SUMPRODUCT(($F$2:$F3462=F3462)*1)&gt;1,0,1)</f>
        <v>0</v>
      </c>
    </row>
    <row r="3463" spans="1:25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9" t="str">
        <f>VLOOKUP(Таблица1[[#This Row],[Region]],Таблица5[],2,FALSE)</f>
        <v>Kelly Williams</v>
      </c>
      <c r="W3463" s="19" t="str">
        <f>IFERROR(VLOOKUP(Таблица1[[#This Row],[Order ID]],Таблица4[],2,FALSE),"")</f>
        <v/>
      </c>
      <c r="X3463" s="19">
        <f>NOT(IFERROR(VLOOKUP(Таблица1[[#This Row],[Order ID]],Таблица4[],2,FALSE),0))*1</f>
        <v>1</v>
      </c>
      <c r="Y3463" s="19">
        <f>IF(SUMPRODUCT(($F$2:$F3463=F3463)*1)&gt;1,0,1)</f>
        <v>0</v>
      </c>
    </row>
    <row r="3464" spans="1:25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9" t="str">
        <f>VLOOKUP(Таблица1[[#This Row],[Region]],Таблица5[],2,FALSE)</f>
        <v>Chuck Magee</v>
      </c>
      <c r="W3464" s="19" t="str">
        <f>IFERROR(VLOOKUP(Таблица1[[#This Row],[Order ID]],Таблица4[],2,FALSE),"")</f>
        <v/>
      </c>
      <c r="X3464" s="19">
        <f>NOT(IFERROR(VLOOKUP(Таблица1[[#This Row],[Order ID]],Таблица4[],2,FALSE),0))*1</f>
        <v>1</v>
      </c>
      <c r="Y3464" s="19">
        <f>IF(SUMPRODUCT(($F$2:$F3464=F3464)*1)&gt;1,0,1)</f>
        <v>0</v>
      </c>
    </row>
    <row r="3465" spans="1:25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9" t="str">
        <f>VLOOKUP(Таблица1[[#This Row],[Region]],Таблица5[],2,FALSE)</f>
        <v>Cassandra Brandow</v>
      </c>
      <c r="W3465" s="19" t="str">
        <f>IFERROR(VLOOKUP(Таблица1[[#This Row],[Order ID]],Таблица4[],2,FALSE),"")</f>
        <v/>
      </c>
      <c r="X3465" s="19">
        <f>NOT(IFERROR(VLOOKUP(Таблица1[[#This Row],[Order ID]],Таблица4[],2,FALSE),0))*1</f>
        <v>1</v>
      </c>
      <c r="Y3465" s="19">
        <f>IF(SUMPRODUCT(($F$2:$F3465=F3465)*1)&gt;1,0,1)</f>
        <v>1</v>
      </c>
    </row>
    <row r="3466" spans="1:25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9" t="str">
        <f>VLOOKUP(Таблица1[[#This Row],[Region]],Таблица5[],2,FALSE)</f>
        <v>Cassandra Brandow</v>
      </c>
      <c r="W3466" s="19" t="str">
        <f>IFERROR(VLOOKUP(Таблица1[[#This Row],[Order ID]],Таблица4[],2,FALSE),"")</f>
        <v/>
      </c>
      <c r="X3466" s="19">
        <f>NOT(IFERROR(VLOOKUP(Таблица1[[#This Row],[Order ID]],Таблица4[],2,FALSE),0))*1</f>
        <v>1</v>
      </c>
      <c r="Y3466" s="19">
        <f>IF(SUMPRODUCT(($F$2:$F3466=F3466)*1)&gt;1,0,1)</f>
        <v>0</v>
      </c>
    </row>
    <row r="3467" spans="1:25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9" t="str">
        <f>VLOOKUP(Таблица1[[#This Row],[Region]],Таблица5[],2,FALSE)</f>
        <v>Chuck Magee</v>
      </c>
      <c r="W3467" s="19" t="str">
        <f>IFERROR(VLOOKUP(Таблица1[[#This Row],[Order ID]],Таблица4[],2,FALSE),"")</f>
        <v/>
      </c>
      <c r="X3467" s="19">
        <f>NOT(IFERROR(VLOOKUP(Таблица1[[#This Row],[Order ID]],Таблица4[],2,FALSE),0))*1</f>
        <v>1</v>
      </c>
      <c r="Y3467" s="19">
        <f>IF(SUMPRODUCT(($F$2:$F3467=F3467)*1)&gt;1,0,1)</f>
        <v>0</v>
      </c>
    </row>
    <row r="3468" spans="1:25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9" t="str">
        <f>VLOOKUP(Таблица1[[#This Row],[Region]],Таблица5[],2,FALSE)</f>
        <v>Chuck Magee</v>
      </c>
      <c r="W3468" s="19" t="str">
        <f>IFERROR(VLOOKUP(Таблица1[[#This Row],[Order ID]],Таблица4[],2,FALSE),"")</f>
        <v/>
      </c>
      <c r="X3468" s="19">
        <f>NOT(IFERROR(VLOOKUP(Таблица1[[#This Row],[Order ID]],Таблица4[],2,FALSE),0))*1</f>
        <v>1</v>
      </c>
      <c r="Y3468" s="19">
        <f>IF(SUMPRODUCT(($F$2:$F3468=F3468)*1)&gt;1,0,1)</f>
        <v>0</v>
      </c>
    </row>
    <row r="3469" spans="1:25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9" t="str">
        <f>VLOOKUP(Таблица1[[#This Row],[Region]],Таблица5[],2,FALSE)</f>
        <v>Chuck Magee</v>
      </c>
      <c r="W3469" s="19" t="str">
        <f>IFERROR(VLOOKUP(Таблица1[[#This Row],[Order ID]],Таблица4[],2,FALSE),"")</f>
        <v/>
      </c>
      <c r="X3469" s="19">
        <f>NOT(IFERROR(VLOOKUP(Таблица1[[#This Row],[Order ID]],Таблица4[],2,FALSE),0))*1</f>
        <v>1</v>
      </c>
      <c r="Y3469" s="19">
        <f>IF(SUMPRODUCT(($F$2:$F3469=F3469)*1)&gt;1,0,1)</f>
        <v>0</v>
      </c>
    </row>
    <row r="3470" spans="1:25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9" t="str">
        <f>VLOOKUP(Таблица1[[#This Row],[Region]],Таблица5[],2,FALSE)</f>
        <v>Cassandra Brandow</v>
      </c>
      <c r="W3470" s="19" t="str">
        <f>IFERROR(VLOOKUP(Таблица1[[#This Row],[Order ID]],Таблица4[],2,FALSE),"")</f>
        <v/>
      </c>
      <c r="X3470" s="19">
        <f>NOT(IFERROR(VLOOKUP(Таблица1[[#This Row],[Order ID]],Таблица4[],2,FALSE),0))*1</f>
        <v>1</v>
      </c>
      <c r="Y3470" s="19">
        <f>IF(SUMPRODUCT(($F$2:$F3470=F3470)*1)&gt;1,0,1)</f>
        <v>0</v>
      </c>
    </row>
    <row r="3471" spans="1:25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9" t="str">
        <f>VLOOKUP(Таблица1[[#This Row],[Region]],Таблица5[],2,FALSE)</f>
        <v>Cassandra Brandow</v>
      </c>
      <c r="W3471" s="19" t="str">
        <f>IFERROR(VLOOKUP(Таблица1[[#This Row],[Order ID]],Таблица4[],2,FALSE),"")</f>
        <v/>
      </c>
      <c r="X3471" s="19">
        <f>NOT(IFERROR(VLOOKUP(Таблица1[[#This Row],[Order ID]],Таблица4[],2,FALSE),0))*1</f>
        <v>1</v>
      </c>
      <c r="Y3471" s="19">
        <f>IF(SUMPRODUCT(($F$2:$F3471=F3471)*1)&gt;1,0,1)</f>
        <v>1</v>
      </c>
    </row>
    <row r="3472" spans="1:25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9" t="str">
        <f>VLOOKUP(Таблица1[[#This Row],[Region]],Таблица5[],2,FALSE)</f>
        <v>Anna Andreadi</v>
      </c>
      <c r="W3472" s="19" t="str">
        <f>IFERROR(VLOOKUP(Таблица1[[#This Row],[Order ID]],Таблица4[],2,FALSE),"")</f>
        <v/>
      </c>
      <c r="X3472" s="19">
        <f>NOT(IFERROR(VLOOKUP(Таблица1[[#This Row],[Order ID]],Таблица4[],2,FALSE),0))*1</f>
        <v>1</v>
      </c>
      <c r="Y3472" s="19">
        <f>IF(SUMPRODUCT(($F$2:$F3472=F3472)*1)&gt;1,0,1)</f>
        <v>0</v>
      </c>
    </row>
    <row r="3473" spans="1:25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9" t="str">
        <f>VLOOKUP(Таблица1[[#This Row],[Region]],Таблица5[],2,FALSE)</f>
        <v>Chuck Magee</v>
      </c>
      <c r="W3473" s="19" t="str">
        <f>IFERROR(VLOOKUP(Таблица1[[#This Row],[Order ID]],Таблица4[],2,FALSE),"")</f>
        <v/>
      </c>
      <c r="X3473" s="19">
        <f>NOT(IFERROR(VLOOKUP(Таблица1[[#This Row],[Order ID]],Таблица4[],2,FALSE),0))*1</f>
        <v>1</v>
      </c>
      <c r="Y3473" s="19">
        <f>IF(SUMPRODUCT(($F$2:$F3473=F3473)*1)&gt;1,0,1)</f>
        <v>0</v>
      </c>
    </row>
    <row r="3474" spans="1:25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9" t="str">
        <f>VLOOKUP(Таблица1[[#This Row],[Region]],Таблица5[],2,FALSE)</f>
        <v>Chuck Magee</v>
      </c>
      <c r="W3474" s="19" t="str">
        <f>IFERROR(VLOOKUP(Таблица1[[#This Row],[Order ID]],Таблица4[],2,FALSE),"")</f>
        <v/>
      </c>
      <c r="X3474" s="19">
        <f>NOT(IFERROR(VLOOKUP(Таблица1[[#This Row],[Order ID]],Таблица4[],2,FALSE),0))*1</f>
        <v>1</v>
      </c>
      <c r="Y3474" s="19">
        <f>IF(SUMPRODUCT(($F$2:$F3474=F3474)*1)&gt;1,0,1)</f>
        <v>0</v>
      </c>
    </row>
    <row r="3475" spans="1:25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9" t="str">
        <f>VLOOKUP(Таблица1[[#This Row],[Region]],Таблица5[],2,FALSE)</f>
        <v>Kelly Williams</v>
      </c>
      <c r="W3475" s="19" t="str">
        <f>IFERROR(VLOOKUP(Таблица1[[#This Row],[Order ID]],Таблица4[],2,FALSE),"")</f>
        <v/>
      </c>
      <c r="X3475" s="19">
        <f>NOT(IFERROR(VLOOKUP(Таблица1[[#This Row],[Order ID]],Таблица4[],2,FALSE),0))*1</f>
        <v>1</v>
      </c>
      <c r="Y3475" s="19">
        <f>IF(SUMPRODUCT(($F$2:$F3475=F3475)*1)&gt;1,0,1)</f>
        <v>0</v>
      </c>
    </row>
    <row r="3476" spans="1:25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9" t="str">
        <f>VLOOKUP(Таблица1[[#This Row],[Region]],Таблица5[],2,FALSE)</f>
        <v>Kelly Williams</v>
      </c>
      <c r="W3476" s="19" t="str">
        <f>IFERROR(VLOOKUP(Таблица1[[#This Row],[Order ID]],Таблица4[],2,FALSE),"")</f>
        <v/>
      </c>
      <c r="X3476" s="19">
        <f>NOT(IFERROR(VLOOKUP(Таблица1[[#This Row],[Order ID]],Таблица4[],2,FALSE),0))*1</f>
        <v>1</v>
      </c>
      <c r="Y3476" s="19">
        <f>IF(SUMPRODUCT(($F$2:$F3476=F3476)*1)&gt;1,0,1)</f>
        <v>0</v>
      </c>
    </row>
    <row r="3477" spans="1:25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9" t="str">
        <f>VLOOKUP(Таблица1[[#This Row],[Region]],Таблица5[],2,FALSE)</f>
        <v>Kelly Williams</v>
      </c>
      <c r="W3477" s="19" t="str">
        <f>IFERROR(VLOOKUP(Таблица1[[#This Row],[Order ID]],Таблица4[],2,FALSE),"")</f>
        <v/>
      </c>
      <c r="X3477" s="19">
        <f>NOT(IFERROR(VLOOKUP(Таблица1[[#This Row],[Order ID]],Таблица4[],2,FALSE),0))*1</f>
        <v>1</v>
      </c>
      <c r="Y3477" s="19">
        <f>IF(SUMPRODUCT(($F$2:$F3477=F3477)*1)&gt;1,0,1)</f>
        <v>0</v>
      </c>
    </row>
    <row r="3478" spans="1:25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9" t="str">
        <f>VLOOKUP(Таблица1[[#This Row],[Region]],Таблица5[],2,FALSE)</f>
        <v>Kelly Williams</v>
      </c>
      <c r="W3478" s="19" t="str">
        <f>IFERROR(VLOOKUP(Таблица1[[#This Row],[Order ID]],Таблица4[],2,FALSE),"")</f>
        <v/>
      </c>
      <c r="X3478" s="19">
        <f>NOT(IFERROR(VLOOKUP(Таблица1[[#This Row],[Order ID]],Таблица4[],2,FALSE),0))*1</f>
        <v>1</v>
      </c>
      <c r="Y3478" s="19">
        <f>IF(SUMPRODUCT(($F$2:$F3478=F3478)*1)&gt;1,0,1)</f>
        <v>0</v>
      </c>
    </row>
    <row r="3479" spans="1:25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9" t="str">
        <f>VLOOKUP(Таблица1[[#This Row],[Region]],Таблица5[],2,FALSE)</f>
        <v>Anna Andreadi</v>
      </c>
      <c r="W3479" s="19" t="str">
        <f>IFERROR(VLOOKUP(Таблица1[[#This Row],[Order ID]],Таблица4[],2,FALSE),"")</f>
        <v/>
      </c>
      <c r="X3479" s="19">
        <f>NOT(IFERROR(VLOOKUP(Таблица1[[#This Row],[Order ID]],Таблица4[],2,FALSE),0))*1</f>
        <v>1</v>
      </c>
      <c r="Y3479" s="19">
        <f>IF(SUMPRODUCT(($F$2:$F3479=F3479)*1)&gt;1,0,1)</f>
        <v>0</v>
      </c>
    </row>
    <row r="3480" spans="1:25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9" t="str">
        <f>VLOOKUP(Таблица1[[#This Row],[Region]],Таблица5[],2,FALSE)</f>
        <v>Anna Andreadi</v>
      </c>
      <c r="W3480" s="19" t="str">
        <f>IFERROR(VLOOKUP(Таблица1[[#This Row],[Order ID]],Таблица4[],2,FALSE),"")</f>
        <v/>
      </c>
      <c r="X3480" s="19">
        <f>NOT(IFERROR(VLOOKUP(Таблица1[[#This Row],[Order ID]],Таблица4[],2,FALSE),0))*1</f>
        <v>1</v>
      </c>
      <c r="Y3480" s="19">
        <f>IF(SUMPRODUCT(($F$2:$F3480=F3480)*1)&gt;1,0,1)</f>
        <v>0</v>
      </c>
    </row>
    <row r="3481" spans="1:25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9" t="str">
        <f>VLOOKUP(Таблица1[[#This Row],[Region]],Таблица5[],2,FALSE)</f>
        <v>Anna Andreadi</v>
      </c>
      <c r="W3481" s="19" t="str">
        <f>IFERROR(VLOOKUP(Таблица1[[#This Row],[Order ID]],Таблица4[],2,FALSE),"")</f>
        <v/>
      </c>
      <c r="X3481" s="19">
        <f>NOT(IFERROR(VLOOKUP(Таблица1[[#This Row],[Order ID]],Таблица4[],2,FALSE),0))*1</f>
        <v>1</v>
      </c>
      <c r="Y3481" s="19">
        <f>IF(SUMPRODUCT(($F$2:$F3481=F3481)*1)&gt;1,0,1)</f>
        <v>0</v>
      </c>
    </row>
    <row r="3482" spans="1:25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9" t="str">
        <f>VLOOKUP(Таблица1[[#This Row],[Region]],Таблица5[],2,FALSE)</f>
        <v>Anna Andreadi</v>
      </c>
      <c r="W3482" s="19" t="str">
        <f>IFERROR(VLOOKUP(Таблица1[[#This Row],[Order ID]],Таблица4[],2,FALSE),"")</f>
        <v/>
      </c>
      <c r="X3482" s="19">
        <f>NOT(IFERROR(VLOOKUP(Таблица1[[#This Row],[Order ID]],Таблица4[],2,FALSE),0))*1</f>
        <v>1</v>
      </c>
      <c r="Y3482" s="19">
        <f>IF(SUMPRODUCT(($F$2:$F3482=F3482)*1)&gt;1,0,1)</f>
        <v>0</v>
      </c>
    </row>
    <row r="3483" spans="1:25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9" t="str">
        <f>VLOOKUP(Таблица1[[#This Row],[Region]],Таблица5[],2,FALSE)</f>
        <v>Cassandra Brandow</v>
      </c>
      <c r="W3483" s="19" t="str">
        <f>IFERROR(VLOOKUP(Таблица1[[#This Row],[Order ID]],Таблица4[],2,FALSE),"")</f>
        <v/>
      </c>
      <c r="X3483" s="19">
        <f>NOT(IFERROR(VLOOKUP(Таблица1[[#This Row],[Order ID]],Таблица4[],2,FALSE),0))*1</f>
        <v>1</v>
      </c>
      <c r="Y3483" s="19">
        <f>IF(SUMPRODUCT(($F$2:$F3483=F3483)*1)&gt;1,0,1)</f>
        <v>0</v>
      </c>
    </row>
    <row r="3484" spans="1:25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9" t="str">
        <f>VLOOKUP(Таблица1[[#This Row],[Region]],Таблица5[],2,FALSE)</f>
        <v>Cassandra Brandow</v>
      </c>
      <c r="W3484" s="19">
        <f>IFERROR(VLOOKUP(Таблица1[[#This Row],[Order ID]],Таблица4[],2,FALSE),"")</f>
        <v>1</v>
      </c>
      <c r="X3484" s="19">
        <f>NOT(IFERROR(VLOOKUP(Таблица1[[#This Row],[Order ID]],Таблица4[],2,FALSE),0))*1</f>
        <v>0</v>
      </c>
      <c r="Y3484" s="19">
        <f>IF(SUMPRODUCT(($F$2:$F3484=F3484)*1)&gt;1,0,1)</f>
        <v>0</v>
      </c>
    </row>
    <row r="3485" spans="1:25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9" t="str">
        <f>VLOOKUP(Таблица1[[#This Row],[Region]],Таблица5[],2,FALSE)</f>
        <v>Cassandra Brandow</v>
      </c>
      <c r="W3485" s="19">
        <f>IFERROR(VLOOKUP(Таблица1[[#This Row],[Order ID]],Таблица4[],2,FALSE),"")</f>
        <v>1</v>
      </c>
      <c r="X3485" s="19">
        <f>NOT(IFERROR(VLOOKUP(Таблица1[[#This Row],[Order ID]],Таблица4[],2,FALSE),0))*1</f>
        <v>0</v>
      </c>
      <c r="Y3485" s="19">
        <f>IF(SUMPRODUCT(($F$2:$F3485=F3485)*1)&gt;1,0,1)</f>
        <v>0</v>
      </c>
    </row>
    <row r="3486" spans="1:25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9" t="str">
        <f>VLOOKUP(Таблица1[[#This Row],[Region]],Таблица5[],2,FALSE)</f>
        <v>Cassandra Brandow</v>
      </c>
      <c r="W3486" s="19">
        <f>IFERROR(VLOOKUP(Таблица1[[#This Row],[Order ID]],Таблица4[],2,FALSE),"")</f>
        <v>1</v>
      </c>
      <c r="X3486" s="19">
        <f>NOT(IFERROR(VLOOKUP(Таблица1[[#This Row],[Order ID]],Таблица4[],2,FALSE),0))*1</f>
        <v>0</v>
      </c>
      <c r="Y3486" s="19">
        <f>IF(SUMPRODUCT(($F$2:$F3486=F3486)*1)&gt;1,0,1)</f>
        <v>0</v>
      </c>
    </row>
    <row r="3487" spans="1:25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9" t="str">
        <f>VLOOKUP(Таблица1[[#This Row],[Region]],Таблица5[],2,FALSE)</f>
        <v>Chuck Magee</v>
      </c>
      <c r="W3487" s="19" t="str">
        <f>IFERROR(VLOOKUP(Таблица1[[#This Row],[Order ID]],Таблица4[],2,FALSE),"")</f>
        <v/>
      </c>
      <c r="X3487" s="19">
        <f>NOT(IFERROR(VLOOKUP(Таблица1[[#This Row],[Order ID]],Таблица4[],2,FALSE),0))*1</f>
        <v>1</v>
      </c>
      <c r="Y3487" s="19">
        <f>IF(SUMPRODUCT(($F$2:$F3487=F3487)*1)&gt;1,0,1)</f>
        <v>0</v>
      </c>
    </row>
    <row r="3488" spans="1:25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9" t="str">
        <f>VLOOKUP(Таблица1[[#This Row],[Region]],Таблица5[],2,FALSE)</f>
        <v>Cassandra Brandow</v>
      </c>
      <c r="W3488" s="19" t="str">
        <f>IFERROR(VLOOKUP(Таблица1[[#This Row],[Order ID]],Таблица4[],2,FALSE),"")</f>
        <v/>
      </c>
      <c r="X3488" s="19">
        <f>NOT(IFERROR(VLOOKUP(Таблица1[[#This Row],[Order ID]],Таблица4[],2,FALSE),0))*1</f>
        <v>1</v>
      </c>
      <c r="Y3488" s="19">
        <f>IF(SUMPRODUCT(($F$2:$F3488=F3488)*1)&gt;1,0,1)</f>
        <v>0</v>
      </c>
    </row>
    <row r="3489" spans="1:25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9" t="str">
        <f>VLOOKUP(Таблица1[[#This Row],[Region]],Таблица5[],2,FALSE)</f>
        <v>Cassandra Brandow</v>
      </c>
      <c r="W3489" s="19" t="str">
        <f>IFERROR(VLOOKUP(Таблица1[[#This Row],[Order ID]],Таблица4[],2,FALSE),"")</f>
        <v/>
      </c>
      <c r="X3489" s="19">
        <f>NOT(IFERROR(VLOOKUP(Таблица1[[#This Row],[Order ID]],Таблица4[],2,FALSE),0))*1</f>
        <v>1</v>
      </c>
      <c r="Y3489" s="19">
        <f>IF(SUMPRODUCT(($F$2:$F3489=F3489)*1)&gt;1,0,1)</f>
        <v>0</v>
      </c>
    </row>
    <row r="3490" spans="1:25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9" t="str">
        <f>VLOOKUP(Таблица1[[#This Row],[Region]],Таблица5[],2,FALSE)</f>
        <v>Kelly Williams</v>
      </c>
      <c r="W3490" s="19" t="str">
        <f>IFERROR(VLOOKUP(Таблица1[[#This Row],[Order ID]],Таблица4[],2,FALSE),"")</f>
        <v/>
      </c>
      <c r="X3490" s="19">
        <f>NOT(IFERROR(VLOOKUP(Таблица1[[#This Row],[Order ID]],Таблица4[],2,FALSE),0))*1</f>
        <v>1</v>
      </c>
      <c r="Y3490" s="19">
        <f>IF(SUMPRODUCT(($F$2:$F3490=F3490)*1)&gt;1,0,1)</f>
        <v>0</v>
      </c>
    </row>
    <row r="3491" spans="1:25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9" t="str">
        <f>VLOOKUP(Таблица1[[#This Row],[Region]],Таблица5[],2,FALSE)</f>
        <v>Kelly Williams</v>
      </c>
      <c r="W3491" s="19" t="str">
        <f>IFERROR(VLOOKUP(Таблица1[[#This Row],[Order ID]],Таблица4[],2,FALSE),"")</f>
        <v/>
      </c>
      <c r="X3491" s="19">
        <f>NOT(IFERROR(VLOOKUP(Таблица1[[#This Row],[Order ID]],Таблица4[],2,FALSE),0))*1</f>
        <v>1</v>
      </c>
      <c r="Y3491" s="19">
        <f>IF(SUMPRODUCT(($F$2:$F3491=F3491)*1)&gt;1,0,1)</f>
        <v>0</v>
      </c>
    </row>
    <row r="3492" spans="1:25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9" t="str">
        <f>VLOOKUP(Таблица1[[#This Row],[Region]],Таблица5[],2,FALSE)</f>
        <v>Kelly Williams</v>
      </c>
      <c r="W3492" s="19" t="str">
        <f>IFERROR(VLOOKUP(Таблица1[[#This Row],[Order ID]],Таблица4[],2,FALSE),"")</f>
        <v/>
      </c>
      <c r="X3492" s="19">
        <f>NOT(IFERROR(VLOOKUP(Таблица1[[#This Row],[Order ID]],Таблица4[],2,FALSE),0))*1</f>
        <v>1</v>
      </c>
      <c r="Y3492" s="19">
        <f>IF(SUMPRODUCT(($F$2:$F3492=F3492)*1)&gt;1,0,1)</f>
        <v>0</v>
      </c>
    </row>
    <row r="3493" spans="1:25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9" t="str">
        <f>VLOOKUP(Таблица1[[#This Row],[Region]],Таблица5[],2,FALSE)</f>
        <v>Kelly Williams</v>
      </c>
      <c r="W3493" s="19" t="str">
        <f>IFERROR(VLOOKUP(Таблица1[[#This Row],[Order ID]],Таблица4[],2,FALSE),"")</f>
        <v/>
      </c>
      <c r="X3493" s="19">
        <f>NOT(IFERROR(VLOOKUP(Таблица1[[#This Row],[Order ID]],Таблица4[],2,FALSE),0))*1</f>
        <v>1</v>
      </c>
      <c r="Y3493" s="19">
        <f>IF(SUMPRODUCT(($F$2:$F3493=F3493)*1)&gt;1,0,1)</f>
        <v>0</v>
      </c>
    </row>
    <row r="3494" spans="1:25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9" t="str">
        <f>VLOOKUP(Таблица1[[#This Row],[Region]],Таблица5[],2,FALSE)</f>
        <v>Kelly Williams</v>
      </c>
      <c r="W3494" s="19" t="str">
        <f>IFERROR(VLOOKUP(Таблица1[[#This Row],[Order ID]],Таблица4[],2,FALSE),"")</f>
        <v/>
      </c>
      <c r="X3494" s="19">
        <f>NOT(IFERROR(VLOOKUP(Таблица1[[#This Row],[Order ID]],Таблица4[],2,FALSE),0))*1</f>
        <v>1</v>
      </c>
      <c r="Y3494" s="19">
        <f>IF(SUMPRODUCT(($F$2:$F3494=F3494)*1)&gt;1,0,1)</f>
        <v>0</v>
      </c>
    </row>
    <row r="3495" spans="1:25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9" t="str">
        <f>VLOOKUP(Таблица1[[#This Row],[Region]],Таблица5[],2,FALSE)</f>
        <v>Kelly Williams</v>
      </c>
      <c r="W3495" s="19" t="str">
        <f>IFERROR(VLOOKUP(Таблица1[[#This Row],[Order ID]],Таблица4[],2,FALSE),"")</f>
        <v/>
      </c>
      <c r="X3495" s="19">
        <f>NOT(IFERROR(VLOOKUP(Таблица1[[#This Row],[Order ID]],Таблица4[],2,FALSE),0))*1</f>
        <v>1</v>
      </c>
      <c r="Y3495" s="19">
        <f>IF(SUMPRODUCT(($F$2:$F3495=F3495)*1)&gt;1,0,1)</f>
        <v>0</v>
      </c>
    </row>
    <row r="3496" spans="1:25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9" t="str">
        <f>VLOOKUP(Таблица1[[#This Row],[Region]],Таблица5[],2,FALSE)</f>
        <v>Kelly Williams</v>
      </c>
      <c r="W3496" s="19" t="str">
        <f>IFERROR(VLOOKUP(Таблица1[[#This Row],[Order ID]],Таблица4[],2,FALSE),"")</f>
        <v/>
      </c>
      <c r="X3496" s="19">
        <f>NOT(IFERROR(VLOOKUP(Таблица1[[#This Row],[Order ID]],Таблица4[],2,FALSE),0))*1</f>
        <v>1</v>
      </c>
      <c r="Y3496" s="19">
        <f>IF(SUMPRODUCT(($F$2:$F3496=F3496)*1)&gt;1,0,1)</f>
        <v>0</v>
      </c>
    </row>
    <row r="3497" spans="1:25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9" t="str">
        <f>VLOOKUP(Таблица1[[#This Row],[Region]],Таблица5[],2,FALSE)</f>
        <v>Kelly Williams</v>
      </c>
      <c r="W3497" s="19" t="str">
        <f>IFERROR(VLOOKUP(Таблица1[[#This Row],[Order ID]],Таблица4[],2,FALSE),"")</f>
        <v/>
      </c>
      <c r="X3497" s="19">
        <f>NOT(IFERROR(VLOOKUP(Таблица1[[#This Row],[Order ID]],Таблица4[],2,FALSE),0))*1</f>
        <v>1</v>
      </c>
      <c r="Y3497" s="19">
        <f>IF(SUMPRODUCT(($F$2:$F3497=F3497)*1)&gt;1,0,1)</f>
        <v>0</v>
      </c>
    </row>
    <row r="3498" spans="1:25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9" t="str">
        <f>VLOOKUP(Таблица1[[#This Row],[Region]],Таблица5[],2,FALSE)</f>
        <v>Anna Andreadi</v>
      </c>
      <c r="W3498" s="19" t="str">
        <f>IFERROR(VLOOKUP(Таблица1[[#This Row],[Order ID]],Таблица4[],2,FALSE),"")</f>
        <v/>
      </c>
      <c r="X3498" s="19">
        <f>NOT(IFERROR(VLOOKUP(Таблица1[[#This Row],[Order ID]],Таблица4[],2,FALSE),0))*1</f>
        <v>1</v>
      </c>
      <c r="Y3498" s="19">
        <f>IF(SUMPRODUCT(($F$2:$F3498=F3498)*1)&gt;1,0,1)</f>
        <v>0</v>
      </c>
    </row>
    <row r="3499" spans="1:25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9" t="str">
        <f>VLOOKUP(Таблица1[[#This Row],[Region]],Таблица5[],2,FALSE)</f>
        <v>Anna Andreadi</v>
      </c>
      <c r="W3499" s="19" t="str">
        <f>IFERROR(VLOOKUP(Таблица1[[#This Row],[Order ID]],Таблица4[],2,FALSE),"")</f>
        <v/>
      </c>
      <c r="X3499" s="19">
        <f>NOT(IFERROR(VLOOKUP(Таблица1[[#This Row],[Order ID]],Таблица4[],2,FALSE),0))*1</f>
        <v>1</v>
      </c>
      <c r="Y3499" s="19">
        <f>IF(SUMPRODUCT(($F$2:$F3499=F3499)*1)&gt;1,0,1)</f>
        <v>0</v>
      </c>
    </row>
    <row r="3500" spans="1:25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9" t="str">
        <f>VLOOKUP(Таблица1[[#This Row],[Region]],Таблица5[],2,FALSE)</f>
        <v>Anna Andreadi</v>
      </c>
      <c r="W3500" s="19" t="str">
        <f>IFERROR(VLOOKUP(Таблица1[[#This Row],[Order ID]],Таблица4[],2,FALSE),"")</f>
        <v/>
      </c>
      <c r="X3500" s="19">
        <f>NOT(IFERROR(VLOOKUP(Таблица1[[#This Row],[Order ID]],Таблица4[],2,FALSE),0))*1</f>
        <v>1</v>
      </c>
      <c r="Y3500" s="19">
        <f>IF(SUMPRODUCT(($F$2:$F3500=F3500)*1)&gt;1,0,1)</f>
        <v>0</v>
      </c>
    </row>
    <row r="3501" spans="1:25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9" t="str">
        <f>VLOOKUP(Таблица1[[#This Row],[Region]],Таблица5[],2,FALSE)</f>
        <v>Cassandra Brandow</v>
      </c>
      <c r="W3501" s="19" t="str">
        <f>IFERROR(VLOOKUP(Таблица1[[#This Row],[Order ID]],Таблица4[],2,FALSE),"")</f>
        <v/>
      </c>
      <c r="X3501" s="19">
        <f>NOT(IFERROR(VLOOKUP(Таблица1[[#This Row],[Order ID]],Таблица4[],2,FALSE),0))*1</f>
        <v>1</v>
      </c>
      <c r="Y3501" s="19">
        <f>IF(SUMPRODUCT(($F$2:$F3501=F3501)*1)&gt;1,0,1)</f>
        <v>0</v>
      </c>
    </row>
    <row r="3502" spans="1:25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9" t="str">
        <f>VLOOKUP(Таблица1[[#This Row],[Region]],Таблица5[],2,FALSE)</f>
        <v>Cassandra Brandow</v>
      </c>
      <c r="W3502" s="19" t="str">
        <f>IFERROR(VLOOKUP(Таблица1[[#This Row],[Order ID]],Таблица4[],2,FALSE),"")</f>
        <v/>
      </c>
      <c r="X3502" s="19">
        <f>NOT(IFERROR(VLOOKUP(Таблица1[[#This Row],[Order ID]],Таблица4[],2,FALSE),0))*1</f>
        <v>1</v>
      </c>
      <c r="Y3502" s="19">
        <f>IF(SUMPRODUCT(($F$2:$F3502=F3502)*1)&gt;1,0,1)</f>
        <v>0</v>
      </c>
    </row>
    <row r="3503" spans="1:25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9" t="str">
        <f>VLOOKUP(Таблица1[[#This Row],[Region]],Таблица5[],2,FALSE)</f>
        <v>Cassandra Brandow</v>
      </c>
      <c r="W3503" s="19" t="str">
        <f>IFERROR(VLOOKUP(Таблица1[[#This Row],[Order ID]],Таблица4[],2,FALSE),"")</f>
        <v/>
      </c>
      <c r="X3503" s="19">
        <f>NOT(IFERROR(VLOOKUP(Таблица1[[#This Row],[Order ID]],Таблица4[],2,FALSE),0))*1</f>
        <v>1</v>
      </c>
      <c r="Y3503" s="19">
        <f>IF(SUMPRODUCT(($F$2:$F3503=F3503)*1)&gt;1,0,1)</f>
        <v>0</v>
      </c>
    </row>
    <row r="3504" spans="1:25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9" t="str">
        <f>VLOOKUP(Таблица1[[#This Row],[Region]],Таблица5[],2,FALSE)</f>
        <v>Kelly Williams</v>
      </c>
      <c r="W3504" s="19" t="str">
        <f>IFERROR(VLOOKUP(Таблица1[[#This Row],[Order ID]],Таблица4[],2,FALSE),"")</f>
        <v/>
      </c>
      <c r="X3504" s="19">
        <f>NOT(IFERROR(VLOOKUP(Таблица1[[#This Row],[Order ID]],Таблица4[],2,FALSE),0))*1</f>
        <v>1</v>
      </c>
      <c r="Y3504" s="19">
        <f>IF(SUMPRODUCT(($F$2:$F3504=F3504)*1)&gt;1,0,1)</f>
        <v>1</v>
      </c>
    </row>
    <row r="3505" spans="1:25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9" t="str">
        <f>VLOOKUP(Таблица1[[#This Row],[Region]],Таблица5[],2,FALSE)</f>
        <v>Kelly Williams</v>
      </c>
      <c r="W3505" s="19" t="str">
        <f>IFERROR(VLOOKUP(Таблица1[[#This Row],[Order ID]],Таблица4[],2,FALSE),"")</f>
        <v/>
      </c>
      <c r="X3505" s="19">
        <f>NOT(IFERROR(VLOOKUP(Таблица1[[#This Row],[Order ID]],Таблица4[],2,FALSE),0))*1</f>
        <v>1</v>
      </c>
      <c r="Y3505" s="19">
        <f>IF(SUMPRODUCT(($F$2:$F3505=F3505)*1)&gt;1,0,1)</f>
        <v>0</v>
      </c>
    </row>
    <row r="3506" spans="1:25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9" t="str">
        <f>VLOOKUP(Таблица1[[#This Row],[Region]],Таблица5[],2,FALSE)</f>
        <v>Chuck Magee</v>
      </c>
      <c r="W3506" s="19" t="str">
        <f>IFERROR(VLOOKUP(Таблица1[[#This Row],[Order ID]],Таблица4[],2,FALSE),"")</f>
        <v/>
      </c>
      <c r="X3506" s="19">
        <f>NOT(IFERROR(VLOOKUP(Таблица1[[#This Row],[Order ID]],Таблица4[],2,FALSE),0))*1</f>
        <v>1</v>
      </c>
      <c r="Y3506" s="19">
        <f>IF(SUMPRODUCT(($F$2:$F3506=F3506)*1)&gt;1,0,1)</f>
        <v>0</v>
      </c>
    </row>
    <row r="3507" spans="1:25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9" t="str">
        <f>VLOOKUP(Таблица1[[#This Row],[Region]],Таблица5[],2,FALSE)</f>
        <v>Kelly Williams</v>
      </c>
      <c r="W3507" s="19" t="str">
        <f>IFERROR(VLOOKUP(Таблица1[[#This Row],[Order ID]],Таблица4[],2,FALSE),"")</f>
        <v/>
      </c>
      <c r="X3507" s="19">
        <f>NOT(IFERROR(VLOOKUP(Таблица1[[#This Row],[Order ID]],Таблица4[],2,FALSE),0))*1</f>
        <v>1</v>
      </c>
      <c r="Y3507" s="19">
        <f>IF(SUMPRODUCT(($F$2:$F3507=F3507)*1)&gt;1,0,1)</f>
        <v>1</v>
      </c>
    </row>
    <row r="3508" spans="1:25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9" t="str">
        <f>VLOOKUP(Таблица1[[#This Row],[Region]],Таблица5[],2,FALSE)</f>
        <v>Kelly Williams</v>
      </c>
      <c r="W3508" s="19" t="str">
        <f>IFERROR(VLOOKUP(Таблица1[[#This Row],[Order ID]],Таблица4[],2,FALSE),"")</f>
        <v/>
      </c>
      <c r="X3508" s="19">
        <f>NOT(IFERROR(VLOOKUP(Таблица1[[#This Row],[Order ID]],Таблица4[],2,FALSE),0))*1</f>
        <v>1</v>
      </c>
      <c r="Y3508" s="19">
        <f>IF(SUMPRODUCT(($F$2:$F3508=F3508)*1)&gt;1,0,1)</f>
        <v>0</v>
      </c>
    </row>
    <row r="3509" spans="1:25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9" t="str">
        <f>VLOOKUP(Таблица1[[#This Row],[Region]],Таблица5[],2,FALSE)</f>
        <v>Kelly Williams</v>
      </c>
      <c r="W3509" s="19" t="str">
        <f>IFERROR(VLOOKUP(Таблица1[[#This Row],[Order ID]],Таблица4[],2,FALSE),"")</f>
        <v/>
      </c>
      <c r="X3509" s="19">
        <f>NOT(IFERROR(VLOOKUP(Таблица1[[#This Row],[Order ID]],Таблица4[],2,FALSE),0))*1</f>
        <v>1</v>
      </c>
      <c r="Y3509" s="19">
        <f>IF(SUMPRODUCT(($F$2:$F3509=F3509)*1)&gt;1,0,1)</f>
        <v>0</v>
      </c>
    </row>
    <row r="3510" spans="1:25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9" t="str">
        <f>VLOOKUP(Таблица1[[#This Row],[Region]],Таблица5[],2,FALSE)</f>
        <v>Kelly Williams</v>
      </c>
      <c r="W3510" s="19" t="str">
        <f>IFERROR(VLOOKUP(Таблица1[[#This Row],[Order ID]],Таблица4[],2,FALSE),"")</f>
        <v/>
      </c>
      <c r="X3510" s="19">
        <f>NOT(IFERROR(VLOOKUP(Таблица1[[#This Row],[Order ID]],Таблица4[],2,FALSE),0))*1</f>
        <v>1</v>
      </c>
      <c r="Y3510" s="19">
        <f>IF(SUMPRODUCT(($F$2:$F3510=F3510)*1)&gt;1,0,1)</f>
        <v>0</v>
      </c>
    </row>
    <row r="3511" spans="1:25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9" t="str">
        <f>VLOOKUP(Таблица1[[#This Row],[Region]],Таблица5[],2,FALSE)</f>
        <v>Kelly Williams</v>
      </c>
      <c r="W3511" s="19" t="str">
        <f>IFERROR(VLOOKUP(Таблица1[[#This Row],[Order ID]],Таблица4[],2,FALSE),"")</f>
        <v/>
      </c>
      <c r="X3511" s="19">
        <f>NOT(IFERROR(VLOOKUP(Таблица1[[#This Row],[Order ID]],Таблица4[],2,FALSE),0))*1</f>
        <v>1</v>
      </c>
      <c r="Y3511" s="19">
        <f>IF(SUMPRODUCT(($F$2:$F3511=F3511)*1)&gt;1,0,1)</f>
        <v>0</v>
      </c>
    </row>
    <row r="3512" spans="1:25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9" t="str">
        <f>VLOOKUP(Таблица1[[#This Row],[Region]],Таблица5[],2,FALSE)</f>
        <v>Kelly Williams</v>
      </c>
      <c r="W3512" s="19" t="str">
        <f>IFERROR(VLOOKUP(Таблица1[[#This Row],[Order ID]],Таблица4[],2,FALSE),"")</f>
        <v/>
      </c>
      <c r="X3512" s="19">
        <f>NOT(IFERROR(VLOOKUP(Таблица1[[#This Row],[Order ID]],Таблица4[],2,FALSE),0))*1</f>
        <v>1</v>
      </c>
      <c r="Y3512" s="19">
        <f>IF(SUMPRODUCT(($F$2:$F3512=F3512)*1)&gt;1,0,1)</f>
        <v>0</v>
      </c>
    </row>
    <row r="3513" spans="1:25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9" t="str">
        <f>VLOOKUP(Таблица1[[#This Row],[Region]],Таблица5[],2,FALSE)</f>
        <v>Kelly Williams</v>
      </c>
      <c r="W3513" s="19" t="str">
        <f>IFERROR(VLOOKUP(Таблица1[[#This Row],[Order ID]],Таблица4[],2,FALSE),"")</f>
        <v/>
      </c>
      <c r="X3513" s="19">
        <f>NOT(IFERROR(VLOOKUP(Таблица1[[#This Row],[Order ID]],Таблица4[],2,FALSE),0))*1</f>
        <v>1</v>
      </c>
      <c r="Y3513" s="19">
        <f>IF(SUMPRODUCT(($F$2:$F3513=F3513)*1)&gt;1,0,1)</f>
        <v>0</v>
      </c>
    </row>
    <row r="3514" spans="1:25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9" t="str">
        <f>VLOOKUP(Таблица1[[#This Row],[Region]],Таблица5[],2,FALSE)</f>
        <v>Kelly Williams</v>
      </c>
      <c r="W3514" s="19" t="str">
        <f>IFERROR(VLOOKUP(Таблица1[[#This Row],[Order ID]],Таблица4[],2,FALSE),"")</f>
        <v/>
      </c>
      <c r="X3514" s="19">
        <f>NOT(IFERROR(VLOOKUP(Таблица1[[#This Row],[Order ID]],Таблица4[],2,FALSE),0))*1</f>
        <v>1</v>
      </c>
      <c r="Y3514" s="19">
        <f>IF(SUMPRODUCT(($F$2:$F3514=F3514)*1)&gt;1,0,1)</f>
        <v>0</v>
      </c>
    </row>
    <row r="3515" spans="1:25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9" t="str">
        <f>VLOOKUP(Таблица1[[#This Row],[Region]],Таблица5[],2,FALSE)</f>
        <v>Kelly Williams</v>
      </c>
      <c r="W3515" s="19" t="str">
        <f>IFERROR(VLOOKUP(Таблица1[[#This Row],[Order ID]],Таблица4[],2,FALSE),"")</f>
        <v/>
      </c>
      <c r="X3515" s="19">
        <f>NOT(IFERROR(VLOOKUP(Таблица1[[#This Row],[Order ID]],Таблица4[],2,FALSE),0))*1</f>
        <v>1</v>
      </c>
      <c r="Y3515" s="19">
        <f>IF(SUMPRODUCT(($F$2:$F3515=F3515)*1)&gt;1,0,1)</f>
        <v>0</v>
      </c>
    </row>
    <row r="3516" spans="1:25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9" t="str">
        <f>VLOOKUP(Таблица1[[#This Row],[Region]],Таблица5[],2,FALSE)</f>
        <v>Kelly Williams</v>
      </c>
      <c r="W3516" s="19" t="str">
        <f>IFERROR(VLOOKUP(Таблица1[[#This Row],[Order ID]],Таблица4[],2,FALSE),"")</f>
        <v/>
      </c>
      <c r="X3516" s="19">
        <f>NOT(IFERROR(VLOOKUP(Таблица1[[#This Row],[Order ID]],Таблица4[],2,FALSE),0))*1</f>
        <v>1</v>
      </c>
      <c r="Y3516" s="19">
        <f>IF(SUMPRODUCT(($F$2:$F3516=F3516)*1)&gt;1,0,1)</f>
        <v>0</v>
      </c>
    </row>
    <row r="3517" spans="1:25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9" t="str">
        <f>VLOOKUP(Таблица1[[#This Row],[Region]],Таблица5[],2,FALSE)</f>
        <v>Cassandra Brandow</v>
      </c>
      <c r="W3517" s="19" t="str">
        <f>IFERROR(VLOOKUP(Таблица1[[#This Row],[Order ID]],Таблица4[],2,FALSE),"")</f>
        <v/>
      </c>
      <c r="X3517" s="19">
        <f>NOT(IFERROR(VLOOKUP(Таблица1[[#This Row],[Order ID]],Таблица4[],2,FALSE),0))*1</f>
        <v>1</v>
      </c>
      <c r="Y3517" s="19">
        <f>IF(SUMPRODUCT(($F$2:$F3517=F3517)*1)&gt;1,0,1)</f>
        <v>0</v>
      </c>
    </row>
    <row r="3518" spans="1:25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9" t="str">
        <f>VLOOKUP(Таблица1[[#This Row],[Region]],Таблица5[],2,FALSE)</f>
        <v>Cassandra Brandow</v>
      </c>
      <c r="W3518" s="19" t="str">
        <f>IFERROR(VLOOKUP(Таблица1[[#This Row],[Order ID]],Таблица4[],2,FALSE),"")</f>
        <v/>
      </c>
      <c r="X3518" s="19">
        <f>NOT(IFERROR(VLOOKUP(Таблица1[[#This Row],[Order ID]],Таблица4[],2,FALSE),0))*1</f>
        <v>1</v>
      </c>
      <c r="Y3518" s="19">
        <f>IF(SUMPRODUCT(($F$2:$F3518=F3518)*1)&gt;1,0,1)</f>
        <v>0</v>
      </c>
    </row>
    <row r="3519" spans="1:25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9" t="str">
        <f>VLOOKUP(Таблица1[[#This Row],[Region]],Таблица5[],2,FALSE)</f>
        <v>Cassandra Brandow</v>
      </c>
      <c r="W3519" s="19" t="str">
        <f>IFERROR(VLOOKUP(Таблица1[[#This Row],[Order ID]],Таблица4[],2,FALSE),"")</f>
        <v/>
      </c>
      <c r="X3519" s="19">
        <f>NOT(IFERROR(VLOOKUP(Таблица1[[#This Row],[Order ID]],Таблица4[],2,FALSE),0))*1</f>
        <v>1</v>
      </c>
      <c r="Y3519" s="19">
        <f>IF(SUMPRODUCT(($F$2:$F3519=F3519)*1)&gt;1,0,1)</f>
        <v>0</v>
      </c>
    </row>
    <row r="3520" spans="1:25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9" t="str">
        <f>VLOOKUP(Таблица1[[#This Row],[Region]],Таблица5[],2,FALSE)</f>
        <v>Cassandra Brandow</v>
      </c>
      <c r="W3520" s="19" t="str">
        <f>IFERROR(VLOOKUP(Таблица1[[#This Row],[Order ID]],Таблица4[],2,FALSE),"")</f>
        <v/>
      </c>
      <c r="X3520" s="19">
        <f>NOT(IFERROR(VLOOKUP(Таблица1[[#This Row],[Order ID]],Таблица4[],2,FALSE),0))*1</f>
        <v>1</v>
      </c>
      <c r="Y3520" s="19">
        <f>IF(SUMPRODUCT(($F$2:$F3520=F3520)*1)&gt;1,0,1)</f>
        <v>0</v>
      </c>
    </row>
    <row r="3521" spans="1:25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9" t="str">
        <f>VLOOKUP(Таблица1[[#This Row],[Region]],Таблица5[],2,FALSE)</f>
        <v>Kelly Williams</v>
      </c>
      <c r="W3521" s="19" t="str">
        <f>IFERROR(VLOOKUP(Таблица1[[#This Row],[Order ID]],Таблица4[],2,FALSE),"")</f>
        <v/>
      </c>
      <c r="X3521" s="19">
        <f>NOT(IFERROR(VLOOKUP(Таблица1[[#This Row],[Order ID]],Таблица4[],2,FALSE),0))*1</f>
        <v>1</v>
      </c>
      <c r="Y3521" s="19">
        <f>IF(SUMPRODUCT(($F$2:$F3521=F3521)*1)&gt;1,0,1)</f>
        <v>0</v>
      </c>
    </row>
    <row r="3522" spans="1:25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9" t="str">
        <f>VLOOKUP(Таблица1[[#This Row],[Region]],Таблица5[],2,FALSE)</f>
        <v>Anna Andreadi</v>
      </c>
      <c r="W3522" s="19" t="str">
        <f>IFERROR(VLOOKUP(Таблица1[[#This Row],[Order ID]],Таблица4[],2,FALSE),"")</f>
        <v/>
      </c>
      <c r="X3522" s="19">
        <f>NOT(IFERROR(VLOOKUP(Таблица1[[#This Row],[Order ID]],Таблица4[],2,FALSE),0))*1</f>
        <v>1</v>
      </c>
      <c r="Y3522" s="19">
        <f>IF(SUMPRODUCT(($F$2:$F3522=F3522)*1)&gt;1,0,1)</f>
        <v>0</v>
      </c>
    </row>
    <row r="3523" spans="1:25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9" t="str">
        <f>VLOOKUP(Таблица1[[#This Row],[Region]],Таблица5[],2,FALSE)</f>
        <v>Kelly Williams</v>
      </c>
      <c r="W3523" s="19" t="str">
        <f>IFERROR(VLOOKUP(Таблица1[[#This Row],[Order ID]],Таблица4[],2,FALSE),"")</f>
        <v/>
      </c>
      <c r="X3523" s="19">
        <f>NOT(IFERROR(VLOOKUP(Таблица1[[#This Row],[Order ID]],Таблица4[],2,FALSE),0))*1</f>
        <v>1</v>
      </c>
      <c r="Y3523" s="19">
        <f>IF(SUMPRODUCT(($F$2:$F3523=F3523)*1)&gt;1,0,1)</f>
        <v>0</v>
      </c>
    </row>
    <row r="3524" spans="1:25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9" t="str">
        <f>VLOOKUP(Таблица1[[#This Row],[Region]],Таблица5[],2,FALSE)</f>
        <v>Kelly Williams</v>
      </c>
      <c r="W3524" s="19" t="str">
        <f>IFERROR(VLOOKUP(Таблица1[[#This Row],[Order ID]],Таблица4[],2,FALSE),"")</f>
        <v/>
      </c>
      <c r="X3524" s="19">
        <f>NOT(IFERROR(VLOOKUP(Таблица1[[#This Row],[Order ID]],Таблица4[],2,FALSE),0))*1</f>
        <v>1</v>
      </c>
      <c r="Y3524" s="19">
        <f>IF(SUMPRODUCT(($F$2:$F3524=F3524)*1)&gt;1,0,1)</f>
        <v>0</v>
      </c>
    </row>
    <row r="3525" spans="1:25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9" t="str">
        <f>VLOOKUP(Таблица1[[#This Row],[Region]],Таблица5[],2,FALSE)</f>
        <v>Anna Andreadi</v>
      </c>
      <c r="W3525" s="19" t="str">
        <f>IFERROR(VLOOKUP(Таблица1[[#This Row],[Order ID]],Таблица4[],2,FALSE),"")</f>
        <v/>
      </c>
      <c r="X3525" s="19">
        <f>NOT(IFERROR(VLOOKUP(Таблица1[[#This Row],[Order ID]],Таблица4[],2,FALSE),0))*1</f>
        <v>1</v>
      </c>
      <c r="Y3525" s="19">
        <f>IF(SUMPRODUCT(($F$2:$F3525=F3525)*1)&gt;1,0,1)</f>
        <v>0</v>
      </c>
    </row>
    <row r="3526" spans="1:25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9" t="str">
        <f>VLOOKUP(Таблица1[[#This Row],[Region]],Таблица5[],2,FALSE)</f>
        <v>Kelly Williams</v>
      </c>
      <c r="W3526" s="19" t="str">
        <f>IFERROR(VLOOKUP(Таблица1[[#This Row],[Order ID]],Таблица4[],2,FALSE),"")</f>
        <v/>
      </c>
      <c r="X3526" s="19">
        <f>NOT(IFERROR(VLOOKUP(Таблица1[[#This Row],[Order ID]],Таблица4[],2,FALSE),0))*1</f>
        <v>1</v>
      </c>
      <c r="Y3526" s="19">
        <f>IF(SUMPRODUCT(($F$2:$F3526=F3526)*1)&gt;1,0,1)</f>
        <v>0</v>
      </c>
    </row>
    <row r="3527" spans="1:25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9" t="str">
        <f>VLOOKUP(Таблица1[[#This Row],[Region]],Таблица5[],2,FALSE)</f>
        <v>Cassandra Brandow</v>
      </c>
      <c r="W3527" s="19" t="str">
        <f>IFERROR(VLOOKUP(Таблица1[[#This Row],[Order ID]],Таблица4[],2,FALSE),"")</f>
        <v/>
      </c>
      <c r="X3527" s="19">
        <f>NOT(IFERROR(VLOOKUP(Таблица1[[#This Row],[Order ID]],Таблица4[],2,FALSE),0))*1</f>
        <v>1</v>
      </c>
      <c r="Y3527" s="19">
        <f>IF(SUMPRODUCT(($F$2:$F3527=F3527)*1)&gt;1,0,1)</f>
        <v>1</v>
      </c>
    </row>
    <row r="3528" spans="1:25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9" t="str">
        <f>VLOOKUP(Таблица1[[#This Row],[Region]],Таблица5[],2,FALSE)</f>
        <v>Cassandra Brandow</v>
      </c>
      <c r="W3528" s="19" t="str">
        <f>IFERROR(VLOOKUP(Таблица1[[#This Row],[Order ID]],Таблица4[],2,FALSE),"")</f>
        <v/>
      </c>
      <c r="X3528" s="19">
        <f>NOT(IFERROR(VLOOKUP(Таблица1[[#This Row],[Order ID]],Таблица4[],2,FALSE),0))*1</f>
        <v>1</v>
      </c>
      <c r="Y3528" s="19">
        <f>IF(SUMPRODUCT(($F$2:$F3528=F3528)*1)&gt;1,0,1)</f>
        <v>0</v>
      </c>
    </row>
    <row r="3529" spans="1:25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9" t="str">
        <f>VLOOKUP(Таблица1[[#This Row],[Region]],Таблица5[],2,FALSE)</f>
        <v>Cassandra Brandow</v>
      </c>
      <c r="W3529" s="19" t="str">
        <f>IFERROR(VLOOKUP(Таблица1[[#This Row],[Order ID]],Таблица4[],2,FALSE),"")</f>
        <v/>
      </c>
      <c r="X3529" s="19">
        <f>NOT(IFERROR(VLOOKUP(Таблица1[[#This Row],[Order ID]],Таблица4[],2,FALSE),0))*1</f>
        <v>1</v>
      </c>
      <c r="Y3529" s="19">
        <f>IF(SUMPRODUCT(($F$2:$F3529=F3529)*1)&gt;1,0,1)</f>
        <v>0</v>
      </c>
    </row>
    <row r="3530" spans="1:25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9" t="str">
        <f>VLOOKUP(Таблица1[[#This Row],[Region]],Таблица5[],2,FALSE)</f>
        <v>Anna Andreadi</v>
      </c>
      <c r="W3530" s="19">
        <f>IFERROR(VLOOKUP(Таблица1[[#This Row],[Order ID]],Таблица4[],2,FALSE),"")</f>
        <v>1</v>
      </c>
      <c r="X3530" s="19">
        <f>NOT(IFERROR(VLOOKUP(Таблица1[[#This Row],[Order ID]],Таблица4[],2,FALSE),0))*1</f>
        <v>0</v>
      </c>
      <c r="Y3530" s="19">
        <f>IF(SUMPRODUCT(($F$2:$F3530=F3530)*1)&gt;1,0,1)</f>
        <v>0</v>
      </c>
    </row>
    <row r="3531" spans="1:25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9" t="str">
        <f>VLOOKUP(Таблица1[[#This Row],[Region]],Таблица5[],2,FALSE)</f>
        <v>Cassandra Brandow</v>
      </c>
      <c r="W3531" s="19" t="str">
        <f>IFERROR(VLOOKUP(Таблица1[[#This Row],[Order ID]],Таблица4[],2,FALSE),"")</f>
        <v/>
      </c>
      <c r="X3531" s="19">
        <f>NOT(IFERROR(VLOOKUP(Таблица1[[#This Row],[Order ID]],Таблица4[],2,FALSE),0))*1</f>
        <v>1</v>
      </c>
      <c r="Y3531" s="19">
        <f>IF(SUMPRODUCT(($F$2:$F3531=F3531)*1)&gt;1,0,1)</f>
        <v>0</v>
      </c>
    </row>
    <row r="3532" spans="1:25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9" t="str">
        <f>VLOOKUP(Таблица1[[#This Row],[Region]],Таблица5[],2,FALSE)</f>
        <v>Kelly Williams</v>
      </c>
      <c r="W3532" s="19" t="str">
        <f>IFERROR(VLOOKUP(Таблица1[[#This Row],[Order ID]],Таблица4[],2,FALSE),"")</f>
        <v/>
      </c>
      <c r="X3532" s="19">
        <f>NOT(IFERROR(VLOOKUP(Таблица1[[#This Row],[Order ID]],Таблица4[],2,FALSE),0))*1</f>
        <v>1</v>
      </c>
      <c r="Y3532" s="19">
        <f>IF(SUMPRODUCT(($F$2:$F3532=F3532)*1)&gt;1,0,1)</f>
        <v>0</v>
      </c>
    </row>
    <row r="3533" spans="1:25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9" t="str">
        <f>VLOOKUP(Таблица1[[#This Row],[Region]],Таблица5[],2,FALSE)</f>
        <v>Chuck Magee</v>
      </c>
      <c r="W3533" s="19" t="str">
        <f>IFERROR(VLOOKUP(Таблица1[[#This Row],[Order ID]],Таблица4[],2,FALSE),"")</f>
        <v/>
      </c>
      <c r="X3533" s="19">
        <f>NOT(IFERROR(VLOOKUP(Таблица1[[#This Row],[Order ID]],Таблица4[],2,FALSE),0))*1</f>
        <v>1</v>
      </c>
      <c r="Y3533" s="19">
        <f>IF(SUMPRODUCT(($F$2:$F3533=F3533)*1)&gt;1,0,1)</f>
        <v>0</v>
      </c>
    </row>
    <row r="3534" spans="1:25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9" t="str">
        <f>VLOOKUP(Таблица1[[#This Row],[Region]],Таблица5[],2,FALSE)</f>
        <v>Anna Andreadi</v>
      </c>
      <c r="W3534" s="19" t="str">
        <f>IFERROR(VLOOKUP(Таблица1[[#This Row],[Order ID]],Таблица4[],2,FALSE),"")</f>
        <v/>
      </c>
      <c r="X3534" s="19">
        <f>NOT(IFERROR(VLOOKUP(Таблица1[[#This Row],[Order ID]],Таблица4[],2,FALSE),0))*1</f>
        <v>1</v>
      </c>
      <c r="Y3534" s="19">
        <f>IF(SUMPRODUCT(($F$2:$F3534=F3534)*1)&gt;1,0,1)</f>
        <v>0</v>
      </c>
    </row>
    <row r="3535" spans="1:25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9" t="str">
        <f>VLOOKUP(Таблица1[[#This Row],[Region]],Таблица5[],2,FALSE)</f>
        <v>Anna Andreadi</v>
      </c>
      <c r="W3535" s="19" t="str">
        <f>IFERROR(VLOOKUP(Таблица1[[#This Row],[Order ID]],Таблица4[],2,FALSE),"")</f>
        <v/>
      </c>
      <c r="X3535" s="19">
        <f>NOT(IFERROR(VLOOKUP(Таблица1[[#This Row],[Order ID]],Таблица4[],2,FALSE),0))*1</f>
        <v>1</v>
      </c>
      <c r="Y3535" s="19">
        <f>IF(SUMPRODUCT(($F$2:$F3535=F3535)*1)&gt;1,0,1)</f>
        <v>0</v>
      </c>
    </row>
    <row r="3536" spans="1:25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9" t="str">
        <f>VLOOKUP(Таблица1[[#This Row],[Region]],Таблица5[],2,FALSE)</f>
        <v>Anna Andreadi</v>
      </c>
      <c r="W3536" s="19" t="str">
        <f>IFERROR(VLOOKUP(Таблица1[[#This Row],[Order ID]],Таблица4[],2,FALSE),"")</f>
        <v/>
      </c>
      <c r="X3536" s="19">
        <f>NOT(IFERROR(VLOOKUP(Таблица1[[#This Row],[Order ID]],Таблица4[],2,FALSE),0))*1</f>
        <v>1</v>
      </c>
      <c r="Y3536" s="19">
        <f>IF(SUMPRODUCT(($F$2:$F3536=F3536)*1)&gt;1,0,1)</f>
        <v>0</v>
      </c>
    </row>
    <row r="3537" spans="1:25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9" t="str">
        <f>VLOOKUP(Таблица1[[#This Row],[Region]],Таблица5[],2,FALSE)</f>
        <v>Anna Andreadi</v>
      </c>
      <c r="W3537" s="19" t="str">
        <f>IFERROR(VLOOKUP(Таблица1[[#This Row],[Order ID]],Таблица4[],2,FALSE),"")</f>
        <v/>
      </c>
      <c r="X3537" s="19">
        <f>NOT(IFERROR(VLOOKUP(Таблица1[[#This Row],[Order ID]],Таблица4[],2,FALSE),0))*1</f>
        <v>1</v>
      </c>
      <c r="Y3537" s="19">
        <f>IF(SUMPRODUCT(($F$2:$F3537=F3537)*1)&gt;1,0,1)</f>
        <v>0</v>
      </c>
    </row>
    <row r="3538" spans="1:25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9" t="str">
        <f>VLOOKUP(Таблица1[[#This Row],[Region]],Таблица5[],2,FALSE)</f>
        <v>Chuck Magee</v>
      </c>
      <c r="W3538" s="19" t="str">
        <f>IFERROR(VLOOKUP(Таблица1[[#This Row],[Order ID]],Таблица4[],2,FALSE),"")</f>
        <v/>
      </c>
      <c r="X3538" s="19">
        <f>NOT(IFERROR(VLOOKUP(Таблица1[[#This Row],[Order ID]],Таблица4[],2,FALSE),0))*1</f>
        <v>1</v>
      </c>
      <c r="Y3538" s="19">
        <f>IF(SUMPRODUCT(($F$2:$F3538=F3538)*1)&gt;1,0,1)</f>
        <v>0</v>
      </c>
    </row>
    <row r="3539" spans="1:25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9" t="str">
        <f>VLOOKUP(Таблица1[[#This Row],[Region]],Таблица5[],2,FALSE)</f>
        <v>Cassandra Brandow</v>
      </c>
      <c r="W3539" s="19" t="str">
        <f>IFERROR(VLOOKUP(Таблица1[[#This Row],[Order ID]],Таблица4[],2,FALSE),"")</f>
        <v/>
      </c>
      <c r="X3539" s="19">
        <f>NOT(IFERROR(VLOOKUP(Таблица1[[#This Row],[Order ID]],Таблица4[],2,FALSE),0))*1</f>
        <v>1</v>
      </c>
      <c r="Y3539" s="19">
        <f>IF(SUMPRODUCT(($F$2:$F3539=F3539)*1)&gt;1,0,1)</f>
        <v>0</v>
      </c>
    </row>
    <row r="3540" spans="1:25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9" t="str">
        <f>VLOOKUP(Таблица1[[#This Row],[Region]],Таблица5[],2,FALSE)</f>
        <v>Cassandra Brandow</v>
      </c>
      <c r="W3540" s="19" t="str">
        <f>IFERROR(VLOOKUP(Таблица1[[#This Row],[Order ID]],Таблица4[],2,FALSE),"")</f>
        <v/>
      </c>
      <c r="X3540" s="19">
        <f>NOT(IFERROR(VLOOKUP(Таблица1[[#This Row],[Order ID]],Таблица4[],2,FALSE),0))*1</f>
        <v>1</v>
      </c>
      <c r="Y3540" s="19">
        <f>IF(SUMPRODUCT(($F$2:$F3540=F3540)*1)&gt;1,0,1)</f>
        <v>0</v>
      </c>
    </row>
    <row r="3541" spans="1:25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9" t="str">
        <f>VLOOKUP(Таблица1[[#This Row],[Region]],Таблица5[],2,FALSE)</f>
        <v>Cassandra Brandow</v>
      </c>
      <c r="W3541" s="19" t="str">
        <f>IFERROR(VLOOKUP(Таблица1[[#This Row],[Order ID]],Таблица4[],2,FALSE),"")</f>
        <v/>
      </c>
      <c r="X3541" s="19">
        <f>NOT(IFERROR(VLOOKUP(Таблица1[[#This Row],[Order ID]],Таблица4[],2,FALSE),0))*1</f>
        <v>1</v>
      </c>
      <c r="Y3541" s="19">
        <f>IF(SUMPRODUCT(($F$2:$F3541=F3541)*1)&gt;1,0,1)</f>
        <v>0</v>
      </c>
    </row>
    <row r="3542" spans="1:25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9" t="str">
        <f>VLOOKUP(Таблица1[[#This Row],[Region]],Таблица5[],2,FALSE)</f>
        <v>Cassandra Brandow</v>
      </c>
      <c r="W3542" s="19" t="str">
        <f>IFERROR(VLOOKUP(Таблица1[[#This Row],[Order ID]],Таблица4[],2,FALSE),"")</f>
        <v/>
      </c>
      <c r="X3542" s="19">
        <f>NOT(IFERROR(VLOOKUP(Таблица1[[#This Row],[Order ID]],Таблица4[],2,FALSE),0))*1</f>
        <v>1</v>
      </c>
      <c r="Y3542" s="19">
        <f>IF(SUMPRODUCT(($F$2:$F3542=F3542)*1)&gt;1,0,1)</f>
        <v>0</v>
      </c>
    </row>
    <row r="3543" spans="1:25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9" t="str">
        <f>VLOOKUP(Таблица1[[#This Row],[Region]],Таблица5[],2,FALSE)</f>
        <v>Chuck Magee</v>
      </c>
      <c r="W3543" s="19" t="str">
        <f>IFERROR(VLOOKUP(Таблица1[[#This Row],[Order ID]],Таблица4[],2,FALSE),"")</f>
        <v/>
      </c>
      <c r="X3543" s="19">
        <f>NOT(IFERROR(VLOOKUP(Таблица1[[#This Row],[Order ID]],Таблица4[],2,FALSE),0))*1</f>
        <v>1</v>
      </c>
      <c r="Y3543" s="19">
        <f>IF(SUMPRODUCT(($F$2:$F3543=F3543)*1)&gt;1,0,1)</f>
        <v>0</v>
      </c>
    </row>
    <row r="3544" spans="1:25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9" t="str">
        <f>VLOOKUP(Таблица1[[#This Row],[Region]],Таблица5[],2,FALSE)</f>
        <v>Chuck Magee</v>
      </c>
      <c r="W3544" s="19" t="str">
        <f>IFERROR(VLOOKUP(Таблица1[[#This Row],[Order ID]],Таблица4[],2,FALSE),"")</f>
        <v/>
      </c>
      <c r="X3544" s="19">
        <f>NOT(IFERROR(VLOOKUP(Таблица1[[#This Row],[Order ID]],Таблица4[],2,FALSE),0))*1</f>
        <v>1</v>
      </c>
      <c r="Y3544" s="19">
        <f>IF(SUMPRODUCT(($F$2:$F3544=F3544)*1)&gt;1,0,1)</f>
        <v>0</v>
      </c>
    </row>
    <row r="3545" spans="1:25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9" t="str">
        <f>VLOOKUP(Таблица1[[#This Row],[Region]],Таблица5[],2,FALSE)</f>
        <v>Chuck Magee</v>
      </c>
      <c r="W3545" s="19" t="str">
        <f>IFERROR(VLOOKUP(Таблица1[[#This Row],[Order ID]],Таблица4[],2,FALSE),"")</f>
        <v/>
      </c>
      <c r="X3545" s="19">
        <f>NOT(IFERROR(VLOOKUP(Таблица1[[#This Row],[Order ID]],Таблица4[],2,FALSE),0))*1</f>
        <v>1</v>
      </c>
      <c r="Y3545" s="19">
        <f>IF(SUMPRODUCT(($F$2:$F3545=F3545)*1)&gt;1,0,1)</f>
        <v>0</v>
      </c>
    </row>
    <row r="3546" spans="1:25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9" t="str">
        <f>VLOOKUP(Таблица1[[#This Row],[Region]],Таблица5[],2,FALSE)</f>
        <v>Kelly Williams</v>
      </c>
      <c r="W3546" s="19" t="str">
        <f>IFERROR(VLOOKUP(Таблица1[[#This Row],[Order ID]],Таблица4[],2,FALSE),"")</f>
        <v/>
      </c>
      <c r="X3546" s="19">
        <f>NOT(IFERROR(VLOOKUP(Таблица1[[#This Row],[Order ID]],Таблица4[],2,FALSE),0))*1</f>
        <v>1</v>
      </c>
      <c r="Y3546" s="19">
        <f>IF(SUMPRODUCT(($F$2:$F3546=F3546)*1)&gt;1,0,1)</f>
        <v>0</v>
      </c>
    </row>
    <row r="3547" spans="1:25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9" t="str">
        <f>VLOOKUP(Таблица1[[#This Row],[Region]],Таблица5[],2,FALSE)</f>
        <v>Kelly Williams</v>
      </c>
      <c r="W3547" s="19" t="str">
        <f>IFERROR(VLOOKUP(Таблица1[[#This Row],[Order ID]],Таблица4[],2,FALSE),"")</f>
        <v/>
      </c>
      <c r="X3547" s="19">
        <f>NOT(IFERROR(VLOOKUP(Таблица1[[#This Row],[Order ID]],Таблица4[],2,FALSE),0))*1</f>
        <v>1</v>
      </c>
      <c r="Y3547" s="19">
        <f>IF(SUMPRODUCT(($F$2:$F3547=F3547)*1)&gt;1,0,1)</f>
        <v>0</v>
      </c>
    </row>
    <row r="3548" spans="1:25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9" t="str">
        <f>VLOOKUP(Таблица1[[#This Row],[Region]],Таблица5[],2,FALSE)</f>
        <v>Cassandra Brandow</v>
      </c>
      <c r="W3548" s="19" t="str">
        <f>IFERROR(VLOOKUP(Таблица1[[#This Row],[Order ID]],Таблица4[],2,FALSE),"")</f>
        <v/>
      </c>
      <c r="X3548" s="19">
        <f>NOT(IFERROR(VLOOKUP(Таблица1[[#This Row],[Order ID]],Таблица4[],2,FALSE),0))*1</f>
        <v>1</v>
      </c>
      <c r="Y3548" s="19">
        <f>IF(SUMPRODUCT(($F$2:$F3548=F3548)*1)&gt;1,0,1)</f>
        <v>0</v>
      </c>
    </row>
    <row r="3549" spans="1:25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9" t="str">
        <f>VLOOKUP(Таблица1[[#This Row],[Region]],Таблица5[],2,FALSE)</f>
        <v>Cassandra Brandow</v>
      </c>
      <c r="W3549" s="19" t="str">
        <f>IFERROR(VLOOKUP(Таблица1[[#This Row],[Order ID]],Таблица4[],2,FALSE),"")</f>
        <v/>
      </c>
      <c r="X3549" s="19">
        <f>NOT(IFERROR(VLOOKUP(Таблица1[[#This Row],[Order ID]],Таблица4[],2,FALSE),0))*1</f>
        <v>1</v>
      </c>
      <c r="Y3549" s="19">
        <f>IF(SUMPRODUCT(($F$2:$F3549=F3549)*1)&gt;1,0,1)</f>
        <v>0</v>
      </c>
    </row>
    <row r="3550" spans="1:25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9" t="str">
        <f>VLOOKUP(Таблица1[[#This Row],[Region]],Таблица5[],2,FALSE)</f>
        <v>Cassandra Brandow</v>
      </c>
      <c r="W3550" s="19" t="str">
        <f>IFERROR(VLOOKUP(Таблица1[[#This Row],[Order ID]],Таблица4[],2,FALSE),"")</f>
        <v/>
      </c>
      <c r="X3550" s="19">
        <f>NOT(IFERROR(VLOOKUP(Таблица1[[#This Row],[Order ID]],Таблица4[],2,FALSE),0))*1</f>
        <v>1</v>
      </c>
      <c r="Y3550" s="19">
        <f>IF(SUMPRODUCT(($F$2:$F3550=F3550)*1)&gt;1,0,1)</f>
        <v>0</v>
      </c>
    </row>
    <row r="3551" spans="1:25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9" t="str">
        <f>VLOOKUP(Таблица1[[#This Row],[Region]],Таблица5[],2,FALSE)</f>
        <v>Cassandra Brandow</v>
      </c>
      <c r="W3551" s="19" t="str">
        <f>IFERROR(VLOOKUP(Таблица1[[#This Row],[Order ID]],Таблица4[],2,FALSE),"")</f>
        <v/>
      </c>
      <c r="X3551" s="19">
        <f>NOT(IFERROR(VLOOKUP(Таблица1[[#This Row],[Order ID]],Таблица4[],2,FALSE),0))*1</f>
        <v>1</v>
      </c>
      <c r="Y3551" s="19">
        <f>IF(SUMPRODUCT(($F$2:$F3551=F3551)*1)&gt;1,0,1)</f>
        <v>0</v>
      </c>
    </row>
    <row r="3552" spans="1:25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9" t="str">
        <f>VLOOKUP(Таблица1[[#This Row],[Region]],Таблица5[],2,FALSE)</f>
        <v>Kelly Williams</v>
      </c>
      <c r="W3552" s="19" t="str">
        <f>IFERROR(VLOOKUP(Таблица1[[#This Row],[Order ID]],Таблица4[],2,FALSE),"")</f>
        <v/>
      </c>
      <c r="X3552" s="19">
        <f>NOT(IFERROR(VLOOKUP(Таблица1[[#This Row],[Order ID]],Таблица4[],2,FALSE),0))*1</f>
        <v>1</v>
      </c>
      <c r="Y3552" s="19">
        <f>IF(SUMPRODUCT(($F$2:$F3552=F3552)*1)&gt;1,0,1)</f>
        <v>0</v>
      </c>
    </row>
    <row r="3553" spans="1:25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9" t="str">
        <f>VLOOKUP(Таблица1[[#This Row],[Region]],Таблица5[],2,FALSE)</f>
        <v>Kelly Williams</v>
      </c>
      <c r="W3553" s="19" t="str">
        <f>IFERROR(VLOOKUP(Таблица1[[#This Row],[Order ID]],Таблица4[],2,FALSE),"")</f>
        <v/>
      </c>
      <c r="X3553" s="19">
        <f>NOT(IFERROR(VLOOKUP(Таблица1[[#This Row],[Order ID]],Таблица4[],2,FALSE),0))*1</f>
        <v>1</v>
      </c>
      <c r="Y3553" s="19">
        <f>IF(SUMPRODUCT(($F$2:$F3553=F3553)*1)&gt;1,0,1)</f>
        <v>0</v>
      </c>
    </row>
    <row r="3554" spans="1:25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9" t="str">
        <f>VLOOKUP(Таблица1[[#This Row],[Region]],Таблица5[],2,FALSE)</f>
        <v>Kelly Williams</v>
      </c>
      <c r="W3554" s="19" t="str">
        <f>IFERROR(VLOOKUP(Таблица1[[#This Row],[Order ID]],Таблица4[],2,FALSE),"")</f>
        <v/>
      </c>
      <c r="X3554" s="19">
        <f>NOT(IFERROR(VLOOKUP(Таблица1[[#This Row],[Order ID]],Таблица4[],2,FALSE),0))*1</f>
        <v>1</v>
      </c>
      <c r="Y3554" s="19">
        <f>IF(SUMPRODUCT(($F$2:$F3554=F3554)*1)&gt;1,0,1)</f>
        <v>0</v>
      </c>
    </row>
    <row r="3555" spans="1:25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9" t="str">
        <f>VLOOKUP(Таблица1[[#This Row],[Region]],Таблица5[],2,FALSE)</f>
        <v>Chuck Magee</v>
      </c>
      <c r="W3555" s="19" t="str">
        <f>IFERROR(VLOOKUP(Таблица1[[#This Row],[Order ID]],Таблица4[],2,FALSE),"")</f>
        <v/>
      </c>
      <c r="X3555" s="19">
        <f>NOT(IFERROR(VLOOKUP(Таблица1[[#This Row],[Order ID]],Таблица4[],2,FALSE),0))*1</f>
        <v>1</v>
      </c>
      <c r="Y3555" s="19">
        <f>IF(SUMPRODUCT(($F$2:$F3555=F3555)*1)&gt;1,0,1)</f>
        <v>0</v>
      </c>
    </row>
    <row r="3556" spans="1:25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9" t="str">
        <f>VLOOKUP(Таблица1[[#This Row],[Region]],Таблица5[],2,FALSE)</f>
        <v>Anna Andreadi</v>
      </c>
      <c r="W3556" s="19" t="str">
        <f>IFERROR(VLOOKUP(Таблица1[[#This Row],[Order ID]],Таблица4[],2,FALSE),"")</f>
        <v/>
      </c>
      <c r="X3556" s="19">
        <f>NOT(IFERROR(VLOOKUP(Таблица1[[#This Row],[Order ID]],Таблица4[],2,FALSE),0))*1</f>
        <v>1</v>
      </c>
      <c r="Y3556" s="19">
        <f>IF(SUMPRODUCT(($F$2:$F3556=F3556)*1)&gt;1,0,1)</f>
        <v>0</v>
      </c>
    </row>
    <row r="3557" spans="1:25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9" t="str">
        <f>VLOOKUP(Таблица1[[#This Row],[Region]],Таблица5[],2,FALSE)</f>
        <v>Anna Andreadi</v>
      </c>
      <c r="W3557" s="19" t="str">
        <f>IFERROR(VLOOKUP(Таблица1[[#This Row],[Order ID]],Таблица4[],2,FALSE),"")</f>
        <v/>
      </c>
      <c r="X3557" s="19">
        <f>NOT(IFERROR(VLOOKUP(Таблица1[[#This Row],[Order ID]],Таблица4[],2,FALSE),0))*1</f>
        <v>1</v>
      </c>
      <c r="Y3557" s="19">
        <f>IF(SUMPRODUCT(($F$2:$F3557=F3557)*1)&gt;1,0,1)</f>
        <v>0</v>
      </c>
    </row>
    <row r="3558" spans="1:25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9" t="str">
        <f>VLOOKUP(Таблица1[[#This Row],[Region]],Таблица5[],2,FALSE)</f>
        <v>Anna Andreadi</v>
      </c>
      <c r="W3558" s="19">
        <f>IFERROR(VLOOKUP(Таблица1[[#This Row],[Order ID]],Таблица4[],2,FALSE),"")</f>
        <v>1</v>
      </c>
      <c r="X3558" s="19">
        <f>NOT(IFERROR(VLOOKUP(Таблица1[[#This Row],[Order ID]],Таблица4[],2,FALSE),0))*1</f>
        <v>0</v>
      </c>
      <c r="Y3558" s="19">
        <f>IF(SUMPRODUCT(($F$2:$F3558=F3558)*1)&gt;1,0,1)</f>
        <v>0</v>
      </c>
    </row>
    <row r="3559" spans="1:25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9" t="str">
        <f>VLOOKUP(Таблица1[[#This Row],[Region]],Таблица5[],2,FALSE)</f>
        <v>Anna Andreadi</v>
      </c>
      <c r="W3559" s="19">
        <f>IFERROR(VLOOKUP(Таблица1[[#This Row],[Order ID]],Таблица4[],2,FALSE),"")</f>
        <v>1</v>
      </c>
      <c r="X3559" s="19">
        <f>NOT(IFERROR(VLOOKUP(Таблица1[[#This Row],[Order ID]],Таблица4[],2,FALSE),0))*1</f>
        <v>0</v>
      </c>
      <c r="Y3559" s="19">
        <f>IF(SUMPRODUCT(($F$2:$F3559=F3559)*1)&gt;1,0,1)</f>
        <v>0</v>
      </c>
    </row>
    <row r="3560" spans="1:25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9" t="str">
        <f>VLOOKUP(Таблица1[[#This Row],[Region]],Таблица5[],2,FALSE)</f>
        <v>Anna Andreadi</v>
      </c>
      <c r="W3560" s="19" t="str">
        <f>IFERROR(VLOOKUP(Таблица1[[#This Row],[Order ID]],Таблица4[],2,FALSE),"")</f>
        <v/>
      </c>
      <c r="X3560" s="19">
        <f>NOT(IFERROR(VLOOKUP(Таблица1[[#This Row],[Order ID]],Таблица4[],2,FALSE),0))*1</f>
        <v>1</v>
      </c>
      <c r="Y3560" s="19">
        <f>IF(SUMPRODUCT(($F$2:$F3560=F3560)*1)&gt;1,0,1)</f>
        <v>0</v>
      </c>
    </row>
    <row r="3561" spans="1:25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9" t="str">
        <f>VLOOKUP(Таблица1[[#This Row],[Region]],Таблица5[],2,FALSE)</f>
        <v>Anna Andreadi</v>
      </c>
      <c r="W3561" s="19" t="str">
        <f>IFERROR(VLOOKUP(Таблица1[[#This Row],[Order ID]],Таблица4[],2,FALSE),"")</f>
        <v/>
      </c>
      <c r="X3561" s="19">
        <f>NOT(IFERROR(VLOOKUP(Таблица1[[#This Row],[Order ID]],Таблица4[],2,FALSE),0))*1</f>
        <v>1</v>
      </c>
      <c r="Y3561" s="19">
        <f>IF(SUMPRODUCT(($F$2:$F3561=F3561)*1)&gt;1,0,1)</f>
        <v>0</v>
      </c>
    </row>
    <row r="3562" spans="1:25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9" t="str">
        <f>VLOOKUP(Таблица1[[#This Row],[Region]],Таблица5[],2,FALSE)</f>
        <v>Chuck Magee</v>
      </c>
      <c r="W3562" s="19" t="str">
        <f>IFERROR(VLOOKUP(Таблица1[[#This Row],[Order ID]],Таблица4[],2,FALSE),"")</f>
        <v/>
      </c>
      <c r="X3562" s="19">
        <f>NOT(IFERROR(VLOOKUP(Таблица1[[#This Row],[Order ID]],Таблица4[],2,FALSE),0))*1</f>
        <v>1</v>
      </c>
      <c r="Y3562" s="19">
        <f>IF(SUMPRODUCT(($F$2:$F3562=F3562)*1)&gt;1,0,1)</f>
        <v>0</v>
      </c>
    </row>
    <row r="3563" spans="1:25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9" t="str">
        <f>VLOOKUP(Таблица1[[#This Row],[Region]],Таблица5[],2,FALSE)</f>
        <v>Chuck Magee</v>
      </c>
      <c r="W3563" s="19" t="str">
        <f>IFERROR(VLOOKUP(Таблица1[[#This Row],[Order ID]],Таблица4[],2,FALSE),"")</f>
        <v/>
      </c>
      <c r="X3563" s="19">
        <f>NOT(IFERROR(VLOOKUP(Таблица1[[#This Row],[Order ID]],Таблица4[],2,FALSE),0))*1</f>
        <v>1</v>
      </c>
      <c r="Y3563" s="19">
        <f>IF(SUMPRODUCT(($F$2:$F3563=F3563)*1)&gt;1,0,1)</f>
        <v>0</v>
      </c>
    </row>
    <row r="3564" spans="1:25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9" t="str">
        <f>VLOOKUP(Таблица1[[#This Row],[Region]],Таблица5[],2,FALSE)</f>
        <v>Chuck Magee</v>
      </c>
      <c r="W3564" s="19" t="str">
        <f>IFERROR(VLOOKUP(Таблица1[[#This Row],[Order ID]],Таблица4[],2,FALSE),"")</f>
        <v/>
      </c>
      <c r="X3564" s="19">
        <f>NOT(IFERROR(VLOOKUP(Таблица1[[#This Row],[Order ID]],Таблица4[],2,FALSE),0))*1</f>
        <v>1</v>
      </c>
      <c r="Y3564" s="19">
        <f>IF(SUMPRODUCT(($F$2:$F3564=F3564)*1)&gt;1,0,1)</f>
        <v>0</v>
      </c>
    </row>
    <row r="3565" spans="1:25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9" t="str">
        <f>VLOOKUP(Таблица1[[#This Row],[Region]],Таблица5[],2,FALSE)</f>
        <v>Chuck Magee</v>
      </c>
      <c r="W3565" s="19" t="str">
        <f>IFERROR(VLOOKUP(Таблица1[[#This Row],[Order ID]],Таблица4[],2,FALSE),"")</f>
        <v/>
      </c>
      <c r="X3565" s="19">
        <f>NOT(IFERROR(VLOOKUP(Таблица1[[#This Row],[Order ID]],Таблица4[],2,FALSE),0))*1</f>
        <v>1</v>
      </c>
      <c r="Y3565" s="19">
        <f>IF(SUMPRODUCT(($F$2:$F3565=F3565)*1)&gt;1,0,1)</f>
        <v>0</v>
      </c>
    </row>
    <row r="3566" spans="1:25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9" t="str">
        <f>VLOOKUP(Таблица1[[#This Row],[Region]],Таблица5[],2,FALSE)</f>
        <v>Anna Andreadi</v>
      </c>
      <c r="W3566" s="19" t="str">
        <f>IFERROR(VLOOKUP(Таблица1[[#This Row],[Order ID]],Таблица4[],2,FALSE),"")</f>
        <v/>
      </c>
      <c r="X3566" s="19">
        <f>NOT(IFERROR(VLOOKUP(Таблица1[[#This Row],[Order ID]],Таблица4[],2,FALSE),0))*1</f>
        <v>1</v>
      </c>
      <c r="Y3566" s="19">
        <f>IF(SUMPRODUCT(($F$2:$F3566=F3566)*1)&gt;1,0,1)</f>
        <v>0</v>
      </c>
    </row>
    <row r="3567" spans="1:25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9" t="str">
        <f>VLOOKUP(Таблица1[[#This Row],[Region]],Таблица5[],2,FALSE)</f>
        <v>Anna Andreadi</v>
      </c>
      <c r="W3567" s="19" t="str">
        <f>IFERROR(VLOOKUP(Таблица1[[#This Row],[Order ID]],Таблица4[],2,FALSE),"")</f>
        <v/>
      </c>
      <c r="X3567" s="19">
        <f>NOT(IFERROR(VLOOKUP(Таблица1[[#This Row],[Order ID]],Таблица4[],2,FALSE),0))*1</f>
        <v>1</v>
      </c>
      <c r="Y3567" s="19">
        <f>IF(SUMPRODUCT(($F$2:$F3567=F3567)*1)&gt;1,0,1)</f>
        <v>0</v>
      </c>
    </row>
    <row r="3568" spans="1:25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9" t="str">
        <f>VLOOKUP(Таблица1[[#This Row],[Region]],Таблица5[],2,FALSE)</f>
        <v>Kelly Williams</v>
      </c>
      <c r="W3568" s="19" t="str">
        <f>IFERROR(VLOOKUP(Таблица1[[#This Row],[Order ID]],Таблица4[],2,FALSE),"")</f>
        <v/>
      </c>
      <c r="X3568" s="19">
        <f>NOT(IFERROR(VLOOKUP(Таблица1[[#This Row],[Order ID]],Таблица4[],2,FALSE),0))*1</f>
        <v>1</v>
      </c>
      <c r="Y3568" s="19">
        <f>IF(SUMPRODUCT(($F$2:$F3568=F3568)*1)&gt;1,0,1)</f>
        <v>0</v>
      </c>
    </row>
    <row r="3569" spans="1:25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9" t="str">
        <f>VLOOKUP(Таблица1[[#This Row],[Region]],Таблица5[],2,FALSE)</f>
        <v>Kelly Williams</v>
      </c>
      <c r="W3569" s="19" t="str">
        <f>IFERROR(VLOOKUP(Таблица1[[#This Row],[Order ID]],Таблица4[],2,FALSE),"")</f>
        <v/>
      </c>
      <c r="X3569" s="19">
        <f>NOT(IFERROR(VLOOKUP(Таблица1[[#This Row],[Order ID]],Таблица4[],2,FALSE),0))*1</f>
        <v>1</v>
      </c>
      <c r="Y3569" s="19">
        <f>IF(SUMPRODUCT(($F$2:$F3569=F3569)*1)&gt;1,0,1)</f>
        <v>0</v>
      </c>
    </row>
    <row r="3570" spans="1:25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9" t="str">
        <f>VLOOKUP(Таблица1[[#This Row],[Region]],Таблица5[],2,FALSE)</f>
        <v>Anna Andreadi</v>
      </c>
      <c r="W3570" s="19" t="str">
        <f>IFERROR(VLOOKUP(Таблица1[[#This Row],[Order ID]],Таблица4[],2,FALSE),"")</f>
        <v/>
      </c>
      <c r="X3570" s="19">
        <f>NOT(IFERROR(VLOOKUP(Таблица1[[#This Row],[Order ID]],Таблица4[],2,FALSE),0))*1</f>
        <v>1</v>
      </c>
      <c r="Y3570" s="19">
        <f>IF(SUMPRODUCT(($F$2:$F3570=F3570)*1)&gt;1,0,1)</f>
        <v>0</v>
      </c>
    </row>
    <row r="3571" spans="1:25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9" t="str">
        <f>VLOOKUP(Таблица1[[#This Row],[Region]],Таблица5[],2,FALSE)</f>
        <v>Anna Andreadi</v>
      </c>
      <c r="W3571" s="19" t="str">
        <f>IFERROR(VLOOKUP(Таблица1[[#This Row],[Order ID]],Таблица4[],2,FALSE),"")</f>
        <v/>
      </c>
      <c r="X3571" s="19">
        <f>NOT(IFERROR(VLOOKUP(Таблица1[[#This Row],[Order ID]],Таблица4[],2,FALSE),0))*1</f>
        <v>1</v>
      </c>
      <c r="Y3571" s="19">
        <f>IF(SUMPRODUCT(($F$2:$F3571=F3571)*1)&gt;1,0,1)</f>
        <v>0</v>
      </c>
    </row>
    <row r="3572" spans="1:25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9" t="str">
        <f>VLOOKUP(Таблица1[[#This Row],[Region]],Таблица5[],2,FALSE)</f>
        <v>Anna Andreadi</v>
      </c>
      <c r="W3572" s="19" t="str">
        <f>IFERROR(VLOOKUP(Таблица1[[#This Row],[Order ID]],Таблица4[],2,FALSE),"")</f>
        <v/>
      </c>
      <c r="X3572" s="19">
        <f>NOT(IFERROR(VLOOKUP(Таблица1[[#This Row],[Order ID]],Таблица4[],2,FALSE),0))*1</f>
        <v>1</v>
      </c>
      <c r="Y3572" s="19">
        <f>IF(SUMPRODUCT(($F$2:$F3572=F3572)*1)&gt;1,0,1)</f>
        <v>0</v>
      </c>
    </row>
    <row r="3573" spans="1:25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9" t="str">
        <f>VLOOKUP(Таблица1[[#This Row],[Region]],Таблица5[],2,FALSE)</f>
        <v>Anna Andreadi</v>
      </c>
      <c r="W3573" s="19" t="str">
        <f>IFERROR(VLOOKUP(Таблица1[[#This Row],[Order ID]],Таблица4[],2,FALSE),"")</f>
        <v/>
      </c>
      <c r="X3573" s="19">
        <f>NOT(IFERROR(VLOOKUP(Таблица1[[#This Row],[Order ID]],Таблица4[],2,FALSE),0))*1</f>
        <v>1</v>
      </c>
      <c r="Y3573" s="19">
        <f>IF(SUMPRODUCT(($F$2:$F3573=F3573)*1)&gt;1,0,1)</f>
        <v>0</v>
      </c>
    </row>
    <row r="3574" spans="1:25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9" t="str">
        <f>VLOOKUP(Таблица1[[#This Row],[Region]],Таблица5[],2,FALSE)</f>
        <v>Kelly Williams</v>
      </c>
      <c r="W3574" s="19" t="str">
        <f>IFERROR(VLOOKUP(Таблица1[[#This Row],[Order ID]],Таблица4[],2,FALSE),"")</f>
        <v/>
      </c>
      <c r="X3574" s="19">
        <f>NOT(IFERROR(VLOOKUP(Таблица1[[#This Row],[Order ID]],Таблица4[],2,FALSE),0))*1</f>
        <v>1</v>
      </c>
      <c r="Y3574" s="19">
        <f>IF(SUMPRODUCT(($F$2:$F3574=F3574)*1)&gt;1,0,1)</f>
        <v>1</v>
      </c>
    </row>
    <row r="3575" spans="1:25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9" t="str">
        <f>VLOOKUP(Таблица1[[#This Row],[Region]],Таблица5[],2,FALSE)</f>
        <v>Chuck Magee</v>
      </c>
      <c r="W3575" s="19" t="str">
        <f>IFERROR(VLOOKUP(Таблица1[[#This Row],[Order ID]],Таблица4[],2,FALSE),"")</f>
        <v/>
      </c>
      <c r="X3575" s="19">
        <f>NOT(IFERROR(VLOOKUP(Таблица1[[#This Row],[Order ID]],Таблица4[],2,FALSE),0))*1</f>
        <v>1</v>
      </c>
      <c r="Y3575" s="19">
        <f>IF(SUMPRODUCT(($F$2:$F3575=F3575)*1)&gt;1,0,1)</f>
        <v>0</v>
      </c>
    </row>
    <row r="3576" spans="1:25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9" t="str">
        <f>VLOOKUP(Таблица1[[#This Row],[Region]],Таблица5[],2,FALSE)</f>
        <v>Chuck Magee</v>
      </c>
      <c r="W3576" s="19" t="str">
        <f>IFERROR(VLOOKUP(Таблица1[[#This Row],[Order ID]],Таблица4[],2,FALSE),"")</f>
        <v/>
      </c>
      <c r="X3576" s="19">
        <f>NOT(IFERROR(VLOOKUP(Таблица1[[#This Row],[Order ID]],Таблица4[],2,FALSE),0))*1</f>
        <v>1</v>
      </c>
      <c r="Y3576" s="19">
        <f>IF(SUMPRODUCT(($F$2:$F3576=F3576)*1)&gt;1,0,1)</f>
        <v>0</v>
      </c>
    </row>
    <row r="3577" spans="1:25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9" t="str">
        <f>VLOOKUP(Таблица1[[#This Row],[Region]],Таблица5[],2,FALSE)</f>
        <v>Cassandra Brandow</v>
      </c>
      <c r="W3577" s="19" t="str">
        <f>IFERROR(VLOOKUP(Таблица1[[#This Row],[Order ID]],Таблица4[],2,FALSE),"")</f>
        <v/>
      </c>
      <c r="X3577" s="19">
        <f>NOT(IFERROR(VLOOKUP(Таблица1[[#This Row],[Order ID]],Таблица4[],2,FALSE),0))*1</f>
        <v>1</v>
      </c>
      <c r="Y3577" s="19">
        <f>IF(SUMPRODUCT(($F$2:$F3577=F3577)*1)&gt;1,0,1)</f>
        <v>0</v>
      </c>
    </row>
    <row r="3578" spans="1:25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9" t="str">
        <f>VLOOKUP(Таблица1[[#This Row],[Region]],Таблица5[],2,FALSE)</f>
        <v>Anna Andreadi</v>
      </c>
      <c r="W3578" s="19" t="str">
        <f>IFERROR(VLOOKUP(Таблица1[[#This Row],[Order ID]],Таблица4[],2,FALSE),"")</f>
        <v/>
      </c>
      <c r="X3578" s="19">
        <f>NOT(IFERROR(VLOOKUP(Таблица1[[#This Row],[Order ID]],Таблица4[],2,FALSE),0))*1</f>
        <v>1</v>
      </c>
      <c r="Y3578" s="19">
        <f>IF(SUMPRODUCT(($F$2:$F3578=F3578)*1)&gt;1,0,1)</f>
        <v>0</v>
      </c>
    </row>
    <row r="3579" spans="1:25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9" t="str">
        <f>VLOOKUP(Таблица1[[#This Row],[Region]],Таблица5[],2,FALSE)</f>
        <v>Anna Andreadi</v>
      </c>
      <c r="W3579" s="19" t="str">
        <f>IFERROR(VLOOKUP(Таблица1[[#This Row],[Order ID]],Таблица4[],2,FALSE),"")</f>
        <v/>
      </c>
      <c r="X3579" s="19">
        <f>NOT(IFERROR(VLOOKUP(Таблица1[[#This Row],[Order ID]],Таблица4[],2,FALSE),0))*1</f>
        <v>1</v>
      </c>
      <c r="Y3579" s="19">
        <f>IF(SUMPRODUCT(($F$2:$F3579=F3579)*1)&gt;1,0,1)</f>
        <v>0</v>
      </c>
    </row>
    <row r="3580" spans="1:25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9" t="str">
        <f>VLOOKUP(Таблица1[[#This Row],[Region]],Таблица5[],2,FALSE)</f>
        <v>Cassandra Brandow</v>
      </c>
      <c r="W3580" s="19" t="str">
        <f>IFERROR(VLOOKUP(Таблица1[[#This Row],[Order ID]],Таблица4[],2,FALSE),"")</f>
        <v/>
      </c>
      <c r="X3580" s="19">
        <f>NOT(IFERROR(VLOOKUP(Таблица1[[#This Row],[Order ID]],Таблица4[],2,FALSE),0))*1</f>
        <v>1</v>
      </c>
      <c r="Y3580" s="19">
        <f>IF(SUMPRODUCT(($F$2:$F3580=F3580)*1)&gt;1,0,1)</f>
        <v>0</v>
      </c>
    </row>
    <row r="3581" spans="1:25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9" t="str">
        <f>VLOOKUP(Таблица1[[#This Row],[Region]],Таблица5[],2,FALSE)</f>
        <v>Cassandra Brandow</v>
      </c>
      <c r="W3581" s="19" t="str">
        <f>IFERROR(VLOOKUP(Таблица1[[#This Row],[Order ID]],Таблица4[],2,FALSE),"")</f>
        <v/>
      </c>
      <c r="X3581" s="19">
        <f>NOT(IFERROR(VLOOKUP(Таблица1[[#This Row],[Order ID]],Таблица4[],2,FALSE),0))*1</f>
        <v>1</v>
      </c>
      <c r="Y3581" s="19">
        <f>IF(SUMPRODUCT(($F$2:$F3581=F3581)*1)&gt;1,0,1)</f>
        <v>0</v>
      </c>
    </row>
    <row r="3582" spans="1:25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9" t="str">
        <f>VLOOKUP(Таблица1[[#This Row],[Region]],Таблица5[],2,FALSE)</f>
        <v>Cassandra Brandow</v>
      </c>
      <c r="W3582" s="19" t="str">
        <f>IFERROR(VLOOKUP(Таблица1[[#This Row],[Order ID]],Таблица4[],2,FALSE),"")</f>
        <v/>
      </c>
      <c r="X3582" s="19">
        <f>NOT(IFERROR(VLOOKUP(Таблица1[[#This Row],[Order ID]],Таблица4[],2,FALSE),0))*1</f>
        <v>1</v>
      </c>
      <c r="Y3582" s="19">
        <f>IF(SUMPRODUCT(($F$2:$F3582=F3582)*1)&gt;1,0,1)</f>
        <v>0</v>
      </c>
    </row>
    <row r="3583" spans="1:25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9" t="str">
        <f>VLOOKUP(Таблица1[[#This Row],[Region]],Таблица5[],2,FALSE)</f>
        <v>Kelly Williams</v>
      </c>
      <c r="W3583" s="19" t="str">
        <f>IFERROR(VLOOKUP(Таблица1[[#This Row],[Order ID]],Таблица4[],2,FALSE),"")</f>
        <v/>
      </c>
      <c r="X3583" s="19">
        <f>NOT(IFERROR(VLOOKUP(Таблица1[[#This Row],[Order ID]],Таблица4[],2,FALSE),0))*1</f>
        <v>1</v>
      </c>
      <c r="Y3583" s="19">
        <f>IF(SUMPRODUCT(($F$2:$F3583=F3583)*1)&gt;1,0,1)</f>
        <v>0</v>
      </c>
    </row>
    <row r="3584" spans="1:25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9" t="str">
        <f>VLOOKUP(Таблица1[[#This Row],[Region]],Таблица5[],2,FALSE)</f>
        <v>Kelly Williams</v>
      </c>
      <c r="W3584" s="19" t="str">
        <f>IFERROR(VLOOKUP(Таблица1[[#This Row],[Order ID]],Таблица4[],2,FALSE),"")</f>
        <v/>
      </c>
      <c r="X3584" s="19">
        <f>NOT(IFERROR(VLOOKUP(Таблица1[[#This Row],[Order ID]],Таблица4[],2,FALSE),0))*1</f>
        <v>1</v>
      </c>
      <c r="Y3584" s="19">
        <f>IF(SUMPRODUCT(($F$2:$F3584=F3584)*1)&gt;1,0,1)</f>
        <v>0</v>
      </c>
    </row>
    <row r="3585" spans="1:25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9" t="str">
        <f>VLOOKUP(Таблица1[[#This Row],[Region]],Таблица5[],2,FALSE)</f>
        <v>Kelly Williams</v>
      </c>
      <c r="W3585" s="19" t="str">
        <f>IFERROR(VLOOKUP(Таблица1[[#This Row],[Order ID]],Таблица4[],2,FALSE),"")</f>
        <v/>
      </c>
      <c r="X3585" s="19">
        <f>NOT(IFERROR(VLOOKUP(Таблица1[[#This Row],[Order ID]],Таблица4[],2,FALSE),0))*1</f>
        <v>1</v>
      </c>
      <c r="Y3585" s="19">
        <f>IF(SUMPRODUCT(($F$2:$F3585=F3585)*1)&gt;1,0,1)</f>
        <v>0</v>
      </c>
    </row>
    <row r="3586" spans="1:25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9" t="str">
        <f>VLOOKUP(Таблица1[[#This Row],[Region]],Таблица5[],2,FALSE)</f>
        <v>Kelly Williams</v>
      </c>
      <c r="W3586" s="19" t="str">
        <f>IFERROR(VLOOKUP(Таблица1[[#This Row],[Order ID]],Таблица4[],2,FALSE),"")</f>
        <v/>
      </c>
      <c r="X3586" s="19">
        <f>NOT(IFERROR(VLOOKUP(Таблица1[[#This Row],[Order ID]],Таблица4[],2,FALSE),0))*1</f>
        <v>1</v>
      </c>
      <c r="Y3586" s="19">
        <f>IF(SUMPRODUCT(($F$2:$F3586=F3586)*1)&gt;1,0,1)</f>
        <v>0</v>
      </c>
    </row>
    <row r="3587" spans="1:25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9" t="str">
        <f>VLOOKUP(Таблица1[[#This Row],[Region]],Таблица5[],2,FALSE)</f>
        <v>Kelly Williams</v>
      </c>
      <c r="W3587" s="19" t="str">
        <f>IFERROR(VLOOKUP(Таблица1[[#This Row],[Order ID]],Таблица4[],2,FALSE),"")</f>
        <v/>
      </c>
      <c r="X3587" s="19">
        <f>NOT(IFERROR(VLOOKUP(Таблица1[[#This Row],[Order ID]],Таблица4[],2,FALSE),0))*1</f>
        <v>1</v>
      </c>
      <c r="Y3587" s="19">
        <f>IF(SUMPRODUCT(($F$2:$F3587=F3587)*1)&gt;1,0,1)</f>
        <v>0</v>
      </c>
    </row>
    <row r="3588" spans="1:25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9" t="str">
        <f>VLOOKUP(Таблица1[[#This Row],[Region]],Таблица5[],2,FALSE)</f>
        <v>Anna Andreadi</v>
      </c>
      <c r="W3588" s="19" t="str">
        <f>IFERROR(VLOOKUP(Таблица1[[#This Row],[Order ID]],Таблица4[],2,FALSE),"")</f>
        <v/>
      </c>
      <c r="X3588" s="19">
        <f>NOT(IFERROR(VLOOKUP(Таблица1[[#This Row],[Order ID]],Таблица4[],2,FALSE),0))*1</f>
        <v>1</v>
      </c>
      <c r="Y3588" s="19">
        <f>IF(SUMPRODUCT(($F$2:$F3588=F3588)*1)&gt;1,0,1)</f>
        <v>0</v>
      </c>
    </row>
    <row r="3589" spans="1:25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9" t="str">
        <f>VLOOKUP(Таблица1[[#This Row],[Region]],Таблица5[],2,FALSE)</f>
        <v>Chuck Magee</v>
      </c>
      <c r="W3589" s="19" t="str">
        <f>IFERROR(VLOOKUP(Таблица1[[#This Row],[Order ID]],Таблица4[],2,FALSE),"")</f>
        <v/>
      </c>
      <c r="X3589" s="19">
        <f>NOT(IFERROR(VLOOKUP(Таблица1[[#This Row],[Order ID]],Таблица4[],2,FALSE),0))*1</f>
        <v>1</v>
      </c>
      <c r="Y3589" s="19">
        <f>IF(SUMPRODUCT(($F$2:$F3589=F3589)*1)&gt;1,0,1)</f>
        <v>0</v>
      </c>
    </row>
    <row r="3590" spans="1:25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9" t="str">
        <f>VLOOKUP(Таблица1[[#This Row],[Region]],Таблица5[],2,FALSE)</f>
        <v>Cassandra Brandow</v>
      </c>
      <c r="W3590" s="19">
        <f>IFERROR(VLOOKUP(Таблица1[[#This Row],[Order ID]],Таблица4[],2,FALSE),"")</f>
        <v>1</v>
      </c>
      <c r="X3590" s="19">
        <f>NOT(IFERROR(VLOOKUP(Таблица1[[#This Row],[Order ID]],Таблица4[],2,FALSE),0))*1</f>
        <v>0</v>
      </c>
      <c r="Y3590" s="19">
        <f>IF(SUMPRODUCT(($F$2:$F3590=F3590)*1)&gt;1,0,1)</f>
        <v>0</v>
      </c>
    </row>
    <row r="3591" spans="1:25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9" t="str">
        <f>VLOOKUP(Таблица1[[#This Row],[Region]],Таблица5[],2,FALSE)</f>
        <v>Cassandra Brandow</v>
      </c>
      <c r="W3591" s="19" t="str">
        <f>IFERROR(VLOOKUP(Таблица1[[#This Row],[Order ID]],Таблица4[],2,FALSE),"")</f>
        <v/>
      </c>
      <c r="X3591" s="19">
        <f>NOT(IFERROR(VLOOKUP(Таблица1[[#This Row],[Order ID]],Таблица4[],2,FALSE),0))*1</f>
        <v>1</v>
      </c>
      <c r="Y3591" s="19">
        <f>IF(SUMPRODUCT(($F$2:$F3591=F3591)*1)&gt;1,0,1)</f>
        <v>0</v>
      </c>
    </row>
    <row r="3592" spans="1:25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9" t="str">
        <f>VLOOKUP(Таблица1[[#This Row],[Region]],Таблица5[],2,FALSE)</f>
        <v>Cassandra Brandow</v>
      </c>
      <c r="W3592" s="19" t="str">
        <f>IFERROR(VLOOKUP(Таблица1[[#This Row],[Order ID]],Таблица4[],2,FALSE),"")</f>
        <v/>
      </c>
      <c r="X3592" s="19">
        <f>NOT(IFERROR(VLOOKUP(Таблица1[[#This Row],[Order ID]],Таблица4[],2,FALSE),0))*1</f>
        <v>1</v>
      </c>
      <c r="Y3592" s="19">
        <f>IF(SUMPRODUCT(($F$2:$F3592=F3592)*1)&gt;1,0,1)</f>
        <v>0</v>
      </c>
    </row>
    <row r="3593" spans="1:25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9" t="str">
        <f>VLOOKUP(Таблица1[[#This Row],[Region]],Таблица5[],2,FALSE)</f>
        <v>Kelly Williams</v>
      </c>
      <c r="W3593" s="19" t="str">
        <f>IFERROR(VLOOKUP(Таблица1[[#This Row],[Order ID]],Таблица4[],2,FALSE),"")</f>
        <v/>
      </c>
      <c r="X3593" s="19">
        <f>NOT(IFERROR(VLOOKUP(Таблица1[[#This Row],[Order ID]],Таблица4[],2,FALSE),0))*1</f>
        <v>1</v>
      </c>
      <c r="Y3593" s="19">
        <f>IF(SUMPRODUCT(($F$2:$F3593=F3593)*1)&gt;1,0,1)</f>
        <v>0</v>
      </c>
    </row>
    <row r="3594" spans="1:25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9" t="str">
        <f>VLOOKUP(Таблица1[[#This Row],[Region]],Таблица5[],2,FALSE)</f>
        <v>Chuck Magee</v>
      </c>
      <c r="W3594" s="19" t="str">
        <f>IFERROR(VLOOKUP(Таблица1[[#This Row],[Order ID]],Таблица4[],2,FALSE),"")</f>
        <v/>
      </c>
      <c r="X3594" s="19">
        <f>NOT(IFERROR(VLOOKUP(Таблица1[[#This Row],[Order ID]],Таблица4[],2,FALSE),0))*1</f>
        <v>1</v>
      </c>
      <c r="Y3594" s="19">
        <f>IF(SUMPRODUCT(($F$2:$F3594=F3594)*1)&gt;1,0,1)</f>
        <v>0</v>
      </c>
    </row>
    <row r="3595" spans="1:25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9" t="str">
        <f>VLOOKUP(Таблица1[[#This Row],[Region]],Таблица5[],2,FALSE)</f>
        <v>Chuck Magee</v>
      </c>
      <c r="W3595" s="19" t="str">
        <f>IFERROR(VLOOKUP(Таблица1[[#This Row],[Order ID]],Таблица4[],2,FALSE),"")</f>
        <v/>
      </c>
      <c r="X3595" s="19">
        <f>NOT(IFERROR(VLOOKUP(Таблица1[[#This Row],[Order ID]],Таблица4[],2,FALSE),0))*1</f>
        <v>1</v>
      </c>
      <c r="Y3595" s="19">
        <f>IF(SUMPRODUCT(($F$2:$F3595=F3595)*1)&gt;1,0,1)</f>
        <v>0</v>
      </c>
    </row>
    <row r="3596" spans="1:25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9" t="str">
        <f>VLOOKUP(Таблица1[[#This Row],[Region]],Таблица5[],2,FALSE)</f>
        <v>Chuck Magee</v>
      </c>
      <c r="W3596" s="19" t="str">
        <f>IFERROR(VLOOKUP(Таблица1[[#This Row],[Order ID]],Таблица4[],2,FALSE),"")</f>
        <v/>
      </c>
      <c r="X3596" s="19">
        <f>NOT(IFERROR(VLOOKUP(Таблица1[[#This Row],[Order ID]],Таблица4[],2,FALSE),0))*1</f>
        <v>1</v>
      </c>
      <c r="Y3596" s="19">
        <f>IF(SUMPRODUCT(($F$2:$F3596=F3596)*1)&gt;1,0,1)</f>
        <v>0</v>
      </c>
    </row>
    <row r="3597" spans="1:25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9" t="str">
        <f>VLOOKUP(Таблица1[[#This Row],[Region]],Таблица5[],2,FALSE)</f>
        <v>Chuck Magee</v>
      </c>
      <c r="W3597" s="19" t="str">
        <f>IFERROR(VLOOKUP(Таблица1[[#This Row],[Order ID]],Таблица4[],2,FALSE),"")</f>
        <v/>
      </c>
      <c r="X3597" s="19">
        <f>NOT(IFERROR(VLOOKUP(Таблица1[[#This Row],[Order ID]],Таблица4[],2,FALSE),0))*1</f>
        <v>1</v>
      </c>
      <c r="Y3597" s="19">
        <f>IF(SUMPRODUCT(($F$2:$F3597=F3597)*1)&gt;1,0,1)</f>
        <v>0</v>
      </c>
    </row>
    <row r="3598" spans="1:25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9" t="str">
        <f>VLOOKUP(Таблица1[[#This Row],[Region]],Таблица5[],2,FALSE)</f>
        <v>Chuck Magee</v>
      </c>
      <c r="W3598" s="19" t="str">
        <f>IFERROR(VLOOKUP(Таблица1[[#This Row],[Order ID]],Таблица4[],2,FALSE),"")</f>
        <v/>
      </c>
      <c r="X3598" s="19">
        <f>NOT(IFERROR(VLOOKUP(Таблица1[[#This Row],[Order ID]],Таблица4[],2,FALSE),0))*1</f>
        <v>1</v>
      </c>
      <c r="Y3598" s="19">
        <f>IF(SUMPRODUCT(($F$2:$F3598=F3598)*1)&gt;1,0,1)</f>
        <v>0</v>
      </c>
    </row>
    <row r="3599" spans="1:25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9" t="str">
        <f>VLOOKUP(Таблица1[[#This Row],[Region]],Таблица5[],2,FALSE)</f>
        <v>Chuck Magee</v>
      </c>
      <c r="W3599" s="19" t="str">
        <f>IFERROR(VLOOKUP(Таблица1[[#This Row],[Order ID]],Таблица4[],2,FALSE),"")</f>
        <v/>
      </c>
      <c r="X3599" s="19">
        <f>NOT(IFERROR(VLOOKUP(Таблица1[[#This Row],[Order ID]],Таблица4[],2,FALSE),0))*1</f>
        <v>1</v>
      </c>
      <c r="Y3599" s="19">
        <f>IF(SUMPRODUCT(($F$2:$F3599=F3599)*1)&gt;1,0,1)</f>
        <v>0</v>
      </c>
    </row>
    <row r="3600" spans="1:25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9" t="str">
        <f>VLOOKUP(Таблица1[[#This Row],[Region]],Таблица5[],2,FALSE)</f>
        <v>Chuck Magee</v>
      </c>
      <c r="W3600" s="19" t="str">
        <f>IFERROR(VLOOKUP(Таблица1[[#This Row],[Order ID]],Таблица4[],2,FALSE),"")</f>
        <v/>
      </c>
      <c r="X3600" s="19">
        <f>NOT(IFERROR(VLOOKUP(Таблица1[[#This Row],[Order ID]],Таблица4[],2,FALSE),0))*1</f>
        <v>1</v>
      </c>
      <c r="Y3600" s="19">
        <f>IF(SUMPRODUCT(($F$2:$F3600=F3600)*1)&gt;1,0,1)</f>
        <v>0</v>
      </c>
    </row>
    <row r="3601" spans="1:25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9" t="str">
        <f>VLOOKUP(Таблица1[[#This Row],[Region]],Таблица5[],2,FALSE)</f>
        <v>Chuck Magee</v>
      </c>
      <c r="W3601" s="19" t="str">
        <f>IFERROR(VLOOKUP(Таблица1[[#This Row],[Order ID]],Таблица4[],2,FALSE),"")</f>
        <v/>
      </c>
      <c r="X3601" s="19">
        <f>NOT(IFERROR(VLOOKUP(Таблица1[[#This Row],[Order ID]],Таблица4[],2,FALSE),0))*1</f>
        <v>1</v>
      </c>
      <c r="Y3601" s="19">
        <f>IF(SUMPRODUCT(($F$2:$F3601=F3601)*1)&gt;1,0,1)</f>
        <v>0</v>
      </c>
    </row>
    <row r="3602" spans="1:25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9" t="str">
        <f>VLOOKUP(Таблица1[[#This Row],[Region]],Таблица5[],2,FALSE)</f>
        <v>Anna Andreadi</v>
      </c>
      <c r="W3602" s="19" t="str">
        <f>IFERROR(VLOOKUP(Таблица1[[#This Row],[Order ID]],Таблица4[],2,FALSE),"")</f>
        <v/>
      </c>
      <c r="X3602" s="19">
        <f>NOT(IFERROR(VLOOKUP(Таблица1[[#This Row],[Order ID]],Таблица4[],2,FALSE),0))*1</f>
        <v>1</v>
      </c>
      <c r="Y3602" s="19">
        <f>IF(SUMPRODUCT(($F$2:$F3602=F3602)*1)&gt;1,0,1)</f>
        <v>0</v>
      </c>
    </row>
    <row r="3603" spans="1:25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9" t="str">
        <f>VLOOKUP(Таблица1[[#This Row],[Region]],Таблица5[],2,FALSE)</f>
        <v>Chuck Magee</v>
      </c>
      <c r="W3603" s="19" t="str">
        <f>IFERROR(VLOOKUP(Таблица1[[#This Row],[Order ID]],Таблица4[],2,FALSE),"")</f>
        <v/>
      </c>
      <c r="X3603" s="19">
        <f>NOT(IFERROR(VLOOKUP(Таблица1[[#This Row],[Order ID]],Таблица4[],2,FALSE),0))*1</f>
        <v>1</v>
      </c>
      <c r="Y3603" s="19">
        <f>IF(SUMPRODUCT(($F$2:$F3603=F3603)*1)&gt;1,0,1)</f>
        <v>1</v>
      </c>
    </row>
    <row r="3604" spans="1:25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9" t="str">
        <f>VLOOKUP(Таблица1[[#This Row],[Region]],Таблица5[],2,FALSE)</f>
        <v>Chuck Magee</v>
      </c>
      <c r="W3604" s="19" t="str">
        <f>IFERROR(VLOOKUP(Таблица1[[#This Row],[Order ID]],Таблица4[],2,FALSE),"")</f>
        <v/>
      </c>
      <c r="X3604" s="19">
        <f>NOT(IFERROR(VLOOKUP(Таблица1[[#This Row],[Order ID]],Таблица4[],2,FALSE),0))*1</f>
        <v>1</v>
      </c>
      <c r="Y3604" s="19">
        <f>IF(SUMPRODUCT(($F$2:$F3604=F3604)*1)&gt;1,0,1)</f>
        <v>0</v>
      </c>
    </row>
    <row r="3605" spans="1:25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9" t="str">
        <f>VLOOKUP(Таблица1[[#This Row],[Region]],Таблица5[],2,FALSE)</f>
        <v>Chuck Magee</v>
      </c>
      <c r="W3605" s="19" t="str">
        <f>IFERROR(VLOOKUP(Таблица1[[#This Row],[Order ID]],Таблица4[],2,FALSE),"")</f>
        <v/>
      </c>
      <c r="X3605" s="19">
        <f>NOT(IFERROR(VLOOKUP(Таблица1[[#This Row],[Order ID]],Таблица4[],2,FALSE),0))*1</f>
        <v>1</v>
      </c>
      <c r="Y3605" s="19">
        <f>IF(SUMPRODUCT(($F$2:$F3605=F3605)*1)&gt;1,0,1)</f>
        <v>0</v>
      </c>
    </row>
    <row r="3606" spans="1:25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9" t="str">
        <f>VLOOKUP(Таблица1[[#This Row],[Region]],Таблица5[],2,FALSE)</f>
        <v>Chuck Magee</v>
      </c>
      <c r="W3606" s="19" t="str">
        <f>IFERROR(VLOOKUP(Таблица1[[#This Row],[Order ID]],Таблица4[],2,FALSE),"")</f>
        <v/>
      </c>
      <c r="X3606" s="19">
        <f>NOT(IFERROR(VLOOKUP(Таблица1[[#This Row],[Order ID]],Таблица4[],2,FALSE),0))*1</f>
        <v>1</v>
      </c>
      <c r="Y3606" s="19">
        <f>IF(SUMPRODUCT(($F$2:$F3606=F3606)*1)&gt;1,0,1)</f>
        <v>0</v>
      </c>
    </row>
    <row r="3607" spans="1:25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9" t="str">
        <f>VLOOKUP(Таблица1[[#This Row],[Region]],Таблица5[],2,FALSE)</f>
        <v>Chuck Magee</v>
      </c>
      <c r="W3607" s="19" t="str">
        <f>IFERROR(VLOOKUP(Таблица1[[#This Row],[Order ID]],Таблица4[],2,FALSE),"")</f>
        <v/>
      </c>
      <c r="X3607" s="19">
        <f>NOT(IFERROR(VLOOKUP(Таблица1[[#This Row],[Order ID]],Таблица4[],2,FALSE),0))*1</f>
        <v>1</v>
      </c>
      <c r="Y3607" s="19">
        <f>IF(SUMPRODUCT(($F$2:$F3607=F3607)*1)&gt;1,0,1)</f>
        <v>0</v>
      </c>
    </row>
    <row r="3608" spans="1:25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9" t="str">
        <f>VLOOKUP(Таблица1[[#This Row],[Region]],Таблица5[],2,FALSE)</f>
        <v>Chuck Magee</v>
      </c>
      <c r="W3608" s="19" t="str">
        <f>IFERROR(VLOOKUP(Таблица1[[#This Row],[Order ID]],Таблица4[],2,FALSE),"")</f>
        <v/>
      </c>
      <c r="X3608" s="19">
        <f>NOT(IFERROR(VLOOKUP(Таблица1[[#This Row],[Order ID]],Таблица4[],2,FALSE),0))*1</f>
        <v>1</v>
      </c>
      <c r="Y3608" s="19">
        <f>IF(SUMPRODUCT(($F$2:$F3608=F3608)*1)&gt;1,0,1)</f>
        <v>0</v>
      </c>
    </row>
    <row r="3609" spans="1:25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9" t="str">
        <f>VLOOKUP(Таблица1[[#This Row],[Region]],Таблица5[],2,FALSE)</f>
        <v>Chuck Magee</v>
      </c>
      <c r="W3609" s="19" t="str">
        <f>IFERROR(VLOOKUP(Таблица1[[#This Row],[Order ID]],Таблица4[],2,FALSE),"")</f>
        <v/>
      </c>
      <c r="X3609" s="19">
        <f>NOT(IFERROR(VLOOKUP(Таблица1[[#This Row],[Order ID]],Таблица4[],2,FALSE),0))*1</f>
        <v>1</v>
      </c>
      <c r="Y3609" s="19">
        <f>IF(SUMPRODUCT(($F$2:$F3609=F3609)*1)&gt;1,0,1)</f>
        <v>0</v>
      </c>
    </row>
    <row r="3610" spans="1:25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9" t="str">
        <f>VLOOKUP(Таблица1[[#This Row],[Region]],Таблица5[],2,FALSE)</f>
        <v>Chuck Magee</v>
      </c>
      <c r="W3610" s="19" t="str">
        <f>IFERROR(VLOOKUP(Таблица1[[#This Row],[Order ID]],Таблица4[],2,FALSE),"")</f>
        <v/>
      </c>
      <c r="X3610" s="19">
        <f>NOT(IFERROR(VLOOKUP(Таблица1[[#This Row],[Order ID]],Таблица4[],2,FALSE),0))*1</f>
        <v>1</v>
      </c>
      <c r="Y3610" s="19">
        <f>IF(SUMPRODUCT(($F$2:$F3610=F3610)*1)&gt;1,0,1)</f>
        <v>0</v>
      </c>
    </row>
    <row r="3611" spans="1:25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9" t="str">
        <f>VLOOKUP(Таблица1[[#This Row],[Region]],Таблица5[],2,FALSE)</f>
        <v>Chuck Magee</v>
      </c>
      <c r="W3611" s="19" t="str">
        <f>IFERROR(VLOOKUP(Таблица1[[#This Row],[Order ID]],Таблица4[],2,FALSE),"")</f>
        <v/>
      </c>
      <c r="X3611" s="19">
        <f>NOT(IFERROR(VLOOKUP(Таблица1[[#This Row],[Order ID]],Таблица4[],2,FALSE),0))*1</f>
        <v>1</v>
      </c>
      <c r="Y3611" s="19">
        <f>IF(SUMPRODUCT(($F$2:$F3611=F3611)*1)&gt;1,0,1)</f>
        <v>0</v>
      </c>
    </row>
    <row r="3612" spans="1:25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9" t="str">
        <f>VLOOKUP(Таблица1[[#This Row],[Region]],Таблица5[],2,FALSE)</f>
        <v>Chuck Magee</v>
      </c>
      <c r="W3612" s="19" t="str">
        <f>IFERROR(VLOOKUP(Таблица1[[#This Row],[Order ID]],Таблица4[],2,FALSE),"")</f>
        <v/>
      </c>
      <c r="X3612" s="19">
        <f>NOT(IFERROR(VLOOKUP(Таблица1[[#This Row],[Order ID]],Таблица4[],2,FALSE),0))*1</f>
        <v>1</v>
      </c>
      <c r="Y3612" s="19">
        <f>IF(SUMPRODUCT(($F$2:$F3612=F3612)*1)&gt;1,0,1)</f>
        <v>0</v>
      </c>
    </row>
    <row r="3613" spans="1:25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9" t="str">
        <f>VLOOKUP(Таблица1[[#This Row],[Region]],Таблица5[],2,FALSE)</f>
        <v>Kelly Williams</v>
      </c>
      <c r="W3613" s="19" t="str">
        <f>IFERROR(VLOOKUP(Таблица1[[#This Row],[Order ID]],Таблица4[],2,FALSE),"")</f>
        <v/>
      </c>
      <c r="X3613" s="19">
        <f>NOT(IFERROR(VLOOKUP(Таблица1[[#This Row],[Order ID]],Таблица4[],2,FALSE),0))*1</f>
        <v>1</v>
      </c>
      <c r="Y3613" s="19">
        <f>IF(SUMPRODUCT(($F$2:$F3613=F3613)*1)&gt;1,0,1)</f>
        <v>1</v>
      </c>
    </row>
    <row r="3614" spans="1:25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9" t="str">
        <f>VLOOKUP(Таблица1[[#This Row],[Region]],Таблица5[],2,FALSE)</f>
        <v>Chuck Magee</v>
      </c>
      <c r="W3614" s="19" t="str">
        <f>IFERROR(VLOOKUP(Таблица1[[#This Row],[Order ID]],Таблица4[],2,FALSE),"")</f>
        <v/>
      </c>
      <c r="X3614" s="19">
        <f>NOT(IFERROR(VLOOKUP(Таблица1[[#This Row],[Order ID]],Таблица4[],2,FALSE),0))*1</f>
        <v>1</v>
      </c>
      <c r="Y3614" s="19">
        <f>IF(SUMPRODUCT(($F$2:$F3614=F3614)*1)&gt;1,0,1)</f>
        <v>0</v>
      </c>
    </row>
    <row r="3615" spans="1:25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9" t="str">
        <f>VLOOKUP(Таблица1[[#This Row],[Region]],Таблица5[],2,FALSE)</f>
        <v>Chuck Magee</v>
      </c>
      <c r="W3615" s="19" t="str">
        <f>IFERROR(VLOOKUP(Таблица1[[#This Row],[Order ID]],Таблица4[],2,FALSE),"")</f>
        <v/>
      </c>
      <c r="X3615" s="19">
        <f>NOT(IFERROR(VLOOKUP(Таблица1[[#This Row],[Order ID]],Таблица4[],2,FALSE),0))*1</f>
        <v>1</v>
      </c>
      <c r="Y3615" s="19">
        <f>IF(SUMPRODUCT(($F$2:$F3615=F3615)*1)&gt;1,0,1)</f>
        <v>0</v>
      </c>
    </row>
    <row r="3616" spans="1:25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9" t="str">
        <f>VLOOKUP(Таблица1[[#This Row],[Region]],Таблица5[],2,FALSE)</f>
        <v>Kelly Williams</v>
      </c>
      <c r="W3616" s="19" t="str">
        <f>IFERROR(VLOOKUP(Таблица1[[#This Row],[Order ID]],Таблица4[],2,FALSE),"")</f>
        <v/>
      </c>
      <c r="X3616" s="19">
        <f>NOT(IFERROR(VLOOKUP(Таблица1[[#This Row],[Order ID]],Таблица4[],2,FALSE),0))*1</f>
        <v>1</v>
      </c>
      <c r="Y3616" s="19">
        <f>IF(SUMPRODUCT(($F$2:$F3616=F3616)*1)&gt;1,0,1)</f>
        <v>0</v>
      </c>
    </row>
    <row r="3617" spans="1:25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9" t="str">
        <f>VLOOKUP(Таблица1[[#This Row],[Region]],Таблица5[],2,FALSE)</f>
        <v>Kelly Williams</v>
      </c>
      <c r="W3617" s="19" t="str">
        <f>IFERROR(VLOOKUP(Таблица1[[#This Row],[Order ID]],Таблица4[],2,FALSE),"")</f>
        <v/>
      </c>
      <c r="X3617" s="19">
        <f>NOT(IFERROR(VLOOKUP(Таблица1[[#This Row],[Order ID]],Таблица4[],2,FALSE),0))*1</f>
        <v>1</v>
      </c>
      <c r="Y3617" s="19">
        <f>IF(SUMPRODUCT(($F$2:$F3617=F3617)*1)&gt;1,0,1)</f>
        <v>0</v>
      </c>
    </row>
    <row r="3618" spans="1:25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9" t="str">
        <f>VLOOKUP(Таблица1[[#This Row],[Region]],Таблица5[],2,FALSE)</f>
        <v>Chuck Magee</v>
      </c>
      <c r="W3618" s="19" t="str">
        <f>IFERROR(VLOOKUP(Таблица1[[#This Row],[Order ID]],Таблица4[],2,FALSE),"")</f>
        <v/>
      </c>
      <c r="X3618" s="19">
        <f>NOT(IFERROR(VLOOKUP(Таблица1[[#This Row],[Order ID]],Таблица4[],2,FALSE),0))*1</f>
        <v>1</v>
      </c>
      <c r="Y3618" s="19">
        <f>IF(SUMPRODUCT(($F$2:$F3618=F3618)*1)&gt;1,0,1)</f>
        <v>0</v>
      </c>
    </row>
    <row r="3619" spans="1:25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9" t="str">
        <f>VLOOKUP(Таблица1[[#This Row],[Region]],Таблица5[],2,FALSE)</f>
        <v>Anna Andreadi</v>
      </c>
      <c r="W3619" s="19">
        <f>IFERROR(VLOOKUP(Таблица1[[#This Row],[Order ID]],Таблица4[],2,FALSE),"")</f>
        <v>1</v>
      </c>
      <c r="X3619" s="19">
        <f>NOT(IFERROR(VLOOKUP(Таблица1[[#This Row],[Order ID]],Таблица4[],2,FALSE),0))*1</f>
        <v>0</v>
      </c>
      <c r="Y3619" s="19">
        <f>IF(SUMPRODUCT(($F$2:$F3619=F3619)*1)&gt;1,0,1)</f>
        <v>0</v>
      </c>
    </row>
    <row r="3620" spans="1:25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9" t="str">
        <f>VLOOKUP(Таблица1[[#This Row],[Region]],Таблица5[],2,FALSE)</f>
        <v>Anna Andreadi</v>
      </c>
      <c r="W3620" s="19">
        <f>IFERROR(VLOOKUP(Таблица1[[#This Row],[Order ID]],Таблица4[],2,FALSE),"")</f>
        <v>1</v>
      </c>
      <c r="X3620" s="19">
        <f>NOT(IFERROR(VLOOKUP(Таблица1[[#This Row],[Order ID]],Таблица4[],2,FALSE),0))*1</f>
        <v>0</v>
      </c>
      <c r="Y3620" s="19">
        <f>IF(SUMPRODUCT(($F$2:$F3620=F3620)*1)&gt;1,0,1)</f>
        <v>0</v>
      </c>
    </row>
    <row r="3621" spans="1:25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9" t="str">
        <f>VLOOKUP(Таблица1[[#This Row],[Region]],Таблица5[],2,FALSE)</f>
        <v>Anna Andreadi</v>
      </c>
      <c r="W3621" s="19">
        <f>IFERROR(VLOOKUP(Таблица1[[#This Row],[Order ID]],Таблица4[],2,FALSE),"")</f>
        <v>1</v>
      </c>
      <c r="X3621" s="19">
        <f>NOT(IFERROR(VLOOKUP(Таблица1[[#This Row],[Order ID]],Таблица4[],2,FALSE),0))*1</f>
        <v>0</v>
      </c>
      <c r="Y3621" s="19">
        <f>IF(SUMPRODUCT(($F$2:$F3621=F3621)*1)&gt;1,0,1)</f>
        <v>0</v>
      </c>
    </row>
    <row r="3622" spans="1:25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9" t="str">
        <f>VLOOKUP(Таблица1[[#This Row],[Region]],Таблица5[],2,FALSE)</f>
        <v>Cassandra Brandow</v>
      </c>
      <c r="W3622" s="19" t="str">
        <f>IFERROR(VLOOKUP(Таблица1[[#This Row],[Order ID]],Таблица4[],2,FALSE),"")</f>
        <v/>
      </c>
      <c r="X3622" s="19">
        <f>NOT(IFERROR(VLOOKUP(Таблица1[[#This Row],[Order ID]],Таблица4[],2,FALSE),0))*1</f>
        <v>1</v>
      </c>
      <c r="Y3622" s="19">
        <f>IF(SUMPRODUCT(($F$2:$F3622=F3622)*1)&gt;1,0,1)</f>
        <v>0</v>
      </c>
    </row>
    <row r="3623" spans="1:25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9" t="str">
        <f>VLOOKUP(Таблица1[[#This Row],[Region]],Таблица5[],2,FALSE)</f>
        <v>Cassandra Brandow</v>
      </c>
      <c r="W3623" s="19" t="str">
        <f>IFERROR(VLOOKUP(Таблица1[[#This Row],[Order ID]],Таблица4[],2,FALSE),"")</f>
        <v/>
      </c>
      <c r="X3623" s="19">
        <f>NOT(IFERROR(VLOOKUP(Таблица1[[#This Row],[Order ID]],Таблица4[],2,FALSE),0))*1</f>
        <v>1</v>
      </c>
      <c r="Y3623" s="19">
        <f>IF(SUMPRODUCT(($F$2:$F3623=F3623)*1)&gt;1,0,1)</f>
        <v>0</v>
      </c>
    </row>
    <row r="3624" spans="1:25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9" t="str">
        <f>VLOOKUP(Таблица1[[#This Row],[Region]],Таблица5[],2,FALSE)</f>
        <v>Cassandra Brandow</v>
      </c>
      <c r="W3624" s="19" t="str">
        <f>IFERROR(VLOOKUP(Таблица1[[#This Row],[Order ID]],Таблица4[],2,FALSE),"")</f>
        <v/>
      </c>
      <c r="X3624" s="19">
        <f>NOT(IFERROR(VLOOKUP(Таблица1[[#This Row],[Order ID]],Таблица4[],2,FALSE),0))*1</f>
        <v>1</v>
      </c>
      <c r="Y3624" s="19">
        <f>IF(SUMPRODUCT(($F$2:$F3624=F3624)*1)&gt;1,0,1)</f>
        <v>0</v>
      </c>
    </row>
    <row r="3625" spans="1:25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9" t="str">
        <f>VLOOKUP(Таблица1[[#This Row],[Region]],Таблица5[],2,FALSE)</f>
        <v>Cassandra Brandow</v>
      </c>
      <c r="W3625" s="19" t="str">
        <f>IFERROR(VLOOKUP(Таблица1[[#This Row],[Order ID]],Таблица4[],2,FALSE),"")</f>
        <v/>
      </c>
      <c r="X3625" s="19">
        <f>NOT(IFERROR(VLOOKUP(Таблица1[[#This Row],[Order ID]],Таблица4[],2,FALSE),0))*1</f>
        <v>1</v>
      </c>
      <c r="Y3625" s="19">
        <f>IF(SUMPRODUCT(($F$2:$F3625=F3625)*1)&gt;1,0,1)</f>
        <v>0</v>
      </c>
    </row>
    <row r="3626" spans="1:25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9" t="str">
        <f>VLOOKUP(Таблица1[[#This Row],[Region]],Таблица5[],2,FALSE)</f>
        <v>Anna Andreadi</v>
      </c>
      <c r="W3626" s="19" t="str">
        <f>IFERROR(VLOOKUP(Таблица1[[#This Row],[Order ID]],Таблица4[],2,FALSE),"")</f>
        <v/>
      </c>
      <c r="X3626" s="19">
        <f>NOT(IFERROR(VLOOKUP(Таблица1[[#This Row],[Order ID]],Таблица4[],2,FALSE),0))*1</f>
        <v>1</v>
      </c>
      <c r="Y3626" s="19">
        <f>IF(SUMPRODUCT(($F$2:$F3626=F3626)*1)&gt;1,0,1)</f>
        <v>0</v>
      </c>
    </row>
    <row r="3627" spans="1:25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9" t="str">
        <f>VLOOKUP(Таблица1[[#This Row],[Region]],Таблица5[],2,FALSE)</f>
        <v>Anna Andreadi</v>
      </c>
      <c r="W3627" s="19" t="str">
        <f>IFERROR(VLOOKUP(Таблица1[[#This Row],[Order ID]],Таблица4[],2,FALSE),"")</f>
        <v/>
      </c>
      <c r="X3627" s="19">
        <f>NOT(IFERROR(VLOOKUP(Таблица1[[#This Row],[Order ID]],Таблица4[],2,FALSE),0))*1</f>
        <v>1</v>
      </c>
      <c r="Y3627" s="19">
        <f>IF(SUMPRODUCT(($F$2:$F3627=F3627)*1)&gt;1,0,1)</f>
        <v>0</v>
      </c>
    </row>
    <row r="3628" spans="1:25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9" t="str">
        <f>VLOOKUP(Таблица1[[#This Row],[Region]],Таблица5[],2,FALSE)</f>
        <v>Anna Andreadi</v>
      </c>
      <c r="W3628" s="19" t="str">
        <f>IFERROR(VLOOKUP(Таблица1[[#This Row],[Order ID]],Таблица4[],2,FALSE),"")</f>
        <v/>
      </c>
      <c r="X3628" s="19">
        <f>NOT(IFERROR(VLOOKUP(Таблица1[[#This Row],[Order ID]],Таблица4[],2,FALSE),0))*1</f>
        <v>1</v>
      </c>
      <c r="Y3628" s="19">
        <f>IF(SUMPRODUCT(($F$2:$F3628=F3628)*1)&gt;1,0,1)</f>
        <v>0</v>
      </c>
    </row>
    <row r="3629" spans="1:25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9" t="str">
        <f>VLOOKUP(Таблица1[[#This Row],[Region]],Таблица5[],2,FALSE)</f>
        <v>Anna Andreadi</v>
      </c>
      <c r="W3629" s="19" t="str">
        <f>IFERROR(VLOOKUP(Таблица1[[#This Row],[Order ID]],Таблица4[],2,FALSE),"")</f>
        <v/>
      </c>
      <c r="X3629" s="19">
        <f>NOT(IFERROR(VLOOKUP(Таблица1[[#This Row],[Order ID]],Таблица4[],2,FALSE),0))*1</f>
        <v>1</v>
      </c>
      <c r="Y3629" s="19">
        <f>IF(SUMPRODUCT(($F$2:$F3629=F3629)*1)&gt;1,0,1)</f>
        <v>0</v>
      </c>
    </row>
    <row r="3630" spans="1:25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9" t="str">
        <f>VLOOKUP(Таблица1[[#This Row],[Region]],Таблица5[],2,FALSE)</f>
        <v>Anna Andreadi</v>
      </c>
      <c r="W3630" s="19" t="str">
        <f>IFERROR(VLOOKUP(Таблица1[[#This Row],[Order ID]],Таблица4[],2,FALSE),"")</f>
        <v/>
      </c>
      <c r="X3630" s="19">
        <f>NOT(IFERROR(VLOOKUP(Таблица1[[#This Row],[Order ID]],Таблица4[],2,FALSE),0))*1</f>
        <v>1</v>
      </c>
      <c r="Y3630" s="19">
        <f>IF(SUMPRODUCT(($F$2:$F3630=F3630)*1)&gt;1,0,1)</f>
        <v>0</v>
      </c>
    </row>
    <row r="3631" spans="1:25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9" t="str">
        <f>VLOOKUP(Таблица1[[#This Row],[Region]],Таблица5[],2,FALSE)</f>
        <v>Chuck Magee</v>
      </c>
      <c r="W3631" s="19" t="str">
        <f>IFERROR(VLOOKUP(Таблица1[[#This Row],[Order ID]],Таблица4[],2,FALSE),"")</f>
        <v/>
      </c>
      <c r="X3631" s="19">
        <f>NOT(IFERROR(VLOOKUP(Таблица1[[#This Row],[Order ID]],Таблица4[],2,FALSE),0))*1</f>
        <v>1</v>
      </c>
      <c r="Y3631" s="19">
        <f>IF(SUMPRODUCT(($F$2:$F3631=F3631)*1)&gt;1,0,1)</f>
        <v>0</v>
      </c>
    </row>
    <row r="3632" spans="1:25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9" t="str">
        <f>VLOOKUP(Таблица1[[#This Row],[Region]],Таблица5[],2,FALSE)</f>
        <v>Chuck Magee</v>
      </c>
      <c r="W3632" s="19" t="str">
        <f>IFERROR(VLOOKUP(Таблица1[[#This Row],[Order ID]],Таблица4[],2,FALSE),"")</f>
        <v/>
      </c>
      <c r="X3632" s="19">
        <f>NOT(IFERROR(VLOOKUP(Таблица1[[#This Row],[Order ID]],Таблица4[],2,FALSE),0))*1</f>
        <v>1</v>
      </c>
      <c r="Y3632" s="19">
        <f>IF(SUMPRODUCT(($F$2:$F3632=F3632)*1)&gt;1,0,1)</f>
        <v>0</v>
      </c>
    </row>
    <row r="3633" spans="1:25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9" t="str">
        <f>VLOOKUP(Таблица1[[#This Row],[Region]],Таблица5[],2,FALSE)</f>
        <v>Anna Andreadi</v>
      </c>
      <c r="W3633" s="19" t="str">
        <f>IFERROR(VLOOKUP(Таблица1[[#This Row],[Order ID]],Таблица4[],2,FALSE),"")</f>
        <v/>
      </c>
      <c r="X3633" s="19">
        <f>NOT(IFERROR(VLOOKUP(Таблица1[[#This Row],[Order ID]],Таблица4[],2,FALSE),0))*1</f>
        <v>1</v>
      </c>
      <c r="Y3633" s="19">
        <f>IF(SUMPRODUCT(($F$2:$F3633=F3633)*1)&gt;1,0,1)</f>
        <v>1</v>
      </c>
    </row>
    <row r="3634" spans="1:25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9" t="str">
        <f>VLOOKUP(Таблица1[[#This Row],[Region]],Таблица5[],2,FALSE)</f>
        <v>Anna Andreadi</v>
      </c>
      <c r="W3634" s="19" t="str">
        <f>IFERROR(VLOOKUP(Таблица1[[#This Row],[Order ID]],Таблица4[],2,FALSE),"")</f>
        <v/>
      </c>
      <c r="X3634" s="19">
        <f>NOT(IFERROR(VLOOKUP(Таблица1[[#This Row],[Order ID]],Таблица4[],2,FALSE),0))*1</f>
        <v>1</v>
      </c>
      <c r="Y3634" s="19">
        <f>IF(SUMPRODUCT(($F$2:$F3634=F3634)*1)&gt;1,0,1)</f>
        <v>0</v>
      </c>
    </row>
    <row r="3635" spans="1:25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9" t="str">
        <f>VLOOKUP(Таблица1[[#This Row],[Region]],Таблица5[],2,FALSE)</f>
        <v>Chuck Magee</v>
      </c>
      <c r="W3635" s="19" t="str">
        <f>IFERROR(VLOOKUP(Таблица1[[#This Row],[Order ID]],Таблица4[],2,FALSE),"")</f>
        <v/>
      </c>
      <c r="X3635" s="19">
        <f>NOT(IFERROR(VLOOKUP(Таблица1[[#This Row],[Order ID]],Таблица4[],2,FALSE),0))*1</f>
        <v>1</v>
      </c>
      <c r="Y3635" s="19">
        <f>IF(SUMPRODUCT(($F$2:$F3635=F3635)*1)&gt;1,0,1)</f>
        <v>0</v>
      </c>
    </row>
    <row r="3636" spans="1:25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9" t="str">
        <f>VLOOKUP(Таблица1[[#This Row],[Region]],Таблица5[],2,FALSE)</f>
        <v>Chuck Magee</v>
      </c>
      <c r="W3636" s="19" t="str">
        <f>IFERROR(VLOOKUP(Таблица1[[#This Row],[Order ID]],Таблица4[],2,FALSE),"")</f>
        <v/>
      </c>
      <c r="X3636" s="19">
        <f>NOT(IFERROR(VLOOKUP(Таблица1[[#This Row],[Order ID]],Таблица4[],2,FALSE),0))*1</f>
        <v>1</v>
      </c>
      <c r="Y3636" s="19">
        <f>IF(SUMPRODUCT(($F$2:$F3636=F3636)*1)&gt;1,0,1)</f>
        <v>0</v>
      </c>
    </row>
    <row r="3637" spans="1:25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9" t="str">
        <f>VLOOKUP(Таблица1[[#This Row],[Region]],Таблица5[],2,FALSE)</f>
        <v>Chuck Magee</v>
      </c>
      <c r="W3637" s="19" t="str">
        <f>IFERROR(VLOOKUP(Таблица1[[#This Row],[Order ID]],Таблица4[],2,FALSE),"")</f>
        <v/>
      </c>
      <c r="X3637" s="19">
        <f>NOT(IFERROR(VLOOKUP(Таблица1[[#This Row],[Order ID]],Таблица4[],2,FALSE),0))*1</f>
        <v>1</v>
      </c>
      <c r="Y3637" s="19">
        <f>IF(SUMPRODUCT(($F$2:$F3637=F3637)*1)&gt;1,0,1)</f>
        <v>0</v>
      </c>
    </row>
    <row r="3638" spans="1:25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9" t="str">
        <f>VLOOKUP(Таблица1[[#This Row],[Region]],Таблица5[],2,FALSE)</f>
        <v>Chuck Magee</v>
      </c>
      <c r="W3638" s="19" t="str">
        <f>IFERROR(VLOOKUP(Таблица1[[#This Row],[Order ID]],Таблица4[],2,FALSE),"")</f>
        <v/>
      </c>
      <c r="X3638" s="19">
        <f>NOT(IFERROR(VLOOKUP(Таблица1[[#This Row],[Order ID]],Таблица4[],2,FALSE),0))*1</f>
        <v>1</v>
      </c>
      <c r="Y3638" s="19">
        <f>IF(SUMPRODUCT(($F$2:$F3638=F3638)*1)&gt;1,0,1)</f>
        <v>0</v>
      </c>
    </row>
    <row r="3639" spans="1:25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9" t="str">
        <f>VLOOKUP(Таблица1[[#This Row],[Region]],Таблица5[],2,FALSE)</f>
        <v>Chuck Magee</v>
      </c>
      <c r="W3639" s="19" t="str">
        <f>IFERROR(VLOOKUP(Таблица1[[#This Row],[Order ID]],Таблица4[],2,FALSE),"")</f>
        <v/>
      </c>
      <c r="X3639" s="19">
        <f>NOT(IFERROR(VLOOKUP(Таблица1[[#This Row],[Order ID]],Таблица4[],2,FALSE),0))*1</f>
        <v>1</v>
      </c>
      <c r="Y3639" s="19">
        <f>IF(SUMPRODUCT(($F$2:$F3639=F3639)*1)&gt;1,0,1)</f>
        <v>0</v>
      </c>
    </row>
    <row r="3640" spans="1:25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9" t="str">
        <f>VLOOKUP(Таблица1[[#This Row],[Region]],Таблица5[],2,FALSE)</f>
        <v>Chuck Magee</v>
      </c>
      <c r="W3640" s="19" t="str">
        <f>IFERROR(VLOOKUP(Таблица1[[#This Row],[Order ID]],Таблица4[],2,FALSE),"")</f>
        <v/>
      </c>
      <c r="X3640" s="19">
        <f>NOT(IFERROR(VLOOKUP(Таблица1[[#This Row],[Order ID]],Таблица4[],2,FALSE),0))*1</f>
        <v>1</v>
      </c>
      <c r="Y3640" s="19">
        <f>IF(SUMPRODUCT(($F$2:$F3640=F3640)*1)&gt;1,0,1)</f>
        <v>0</v>
      </c>
    </row>
    <row r="3641" spans="1:25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9" t="str">
        <f>VLOOKUP(Таблица1[[#This Row],[Region]],Таблица5[],2,FALSE)</f>
        <v>Chuck Magee</v>
      </c>
      <c r="W3641" s="19" t="str">
        <f>IFERROR(VLOOKUP(Таблица1[[#This Row],[Order ID]],Таблица4[],2,FALSE),"")</f>
        <v/>
      </c>
      <c r="X3641" s="19">
        <f>NOT(IFERROR(VLOOKUP(Таблица1[[#This Row],[Order ID]],Таблица4[],2,FALSE),0))*1</f>
        <v>1</v>
      </c>
      <c r="Y3641" s="19">
        <f>IF(SUMPRODUCT(($F$2:$F3641=F3641)*1)&gt;1,0,1)</f>
        <v>0</v>
      </c>
    </row>
    <row r="3642" spans="1:25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9" t="str">
        <f>VLOOKUP(Таблица1[[#This Row],[Region]],Таблица5[],2,FALSE)</f>
        <v>Chuck Magee</v>
      </c>
      <c r="W3642" s="19" t="str">
        <f>IFERROR(VLOOKUP(Таблица1[[#This Row],[Order ID]],Таблица4[],2,FALSE),"")</f>
        <v/>
      </c>
      <c r="X3642" s="19">
        <f>NOT(IFERROR(VLOOKUP(Таблица1[[#This Row],[Order ID]],Таблица4[],2,FALSE),0))*1</f>
        <v>1</v>
      </c>
      <c r="Y3642" s="19">
        <f>IF(SUMPRODUCT(($F$2:$F3642=F3642)*1)&gt;1,0,1)</f>
        <v>0</v>
      </c>
    </row>
    <row r="3643" spans="1:25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9" t="str">
        <f>VLOOKUP(Таблица1[[#This Row],[Region]],Таблица5[],2,FALSE)</f>
        <v>Chuck Magee</v>
      </c>
      <c r="W3643" s="19" t="str">
        <f>IFERROR(VLOOKUP(Таблица1[[#This Row],[Order ID]],Таблица4[],2,FALSE),"")</f>
        <v/>
      </c>
      <c r="X3643" s="19">
        <f>NOT(IFERROR(VLOOKUP(Таблица1[[#This Row],[Order ID]],Таблица4[],2,FALSE),0))*1</f>
        <v>1</v>
      </c>
      <c r="Y3643" s="19">
        <f>IF(SUMPRODUCT(($F$2:$F3643=F3643)*1)&gt;1,0,1)</f>
        <v>0</v>
      </c>
    </row>
    <row r="3644" spans="1:25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9" t="str">
        <f>VLOOKUP(Таблица1[[#This Row],[Region]],Таблица5[],2,FALSE)</f>
        <v>Anna Andreadi</v>
      </c>
      <c r="W3644" s="19" t="str">
        <f>IFERROR(VLOOKUP(Таблица1[[#This Row],[Order ID]],Таблица4[],2,FALSE),"")</f>
        <v/>
      </c>
      <c r="X3644" s="19">
        <f>NOT(IFERROR(VLOOKUP(Таблица1[[#This Row],[Order ID]],Таблица4[],2,FALSE),0))*1</f>
        <v>1</v>
      </c>
      <c r="Y3644" s="19">
        <f>IF(SUMPRODUCT(($F$2:$F3644=F3644)*1)&gt;1,0,1)</f>
        <v>0</v>
      </c>
    </row>
    <row r="3645" spans="1:25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9" t="str">
        <f>VLOOKUP(Таблица1[[#This Row],[Region]],Таблица5[],2,FALSE)</f>
        <v>Anna Andreadi</v>
      </c>
      <c r="W3645" s="19" t="str">
        <f>IFERROR(VLOOKUP(Таблица1[[#This Row],[Order ID]],Таблица4[],2,FALSE),"")</f>
        <v/>
      </c>
      <c r="X3645" s="19">
        <f>NOT(IFERROR(VLOOKUP(Таблица1[[#This Row],[Order ID]],Таблица4[],2,FALSE),0))*1</f>
        <v>1</v>
      </c>
      <c r="Y3645" s="19">
        <f>IF(SUMPRODUCT(($F$2:$F3645=F3645)*1)&gt;1,0,1)</f>
        <v>0</v>
      </c>
    </row>
    <row r="3646" spans="1:25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9" t="str">
        <f>VLOOKUP(Таблица1[[#This Row],[Region]],Таблица5[],2,FALSE)</f>
        <v>Anna Andreadi</v>
      </c>
      <c r="W3646" s="19" t="str">
        <f>IFERROR(VLOOKUP(Таблица1[[#This Row],[Order ID]],Таблица4[],2,FALSE),"")</f>
        <v/>
      </c>
      <c r="X3646" s="19">
        <f>NOT(IFERROR(VLOOKUP(Таблица1[[#This Row],[Order ID]],Таблица4[],2,FALSE),0))*1</f>
        <v>1</v>
      </c>
      <c r="Y3646" s="19">
        <f>IF(SUMPRODUCT(($F$2:$F3646=F3646)*1)&gt;1,0,1)</f>
        <v>0</v>
      </c>
    </row>
    <row r="3647" spans="1:25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9" t="str">
        <f>VLOOKUP(Таблица1[[#This Row],[Region]],Таблица5[],2,FALSE)</f>
        <v>Anna Andreadi</v>
      </c>
      <c r="W3647" s="19" t="str">
        <f>IFERROR(VLOOKUP(Таблица1[[#This Row],[Order ID]],Таблица4[],2,FALSE),"")</f>
        <v/>
      </c>
      <c r="X3647" s="19">
        <f>NOT(IFERROR(VLOOKUP(Таблица1[[#This Row],[Order ID]],Таблица4[],2,FALSE),0))*1</f>
        <v>1</v>
      </c>
      <c r="Y3647" s="19">
        <f>IF(SUMPRODUCT(($F$2:$F3647=F3647)*1)&gt;1,0,1)</f>
        <v>0</v>
      </c>
    </row>
    <row r="3648" spans="1:25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9" t="str">
        <f>VLOOKUP(Таблица1[[#This Row],[Region]],Таблица5[],2,FALSE)</f>
        <v>Anna Andreadi</v>
      </c>
      <c r="W3648" s="19" t="str">
        <f>IFERROR(VLOOKUP(Таблица1[[#This Row],[Order ID]],Таблица4[],2,FALSE),"")</f>
        <v/>
      </c>
      <c r="X3648" s="19">
        <f>NOT(IFERROR(VLOOKUP(Таблица1[[#This Row],[Order ID]],Таблица4[],2,FALSE),0))*1</f>
        <v>1</v>
      </c>
      <c r="Y3648" s="19">
        <f>IF(SUMPRODUCT(($F$2:$F3648=F3648)*1)&gt;1,0,1)</f>
        <v>0</v>
      </c>
    </row>
    <row r="3649" spans="1:25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9" t="str">
        <f>VLOOKUP(Таблица1[[#This Row],[Region]],Таблица5[],2,FALSE)</f>
        <v>Anna Andreadi</v>
      </c>
      <c r="W3649" s="19" t="str">
        <f>IFERROR(VLOOKUP(Таблица1[[#This Row],[Order ID]],Таблица4[],2,FALSE),"")</f>
        <v/>
      </c>
      <c r="X3649" s="19">
        <f>NOT(IFERROR(VLOOKUP(Таблица1[[#This Row],[Order ID]],Таблица4[],2,FALSE),0))*1</f>
        <v>1</v>
      </c>
      <c r="Y3649" s="19">
        <f>IF(SUMPRODUCT(($F$2:$F3649=F3649)*1)&gt;1,0,1)</f>
        <v>0</v>
      </c>
    </row>
    <row r="3650" spans="1:25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9" t="str">
        <f>VLOOKUP(Таблица1[[#This Row],[Region]],Таблица5[],2,FALSE)</f>
        <v>Cassandra Brandow</v>
      </c>
      <c r="W3650" s="19" t="str">
        <f>IFERROR(VLOOKUP(Таблица1[[#This Row],[Order ID]],Таблица4[],2,FALSE),"")</f>
        <v/>
      </c>
      <c r="X3650" s="19">
        <f>NOT(IFERROR(VLOOKUP(Таблица1[[#This Row],[Order ID]],Таблица4[],2,FALSE),0))*1</f>
        <v>1</v>
      </c>
      <c r="Y3650" s="19">
        <f>IF(SUMPRODUCT(($F$2:$F3650=F3650)*1)&gt;1,0,1)</f>
        <v>0</v>
      </c>
    </row>
    <row r="3651" spans="1:25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9" t="str">
        <f>VLOOKUP(Таблица1[[#This Row],[Region]],Таблица5[],2,FALSE)</f>
        <v>Cassandra Brandow</v>
      </c>
      <c r="W3651" s="19" t="str">
        <f>IFERROR(VLOOKUP(Таблица1[[#This Row],[Order ID]],Таблица4[],2,FALSE),"")</f>
        <v/>
      </c>
      <c r="X3651" s="19">
        <f>NOT(IFERROR(VLOOKUP(Таблица1[[#This Row],[Order ID]],Таблица4[],2,FALSE),0))*1</f>
        <v>1</v>
      </c>
      <c r="Y3651" s="19">
        <f>IF(SUMPRODUCT(($F$2:$F3651=F3651)*1)&gt;1,0,1)</f>
        <v>0</v>
      </c>
    </row>
    <row r="3652" spans="1:25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9" t="str">
        <f>VLOOKUP(Таблица1[[#This Row],[Region]],Таблица5[],2,FALSE)</f>
        <v>Kelly Williams</v>
      </c>
      <c r="W3652" s="19" t="str">
        <f>IFERROR(VLOOKUP(Таблица1[[#This Row],[Order ID]],Таблица4[],2,FALSE),"")</f>
        <v/>
      </c>
      <c r="X3652" s="19">
        <f>NOT(IFERROR(VLOOKUP(Таблица1[[#This Row],[Order ID]],Таблица4[],2,FALSE),0))*1</f>
        <v>1</v>
      </c>
      <c r="Y3652" s="19">
        <f>IF(SUMPRODUCT(($F$2:$F3652=F3652)*1)&gt;1,0,1)</f>
        <v>0</v>
      </c>
    </row>
    <row r="3653" spans="1:25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9" t="str">
        <f>VLOOKUP(Таблица1[[#This Row],[Region]],Таблица5[],2,FALSE)</f>
        <v>Kelly Williams</v>
      </c>
      <c r="W3653" s="19" t="str">
        <f>IFERROR(VLOOKUP(Таблица1[[#This Row],[Order ID]],Таблица4[],2,FALSE),"")</f>
        <v/>
      </c>
      <c r="X3653" s="19">
        <f>NOT(IFERROR(VLOOKUP(Таблица1[[#This Row],[Order ID]],Таблица4[],2,FALSE),0))*1</f>
        <v>1</v>
      </c>
      <c r="Y3653" s="19">
        <f>IF(SUMPRODUCT(($F$2:$F3653=F3653)*1)&gt;1,0,1)</f>
        <v>0</v>
      </c>
    </row>
    <row r="3654" spans="1:25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9" t="str">
        <f>VLOOKUP(Таблица1[[#This Row],[Region]],Таблица5[],2,FALSE)</f>
        <v>Kelly Williams</v>
      </c>
      <c r="W3654" s="19" t="str">
        <f>IFERROR(VLOOKUP(Таблица1[[#This Row],[Order ID]],Таблица4[],2,FALSE),"")</f>
        <v/>
      </c>
      <c r="X3654" s="19">
        <f>NOT(IFERROR(VLOOKUP(Таблица1[[#This Row],[Order ID]],Таблица4[],2,FALSE),0))*1</f>
        <v>1</v>
      </c>
      <c r="Y3654" s="19">
        <f>IF(SUMPRODUCT(($F$2:$F3654=F3654)*1)&gt;1,0,1)</f>
        <v>0</v>
      </c>
    </row>
    <row r="3655" spans="1:25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9" t="str">
        <f>VLOOKUP(Таблица1[[#This Row],[Region]],Таблица5[],2,FALSE)</f>
        <v>Kelly Williams</v>
      </c>
      <c r="W3655" s="19" t="str">
        <f>IFERROR(VLOOKUP(Таблица1[[#This Row],[Order ID]],Таблица4[],2,FALSE),"")</f>
        <v/>
      </c>
      <c r="X3655" s="19">
        <f>NOT(IFERROR(VLOOKUP(Таблица1[[#This Row],[Order ID]],Таблица4[],2,FALSE),0))*1</f>
        <v>1</v>
      </c>
      <c r="Y3655" s="19">
        <f>IF(SUMPRODUCT(($F$2:$F3655=F3655)*1)&gt;1,0,1)</f>
        <v>0</v>
      </c>
    </row>
    <row r="3656" spans="1:25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9" t="str">
        <f>VLOOKUP(Таблица1[[#This Row],[Region]],Таблица5[],2,FALSE)</f>
        <v>Kelly Williams</v>
      </c>
      <c r="W3656" s="19" t="str">
        <f>IFERROR(VLOOKUP(Таблица1[[#This Row],[Order ID]],Таблица4[],2,FALSE),"")</f>
        <v/>
      </c>
      <c r="X3656" s="19">
        <f>NOT(IFERROR(VLOOKUP(Таблица1[[#This Row],[Order ID]],Таблица4[],2,FALSE),0))*1</f>
        <v>1</v>
      </c>
      <c r="Y3656" s="19">
        <f>IF(SUMPRODUCT(($F$2:$F3656=F3656)*1)&gt;1,0,1)</f>
        <v>0</v>
      </c>
    </row>
    <row r="3657" spans="1:25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9" t="str">
        <f>VLOOKUP(Таблица1[[#This Row],[Region]],Таблица5[],2,FALSE)</f>
        <v>Cassandra Brandow</v>
      </c>
      <c r="W3657" s="19" t="str">
        <f>IFERROR(VLOOKUP(Таблица1[[#This Row],[Order ID]],Таблица4[],2,FALSE),"")</f>
        <v/>
      </c>
      <c r="X3657" s="19">
        <f>NOT(IFERROR(VLOOKUP(Таблица1[[#This Row],[Order ID]],Таблица4[],2,FALSE),0))*1</f>
        <v>1</v>
      </c>
      <c r="Y3657" s="19">
        <f>IF(SUMPRODUCT(($F$2:$F3657=F3657)*1)&gt;1,0,1)</f>
        <v>0</v>
      </c>
    </row>
    <row r="3658" spans="1:25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9" t="str">
        <f>VLOOKUP(Таблица1[[#This Row],[Region]],Таблица5[],2,FALSE)</f>
        <v>Chuck Magee</v>
      </c>
      <c r="W3658" s="19" t="str">
        <f>IFERROR(VLOOKUP(Таблица1[[#This Row],[Order ID]],Таблица4[],2,FALSE),"")</f>
        <v/>
      </c>
      <c r="X3658" s="19">
        <f>NOT(IFERROR(VLOOKUP(Таблица1[[#This Row],[Order ID]],Таблица4[],2,FALSE),0))*1</f>
        <v>1</v>
      </c>
      <c r="Y3658" s="19">
        <f>IF(SUMPRODUCT(($F$2:$F3658=F3658)*1)&gt;1,0,1)</f>
        <v>0</v>
      </c>
    </row>
    <row r="3659" spans="1:25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9" t="str">
        <f>VLOOKUP(Таблица1[[#This Row],[Region]],Таблица5[],2,FALSE)</f>
        <v>Cassandra Brandow</v>
      </c>
      <c r="W3659" s="19" t="str">
        <f>IFERROR(VLOOKUP(Таблица1[[#This Row],[Order ID]],Таблица4[],2,FALSE),"")</f>
        <v/>
      </c>
      <c r="X3659" s="19">
        <f>NOT(IFERROR(VLOOKUP(Таблица1[[#This Row],[Order ID]],Таблица4[],2,FALSE),0))*1</f>
        <v>1</v>
      </c>
      <c r="Y3659" s="19">
        <f>IF(SUMPRODUCT(($F$2:$F3659=F3659)*1)&gt;1,0,1)</f>
        <v>0</v>
      </c>
    </row>
    <row r="3660" spans="1:25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9" t="str">
        <f>VLOOKUP(Таблица1[[#This Row],[Region]],Таблица5[],2,FALSE)</f>
        <v>Cassandra Brandow</v>
      </c>
      <c r="W3660" s="19" t="str">
        <f>IFERROR(VLOOKUP(Таблица1[[#This Row],[Order ID]],Таблица4[],2,FALSE),"")</f>
        <v/>
      </c>
      <c r="X3660" s="19">
        <f>NOT(IFERROR(VLOOKUP(Таблица1[[#This Row],[Order ID]],Таблица4[],2,FALSE),0))*1</f>
        <v>1</v>
      </c>
      <c r="Y3660" s="19">
        <f>IF(SUMPRODUCT(($F$2:$F3660=F3660)*1)&gt;1,0,1)</f>
        <v>0</v>
      </c>
    </row>
    <row r="3661" spans="1:25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9" t="str">
        <f>VLOOKUP(Таблица1[[#This Row],[Region]],Таблица5[],2,FALSE)</f>
        <v>Cassandra Brandow</v>
      </c>
      <c r="W3661" s="19" t="str">
        <f>IFERROR(VLOOKUP(Таблица1[[#This Row],[Order ID]],Таблица4[],2,FALSE),"")</f>
        <v/>
      </c>
      <c r="X3661" s="19">
        <f>NOT(IFERROR(VLOOKUP(Таблица1[[#This Row],[Order ID]],Таблица4[],2,FALSE),0))*1</f>
        <v>1</v>
      </c>
      <c r="Y3661" s="19">
        <f>IF(SUMPRODUCT(($F$2:$F3661=F3661)*1)&gt;1,0,1)</f>
        <v>0</v>
      </c>
    </row>
    <row r="3662" spans="1:25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9" t="str">
        <f>VLOOKUP(Таблица1[[#This Row],[Region]],Таблица5[],2,FALSE)</f>
        <v>Anna Andreadi</v>
      </c>
      <c r="W3662" s="19" t="str">
        <f>IFERROR(VLOOKUP(Таблица1[[#This Row],[Order ID]],Таблица4[],2,FALSE),"")</f>
        <v/>
      </c>
      <c r="X3662" s="19">
        <f>NOT(IFERROR(VLOOKUP(Таблица1[[#This Row],[Order ID]],Таблица4[],2,FALSE),0))*1</f>
        <v>1</v>
      </c>
      <c r="Y3662" s="19">
        <f>IF(SUMPRODUCT(($F$2:$F3662=F3662)*1)&gt;1,0,1)</f>
        <v>0</v>
      </c>
    </row>
    <row r="3663" spans="1:25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9" t="str">
        <f>VLOOKUP(Таблица1[[#This Row],[Region]],Таблица5[],2,FALSE)</f>
        <v>Kelly Williams</v>
      </c>
      <c r="W3663" s="19" t="str">
        <f>IFERROR(VLOOKUP(Таблица1[[#This Row],[Order ID]],Таблица4[],2,FALSE),"")</f>
        <v/>
      </c>
      <c r="X3663" s="19">
        <f>NOT(IFERROR(VLOOKUP(Таблица1[[#This Row],[Order ID]],Таблица4[],2,FALSE),0))*1</f>
        <v>1</v>
      </c>
      <c r="Y3663" s="19">
        <f>IF(SUMPRODUCT(($F$2:$F3663=F3663)*1)&gt;1,0,1)</f>
        <v>0</v>
      </c>
    </row>
    <row r="3664" spans="1:25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9" t="str">
        <f>VLOOKUP(Таблица1[[#This Row],[Region]],Таблица5[],2,FALSE)</f>
        <v>Chuck Magee</v>
      </c>
      <c r="W3664" s="19" t="str">
        <f>IFERROR(VLOOKUP(Таблица1[[#This Row],[Order ID]],Таблица4[],2,FALSE),"")</f>
        <v/>
      </c>
      <c r="X3664" s="19">
        <f>NOT(IFERROR(VLOOKUP(Таблица1[[#This Row],[Order ID]],Таблица4[],2,FALSE),0))*1</f>
        <v>1</v>
      </c>
      <c r="Y3664" s="19">
        <f>IF(SUMPRODUCT(($F$2:$F3664=F3664)*1)&gt;1,0,1)</f>
        <v>0</v>
      </c>
    </row>
    <row r="3665" spans="1:25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9" t="str">
        <f>VLOOKUP(Таблица1[[#This Row],[Region]],Таблица5[],2,FALSE)</f>
        <v>Chuck Magee</v>
      </c>
      <c r="W3665" s="19" t="str">
        <f>IFERROR(VLOOKUP(Таблица1[[#This Row],[Order ID]],Таблица4[],2,FALSE),"")</f>
        <v/>
      </c>
      <c r="X3665" s="19">
        <f>NOT(IFERROR(VLOOKUP(Таблица1[[#This Row],[Order ID]],Таблица4[],2,FALSE),0))*1</f>
        <v>1</v>
      </c>
      <c r="Y3665" s="19">
        <f>IF(SUMPRODUCT(($F$2:$F3665=F3665)*1)&gt;1,0,1)</f>
        <v>0</v>
      </c>
    </row>
    <row r="3666" spans="1:25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9" t="str">
        <f>VLOOKUP(Таблица1[[#This Row],[Region]],Таблица5[],2,FALSE)</f>
        <v>Anna Andreadi</v>
      </c>
      <c r="W3666" s="19" t="str">
        <f>IFERROR(VLOOKUP(Таблица1[[#This Row],[Order ID]],Таблица4[],2,FALSE),"")</f>
        <v/>
      </c>
      <c r="X3666" s="19">
        <f>NOT(IFERROR(VLOOKUP(Таблица1[[#This Row],[Order ID]],Таблица4[],2,FALSE),0))*1</f>
        <v>1</v>
      </c>
      <c r="Y3666" s="19">
        <f>IF(SUMPRODUCT(($F$2:$F3666=F3666)*1)&gt;1,0,1)</f>
        <v>0</v>
      </c>
    </row>
    <row r="3667" spans="1:25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9" t="str">
        <f>VLOOKUP(Таблица1[[#This Row],[Region]],Таблица5[],2,FALSE)</f>
        <v>Anna Andreadi</v>
      </c>
      <c r="W3667" s="19" t="str">
        <f>IFERROR(VLOOKUP(Таблица1[[#This Row],[Order ID]],Таблица4[],2,FALSE),"")</f>
        <v/>
      </c>
      <c r="X3667" s="19">
        <f>NOT(IFERROR(VLOOKUP(Таблица1[[#This Row],[Order ID]],Таблица4[],2,FALSE),0))*1</f>
        <v>1</v>
      </c>
      <c r="Y3667" s="19">
        <f>IF(SUMPRODUCT(($F$2:$F3667=F3667)*1)&gt;1,0,1)</f>
        <v>0</v>
      </c>
    </row>
    <row r="3668" spans="1:25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9" t="str">
        <f>VLOOKUP(Таблица1[[#This Row],[Region]],Таблица5[],2,FALSE)</f>
        <v>Anna Andreadi</v>
      </c>
      <c r="W3668" s="19" t="str">
        <f>IFERROR(VLOOKUP(Таблица1[[#This Row],[Order ID]],Таблица4[],2,FALSE),"")</f>
        <v/>
      </c>
      <c r="X3668" s="19">
        <f>NOT(IFERROR(VLOOKUP(Таблица1[[#This Row],[Order ID]],Таблица4[],2,FALSE),0))*1</f>
        <v>1</v>
      </c>
      <c r="Y3668" s="19">
        <f>IF(SUMPRODUCT(($F$2:$F3668=F3668)*1)&gt;1,0,1)</f>
        <v>0</v>
      </c>
    </row>
    <row r="3669" spans="1:25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9" t="str">
        <f>VLOOKUP(Таблица1[[#This Row],[Region]],Таблица5[],2,FALSE)</f>
        <v>Anna Andreadi</v>
      </c>
      <c r="W3669" s="19" t="str">
        <f>IFERROR(VLOOKUP(Таблица1[[#This Row],[Order ID]],Таблица4[],2,FALSE),"")</f>
        <v/>
      </c>
      <c r="X3669" s="19">
        <f>NOT(IFERROR(VLOOKUP(Таблица1[[#This Row],[Order ID]],Таблица4[],2,FALSE),0))*1</f>
        <v>1</v>
      </c>
      <c r="Y3669" s="19">
        <f>IF(SUMPRODUCT(($F$2:$F3669=F3669)*1)&gt;1,0,1)</f>
        <v>0</v>
      </c>
    </row>
    <row r="3670" spans="1:25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9" t="str">
        <f>VLOOKUP(Таблица1[[#This Row],[Region]],Таблица5[],2,FALSE)</f>
        <v>Anna Andreadi</v>
      </c>
      <c r="W3670" s="19" t="str">
        <f>IFERROR(VLOOKUP(Таблица1[[#This Row],[Order ID]],Таблица4[],2,FALSE),"")</f>
        <v/>
      </c>
      <c r="X3670" s="19">
        <f>NOT(IFERROR(VLOOKUP(Таблица1[[#This Row],[Order ID]],Таблица4[],2,FALSE),0))*1</f>
        <v>1</v>
      </c>
      <c r="Y3670" s="19">
        <f>IF(SUMPRODUCT(($F$2:$F3670=F3670)*1)&gt;1,0,1)</f>
        <v>0</v>
      </c>
    </row>
    <row r="3671" spans="1:25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9" t="str">
        <f>VLOOKUP(Таблица1[[#This Row],[Region]],Таблица5[],2,FALSE)</f>
        <v>Anna Andreadi</v>
      </c>
      <c r="W3671" s="19" t="str">
        <f>IFERROR(VLOOKUP(Таблица1[[#This Row],[Order ID]],Таблица4[],2,FALSE),"")</f>
        <v/>
      </c>
      <c r="X3671" s="19">
        <f>NOT(IFERROR(VLOOKUP(Таблица1[[#This Row],[Order ID]],Таблица4[],2,FALSE),0))*1</f>
        <v>1</v>
      </c>
      <c r="Y3671" s="19">
        <f>IF(SUMPRODUCT(($F$2:$F3671=F3671)*1)&gt;1,0,1)</f>
        <v>0</v>
      </c>
    </row>
    <row r="3672" spans="1:25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9" t="str">
        <f>VLOOKUP(Таблица1[[#This Row],[Region]],Таблица5[],2,FALSE)</f>
        <v>Anna Andreadi</v>
      </c>
      <c r="W3672" s="19" t="str">
        <f>IFERROR(VLOOKUP(Таблица1[[#This Row],[Order ID]],Таблица4[],2,FALSE),"")</f>
        <v/>
      </c>
      <c r="X3672" s="19">
        <f>NOT(IFERROR(VLOOKUP(Таблица1[[#This Row],[Order ID]],Таблица4[],2,FALSE),0))*1</f>
        <v>1</v>
      </c>
      <c r="Y3672" s="19">
        <f>IF(SUMPRODUCT(($F$2:$F3672=F3672)*1)&gt;1,0,1)</f>
        <v>0</v>
      </c>
    </row>
    <row r="3673" spans="1:25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9" t="str">
        <f>VLOOKUP(Таблица1[[#This Row],[Region]],Таблица5[],2,FALSE)</f>
        <v>Anna Andreadi</v>
      </c>
      <c r="W3673" s="19" t="str">
        <f>IFERROR(VLOOKUP(Таблица1[[#This Row],[Order ID]],Таблица4[],2,FALSE),"")</f>
        <v/>
      </c>
      <c r="X3673" s="19">
        <f>NOT(IFERROR(VLOOKUP(Таблица1[[#This Row],[Order ID]],Таблица4[],2,FALSE),0))*1</f>
        <v>1</v>
      </c>
      <c r="Y3673" s="19">
        <f>IF(SUMPRODUCT(($F$2:$F3673=F3673)*1)&gt;1,0,1)</f>
        <v>0</v>
      </c>
    </row>
    <row r="3674" spans="1:25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9" t="str">
        <f>VLOOKUP(Таблица1[[#This Row],[Region]],Таблица5[],2,FALSE)</f>
        <v>Chuck Magee</v>
      </c>
      <c r="W3674" s="19" t="str">
        <f>IFERROR(VLOOKUP(Таблица1[[#This Row],[Order ID]],Таблица4[],2,FALSE),"")</f>
        <v/>
      </c>
      <c r="X3674" s="19">
        <f>NOT(IFERROR(VLOOKUP(Таблица1[[#This Row],[Order ID]],Таблица4[],2,FALSE),0))*1</f>
        <v>1</v>
      </c>
      <c r="Y3674" s="19">
        <f>IF(SUMPRODUCT(($F$2:$F3674=F3674)*1)&gt;1,0,1)</f>
        <v>0</v>
      </c>
    </row>
    <row r="3675" spans="1:25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9" t="str">
        <f>VLOOKUP(Таблица1[[#This Row],[Region]],Таблица5[],2,FALSE)</f>
        <v>Chuck Magee</v>
      </c>
      <c r="W3675" s="19" t="str">
        <f>IFERROR(VLOOKUP(Таблица1[[#This Row],[Order ID]],Таблица4[],2,FALSE),"")</f>
        <v/>
      </c>
      <c r="X3675" s="19">
        <f>NOT(IFERROR(VLOOKUP(Таблица1[[#This Row],[Order ID]],Таблица4[],2,FALSE),0))*1</f>
        <v>1</v>
      </c>
      <c r="Y3675" s="19">
        <f>IF(SUMPRODUCT(($F$2:$F3675=F3675)*1)&gt;1,0,1)</f>
        <v>0</v>
      </c>
    </row>
    <row r="3676" spans="1:25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9" t="str">
        <f>VLOOKUP(Таблица1[[#This Row],[Region]],Таблица5[],2,FALSE)</f>
        <v>Chuck Magee</v>
      </c>
      <c r="W3676" s="19" t="str">
        <f>IFERROR(VLOOKUP(Таблица1[[#This Row],[Order ID]],Таблица4[],2,FALSE),"")</f>
        <v/>
      </c>
      <c r="X3676" s="19">
        <f>NOT(IFERROR(VLOOKUP(Таблица1[[#This Row],[Order ID]],Таблица4[],2,FALSE),0))*1</f>
        <v>1</v>
      </c>
      <c r="Y3676" s="19">
        <f>IF(SUMPRODUCT(($F$2:$F3676=F3676)*1)&gt;1,0,1)</f>
        <v>0</v>
      </c>
    </row>
    <row r="3677" spans="1:25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9" t="str">
        <f>VLOOKUP(Таблица1[[#This Row],[Region]],Таблица5[],2,FALSE)</f>
        <v>Chuck Magee</v>
      </c>
      <c r="W3677" s="19" t="str">
        <f>IFERROR(VLOOKUP(Таблица1[[#This Row],[Order ID]],Таблица4[],2,FALSE),"")</f>
        <v/>
      </c>
      <c r="X3677" s="19">
        <f>NOT(IFERROR(VLOOKUP(Таблица1[[#This Row],[Order ID]],Таблица4[],2,FALSE),0))*1</f>
        <v>1</v>
      </c>
      <c r="Y3677" s="19">
        <f>IF(SUMPRODUCT(($F$2:$F3677=F3677)*1)&gt;1,0,1)</f>
        <v>0</v>
      </c>
    </row>
    <row r="3678" spans="1:25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9" t="str">
        <f>VLOOKUP(Таблица1[[#This Row],[Region]],Таблица5[],2,FALSE)</f>
        <v>Anna Andreadi</v>
      </c>
      <c r="W3678" s="19">
        <f>IFERROR(VLOOKUP(Таблица1[[#This Row],[Order ID]],Таблица4[],2,FALSE),"")</f>
        <v>1</v>
      </c>
      <c r="X3678" s="19">
        <f>NOT(IFERROR(VLOOKUP(Таблица1[[#This Row],[Order ID]],Таблица4[],2,FALSE),0))*1</f>
        <v>0</v>
      </c>
      <c r="Y3678" s="19">
        <f>IF(SUMPRODUCT(($F$2:$F3678=F3678)*1)&gt;1,0,1)</f>
        <v>0</v>
      </c>
    </row>
    <row r="3679" spans="1:25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9" t="str">
        <f>VLOOKUP(Таблица1[[#This Row],[Region]],Таблица5[],2,FALSE)</f>
        <v>Chuck Magee</v>
      </c>
      <c r="W3679" s="19" t="str">
        <f>IFERROR(VLOOKUP(Таблица1[[#This Row],[Order ID]],Таблица4[],2,FALSE),"")</f>
        <v/>
      </c>
      <c r="X3679" s="19">
        <f>NOT(IFERROR(VLOOKUP(Таблица1[[#This Row],[Order ID]],Таблица4[],2,FALSE),0))*1</f>
        <v>1</v>
      </c>
      <c r="Y3679" s="19">
        <f>IF(SUMPRODUCT(($F$2:$F3679=F3679)*1)&gt;1,0,1)</f>
        <v>0</v>
      </c>
    </row>
    <row r="3680" spans="1:25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9" t="str">
        <f>VLOOKUP(Таблица1[[#This Row],[Region]],Таблица5[],2,FALSE)</f>
        <v>Chuck Magee</v>
      </c>
      <c r="W3680" s="19" t="str">
        <f>IFERROR(VLOOKUP(Таблица1[[#This Row],[Order ID]],Таблица4[],2,FALSE),"")</f>
        <v/>
      </c>
      <c r="X3680" s="19">
        <f>NOT(IFERROR(VLOOKUP(Таблица1[[#This Row],[Order ID]],Таблица4[],2,FALSE),0))*1</f>
        <v>1</v>
      </c>
      <c r="Y3680" s="19">
        <f>IF(SUMPRODUCT(($F$2:$F3680=F3680)*1)&gt;1,0,1)</f>
        <v>0</v>
      </c>
    </row>
    <row r="3681" spans="1:25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9" t="str">
        <f>VLOOKUP(Таблица1[[#This Row],[Region]],Таблица5[],2,FALSE)</f>
        <v>Chuck Magee</v>
      </c>
      <c r="W3681" s="19" t="str">
        <f>IFERROR(VLOOKUP(Таблица1[[#This Row],[Order ID]],Таблица4[],2,FALSE),"")</f>
        <v/>
      </c>
      <c r="X3681" s="19">
        <f>NOT(IFERROR(VLOOKUP(Таблица1[[#This Row],[Order ID]],Таблица4[],2,FALSE),0))*1</f>
        <v>1</v>
      </c>
      <c r="Y3681" s="19">
        <f>IF(SUMPRODUCT(($F$2:$F3681=F3681)*1)&gt;1,0,1)</f>
        <v>0</v>
      </c>
    </row>
    <row r="3682" spans="1:25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9" t="str">
        <f>VLOOKUP(Таблица1[[#This Row],[Region]],Таблица5[],2,FALSE)</f>
        <v>Chuck Magee</v>
      </c>
      <c r="W3682" s="19" t="str">
        <f>IFERROR(VLOOKUP(Таблица1[[#This Row],[Order ID]],Таблица4[],2,FALSE),"")</f>
        <v/>
      </c>
      <c r="X3682" s="19">
        <f>NOT(IFERROR(VLOOKUP(Таблица1[[#This Row],[Order ID]],Таблица4[],2,FALSE),0))*1</f>
        <v>1</v>
      </c>
      <c r="Y3682" s="19">
        <f>IF(SUMPRODUCT(($F$2:$F3682=F3682)*1)&gt;1,0,1)</f>
        <v>0</v>
      </c>
    </row>
    <row r="3683" spans="1:25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9" t="str">
        <f>VLOOKUP(Таблица1[[#This Row],[Region]],Таблица5[],2,FALSE)</f>
        <v>Chuck Magee</v>
      </c>
      <c r="W3683" s="19" t="str">
        <f>IFERROR(VLOOKUP(Таблица1[[#This Row],[Order ID]],Таблица4[],2,FALSE),"")</f>
        <v/>
      </c>
      <c r="X3683" s="19">
        <f>NOT(IFERROR(VLOOKUP(Таблица1[[#This Row],[Order ID]],Таблица4[],2,FALSE),0))*1</f>
        <v>1</v>
      </c>
      <c r="Y3683" s="19">
        <f>IF(SUMPRODUCT(($F$2:$F3683=F3683)*1)&gt;1,0,1)</f>
        <v>0</v>
      </c>
    </row>
    <row r="3684" spans="1:25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9" t="str">
        <f>VLOOKUP(Таблица1[[#This Row],[Region]],Таблица5[],2,FALSE)</f>
        <v>Chuck Magee</v>
      </c>
      <c r="W3684" s="19" t="str">
        <f>IFERROR(VLOOKUP(Таблица1[[#This Row],[Order ID]],Таблица4[],2,FALSE),"")</f>
        <v/>
      </c>
      <c r="X3684" s="19">
        <f>NOT(IFERROR(VLOOKUP(Таблица1[[#This Row],[Order ID]],Таблица4[],2,FALSE),0))*1</f>
        <v>1</v>
      </c>
      <c r="Y3684" s="19">
        <f>IF(SUMPRODUCT(($F$2:$F3684=F3684)*1)&gt;1,0,1)</f>
        <v>0</v>
      </c>
    </row>
    <row r="3685" spans="1:25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9" t="str">
        <f>VLOOKUP(Таблица1[[#This Row],[Region]],Таблица5[],2,FALSE)</f>
        <v>Chuck Magee</v>
      </c>
      <c r="W3685" s="19" t="str">
        <f>IFERROR(VLOOKUP(Таблица1[[#This Row],[Order ID]],Таблица4[],2,FALSE),"")</f>
        <v/>
      </c>
      <c r="X3685" s="19">
        <f>NOT(IFERROR(VLOOKUP(Таблица1[[#This Row],[Order ID]],Таблица4[],2,FALSE),0))*1</f>
        <v>1</v>
      </c>
      <c r="Y3685" s="19">
        <f>IF(SUMPRODUCT(($F$2:$F3685=F3685)*1)&gt;1,0,1)</f>
        <v>0</v>
      </c>
    </row>
    <row r="3686" spans="1:25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9" t="str">
        <f>VLOOKUP(Таблица1[[#This Row],[Region]],Таблица5[],2,FALSE)</f>
        <v>Chuck Magee</v>
      </c>
      <c r="W3686" s="19" t="str">
        <f>IFERROR(VLOOKUP(Таблица1[[#This Row],[Order ID]],Таблица4[],2,FALSE),"")</f>
        <v/>
      </c>
      <c r="X3686" s="19">
        <f>NOT(IFERROR(VLOOKUP(Таблица1[[#This Row],[Order ID]],Таблица4[],2,FALSE),0))*1</f>
        <v>1</v>
      </c>
      <c r="Y3686" s="19">
        <f>IF(SUMPRODUCT(($F$2:$F3686=F3686)*1)&gt;1,0,1)</f>
        <v>0</v>
      </c>
    </row>
    <row r="3687" spans="1:25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9" t="str">
        <f>VLOOKUP(Таблица1[[#This Row],[Region]],Таблица5[],2,FALSE)</f>
        <v>Chuck Magee</v>
      </c>
      <c r="W3687" s="19" t="str">
        <f>IFERROR(VLOOKUP(Таблица1[[#This Row],[Order ID]],Таблица4[],2,FALSE),"")</f>
        <v/>
      </c>
      <c r="X3687" s="19">
        <f>NOT(IFERROR(VLOOKUP(Таблица1[[#This Row],[Order ID]],Таблица4[],2,FALSE),0))*1</f>
        <v>1</v>
      </c>
      <c r="Y3687" s="19">
        <f>IF(SUMPRODUCT(($F$2:$F3687=F3687)*1)&gt;1,0,1)</f>
        <v>0</v>
      </c>
    </row>
    <row r="3688" spans="1:25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9" t="str">
        <f>VLOOKUP(Таблица1[[#This Row],[Region]],Таблица5[],2,FALSE)</f>
        <v>Anna Andreadi</v>
      </c>
      <c r="W3688" s="19" t="str">
        <f>IFERROR(VLOOKUP(Таблица1[[#This Row],[Order ID]],Таблица4[],2,FALSE),"")</f>
        <v/>
      </c>
      <c r="X3688" s="19">
        <f>NOT(IFERROR(VLOOKUP(Таблица1[[#This Row],[Order ID]],Таблица4[],2,FALSE),0))*1</f>
        <v>1</v>
      </c>
      <c r="Y3688" s="19">
        <f>IF(SUMPRODUCT(($F$2:$F3688=F3688)*1)&gt;1,0,1)</f>
        <v>0</v>
      </c>
    </row>
    <row r="3689" spans="1:25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9" t="str">
        <f>VLOOKUP(Таблица1[[#This Row],[Region]],Таблица5[],2,FALSE)</f>
        <v>Cassandra Brandow</v>
      </c>
      <c r="W3689" s="19" t="str">
        <f>IFERROR(VLOOKUP(Таблица1[[#This Row],[Order ID]],Таблица4[],2,FALSE),"")</f>
        <v/>
      </c>
      <c r="X3689" s="19">
        <f>NOT(IFERROR(VLOOKUP(Таблица1[[#This Row],[Order ID]],Таблица4[],2,FALSE),0))*1</f>
        <v>1</v>
      </c>
      <c r="Y3689" s="19">
        <f>IF(SUMPRODUCT(($F$2:$F3689=F3689)*1)&gt;1,0,1)</f>
        <v>0</v>
      </c>
    </row>
    <row r="3690" spans="1:25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9" t="str">
        <f>VLOOKUP(Таблица1[[#This Row],[Region]],Таблица5[],2,FALSE)</f>
        <v>Anna Andreadi</v>
      </c>
      <c r="W3690" s="19" t="str">
        <f>IFERROR(VLOOKUP(Таблица1[[#This Row],[Order ID]],Таблица4[],2,FALSE),"")</f>
        <v/>
      </c>
      <c r="X3690" s="19">
        <f>NOT(IFERROR(VLOOKUP(Таблица1[[#This Row],[Order ID]],Таблица4[],2,FALSE),0))*1</f>
        <v>1</v>
      </c>
      <c r="Y3690" s="19">
        <f>IF(SUMPRODUCT(($F$2:$F3690=F3690)*1)&gt;1,0,1)</f>
        <v>0</v>
      </c>
    </row>
    <row r="3691" spans="1:25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9" t="str">
        <f>VLOOKUP(Таблица1[[#This Row],[Region]],Таблица5[],2,FALSE)</f>
        <v>Anna Andreadi</v>
      </c>
      <c r="W3691" s="19" t="str">
        <f>IFERROR(VLOOKUP(Таблица1[[#This Row],[Order ID]],Таблица4[],2,FALSE),"")</f>
        <v/>
      </c>
      <c r="X3691" s="19">
        <f>NOT(IFERROR(VLOOKUP(Таблица1[[#This Row],[Order ID]],Таблица4[],2,FALSE),0))*1</f>
        <v>1</v>
      </c>
      <c r="Y3691" s="19">
        <f>IF(SUMPRODUCT(($F$2:$F3691=F3691)*1)&gt;1,0,1)</f>
        <v>0</v>
      </c>
    </row>
    <row r="3692" spans="1:25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9" t="str">
        <f>VLOOKUP(Таблица1[[#This Row],[Region]],Таблица5[],2,FALSE)</f>
        <v>Anna Andreadi</v>
      </c>
      <c r="W3692" s="19" t="str">
        <f>IFERROR(VLOOKUP(Таблица1[[#This Row],[Order ID]],Таблица4[],2,FALSE),"")</f>
        <v/>
      </c>
      <c r="X3692" s="19">
        <f>NOT(IFERROR(VLOOKUP(Таблица1[[#This Row],[Order ID]],Таблица4[],2,FALSE),0))*1</f>
        <v>1</v>
      </c>
      <c r="Y3692" s="19">
        <f>IF(SUMPRODUCT(($F$2:$F3692=F3692)*1)&gt;1,0,1)</f>
        <v>0</v>
      </c>
    </row>
    <row r="3693" spans="1:25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9" t="str">
        <f>VLOOKUP(Таблица1[[#This Row],[Region]],Таблица5[],2,FALSE)</f>
        <v>Anna Andreadi</v>
      </c>
      <c r="W3693" s="19" t="str">
        <f>IFERROR(VLOOKUP(Таблица1[[#This Row],[Order ID]],Таблица4[],2,FALSE),"")</f>
        <v/>
      </c>
      <c r="X3693" s="19">
        <f>NOT(IFERROR(VLOOKUP(Таблица1[[#This Row],[Order ID]],Таблица4[],2,FALSE),0))*1</f>
        <v>1</v>
      </c>
      <c r="Y3693" s="19">
        <f>IF(SUMPRODUCT(($F$2:$F3693=F3693)*1)&gt;1,0,1)</f>
        <v>0</v>
      </c>
    </row>
    <row r="3694" spans="1:25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9" t="str">
        <f>VLOOKUP(Таблица1[[#This Row],[Region]],Таблица5[],2,FALSE)</f>
        <v>Anna Andreadi</v>
      </c>
      <c r="W3694" s="19" t="str">
        <f>IFERROR(VLOOKUP(Таблица1[[#This Row],[Order ID]],Таблица4[],2,FALSE),"")</f>
        <v/>
      </c>
      <c r="X3694" s="19">
        <f>NOT(IFERROR(VLOOKUP(Таблица1[[#This Row],[Order ID]],Таблица4[],2,FALSE),0))*1</f>
        <v>1</v>
      </c>
      <c r="Y3694" s="19">
        <f>IF(SUMPRODUCT(($F$2:$F3694=F3694)*1)&gt;1,0,1)</f>
        <v>0</v>
      </c>
    </row>
    <row r="3695" spans="1:25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9" t="str">
        <f>VLOOKUP(Таблица1[[#This Row],[Region]],Таблица5[],2,FALSE)</f>
        <v>Anna Andreadi</v>
      </c>
      <c r="W3695" s="19" t="str">
        <f>IFERROR(VLOOKUP(Таблица1[[#This Row],[Order ID]],Таблица4[],2,FALSE),"")</f>
        <v/>
      </c>
      <c r="X3695" s="19">
        <f>NOT(IFERROR(VLOOKUP(Таблица1[[#This Row],[Order ID]],Таблица4[],2,FALSE),0))*1</f>
        <v>1</v>
      </c>
      <c r="Y3695" s="19">
        <f>IF(SUMPRODUCT(($F$2:$F3695=F3695)*1)&gt;1,0,1)</f>
        <v>0</v>
      </c>
    </row>
    <row r="3696" spans="1:25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9" t="str">
        <f>VLOOKUP(Таблица1[[#This Row],[Region]],Таблица5[],2,FALSE)</f>
        <v>Cassandra Brandow</v>
      </c>
      <c r="W3696" s="19" t="str">
        <f>IFERROR(VLOOKUP(Таблица1[[#This Row],[Order ID]],Таблица4[],2,FALSE),"")</f>
        <v/>
      </c>
      <c r="X3696" s="19">
        <f>NOT(IFERROR(VLOOKUP(Таблица1[[#This Row],[Order ID]],Таблица4[],2,FALSE),0))*1</f>
        <v>1</v>
      </c>
      <c r="Y3696" s="19">
        <f>IF(SUMPRODUCT(($F$2:$F3696=F3696)*1)&gt;1,0,1)</f>
        <v>0</v>
      </c>
    </row>
    <row r="3697" spans="1:25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9" t="str">
        <f>VLOOKUP(Таблица1[[#This Row],[Region]],Таблица5[],2,FALSE)</f>
        <v>Cassandra Brandow</v>
      </c>
      <c r="W3697" s="19" t="str">
        <f>IFERROR(VLOOKUP(Таблица1[[#This Row],[Order ID]],Таблица4[],2,FALSE),"")</f>
        <v/>
      </c>
      <c r="X3697" s="19">
        <f>NOT(IFERROR(VLOOKUP(Таблица1[[#This Row],[Order ID]],Таблица4[],2,FALSE),0))*1</f>
        <v>1</v>
      </c>
      <c r="Y3697" s="19">
        <f>IF(SUMPRODUCT(($F$2:$F3697=F3697)*1)&gt;1,0,1)</f>
        <v>0</v>
      </c>
    </row>
    <row r="3698" spans="1:25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9" t="str">
        <f>VLOOKUP(Таблица1[[#This Row],[Region]],Таблица5[],2,FALSE)</f>
        <v>Cassandra Brandow</v>
      </c>
      <c r="W3698" s="19" t="str">
        <f>IFERROR(VLOOKUP(Таблица1[[#This Row],[Order ID]],Таблица4[],2,FALSE),"")</f>
        <v/>
      </c>
      <c r="X3698" s="19">
        <f>NOT(IFERROR(VLOOKUP(Таблица1[[#This Row],[Order ID]],Таблица4[],2,FALSE),0))*1</f>
        <v>1</v>
      </c>
      <c r="Y3698" s="19">
        <f>IF(SUMPRODUCT(($F$2:$F3698=F3698)*1)&gt;1,0,1)</f>
        <v>0</v>
      </c>
    </row>
    <row r="3699" spans="1:25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9" t="str">
        <f>VLOOKUP(Таблица1[[#This Row],[Region]],Таблица5[],2,FALSE)</f>
        <v>Anna Andreadi</v>
      </c>
      <c r="W3699" s="19" t="str">
        <f>IFERROR(VLOOKUP(Таблица1[[#This Row],[Order ID]],Таблица4[],2,FALSE),"")</f>
        <v/>
      </c>
      <c r="X3699" s="19">
        <f>NOT(IFERROR(VLOOKUP(Таблица1[[#This Row],[Order ID]],Таблица4[],2,FALSE),0))*1</f>
        <v>1</v>
      </c>
      <c r="Y3699" s="19">
        <f>IF(SUMPRODUCT(($F$2:$F3699=F3699)*1)&gt;1,0,1)</f>
        <v>0</v>
      </c>
    </row>
    <row r="3700" spans="1:25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9" t="str">
        <f>VLOOKUP(Таблица1[[#This Row],[Region]],Таблица5[],2,FALSE)</f>
        <v>Anna Andreadi</v>
      </c>
      <c r="W3700" s="19" t="str">
        <f>IFERROR(VLOOKUP(Таблица1[[#This Row],[Order ID]],Таблица4[],2,FALSE),"")</f>
        <v/>
      </c>
      <c r="X3700" s="19">
        <f>NOT(IFERROR(VLOOKUP(Таблица1[[#This Row],[Order ID]],Таблица4[],2,FALSE),0))*1</f>
        <v>1</v>
      </c>
      <c r="Y3700" s="19">
        <f>IF(SUMPRODUCT(($F$2:$F3700=F3700)*1)&gt;1,0,1)</f>
        <v>0</v>
      </c>
    </row>
    <row r="3701" spans="1:25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9" t="str">
        <f>VLOOKUP(Таблица1[[#This Row],[Region]],Таблица5[],2,FALSE)</f>
        <v>Chuck Magee</v>
      </c>
      <c r="W3701" s="19" t="str">
        <f>IFERROR(VLOOKUP(Таблица1[[#This Row],[Order ID]],Таблица4[],2,FALSE),"")</f>
        <v/>
      </c>
      <c r="X3701" s="19">
        <f>NOT(IFERROR(VLOOKUP(Таблица1[[#This Row],[Order ID]],Таблица4[],2,FALSE),0))*1</f>
        <v>1</v>
      </c>
      <c r="Y3701" s="19">
        <f>IF(SUMPRODUCT(($F$2:$F3701=F3701)*1)&gt;1,0,1)</f>
        <v>0</v>
      </c>
    </row>
    <row r="3702" spans="1:25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9" t="str">
        <f>VLOOKUP(Таблица1[[#This Row],[Region]],Таблица5[],2,FALSE)</f>
        <v>Chuck Magee</v>
      </c>
      <c r="W3702" s="19" t="str">
        <f>IFERROR(VLOOKUP(Таблица1[[#This Row],[Order ID]],Таблица4[],2,FALSE),"")</f>
        <v/>
      </c>
      <c r="X3702" s="19">
        <f>NOT(IFERROR(VLOOKUP(Таблица1[[#This Row],[Order ID]],Таблица4[],2,FALSE),0))*1</f>
        <v>1</v>
      </c>
      <c r="Y3702" s="19">
        <f>IF(SUMPRODUCT(($F$2:$F3702=F3702)*1)&gt;1,0,1)</f>
        <v>0</v>
      </c>
    </row>
    <row r="3703" spans="1:25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9" t="str">
        <f>VLOOKUP(Таблица1[[#This Row],[Region]],Таблица5[],2,FALSE)</f>
        <v>Chuck Magee</v>
      </c>
      <c r="W3703" s="19" t="str">
        <f>IFERROR(VLOOKUP(Таблица1[[#This Row],[Order ID]],Таблица4[],2,FALSE),"")</f>
        <v/>
      </c>
      <c r="X3703" s="19">
        <f>NOT(IFERROR(VLOOKUP(Таблица1[[#This Row],[Order ID]],Таблица4[],2,FALSE),0))*1</f>
        <v>1</v>
      </c>
      <c r="Y3703" s="19">
        <f>IF(SUMPRODUCT(($F$2:$F3703=F3703)*1)&gt;1,0,1)</f>
        <v>1</v>
      </c>
    </row>
    <row r="3704" spans="1:25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9" t="str">
        <f>VLOOKUP(Таблица1[[#This Row],[Region]],Таблица5[],2,FALSE)</f>
        <v>Cassandra Brandow</v>
      </c>
      <c r="W3704" s="19" t="str">
        <f>IFERROR(VLOOKUP(Таблица1[[#This Row],[Order ID]],Таблица4[],2,FALSE),"")</f>
        <v/>
      </c>
      <c r="X3704" s="19">
        <f>NOT(IFERROR(VLOOKUP(Таблица1[[#This Row],[Order ID]],Таблица4[],2,FALSE),0))*1</f>
        <v>1</v>
      </c>
      <c r="Y3704" s="19">
        <f>IF(SUMPRODUCT(($F$2:$F3704=F3704)*1)&gt;1,0,1)</f>
        <v>0</v>
      </c>
    </row>
    <row r="3705" spans="1:25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9" t="str">
        <f>VLOOKUP(Таблица1[[#This Row],[Region]],Таблица5[],2,FALSE)</f>
        <v>Cassandra Brandow</v>
      </c>
      <c r="W3705" s="19" t="str">
        <f>IFERROR(VLOOKUP(Таблица1[[#This Row],[Order ID]],Таблица4[],2,FALSE),"")</f>
        <v/>
      </c>
      <c r="X3705" s="19">
        <f>NOT(IFERROR(VLOOKUP(Таблица1[[#This Row],[Order ID]],Таблица4[],2,FALSE),0))*1</f>
        <v>1</v>
      </c>
      <c r="Y3705" s="19">
        <f>IF(SUMPRODUCT(($F$2:$F3705=F3705)*1)&gt;1,0,1)</f>
        <v>0</v>
      </c>
    </row>
    <row r="3706" spans="1:25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9" t="str">
        <f>VLOOKUP(Таблица1[[#This Row],[Region]],Таблица5[],2,FALSE)</f>
        <v>Cassandra Brandow</v>
      </c>
      <c r="W3706" s="19" t="str">
        <f>IFERROR(VLOOKUP(Таблица1[[#This Row],[Order ID]],Таблица4[],2,FALSE),"")</f>
        <v/>
      </c>
      <c r="X3706" s="19">
        <f>NOT(IFERROR(VLOOKUP(Таблица1[[#This Row],[Order ID]],Таблица4[],2,FALSE),0))*1</f>
        <v>1</v>
      </c>
      <c r="Y3706" s="19">
        <f>IF(SUMPRODUCT(($F$2:$F3706=F3706)*1)&gt;1,0,1)</f>
        <v>0</v>
      </c>
    </row>
    <row r="3707" spans="1:25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9" t="str">
        <f>VLOOKUP(Таблица1[[#This Row],[Region]],Таблица5[],2,FALSE)</f>
        <v>Cassandra Brandow</v>
      </c>
      <c r="W3707" s="19" t="str">
        <f>IFERROR(VLOOKUP(Таблица1[[#This Row],[Order ID]],Таблица4[],2,FALSE),"")</f>
        <v/>
      </c>
      <c r="X3707" s="19">
        <f>NOT(IFERROR(VLOOKUP(Таблица1[[#This Row],[Order ID]],Таблица4[],2,FALSE),0))*1</f>
        <v>1</v>
      </c>
      <c r="Y3707" s="19">
        <f>IF(SUMPRODUCT(($F$2:$F3707=F3707)*1)&gt;1,0,1)</f>
        <v>0</v>
      </c>
    </row>
    <row r="3708" spans="1:25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9" t="str">
        <f>VLOOKUP(Таблица1[[#This Row],[Region]],Таблица5[],2,FALSE)</f>
        <v>Kelly Williams</v>
      </c>
      <c r="W3708" s="19" t="str">
        <f>IFERROR(VLOOKUP(Таблица1[[#This Row],[Order ID]],Таблица4[],2,FALSE),"")</f>
        <v/>
      </c>
      <c r="X3708" s="19">
        <f>NOT(IFERROR(VLOOKUP(Таблица1[[#This Row],[Order ID]],Таблица4[],2,FALSE),0))*1</f>
        <v>1</v>
      </c>
      <c r="Y3708" s="19">
        <f>IF(SUMPRODUCT(($F$2:$F3708=F3708)*1)&gt;1,0,1)</f>
        <v>0</v>
      </c>
    </row>
    <row r="3709" spans="1:25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9" t="str">
        <f>VLOOKUP(Таблица1[[#This Row],[Region]],Таблица5[],2,FALSE)</f>
        <v>Kelly Williams</v>
      </c>
      <c r="W3709" s="19" t="str">
        <f>IFERROR(VLOOKUP(Таблица1[[#This Row],[Order ID]],Таблица4[],2,FALSE),"")</f>
        <v/>
      </c>
      <c r="X3709" s="19">
        <f>NOT(IFERROR(VLOOKUP(Таблица1[[#This Row],[Order ID]],Таблица4[],2,FALSE),0))*1</f>
        <v>1</v>
      </c>
      <c r="Y3709" s="19">
        <f>IF(SUMPRODUCT(($F$2:$F3709=F3709)*1)&gt;1,0,1)</f>
        <v>0</v>
      </c>
    </row>
    <row r="3710" spans="1:25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9" t="str">
        <f>VLOOKUP(Таблица1[[#This Row],[Region]],Таблица5[],2,FALSE)</f>
        <v>Kelly Williams</v>
      </c>
      <c r="W3710" s="19" t="str">
        <f>IFERROR(VLOOKUP(Таблица1[[#This Row],[Order ID]],Таблица4[],2,FALSE),"")</f>
        <v/>
      </c>
      <c r="X3710" s="19">
        <f>NOT(IFERROR(VLOOKUP(Таблица1[[#This Row],[Order ID]],Таблица4[],2,FALSE),0))*1</f>
        <v>1</v>
      </c>
      <c r="Y3710" s="19">
        <f>IF(SUMPRODUCT(($F$2:$F3710=F3710)*1)&gt;1,0,1)</f>
        <v>0</v>
      </c>
    </row>
    <row r="3711" spans="1:25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9" t="str">
        <f>VLOOKUP(Таблица1[[#This Row],[Region]],Таблица5[],2,FALSE)</f>
        <v>Kelly Williams</v>
      </c>
      <c r="W3711" s="19" t="str">
        <f>IFERROR(VLOOKUP(Таблица1[[#This Row],[Order ID]],Таблица4[],2,FALSE),"")</f>
        <v/>
      </c>
      <c r="X3711" s="19">
        <f>NOT(IFERROR(VLOOKUP(Таблица1[[#This Row],[Order ID]],Таблица4[],2,FALSE),0))*1</f>
        <v>1</v>
      </c>
      <c r="Y3711" s="19">
        <f>IF(SUMPRODUCT(($F$2:$F3711=F3711)*1)&gt;1,0,1)</f>
        <v>0</v>
      </c>
    </row>
    <row r="3712" spans="1:25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9" t="str">
        <f>VLOOKUP(Таблица1[[#This Row],[Region]],Таблица5[],2,FALSE)</f>
        <v>Anna Andreadi</v>
      </c>
      <c r="W3712" s="19">
        <f>IFERROR(VLOOKUP(Таблица1[[#This Row],[Order ID]],Таблица4[],2,FALSE),"")</f>
        <v>1</v>
      </c>
      <c r="X3712" s="19">
        <f>NOT(IFERROR(VLOOKUP(Таблица1[[#This Row],[Order ID]],Таблица4[],2,FALSE),0))*1</f>
        <v>0</v>
      </c>
      <c r="Y3712" s="19">
        <f>IF(SUMPRODUCT(($F$2:$F3712=F3712)*1)&gt;1,0,1)</f>
        <v>0</v>
      </c>
    </row>
    <row r="3713" spans="1:25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9" t="str">
        <f>VLOOKUP(Таблица1[[#This Row],[Region]],Таблица5[],2,FALSE)</f>
        <v>Anna Andreadi</v>
      </c>
      <c r="W3713" s="19">
        <f>IFERROR(VLOOKUP(Таблица1[[#This Row],[Order ID]],Таблица4[],2,FALSE),"")</f>
        <v>1</v>
      </c>
      <c r="X3713" s="19">
        <f>NOT(IFERROR(VLOOKUP(Таблица1[[#This Row],[Order ID]],Таблица4[],2,FALSE),0))*1</f>
        <v>0</v>
      </c>
      <c r="Y3713" s="19">
        <f>IF(SUMPRODUCT(($F$2:$F3713=F3713)*1)&gt;1,0,1)</f>
        <v>0</v>
      </c>
    </row>
    <row r="3714" spans="1:25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9" t="str">
        <f>VLOOKUP(Таблица1[[#This Row],[Region]],Таблица5[],2,FALSE)</f>
        <v>Anna Andreadi</v>
      </c>
      <c r="W3714" s="19" t="str">
        <f>IFERROR(VLOOKUP(Таблица1[[#This Row],[Order ID]],Таблица4[],2,FALSE),"")</f>
        <v/>
      </c>
      <c r="X3714" s="19">
        <f>NOT(IFERROR(VLOOKUP(Таблица1[[#This Row],[Order ID]],Таблица4[],2,FALSE),0))*1</f>
        <v>1</v>
      </c>
      <c r="Y3714" s="19">
        <f>IF(SUMPRODUCT(($F$2:$F3714=F3714)*1)&gt;1,0,1)</f>
        <v>0</v>
      </c>
    </row>
    <row r="3715" spans="1:25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9" t="str">
        <f>VLOOKUP(Таблица1[[#This Row],[Region]],Таблица5[],2,FALSE)</f>
        <v>Anna Andreadi</v>
      </c>
      <c r="W3715" s="19" t="str">
        <f>IFERROR(VLOOKUP(Таблица1[[#This Row],[Order ID]],Таблица4[],2,FALSE),"")</f>
        <v/>
      </c>
      <c r="X3715" s="19">
        <f>NOT(IFERROR(VLOOKUP(Таблица1[[#This Row],[Order ID]],Таблица4[],2,FALSE),0))*1</f>
        <v>1</v>
      </c>
      <c r="Y3715" s="19">
        <f>IF(SUMPRODUCT(($F$2:$F3715=F3715)*1)&gt;1,0,1)</f>
        <v>0</v>
      </c>
    </row>
    <row r="3716" spans="1:25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9" t="str">
        <f>VLOOKUP(Таблица1[[#This Row],[Region]],Таблица5[],2,FALSE)</f>
        <v>Anna Andreadi</v>
      </c>
      <c r="W3716" s="19" t="str">
        <f>IFERROR(VLOOKUP(Таблица1[[#This Row],[Order ID]],Таблица4[],2,FALSE),"")</f>
        <v/>
      </c>
      <c r="X3716" s="19">
        <f>NOT(IFERROR(VLOOKUP(Таблица1[[#This Row],[Order ID]],Таблица4[],2,FALSE),0))*1</f>
        <v>1</v>
      </c>
      <c r="Y3716" s="19">
        <f>IF(SUMPRODUCT(($F$2:$F3716=F3716)*1)&gt;1,0,1)</f>
        <v>0</v>
      </c>
    </row>
    <row r="3717" spans="1:25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9" t="str">
        <f>VLOOKUP(Таблица1[[#This Row],[Region]],Таблица5[],2,FALSE)</f>
        <v>Anna Andreadi</v>
      </c>
      <c r="W3717" s="19" t="str">
        <f>IFERROR(VLOOKUP(Таблица1[[#This Row],[Order ID]],Таблица4[],2,FALSE),"")</f>
        <v/>
      </c>
      <c r="X3717" s="19">
        <f>NOT(IFERROR(VLOOKUP(Таблица1[[#This Row],[Order ID]],Таблица4[],2,FALSE),0))*1</f>
        <v>1</v>
      </c>
      <c r="Y3717" s="19">
        <f>IF(SUMPRODUCT(($F$2:$F3717=F3717)*1)&gt;1,0,1)</f>
        <v>0</v>
      </c>
    </row>
    <row r="3718" spans="1:25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9" t="str">
        <f>VLOOKUP(Таблица1[[#This Row],[Region]],Таблица5[],2,FALSE)</f>
        <v>Kelly Williams</v>
      </c>
      <c r="W3718" s="19" t="str">
        <f>IFERROR(VLOOKUP(Таблица1[[#This Row],[Order ID]],Таблица4[],2,FALSE),"")</f>
        <v/>
      </c>
      <c r="X3718" s="19">
        <f>NOT(IFERROR(VLOOKUP(Таблица1[[#This Row],[Order ID]],Таблица4[],2,FALSE),0))*1</f>
        <v>1</v>
      </c>
      <c r="Y3718" s="19">
        <f>IF(SUMPRODUCT(($F$2:$F3718=F3718)*1)&gt;1,0,1)</f>
        <v>0</v>
      </c>
    </row>
    <row r="3719" spans="1:25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9" t="str">
        <f>VLOOKUP(Таблица1[[#This Row],[Region]],Таблица5[],2,FALSE)</f>
        <v>Cassandra Brandow</v>
      </c>
      <c r="W3719" s="19" t="str">
        <f>IFERROR(VLOOKUP(Таблица1[[#This Row],[Order ID]],Таблица4[],2,FALSE),"")</f>
        <v/>
      </c>
      <c r="X3719" s="19">
        <f>NOT(IFERROR(VLOOKUP(Таблица1[[#This Row],[Order ID]],Таблица4[],2,FALSE),0))*1</f>
        <v>1</v>
      </c>
      <c r="Y3719" s="19">
        <f>IF(SUMPRODUCT(($F$2:$F3719=F3719)*1)&gt;1,0,1)</f>
        <v>0</v>
      </c>
    </row>
    <row r="3720" spans="1:25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9" t="str">
        <f>VLOOKUP(Таблица1[[#This Row],[Region]],Таблица5[],2,FALSE)</f>
        <v>Cassandra Brandow</v>
      </c>
      <c r="W3720" s="19" t="str">
        <f>IFERROR(VLOOKUP(Таблица1[[#This Row],[Order ID]],Таблица4[],2,FALSE),"")</f>
        <v/>
      </c>
      <c r="X3720" s="19">
        <f>NOT(IFERROR(VLOOKUP(Таблица1[[#This Row],[Order ID]],Таблица4[],2,FALSE),0))*1</f>
        <v>1</v>
      </c>
      <c r="Y3720" s="19">
        <f>IF(SUMPRODUCT(($F$2:$F3720=F3720)*1)&gt;1,0,1)</f>
        <v>0</v>
      </c>
    </row>
    <row r="3721" spans="1:25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9" t="str">
        <f>VLOOKUP(Таблица1[[#This Row],[Region]],Таблица5[],2,FALSE)</f>
        <v>Kelly Williams</v>
      </c>
      <c r="W3721" s="19" t="str">
        <f>IFERROR(VLOOKUP(Таблица1[[#This Row],[Order ID]],Таблица4[],2,FALSE),"")</f>
        <v/>
      </c>
      <c r="X3721" s="19">
        <f>NOT(IFERROR(VLOOKUP(Таблица1[[#This Row],[Order ID]],Таблица4[],2,FALSE),0))*1</f>
        <v>1</v>
      </c>
      <c r="Y3721" s="19">
        <f>IF(SUMPRODUCT(($F$2:$F3721=F3721)*1)&gt;1,0,1)</f>
        <v>0</v>
      </c>
    </row>
    <row r="3722" spans="1:25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9" t="str">
        <f>VLOOKUP(Таблица1[[#This Row],[Region]],Таблица5[],2,FALSE)</f>
        <v>Cassandra Brandow</v>
      </c>
      <c r="W3722" s="19" t="str">
        <f>IFERROR(VLOOKUP(Таблица1[[#This Row],[Order ID]],Таблица4[],2,FALSE),"")</f>
        <v/>
      </c>
      <c r="X3722" s="19">
        <f>NOT(IFERROR(VLOOKUP(Таблица1[[#This Row],[Order ID]],Таблица4[],2,FALSE),0))*1</f>
        <v>1</v>
      </c>
      <c r="Y3722" s="19">
        <f>IF(SUMPRODUCT(($F$2:$F3722=F3722)*1)&gt;1,0,1)</f>
        <v>0</v>
      </c>
    </row>
    <row r="3723" spans="1:25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9" t="str">
        <f>VLOOKUP(Таблица1[[#This Row],[Region]],Таблица5[],2,FALSE)</f>
        <v>Cassandra Brandow</v>
      </c>
      <c r="W3723" s="19" t="str">
        <f>IFERROR(VLOOKUP(Таблица1[[#This Row],[Order ID]],Таблица4[],2,FALSE),"")</f>
        <v/>
      </c>
      <c r="X3723" s="19">
        <f>NOT(IFERROR(VLOOKUP(Таблица1[[#This Row],[Order ID]],Таблица4[],2,FALSE),0))*1</f>
        <v>1</v>
      </c>
      <c r="Y3723" s="19">
        <f>IF(SUMPRODUCT(($F$2:$F3723=F3723)*1)&gt;1,0,1)</f>
        <v>0</v>
      </c>
    </row>
    <row r="3724" spans="1:25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9" t="str">
        <f>VLOOKUP(Таблица1[[#This Row],[Region]],Таблица5[],2,FALSE)</f>
        <v>Kelly Williams</v>
      </c>
      <c r="W3724" s="19" t="str">
        <f>IFERROR(VLOOKUP(Таблица1[[#This Row],[Order ID]],Таблица4[],2,FALSE),"")</f>
        <v/>
      </c>
      <c r="X3724" s="19">
        <f>NOT(IFERROR(VLOOKUP(Таблица1[[#This Row],[Order ID]],Таблица4[],2,FALSE),0))*1</f>
        <v>1</v>
      </c>
      <c r="Y3724" s="19">
        <f>IF(SUMPRODUCT(($F$2:$F3724=F3724)*1)&gt;1,0,1)</f>
        <v>0</v>
      </c>
    </row>
    <row r="3725" spans="1:25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9" t="str">
        <f>VLOOKUP(Таблица1[[#This Row],[Region]],Таблица5[],2,FALSE)</f>
        <v>Anna Andreadi</v>
      </c>
      <c r="W3725" s="19" t="str">
        <f>IFERROR(VLOOKUP(Таблица1[[#This Row],[Order ID]],Таблица4[],2,FALSE),"")</f>
        <v/>
      </c>
      <c r="X3725" s="19">
        <f>NOT(IFERROR(VLOOKUP(Таблица1[[#This Row],[Order ID]],Таблица4[],2,FALSE),0))*1</f>
        <v>1</v>
      </c>
      <c r="Y3725" s="19">
        <f>IF(SUMPRODUCT(($F$2:$F3725=F3725)*1)&gt;1,0,1)</f>
        <v>0</v>
      </c>
    </row>
    <row r="3726" spans="1:25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9" t="str">
        <f>VLOOKUP(Таблица1[[#This Row],[Region]],Таблица5[],2,FALSE)</f>
        <v>Kelly Williams</v>
      </c>
      <c r="W3726" s="19" t="str">
        <f>IFERROR(VLOOKUP(Таблица1[[#This Row],[Order ID]],Таблица4[],2,FALSE),"")</f>
        <v/>
      </c>
      <c r="X3726" s="19">
        <f>NOT(IFERROR(VLOOKUP(Таблица1[[#This Row],[Order ID]],Таблица4[],2,FALSE),0))*1</f>
        <v>1</v>
      </c>
      <c r="Y3726" s="19">
        <f>IF(SUMPRODUCT(($F$2:$F3726=F3726)*1)&gt;1,0,1)</f>
        <v>0</v>
      </c>
    </row>
    <row r="3727" spans="1:25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9" t="str">
        <f>VLOOKUP(Таблица1[[#This Row],[Region]],Таблица5[],2,FALSE)</f>
        <v>Anna Andreadi</v>
      </c>
      <c r="W3727" s="19" t="str">
        <f>IFERROR(VLOOKUP(Таблица1[[#This Row],[Order ID]],Таблица4[],2,FALSE),"")</f>
        <v/>
      </c>
      <c r="X3727" s="19">
        <f>NOT(IFERROR(VLOOKUP(Таблица1[[#This Row],[Order ID]],Таблица4[],2,FALSE),0))*1</f>
        <v>1</v>
      </c>
      <c r="Y3727" s="19">
        <f>IF(SUMPRODUCT(($F$2:$F3727=F3727)*1)&gt;1,0,1)</f>
        <v>0</v>
      </c>
    </row>
    <row r="3728" spans="1:25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9" t="str">
        <f>VLOOKUP(Таблица1[[#This Row],[Region]],Таблица5[],2,FALSE)</f>
        <v>Chuck Magee</v>
      </c>
      <c r="W3728" s="19" t="str">
        <f>IFERROR(VLOOKUP(Таблица1[[#This Row],[Order ID]],Таблица4[],2,FALSE),"")</f>
        <v/>
      </c>
      <c r="X3728" s="19">
        <f>NOT(IFERROR(VLOOKUP(Таблица1[[#This Row],[Order ID]],Таблица4[],2,FALSE),0))*1</f>
        <v>1</v>
      </c>
      <c r="Y3728" s="19">
        <f>IF(SUMPRODUCT(($F$2:$F3728=F3728)*1)&gt;1,0,1)</f>
        <v>0</v>
      </c>
    </row>
    <row r="3729" spans="1:25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9" t="str">
        <f>VLOOKUP(Таблица1[[#This Row],[Region]],Таблица5[],2,FALSE)</f>
        <v>Chuck Magee</v>
      </c>
      <c r="W3729" s="19" t="str">
        <f>IFERROR(VLOOKUP(Таблица1[[#This Row],[Order ID]],Таблица4[],2,FALSE),"")</f>
        <v/>
      </c>
      <c r="X3729" s="19">
        <f>NOT(IFERROR(VLOOKUP(Таблица1[[#This Row],[Order ID]],Таблица4[],2,FALSE),0))*1</f>
        <v>1</v>
      </c>
      <c r="Y3729" s="19">
        <f>IF(SUMPRODUCT(($F$2:$F3729=F3729)*1)&gt;1,0,1)</f>
        <v>0</v>
      </c>
    </row>
    <row r="3730" spans="1:25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9" t="str">
        <f>VLOOKUP(Таблица1[[#This Row],[Region]],Таблица5[],2,FALSE)</f>
        <v>Chuck Magee</v>
      </c>
      <c r="W3730" s="19" t="str">
        <f>IFERROR(VLOOKUP(Таблица1[[#This Row],[Order ID]],Таблица4[],2,FALSE),"")</f>
        <v/>
      </c>
      <c r="X3730" s="19">
        <f>NOT(IFERROR(VLOOKUP(Таблица1[[#This Row],[Order ID]],Таблица4[],2,FALSE),0))*1</f>
        <v>1</v>
      </c>
      <c r="Y3730" s="19">
        <f>IF(SUMPRODUCT(($F$2:$F3730=F3730)*1)&gt;1,0,1)</f>
        <v>0</v>
      </c>
    </row>
    <row r="3731" spans="1:25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9" t="str">
        <f>VLOOKUP(Таблица1[[#This Row],[Region]],Таблица5[],2,FALSE)</f>
        <v>Chuck Magee</v>
      </c>
      <c r="W3731" s="19" t="str">
        <f>IFERROR(VLOOKUP(Таблица1[[#This Row],[Order ID]],Таблица4[],2,FALSE),"")</f>
        <v/>
      </c>
      <c r="X3731" s="19">
        <f>NOT(IFERROR(VLOOKUP(Таблица1[[#This Row],[Order ID]],Таблица4[],2,FALSE),0))*1</f>
        <v>1</v>
      </c>
      <c r="Y3731" s="19">
        <f>IF(SUMPRODUCT(($F$2:$F3731=F3731)*1)&gt;1,0,1)</f>
        <v>0</v>
      </c>
    </row>
    <row r="3732" spans="1:25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9" t="str">
        <f>VLOOKUP(Таблица1[[#This Row],[Region]],Таблица5[],2,FALSE)</f>
        <v>Chuck Magee</v>
      </c>
      <c r="W3732" s="19" t="str">
        <f>IFERROR(VLOOKUP(Таблица1[[#This Row],[Order ID]],Таблица4[],2,FALSE),"")</f>
        <v/>
      </c>
      <c r="X3732" s="19">
        <f>NOT(IFERROR(VLOOKUP(Таблица1[[#This Row],[Order ID]],Таблица4[],2,FALSE),0))*1</f>
        <v>1</v>
      </c>
      <c r="Y3732" s="19">
        <f>IF(SUMPRODUCT(($F$2:$F3732=F3732)*1)&gt;1,0,1)</f>
        <v>0</v>
      </c>
    </row>
    <row r="3733" spans="1:25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9" t="str">
        <f>VLOOKUP(Таблица1[[#This Row],[Region]],Таблица5[],2,FALSE)</f>
        <v>Chuck Magee</v>
      </c>
      <c r="W3733" s="19" t="str">
        <f>IFERROR(VLOOKUP(Таблица1[[#This Row],[Order ID]],Таблица4[],2,FALSE),"")</f>
        <v/>
      </c>
      <c r="X3733" s="19">
        <f>NOT(IFERROR(VLOOKUP(Таблица1[[#This Row],[Order ID]],Таблица4[],2,FALSE),0))*1</f>
        <v>1</v>
      </c>
      <c r="Y3733" s="19">
        <f>IF(SUMPRODUCT(($F$2:$F3733=F3733)*1)&gt;1,0,1)</f>
        <v>0</v>
      </c>
    </row>
    <row r="3734" spans="1:25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9" t="str">
        <f>VLOOKUP(Таблица1[[#This Row],[Region]],Таблица5[],2,FALSE)</f>
        <v>Chuck Magee</v>
      </c>
      <c r="W3734" s="19" t="str">
        <f>IFERROR(VLOOKUP(Таблица1[[#This Row],[Order ID]],Таблица4[],2,FALSE),"")</f>
        <v/>
      </c>
      <c r="X3734" s="19">
        <f>NOT(IFERROR(VLOOKUP(Таблица1[[#This Row],[Order ID]],Таблица4[],2,FALSE),0))*1</f>
        <v>1</v>
      </c>
      <c r="Y3734" s="19">
        <f>IF(SUMPRODUCT(($F$2:$F3734=F3734)*1)&gt;1,0,1)</f>
        <v>0</v>
      </c>
    </row>
    <row r="3735" spans="1:25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9" t="str">
        <f>VLOOKUP(Таблица1[[#This Row],[Region]],Таблица5[],2,FALSE)</f>
        <v>Chuck Magee</v>
      </c>
      <c r="W3735" s="19" t="str">
        <f>IFERROR(VLOOKUP(Таблица1[[#This Row],[Order ID]],Таблица4[],2,FALSE),"")</f>
        <v/>
      </c>
      <c r="X3735" s="19">
        <f>NOT(IFERROR(VLOOKUP(Таблица1[[#This Row],[Order ID]],Таблица4[],2,FALSE),0))*1</f>
        <v>1</v>
      </c>
      <c r="Y3735" s="19">
        <f>IF(SUMPRODUCT(($F$2:$F3735=F3735)*1)&gt;1,0,1)</f>
        <v>0</v>
      </c>
    </row>
    <row r="3736" spans="1:25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9" t="str">
        <f>VLOOKUP(Таблица1[[#This Row],[Region]],Таблица5[],2,FALSE)</f>
        <v>Chuck Magee</v>
      </c>
      <c r="W3736" s="19">
        <f>IFERROR(VLOOKUP(Таблица1[[#This Row],[Order ID]],Таблица4[],2,FALSE),"")</f>
        <v>1</v>
      </c>
      <c r="X3736" s="19">
        <f>NOT(IFERROR(VLOOKUP(Таблица1[[#This Row],[Order ID]],Таблица4[],2,FALSE),0))*1</f>
        <v>0</v>
      </c>
      <c r="Y3736" s="19">
        <f>IF(SUMPRODUCT(($F$2:$F3736=F3736)*1)&gt;1,0,1)</f>
        <v>1</v>
      </c>
    </row>
    <row r="3737" spans="1:25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9" t="str">
        <f>VLOOKUP(Таблица1[[#This Row],[Region]],Таблица5[],2,FALSE)</f>
        <v>Chuck Magee</v>
      </c>
      <c r="W3737" s="19">
        <f>IFERROR(VLOOKUP(Таблица1[[#This Row],[Order ID]],Таблица4[],2,FALSE),"")</f>
        <v>1</v>
      </c>
      <c r="X3737" s="19">
        <f>NOT(IFERROR(VLOOKUP(Таблица1[[#This Row],[Order ID]],Таблица4[],2,FALSE),0))*1</f>
        <v>0</v>
      </c>
      <c r="Y3737" s="19">
        <f>IF(SUMPRODUCT(($F$2:$F3737=F3737)*1)&gt;1,0,1)</f>
        <v>0</v>
      </c>
    </row>
    <row r="3738" spans="1:25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9" t="str">
        <f>VLOOKUP(Таблица1[[#This Row],[Region]],Таблица5[],2,FALSE)</f>
        <v>Chuck Magee</v>
      </c>
      <c r="W3738" s="19" t="str">
        <f>IFERROR(VLOOKUP(Таблица1[[#This Row],[Order ID]],Таблица4[],2,FALSE),"")</f>
        <v/>
      </c>
      <c r="X3738" s="19">
        <f>NOT(IFERROR(VLOOKUP(Таблица1[[#This Row],[Order ID]],Таблица4[],2,FALSE),0))*1</f>
        <v>1</v>
      </c>
      <c r="Y3738" s="19">
        <f>IF(SUMPRODUCT(($F$2:$F3738=F3738)*1)&gt;1,0,1)</f>
        <v>1</v>
      </c>
    </row>
    <row r="3739" spans="1:25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9" t="str">
        <f>VLOOKUP(Таблица1[[#This Row],[Region]],Таблица5[],2,FALSE)</f>
        <v>Chuck Magee</v>
      </c>
      <c r="W3739" s="19" t="str">
        <f>IFERROR(VLOOKUP(Таблица1[[#This Row],[Order ID]],Таблица4[],2,FALSE),"")</f>
        <v/>
      </c>
      <c r="X3739" s="19">
        <f>NOT(IFERROR(VLOOKUP(Таблица1[[#This Row],[Order ID]],Таблица4[],2,FALSE),0))*1</f>
        <v>1</v>
      </c>
      <c r="Y3739" s="19">
        <f>IF(SUMPRODUCT(($F$2:$F3739=F3739)*1)&gt;1,0,1)</f>
        <v>0</v>
      </c>
    </row>
    <row r="3740" spans="1:25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9" t="str">
        <f>VLOOKUP(Таблица1[[#This Row],[Region]],Таблица5[],2,FALSE)</f>
        <v>Kelly Williams</v>
      </c>
      <c r="W3740" s="19" t="str">
        <f>IFERROR(VLOOKUP(Таблица1[[#This Row],[Order ID]],Таблица4[],2,FALSE),"")</f>
        <v/>
      </c>
      <c r="X3740" s="19">
        <f>NOT(IFERROR(VLOOKUP(Таблица1[[#This Row],[Order ID]],Таблица4[],2,FALSE),0))*1</f>
        <v>1</v>
      </c>
      <c r="Y3740" s="19">
        <f>IF(SUMPRODUCT(($F$2:$F3740=F3740)*1)&gt;1,0,1)</f>
        <v>0</v>
      </c>
    </row>
    <row r="3741" spans="1:25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9" t="str">
        <f>VLOOKUP(Таблица1[[#This Row],[Region]],Таблица5[],2,FALSE)</f>
        <v>Kelly Williams</v>
      </c>
      <c r="W3741" s="19" t="str">
        <f>IFERROR(VLOOKUP(Таблица1[[#This Row],[Order ID]],Таблица4[],2,FALSE),"")</f>
        <v/>
      </c>
      <c r="X3741" s="19">
        <f>NOT(IFERROR(VLOOKUP(Таблица1[[#This Row],[Order ID]],Таблица4[],2,FALSE),0))*1</f>
        <v>1</v>
      </c>
      <c r="Y3741" s="19">
        <f>IF(SUMPRODUCT(($F$2:$F3741=F3741)*1)&gt;1,0,1)</f>
        <v>0</v>
      </c>
    </row>
    <row r="3742" spans="1:25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9" t="str">
        <f>VLOOKUP(Таблица1[[#This Row],[Region]],Таблица5[],2,FALSE)</f>
        <v>Kelly Williams</v>
      </c>
      <c r="W3742" s="19" t="str">
        <f>IFERROR(VLOOKUP(Таблица1[[#This Row],[Order ID]],Таблица4[],2,FALSE),"")</f>
        <v/>
      </c>
      <c r="X3742" s="19">
        <f>NOT(IFERROR(VLOOKUP(Таблица1[[#This Row],[Order ID]],Таблица4[],2,FALSE),0))*1</f>
        <v>1</v>
      </c>
      <c r="Y3742" s="19">
        <f>IF(SUMPRODUCT(($F$2:$F3742=F3742)*1)&gt;1,0,1)</f>
        <v>0</v>
      </c>
    </row>
    <row r="3743" spans="1:25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9" t="str">
        <f>VLOOKUP(Таблица1[[#This Row],[Region]],Таблица5[],2,FALSE)</f>
        <v>Chuck Magee</v>
      </c>
      <c r="W3743" s="19" t="str">
        <f>IFERROR(VLOOKUP(Таблица1[[#This Row],[Order ID]],Таблица4[],2,FALSE),"")</f>
        <v/>
      </c>
      <c r="X3743" s="19">
        <f>NOT(IFERROR(VLOOKUP(Таблица1[[#This Row],[Order ID]],Таблица4[],2,FALSE),0))*1</f>
        <v>1</v>
      </c>
      <c r="Y3743" s="19">
        <f>IF(SUMPRODUCT(($F$2:$F3743=F3743)*1)&gt;1,0,1)</f>
        <v>0</v>
      </c>
    </row>
    <row r="3744" spans="1:25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9" t="str">
        <f>VLOOKUP(Таблица1[[#This Row],[Region]],Таблица5[],2,FALSE)</f>
        <v>Chuck Magee</v>
      </c>
      <c r="W3744" s="19" t="str">
        <f>IFERROR(VLOOKUP(Таблица1[[#This Row],[Order ID]],Таблица4[],2,FALSE),"")</f>
        <v/>
      </c>
      <c r="X3744" s="19">
        <f>NOT(IFERROR(VLOOKUP(Таблица1[[#This Row],[Order ID]],Таблица4[],2,FALSE),0))*1</f>
        <v>1</v>
      </c>
      <c r="Y3744" s="19">
        <f>IF(SUMPRODUCT(($F$2:$F3744=F3744)*1)&gt;1,0,1)</f>
        <v>0</v>
      </c>
    </row>
    <row r="3745" spans="1:25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9" t="str">
        <f>VLOOKUP(Таблица1[[#This Row],[Region]],Таблица5[],2,FALSE)</f>
        <v>Chuck Magee</v>
      </c>
      <c r="W3745" s="19" t="str">
        <f>IFERROR(VLOOKUP(Таблица1[[#This Row],[Order ID]],Таблица4[],2,FALSE),"")</f>
        <v/>
      </c>
      <c r="X3745" s="19">
        <f>NOT(IFERROR(VLOOKUP(Таблица1[[#This Row],[Order ID]],Таблица4[],2,FALSE),0))*1</f>
        <v>1</v>
      </c>
      <c r="Y3745" s="19">
        <f>IF(SUMPRODUCT(($F$2:$F3745=F3745)*1)&gt;1,0,1)</f>
        <v>0</v>
      </c>
    </row>
    <row r="3746" spans="1:25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9" t="str">
        <f>VLOOKUP(Таблица1[[#This Row],[Region]],Таблица5[],2,FALSE)</f>
        <v>Cassandra Brandow</v>
      </c>
      <c r="W3746" s="19" t="str">
        <f>IFERROR(VLOOKUP(Таблица1[[#This Row],[Order ID]],Таблица4[],2,FALSE),"")</f>
        <v/>
      </c>
      <c r="X3746" s="19">
        <f>NOT(IFERROR(VLOOKUP(Таблица1[[#This Row],[Order ID]],Таблица4[],2,FALSE),0))*1</f>
        <v>1</v>
      </c>
      <c r="Y3746" s="19">
        <f>IF(SUMPRODUCT(($F$2:$F3746=F3746)*1)&gt;1,0,1)</f>
        <v>0</v>
      </c>
    </row>
    <row r="3747" spans="1:25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9" t="str">
        <f>VLOOKUP(Таблица1[[#This Row],[Region]],Таблица5[],2,FALSE)</f>
        <v>Cassandra Brandow</v>
      </c>
      <c r="W3747" s="19" t="str">
        <f>IFERROR(VLOOKUP(Таблица1[[#This Row],[Order ID]],Таблица4[],2,FALSE),"")</f>
        <v/>
      </c>
      <c r="X3747" s="19">
        <f>NOT(IFERROR(VLOOKUP(Таблица1[[#This Row],[Order ID]],Таблица4[],2,FALSE),0))*1</f>
        <v>1</v>
      </c>
      <c r="Y3747" s="19">
        <f>IF(SUMPRODUCT(($F$2:$F3747=F3747)*1)&gt;1,0,1)</f>
        <v>0</v>
      </c>
    </row>
    <row r="3748" spans="1:25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9" t="str">
        <f>VLOOKUP(Таблица1[[#This Row],[Region]],Таблица5[],2,FALSE)</f>
        <v>Cassandra Brandow</v>
      </c>
      <c r="W3748" s="19" t="str">
        <f>IFERROR(VLOOKUP(Таблица1[[#This Row],[Order ID]],Таблица4[],2,FALSE),"")</f>
        <v/>
      </c>
      <c r="X3748" s="19">
        <f>NOT(IFERROR(VLOOKUP(Таблица1[[#This Row],[Order ID]],Таблица4[],2,FALSE),0))*1</f>
        <v>1</v>
      </c>
      <c r="Y3748" s="19">
        <f>IF(SUMPRODUCT(($F$2:$F3748=F3748)*1)&gt;1,0,1)</f>
        <v>0</v>
      </c>
    </row>
    <row r="3749" spans="1:25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9" t="str">
        <f>VLOOKUP(Таблица1[[#This Row],[Region]],Таблица5[],2,FALSE)</f>
        <v>Anna Andreadi</v>
      </c>
      <c r="W3749" s="19">
        <f>IFERROR(VLOOKUP(Таблица1[[#This Row],[Order ID]],Таблица4[],2,FALSE),"")</f>
        <v>1</v>
      </c>
      <c r="X3749" s="19">
        <f>NOT(IFERROR(VLOOKUP(Таблица1[[#This Row],[Order ID]],Таблица4[],2,FALSE),0))*1</f>
        <v>0</v>
      </c>
      <c r="Y3749" s="19">
        <f>IF(SUMPRODUCT(($F$2:$F3749=F3749)*1)&gt;1,0,1)</f>
        <v>0</v>
      </c>
    </row>
    <row r="3750" spans="1:25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9" t="str">
        <f>VLOOKUP(Таблица1[[#This Row],[Region]],Таблица5[],2,FALSE)</f>
        <v>Anna Andreadi</v>
      </c>
      <c r="W3750" s="19">
        <f>IFERROR(VLOOKUP(Таблица1[[#This Row],[Order ID]],Таблица4[],2,FALSE),"")</f>
        <v>1</v>
      </c>
      <c r="X3750" s="19">
        <f>NOT(IFERROR(VLOOKUP(Таблица1[[#This Row],[Order ID]],Таблица4[],2,FALSE),0))*1</f>
        <v>0</v>
      </c>
      <c r="Y3750" s="19">
        <f>IF(SUMPRODUCT(($F$2:$F3750=F3750)*1)&gt;1,0,1)</f>
        <v>0</v>
      </c>
    </row>
    <row r="3751" spans="1:25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9" t="str">
        <f>VLOOKUP(Таблица1[[#This Row],[Region]],Таблица5[],2,FALSE)</f>
        <v>Anna Andreadi</v>
      </c>
      <c r="W3751" s="19">
        <f>IFERROR(VLOOKUP(Таблица1[[#This Row],[Order ID]],Таблица4[],2,FALSE),"")</f>
        <v>1</v>
      </c>
      <c r="X3751" s="19">
        <f>NOT(IFERROR(VLOOKUP(Таблица1[[#This Row],[Order ID]],Таблица4[],2,FALSE),0))*1</f>
        <v>0</v>
      </c>
      <c r="Y3751" s="19">
        <f>IF(SUMPRODUCT(($F$2:$F3751=F3751)*1)&gt;1,0,1)</f>
        <v>0</v>
      </c>
    </row>
    <row r="3752" spans="1:25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9" t="str">
        <f>VLOOKUP(Таблица1[[#This Row],[Region]],Таблица5[],2,FALSE)</f>
        <v>Anna Andreadi</v>
      </c>
      <c r="W3752" s="19">
        <f>IFERROR(VLOOKUP(Таблица1[[#This Row],[Order ID]],Таблица4[],2,FALSE),"")</f>
        <v>1</v>
      </c>
      <c r="X3752" s="19">
        <f>NOT(IFERROR(VLOOKUP(Таблица1[[#This Row],[Order ID]],Таблица4[],2,FALSE),0))*1</f>
        <v>0</v>
      </c>
      <c r="Y3752" s="19">
        <f>IF(SUMPRODUCT(($F$2:$F3752=F3752)*1)&gt;1,0,1)</f>
        <v>0</v>
      </c>
    </row>
    <row r="3753" spans="1:25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9" t="str">
        <f>VLOOKUP(Таблица1[[#This Row],[Region]],Таблица5[],2,FALSE)</f>
        <v>Anna Andreadi</v>
      </c>
      <c r="W3753" s="19">
        <f>IFERROR(VLOOKUP(Таблица1[[#This Row],[Order ID]],Таблица4[],2,FALSE),"")</f>
        <v>1</v>
      </c>
      <c r="X3753" s="19">
        <f>NOT(IFERROR(VLOOKUP(Таблица1[[#This Row],[Order ID]],Таблица4[],2,FALSE),0))*1</f>
        <v>0</v>
      </c>
      <c r="Y3753" s="19">
        <f>IF(SUMPRODUCT(($F$2:$F3753=F3753)*1)&gt;1,0,1)</f>
        <v>0</v>
      </c>
    </row>
    <row r="3754" spans="1:25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9" t="str">
        <f>VLOOKUP(Таблица1[[#This Row],[Region]],Таблица5[],2,FALSE)</f>
        <v>Anna Andreadi</v>
      </c>
      <c r="W3754" s="19">
        <f>IFERROR(VLOOKUP(Таблица1[[#This Row],[Order ID]],Таблица4[],2,FALSE),"")</f>
        <v>1</v>
      </c>
      <c r="X3754" s="19">
        <f>NOT(IFERROR(VLOOKUP(Таблица1[[#This Row],[Order ID]],Таблица4[],2,FALSE),0))*1</f>
        <v>0</v>
      </c>
      <c r="Y3754" s="19">
        <f>IF(SUMPRODUCT(($F$2:$F3754=F3754)*1)&gt;1,0,1)</f>
        <v>0</v>
      </c>
    </row>
    <row r="3755" spans="1:25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9" t="str">
        <f>VLOOKUP(Таблица1[[#This Row],[Region]],Таблица5[],2,FALSE)</f>
        <v>Anna Andreadi</v>
      </c>
      <c r="W3755" s="19">
        <f>IFERROR(VLOOKUP(Таблица1[[#This Row],[Order ID]],Таблица4[],2,FALSE),"")</f>
        <v>1</v>
      </c>
      <c r="X3755" s="19">
        <f>NOT(IFERROR(VLOOKUP(Таблица1[[#This Row],[Order ID]],Таблица4[],2,FALSE),0))*1</f>
        <v>0</v>
      </c>
      <c r="Y3755" s="19">
        <f>IF(SUMPRODUCT(($F$2:$F3755=F3755)*1)&gt;1,0,1)</f>
        <v>0</v>
      </c>
    </row>
    <row r="3756" spans="1:25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9" t="str">
        <f>VLOOKUP(Таблица1[[#This Row],[Region]],Таблица5[],2,FALSE)</f>
        <v>Anna Andreadi</v>
      </c>
      <c r="W3756" s="19">
        <f>IFERROR(VLOOKUP(Таблица1[[#This Row],[Order ID]],Таблица4[],2,FALSE),"")</f>
        <v>1</v>
      </c>
      <c r="X3756" s="19">
        <f>NOT(IFERROR(VLOOKUP(Таблица1[[#This Row],[Order ID]],Таблица4[],2,FALSE),0))*1</f>
        <v>0</v>
      </c>
      <c r="Y3756" s="19">
        <f>IF(SUMPRODUCT(($F$2:$F3756=F3756)*1)&gt;1,0,1)</f>
        <v>0</v>
      </c>
    </row>
    <row r="3757" spans="1:25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9" t="str">
        <f>VLOOKUP(Таблица1[[#This Row],[Region]],Таблица5[],2,FALSE)</f>
        <v>Kelly Williams</v>
      </c>
      <c r="W3757" s="19" t="str">
        <f>IFERROR(VLOOKUP(Таблица1[[#This Row],[Order ID]],Таблица4[],2,FALSE),"")</f>
        <v/>
      </c>
      <c r="X3757" s="19">
        <f>NOT(IFERROR(VLOOKUP(Таблица1[[#This Row],[Order ID]],Таблица4[],2,FALSE),0))*1</f>
        <v>1</v>
      </c>
      <c r="Y3757" s="19">
        <f>IF(SUMPRODUCT(($F$2:$F3757=F3757)*1)&gt;1,0,1)</f>
        <v>0</v>
      </c>
    </row>
    <row r="3758" spans="1:25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9" t="str">
        <f>VLOOKUP(Таблица1[[#This Row],[Region]],Таблица5[],2,FALSE)</f>
        <v>Kelly Williams</v>
      </c>
      <c r="W3758" s="19" t="str">
        <f>IFERROR(VLOOKUP(Таблица1[[#This Row],[Order ID]],Таблица4[],2,FALSE),"")</f>
        <v/>
      </c>
      <c r="X3758" s="19">
        <f>NOT(IFERROR(VLOOKUP(Таблица1[[#This Row],[Order ID]],Таблица4[],2,FALSE),0))*1</f>
        <v>1</v>
      </c>
      <c r="Y3758" s="19">
        <f>IF(SUMPRODUCT(($F$2:$F3758=F3758)*1)&gt;1,0,1)</f>
        <v>0</v>
      </c>
    </row>
    <row r="3759" spans="1:25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9" t="str">
        <f>VLOOKUP(Таблица1[[#This Row],[Region]],Таблица5[],2,FALSE)</f>
        <v>Chuck Magee</v>
      </c>
      <c r="W3759" s="19" t="str">
        <f>IFERROR(VLOOKUP(Таблица1[[#This Row],[Order ID]],Таблица4[],2,FALSE),"")</f>
        <v/>
      </c>
      <c r="X3759" s="19">
        <f>NOT(IFERROR(VLOOKUP(Таблица1[[#This Row],[Order ID]],Таблица4[],2,FALSE),0))*1</f>
        <v>1</v>
      </c>
      <c r="Y3759" s="19">
        <f>IF(SUMPRODUCT(($F$2:$F3759=F3759)*1)&gt;1,0,1)</f>
        <v>0</v>
      </c>
    </row>
    <row r="3760" spans="1:25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9" t="str">
        <f>VLOOKUP(Таблица1[[#This Row],[Region]],Таблица5[],2,FALSE)</f>
        <v>Anna Andreadi</v>
      </c>
      <c r="W3760" s="19" t="str">
        <f>IFERROR(VLOOKUP(Таблица1[[#This Row],[Order ID]],Таблица4[],2,FALSE),"")</f>
        <v/>
      </c>
      <c r="X3760" s="19">
        <f>NOT(IFERROR(VLOOKUP(Таблица1[[#This Row],[Order ID]],Таблица4[],2,FALSE),0))*1</f>
        <v>1</v>
      </c>
      <c r="Y3760" s="19">
        <f>IF(SUMPRODUCT(($F$2:$F3760=F3760)*1)&gt;1,0,1)</f>
        <v>0</v>
      </c>
    </row>
    <row r="3761" spans="1:25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9" t="str">
        <f>VLOOKUP(Таблица1[[#This Row],[Region]],Таблица5[],2,FALSE)</f>
        <v>Anna Andreadi</v>
      </c>
      <c r="W3761" s="19" t="str">
        <f>IFERROR(VLOOKUP(Таблица1[[#This Row],[Order ID]],Таблица4[],2,FALSE),"")</f>
        <v/>
      </c>
      <c r="X3761" s="19">
        <f>NOT(IFERROR(VLOOKUP(Таблица1[[#This Row],[Order ID]],Таблица4[],2,FALSE),0))*1</f>
        <v>1</v>
      </c>
      <c r="Y3761" s="19">
        <f>IF(SUMPRODUCT(($F$2:$F3761=F3761)*1)&gt;1,0,1)</f>
        <v>0</v>
      </c>
    </row>
    <row r="3762" spans="1:25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9" t="str">
        <f>VLOOKUP(Таблица1[[#This Row],[Region]],Таблица5[],2,FALSE)</f>
        <v>Anna Andreadi</v>
      </c>
      <c r="W3762" s="19" t="str">
        <f>IFERROR(VLOOKUP(Таблица1[[#This Row],[Order ID]],Таблица4[],2,FALSE),"")</f>
        <v/>
      </c>
      <c r="X3762" s="19">
        <f>NOT(IFERROR(VLOOKUP(Таблица1[[#This Row],[Order ID]],Таблица4[],2,FALSE),0))*1</f>
        <v>1</v>
      </c>
      <c r="Y3762" s="19">
        <f>IF(SUMPRODUCT(($F$2:$F3762=F3762)*1)&gt;1,0,1)</f>
        <v>0</v>
      </c>
    </row>
    <row r="3763" spans="1:25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9" t="str">
        <f>VLOOKUP(Таблица1[[#This Row],[Region]],Таблица5[],2,FALSE)</f>
        <v>Chuck Magee</v>
      </c>
      <c r="W3763" s="19" t="str">
        <f>IFERROR(VLOOKUP(Таблица1[[#This Row],[Order ID]],Таблица4[],2,FALSE),"")</f>
        <v/>
      </c>
      <c r="X3763" s="19">
        <f>NOT(IFERROR(VLOOKUP(Таблица1[[#This Row],[Order ID]],Таблица4[],2,FALSE),0))*1</f>
        <v>1</v>
      </c>
      <c r="Y3763" s="19">
        <f>IF(SUMPRODUCT(($F$2:$F3763=F3763)*1)&gt;1,0,1)</f>
        <v>0</v>
      </c>
    </row>
    <row r="3764" spans="1:25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9" t="str">
        <f>VLOOKUP(Таблица1[[#This Row],[Region]],Таблица5[],2,FALSE)</f>
        <v>Kelly Williams</v>
      </c>
      <c r="W3764" s="19" t="str">
        <f>IFERROR(VLOOKUP(Таблица1[[#This Row],[Order ID]],Таблица4[],2,FALSE),"")</f>
        <v/>
      </c>
      <c r="X3764" s="19">
        <f>NOT(IFERROR(VLOOKUP(Таблица1[[#This Row],[Order ID]],Таблица4[],2,FALSE),0))*1</f>
        <v>1</v>
      </c>
      <c r="Y3764" s="19">
        <f>IF(SUMPRODUCT(($F$2:$F3764=F3764)*1)&gt;1,0,1)</f>
        <v>0</v>
      </c>
    </row>
    <row r="3765" spans="1:25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9" t="str">
        <f>VLOOKUP(Таблица1[[#This Row],[Region]],Таблица5[],2,FALSE)</f>
        <v>Kelly Williams</v>
      </c>
      <c r="W3765" s="19" t="str">
        <f>IFERROR(VLOOKUP(Таблица1[[#This Row],[Order ID]],Таблица4[],2,FALSE),"")</f>
        <v/>
      </c>
      <c r="X3765" s="19">
        <f>NOT(IFERROR(VLOOKUP(Таблица1[[#This Row],[Order ID]],Таблица4[],2,FALSE),0))*1</f>
        <v>1</v>
      </c>
      <c r="Y3765" s="19">
        <f>IF(SUMPRODUCT(($F$2:$F3765=F3765)*1)&gt;1,0,1)</f>
        <v>0</v>
      </c>
    </row>
    <row r="3766" spans="1:25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9" t="str">
        <f>VLOOKUP(Таблица1[[#This Row],[Region]],Таблица5[],2,FALSE)</f>
        <v>Kelly Williams</v>
      </c>
      <c r="W3766" s="19" t="str">
        <f>IFERROR(VLOOKUP(Таблица1[[#This Row],[Order ID]],Таблица4[],2,FALSE),"")</f>
        <v/>
      </c>
      <c r="X3766" s="19">
        <f>NOT(IFERROR(VLOOKUP(Таблица1[[#This Row],[Order ID]],Таблица4[],2,FALSE),0))*1</f>
        <v>1</v>
      </c>
      <c r="Y3766" s="19">
        <f>IF(SUMPRODUCT(($F$2:$F3766=F3766)*1)&gt;1,0,1)</f>
        <v>0</v>
      </c>
    </row>
    <row r="3767" spans="1:25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9" t="str">
        <f>VLOOKUP(Таблица1[[#This Row],[Region]],Таблица5[],2,FALSE)</f>
        <v>Kelly Williams</v>
      </c>
      <c r="W3767" s="19" t="str">
        <f>IFERROR(VLOOKUP(Таблица1[[#This Row],[Order ID]],Таблица4[],2,FALSE),"")</f>
        <v/>
      </c>
      <c r="X3767" s="19">
        <f>NOT(IFERROR(VLOOKUP(Таблица1[[#This Row],[Order ID]],Таблица4[],2,FALSE),0))*1</f>
        <v>1</v>
      </c>
      <c r="Y3767" s="19">
        <f>IF(SUMPRODUCT(($F$2:$F3767=F3767)*1)&gt;1,0,1)</f>
        <v>0</v>
      </c>
    </row>
    <row r="3768" spans="1:25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9" t="str">
        <f>VLOOKUP(Таблица1[[#This Row],[Region]],Таблица5[],2,FALSE)</f>
        <v>Kelly Williams</v>
      </c>
      <c r="W3768" s="19" t="str">
        <f>IFERROR(VLOOKUP(Таблица1[[#This Row],[Order ID]],Таблица4[],2,FALSE),"")</f>
        <v/>
      </c>
      <c r="X3768" s="19">
        <f>NOT(IFERROR(VLOOKUP(Таблица1[[#This Row],[Order ID]],Таблица4[],2,FALSE),0))*1</f>
        <v>1</v>
      </c>
      <c r="Y3768" s="19">
        <f>IF(SUMPRODUCT(($F$2:$F3768=F3768)*1)&gt;1,0,1)</f>
        <v>0</v>
      </c>
    </row>
    <row r="3769" spans="1:25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9" t="str">
        <f>VLOOKUP(Таблица1[[#This Row],[Region]],Таблица5[],2,FALSE)</f>
        <v>Kelly Williams</v>
      </c>
      <c r="W3769" s="19" t="str">
        <f>IFERROR(VLOOKUP(Таблица1[[#This Row],[Order ID]],Таблица4[],2,FALSE),"")</f>
        <v/>
      </c>
      <c r="X3769" s="19">
        <f>NOT(IFERROR(VLOOKUP(Таблица1[[#This Row],[Order ID]],Таблица4[],2,FALSE),0))*1</f>
        <v>1</v>
      </c>
      <c r="Y3769" s="19">
        <f>IF(SUMPRODUCT(($F$2:$F3769=F3769)*1)&gt;1,0,1)</f>
        <v>0</v>
      </c>
    </row>
    <row r="3770" spans="1:25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9" t="str">
        <f>VLOOKUP(Таблица1[[#This Row],[Region]],Таблица5[],2,FALSE)</f>
        <v>Cassandra Brandow</v>
      </c>
      <c r="W3770" s="19" t="str">
        <f>IFERROR(VLOOKUP(Таблица1[[#This Row],[Order ID]],Таблица4[],2,FALSE),"")</f>
        <v/>
      </c>
      <c r="X3770" s="19">
        <f>NOT(IFERROR(VLOOKUP(Таблица1[[#This Row],[Order ID]],Таблица4[],2,FALSE),0))*1</f>
        <v>1</v>
      </c>
      <c r="Y3770" s="19">
        <f>IF(SUMPRODUCT(($F$2:$F3770=F3770)*1)&gt;1,0,1)</f>
        <v>0</v>
      </c>
    </row>
    <row r="3771" spans="1:25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9" t="str">
        <f>VLOOKUP(Таблица1[[#This Row],[Region]],Таблица5[],2,FALSE)</f>
        <v>Cassandra Brandow</v>
      </c>
      <c r="W3771" s="19" t="str">
        <f>IFERROR(VLOOKUP(Таблица1[[#This Row],[Order ID]],Таблица4[],2,FALSE),"")</f>
        <v/>
      </c>
      <c r="X3771" s="19">
        <f>NOT(IFERROR(VLOOKUP(Таблица1[[#This Row],[Order ID]],Таблица4[],2,FALSE),0))*1</f>
        <v>1</v>
      </c>
      <c r="Y3771" s="19">
        <f>IF(SUMPRODUCT(($F$2:$F3771=F3771)*1)&gt;1,0,1)</f>
        <v>0</v>
      </c>
    </row>
    <row r="3772" spans="1:25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9" t="str">
        <f>VLOOKUP(Таблица1[[#This Row],[Region]],Таблица5[],2,FALSE)</f>
        <v>Anna Andreadi</v>
      </c>
      <c r="W3772" s="19" t="str">
        <f>IFERROR(VLOOKUP(Таблица1[[#This Row],[Order ID]],Таблица4[],2,FALSE),"")</f>
        <v/>
      </c>
      <c r="X3772" s="19">
        <f>NOT(IFERROR(VLOOKUP(Таблица1[[#This Row],[Order ID]],Таблица4[],2,FALSE),0))*1</f>
        <v>1</v>
      </c>
      <c r="Y3772" s="19">
        <f>IF(SUMPRODUCT(($F$2:$F3772=F3772)*1)&gt;1,0,1)</f>
        <v>0</v>
      </c>
    </row>
    <row r="3773" spans="1:25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9" t="str">
        <f>VLOOKUP(Таблица1[[#This Row],[Region]],Таблица5[],2,FALSE)</f>
        <v>Chuck Magee</v>
      </c>
      <c r="W3773" s="19" t="str">
        <f>IFERROR(VLOOKUP(Таблица1[[#This Row],[Order ID]],Таблица4[],2,FALSE),"")</f>
        <v/>
      </c>
      <c r="X3773" s="19">
        <f>NOT(IFERROR(VLOOKUP(Таблица1[[#This Row],[Order ID]],Таблица4[],2,FALSE),0))*1</f>
        <v>1</v>
      </c>
      <c r="Y3773" s="19">
        <f>IF(SUMPRODUCT(($F$2:$F3773=F3773)*1)&gt;1,0,1)</f>
        <v>0</v>
      </c>
    </row>
    <row r="3774" spans="1:25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9" t="str">
        <f>VLOOKUP(Таблица1[[#This Row],[Region]],Таблица5[],2,FALSE)</f>
        <v>Cassandra Brandow</v>
      </c>
      <c r="W3774" s="19" t="str">
        <f>IFERROR(VLOOKUP(Таблица1[[#This Row],[Order ID]],Таблица4[],2,FALSE),"")</f>
        <v/>
      </c>
      <c r="X3774" s="19">
        <f>NOT(IFERROR(VLOOKUP(Таблица1[[#This Row],[Order ID]],Таблица4[],2,FALSE),0))*1</f>
        <v>1</v>
      </c>
      <c r="Y3774" s="19">
        <f>IF(SUMPRODUCT(($F$2:$F3774=F3774)*1)&gt;1,0,1)</f>
        <v>0</v>
      </c>
    </row>
    <row r="3775" spans="1:25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9" t="str">
        <f>VLOOKUP(Таблица1[[#This Row],[Region]],Таблица5[],2,FALSE)</f>
        <v>Cassandra Brandow</v>
      </c>
      <c r="W3775" s="19" t="str">
        <f>IFERROR(VLOOKUP(Таблица1[[#This Row],[Order ID]],Таблица4[],2,FALSE),"")</f>
        <v/>
      </c>
      <c r="X3775" s="19">
        <f>NOT(IFERROR(VLOOKUP(Таблица1[[#This Row],[Order ID]],Таблица4[],2,FALSE),0))*1</f>
        <v>1</v>
      </c>
      <c r="Y3775" s="19">
        <f>IF(SUMPRODUCT(($F$2:$F3775=F3775)*1)&gt;1,0,1)</f>
        <v>0</v>
      </c>
    </row>
    <row r="3776" spans="1:25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9" t="str">
        <f>VLOOKUP(Таблица1[[#This Row],[Region]],Таблица5[],2,FALSE)</f>
        <v>Cassandra Brandow</v>
      </c>
      <c r="W3776" s="19" t="str">
        <f>IFERROR(VLOOKUP(Таблица1[[#This Row],[Order ID]],Таблица4[],2,FALSE),"")</f>
        <v/>
      </c>
      <c r="X3776" s="19">
        <f>NOT(IFERROR(VLOOKUP(Таблица1[[#This Row],[Order ID]],Таблица4[],2,FALSE),0))*1</f>
        <v>1</v>
      </c>
      <c r="Y3776" s="19">
        <f>IF(SUMPRODUCT(($F$2:$F3776=F3776)*1)&gt;1,0,1)</f>
        <v>0</v>
      </c>
    </row>
    <row r="3777" spans="1:25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9" t="str">
        <f>VLOOKUP(Таблица1[[#This Row],[Region]],Таблица5[],2,FALSE)</f>
        <v>Cassandra Brandow</v>
      </c>
      <c r="W3777" s="19" t="str">
        <f>IFERROR(VLOOKUP(Таблица1[[#This Row],[Order ID]],Таблица4[],2,FALSE),"")</f>
        <v/>
      </c>
      <c r="X3777" s="19">
        <f>NOT(IFERROR(VLOOKUP(Таблица1[[#This Row],[Order ID]],Таблица4[],2,FALSE),0))*1</f>
        <v>1</v>
      </c>
      <c r="Y3777" s="19">
        <f>IF(SUMPRODUCT(($F$2:$F3777=F3777)*1)&gt;1,0,1)</f>
        <v>0</v>
      </c>
    </row>
    <row r="3778" spans="1:25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9" t="str">
        <f>VLOOKUP(Таблица1[[#This Row],[Region]],Таблица5[],2,FALSE)</f>
        <v>Cassandra Brandow</v>
      </c>
      <c r="W3778" s="19" t="str">
        <f>IFERROR(VLOOKUP(Таблица1[[#This Row],[Order ID]],Таблица4[],2,FALSE),"")</f>
        <v/>
      </c>
      <c r="X3778" s="19">
        <f>NOT(IFERROR(VLOOKUP(Таблица1[[#This Row],[Order ID]],Таблица4[],2,FALSE),0))*1</f>
        <v>1</v>
      </c>
      <c r="Y3778" s="19">
        <f>IF(SUMPRODUCT(($F$2:$F3778=F3778)*1)&gt;1,0,1)</f>
        <v>0</v>
      </c>
    </row>
    <row r="3779" spans="1:25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9" t="str">
        <f>VLOOKUP(Таблица1[[#This Row],[Region]],Таблица5[],2,FALSE)</f>
        <v>Anna Andreadi</v>
      </c>
      <c r="W3779" s="19" t="str">
        <f>IFERROR(VLOOKUP(Таблица1[[#This Row],[Order ID]],Таблица4[],2,FALSE),"")</f>
        <v/>
      </c>
      <c r="X3779" s="19">
        <f>NOT(IFERROR(VLOOKUP(Таблица1[[#This Row],[Order ID]],Таблица4[],2,FALSE),0))*1</f>
        <v>1</v>
      </c>
      <c r="Y3779" s="19">
        <f>IF(SUMPRODUCT(($F$2:$F3779=F3779)*1)&gt;1,0,1)</f>
        <v>0</v>
      </c>
    </row>
    <row r="3780" spans="1:25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9" t="str">
        <f>VLOOKUP(Таблица1[[#This Row],[Region]],Таблица5[],2,FALSE)</f>
        <v>Cassandra Brandow</v>
      </c>
      <c r="W3780" s="19" t="str">
        <f>IFERROR(VLOOKUP(Таблица1[[#This Row],[Order ID]],Таблица4[],2,FALSE),"")</f>
        <v/>
      </c>
      <c r="X3780" s="19">
        <f>NOT(IFERROR(VLOOKUP(Таблица1[[#This Row],[Order ID]],Таблица4[],2,FALSE),0))*1</f>
        <v>1</v>
      </c>
      <c r="Y3780" s="19">
        <f>IF(SUMPRODUCT(($F$2:$F3780=F3780)*1)&gt;1,0,1)</f>
        <v>0</v>
      </c>
    </row>
    <row r="3781" spans="1:25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9" t="str">
        <f>VLOOKUP(Таблица1[[#This Row],[Region]],Таблица5[],2,FALSE)</f>
        <v>Chuck Magee</v>
      </c>
      <c r="W3781" s="19" t="str">
        <f>IFERROR(VLOOKUP(Таблица1[[#This Row],[Order ID]],Таблица4[],2,FALSE),"")</f>
        <v/>
      </c>
      <c r="X3781" s="19">
        <f>NOT(IFERROR(VLOOKUP(Таблица1[[#This Row],[Order ID]],Таблица4[],2,FALSE),0))*1</f>
        <v>1</v>
      </c>
      <c r="Y3781" s="19">
        <f>IF(SUMPRODUCT(($F$2:$F3781=F3781)*1)&gt;1,0,1)</f>
        <v>0</v>
      </c>
    </row>
    <row r="3782" spans="1:25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9" t="str">
        <f>VLOOKUP(Таблица1[[#This Row],[Region]],Таблица5[],2,FALSE)</f>
        <v>Kelly Williams</v>
      </c>
      <c r="W3782" s="19" t="str">
        <f>IFERROR(VLOOKUP(Таблица1[[#This Row],[Order ID]],Таблица4[],2,FALSE),"")</f>
        <v/>
      </c>
      <c r="X3782" s="19">
        <f>NOT(IFERROR(VLOOKUP(Таблица1[[#This Row],[Order ID]],Таблица4[],2,FALSE),0))*1</f>
        <v>1</v>
      </c>
      <c r="Y3782" s="19">
        <f>IF(SUMPRODUCT(($F$2:$F3782=F3782)*1)&gt;1,0,1)</f>
        <v>0</v>
      </c>
    </row>
    <row r="3783" spans="1:25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9" t="str">
        <f>VLOOKUP(Таблица1[[#This Row],[Region]],Таблица5[],2,FALSE)</f>
        <v>Chuck Magee</v>
      </c>
      <c r="W3783" s="19" t="str">
        <f>IFERROR(VLOOKUP(Таблица1[[#This Row],[Order ID]],Таблица4[],2,FALSE),"")</f>
        <v/>
      </c>
      <c r="X3783" s="19">
        <f>NOT(IFERROR(VLOOKUP(Таблица1[[#This Row],[Order ID]],Таблица4[],2,FALSE),0))*1</f>
        <v>1</v>
      </c>
      <c r="Y3783" s="19">
        <f>IF(SUMPRODUCT(($F$2:$F3783=F3783)*1)&gt;1,0,1)</f>
        <v>0</v>
      </c>
    </row>
    <row r="3784" spans="1:25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9" t="str">
        <f>VLOOKUP(Таблица1[[#This Row],[Region]],Таблица5[],2,FALSE)</f>
        <v>Cassandra Brandow</v>
      </c>
      <c r="W3784" s="19" t="str">
        <f>IFERROR(VLOOKUP(Таблица1[[#This Row],[Order ID]],Таблица4[],2,FALSE),"")</f>
        <v/>
      </c>
      <c r="X3784" s="19">
        <f>NOT(IFERROR(VLOOKUP(Таблица1[[#This Row],[Order ID]],Таблица4[],2,FALSE),0))*1</f>
        <v>1</v>
      </c>
      <c r="Y3784" s="19">
        <f>IF(SUMPRODUCT(($F$2:$F3784=F3784)*1)&gt;1,0,1)</f>
        <v>0</v>
      </c>
    </row>
    <row r="3785" spans="1:25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9" t="str">
        <f>VLOOKUP(Таблица1[[#This Row],[Region]],Таблица5[],2,FALSE)</f>
        <v>Cassandra Brandow</v>
      </c>
      <c r="W3785" s="19" t="str">
        <f>IFERROR(VLOOKUP(Таблица1[[#This Row],[Order ID]],Таблица4[],2,FALSE),"")</f>
        <v/>
      </c>
      <c r="X3785" s="19">
        <f>NOT(IFERROR(VLOOKUP(Таблица1[[#This Row],[Order ID]],Таблица4[],2,FALSE),0))*1</f>
        <v>1</v>
      </c>
      <c r="Y3785" s="19">
        <f>IF(SUMPRODUCT(($F$2:$F3785=F3785)*1)&gt;1,0,1)</f>
        <v>0</v>
      </c>
    </row>
    <row r="3786" spans="1:25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9" t="str">
        <f>VLOOKUP(Таблица1[[#This Row],[Region]],Таблица5[],2,FALSE)</f>
        <v>Cassandra Brandow</v>
      </c>
      <c r="W3786" s="19" t="str">
        <f>IFERROR(VLOOKUP(Таблица1[[#This Row],[Order ID]],Таблица4[],2,FALSE),"")</f>
        <v/>
      </c>
      <c r="X3786" s="19">
        <f>NOT(IFERROR(VLOOKUP(Таблица1[[#This Row],[Order ID]],Таблица4[],2,FALSE),0))*1</f>
        <v>1</v>
      </c>
      <c r="Y3786" s="19">
        <f>IF(SUMPRODUCT(($F$2:$F3786=F3786)*1)&gt;1,0,1)</f>
        <v>0</v>
      </c>
    </row>
    <row r="3787" spans="1:25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9" t="str">
        <f>VLOOKUP(Таблица1[[#This Row],[Region]],Таблица5[],2,FALSE)</f>
        <v>Chuck Magee</v>
      </c>
      <c r="W3787" s="19" t="str">
        <f>IFERROR(VLOOKUP(Таблица1[[#This Row],[Order ID]],Таблица4[],2,FALSE),"")</f>
        <v/>
      </c>
      <c r="X3787" s="19">
        <f>NOT(IFERROR(VLOOKUP(Таблица1[[#This Row],[Order ID]],Таблица4[],2,FALSE),0))*1</f>
        <v>1</v>
      </c>
      <c r="Y3787" s="19">
        <f>IF(SUMPRODUCT(($F$2:$F3787=F3787)*1)&gt;1,0,1)</f>
        <v>0</v>
      </c>
    </row>
    <row r="3788" spans="1:25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9" t="str">
        <f>VLOOKUP(Таблица1[[#This Row],[Region]],Таблица5[],2,FALSE)</f>
        <v>Anna Andreadi</v>
      </c>
      <c r="W3788" s="19" t="str">
        <f>IFERROR(VLOOKUP(Таблица1[[#This Row],[Order ID]],Таблица4[],2,FALSE),"")</f>
        <v/>
      </c>
      <c r="X3788" s="19">
        <f>NOT(IFERROR(VLOOKUP(Таблица1[[#This Row],[Order ID]],Таблица4[],2,FALSE),0))*1</f>
        <v>1</v>
      </c>
      <c r="Y3788" s="19">
        <f>IF(SUMPRODUCT(($F$2:$F3788=F3788)*1)&gt;1,0,1)</f>
        <v>0</v>
      </c>
    </row>
    <row r="3789" spans="1:25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9" t="str">
        <f>VLOOKUP(Таблица1[[#This Row],[Region]],Таблица5[],2,FALSE)</f>
        <v>Kelly Williams</v>
      </c>
      <c r="W3789" s="19" t="str">
        <f>IFERROR(VLOOKUP(Таблица1[[#This Row],[Order ID]],Таблица4[],2,FALSE),"")</f>
        <v/>
      </c>
      <c r="X3789" s="19">
        <f>NOT(IFERROR(VLOOKUP(Таблица1[[#This Row],[Order ID]],Таблица4[],2,FALSE),0))*1</f>
        <v>1</v>
      </c>
      <c r="Y3789" s="19">
        <f>IF(SUMPRODUCT(($F$2:$F3789=F3789)*1)&gt;1,0,1)</f>
        <v>0</v>
      </c>
    </row>
    <row r="3790" spans="1:25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9" t="str">
        <f>VLOOKUP(Таблица1[[#This Row],[Region]],Таблица5[],2,FALSE)</f>
        <v>Kelly Williams</v>
      </c>
      <c r="W3790" s="19" t="str">
        <f>IFERROR(VLOOKUP(Таблица1[[#This Row],[Order ID]],Таблица4[],2,FALSE),"")</f>
        <v/>
      </c>
      <c r="X3790" s="19">
        <f>NOT(IFERROR(VLOOKUP(Таблица1[[#This Row],[Order ID]],Таблица4[],2,FALSE),0))*1</f>
        <v>1</v>
      </c>
      <c r="Y3790" s="19">
        <f>IF(SUMPRODUCT(($F$2:$F3790=F3790)*1)&gt;1,0,1)</f>
        <v>0</v>
      </c>
    </row>
    <row r="3791" spans="1:25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9" t="str">
        <f>VLOOKUP(Таблица1[[#This Row],[Region]],Таблица5[],2,FALSE)</f>
        <v>Kelly Williams</v>
      </c>
      <c r="W3791" s="19" t="str">
        <f>IFERROR(VLOOKUP(Таблица1[[#This Row],[Order ID]],Таблица4[],2,FALSE),"")</f>
        <v/>
      </c>
      <c r="X3791" s="19">
        <f>NOT(IFERROR(VLOOKUP(Таблица1[[#This Row],[Order ID]],Таблица4[],2,FALSE),0))*1</f>
        <v>1</v>
      </c>
      <c r="Y3791" s="19">
        <f>IF(SUMPRODUCT(($F$2:$F3791=F3791)*1)&gt;1,0,1)</f>
        <v>0</v>
      </c>
    </row>
    <row r="3792" spans="1:25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9" t="str">
        <f>VLOOKUP(Таблица1[[#This Row],[Region]],Таблица5[],2,FALSE)</f>
        <v>Anna Andreadi</v>
      </c>
      <c r="W3792" s="19" t="str">
        <f>IFERROR(VLOOKUP(Таблица1[[#This Row],[Order ID]],Таблица4[],2,FALSE),"")</f>
        <v/>
      </c>
      <c r="X3792" s="19">
        <f>NOT(IFERROR(VLOOKUP(Таблица1[[#This Row],[Order ID]],Таблица4[],2,FALSE),0))*1</f>
        <v>1</v>
      </c>
      <c r="Y3792" s="19">
        <f>IF(SUMPRODUCT(($F$2:$F3792=F3792)*1)&gt;1,0,1)</f>
        <v>0</v>
      </c>
    </row>
    <row r="3793" spans="1:25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9" t="str">
        <f>VLOOKUP(Таблица1[[#This Row],[Region]],Таблица5[],2,FALSE)</f>
        <v>Chuck Magee</v>
      </c>
      <c r="W3793" s="19" t="str">
        <f>IFERROR(VLOOKUP(Таблица1[[#This Row],[Order ID]],Таблица4[],2,FALSE),"")</f>
        <v/>
      </c>
      <c r="X3793" s="19">
        <f>NOT(IFERROR(VLOOKUP(Таблица1[[#This Row],[Order ID]],Таблица4[],2,FALSE),0))*1</f>
        <v>1</v>
      </c>
      <c r="Y3793" s="19">
        <f>IF(SUMPRODUCT(($F$2:$F3793=F3793)*1)&gt;1,0,1)</f>
        <v>0</v>
      </c>
    </row>
    <row r="3794" spans="1:25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9" t="str">
        <f>VLOOKUP(Таблица1[[#This Row],[Region]],Таблица5[],2,FALSE)</f>
        <v>Chuck Magee</v>
      </c>
      <c r="W3794" s="19" t="str">
        <f>IFERROR(VLOOKUP(Таблица1[[#This Row],[Order ID]],Таблица4[],2,FALSE),"")</f>
        <v/>
      </c>
      <c r="X3794" s="19">
        <f>NOT(IFERROR(VLOOKUP(Таблица1[[#This Row],[Order ID]],Таблица4[],2,FALSE),0))*1</f>
        <v>1</v>
      </c>
      <c r="Y3794" s="19">
        <f>IF(SUMPRODUCT(($F$2:$F3794=F3794)*1)&gt;1,0,1)</f>
        <v>0</v>
      </c>
    </row>
    <row r="3795" spans="1:25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9" t="str">
        <f>VLOOKUP(Таблица1[[#This Row],[Region]],Таблица5[],2,FALSE)</f>
        <v>Chuck Magee</v>
      </c>
      <c r="W3795" s="19" t="str">
        <f>IFERROR(VLOOKUP(Таблица1[[#This Row],[Order ID]],Таблица4[],2,FALSE),"")</f>
        <v/>
      </c>
      <c r="X3795" s="19">
        <f>NOT(IFERROR(VLOOKUP(Таблица1[[#This Row],[Order ID]],Таблица4[],2,FALSE),0))*1</f>
        <v>1</v>
      </c>
      <c r="Y3795" s="19">
        <f>IF(SUMPRODUCT(($F$2:$F3795=F3795)*1)&gt;1,0,1)</f>
        <v>0</v>
      </c>
    </row>
    <row r="3796" spans="1:25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9" t="str">
        <f>VLOOKUP(Таблица1[[#This Row],[Region]],Таблица5[],2,FALSE)</f>
        <v>Anna Andreadi</v>
      </c>
      <c r="W3796" s="19" t="str">
        <f>IFERROR(VLOOKUP(Таблица1[[#This Row],[Order ID]],Таблица4[],2,FALSE),"")</f>
        <v/>
      </c>
      <c r="X3796" s="19">
        <f>NOT(IFERROR(VLOOKUP(Таблица1[[#This Row],[Order ID]],Таблица4[],2,FALSE),0))*1</f>
        <v>1</v>
      </c>
      <c r="Y3796" s="19">
        <f>IF(SUMPRODUCT(($F$2:$F3796=F3796)*1)&gt;1,0,1)</f>
        <v>1</v>
      </c>
    </row>
    <row r="3797" spans="1:25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9" t="str">
        <f>VLOOKUP(Таблица1[[#This Row],[Region]],Таблица5[],2,FALSE)</f>
        <v>Anna Andreadi</v>
      </c>
      <c r="W3797" s="19" t="str">
        <f>IFERROR(VLOOKUP(Таблица1[[#This Row],[Order ID]],Таблица4[],2,FALSE),"")</f>
        <v/>
      </c>
      <c r="X3797" s="19">
        <f>NOT(IFERROR(VLOOKUP(Таблица1[[#This Row],[Order ID]],Таблица4[],2,FALSE),0))*1</f>
        <v>1</v>
      </c>
      <c r="Y3797" s="19">
        <f>IF(SUMPRODUCT(($F$2:$F3797=F3797)*1)&gt;1,0,1)</f>
        <v>0</v>
      </c>
    </row>
    <row r="3798" spans="1:25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9" t="str">
        <f>VLOOKUP(Таблица1[[#This Row],[Region]],Таблица5[],2,FALSE)</f>
        <v>Anna Andreadi</v>
      </c>
      <c r="W3798" s="19" t="str">
        <f>IFERROR(VLOOKUP(Таблица1[[#This Row],[Order ID]],Таблица4[],2,FALSE),"")</f>
        <v/>
      </c>
      <c r="X3798" s="19">
        <f>NOT(IFERROR(VLOOKUP(Таблица1[[#This Row],[Order ID]],Таблица4[],2,FALSE),0))*1</f>
        <v>1</v>
      </c>
      <c r="Y3798" s="19">
        <f>IF(SUMPRODUCT(($F$2:$F3798=F3798)*1)&gt;1,0,1)</f>
        <v>0</v>
      </c>
    </row>
    <row r="3799" spans="1:25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9" t="str">
        <f>VLOOKUP(Таблица1[[#This Row],[Region]],Таблица5[],2,FALSE)</f>
        <v>Cassandra Brandow</v>
      </c>
      <c r="W3799" s="19" t="str">
        <f>IFERROR(VLOOKUP(Таблица1[[#This Row],[Order ID]],Таблица4[],2,FALSE),"")</f>
        <v/>
      </c>
      <c r="X3799" s="19">
        <f>NOT(IFERROR(VLOOKUP(Таблица1[[#This Row],[Order ID]],Таблица4[],2,FALSE),0))*1</f>
        <v>1</v>
      </c>
      <c r="Y3799" s="19">
        <f>IF(SUMPRODUCT(($F$2:$F3799=F3799)*1)&gt;1,0,1)</f>
        <v>0</v>
      </c>
    </row>
    <row r="3800" spans="1:25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9" t="str">
        <f>VLOOKUP(Таблица1[[#This Row],[Region]],Таблица5[],2,FALSE)</f>
        <v>Cassandra Brandow</v>
      </c>
      <c r="W3800" s="19" t="str">
        <f>IFERROR(VLOOKUP(Таблица1[[#This Row],[Order ID]],Таблица4[],2,FALSE),"")</f>
        <v/>
      </c>
      <c r="X3800" s="19">
        <f>NOT(IFERROR(VLOOKUP(Таблица1[[#This Row],[Order ID]],Таблица4[],2,FALSE),0))*1</f>
        <v>1</v>
      </c>
      <c r="Y3800" s="19">
        <f>IF(SUMPRODUCT(($F$2:$F3800=F3800)*1)&gt;1,0,1)</f>
        <v>0</v>
      </c>
    </row>
    <row r="3801" spans="1:25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9" t="str">
        <f>VLOOKUP(Таблица1[[#This Row],[Region]],Таблица5[],2,FALSE)</f>
        <v>Cassandra Brandow</v>
      </c>
      <c r="W3801" s="19" t="str">
        <f>IFERROR(VLOOKUP(Таблица1[[#This Row],[Order ID]],Таблица4[],2,FALSE),"")</f>
        <v/>
      </c>
      <c r="X3801" s="19">
        <f>NOT(IFERROR(VLOOKUP(Таблица1[[#This Row],[Order ID]],Таблица4[],2,FALSE),0))*1</f>
        <v>1</v>
      </c>
      <c r="Y3801" s="19">
        <f>IF(SUMPRODUCT(($F$2:$F3801=F3801)*1)&gt;1,0,1)</f>
        <v>0</v>
      </c>
    </row>
    <row r="3802" spans="1:25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9" t="str">
        <f>VLOOKUP(Таблица1[[#This Row],[Region]],Таблица5[],2,FALSE)</f>
        <v>Cassandra Brandow</v>
      </c>
      <c r="W3802" s="19" t="str">
        <f>IFERROR(VLOOKUP(Таблица1[[#This Row],[Order ID]],Таблица4[],2,FALSE),"")</f>
        <v/>
      </c>
      <c r="X3802" s="19">
        <f>NOT(IFERROR(VLOOKUP(Таблица1[[#This Row],[Order ID]],Таблица4[],2,FALSE),0))*1</f>
        <v>1</v>
      </c>
      <c r="Y3802" s="19">
        <f>IF(SUMPRODUCT(($F$2:$F3802=F3802)*1)&gt;1,0,1)</f>
        <v>1</v>
      </c>
    </row>
    <row r="3803" spans="1:25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9" t="str">
        <f>VLOOKUP(Таблица1[[#This Row],[Region]],Таблица5[],2,FALSE)</f>
        <v>Cassandra Brandow</v>
      </c>
      <c r="W3803" s="19" t="str">
        <f>IFERROR(VLOOKUP(Таблица1[[#This Row],[Order ID]],Таблица4[],2,FALSE),"")</f>
        <v/>
      </c>
      <c r="X3803" s="19">
        <f>NOT(IFERROR(VLOOKUP(Таблица1[[#This Row],[Order ID]],Таблица4[],2,FALSE),0))*1</f>
        <v>1</v>
      </c>
      <c r="Y3803" s="19">
        <f>IF(SUMPRODUCT(($F$2:$F3803=F3803)*1)&gt;1,0,1)</f>
        <v>0</v>
      </c>
    </row>
    <row r="3804" spans="1:25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9" t="str">
        <f>VLOOKUP(Таблица1[[#This Row],[Region]],Таблица5[],2,FALSE)</f>
        <v>Cassandra Brandow</v>
      </c>
      <c r="W3804" s="19" t="str">
        <f>IFERROR(VLOOKUP(Таблица1[[#This Row],[Order ID]],Таблица4[],2,FALSE),"")</f>
        <v/>
      </c>
      <c r="X3804" s="19">
        <f>NOT(IFERROR(VLOOKUP(Таблица1[[#This Row],[Order ID]],Таблица4[],2,FALSE),0))*1</f>
        <v>1</v>
      </c>
      <c r="Y3804" s="19">
        <f>IF(SUMPRODUCT(($F$2:$F3804=F3804)*1)&gt;1,0,1)</f>
        <v>0</v>
      </c>
    </row>
    <row r="3805" spans="1:25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9" t="str">
        <f>VLOOKUP(Таблица1[[#This Row],[Region]],Таблица5[],2,FALSE)</f>
        <v>Cassandra Brandow</v>
      </c>
      <c r="W3805" s="19" t="str">
        <f>IFERROR(VLOOKUP(Таблица1[[#This Row],[Order ID]],Таблица4[],2,FALSE),"")</f>
        <v/>
      </c>
      <c r="X3805" s="19">
        <f>NOT(IFERROR(VLOOKUP(Таблица1[[#This Row],[Order ID]],Таблица4[],2,FALSE),0))*1</f>
        <v>1</v>
      </c>
      <c r="Y3805" s="19">
        <f>IF(SUMPRODUCT(($F$2:$F3805=F3805)*1)&gt;1,0,1)</f>
        <v>0</v>
      </c>
    </row>
    <row r="3806" spans="1:25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9" t="str">
        <f>VLOOKUP(Таблица1[[#This Row],[Region]],Таблица5[],2,FALSE)</f>
        <v>Cassandra Brandow</v>
      </c>
      <c r="W3806" s="19" t="str">
        <f>IFERROR(VLOOKUP(Таблица1[[#This Row],[Order ID]],Таблица4[],2,FALSE),"")</f>
        <v/>
      </c>
      <c r="X3806" s="19">
        <f>NOT(IFERROR(VLOOKUP(Таблица1[[#This Row],[Order ID]],Таблица4[],2,FALSE),0))*1</f>
        <v>1</v>
      </c>
      <c r="Y3806" s="19">
        <f>IF(SUMPRODUCT(($F$2:$F3806=F3806)*1)&gt;1,0,1)</f>
        <v>0</v>
      </c>
    </row>
    <row r="3807" spans="1:25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9" t="str">
        <f>VLOOKUP(Таблица1[[#This Row],[Region]],Таблица5[],2,FALSE)</f>
        <v>Cassandra Brandow</v>
      </c>
      <c r="W3807" s="19" t="str">
        <f>IFERROR(VLOOKUP(Таблица1[[#This Row],[Order ID]],Таблица4[],2,FALSE),"")</f>
        <v/>
      </c>
      <c r="X3807" s="19">
        <f>NOT(IFERROR(VLOOKUP(Таблица1[[#This Row],[Order ID]],Таблица4[],2,FALSE),0))*1</f>
        <v>1</v>
      </c>
      <c r="Y3807" s="19">
        <f>IF(SUMPRODUCT(($F$2:$F3807=F3807)*1)&gt;1,0,1)</f>
        <v>0</v>
      </c>
    </row>
    <row r="3808" spans="1:25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9" t="str">
        <f>VLOOKUP(Таблица1[[#This Row],[Region]],Таблица5[],2,FALSE)</f>
        <v>Cassandra Brandow</v>
      </c>
      <c r="W3808" s="19">
        <f>IFERROR(VLOOKUP(Таблица1[[#This Row],[Order ID]],Таблица4[],2,FALSE),"")</f>
        <v>1</v>
      </c>
      <c r="X3808" s="19">
        <f>NOT(IFERROR(VLOOKUP(Таблица1[[#This Row],[Order ID]],Таблица4[],2,FALSE),0))*1</f>
        <v>0</v>
      </c>
      <c r="Y3808" s="19">
        <f>IF(SUMPRODUCT(($F$2:$F3808=F3808)*1)&gt;1,0,1)</f>
        <v>0</v>
      </c>
    </row>
    <row r="3809" spans="1:25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9" t="str">
        <f>VLOOKUP(Таблица1[[#This Row],[Region]],Таблица5[],2,FALSE)</f>
        <v>Cassandra Brandow</v>
      </c>
      <c r="W3809" s="19">
        <f>IFERROR(VLOOKUP(Таблица1[[#This Row],[Order ID]],Таблица4[],2,FALSE),"")</f>
        <v>1</v>
      </c>
      <c r="X3809" s="19">
        <f>NOT(IFERROR(VLOOKUP(Таблица1[[#This Row],[Order ID]],Таблица4[],2,FALSE),0))*1</f>
        <v>0</v>
      </c>
      <c r="Y3809" s="19">
        <f>IF(SUMPRODUCT(($F$2:$F3809=F3809)*1)&gt;1,0,1)</f>
        <v>0</v>
      </c>
    </row>
    <row r="3810" spans="1:25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9" t="str">
        <f>VLOOKUP(Таблица1[[#This Row],[Region]],Таблица5[],2,FALSE)</f>
        <v>Cassandra Brandow</v>
      </c>
      <c r="W3810" s="19">
        <f>IFERROR(VLOOKUP(Таблица1[[#This Row],[Order ID]],Таблица4[],2,FALSE),"")</f>
        <v>1</v>
      </c>
      <c r="X3810" s="19">
        <f>NOT(IFERROR(VLOOKUP(Таблица1[[#This Row],[Order ID]],Таблица4[],2,FALSE),0))*1</f>
        <v>0</v>
      </c>
      <c r="Y3810" s="19">
        <f>IF(SUMPRODUCT(($F$2:$F3810=F3810)*1)&gt;1,0,1)</f>
        <v>0</v>
      </c>
    </row>
    <row r="3811" spans="1:25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9" t="str">
        <f>VLOOKUP(Таблица1[[#This Row],[Region]],Таблица5[],2,FALSE)</f>
        <v>Cassandra Brandow</v>
      </c>
      <c r="W3811" s="19">
        <f>IFERROR(VLOOKUP(Таблица1[[#This Row],[Order ID]],Таблица4[],2,FALSE),"")</f>
        <v>1</v>
      </c>
      <c r="X3811" s="19">
        <f>NOT(IFERROR(VLOOKUP(Таблица1[[#This Row],[Order ID]],Таблица4[],2,FALSE),0))*1</f>
        <v>0</v>
      </c>
      <c r="Y3811" s="19">
        <f>IF(SUMPRODUCT(($F$2:$F3811=F3811)*1)&gt;1,0,1)</f>
        <v>0</v>
      </c>
    </row>
    <row r="3812" spans="1:25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9" t="str">
        <f>VLOOKUP(Таблица1[[#This Row],[Region]],Таблица5[],2,FALSE)</f>
        <v>Cassandra Brandow</v>
      </c>
      <c r="W3812" s="19">
        <f>IFERROR(VLOOKUP(Таблица1[[#This Row],[Order ID]],Таблица4[],2,FALSE),"")</f>
        <v>1</v>
      </c>
      <c r="X3812" s="19">
        <f>NOT(IFERROR(VLOOKUP(Таблица1[[#This Row],[Order ID]],Таблица4[],2,FALSE),0))*1</f>
        <v>0</v>
      </c>
      <c r="Y3812" s="19">
        <f>IF(SUMPRODUCT(($F$2:$F3812=F3812)*1)&gt;1,0,1)</f>
        <v>0</v>
      </c>
    </row>
    <row r="3813" spans="1:25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9" t="str">
        <f>VLOOKUP(Таблица1[[#This Row],[Region]],Таблица5[],2,FALSE)</f>
        <v>Cassandra Brandow</v>
      </c>
      <c r="W3813" s="19">
        <f>IFERROR(VLOOKUP(Таблица1[[#This Row],[Order ID]],Таблица4[],2,FALSE),"")</f>
        <v>1</v>
      </c>
      <c r="X3813" s="19">
        <f>NOT(IFERROR(VLOOKUP(Таблица1[[#This Row],[Order ID]],Таблица4[],2,FALSE),0))*1</f>
        <v>0</v>
      </c>
      <c r="Y3813" s="19">
        <f>IF(SUMPRODUCT(($F$2:$F3813=F3813)*1)&gt;1,0,1)</f>
        <v>0</v>
      </c>
    </row>
    <row r="3814" spans="1:25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9" t="str">
        <f>VLOOKUP(Таблица1[[#This Row],[Region]],Таблица5[],2,FALSE)</f>
        <v>Kelly Williams</v>
      </c>
      <c r="W3814" s="19" t="str">
        <f>IFERROR(VLOOKUP(Таблица1[[#This Row],[Order ID]],Таблица4[],2,FALSE),"")</f>
        <v/>
      </c>
      <c r="X3814" s="19">
        <f>NOT(IFERROR(VLOOKUP(Таблица1[[#This Row],[Order ID]],Таблица4[],2,FALSE),0))*1</f>
        <v>1</v>
      </c>
      <c r="Y3814" s="19">
        <f>IF(SUMPRODUCT(($F$2:$F3814=F3814)*1)&gt;1,0,1)</f>
        <v>0</v>
      </c>
    </row>
    <row r="3815" spans="1:25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9" t="str">
        <f>VLOOKUP(Таблица1[[#This Row],[Region]],Таблица5[],2,FALSE)</f>
        <v>Kelly Williams</v>
      </c>
      <c r="W3815" s="19" t="str">
        <f>IFERROR(VLOOKUP(Таблица1[[#This Row],[Order ID]],Таблица4[],2,FALSE),"")</f>
        <v/>
      </c>
      <c r="X3815" s="19">
        <f>NOT(IFERROR(VLOOKUP(Таблица1[[#This Row],[Order ID]],Таблица4[],2,FALSE),0))*1</f>
        <v>1</v>
      </c>
      <c r="Y3815" s="19">
        <f>IF(SUMPRODUCT(($F$2:$F3815=F3815)*1)&gt;1,0,1)</f>
        <v>0</v>
      </c>
    </row>
    <row r="3816" spans="1:25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9" t="str">
        <f>VLOOKUP(Таблица1[[#This Row],[Region]],Таблица5[],2,FALSE)</f>
        <v>Cassandra Brandow</v>
      </c>
      <c r="W3816" s="19" t="str">
        <f>IFERROR(VLOOKUP(Таблица1[[#This Row],[Order ID]],Таблица4[],2,FALSE),"")</f>
        <v/>
      </c>
      <c r="X3816" s="19">
        <f>NOT(IFERROR(VLOOKUP(Таблица1[[#This Row],[Order ID]],Таблица4[],2,FALSE),0))*1</f>
        <v>1</v>
      </c>
      <c r="Y3816" s="19">
        <f>IF(SUMPRODUCT(($F$2:$F3816=F3816)*1)&gt;1,0,1)</f>
        <v>0</v>
      </c>
    </row>
    <row r="3817" spans="1:25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9" t="str">
        <f>VLOOKUP(Таблица1[[#This Row],[Region]],Таблица5[],2,FALSE)</f>
        <v>Cassandra Brandow</v>
      </c>
      <c r="W3817" s="19" t="str">
        <f>IFERROR(VLOOKUP(Таблица1[[#This Row],[Order ID]],Таблица4[],2,FALSE),"")</f>
        <v/>
      </c>
      <c r="X3817" s="19">
        <f>NOT(IFERROR(VLOOKUP(Таблица1[[#This Row],[Order ID]],Таблица4[],2,FALSE),0))*1</f>
        <v>1</v>
      </c>
      <c r="Y3817" s="19">
        <f>IF(SUMPRODUCT(($F$2:$F3817=F3817)*1)&gt;1,0,1)</f>
        <v>0</v>
      </c>
    </row>
    <row r="3818" spans="1:25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9" t="str">
        <f>VLOOKUP(Таблица1[[#This Row],[Region]],Таблица5[],2,FALSE)</f>
        <v>Cassandra Brandow</v>
      </c>
      <c r="W3818" s="19" t="str">
        <f>IFERROR(VLOOKUP(Таблица1[[#This Row],[Order ID]],Таблица4[],2,FALSE),"")</f>
        <v/>
      </c>
      <c r="X3818" s="19">
        <f>NOT(IFERROR(VLOOKUP(Таблица1[[#This Row],[Order ID]],Таблица4[],2,FALSE),0))*1</f>
        <v>1</v>
      </c>
      <c r="Y3818" s="19">
        <f>IF(SUMPRODUCT(($F$2:$F3818=F3818)*1)&gt;1,0,1)</f>
        <v>0</v>
      </c>
    </row>
    <row r="3819" spans="1:25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9" t="str">
        <f>VLOOKUP(Таблица1[[#This Row],[Region]],Таблица5[],2,FALSE)</f>
        <v>Cassandra Brandow</v>
      </c>
      <c r="W3819" s="19" t="str">
        <f>IFERROR(VLOOKUP(Таблица1[[#This Row],[Order ID]],Таблица4[],2,FALSE),"")</f>
        <v/>
      </c>
      <c r="X3819" s="19">
        <f>NOT(IFERROR(VLOOKUP(Таблица1[[#This Row],[Order ID]],Таблица4[],2,FALSE),0))*1</f>
        <v>1</v>
      </c>
      <c r="Y3819" s="19">
        <f>IF(SUMPRODUCT(($F$2:$F3819=F3819)*1)&gt;1,0,1)</f>
        <v>0</v>
      </c>
    </row>
    <row r="3820" spans="1:25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9" t="str">
        <f>VLOOKUP(Таблица1[[#This Row],[Region]],Таблица5[],2,FALSE)</f>
        <v>Cassandra Brandow</v>
      </c>
      <c r="W3820" s="19" t="str">
        <f>IFERROR(VLOOKUP(Таблица1[[#This Row],[Order ID]],Таблица4[],2,FALSE),"")</f>
        <v/>
      </c>
      <c r="X3820" s="19">
        <f>NOT(IFERROR(VLOOKUP(Таблица1[[#This Row],[Order ID]],Таблица4[],2,FALSE),0))*1</f>
        <v>1</v>
      </c>
      <c r="Y3820" s="19">
        <f>IF(SUMPRODUCT(($F$2:$F3820=F3820)*1)&gt;1,0,1)</f>
        <v>0</v>
      </c>
    </row>
    <row r="3821" spans="1:25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9" t="str">
        <f>VLOOKUP(Таблица1[[#This Row],[Region]],Таблица5[],2,FALSE)</f>
        <v>Chuck Magee</v>
      </c>
      <c r="W3821" s="19" t="str">
        <f>IFERROR(VLOOKUP(Таблица1[[#This Row],[Order ID]],Таблица4[],2,FALSE),"")</f>
        <v/>
      </c>
      <c r="X3821" s="19">
        <f>NOT(IFERROR(VLOOKUP(Таблица1[[#This Row],[Order ID]],Таблица4[],2,FALSE),0))*1</f>
        <v>1</v>
      </c>
      <c r="Y3821" s="19">
        <f>IF(SUMPRODUCT(($F$2:$F3821=F3821)*1)&gt;1,0,1)</f>
        <v>0</v>
      </c>
    </row>
    <row r="3822" spans="1:25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9" t="str">
        <f>VLOOKUP(Таблица1[[#This Row],[Region]],Таблица5[],2,FALSE)</f>
        <v>Chuck Magee</v>
      </c>
      <c r="W3822" s="19" t="str">
        <f>IFERROR(VLOOKUP(Таблица1[[#This Row],[Order ID]],Таблица4[],2,FALSE),"")</f>
        <v/>
      </c>
      <c r="X3822" s="19">
        <f>NOT(IFERROR(VLOOKUP(Таблица1[[#This Row],[Order ID]],Таблица4[],2,FALSE),0))*1</f>
        <v>1</v>
      </c>
      <c r="Y3822" s="19">
        <f>IF(SUMPRODUCT(($F$2:$F3822=F3822)*1)&gt;1,0,1)</f>
        <v>0</v>
      </c>
    </row>
    <row r="3823" spans="1:25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9" t="str">
        <f>VLOOKUP(Таблица1[[#This Row],[Region]],Таблица5[],2,FALSE)</f>
        <v>Chuck Magee</v>
      </c>
      <c r="W3823" s="19" t="str">
        <f>IFERROR(VLOOKUP(Таблица1[[#This Row],[Order ID]],Таблица4[],2,FALSE),"")</f>
        <v/>
      </c>
      <c r="X3823" s="19">
        <f>NOT(IFERROR(VLOOKUP(Таблица1[[#This Row],[Order ID]],Таблица4[],2,FALSE),0))*1</f>
        <v>1</v>
      </c>
      <c r="Y3823" s="19">
        <f>IF(SUMPRODUCT(($F$2:$F3823=F3823)*1)&gt;1,0,1)</f>
        <v>0</v>
      </c>
    </row>
    <row r="3824" spans="1:25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9" t="str">
        <f>VLOOKUP(Таблица1[[#This Row],[Region]],Таблица5[],2,FALSE)</f>
        <v>Chuck Magee</v>
      </c>
      <c r="W3824" s="19" t="str">
        <f>IFERROR(VLOOKUP(Таблица1[[#This Row],[Order ID]],Таблица4[],2,FALSE),"")</f>
        <v/>
      </c>
      <c r="X3824" s="19">
        <f>NOT(IFERROR(VLOOKUP(Таблица1[[#This Row],[Order ID]],Таблица4[],2,FALSE),0))*1</f>
        <v>1</v>
      </c>
      <c r="Y3824" s="19">
        <f>IF(SUMPRODUCT(($F$2:$F3824=F3824)*1)&gt;1,0,1)</f>
        <v>0</v>
      </c>
    </row>
    <row r="3825" spans="1:25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9" t="str">
        <f>VLOOKUP(Таблица1[[#This Row],[Region]],Таблица5[],2,FALSE)</f>
        <v>Chuck Magee</v>
      </c>
      <c r="W3825" s="19">
        <f>IFERROR(VLOOKUP(Таблица1[[#This Row],[Order ID]],Таблица4[],2,FALSE),"")</f>
        <v>1</v>
      </c>
      <c r="X3825" s="19">
        <f>NOT(IFERROR(VLOOKUP(Таблица1[[#This Row],[Order ID]],Таблица4[],2,FALSE),0))*1</f>
        <v>0</v>
      </c>
      <c r="Y3825" s="19">
        <f>IF(SUMPRODUCT(($F$2:$F3825=F3825)*1)&gt;1,0,1)</f>
        <v>0</v>
      </c>
    </row>
    <row r="3826" spans="1:25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9" t="str">
        <f>VLOOKUP(Таблица1[[#This Row],[Region]],Таблица5[],2,FALSE)</f>
        <v>Chuck Magee</v>
      </c>
      <c r="W3826" s="19">
        <f>IFERROR(VLOOKUP(Таблица1[[#This Row],[Order ID]],Таблица4[],2,FALSE),"")</f>
        <v>1</v>
      </c>
      <c r="X3826" s="19">
        <f>NOT(IFERROR(VLOOKUP(Таблица1[[#This Row],[Order ID]],Таблица4[],2,FALSE),0))*1</f>
        <v>0</v>
      </c>
      <c r="Y3826" s="19">
        <f>IF(SUMPRODUCT(($F$2:$F3826=F3826)*1)&gt;1,0,1)</f>
        <v>0</v>
      </c>
    </row>
    <row r="3827" spans="1:25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9" t="str">
        <f>VLOOKUP(Таблица1[[#This Row],[Region]],Таблица5[],2,FALSE)</f>
        <v>Chuck Magee</v>
      </c>
      <c r="W3827" s="19">
        <f>IFERROR(VLOOKUP(Таблица1[[#This Row],[Order ID]],Таблица4[],2,FALSE),"")</f>
        <v>1</v>
      </c>
      <c r="X3827" s="19">
        <f>NOT(IFERROR(VLOOKUP(Таблица1[[#This Row],[Order ID]],Таблица4[],2,FALSE),0))*1</f>
        <v>0</v>
      </c>
      <c r="Y3827" s="19">
        <f>IF(SUMPRODUCT(($F$2:$F3827=F3827)*1)&gt;1,0,1)</f>
        <v>0</v>
      </c>
    </row>
    <row r="3828" spans="1:25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9" t="str">
        <f>VLOOKUP(Таблица1[[#This Row],[Region]],Таблица5[],2,FALSE)</f>
        <v>Kelly Williams</v>
      </c>
      <c r="W3828" s="19" t="str">
        <f>IFERROR(VLOOKUP(Таблица1[[#This Row],[Order ID]],Таблица4[],2,FALSE),"")</f>
        <v/>
      </c>
      <c r="X3828" s="19">
        <f>NOT(IFERROR(VLOOKUP(Таблица1[[#This Row],[Order ID]],Таблица4[],2,FALSE),0))*1</f>
        <v>1</v>
      </c>
      <c r="Y3828" s="19">
        <f>IF(SUMPRODUCT(($F$2:$F3828=F3828)*1)&gt;1,0,1)</f>
        <v>0</v>
      </c>
    </row>
    <row r="3829" spans="1:25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9" t="str">
        <f>VLOOKUP(Таблица1[[#This Row],[Region]],Таблица5[],2,FALSE)</f>
        <v>Kelly Williams</v>
      </c>
      <c r="W3829" s="19" t="str">
        <f>IFERROR(VLOOKUP(Таблица1[[#This Row],[Order ID]],Таблица4[],2,FALSE),"")</f>
        <v/>
      </c>
      <c r="X3829" s="19">
        <f>NOT(IFERROR(VLOOKUP(Таблица1[[#This Row],[Order ID]],Таблица4[],2,FALSE),0))*1</f>
        <v>1</v>
      </c>
      <c r="Y3829" s="19">
        <f>IF(SUMPRODUCT(($F$2:$F3829=F3829)*1)&gt;1,0,1)</f>
        <v>0</v>
      </c>
    </row>
    <row r="3830" spans="1:25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9" t="str">
        <f>VLOOKUP(Таблица1[[#This Row],[Region]],Таблица5[],2,FALSE)</f>
        <v>Kelly Williams</v>
      </c>
      <c r="W3830" s="19" t="str">
        <f>IFERROR(VLOOKUP(Таблица1[[#This Row],[Order ID]],Таблица4[],2,FALSE),"")</f>
        <v/>
      </c>
      <c r="X3830" s="19">
        <f>NOT(IFERROR(VLOOKUP(Таблица1[[#This Row],[Order ID]],Таблица4[],2,FALSE),0))*1</f>
        <v>1</v>
      </c>
      <c r="Y3830" s="19">
        <f>IF(SUMPRODUCT(($F$2:$F3830=F3830)*1)&gt;1,0,1)</f>
        <v>0</v>
      </c>
    </row>
    <row r="3831" spans="1:25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9" t="str">
        <f>VLOOKUP(Таблица1[[#This Row],[Region]],Таблица5[],2,FALSE)</f>
        <v>Kelly Williams</v>
      </c>
      <c r="W3831" s="19" t="str">
        <f>IFERROR(VLOOKUP(Таблица1[[#This Row],[Order ID]],Таблица4[],2,FALSE),"")</f>
        <v/>
      </c>
      <c r="X3831" s="19">
        <f>NOT(IFERROR(VLOOKUP(Таблица1[[#This Row],[Order ID]],Таблица4[],2,FALSE),0))*1</f>
        <v>1</v>
      </c>
      <c r="Y3831" s="19">
        <f>IF(SUMPRODUCT(($F$2:$F3831=F3831)*1)&gt;1,0,1)</f>
        <v>0</v>
      </c>
    </row>
    <row r="3832" spans="1:25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9" t="str">
        <f>VLOOKUP(Таблица1[[#This Row],[Region]],Таблица5[],2,FALSE)</f>
        <v>Kelly Williams</v>
      </c>
      <c r="W3832" s="19" t="str">
        <f>IFERROR(VLOOKUP(Таблица1[[#This Row],[Order ID]],Таблица4[],2,FALSE),"")</f>
        <v/>
      </c>
      <c r="X3832" s="19">
        <f>NOT(IFERROR(VLOOKUP(Таблица1[[#This Row],[Order ID]],Таблица4[],2,FALSE),0))*1</f>
        <v>1</v>
      </c>
      <c r="Y3832" s="19">
        <f>IF(SUMPRODUCT(($F$2:$F3832=F3832)*1)&gt;1,0,1)</f>
        <v>0</v>
      </c>
    </row>
    <row r="3833" spans="1:25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9" t="str">
        <f>VLOOKUP(Таблица1[[#This Row],[Region]],Таблица5[],2,FALSE)</f>
        <v>Chuck Magee</v>
      </c>
      <c r="W3833" s="19" t="str">
        <f>IFERROR(VLOOKUP(Таблица1[[#This Row],[Order ID]],Таблица4[],2,FALSE),"")</f>
        <v/>
      </c>
      <c r="X3833" s="19">
        <f>NOT(IFERROR(VLOOKUP(Таблица1[[#This Row],[Order ID]],Таблица4[],2,FALSE),0))*1</f>
        <v>1</v>
      </c>
      <c r="Y3833" s="19">
        <f>IF(SUMPRODUCT(($F$2:$F3833=F3833)*1)&gt;1,0,1)</f>
        <v>1</v>
      </c>
    </row>
    <row r="3834" spans="1:25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9" t="str">
        <f>VLOOKUP(Таблица1[[#This Row],[Region]],Таблица5[],2,FALSE)</f>
        <v>Chuck Magee</v>
      </c>
      <c r="W3834" s="19" t="str">
        <f>IFERROR(VLOOKUP(Таблица1[[#This Row],[Order ID]],Таблица4[],2,FALSE),"")</f>
        <v/>
      </c>
      <c r="X3834" s="19">
        <f>NOT(IFERROR(VLOOKUP(Таблица1[[#This Row],[Order ID]],Таблица4[],2,FALSE),0))*1</f>
        <v>1</v>
      </c>
      <c r="Y3834" s="19">
        <f>IF(SUMPRODUCT(($F$2:$F3834=F3834)*1)&gt;1,0,1)</f>
        <v>0</v>
      </c>
    </row>
    <row r="3835" spans="1:25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9" t="str">
        <f>VLOOKUP(Таблица1[[#This Row],[Region]],Таблица5[],2,FALSE)</f>
        <v>Chuck Magee</v>
      </c>
      <c r="W3835" s="19" t="str">
        <f>IFERROR(VLOOKUP(Таблица1[[#This Row],[Order ID]],Таблица4[],2,FALSE),"")</f>
        <v/>
      </c>
      <c r="X3835" s="19">
        <f>NOT(IFERROR(VLOOKUP(Таблица1[[#This Row],[Order ID]],Таблица4[],2,FALSE),0))*1</f>
        <v>1</v>
      </c>
      <c r="Y3835" s="19">
        <f>IF(SUMPRODUCT(($F$2:$F3835=F3835)*1)&gt;1,0,1)</f>
        <v>0</v>
      </c>
    </row>
    <row r="3836" spans="1:25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9" t="str">
        <f>VLOOKUP(Таблица1[[#This Row],[Region]],Таблица5[],2,FALSE)</f>
        <v>Chuck Magee</v>
      </c>
      <c r="W3836" s="19" t="str">
        <f>IFERROR(VLOOKUP(Таблица1[[#This Row],[Order ID]],Таблица4[],2,FALSE),"")</f>
        <v/>
      </c>
      <c r="X3836" s="19">
        <f>NOT(IFERROR(VLOOKUP(Таблица1[[#This Row],[Order ID]],Таблица4[],2,FALSE),0))*1</f>
        <v>1</v>
      </c>
      <c r="Y3836" s="19">
        <f>IF(SUMPRODUCT(($F$2:$F3836=F3836)*1)&gt;1,0,1)</f>
        <v>0</v>
      </c>
    </row>
    <row r="3837" spans="1:25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9" t="str">
        <f>VLOOKUP(Таблица1[[#This Row],[Region]],Таблица5[],2,FALSE)</f>
        <v>Anna Andreadi</v>
      </c>
      <c r="W3837" s="19" t="str">
        <f>IFERROR(VLOOKUP(Таблица1[[#This Row],[Order ID]],Таблица4[],2,FALSE),"")</f>
        <v/>
      </c>
      <c r="X3837" s="19">
        <f>NOT(IFERROR(VLOOKUP(Таблица1[[#This Row],[Order ID]],Таблица4[],2,FALSE),0))*1</f>
        <v>1</v>
      </c>
      <c r="Y3837" s="19">
        <f>IF(SUMPRODUCT(($F$2:$F3837=F3837)*1)&gt;1,0,1)</f>
        <v>0</v>
      </c>
    </row>
    <row r="3838" spans="1:25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9" t="str">
        <f>VLOOKUP(Таблица1[[#This Row],[Region]],Таблица5[],2,FALSE)</f>
        <v>Anna Andreadi</v>
      </c>
      <c r="W3838" s="19" t="str">
        <f>IFERROR(VLOOKUP(Таблица1[[#This Row],[Order ID]],Таблица4[],2,FALSE),"")</f>
        <v/>
      </c>
      <c r="X3838" s="19">
        <f>NOT(IFERROR(VLOOKUP(Таблица1[[#This Row],[Order ID]],Таблица4[],2,FALSE),0))*1</f>
        <v>1</v>
      </c>
      <c r="Y3838" s="19">
        <f>IF(SUMPRODUCT(($F$2:$F3838=F3838)*1)&gt;1,0,1)</f>
        <v>0</v>
      </c>
    </row>
    <row r="3839" spans="1:25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9" t="str">
        <f>VLOOKUP(Таблица1[[#This Row],[Region]],Таблица5[],2,FALSE)</f>
        <v>Anna Andreadi</v>
      </c>
      <c r="W3839" s="19" t="str">
        <f>IFERROR(VLOOKUP(Таблица1[[#This Row],[Order ID]],Таблица4[],2,FALSE),"")</f>
        <v/>
      </c>
      <c r="X3839" s="19">
        <f>NOT(IFERROR(VLOOKUP(Таблица1[[#This Row],[Order ID]],Таблица4[],2,FALSE),0))*1</f>
        <v>1</v>
      </c>
      <c r="Y3839" s="19">
        <f>IF(SUMPRODUCT(($F$2:$F3839=F3839)*1)&gt;1,0,1)</f>
        <v>0</v>
      </c>
    </row>
    <row r="3840" spans="1:25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9" t="str">
        <f>VLOOKUP(Таблица1[[#This Row],[Region]],Таблица5[],2,FALSE)</f>
        <v>Anna Andreadi</v>
      </c>
      <c r="W3840" s="19" t="str">
        <f>IFERROR(VLOOKUP(Таблица1[[#This Row],[Order ID]],Таблица4[],2,FALSE),"")</f>
        <v/>
      </c>
      <c r="X3840" s="19">
        <f>NOT(IFERROR(VLOOKUP(Таблица1[[#This Row],[Order ID]],Таблица4[],2,FALSE),0))*1</f>
        <v>1</v>
      </c>
      <c r="Y3840" s="19">
        <f>IF(SUMPRODUCT(($F$2:$F3840=F3840)*1)&gt;1,0,1)</f>
        <v>0</v>
      </c>
    </row>
    <row r="3841" spans="1:25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9" t="str">
        <f>VLOOKUP(Таблица1[[#This Row],[Region]],Таблица5[],2,FALSE)</f>
        <v>Anna Andreadi</v>
      </c>
      <c r="W3841" s="19" t="str">
        <f>IFERROR(VLOOKUP(Таблица1[[#This Row],[Order ID]],Таблица4[],2,FALSE),"")</f>
        <v/>
      </c>
      <c r="X3841" s="19">
        <f>NOT(IFERROR(VLOOKUP(Таблица1[[#This Row],[Order ID]],Таблица4[],2,FALSE),0))*1</f>
        <v>1</v>
      </c>
      <c r="Y3841" s="19">
        <f>IF(SUMPRODUCT(($F$2:$F3841=F3841)*1)&gt;1,0,1)</f>
        <v>0</v>
      </c>
    </row>
    <row r="3842" spans="1:25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9" t="str">
        <f>VLOOKUP(Таблица1[[#This Row],[Region]],Таблица5[],2,FALSE)</f>
        <v>Anna Andreadi</v>
      </c>
      <c r="W3842" s="19" t="str">
        <f>IFERROR(VLOOKUP(Таблица1[[#This Row],[Order ID]],Таблица4[],2,FALSE),"")</f>
        <v/>
      </c>
      <c r="X3842" s="19">
        <f>NOT(IFERROR(VLOOKUP(Таблица1[[#This Row],[Order ID]],Таблица4[],2,FALSE),0))*1</f>
        <v>1</v>
      </c>
      <c r="Y3842" s="19">
        <f>IF(SUMPRODUCT(($F$2:$F3842=F3842)*1)&gt;1,0,1)</f>
        <v>0</v>
      </c>
    </row>
    <row r="3843" spans="1:25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9" t="str">
        <f>VLOOKUP(Таблица1[[#This Row],[Region]],Таблица5[],2,FALSE)</f>
        <v>Cassandra Brandow</v>
      </c>
      <c r="W3843" s="19" t="str">
        <f>IFERROR(VLOOKUP(Таблица1[[#This Row],[Order ID]],Таблица4[],2,FALSE),"")</f>
        <v/>
      </c>
      <c r="X3843" s="19">
        <f>NOT(IFERROR(VLOOKUP(Таблица1[[#This Row],[Order ID]],Таблица4[],2,FALSE),0))*1</f>
        <v>1</v>
      </c>
      <c r="Y3843" s="19">
        <f>IF(SUMPRODUCT(($F$2:$F3843=F3843)*1)&gt;1,0,1)</f>
        <v>1</v>
      </c>
    </row>
    <row r="3844" spans="1:25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9" t="str">
        <f>VLOOKUP(Таблица1[[#This Row],[Region]],Таблица5[],2,FALSE)</f>
        <v>Anna Andreadi</v>
      </c>
      <c r="W3844" s="19" t="str">
        <f>IFERROR(VLOOKUP(Таблица1[[#This Row],[Order ID]],Таблица4[],2,FALSE),"")</f>
        <v/>
      </c>
      <c r="X3844" s="19">
        <f>NOT(IFERROR(VLOOKUP(Таблица1[[#This Row],[Order ID]],Таблица4[],2,FALSE),0))*1</f>
        <v>1</v>
      </c>
      <c r="Y3844" s="19">
        <f>IF(SUMPRODUCT(($F$2:$F3844=F3844)*1)&gt;1,0,1)</f>
        <v>0</v>
      </c>
    </row>
    <row r="3845" spans="1:25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9" t="str">
        <f>VLOOKUP(Таблица1[[#This Row],[Region]],Таблица5[],2,FALSE)</f>
        <v>Anna Andreadi</v>
      </c>
      <c r="W3845" s="19" t="str">
        <f>IFERROR(VLOOKUP(Таблица1[[#This Row],[Order ID]],Таблица4[],2,FALSE),"")</f>
        <v/>
      </c>
      <c r="X3845" s="19">
        <f>NOT(IFERROR(VLOOKUP(Таблица1[[#This Row],[Order ID]],Таблица4[],2,FALSE),0))*1</f>
        <v>1</v>
      </c>
      <c r="Y3845" s="19">
        <f>IF(SUMPRODUCT(($F$2:$F3845=F3845)*1)&gt;1,0,1)</f>
        <v>0</v>
      </c>
    </row>
    <row r="3846" spans="1:25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9" t="str">
        <f>VLOOKUP(Таблица1[[#This Row],[Region]],Таблица5[],2,FALSE)</f>
        <v>Anna Andreadi</v>
      </c>
      <c r="W3846" s="19" t="str">
        <f>IFERROR(VLOOKUP(Таблица1[[#This Row],[Order ID]],Таблица4[],2,FALSE),"")</f>
        <v/>
      </c>
      <c r="X3846" s="19">
        <f>NOT(IFERROR(VLOOKUP(Таблица1[[#This Row],[Order ID]],Таблица4[],2,FALSE),0))*1</f>
        <v>1</v>
      </c>
      <c r="Y3846" s="19">
        <f>IF(SUMPRODUCT(($F$2:$F3846=F3846)*1)&gt;1,0,1)</f>
        <v>0</v>
      </c>
    </row>
    <row r="3847" spans="1:25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9" t="str">
        <f>VLOOKUP(Таблица1[[#This Row],[Region]],Таблица5[],2,FALSE)</f>
        <v>Anna Andreadi</v>
      </c>
      <c r="W3847" s="19" t="str">
        <f>IFERROR(VLOOKUP(Таблица1[[#This Row],[Order ID]],Таблица4[],2,FALSE),"")</f>
        <v/>
      </c>
      <c r="X3847" s="19">
        <f>NOT(IFERROR(VLOOKUP(Таблица1[[#This Row],[Order ID]],Таблица4[],2,FALSE),0))*1</f>
        <v>1</v>
      </c>
      <c r="Y3847" s="19">
        <f>IF(SUMPRODUCT(($F$2:$F3847=F3847)*1)&gt;1,0,1)</f>
        <v>0</v>
      </c>
    </row>
    <row r="3848" spans="1:25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9" t="str">
        <f>VLOOKUP(Таблица1[[#This Row],[Region]],Таблица5[],2,FALSE)</f>
        <v>Anna Andreadi</v>
      </c>
      <c r="W3848" s="19" t="str">
        <f>IFERROR(VLOOKUP(Таблица1[[#This Row],[Order ID]],Таблица4[],2,FALSE),"")</f>
        <v/>
      </c>
      <c r="X3848" s="19">
        <f>NOT(IFERROR(VLOOKUP(Таблица1[[#This Row],[Order ID]],Таблица4[],2,FALSE),0))*1</f>
        <v>1</v>
      </c>
      <c r="Y3848" s="19">
        <f>IF(SUMPRODUCT(($F$2:$F3848=F3848)*1)&gt;1,0,1)</f>
        <v>0</v>
      </c>
    </row>
    <row r="3849" spans="1:25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9" t="str">
        <f>VLOOKUP(Таблица1[[#This Row],[Region]],Таблица5[],2,FALSE)</f>
        <v>Kelly Williams</v>
      </c>
      <c r="W3849" s="19" t="str">
        <f>IFERROR(VLOOKUP(Таблица1[[#This Row],[Order ID]],Таблица4[],2,FALSE),"")</f>
        <v/>
      </c>
      <c r="X3849" s="19">
        <f>NOT(IFERROR(VLOOKUP(Таблица1[[#This Row],[Order ID]],Таблица4[],2,FALSE),0))*1</f>
        <v>1</v>
      </c>
      <c r="Y3849" s="19">
        <f>IF(SUMPRODUCT(($F$2:$F3849=F3849)*1)&gt;1,0,1)</f>
        <v>0</v>
      </c>
    </row>
    <row r="3850" spans="1:25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9" t="str">
        <f>VLOOKUP(Таблица1[[#This Row],[Region]],Таблица5[],2,FALSE)</f>
        <v>Cassandra Brandow</v>
      </c>
      <c r="W3850" s="19" t="str">
        <f>IFERROR(VLOOKUP(Таблица1[[#This Row],[Order ID]],Таблица4[],2,FALSE),"")</f>
        <v/>
      </c>
      <c r="X3850" s="19">
        <f>NOT(IFERROR(VLOOKUP(Таблица1[[#This Row],[Order ID]],Таблица4[],2,FALSE),0))*1</f>
        <v>1</v>
      </c>
      <c r="Y3850" s="19">
        <f>IF(SUMPRODUCT(($F$2:$F3850=F3850)*1)&gt;1,0,1)</f>
        <v>0</v>
      </c>
    </row>
    <row r="3851" spans="1:25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9" t="str">
        <f>VLOOKUP(Таблица1[[#This Row],[Region]],Таблица5[],2,FALSE)</f>
        <v>Cassandra Brandow</v>
      </c>
      <c r="W3851" s="19" t="str">
        <f>IFERROR(VLOOKUP(Таблица1[[#This Row],[Order ID]],Таблица4[],2,FALSE),"")</f>
        <v/>
      </c>
      <c r="X3851" s="19">
        <f>NOT(IFERROR(VLOOKUP(Таблица1[[#This Row],[Order ID]],Таблица4[],2,FALSE),0))*1</f>
        <v>1</v>
      </c>
      <c r="Y3851" s="19">
        <f>IF(SUMPRODUCT(($F$2:$F3851=F3851)*1)&gt;1,0,1)</f>
        <v>0</v>
      </c>
    </row>
    <row r="3852" spans="1:25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9" t="str">
        <f>VLOOKUP(Таблица1[[#This Row],[Region]],Таблица5[],2,FALSE)</f>
        <v>Kelly Williams</v>
      </c>
      <c r="W3852" s="19" t="str">
        <f>IFERROR(VLOOKUP(Таблица1[[#This Row],[Order ID]],Таблица4[],2,FALSE),"")</f>
        <v/>
      </c>
      <c r="X3852" s="19">
        <f>NOT(IFERROR(VLOOKUP(Таблица1[[#This Row],[Order ID]],Таблица4[],2,FALSE),0))*1</f>
        <v>1</v>
      </c>
      <c r="Y3852" s="19">
        <f>IF(SUMPRODUCT(($F$2:$F3852=F3852)*1)&gt;1,0,1)</f>
        <v>0</v>
      </c>
    </row>
    <row r="3853" spans="1:25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9" t="str">
        <f>VLOOKUP(Таблица1[[#This Row],[Region]],Таблица5[],2,FALSE)</f>
        <v>Chuck Magee</v>
      </c>
      <c r="W3853" s="19" t="str">
        <f>IFERROR(VLOOKUP(Таблица1[[#This Row],[Order ID]],Таблица4[],2,FALSE),"")</f>
        <v/>
      </c>
      <c r="X3853" s="19">
        <f>NOT(IFERROR(VLOOKUP(Таблица1[[#This Row],[Order ID]],Таблица4[],2,FALSE),0))*1</f>
        <v>1</v>
      </c>
      <c r="Y3853" s="19">
        <f>IF(SUMPRODUCT(($F$2:$F3853=F3853)*1)&gt;1,0,1)</f>
        <v>1</v>
      </c>
    </row>
    <row r="3854" spans="1:25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9" t="str">
        <f>VLOOKUP(Таблица1[[#This Row],[Region]],Таблица5[],2,FALSE)</f>
        <v>Kelly Williams</v>
      </c>
      <c r="W3854" s="19" t="str">
        <f>IFERROR(VLOOKUP(Таблица1[[#This Row],[Order ID]],Таблица4[],2,FALSE),"")</f>
        <v/>
      </c>
      <c r="X3854" s="19">
        <f>NOT(IFERROR(VLOOKUP(Таблица1[[#This Row],[Order ID]],Таблица4[],2,FALSE),0))*1</f>
        <v>1</v>
      </c>
      <c r="Y3854" s="19">
        <f>IF(SUMPRODUCT(($F$2:$F3854=F3854)*1)&gt;1,0,1)</f>
        <v>0</v>
      </c>
    </row>
    <row r="3855" spans="1:25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9" t="str">
        <f>VLOOKUP(Таблица1[[#This Row],[Region]],Таблица5[],2,FALSE)</f>
        <v>Anna Andreadi</v>
      </c>
      <c r="W3855" s="19" t="str">
        <f>IFERROR(VLOOKUP(Таблица1[[#This Row],[Order ID]],Таблица4[],2,FALSE),"")</f>
        <v/>
      </c>
      <c r="X3855" s="19">
        <f>NOT(IFERROR(VLOOKUP(Таблица1[[#This Row],[Order ID]],Таблица4[],2,FALSE),0))*1</f>
        <v>1</v>
      </c>
      <c r="Y3855" s="19">
        <f>IF(SUMPRODUCT(($F$2:$F3855=F3855)*1)&gt;1,0,1)</f>
        <v>0</v>
      </c>
    </row>
    <row r="3856" spans="1:25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9" t="str">
        <f>VLOOKUP(Таблица1[[#This Row],[Region]],Таблица5[],2,FALSE)</f>
        <v>Anna Andreadi</v>
      </c>
      <c r="W3856" s="19" t="str">
        <f>IFERROR(VLOOKUP(Таблица1[[#This Row],[Order ID]],Таблица4[],2,FALSE),"")</f>
        <v/>
      </c>
      <c r="X3856" s="19">
        <f>NOT(IFERROR(VLOOKUP(Таблица1[[#This Row],[Order ID]],Таблица4[],2,FALSE),0))*1</f>
        <v>1</v>
      </c>
      <c r="Y3856" s="19">
        <f>IF(SUMPRODUCT(($F$2:$F3856=F3856)*1)&gt;1,0,1)</f>
        <v>0</v>
      </c>
    </row>
    <row r="3857" spans="1:25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9" t="str">
        <f>VLOOKUP(Таблица1[[#This Row],[Region]],Таблица5[],2,FALSE)</f>
        <v>Kelly Williams</v>
      </c>
      <c r="W3857" s="19" t="str">
        <f>IFERROR(VLOOKUP(Таблица1[[#This Row],[Order ID]],Таблица4[],2,FALSE),"")</f>
        <v/>
      </c>
      <c r="X3857" s="19">
        <f>NOT(IFERROR(VLOOKUP(Таблица1[[#This Row],[Order ID]],Таблица4[],2,FALSE),0))*1</f>
        <v>1</v>
      </c>
      <c r="Y3857" s="19">
        <f>IF(SUMPRODUCT(($F$2:$F3857=F3857)*1)&gt;1,0,1)</f>
        <v>0</v>
      </c>
    </row>
    <row r="3858" spans="1:25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9" t="str">
        <f>VLOOKUP(Таблица1[[#This Row],[Region]],Таблица5[],2,FALSE)</f>
        <v>Kelly Williams</v>
      </c>
      <c r="W3858" s="19" t="str">
        <f>IFERROR(VLOOKUP(Таблица1[[#This Row],[Order ID]],Таблица4[],2,FALSE),"")</f>
        <v/>
      </c>
      <c r="X3858" s="19">
        <f>NOT(IFERROR(VLOOKUP(Таблица1[[#This Row],[Order ID]],Таблица4[],2,FALSE),0))*1</f>
        <v>1</v>
      </c>
      <c r="Y3858" s="19">
        <f>IF(SUMPRODUCT(($F$2:$F3858=F3858)*1)&gt;1,0,1)</f>
        <v>0</v>
      </c>
    </row>
    <row r="3859" spans="1:25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9" t="str">
        <f>VLOOKUP(Таблица1[[#This Row],[Region]],Таблица5[],2,FALSE)</f>
        <v>Kelly Williams</v>
      </c>
      <c r="W3859" s="19" t="str">
        <f>IFERROR(VLOOKUP(Таблица1[[#This Row],[Order ID]],Таблица4[],2,FALSE),"")</f>
        <v/>
      </c>
      <c r="X3859" s="19">
        <f>NOT(IFERROR(VLOOKUP(Таблица1[[#This Row],[Order ID]],Таблица4[],2,FALSE),0))*1</f>
        <v>1</v>
      </c>
      <c r="Y3859" s="19">
        <f>IF(SUMPRODUCT(($F$2:$F3859=F3859)*1)&gt;1,0,1)</f>
        <v>0</v>
      </c>
    </row>
    <row r="3860" spans="1:25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9" t="str">
        <f>VLOOKUP(Таблица1[[#This Row],[Region]],Таблица5[],2,FALSE)</f>
        <v>Anna Andreadi</v>
      </c>
      <c r="W3860" s="19">
        <f>IFERROR(VLOOKUP(Таблица1[[#This Row],[Order ID]],Таблица4[],2,FALSE),"")</f>
        <v>1</v>
      </c>
      <c r="X3860" s="19">
        <f>NOT(IFERROR(VLOOKUP(Таблица1[[#This Row],[Order ID]],Таблица4[],2,FALSE),0))*1</f>
        <v>0</v>
      </c>
      <c r="Y3860" s="19">
        <f>IF(SUMPRODUCT(($F$2:$F3860=F3860)*1)&gt;1,0,1)</f>
        <v>0</v>
      </c>
    </row>
    <row r="3861" spans="1:25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9" t="str">
        <f>VLOOKUP(Таблица1[[#This Row],[Region]],Таблица5[],2,FALSE)</f>
        <v>Kelly Williams</v>
      </c>
      <c r="W3861" s="19" t="str">
        <f>IFERROR(VLOOKUP(Таблица1[[#This Row],[Order ID]],Таблица4[],2,FALSE),"")</f>
        <v/>
      </c>
      <c r="X3861" s="19">
        <f>NOT(IFERROR(VLOOKUP(Таблица1[[#This Row],[Order ID]],Таблица4[],2,FALSE),0))*1</f>
        <v>1</v>
      </c>
      <c r="Y3861" s="19">
        <f>IF(SUMPRODUCT(($F$2:$F3861=F3861)*1)&gt;1,0,1)</f>
        <v>0</v>
      </c>
    </row>
    <row r="3862" spans="1:25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9" t="str">
        <f>VLOOKUP(Таблица1[[#This Row],[Region]],Таблица5[],2,FALSE)</f>
        <v>Kelly Williams</v>
      </c>
      <c r="W3862" s="19" t="str">
        <f>IFERROR(VLOOKUP(Таблица1[[#This Row],[Order ID]],Таблица4[],2,FALSE),"")</f>
        <v/>
      </c>
      <c r="X3862" s="19">
        <f>NOT(IFERROR(VLOOKUP(Таблица1[[#This Row],[Order ID]],Таблица4[],2,FALSE),0))*1</f>
        <v>1</v>
      </c>
      <c r="Y3862" s="19">
        <f>IF(SUMPRODUCT(($F$2:$F3862=F3862)*1)&gt;1,0,1)</f>
        <v>0</v>
      </c>
    </row>
    <row r="3863" spans="1:25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9" t="str">
        <f>VLOOKUP(Таблица1[[#This Row],[Region]],Таблица5[],2,FALSE)</f>
        <v>Chuck Magee</v>
      </c>
      <c r="W3863" s="19" t="str">
        <f>IFERROR(VLOOKUP(Таблица1[[#This Row],[Order ID]],Таблица4[],2,FALSE),"")</f>
        <v/>
      </c>
      <c r="X3863" s="19">
        <f>NOT(IFERROR(VLOOKUP(Таблица1[[#This Row],[Order ID]],Таблица4[],2,FALSE),0))*1</f>
        <v>1</v>
      </c>
      <c r="Y3863" s="19">
        <f>IF(SUMPRODUCT(($F$2:$F3863=F3863)*1)&gt;1,0,1)</f>
        <v>0</v>
      </c>
    </row>
    <row r="3864" spans="1:25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9" t="str">
        <f>VLOOKUP(Таблица1[[#This Row],[Region]],Таблица5[],2,FALSE)</f>
        <v>Chuck Magee</v>
      </c>
      <c r="W3864" s="19" t="str">
        <f>IFERROR(VLOOKUP(Таблица1[[#This Row],[Order ID]],Таблица4[],2,FALSE),"")</f>
        <v/>
      </c>
      <c r="X3864" s="19">
        <f>NOT(IFERROR(VLOOKUP(Таблица1[[#This Row],[Order ID]],Таблица4[],2,FALSE),0))*1</f>
        <v>1</v>
      </c>
      <c r="Y3864" s="19">
        <f>IF(SUMPRODUCT(($F$2:$F3864=F3864)*1)&gt;1,0,1)</f>
        <v>0</v>
      </c>
    </row>
    <row r="3865" spans="1:25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9" t="str">
        <f>VLOOKUP(Таблица1[[#This Row],[Region]],Таблица5[],2,FALSE)</f>
        <v>Anna Andreadi</v>
      </c>
      <c r="W3865" s="19" t="str">
        <f>IFERROR(VLOOKUP(Таблица1[[#This Row],[Order ID]],Таблица4[],2,FALSE),"")</f>
        <v/>
      </c>
      <c r="X3865" s="19">
        <f>NOT(IFERROR(VLOOKUP(Таблица1[[#This Row],[Order ID]],Таблица4[],2,FALSE),0))*1</f>
        <v>1</v>
      </c>
      <c r="Y3865" s="19">
        <f>IF(SUMPRODUCT(($F$2:$F3865=F3865)*1)&gt;1,0,1)</f>
        <v>0</v>
      </c>
    </row>
    <row r="3866" spans="1:25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9" t="str">
        <f>VLOOKUP(Таблица1[[#This Row],[Region]],Таблица5[],2,FALSE)</f>
        <v>Kelly Williams</v>
      </c>
      <c r="W3866" s="19" t="str">
        <f>IFERROR(VLOOKUP(Таблица1[[#This Row],[Order ID]],Таблица4[],2,FALSE),"")</f>
        <v/>
      </c>
      <c r="X3866" s="19">
        <f>NOT(IFERROR(VLOOKUP(Таблица1[[#This Row],[Order ID]],Таблица4[],2,FALSE),0))*1</f>
        <v>1</v>
      </c>
      <c r="Y3866" s="19">
        <f>IF(SUMPRODUCT(($F$2:$F3866=F3866)*1)&gt;1,0,1)</f>
        <v>0</v>
      </c>
    </row>
    <row r="3867" spans="1:25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9" t="str">
        <f>VLOOKUP(Таблица1[[#This Row],[Region]],Таблица5[],2,FALSE)</f>
        <v>Anna Andreadi</v>
      </c>
      <c r="W3867" s="19" t="str">
        <f>IFERROR(VLOOKUP(Таблица1[[#This Row],[Order ID]],Таблица4[],2,FALSE),"")</f>
        <v/>
      </c>
      <c r="X3867" s="19">
        <f>NOT(IFERROR(VLOOKUP(Таблица1[[#This Row],[Order ID]],Таблица4[],2,FALSE),0))*1</f>
        <v>1</v>
      </c>
      <c r="Y3867" s="19">
        <f>IF(SUMPRODUCT(($F$2:$F3867=F3867)*1)&gt;1,0,1)</f>
        <v>0</v>
      </c>
    </row>
    <row r="3868" spans="1:25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9" t="str">
        <f>VLOOKUP(Таблица1[[#This Row],[Region]],Таблица5[],2,FALSE)</f>
        <v>Kelly Williams</v>
      </c>
      <c r="W3868" s="19" t="str">
        <f>IFERROR(VLOOKUP(Таблица1[[#This Row],[Order ID]],Таблица4[],2,FALSE),"")</f>
        <v/>
      </c>
      <c r="X3868" s="19">
        <f>NOT(IFERROR(VLOOKUP(Таблица1[[#This Row],[Order ID]],Таблица4[],2,FALSE),0))*1</f>
        <v>1</v>
      </c>
      <c r="Y3868" s="19">
        <f>IF(SUMPRODUCT(($F$2:$F3868=F3868)*1)&gt;1,0,1)</f>
        <v>0</v>
      </c>
    </row>
    <row r="3869" spans="1:25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9" t="str">
        <f>VLOOKUP(Таблица1[[#This Row],[Region]],Таблица5[],2,FALSE)</f>
        <v>Anna Andreadi</v>
      </c>
      <c r="W3869" s="19" t="str">
        <f>IFERROR(VLOOKUP(Таблица1[[#This Row],[Order ID]],Таблица4[],2,FALSE),"")</f>
        <v/>
      </c>
      <c r="X3869" s="19">
        <f>NOT(IFERROR(VLOOKUP(Таблица1[[#This Row],[Order ID]],Таблица4[],2,FALSE),0))*1</f>
        <v>1</v>
      </c>
      <c r="Y3869" s="19">
        <f>IF(SUMPRODUCT(($F$2:$F3869=F3869)*1)&gt;1,0,1)</f>
        <v>0</v>
      </c>
    </row>
    <row r="3870" spans="1:25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9" t="str">
        <f>VLOOKUP(Таблица1[[#This Row],[Region]],Таблица5[],2,FALSE)</f>
        <v>Anna Andreadi</v>
      </c>
      <c r="W3870" s="19" t="str">
        <f>IFERROR(VLOOKUP(Таблица1[[#This Row],[Order ID]],Таблица4[],2,FALSE),"")</f>
        <v/>
      </c>
      <c r="X3870" s="19">
        <f>NOT(IFERROR(VLOOKUP(Таблица1[[#This Row],[Order ID]],Таблица4[],2,FALSE),0))*1</f>
        <v>1</v>
      </c>
      <c r="Y3870" s="19">
        <f>IF(SUMPRODUCT(($F$2:$F3870=F3870)*1)&gt;1,0,1)</f>
        <v>0</v>
      </c>
    </row>
    <row r="3871" spans="1:25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9" t="str">
        <f>VLOOKUP(Таблица1[[#This Row],[Region]],Таблица5[],2,FALSE)</f>
        <v>Anna Andreadi</v>
      </c>
      <c r="W3871" s="19" t="str">
        <f>IFERROR(VLOOKUP(Таблица1[[#This Row],[Order ID]],Таблица4[],2,FALSE),"")</f>
        <v/>
      </c>
      <c r="X3871" s="19">
        <f>NOT(IFERROR(VLOOKUP(Таблица1[[#This Row],[Order ID]],Таблица4[],2,FALSE),0))*1</f>
        <v>1</v>
      </c>
      <c r="Y3871" s="19">
        <f>IF(SUMPRODUCT(($F$2:$F3871=F3871)*1)&gt;1,0,1)</f>
        <v>0</v>
      </c>
    </row>
    <row r="3872" spans="1:25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9" t="str">
        <f>VLOOKUP(Таблица1[[#This Row],[Region]],Таблица5[],2,FALSE)</f>
        <v>Anna Andreadi</v>
      </c>
      <c r="W3872" s="19" t="str">
        <f>IFERROR(VLOOKUP(Таблица1[[#This Row],[Order ID]],Таблица4[],2,FALSE),"")</f>
        <v/>
      </c>
      <c r="X3872" s="19">
        <f>NOT(IFERROR(VLOOKUP(Таблица1[[#This Row],[Order ID]],Таблица4[],2,FALSE),0))*1</f>
        <v>1</v>
      </c>
      <c r="Y3872" s="19">
        <f>IF(SUMPRODUCT(($F$2:$F3872=F3872)*1)&gt;1,0,1)</f>
        <v>0</v>
      </c>
    </row>
    <row r="3873" spans="1:25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9" t="str">
        <f>VLOOKUP(Таблица1[[#This Row],[Region]],Таблица5[],2,FALSE)</f>
        <v>Anna Andreadi</v>
      </c>
      <c r="W3873" s="19" t="str">
        <f>IFERROR(VLOOKUP(Таблица1[[#This Row],[Order ID]],Таблица4[],2,FALSE),"")</f>
        <v/>
      </c>
      <c r="X3873" s="19">
        <f>NOT(IFERROR(VLOOKUP(Таблица1[[#This Row],[Order ID]],Таблица4[],2,FALSE),0))*1</f>
        <v>1</v>
      </c>
      <c r="Y3873" s="19">
        <f>IF(SUMPRODUCT(($F$2:$F3873=F3873)*1)&gt;1,0,1)</f>
        <v>0</v>
      </c>
    </row>
    <row r="3874" spans="1:25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9" t="str">
        <f>VLOOKUP(Таблица1[[#This Row],[Region]],Таблица5[],2,FALSE)</f>
        <v>Anna Andreadi</v>
      </c>
      <c r="W3874" s="19" t="str">
        <f>IFERROR(VLOOKUP(Таблица1[[#This Row],[Order ID]],Таблица4[],2,FALSE),"")</f>
        <v/>
      </c>
      <c r="X3874" s="19">
        <f>NOT(IFERROR(VLOOKUP(Таблица1[[#This Row],[Order ID]],Таблица4[],2,FALSE),0))*1</f>
        <v>1</v>
      </c>
      <c r="Y3874" s="19">
        <f>IF(SUMPRODUCT(($F$2:$F3874=F3874)*1)&gt;1,0,1)</f>
        <v>0</v>
      </c>
    </row>
    <row r="3875" spans="1:25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9" t="str">
        <f>VLOOKUP(Таблица1[[#This Row],[Region]],Таблица5[],2,FALSE)</f>
        <v>Cassandra Brandow</v>
      </c>
      <c r="W3875" s="19" t="str">
        <f>IFERROR(VLOOKUP(Таблица1[[#This Row],[Order ID]],Таблица4[],2,FALSE),"")</f>
        <v/>
      </c>
      <c r="X3875" s="19">
        <f>NOT(IFERROR(VLOOKUP(Таблица1[[#This Row],[Order ID]],Таблица4[],2,FALSE),0))*1</f>
        <v>1</v>
      </c>
      <c r="Y3875" s="19">
        <f>IF(SUMPRODUCT(($F$2:$F3875=F3875)*1)&gt;1,0,1)</f>
        <v>0</v>
      </c>
    </row>
    <row r="3876" spans="1:25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9" t="str">
        <f>VLOOKUP(Таблица1[[#This Row],[Region]],Таблица5[],2,FALSE)</f>
        <v>Cassandra Brandow</v>
      </c>
      <c r="W3876" s="19" t="str">
        <f>IFERROR(VLOOKUP(Таблица1[[#This Row],[Order ID]],Таблица4[],2,FALSE),"")</f>
        <v/>
      </c>
      <c r="X3876" s="19">
        <f>NOT(IFERROR(VLOOKUP(Таблица1[[#This Row],[Order ID]],Таблица4[],2,FALSE),0))*1</f>
        <v>1</v>
      </c>
      <c r="Y3876" s="19">
        <f>IF(SUMPRODUCT(($F$2:$F3876=F3876)*1)&gt;1,0,1)</f>
        <v>0</v>
      </c>
    </row>
    <row r="3877" spans="1:25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9" t="str">
        <f>VLOOKUP(Таблица1[[#This Row],[Region]],Таблица5[],2,FALSE)</f>
        <v>Cassandra Brandow</v>
      </c>
      <c r="W3877" s="19" t="str">
        <f>IFERROR(VLOOKUP(Таблица1[[#This Row],[Order ID]],Таблица4[],2,FALSE),"")</f>
        <v/>
      </c>
      <c r="X3877" s="19">
        <f>NOT(IFERROR(VLOOKUP(Таблица1[[#This Row],[Order ID]],Таблица4[],2,FALSE),0))*1</f>
        <v>1</v>
      </c>
      <c r="Y3877" s="19">
        <f>IF(SUMPRODUCT(($F$2:$F3877=F3877)*1)&gt;1,0,1)</f>
        <v>0</v>
      </c>
    </row>
    <row r="3878" spans="1:25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9" t="str">
        <f>VLOOKUP(Таблица1[[#This Row],[Region]],Таблица5[],2,FALSE)</f>
        <v>Cassandra Brandow</v>
      </c>
      <c r="W3878" s="19" t="str">
        <f>IFERROR(VLOOKUP(Таблица1[[#This Row],[Order ID]],Таблица4[],2,FALSE),"")</f>
        <v/>
      </c>
      <c r="X3878" s="19">
        <f>NOT(IFERROR(VLOOKUP(Таблица1[[#This Row],[Order ID]],Таблица4[],2,FALSE),0))*1</f>
        <v>1</v>
      </c>
      <c r="Y3878" s="19">
        <f>IF(SUMPRODUCT(($F$2:$F3878=F3878)*1)&gt;1,0,1)</f>
        <v>0</v>
      </c>
    </row>
    <row r="3879" spans="1:25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9" t="str">
        <f>VLOOKUP(Таблица1[[#This Row],[Region]],Таблица5[],2,FALSE)</f>
        <v>Cassandra Brandow</v>
      </c>
      <c r="W3879" s="19" t="str">
        <f>IFERROR(VLOOKUP(Таблица1[[#This Row],[Order ID]],Таблица4[],2,FALSE),"")</f>
        <v/>
      </c>
      <c r="X3879" s="19">
        <f>NOT(IFERROR(VLOOKUP(Таблица1[[#This Row],[Order ID]],Таблица4[],2,FALSE),0))*1</f>
        <v>1</v>
      </c>
      <c r="Y3879" s="19">
        <f>IF(SUMPRODUCT(($F$2:$F3879=F3879)*1)&gt;1,0,1)</f>
        <v>0</v>
      </c>
    </row>
    <row r="3880" spans="1:25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9" t="str">
        <f>VLOOKUP(Таблица1[[#This Row],[Region]],Таблица5[],2,FALSE)</f>
        <v>Kelly Williams</v>
      </c>
      <c r="W3880" s="19" t="str">
        <f>IFERROR(VLOOKUP(Таблица1[[#This Row],[Order ID]],Таблица4[],2,FALSE),"")</f>
        <v/>
      </c>
      <c r="X3880" s="19">
        <f>NOT(IFERROR(VLOOKUP(Таблица1[[#This Row],[Order ID]],Таблица4[],2,FALSE),0))*1</f>
        <v>1</v>
      </c>
      <c r="Y3880" s="19">
        <f>IF(SUMPRODUCT(($F$2:$F3880=F3880)*1)&gt;1,0,1)</f>
        <v>0</v>
      </c>
    </row>
    <row r="3881" spans="1:25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9" t="str">
        <f>VLOOKUP(Таблица1[[#This Row],[Region]],Таблица5[],2,FALSE)</f>
        <v>Kelly Williams</v>
      </c>
      <c r="W3881" s="19" t="str">
        <f>IFERROR(VLOOKUP(Таблица1[[#This Row],[Order ID]],Таблица4[],2,FALSE),"")</f>
        <v/>
      </c>
      <c r="X3881" s="19">
        <f>NOT(IFERROR(VLOOKUP(Таблица1[[#This Row],[Order ID]],Таблица4[],2,FALSE),0))*1</f>
        <v>1</v>
      </c>
      <c r="Y3881" s="19">
        <f>IF(SUMPRODUCT(($F$2:$F3881=F3881)*1)&gt;1,0,1)</f>
        <v>0</v>
      </c>
    </row>
    <row r="3882" spans="1:25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9" t="str">
        <f>VLOOKUP(Таблица1[[#This Row],[Region]],Таблица5[],2,FALSE)</f>
        <v>Anna Andreadi</v>
      </c>
      <c r="W3882" s="19" t="str">
        <f>IFERROR(VLOOKUP(Таблица1[[#This Row],[Order ID]],Таблица4[],2,FALSE),"")</f>
        <v/>
      </c>
      <c r="X3882" s="19">
        <f>NOT(IFERROR(VLOOKUP(Таблица1[[#This Row],[Order ID]],Таблица4[],2,FALSE),0))*1</f>
        <v>1</v>
      </c>
      <c r="Y3882" s="19">
        <f>IF(SUMPRODUCT(($F$2:$F3882=F3882)*1)&gt;1,0,1)</f>
        <v>1</v>
      </c>
    </row>
    <row r="3883" spans="1:25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9" t="str">
        <f>VLOOKUP(Таблица1[[#This Row],[Region]],Таблица5[],2,FALSE)</f>
        <v>Anna Andreadi</v>
      </c>
      <c r="W3883" s="19" t="str">
        <f>IFERROR(VLOOKUP(Таблица1[[#This Row],[Order ID]],Таблица4[],2,FALSE),"")</f>
        <v/>
      </c>
      <c r="X3883" s="19">
        <f>NOT(IFERROR(VLOOKUP(Таблица1[[#This Row],[Order ID]],Таблица4[],2,FALSE),0))*1</f>
        <v>1</v>
      </c>
      <c r="Y3883" s="19">
        <f>IF(SUMPRODUCT(($F$2:$F3883=F3883)*1)&gt;1,0,1)</f>
        <v>0</v>
      </c>
    </row>
    <row r="3884" spans="1:25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9" t="str">
        <f>VLOOKUP(Таблица1[[#This Row],[Region]],Таблица5[],2,FALSE)</f>
        <v>Anna Andreadi</v>
      </c>
      <c r="W3884" s="19" t="str">
        <f>IFERROR(VLOOKUP(Таблица1[[#This Row],[Order ID]],Таблица4[],2,FALSE),"")</f>
        <v/>
      </c>
      <c r="X3884" s="19">
        <f>NOT(IFERROR(VLOOKUP(Таблица1[[#This Row],[Order ID]],Таблица4[],2,FALSE),0))*1</f>
        <v>1</v>
      </c>
      <c r="Y3884" s="19">
        <f>IF(SUMPRODUCT(($F$2:$F3884=F3884)*1)&gt;1,0,1)</f>
        <v>0</v>
      </c>
    </row>
    <row r="3885" spans="1:25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9" t="str">
        <f>VLOOKUP(Таблица1[[#This Row],[Region]],Таблица5[],2,FALSE)</f>
        <v>Anna Andreadi</v>
      </c>
      <c r="W3885" s="19" t="str">
        <f>IFERROR(VLOOKUP(Таблица1[[#This Row],[Order ID]],Таблица4[],2,FALSE),"")</f>
        <v/>
      </c>
      <c r="X3885" s="19">
        <f>NOT(IFERROR(VLOOKUP(Таблица1[[#This Row],[Order ID]],Таблица4[],2,FALSE),0))*1</f>
        <v>1</v>
      </c>
      <c r="Y3885" s="19">
        <f>IF(SUMPRODUCT(($F$2:$F3885=F3885)*1)&gt;1,0,1)</f>
        <v>0</v>
      </c>
    </row>
    <row r="3886" spans="1:25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9" t="str">
        <f>VLOOKUP(Таблица1[[#This Row],[Region]],Таблица5[],2,FALSE)</f>
        <v>Cassandra Brandow</v>
      </c>
      <c r="W3886" s="19" t="str">
        <f>IFERROR(VLOOKUP(Таблица1[[#This Row],[Order ID]],Таблица4[],2,FALSE),"")</f>
        <v/>
      </c>
      <c r="X3886" s="19">
        <f>NOT(IFERROR(VLOOKUP(Таблица1[[#This Row],[Order ID]],Таблица4[],2,FALSE),0))*1</f>
        <v>1</v>
      </c>
      <c r="Y3886" s="19">
        <f>IF(SUMPRODUCT(($F$2:$F3886=F3886)*1)&gt;1,0,1)</f>
        <v>0</v>
      </c>
    </row>
    <row r="3887" spans="1:25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9" t="str">
        <f>VLOOKUP(Таблица1[[#This Row],[Region]],Таблица5[],2,FALSE)</f>
        <v>Kelly Williams</v>
      </c>
      <c r="W3887" s="19" t="str">
        <f>IFERROR(VLOOKUP(Таблица1[[#This Row],[Order ID]],Таблица4[],2,FALSE),"")</f>
        <v/>
      </c>
      <c r="X3887" s="19">
        <f>NOT(IFERROR(VLOOKUP(Таблица1[[#This Row],[Order ID]],Таблица4[],2,FALSE),0))*1</f>
        <v>1</v>
      </c>
      <c r="Y3887" s="19">
        <f>IF(SUMPRODUCT(($F$2:$F3887=F3887)*1)&gt;1,0,1)</f>
        <v>0</v>
      </c>
    </row>
    <row r="3888" spans="1:25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9" t="str">
        <f>VLOOKUP(Таблица1[[#This Row],[Region]],Таблица5[],2,FALSE)</f>
        <v>Kelly Williams</v>
      </c>
      <c r="W3888" s="19">
        <f>IFERROR(VLOOKUP(Таблица1[[#This Row],[Order ID]],Таблица4[],2,FALSE),"")</f>
        <v>1</v>
      </c>
      <c r="X3888" s="19">
        <f>NOT(IFERROR(VLOOKUP(Таблица1[[#This Row],[Order ID]],Таблица4[],2,FALSE),0))*1</f>
        <v>0</v>
      </c>
      <c r="Y3888" s="19">
        <f>IF(SUMPRODUCT(($F$2:$F3888=F3888)*1)&gt;1,0,1)</f>
        <v>0</v>
      </c>
    </row>
    <row r="3889" spans="1:25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9" t="str">
        <f>VLOOKUP(Таблица1[[#This Row],[Region]],Таблица5[],2,FALSE)</f>
        <v>Cassandra Brandow</v>
      </c>
      <c r="W3889" s="19" t="str">
        <f>IFERROR(VLOOKUP(Таблица1[[#This Row],[Order ID]],Таблица4[],2,FALSE),"")</f>
        <v/>
      </c>
      <c r="X3889" s="19">
        <f>NOT(IFERROR(VLOOKUP(Таблица1[[#This Row],[Order ID]],Таблица4[],2,FALSE),0))*1</f>
        <v>1</v>
      </c>
      <c r="Y3889" s="19">
        <f>IF(SUMPRODUCT(($F$2:$F3889=F3889)*1)&gt;1,0,1)</f>
        <v>0</v>
      </c>
    </row>
    <row r="3890" spans="1:25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9" t="str">
        <f>VLOOKUP(Таблица1[[#This Row],[Region]],Таблица5[],2,FALSE)</f>
        <v>Cassandra Brandow</v>
      </c>
      <c r="W3890" s="19" t="str">
        <f>IFERROR(VLOOKUP(Таблица1[[#This Row],[Order ID]],Таблица4[],2,FALSE),"")</f>
        <v/>
      </c>
      <c r="X3890" s="19">
        <f>NOT(IFERROR(VLOOKUP(Таблица1[[#This Row],[Order ID]],Таблица4[],2,FALSE),0))*1</f>
        <v>1</v>
      </c>
      <c r="Y3890" s="19">
        <f>IF(SUMPRODUCT(($F$2:$F3890=F3890)*1)&gt;1,0,1)</f>
        <v>0</v>
      </c>
    </row>
    <row r="3891" spans="1:25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9" t="str">
        <f>VLOOKUP(Таблица1[[#This Row],[Region]],Таблица5[],2,FALSE)</f>
        <v>Cassandra Brandow</v>
      </c>
      <c r="W3891" s="19" t="str">
        <f>IFERROR(VLOOKUP(Таблица1[[#This Row],[Order ID]],Таблица4[],2,FALSE),"")</f>
        <v/>
      </c>
      <c r="X3891" s="19">
        <f>NOT(IFERROR(VLOOKUP(Таблица1[[#This Row],[Order ID]],Таблица4[],2,FALSE),0))*1</f>
        <v>1</v>
      </c>
      <c r="Y3891" s="19">
        <f>IF(SUMPRODUCT(($F$2:$F3891=F3891)*1)&gt;1,0,1)</f>
        <v>0</v>
      </c>
    </row>
    <row r="3892" spans="1:25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9" t="str">
        <f>VLOOKUP(Таблица1[[#This Row],[Region]],Таблица5[],2,FALSE)</f>
        <v>Anna Andreadi</v>
      </c>
      <c r="W3892" s="19" t="str">
        <f>IFERROR(VLOOKUP(Таблица1[[#This Row],[Order ID]],Таблица4[],2,FALSE),"")</f>
        <v/>
      </c>
      <c r="X3892" s="19">
        <f>NOT(IFERROR(VLOOKUP(Таблица1[[#This Row],[Order ID]],Таблица4[],2,FALSE),0))*1</f>
        <v>1</v>
      </c>
      <c r="Y3892" s="19">
        <f>IF(SUMPRODUCT(($F$2:$F3892=F3892)*1)&gt;1,0,1)</f>
        <v>0</v>
      </c>
    </row>
    <row r="3893" spans="1:25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9" t="str">
        <f>VLOOKUP(Таблица1[[#This Row],[Region]],Таблица5[],2,FALSE)</f>
        <v>Anna Andreadi</v>
      </c>
      <c r="W3893" s="19" t="str">
        <f>IFERROR(VLOOKUP(Таблица1[[#This Row],[Order ID]],Таблица4[],2,FALSE),"")</f>
        <v/>
      </c>
      <c r="X3893" s="19">
        <f>NOT(IFERROR(VLOOKUP(Таблица1[[#This Row],[Order ID]],Таблица4[],2,FALSE),0))*1</f>
        <v>1</v>
      </c>
      <c r="Y3893" s="19">
        <f>IF(SUMPRODUCT(($F$2:$F3893=F3893)*1)&gt;1,0,1)</f>
        <v>0</v>
      </c>
    </row>
    <row r="3894" spans="1:25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9" t="str">
        <f>VLOOKUP(Таблица1[[#This Row],[Region]],Таблица5[],2,FALSE)</f>
        <v>Anna Andreadi</v>
      </c>
      <c r="W3894" s="19" t="str">
        <f>IFERROR(VLOOKUP(Таблица1[[#This Row],[Order ID]],Таблица4[],2,FALSE),"")</f>
        <v/>
      </c>
      <c r="X3894" s="19">
        <f>NOT(IFERROR(VLOOKUP(Таблица1[[#This Row],[Order ID]],Таблица4[],2,FALSE),0))*1</f>
        <v>1</v>
      </c>
      <c r="Y3894" s="19">
        <f>IF(SUMPRODUCT(($F$2:$F3894=F3894)*1)&gt;1,0,1)</f>
        <v>0</v>
      </c>
    </row>
    <row r="3895" spans="1:25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9" t="str">
        <f>VLOOKUP(Таблица1[[#This Row],[Region]],Таблица5[],2,FALSE)</f>
        <v>Kelly Williams</v>
      </c>
      <c r="W3895" s="19" t="str">
        <f>IFERROR(VLOOKUP(Таблица1[[#This Row],[Order ID]],Таблица4[],2,FALSE),"")</f>
        <v/>
      </c>
      <c r="X3895" s="19">
        <f>NOT(IFERROR(VLOOKUP(Таблица1[[#This Row],[Order ID]],Таблица4[],2,FALSE),0))*1</f>
        <v>1</v>
      </c>
      <c r="Y3895" s="19">
        <f>IF(SUMPRODUCT(($F$2:$F3895=F3895)*1)&gt;1,0,1)</f>
        <v>0</v>
      </c>
    </row>
    <row r="3896" spans="1:25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9" t="str">
        <f>VLOOKUP(Таблица1[[#This Row],[Region]],Таблица5[],2,FALSE)</f>
        <v>Kelly Williams</v>
      </c>
      <c r="W3896" s="19" t="str">
        <f>IFERROR(VLOOKUP(Таблица1[[#This Row],[Order ID]],Таблица4[],2,FALSE),"")</f>
        <v/>
      </c>
      <c r="X3896" s="19">
        <f>NOT(IFERROR(VLOOKUP(Таблица1[[#This Row],[Order ID]],Таблица4[],2,FALSE),0))*1</f>
        <v>1</v>
      </c>
      <c r="Y3896" s="19">
        <f>IF(SUMPRODUCT(($F$2:$F3896=F3896)*1)&gt;1,0,1)</f>
        <v>0</v>
      </c>
    </row>
    <row r="3897" spans="1:25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9" t="str">
        <f>VLOOKUP(Таблица1[[#This Row],[Region]],Таблица5[],2,FALSE)</f>
        <v>Cassandra Brandow</v>
      </c>
      <c r="W3897" s="19" t="str">
        <f>IFERROR(VLOOKUP(Таблица1[[#This Row],[Order ID]],Таблица4[],2,FALSE),"")</f>
        <v/>
      </c>
      <c r="X3897" s="19">
        <f>NOT(IFERROR(VLOOKUP(Таблица1[[#This Row],[Order ID]],Таблица4[],2,FALSE),0))*1</f>
        <v>1</v>
      </c>
      <c r="Y3897" s="19">
        <f>IF(SUMPRODUCT(($F$2:$F3897=F3897)*1)&gt;1,0,1)</f>
        <v>0</v>
      </c>
    </row>
    <row r="3898" spans="1:25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9" t="str">
        <f>VLOOKUP(Таблица1[[#This Row],[Region]],Таблица5[],2,FALSE)</f>
        <v>Kelly Williams</v>
      </c>
      <c r="W3898" s="19" t="str">
        <f>IFERROR(VLOOKUP(Таблица1[[#This Row],[Order ID]],Таблица4[],2,FALSE),"")</f>
        <v/>
      </c>
      <c r="X3898" s="19">
        <f>NOT(IFERROR(VLOOKUP(Таблица1[[#This Row],[Order ID]],Таблица4[],2,FALSE),0))*1</f>
        <v>1</v>
      </c>
      <c r="Y3898" s="19">
        <f>IF(SUMPRODUCT(($F$2:$F3898=F3898)*1)&gt;1,0,1)</f>
        <v>0</v>
      </c>
    </row>
    <row r="3899" spans="1:25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9" t="str">
        <f>VLOOKUP(Таблица1[[#This Row],[Region]],Таблица5[],2,FALSE)</f>
        <v>Kelly Williams</v>
      </c>
      <c r="W3899" s="19" t="str">
        <f>IFERROR(VLOOKUP(Таблица1[[#This Row],[Order ID]],Таблица4[],2,FALSE),"")</f>
        <v/>
      </c>
      <c r="X3899" s="19">
        <f>NOT(IFERROR(VLOOKUP(Таблица1[[#This Row],[Order ID]],Таблица4[],2,FALSE),0))*1</f>
        <v>1</v>
      </c>
      <c r="Y3899" s="19">
        <f>IF(SUMPRODUCT(($F$2:$F3899=F3899)*1)&gt;1,0,1)</f>
        <v>0</v>
      </c>
    </row>
    <row r="3900" spans="1:25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9" t="str">
        <f>VLOOKUP(Таблица1[[#This Row],[Region]],Таблица5[],2,FALSE)</f>
        <v>Kelly Williams</v>
      </c>
      <c r="W3900" s="19" t="str">
        <f>IFERROR(VLOOKUP(Таблица1[[#This Row],[Order ID]],Таблица4[],2,FALSE),"")</f>
        <v/>
      </c>
      <c r="X3900" s="19">
        <f>NOT(IFERROR(VLOOKUP(Таблица1[[#This Row],[Order ID]],Таблица4[],2,FALSE),0))*1</f>
        <v>1</v>
      </c>
      <c r="Y3900" s="19">
        <f>IF(SUMPRODUCT(($F$2:$F3900=F3900)*1)&gt;1,0,1)</f>
        <v>0</v>
      </c>
    </row>
    <row r="3901" spans="1:25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9" t="str">
        <f>VLOOKUP(Таблица1[[#This Row],[Region]],Таблица5[],2,FALSE)</f>
        <v>Chuck Magee</v>
      </c>
      <c r="W3901" s="19" t="str">
        <f>IFERROR(VLOOKUP(Таблица1[[#This Row],[Order ID]],Таблица4[],2,FALSE),"")</f>
        <v/>
      </c>
      <c r="X3901" s="19">
        <f>NOT(IFERROR(VLOOKUP(Таблица1[[#This Row],[Order ID]],Таблица4[],2,FALSE),0))*1</f>
        <v>1</v>
      </c>
      <c r="Y3901" s="19">
        <f>IF(SUMPRODUCT(($F$2:$F3901=F3901)*1)&gt;1,0,1)</f>
        <v>0</v>
      </c>
    </row>
    <row r="3902" spans="1:25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9" t="str">
        <f>VLOOKUP(Таблица1[[#This Row],[Region]],Таблица5[],2,FALSE)</f>
        <v>Kelly Williams</v>
      </c>
      <c r="W3902" s="19" t="str">
        <f>IFERROR(VLOOKUP(Таблица1[[#This Row],[Order ID]],Таблица4[],2,FALSE),"")</f>
        <v/>
      </c>
      <c r="X3902" s="19">
        <f>NOT(IFERROR(VLOOKUP(Таблица1[[#This Row],[Order ID]],Таблица4[],2,FALSE),0))*1</f>
        <v>1</v>
      </c>
      <c r="Y3902" s="19">
        <f>IF(SUMPRODUCT(($F$2:$F3902=F3902)*1)&gt;1,0,1)</f>
        <v>0</v>
      </c>
    </row>
    <row r="3903" spans="1:25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9" t="str">
        <f>VLOOKUP(Таблица1[[#This Row],[Region]],Таблица5[],2,FALSE)</f>
        <v>Chuck Magee</v>
      </c>
      <c r="W3903" s="19" t="str">
        <f>IFERROR(VLOOKUP(Таблица1[[#This Row],[Order ID]],Таблица4[],2,FALSE),"")</f>
        <v/>
      </c>
      <c r="X3903" s="19">
        <f>NOT(IFERROR(VLOOKUP(Таблица1[[#This Row],[Order ID]],Таблица4[],2,FALSE),0))*1</f>
        <v>1</v>
      </c>
      <c r="Y3903" s="19">
        <f>IF(SUMPRODUCT(($F$2:$F3903=F3903)*1)&gt;1,0,1)</f>
        <v>0</v>
      </c>
    </row>
    <row r="3904" spans="1:25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9" t="str">
        <f>VLOOKUP(Таблица1[[#This Row],[Region]],Таблица5[],2,FALSE)</f>
        <v>Anna Andreadi</v>
      </c>
      <c r="W3904" s="19" t="str">
        <f>IFERROR(VLOOKUP(Таблица1[[#This Row],[Order ID]],Таблица4[],2,FALSE),"")</f>
        <v/>
      </c>
      <c r="X3904" s="19">
        <f>NOT(IFERROR(VLOOKUP(Таблица1[[#This Row],[Order ID]],Таблица4[],2,FALSE),0))*1</f>
        <v>1</v>
      </c>
      <c r="Y3904" s="19">
        <f>IF(SUMPRODUCT(($F$2:$F3904=F3904)*1)&gt;1,0,1)</f>
        <v>0</v>
      </c>
    </row>
    <row r="3905" spans="1:25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9" t="str">
        <f>VLOOKUP(Таблица1[[#This Row],[Region]],Таблица5[],2,FALSE)</f>
        <v>Chuck Magee</v>
      </c>
      <c r="W3905" s="19" t="str">
        <f>IFERROR(VLOOKUP(Таблица1[[#This Row],[Order ID]],Таблица4[],2,FALSE),"")</f>
        <v/>
      </c>
      <c r="X3905" s="19">
        <f>NOT(IFERROR(VLOOKUP(Таблица1[[#This Row],[Order ID]],Таблица4[],2,FALSE),0))*1</f>
        <v>1</v>
      </c>
      <c r="Y3905" s="19">
        <f>IF(SUMPRODUCT(($F$2:$F3905=F3905)*1)&gt;1,0,1)</f>
        <v>1</v>
      </c>
    </row>
    <row r="3906" spans="1:25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9" t="str">
        <f>VLOOKUP(Таблица1[[#This Row],[Region]],Таблица5[],2,FALSE)</f>
        <v>Chuck Magee</v>
      </c>
      <c r="W3906" s="19" t="str">
        <f>IFERROR(VLOOKUP(Таблица1[[#This Row],[Order ID]],Таблица4[],2,FALSE),"")</f>
        <v/>
      </c>
      <c r="X3906" s="19">
        <f>NOT(IFERROR(VLOOKUP(Таблица1[[#This Row],[Order ID]],Таблица4[],2,FALSE),0))*1</f>
        <v>1</v>
      </c>
      <c r="Y3906" s="19">
        <f>IF(SUMPRODUCT(($F$2:$F3906=F3906)*1)&gt;1,0,1)</f>
        <v>0</v>
      </c>
    </row>
    <row r="3907" spans="1:25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9" t="str">
        <f>VLOOKUP(Таблица1[[#This Row],[Region]],Таблица5[],2,FALSE)</f>
        <v>Chuck Magee</v>
      </c>
      <c r="W3907" s="19" t="str">
        <f>IFERROR(VLOOKUP(Таблица1[[#This Row],[Order ID]],Таблица4[],2,FALSE),"")</f>
        <v/>
      </c>
      <c r="X3907" s="19">
        <f>NOT(IFERROR(VLOOKUP(Таблица1[[#This Row],[Order ID]],Таблица4[],2,FALSE),0))*1</f>
        <v>1</v>
      </c>
      <c r="Y3907" s="19">
        <f>IF(SUMPRODUCT(($F$2:$F3907=F3907)*1)&gt;1,0,1)</f>
        <v>0</v>
      </c>
    </row>
    <row r="3908" spans="1:25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9" t="str">
        <f>VLOOKUP(Таблица1[[#This Row],[Region]],Таблица5[],2,FALSE)</f>
        <v>Chuck Magee</v>
      </c>
      <c r="W3908" s="19" t="str">
        <f>IFERROR(VLOOKUP(Таблица1[[#This Row],[Order ID]],Таблица4[],2,FALSE),"")</f>
        <v/>
      </c>
      <c r="X3908" s="19">
        <f>NOT(IFERROR(VLOOKUP(Таблица1[[#This Row],[Order ID]],Таблица4[],2,FALSE),0))*1</f>
        <v>1</v>
      </c>
      <c r="Y3908" s="19">
        <f>IF(SUMPRODUCT(($F$2:$F3908=F3908)*1)&gt;1,0,1)</f>
        <v>0</v>
      </c>
    </row>
    <row r="3909" spans="1:25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9" t="str">
        <f>VLOOKUP(Таблица1[[#This Row],[Region]],Таблица5[],2,FALSE)</f>
        <v>Chuck Magee</v>
      </c>
      <c r="W3909" s="19" t="str">
        <f>IFERROR(VLOOKUP(Таблица1[[#This Row],[Order ID]],Таблица4[],2,FALSE),"")</f>
        <v/>
      </c>
      <c r="X3909" s="19">
        <f>NOT(IFERROR(VLOOKUP(Таблица1[[#This Row],[Order ID]],Таблица4[],2,FALSE),0))*1</f>
        <v>1</v>
      </c>
      <c r="Y3909" s="19">
        <f>IF(SUMPRODUCT(($F$2:$F3909=F3909)*1)&gt;1,0,1)</f>
        <v>0</v>
      </c>
    </row>
    <row r="3910" spans="1:25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9" t="str">
        <f>VLOOKUP(Таблица1[[#This Row],[Region]],Таблица5[],2,FALSE)</f>
        <v>Chuck Magee</v>
      </c>
      <c r="W3910" s="19" t="str">
        <f>IFERROR(VLOOKUP(Таблица1[[#This Row],[Order ID]],Таблица4[],2,FALSE),"")</f>
        <v/>
      </c>
      <c r="X3910" s="19">
        <f>NOT(IFERROR(VLOOKUP(Таблица1[[#This Row],[Order ID]],Таблица4[],2,FALSE),0))*1</f>
        <v>1</v>
      </c>
      <c r="Y3910" s="19">
        <f>IF(SUMPRODUCT(($F$2:$F3910=F3910)*1)&gt;1,0,1)</f>
        <v>0</v>
      </c>
    </row>
    <row r="3911" spans="1:25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9" t="str">
        <f>VLOOKUP(Таблица1[[#This Row],[Region]],Таблица5[],2,FALSE)</f>
        <v>Chuck Magee</v>
      </c>
      <c r="W3911" s="19" t="str">
        <f>IFERROR(VLOOKUP(Таблица1[[#This Row],[Order ID]],Таблица4[],2,FALSE),"")</f>
        <v/>
      </c>
      <c r="X3911" s="19">
        <f>NOT(IFERROR(VLOOKUP(Таблица1[[#This Row],[Order ID]],Таблица4[],2,FALSE),0))*1</f>
        <v>1</v>
      </c>
      <c r="Y3911" s="19">
        <f>IF(SUMPRODUCT(($F$2:$F3911=F3911)*1)&gt;1,0,1)</f>
        <v>0</v>
      </c>
    </row>
    <row r="3912" spans="1:25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9" t="str">
        <f>VLOOKUP(Таблица1[[#This Row],[Region]],Таблица5[],2,FALSE)</f>
        <v>Chuck Magee</v>
      </c>
      <c r="W3912" s="19" t="str">
        <f>IFERROR(VLOOKUP(Таблица1[[#This Row],[Order ID]],Таблица4[],2,FALSE),"")</f>
        <v/>
      </c>
      <c r="X3912" s="19">
        <f>NOT(IFERROR(VLOOKUP(Таблица1[[#This Row],[Order ID]],Таблица4[],2,FALSE),0))*1</f>
        <v>1</v>
      </c>
      <c r="Y3912" s="19">
        <f>IF(SUMPRODUCT(($F$2:$F3912=F3912)*1)&gt;1,0,1)</f>
        <v>0</v>
      </c>
    </row>
    <row r="3913" spans="1:25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9" t="str">
        <f>VLOOKUP(Таблица1[[#This Row],[Region]],Таблица5[],2,FALSE)</f>
        <v>Kelly Williams</v>
      </c>
      <c r="W3913" s="19" t="str">
        <f>IFERROR(VLOOKUP(Таблица1[[#This Row],[Order ID]],Таблица4[],2,FALSE),"")</f>
        <v/>
      </c>
      <c r="X3913" s="19">
        <f>NOT(IFERROR(VLOOKUP(Таблица1[[#This Row],[Order ID]],Таблица4[],2,FALSE),0))*1</f>
        <v>1</v>
      </c>
      <c r="Y3913" s="19">
        <f>IF(SUMPRODUCT(($F$2:$F3913=F3913)*1)&gt;1,0,1)</f>
        <v>0</v>
      </c>
    </row>
    <row r="3914" spans="1:25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9" t="str">
        <f>VLOOKUP(Таблица1[[#This Row],[Region]],Таблица5[],2,FALSE)</f>
        <v>Chuck Magee</v>
      </c>
      <c r="W3914" s="19" t="str">
        <f>IFERROR(VLOOKUP(Таблица1[[#This Row],[Order ID]],Таблица4[],2,FALSE),"")</f>
        <v/>
      </c>
      <c r="X3914" s="19">
        <f>NOT(IFERROR(VLOOKUP(Таблица1[[#This Row],[Order ID]],Таблица4[],2,FALSE),0))*1</f>
        <v>1</v>
      </c>
      <c r="Y3914" s="19">
        <f>IF(SUMPRODUCT(($F$2:$F3914=F3914)*1)&gt;1,0,1)</f>
        <v>0</v>
      </c>
    </row>
    <row r="3915" spans="1:25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9" t="str">
        <f>VLOOKUP(Таблица1[[#This Row],[Region]],Таблица5[],2,FALSE)</f>
        <v>Chuck Magee</v>
      </c>
      <c r="W3915" s="19" t="str">
        <f>IFERROR(VLOOKUP(Таблица1[[#This Row],[Order ID]],Таблица4[],2,FALSE),"")</f>
        <v/>
      </c>
      <c r="X3915" s="19">
        <f>NOT(IFERROR(VLOOKUP(Таблица1[[#This Row],[Order ID]],Таблица4[],2,FALSE),0))*1</f>
        <v>1</v>
      </c>
      <c r="Y3915" s="19">
        <f>IF(SUMPRODUCT(($F$2:$F3915=F3915)*1)&gt;1,0,1)</f>
        <v>0</v>
      </c>
    </row>
    <row r="3916" spans="1:25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9" t="str">
        <f>VLOOKUP(Таблица1[[#This Row],[Region]],Таблица5[],2,FALSE)</f>
        <v>Anna Andreadi</v>
      </c>
      <c r="W3916" s="19" t="str">
        <f>IFERROR(VLOOKUP(Таблица1[[#This Row],[Order ID]],Таблица4[],2,FALSE),"")</f>
        <v/>
      </c>
      <c r="X3916" s="19">
        <f>NOT(IFERROR(VLOOKUP(Таблица1[[#This Row],[Order ID]],Таблица4[],2,FALSE),0))*1</f>
        <v>1</v>
      </c>
      <c r="Y3916" s="19">
        <f>IF(SUMPRODUCT(($F$2:$F3916=F3916)*1)&gt;1,0,1)</f>
        <v>0</v>
      </c>
    </row>
    <row r="3917" spans="1:25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9" t="str">
        <f>VLOOKUP(Таблица1[[#This Row],[Region]],Таблица5[],2,FALSE)</f>
        <v>Anna Andreadi</v>
      </c>
      <c r="W3917" s="19" t="str">
        <f>IFERROR(VLOOKUP(Таблица1[[#This Row],[Order ID]],Таблица4[],2,FALSE),"")</f>
        <v/>
      </c>
      <c r="X3917" s="19">
        <f>NOT(IFERROR(VLOOKUP(Таблица1[[#This Row],[Order ID]],Таблица4[],2,FALSE),0))*1</f>
        <v>1</v>
      </c>
      <c r="Y3917" s="19">
        <f>IF(SUMPRODUCT(($F$2:$F3917=F3917)*1)&gt;1,0,1)</f>
        <v>0</v>
      </c>
    </row>
    <row r="3918" spans="1:25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9" t="str">
        <f>VLOOKUP(Таблица1[[#This Row],[Region]],Таблица5[],2,FALSE)</f>
        <v>Anna Andreadi</v>
      </c>
      <c r="W3918" s="19" t="str">
        <f>IFERROR(VLOOKUP(Таблица1[[#This Row],[Order ID]],Таблица4[],2,FALSE),"")</f>
        <v/>
      </c>
      <c r="X3918" s="19">
        <f>NOT(IFERROR(VLOOKUP(Таблица1[[#This Row],[Order ID]],Таблица4[],2,FALSE),0))*1</f>
        <v>1</v>
      </c>
      <c r="Y3918" s="19">
        <f>IF(SUMPRODUCT(($F$2:$F3918=F3918)*1)&gt;1,0,1)</f>
        <v>0</v>
      </c>
    </row>
    <row r="3919" spans="1:25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9" t="str">
        <f>VLOOKUP(Таблица1[[#This Row],[Region]],Таблица5[],2,FALSE)</f>
        <v>Anna Andreadi</v>
      </c>
      <c r="W3919" s="19" t="str">
        <f>IFERROR(VLOOKUP(Таблица1[[#This Row],[Order ID]],Таблица4[],2,FALSE),"")</f>
        <v/>
      </c>
      <c r="X3919" s="19">
        <f>NOT(IFERROR(VLOOKUP(Таблица1[[#This Row],[Order ID]],Таблица4[],2,FALSE),0))*1</f>
        <v>1</v>
      </c>
      <c r="Y3919" s="19">
        <f>IF(SUMPRODUCT(($F$2:$F3919=F3919)*1)&gt;1,0,1)</f>
        <v>0</v>
      </c>
    </row>
    <row r="3920" spans="1:25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9" t="str">
        <f>VLOOKUP(Таблица1[[#This Row],[Region]],Таблица5[],2,FALSE)</f>
        <v>Anna Andreadi</v>
      </c>
      <c r="W3920" s="19" t="str">
        <f>IFERROR(VLOOKUP(Таблица1[[#This Row],[Order ID]],Таблица4[],2,FALSE),"")</f>
        <v/>
      </c>
      <c r="X3920" s="19">
        <f>NOT(IFERROR(VLOOKUP(Таблица1[[#This Row],[Order ID]],Таблица4[],2,FALSE),0))*1</f>
        <v>1</v>
      </c>
      <c r="Y3920" s="19">
        <f>IF(SUMPRODUCT(($F$2:$F3920=F3920)*1)&gt;1,0,1)</f>
        <v>0</v>
      </c>
    </row>
    <row r="3921" spans="1:25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9" t="str">
        <f>VLOOKUP(Таблица1[[#This Row],[Region]],Таблица5[],2,FALSE)</f>
        <v>Cassandra Brandow</v>
      </c>
      <c r="W3921" s="19" t="str">
        <f>IFERROR(VLOOKUP(Таблица1[[#This Row],[Order ID]],Таблица4[],2,FALSE),"")</f>
        <v/>
      </c>
      <c r="X3921" s="19">
        <f>NOT(IFERROR(VLOOKUP(Таблица1[[#This Row],[Order ID]],Таблица4[],2,FALSE),0))*1</f>
        <v>1</v>
      </c>
      <c r="Y3921" s="19">
        <f>IF(SUMPRODUCT(($F$2:$F3921=F3921)*1)&gt;1,0,1)</f>
        <v>0</v>
      </c>
    </row>
    <row r="3922" spans="1:25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9" t="str">
        <f>VLOOKUP(Таблица1[[#This Row],[Region]],Таблица5[],2,FALSE)</f>
        <v>Cassandra Brandow</v>
      </c>
      <c r="W3922" s="19" t="str">
        <f>IFERROR(VLOOKUP(Таблица1[[#This Row],[Order ID]],Таблица4[],2,FALSE),"")</f>
        <v/>
      </c>
      <c r="X3922" s="19">
        <f>NOT(IFERROR(VLOOKUP(Таблица1[[#This Row],[Order ID]],Таблица4[],2,FALSE),0))*1</f>
        <v>1</v>
      </c>
      <c r="Y3922" s="19">
        <f>IF(SUMPRODUCT(($F$2:$F3922=F3922)*1)&gt;1,0,1)</f>
        <v>0</v>
      </c>
    </row>
    <row r="3923" spans="1:25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9" t="str">
        <f>VLOOKUP(Таблица1[[#This Row],[Region]],Таблица5[],2,FALSE)</f>
        <v>Kelly Williams</v>
      </c>
      <c r="W3923" s="19" t="str">
        <f>IFERROR(VLOOKUP(Таблица1[[#This Row],[Order ID]],Таблица4[],2,FALSE),"")</f>
        <v/>
      </c>
      <c r="X3923" s="19">
        <f>NOT(IFERROR(VLOOKUP(Таблица1[[#This Row],[Order ID]],Таблица4[],2,FALSE),0))*1</f>
        <v>1</v>
      </c>
      <c r="Y3923" s="19">
        <f>IF(SUMPRODUCT(($F$2:$F3923=F3923)*1)&gt;1,0,1)</f>
        <v>0</v>
      </c>
    </row>
    <row r="3924" spans="1:25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9" t="str">
        <f>VLOOKUP(Таблица1[[#This Row],[Region]],Таблица5[],2,FALSE)</f>
        <v>Kelly Williams</v>
      </c>
      <c r="W3924" s="19" t="str">
        <f>IFERROR(VLOOKUP(Таблица1[[#This Row],[Order ID]],Таблица4[],2,FALSE),"")</f>
        <v/>
      </c>
      <c r="X3924" s="19">
        <f>NOT(IFERROR(VLOOKUP(Таблица1[[#This Row],[Order ID]],Таблица4[],2,FALSE),0))*1</f>
        <v>1</v>
      </c>
      <c r="Y3924" s="19">
        <f>IF(SUMPRODUCT(($F$2:$F3924=F3924)*1)&gt;1,0,1)</f>
        <v>0</v>
      </c>
    </row>
    <row r="3925" spans="1:25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9" t="str">
        <f>VLOOKUP(Таблица1[[#This Row],[Region]],Таблица5[],2,FALSE)</f>
        <v>Kelly Williams</v>
      </c>
      <c r="W3925" s="19" t="str">
        <f>IFERROR(VLOOKUP(Таблица1[[#This Row],[Order ID]],Таблица4[],2,FALSE),"")</f>
        <v/>
      </c>
      <c r="X3925" s="19">
        <f>NOT(IFERROR(VLOOKUP(Таблица1[[#This Row],[Order ID]],Таблица4[],2,FALSE),0))*1</f>
        <v>1</v>
      </c>
      <c r="Y3925" s="19">
        <f>IF(SUMPRODUCT(($F$2:$F3925=F3925)*1)&gt;1,0,1)</f>
        <v>0</v>
      </c>
    </row>
    <row r="3926" spans="1:25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9" t="str">
        <f>VLOOKUP(Таблица1[[#This Row],[Region]],Таблица5[],2,FALSE)</f>
        <v>Anna Andreadi</v>
      </c>
      <c r="W3926" s="19">
        <f>IFERROR(VLOOKUP(Таблица1[[#This Row],[Order ID]],Таблица4[],2,FALSE),"")</f>
        <v>1</v>
      </c>
      <c r="X3926" s="19">
        <f>NOT(IFERROR(VLOOKUP(Таблица1[[#This Row],[Order ID]],Таблица4[],2,FALSE),0))*1</f>
        <v>0</v>
      </c>
      <c r="Y3926" s="19">
        <f>IF(SUMPRODUCT(($F$2:$F3926=F3926)*1)&gt;1,0,1)</f>
        <v>0</v>
      </c>
    </row>
    <row r="3927" spans="1:25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9" t="str">
        <f>VLOOKUP(Таблица1[[#This Row],[Region]],Таблица5[],2,FALSE)</f>
        <v>Anna Andreadi</v>
      </c>
      <c r="W3927" s="19">
        <f>IFERROR(VLOOKUP(Таблица1[[#This Row],[Order ID]],Таблица4[],2,FALSE),"")</f>
        <v>1</v>
      </c>
      <c r="X3927" s="19">
        <f>NOT(IFERROR(VLOOKUP(Таблица1[[#This Row],[Order ID]],Таблица4[],2,FALSE),0))*1</f>
        <v>0</v>
      </c>
      <c r="Y3927" s="19">
        <f>IF(SUMPRODUCT(($F$2:$F3927=F3927)*1)&gt;1,0,1)</f>
        <v>0</v>
      </c>
    </row>
    <row r="3928" spans="1:25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9" t="str">
        <f>VLOOKUP(Таблица1[[#This Row],[Region]],Таблица5[],2,FALSE)</f>
        <v>Anna Andreadi</v>
      </c>
      <c r="W3928" s="19">
        <f>IFERROR(VLOOKUP(Таблица1[[#This Row],[Order ID]],Таблица4[],2,FALSE),"")</f>
        <v>1</v>
      </c>
      <c r="X3928" s="19">
        <f>NOT(IFERROR(VLOOKUP(Таблица1[[#This Row],[Order ID]],Таблица4[],2,FALSE),0))*1</f>
        <v>0</v>
      </c>
      <c r="Y3928" s="19">
        <f>IF(SUMPRODUCT(($F$2:$F3928=F3928)*1)&gt;1,0,1)</f>
        <v>0</v>
      </c>
    </row>
    <row r="3929" spans="1:25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9" t="str">
        <f>VLOOKUP(Таблица1[[#This Row],[Region]],Таблица5[],2,FALSE)</f>
        <v>Anna Andreadi</v>
      </c>
      <c r="W3929" s="19">
        <f>IFERROR(VLOOKUP(Таблица1[[#This Row],[Order ID]],Таблица4[],2,FALSE),"")</f>
        <v>1</v>
      </c>
      <c r="X3929" s="19">
        <f>NOT(IFERROR(VLOOKUP(Таблица1[[#This Row],[Order ID]],Таблица4[],2,FALSE),0))*1</f>
        <v>0</v>
      </c>
      <c r="Y3929" s="19">
        <f>IF(SUMPRODUCT(($F$2:$F3929=F3929)*1)&gt;1,0,1)</f>
        <v>0</v>
      </c>
    </row>
    <row r="3930" spans="1:25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9" t="str">
        <f>VLOOKUP(Таблица1[[#This Row],[Region]],Таблица5[],2,FALSE)</f>
        <v>Kelly Williams</v>
      </c>
      <c r="W3930" s="19" t="str">
        <f>IFERROR(VLOOKUP(Таблица1[[#This Row],[Order ID]],Таблица4[],2,FALSE),"")</f>
        <v/>
      </c>
      <c r="X3930" s="19">
        <f>NOT(IFERROR(VLOOKUP(Таблица1[[#This Row],[Order ID]],Таблица4[],2,FALSE),0))*1</f>
        <v>1</v>
      </c>
      <c r="Y3930" s="19">
        <f>IF(SUMPRODUCT(($F$2:$F3930=F3930)*1)&gt;1,0,1)</f>
        <v>0</v>
      </c>
    </row>
    <row r="3931" spans="1:25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9" t="str">
        <f>VLOOKUP(Таблица1[[#This Row],[Region]],Таблица5[],2,FALSE)</f>
        <v>Kelly Williams</v>
      </c>
      <c r="W3931" s="19" t="str">
        <f>IFERROR(VLOOKUP(Таблица1[[#This Row],[Order ID]],Таблица4[],2,FALSE),"")</f>
        <v/>
      </c>
      <c r="X3931" s="19">
        <f>NOT(IFERROR(VLOOKUP(Таблица1[[#This Row],[Order ID]],Таблица4[],2,FALSE),0))*1</f>
        <v>1</v>
      </c>
      <c r="Y3931" s="19">
        <f>IF(SUMPRODUCT(($F$2:$F3931=F3931)*1)&gt;1,0,1)</f>
        <v>0</v>
      </c>
    </row>
    <row r="3932" spans="1:25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9" t="str">
        <f>VLOOKUP(Таблица1[[#This Row],[Region]],Таблица5[],2,FALSE)</f>
        <v>Kelly Williams</v>
      </c>
      <c r="W3932" s="19" t="str">
        <f>IFERROR(VLOOKUP(Таблица1[[#This Row],[Order ID]],Таблица4[],2,FALSE),"")</f>
        <v/>
      </c>
      <c r="X3932" s="19">
        <f>NOT(IFERROR(VLOOKUP(Таблица1[[#This Row],[Order ID]],Таблица4[],2,FALSE),0))*1</f>
        <v>1</v>
      </c>
      <c r="Y3932" s="19">
        <f>IF(SUMPRODUCT(($F$2:$F3932=F3932)*1)&gt;1,0,1)</f>
        <v>0</v>
      </c>
    </row>
    <row r="3933" spans="1:25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9" t="str">
        <f>VLOOKUP(Таблица1[[#This Row],[Region]],Таблица5[],2,FALSE)</f>
        <v>Chuck Magee</v>
      </c>
      <c r="W3933" s="19" t="str">
        <f>IFERROR(VLOOKUP(Таблица1[[#This Row],[Order ID]],Таблица4[],2,FALSE),"")</f>
        <v/>
      </c>
      <c r="X3933" s="19">
        <f>NOT(IFERROR(VLOOKUP(Таблица1[[#This Row],[Order ID]],Таблица4[],2,FALSE),0))*1</f>
        <v>1</v>
      </c>
      <c r="Y3933" s="19">
        <f>IF(SUMPRODUCT(($F$2:$F3933=F3933)*1)&gt;1,0,1)</f>
        <v>0</v>
      </c>
    </row>
    <row r="3934" spans="1:25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9" t="str">
        <f>VLOOKUP(Таблица1[[#This Row],[Region]],Таблица5[],2,FALSE)</f>
        <v>Chuck Magee</v>
      </c>
      <c r="W3934" s="19" t="str">
        <f>IFERROR(VLOOKUP(Таблица1[[#This Row],[Order ID]],Таблица4[],2,FALSE),"")</f>
        <v/>
      </c>
      <c r="X3934" s="19">
        <f>NOT(IFERROR(VLOOKUP(Таблица1[[#This Row],[Order ID]],Таблица4[],2,FALSE),0))*1</f>
        <v>1</v>
      </c>
      <c r="Y3934" s="19">
        <f>IF(SUMPRODUCT(($F$2:$F3934=F3934)*1)&gt;1,0,1)</f>
        <v>0</v>
      </c>
    </row>
    <row r="3935" spans="1:25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9" t="str">
        <f>VLOOKUP(Таблица1[[#This Row],[Region]],Таблица5[],2,FALSE)</f>
        <v>Anna Andreadi</v>
      </c>
      <c r="W3935" s="19" t="str">
        <f>IFERROR(VLOOKUP(Таблица1[[#This Row],[Order ID]],Таблица4[],2,FALSE),"")</f>
        <v/>
      </c>
      <c r="X3935" s="19">
        <f>NOT(IFERROR(VLOOKUP(Таблица1[[#This Row],[Order ID]],Таблица4[],2,FALSE),0))*1</f>
        <v>1</v>
      </c>
      <c r="Y3935" s="19">
        <f>IF(SUMPRODUCT(($F$2:$F3935=F3935)*1)&gt;1,0,1)</f>
        <v>0</v>
      </c>
    </row>
    <row r="3936" spans="1:25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9" t="str">
        <f>VLOOKUP(Таблица1[[#This Row],[Region]],Таблица5[],2,FALSE)</f>
        <v>Anna Andreadi</v>
      </c>
      <c r="W3936" s="19" t="str">
        <f>IFERROR(VLOOKUP(Таблица1[[#This Row],[Order ID]],Таблица4[],2,FALSE),"")</f>
        <v/>
      </c>
      <c r="X3936" s="19">
        <f>NOT(IFERROR(VLOOKUP(Таблица1[[#This Row],[Order ID]],Таблица4[],2,FALSE),0))*1</f>
        <v>1</v>
      </c>
      <c r="Y3936" s="19">
        <f>IF(SUMPRODUCT(($F$2:$F3936=F3936)*1)&gt;1,0,1)</f>
        <v>0</v>
      </c>
    </row>
    <row r="3937" spans="1:25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9" t="str">
        <f>VLOOKUP(Таблица1[[#This Row],[Region]],Таблица5[],2,FALSE)</f>
        <v>Anna Andreadi</v>
      </c>
      <c r="W3937" s="19" t="str">
        <f>IFERROR(VLOOKUP(Таблица1[[#This Row],[Order ID]],Таблица4[],2,FALSE),"")</f>
        <v/>
      </c>
      <c r="X3937" s="19">
        <f>NOT(IFERROR(VLOOKUP(Таблица1[[#This Row],[Order ID]],Таблица4[],2,FALSE),0))*1</f>
        <v>1</v>
      </c>
      <c r="Y3937" s="19">
        <f>IF(SUMPRODUCT(($F$2:$F3937=F3937)*1)&gt;1,0,1)</f>
        <v>0</v>
      </c>
    </row>
    <row r="3938" spans="1:25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9" t="str">
        <f>VLOOKUP(Таблица1[[#This Row],[Region]],Таблица5[],2,FALSE)</f>
        <v>Kelly Williams</v>
      </c>
      <c r="W3938" s="19" t="str">
        <f>IFERROR(VLOOKUP(Таблица1[[#This Row],[Order ID]],Таблица4[],2,FALSE),"")</f>
        <v/>
      </c>
      <c r="X3938" s="19">
        <f>NOT(IFERROR(VLOOKUP(Таблица1[[#This Row],[Order ID]],Таблица4[],2,FALSE),0))*1</f>
        <v>1</v>
      </c>
      <c r="Y3938" s="19">
        <f>IF(SUMPRODUCT(($F$2:$F3938=F3938)*1)&gt;1,0,1)</f>
        <v>0</v>
      </c>
    </row>
    <row r="3939" spans="1:25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9" t="str">
        <f>VLOOKUP(Таблица1[[#This Row],[Region]],Таблица5[],2,FALSE)</f>
        <v>Kelly Williams</v>
      </c>
      <c r="W3939" s="19" t="str">
        <f>IFERROR(VLOOKUP(Таблица1[[#This Row],[Order ID]],Таблица4[],2,FALSE),"")</f>
        <v/>
      </c>
      <c r="X3939" s="19">
        <f>NOT(IFERROR(VLOOKUP(Таблица1[[#This Row],[Order ID]],Таблица4[],2,FALSE),0))*1</f>
        <v>1</v>
      </c>
      <c r="Y3939" s="19">
        <f>IF(SUMPRODUCT(($F$2:$F3939=F3939)*1)&gt;1,0,1)</f>
        <v>0</v>
      </c>
    </row>
    <row r="3940" spans="1:25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9" t="str">
        <f>VLOOKUP(Таблица1[[#This Row],[Region]],Таблица5[],2,FALSE)</f>
        <v>Kelly Williams</v>
      </c>
      <c r="W3940" s="19" t="str">
        <f>IFERROR(VLOOKUP(Таблица1[[#This Row],[Order ID]],Таблица4[],2,FALSE),"")</f>
        <v/>
      </c>
      <c r="X3940" s="19">
        <f>NOT(IFERROR(VLOOKUP(Таблица1[[#This Row],[Order ID]],Таблица4[],2,FALSE),0))*1</f>
        <v>1</v>
      </c>
      <c r="Y3940" s="19">
        <f>IF(SUMPRODUCT(($F$2:$F3940=F3940)*1)&gt;1,0,1)</f>
        <v>0</v>
      </c>
    </row>
    <row r="3941" spans="1:25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9" t="str">
        <f>VLOOKUP(Таблица1[[#This Row],[Region]],Таблица5[],2,FALSE)</f>
        <v>Kelly Williams</v>
      </c>
      <c r="W3941" s="19" t="str">
        <f>IFERROR(VLOOKUP(Таблица1[[#This Row],[Order ID]],Таблица4[],2,FALSE),"")</f>
        <v/>
      </c>
      <c r="X3941" s="19">
        <f>NOT(IFERROR(VLOOKUP(Таблица1[[#This Row],[Order ID]],Таблица4[],2,FALSE),0))*1</f>
        <v>1</v>
      </c>
      <c r="Y3941" s="19">
        <f>IF(SUMPRODUCT(($F$2:$F3941=F3941)*1)&gt;1,0,1)</f>
        <v>0</v>
      </c>
    </row>
    <row r="3942" spans="1:25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9" t="str">
        <f>VLOOKUP(Таблица1[[#This Row],[Region]],Таблица5[],2,FALSE)</f>
        <v>Chuck Magee</v>
      </c>
      <c r="W3942" s="19" t="str">
        <f>IFERROR(VLOOKUP(Таблица1[[#This Row],[Order ID]],Таблица4[],2,FALSE),"")</f>
        <v/>
      </c>
      <c r="X3942" s="19">
        <f>NOT(IFERROR(VLOOKUP(Таблица1[[#This Row],[Order ID]],Таблица4[],2,FALSE),0))*1</f>
        <v>1</v>
      </c>
      <c r="Y3942" s="19">
        <f>IF(SUMPRODUCT(($F$2:$F3942=F3942)*1)&gt;1,0,1)</f>
        <v>0</v>
      </c>
    </row>
    <row r="3943" spans="1:25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9" t="str">
        <f>VLOOKUP(Таблица1[[#This Row],[Region]],Таблица5[],2,FALSE)</f>
        <v>Chuck Magee</v>
      </c>
      <c r="W3943" s="19" t="str">
        <f>IFERROR(VLOOKUP(Таблица1[[#This Row],[Order ID]],Таблица4[],2,FALSE),"")</f>
        <v/>
      </c>
      <c r="X3943" s="19">
        <f>NOT(IFERROR(VLOOKUP(Таблица1[[#This Row],[Order ID]],Таблица4[],2,FALSE),0))*1</f>
        <v>1</v>
      </c>
      <c r="Y3943" s="19">
        <f>IF(SUMPRODUCT(($F$2:$F3943=F3943)*1)&gt;1,0,1)</f>
        <v>0</v>
      </c>
    </row>
    <row r="3944" spans="1:25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9" t="str">
        <f>VLOOKUP(Таблица1[[#This Row],[Region]],Таблица5[],2,FALSE)</f>
        <v>Cassandra Brandow</v>
      </c>
      <c r="W3944" s="19" t="str">
        <f>IFERROR(VLOOKUP(Таблица1[[#This Row],[Order ID]],Таблица4[],2,FALSE),"")</f>
        <v/>
      </c>
      <c r="X3944" s="19">
        <f>NOT(IFERROR(VLOOKUP(Таблица1[[#This Row],[Order ID]],Таблица4[],2,FALSE),0))*1</f>
        <v>1</v>
      </c>
      <c r="Y3944" s="19">
        <f>IF(SUMPRODUCT(($F$2:$F3944=F3944)*1)&gt;1,0,1)</f>
        <v>0</v>
      </c>
    </row>
    <row r="3945" spans="1:25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9" t="str">
        <f>VLOOKUP(Таблица1[[#This Row],[Region]],Таблица5[],2,FALSE)</f>
        <v>Chuck Magee</v>
      </c>
      <c r="W3945" s="19" t="str">
        <f>IFERROR(VLOOKUP(Таблица1[[#This Row],[Order ID]],Таблица4[],2,FALSE),"")</f>
        <v/>
      </c>
      <c r="X3945" s="19">
        <f>NOT(IFERROR(VLOOKUP(Таблица1[[#This Row],[Order ID]],Таблица4[],2,FALSE),0))*1</f>
        <v>1</v>
      </c>
      <c r="Y3945" s="19">
        <f>IF(SUMPRODUCT(($F$2:$F3945=F3945)*1)&gt;1,0,1)</f>
        <v>1</v>
      </c>
    </row>
    <row r="3946" spans="1:25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9" t="str">
        <f>VLOOKUP(Таблица1[[#This Row],[Region]],Таблица5[],2,FALSE)</f>
        <v>Anna Andreadi</v>
      </c>
      <c r="W3946" s="19" t="str">
        <f>IFERROR(VLOOKUP(Таблица1[[#This Row],[Order ID]],Таблица4[],2,FALSE),"")</f>
        <v/>
      </c>
      <c r="X3946" s="19">
        <f>NOT(IFERROR(VLOOKUP(Таблица1[[#This Row],[Order ID]],Таблица4[],2,FALSE),0))*1</f>
        <v>1</v>
      </c>
      <c r="Y3946" s="19">
        <f>IF(SUMPRODUCT(($F$2:$F3946=F3946)*1)&gt;1,0,1)</f>
        <v>0</v>
      </c>
    </row>
    <row r="3947" spans="1:25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9" t="str">
        <f>VLOOKUP(Таблица1[[#This Row],[Region]],Таблица5[],2,FALSE)</f>
        <v>Cassandra Brandow</v>
      </c>
      <c r="W3947" s="19" t="str">
        <f>IFERROR(VLOOKUP(Таблица1[[#This Row],[Order ID]],Таблица4[],2,FALSE),"")</f>
        <v/>
      </c>
      <c r="X3947" s="19">
        <f>NOT(IFERROR(VLOOKUP(Таблица1[[#This Row],[Order ID]],Таблица4[],2,FALSE),0))*1</f>
        <v>1</v>
      </c>
      <c r="Y3947" s="19">
        <f>IF(SUMPRODUCT(($F$2:$F3947=F3947)*1)&gt;1,0,1)</f>
        <v>0</v>
      </c>
    </row>
    <row r="3948" spans="1:25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9" t="str">
        <f>VLOOKUP(Таблица1[[#This Row],[Region]],Таблица5[],2,FALSE)</f>
        <v>Cassandra Brandow</v>
      </c>
      <c r="W3948" s="19" t="str">
        <f>IFERROR(VLOOKUP(Таблица1[[#This Row],[Order ID]],Таблица4[],2,FALSE),"")</f>
        <v/>
      </c>
      <c r="X3948" s="19">
        <f>NOT(IFERROR(VLOOKUP(Таблица1[[#This Row],[Order ID]],Таблица4[],2,FALSE),0))*1</f>
        <v>1</v>
      </c>
      <c r="Y3948" s="19">
        <f>IF(SUMPRODUCT(($F$2:$F3948=F3948)*1)&gt;1,0,1)</f>
        <v>0</v>
      </c>
    </row>
    <row r="3949" spans="1:25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9" t="str">
        <f>VLOOKUP(Таблица1[[#This Row],[Region]],Таблица5[],2,FALSE)</f>
        <v>Kelly Williams</v>
      </c>
      <c r="W3949" s="19" t="str">
        <f>IFERROR(VLOOKUP(Таблица1[[#This Row],[Order ID]],Таблица4[],2,FALSE),"")</f>
        <v/>
      </c>
      <c r="X3949" s="19">
        <f>NOT(IFERROR(VLOOKUP(Таблица1[[#This Row],[Order ID]],Таблица4[],2,FALSE),0))*1</f>
        <v>1</v>
      </c>
      <c r="Y3949" s="19">
        <f>IF(SUMPRODUCT(($F$2:$F3949=F3949)*1)&gt;1,0,1)</f>
        <v>0</v>
      </c>
    </row>
    <row r="3950" spans="1:25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9" t="str">
        <f>VLOOKUP(Таблица1[[#This Row],[Region]],Таблица5[],2,FALSE)</f>
        <v>Kelly Williams</v>
      </c>
      <c r="W3950" s="19" t="str">
        <f>IFERROR(VLOOKUP(Таблица1[[#This Row],[Order ID]],Таблица4[],2,FALSE),"")</f>
        <v/>
      </c>
      <c r="X3950" s="19">
        <f>NOT(IFERROR(VLOOKUP(Таблица1[[#This Row],[Order ID]],Таблица4[],2,FALSE),0))*1</f>
        <v>1</v>
      </c>
      <c r="Y3950" s="19">
        <f>IF(SUMPRODUCT(($F$2:$F3950=F3950)*1)&gt;1,0,1)</f>
        <v>0</v>
      </c>
    </row>
    <row r="3951" spans="1:25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9" t="str">
        <f>VLOOKUP(Таблица1[[#This Row],[Region]],Таблица5[],2,FALSE)</f>
        <v>Kelly Williams</v>
      </c>
      <c r="W3951" s="19" t="str">
        <f>IFERROR(VLOOKUP(Таблица1[[#This Row],[Order ID]],Таблица4[],2,FALSE),"")</f>
        <v/>
      </c>
      <c r="X3951" s="19">
        <f>NOT(IFERROR(VLOOKUP(Таблица1[[#This Row],[Order ID]],Таблица4[],2,FALSE),0))*1</f>
        <v>1</v>
      </c>
      <c r="Y3951" s="19">
        <f>IF(SUMPRODUCT(($F$2:$F3951=F3951)*1)&gt;1,0,1)</f>
        <v>0</v>
      </c>
    </row>
    <row r="3952" spans="1:25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9" t="str">
        <f>VLOOKUP(Таблица1[[#This Row],[Region]],Таблица5[],2,FALSE)</f>
        <v>Kelly Williams</v>
      </c>
      <c r="W3952" s="19" t="str">
        <f>IFERROR(VLOOKUP(Таблица1[[#This Row],[Order ID]],Таблица4[],2,FALSE),"")</f>
        <v/>
      </c>
      <c r="X3952" s="19">
        <f>NOT(IFERROR(VLOOKUP(Таблица1[[#This Row],[Order ID]],Таблица4[],2,FALSE),0))*1</f>
        <v>1</v>
      </c>
      <c r="Y3952" s="19">
        <f>IF(SUMPRODUCT(($F$2:$F3952=F3952)*1)&gt;1,0,1)</f>
        <v>0</v>
      </c>
    </row>
    <row r="3953" spans="1:25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9" t="str">
        <f>VLOOKUP(Таблица1[[#This Row],[Region]],Таблица5[],2,FALSE)</f>
        <v>Chuck Magee</v>
      </c>
      <c r="W3953" s="19" t="str">
        <f>IFERROR(VLOOKUP(Таблица1[[#This Row],[Order ID]],Таблица4[],2,FALSE),"")</f>
        <v/>
      </c>
      <c r="X3953" s="19">
        <f>NOT(IFERROR(VLOOKUP(Таблица1[[#This Row],[Order ID]],Таблица4[],2,FALSE),0))*1</f>
        <v>1</v>
      </c>
      <c r="Y3953" s="19">
        <f>IF(SUMPRODUCT(($F$2:$F3953=F3953)*1)&gt;1,0,1)</f>
        <v>0</v>
      </c>
    </row>
    <row r="3954" spans="1:25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9" t="str">
        <f>VLOOKUP(Таблица1[[#This Row],[Region]],Таблица5[],2,FALSE)</f>
        <v>Anna Andreadi</v>
      </c>
      <c r="W3954" s="19" t="str">
        <f>IFERROR(VLOOKUP(Таблица1[[#This Row],[Order ID]],Таблица4[],2,FALSE),"")</f>
        <v/>
      </c>
      <c r="X3954" s="19">
        <f>NOT(IFERROR(VLOOKUP(Таблица1[[#This Row],[Order ID]],Таблица4[],2,FALSE),0))*1</f>
        <v>1</v>
      </c>
      <c r="Y3954" s="19">
        <f>IF(SUMPRODUCT(($F$2:$F3954=F3954)*1)&gt;1,0,1)</f>
        <v>0</v>
      </c>
    </row>
    <row r="3955" spans="1:25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9" t="str">
        <f>VLOOKUP(Таблица1[[#This Row],[Region]],Таблица5[],2,FALSE)</f>
        <v>Chuck Magee</v>
      </c>
      <c r="W3955" s="19" t="str">
        <f>IFERROR(VLOOKUP(Таблица1[[#This Row],[Order ID]],Таблица4[],2,FALSE),"")</f>
        <v/>
      </c>
      <c r="X3955" s="19">
        <f>NOT(IFERROR(VLOOKUP(Таблица1[[#This Row],[Order ID]],Таблица4[],2,FALSE),0))*1</f>
        <v>1</v>
      </c>
      <c r="Y3955" s="19">
        <f>IF(SUMPRODUCT(($F$2:$F3955=F3955)*1)&gt;1,0,1)</f>
        <v>0</v>
      </c>
    </row>
    <row r="3956" spans="1:25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9" t="str">
        <f>VLOOKUP(Таблица1[[#This Row],[Region]],Таблица5[],2,FALSE)</f>
        <v>Kelly Williams</v>
      </c>
      <c r="W3956" s="19" t="str">
        <f>IFERROR(VLOOKUP(Таблица1[[#This Row],[Order ID]],Таблица4[],2,FALSE),"")</f>
        <v/>
      </c>
      <c r="X3956" s="19">
        <f>NOT(IFERROR(VLOOKUP(Таблица1[[#This Row],[Order ID]],Таблица4[],2,FALSE),0))*1</f>
        <v>1</v>
      </c>
      <c r="Y3956" s="19">
        <f>IF(SUMPRODUCT(($F$2:$F3956=F3956)*1)&gt;1,0,1)</f>
        <v>0</v>
      </c>
    </row>
    <row r="3957" spans="1:25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9" t="str">
        <f>VLOOKUP(Таблица1[[#This Row],[Region]],Таблица5[],2,FALSE)</f>
        <v>Kelly Williams</v>
      </c>
      <c r="W3957" s="19" t="str">
        <f>IFERROR(VLOOKUP(Таблица1[[#This Row],[Order ID]],Таблица4[],2,FALSE),"")</f>
        <v/>
      </c>
      <c r="X3957" s="19">
        <f>NOT(IFERROR(VLOOKUP(Таблица1[[#This Row],[Order ID]],Таблица4[],2,FALSE),0))*1</f>
        <v>1</v>
      </c>
      <c r="Y3957" s="19">
        <f>IF(SUMPRODUCT(($F$2:$F3957=F3957)*1)&gt;1,0,1)</f>
        <v>0</v>
      </c>
    </row>
    <row r="3958" spans="1:25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9" t="str">
        <f>VLOOKUP(Таблица1[[#This Row],[Region]],Таблица5[],2,FALSE)</f>
        <v>Anna Andreadi</v>
      </c>
      <c r="W3958" s="19" t="str">
        <f>IFERROR(VLOOKUP(Таблица1[[#This Row],[Order ID]],Таблица4[],2,FALSE),"")</f>
        <v/>
      </c>
      <c r="X3958" s="19">
        <f>NOT(IFERROR(VLOOKUP(Таблица1[[#This Row],[Order ID]],Таблица4[],2,FALSE),0))*1</f>
        <v>1</v>
      </c>
      <c r="Y3958" s="19">
        <f>IF(SUMPRODUCT(($F$2:$F3958=F3958)*1)&gt;1,0,1)</f>
        <v>0</v>
      </c>
    </row>
    <row r="3959" spans="1:25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9" t="str">
        <f>VLOOKUP(Таблица1[[#This Row],[Region]],Таблица5[],2,FALSE)</f>
        <v>Cassandra Brandow</v>
      </c>
      <c r="W3959" s="19" t="str">
        <f>IFERROR(VLOOKUP(Таблица1[[#This Row],[Order ID]],Таблица4[],2,FALSE),"")</f>
        <v/>
      </c>
      <c r="X3959" s="19">
        <f>NOT(IFERROR(VLOOKUP(Таблица1[[#This Row],[Order ID]],Таблица4[],2,FALSE),0))*1</f>
        <v>1</v>
      </c>
      <c r="Y3959" s="19">
        <f>IF(SUMPRODUCT(($F$2:$F3959=F3959)*1)&gt;1,0,1)</f>
        <v>0</v>
      </c>
    </row>
    <row r="3960" spans="1:25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9" t="str">
        <f>VLOOKUP(Таблица1[[#This Row],[Region]],Таблица5[],2,FALSE)</f>
        <v>Cassandra Brandow</v>
      </c>
      <c r="W3960" s="19" t="str">
        <f>IFERROR(VLOOKUP(Таблица1[[#This Row],[Order ID]],Таблица4[],2,FALSE),"")</f>
        <v/>
      </c>
      <c r="X3960" s="19">
        <f>NOT(IFERROR(VLOOKUP(Таблица1[[#This Row],[Order ID]],Таблица4[],2,FALSE),0))*1</f>
        <v>1</v>
      </c>
      <c r="Y3960" s="19">
        <f>IF(SUMPRODUCT(($F$2:$F3960=F3960)*1)&gt;1,0,1)</f>
        <v>0</v>
      </c>
    </row>
    <row r="3961" spans="1:25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9" t="str">
        <f>VLOOKUP(Таблица1[[#This Row],[Region]],Таблица5[],2,FALSE)</f>
        <v>Cassandra Brandow</v>
      </c>
      <c r="W3961" s="19" t="str">
        <f>IFERROR(VLOOKUP(Таблица1[[#This Row],[Order ID]],Таблица4[],2,FALSE),"")</f>
        <v/>
      </c>
      <c r="X3961" s="19">
        <f>NOT(IFERROR(VLOOKUP(Таблица1[[#This Row],[Order ID]],Таблица4[],2,FALSE),0))*1</f>
        <v>1</v>
      </c>
      <c r="Y3961" s="19">
        <f>IF(SUMPRODUCT(($F$2:$F3961=F3961)*1)&gt;1,0,1)</f>
        <v>0</v>
      </c>
    </row>
    <row r="3962" spans="1:25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9" t="str">
        <f>VLOOKUP(Таблица1[[#This Row],[Region]],Таблица5[],2,FALSE)</f>
        <v>Kelly Williams</v>
      </c>
      <c r="W3962" s="19" t="str">
        <f>IFERROR(VLOOKUP(Таблица1[[#This Row],[Order ID]],Таблица4[],2,FALSE),"")</f>
        <v/>
      </c>
      <c r="X3962" s="19">
        <f>NOT(IFERROR(VLOOKUP(Таблица1[[#This Row],[Order ID]],Таблица4[],2,FALSE),0))*1</f>
        <v>1</v>
      </c>
      <c r="Y3962" s="19">
        <f>IF(SUMPRODUCT(($F$2:$F3962=F3962)*1)&gt;1,0,1)</f>
        <v>0</v>
      </c>
    </row>
    <row r="3963" spans="1:25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9" t="str">
        <f>VLOOKUP(Таблица1[[#This Row],[Region]],Таблица5[],2,FALSE)</f>
        <v>Kelly Williams</v>
      </c>
      <c r="W3963" s="19" t="str">
        <f>IFERROR(VLOOKUP(Таблица1[[#This Row],[Order ID]],Таблица4[],2,FALSE),"")</f>
        <v/>
      </c>
      <c r="X3963" s="19">
        <f>NOT(IFERROR(VLOOKUP(Таблица1[[#This Row],[Order ID]],Таблица4[],2,FALSE),0))*1</f>
        <v>1</v>
      </c>
      <c r="Y3963" s="19">
        <f>IF(SUMPRODUCT(($F$2:$F3963=F3963)*1)&gt;1,0,1)</f>
        <v>0</v>
      </c>
    </row>
    <row r="3964" spans="1:25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9" t="str">
        <f>VLOOKUP(Таблица1[[#This Row],[Region]],Таблица5[],2,FALSE)</f>
        <v>Anna Andreadi</v>
      </c>
      <c r="W3964" s="19" t="str">
        <f>IFERROR(VLOOKUP(Таблица1[[#This Row],[Order ID]],Таблица4[],2,FALSE),"")</f>
        <v/>
      </c>
      <c r="X3964" s="19">
        <f>NOT(IFERROR(VLOOKUP(Таблица1[[#This Row],[Order ID]],Таблица4[],2,FALSE),0))*1</f>
        <v>1</v>
      </c>
      <c r="Y3964" s="19">
        <f>IF(SUMPRODUCT(($F$2:$F3964=F3964)*1)&gt;1,0,1)</f>
        <v>0</v>
      </c>
    </row>
    <row r="3965" spans="1:25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9" t="str">
        <f>VLOOKUP(Таблица1[[#This Row],[Region]],Таблица5[],2,FALSE)</f>
        <v>Anna Andreadi</v>
      </c>
      <c r="W3965" s="19" t="str">
        <f>IFERROR(VLOOKUP(Таблица1[[#This Row],[Order ID]],Таблица4[],2,FALSE),"")</f>
        <v/>
      </c>
      <c r="X3965" s="19">
        <f>NOT(IFERROR(VLOOKUP(Таблица1[[#This Row],[Order ID]],Таблица4[],2,FALSE),0))*1</f>
        <v>1</v>
      </c>
      <c r="Y3965" s="19">
        <f>IF(SUMPRODUCT(($F$2:$F3965=F3965)*1)&gt;1,0,1)</f>
        <v>0</v>
      </c>
    </row>
    <row r="3966" spans="1:25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9" t="str">
        <f>VLOOKUP(Таблица1[[#This Row],[Region]],Таблица5[],2,FALSE)</f>
        <v>Chuck Magee</v>
      </c>
      <c r="W3966" s="19" t="str">
        <f>IFERROR(VLOOKUP(Таблица1[[#This Row],[Order ID]],Таблица4[],2,FALSE),"")</f>
        <v/>
      </c>
      <c r="X3966" s="19">
        <f>NOT(IFERROR(VLOOKUP(Таблица1[[#This Row],[Order ID]],Таблица4[],2,FALSE),0))*1</f>
        <v>1</v>
      </c>
      <c r="Y3966" s="19">
        <f>IF(SUMPRODUCT(($F$2:$F3966=F3966)*1)&gt;1,0,1)</f>
        <v>0</v>
      </c>
    </row>
    <row r="3967" spans="1:25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9" t="str">
        <f>VLOOKUP(Таблица1[[#This Row],[Region]],Таблица5[],2,FALSE)</f>
        <v>Cassandra Brandow</v>
      </c>
      <c r="W3967" s="19" t="str">
        <f>IFERROR(VLOOKUP(Таблица1[[#This Row],[Order ID]],Таблица4[],2,FALSE),"")</f>
        <v/>
      </c>
      <c r="X3967" s="19">
        <f>NOT(IFERROR(VLOOKUP(Таблица1[[#This Row],[Order ID]],Таблица4[],2,FALSE),0))*1</f>
        <v>1</v>
      </c>
      <c r="Y3967" s="19">
        <f>IF(SUMPRODUCT(($F$2:$F3967=F3967)*1)&gt;1,0,1)</f>
        <v>0</v>
      </c>
    </row>
    <row r="3968" spans="1:25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9" t="str">
        <f>VLOOKUP(Таблица1[[#This Row],[Region]],Таблица5[],2,FALSE)</f>
        <v>Chuck Magee</v>
      </c>
      <c r="W3968" s="19" t="str">
        <f>IFERROR(VLOOKUP(Таблица1[[#This Row],[Order ID]],Таблица4[],2,FALSE),"")</f>
        <v/>
      </c>
      <c r="X3968" s="19">
        <f>NOT(IFERROR(VLOOKUP(Таблица1[[#This Row],[Order ID]],Таблица4[],2,FALSE),0))*1</f>
        <v>1</v>
      </c>
      <c r="Y3968" s="19">
        <f>IF(SUMPRODUCT(($F$2:$F3968=F3968)*1)&gt;1,0,1)</f>
        <v>0</v>
      </c>
    </row>
    <row r="3969" spans="1:25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9" t="str">
        <f>VLOOKUP(Таблица1[[#This Row],[Region]],Таблица5[],2,FALSE)</f>
        <v>Anna Andreadi</v>
      </c>
      <c r="W3969" s="19" t="str">
        <f>IFERROR(VLOOKUP(Таблица1[[#This Row],[Order ID]],Таблица4[],2,FALSE),"")</f>
        <v/>
      </c>
      <c r="X3969" s="19">
        <f>NOT(IFERROR(VLOOKUP(Таблица1[[#This Row],[Order ID]],Таблица4[],2,FALSE),0))*1</f>
        <v>1</v>
      </c>
      <c r="Y3969" s="19">
        <f>IF(SUMPRODUCT(($F$2:$F3969=F3969)*1)&gt;1,0,1)</f>
        <v>0</v>
      </c>
    </row>
    <row r="3970" spans="1:25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9" t="str">
        <f>VLOOKUP(Таблица1[[#This Row],[Region]],Таблица5[],2,FALSE)</f>
        <v>Kelly Williams</v>
      </c>
      <c r="W3970" s="19" t="str">
        <f>IFERROR(VLOOKUP(Таблица1[[#This Row],[Order ID]],Таблица4[],2,FALSE),"")</f>
        <v/>
      </c>
      <c r="X3970" s="19">
        <f>NOT(IFERROR(VLOOKUP(Таблица1[[#This Row],[Order ID]],Таблица4[],2,FALSE),0))*1</f>
        <v>1</v>
      </c>
      <c r="Y3970" s="19">
        <f>IF(SUMPRODUCT(($F$2:$F3970=F3970)*1)&gt;1,0,1)</f>
        <v>0</v>
      </c>
    </row>
    <row r="3971" spans="1:25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9" t="str">
        <f>VLOOKUP(Таблица1[[#This Row],[Region]],Таблица5[],2,FALSE)</f>
        <v>Kelly Williams</v>
      </c>
      <c r="W3971" s="19" t="str">
        <f>IFERROR(VLOOKUP(Таблица1[[#This Row],[Order ID]],Таблица4[],2,FALSE),"")</f>
        <v/>
      </c>
      <c r="X3971" s="19">
        <f>NOT(IFERROR(VLOOKUP(Таблица1[[#This Row],[Order ID]],Таблица4[],2,FALSE),0))*1</f>
        <v>1</v>
      </c>
      <c r="Y3971" s="19">
        <f>IF(SUMPRODUCT(($F$2:$F3971=F3971)*1)&gt;1,0,1)</f>
        <v>0</v>
      </c>
    </row>
    <row r="3972" spans="1:25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9" t="str">
        <f>VLOOKUP(Таблица1[[#This Row],[Region]],Таблица5[],2,FALSE)</f>
        <v>Anna Andreadi</v>
      </c>
      <c r="W3972" s="19" t="str">
        <f>IFERROR(VLOOKUP(Таблица1[[#This Row],[Order ID]],Таблица4[],2,FALSE),"")</f>
        <v/>
      </c>
      <c r="X3972" s="19">
        <f>NOT(IFERROR(VLOOKUP(Таблица1[[#This Row],[Order ID]],Таблица4[],2,FALSE),0))*1</f>
        <v>1</v>
      </c>
      <c r="Y3972" s="19">
        <f>IF(SUMPRODUCT(($F$2:$F3972=F3972)*1)&gt;1,0,1)</f>
        <v>1</v>
      </c>
    </row>
    <row r="3973" spans="1:25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9" t="str">
        <f>VLOOKUP(Таблица1[[#This Row],[Region]],Таблица5[],2,FALSE)</f>
        <v>Kelly Williams</v>
      </c>
      <c r="W3973" s="19">
        <f>IFERROR(VLOOKUP(Таблица1[[#This Row],[Order ID]],Таблица4[],2,FALSE),"")</f>
        <v>1</v>
      </c>
      <c r="X3973" s="19">
        <f>NOT(IFERROR(VLOOKUP(Таблица1[[#This Row],[Order ID]],Таблица4[],2,FALSE),0))*1</f>
        <v>0</v>
      </c>
      <c r="Y3973" s="19">
        <f>IF(SUMPRODUCT(($F$2:$F3973=F3973)*1)&gt;1,0,1)</f>
        <v>0</v>
      </c>
    </row>
    <row r="3974" spans="1:25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9" t="str">
        <f>VLOOKUP(Таблица1[[#This Row],[Region]],Таблица5[],2,FALSE)</f>
        <v>Chuck Magee</v>
      </c>
      <c r="W3974" s="19" t="str">
        <f>IFERROR(VLOOKUP(Таблица1[[#This Row],[Order ID]],Таблица4[],2,FALSE),"")</f>
        <v/>
      </c>
      <c r="X3974" s="19">
        <f>NOT(IFERROR(VLOOKUP(Таблица1[[#This Row],[Order ID]],Таблица4[],2,FALSE),0))*1</f>
        <v>1</v>
      </c>
      <c r="Y3974" s="19">
        <f>IF(SUMPRODUCT(($F$2:$F3974=F3974)*1)&gt;1,0,1)</f>
        <v>0</v>
      </c>
    </row>
    <row r="3975" spans="1:25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9" t="str">
        <f>VLOOKUP(Таблица1[[#This Row],[Region]],Таблица5[],2,FALSE)</f>
        <v>Chuck Magee</v>
      </c>
      <c r="W3975" s="19" t="str">
        <f>IFERROR(VLOOKUP(Таблица1[[#This Row],[Order ID]],Таблица4[],2,FALSE),"")</f>
        <v/>
      </c>
      <c r="X3975" s="19">
        <f>NOT(IFERROR(VLOOKUP(Таблица1[[#This Row],[Order ID]],Таблица4[],2,FALSE),0))*1</f>
        <v>1</v>
      </c>
      <c r="Y3975" s="19">
        <f>IF(SUMPRODUCT(($F$2:$F3975=F3975)*1)&gt;1,0,1)</f>
        <v>0</v>
      </c>
    </row>
    <row r="3976" spans="1:25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9" t="str">
        <f>VLOOKUP(Таблица1[[#This Row],[Region]],Таблица5[],2,FALSE)</f>
        <v>Chuck Magee</v>
      </c>
      <c r="W3976" s="19" t="str">
        <f>IFERROR(VLOOKUP(Таблица1[[#This Row],[Order ID]],Таблица4[],2,FALSE),"")</f>
        <v/>
      </c>
      <c r="X3976" s="19">
        <f>NOT(IFERROR(VLOOKUP(Таблица1[[#This Row],[Order ID]],Таблица4[],2,FALSE),0))*1</f>
        <v>1</v>
      </c>
      <c r="Y3976" s="19">
        <f>IF(SUMPRODUCT(($F$2:$F3976=F3976)*1)&gt;1,0,1)</f>
        <v>0</v>
      </c>
    </row>
    <row r="3977" spans="1:25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9" t="str">
        <f>VLOOKUP(Таблица1[[#This Row],[Region]],Таблица5[],2,FALSE)</f>
        <v>Chuck Magee</v>
      </c>
      <c r="W3977" s="19" t="str">
        <f>IFERROR(VLOOKUP(Таблица1[[#This Row],[Order ID]],Таблица4[],2,FALSE),"")</f>
        <v/>
      </c>
      <c r="X3977" s="19">
        <f>NOT(IFERROR(VLOOKUP(Таблица1[[#This Row],[Order ID]],Таблица4[],2,FALSE),0))*1</f>
        <v>1</v>
      </c>
      <c r="Y3977" s="19">
        <f>IF(SUMPRODUCT(($F$2:$F3977=F3977)*1)&gt;1,0,1)</f>
        <v>0</v>
      </c>
    </row>
    <row r="3978" spans="1:25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9" t="str">
        <f>VLOOKUP(Таблица1[[#This Row],[Region]],Таблица5[],2,FALSE)</f>
        <v>Cassandra Brandow</v>
      </c>
      <c r="W3978" s="19" t="str">
        <f>IFERROR(VLOOKUP(Таблица1[[#This Row],[Order ID]],Таблица4[],2,FALSE),"")</f>
        <v/>
      </c>
      <c r="X3978" s="19">
        <f>NOT(IFERROR(VLOOKUP(Таблица1[[#This Row],[Order ID]],Таблица4[],2,FALSE),0))*1</f>
        <v>1</v>
      </c>
      <c r="Y3978" s="19">
        <f>IF(SUMPRODUCT(($F$2:$F3978=F3978)*1)&gt;1,0,1)</f>
        <v>0</v>
      </c>
    </row>
    <row r="3979" spans="1:25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9" t="str">
        <f>VLOOKUP(Таблица1[[#This Row],[Region]],Таблица5[],2,FALSE)</f>
        <v>Anna Andreadi</v>
      </c>
      <c r="W3979" s="19" t="str">
        <f>IFERROR(VLOOKUP(Таблица1[[#This Row],[Order ID]],Таблица4[],2,FALSE),"")</f>
        <v/>
      </c>
      <c r="X3979" s="19">
        <f>NOT(IFERROR(VLOOKUP(Таблица1[[#This Row],[Order ID]],Таблица4[],2,FALSE),0))*1</f>
        <v>1</v>
      </c>
      <c r="Y3979" s="19">
        <f>IF(SUMPRODUCT(($F$2:$F3979=F3979)*1)&gt;1,0,1)</f>
        <v>0</v>
      </c>
    </row>
    <row r="3980" spans="1:25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9" t="str">
        <f>VLOOKUP(Таблица1[[#This Row],[Region]],Таблица5[],2,FALSE)</f>
        <v>Anna Andreadi</v>
      </c>
      <c r="W3980" s="19" t="str">
        <f>IFERROR(VLOOKUP(Таблица1[[#This Row],[Order ID]],Таблица4[],2,FALSE),"")</f>
        <v/>
      </c>
      <c r="X3980" s="19">
        <f>NOT(IFERROR(VLOOKUP(Таблица1[[#This Row],[Order ID]],Таблица4[],2,FALSE),0))*1</f>
        <v>1</v>
      </c>
      <c r="Y3980" s="19">
        <f>IF(SUMPRODUCT(($F$2:$F3980=F3980)*1)&gt;1,0,1)</f>
        <v>0</v>
      </c>
    </row>
    <row r="3981" spans="1:25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9" t="str">
        <f>VLOOKUP(Таблица1[[#This Row],[Region]],Таблица5[],2,FALSE)</f>
        <v>Chuck Magee</v>
      </c>
      <c r="W3981" s="19" t="str">
        <f>IFERROR(VLOOKUP(Таблица1[[#This Row],[Order ID]],Таблица4[],2,FALSE),"")</f>
        <v/>
      </c>
      <c r="X3981" s="19">
        <f>NOT(IFERROR(VLOOKUP(Таблица1[[#This Row],[Order ID]],Таблица4[],2,FALSE),0))*1</f>
        <v>1</v>
      </c>
      <c r="Y3981" s="19">
        <f>IF(SUMPRODUCT(($F$2:$F3981=F3981)*1)&gt;1,0,1)</f>
        <v>0</v>
      </c>
    </row>
    <row r="3982" spans="1:25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9" t="str">
        <f>VLOOKUP(Таблица1[[#This Row],[Region]],Таблица5[],2,FALSE)</f>
        <v>Chuck Magee</v>
      </c>
      <c r="W3982" s="19" t="str">
        <f>IFERROR(VLOOKUP(Таблица1[[#This Row],[Order ID]],Таблица4[],2,FALSE),"")</f>
        <v/>
      </c>
      <c r="X3982" s="19">
        <f>NOT(IFERROR(VLOOKUP(Таблица1[[#This Row],[Order ID]],Таблица4[],2,FALSE),0))*1</f>
        <v>1</v>
      </c>
      <c r="Y3982" s="19">
        <f>IF(SUMPRODUCT(($F$2:$F3982=F3982)*1)&gt;1,0,1)</f>
        <v>0</v>
      </c>
    </row>
    <row r="3983" spans="1:25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9" t="str">
        <f>VLOOKUP(Таблица1[[#This Row],[Region]],Таблица5[],2,FALSE)</f>
        <v>Anna Andreadi</v>
      </c>
      <c r="W3983" s="19" t="str">
        <f>IFERROR(VLOOKUP(Таблица1[[#This Row],[Order ID]],Таблица4[],2,FALSE),"")</f>
        <v/>
      </c>
      <c r="X3983" s="19">
        <f>NOT(IFERROR(VLOOKUP(Таблица1[[#This Row],[Order ID]],Таблица4[],2,FALSE),0))*1</f>
        <v>1</v>
      </c>
      <c r="Y3983" s="19">
        <f>IF(SUMPRODUCT(($F$2:$F3983=F3983)*1)&gt;1,0,1)</f>
        <v>0</v>
      </c>
    </row>
    <row r="3984" spans="1:25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9" t="str">
        <f>VLOOKUP(Таблица1[[#This Row],[Region]],Таблица5[],2,FALSE)</f>
        <v>Anna Andreadi</v>
      </c>
      <c r="W3984" s="19" t="str">
        <f>IFERROR(VLOOKUP(Таблица1[[#This Row],[Order ID]],Таблица4[],2,FALSE),"")</f>
        <v/>
      </c>
      <c r="X3984" s="19">
        <f>NOT(IFERROR(VLOOKUP(Таблица1[[#This Row],[Order ID]],Таблица4[],2,FALSE),0))*1</f>
        <v>1</v>
      </c>
      <c r="Y3984" s="19">
        <f>IF(SUMPRODUCT(($F$2:$F3984=F3984)*1)&gt;1,0,1)</f>
        <v>0</v>
      </c>
    </row>
    <row r="3985" spans="1:25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9" t="str">
        <f>VLOOKUP(Таблица1[[#This Row],[Region]],Таблица5[],2,FALSE)</f>
        <v>Anna Andreadi</v>
      </c>
      <c r="W3985" s="19" t="str">
        <f>IFERROR(VLOOKUP(Таблица1[[#This Row],[Order ID]],Таблица4[],2,FALSE),"")</f>
        <v/>
      </c>
      <c r="X3985" s="19">
        <f>NOT(IFERROR(VLOOKUP(Таблица1[[#This Row],[Order ID]],Таблица4[],2,FALSE),0))*1</f>
        <v>1</v>
      </c>
      <c r="Y3985" s="19">
        <f>IF(SUMPRODUCT(($F$2:$F3985=F3985)*1)&gt;1,0,1)</f>
        <v>0</v>
      </c>
    </row>
    <row r="3986" spans="1:25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9" t="str">
        <f>VLOOKUP(Таблица1[[#This Row],[Region]],Таблица5[],2,FALSE)</f>
        <v>Anna Andreadi</v>
      </c>
      <c r="W3986" s="19" t="str">
        <f>IFERROR(VLOOKUP(Таблица1[[#This Row],[Order ID]],Таблица4[],2,FALSE),"")</f>
        <v/>
      </c>
      <c r="X3986" s="19">
        <f>NOT(IFERROR(VLOOKUP(Таблица1[[#This Row],[Order ID]],Таблица4[],2,FALSE),0))*1</f>
        <v>1</v>
      </c>
      <c r="Y3986" s="19">
        <f>IF(SUMPRODUCT(($F$2:$F3986=F3986)*1)&gt;1,0,1)</f>
        <v>0</v>
      </c>
    </row>
    <row r="3987" spans="1:25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9" t="str">
        <f>VLOOKUP(Таблица1[[#This Row],[Region]],Таблица5[],2,FALSE)</f>
        <v>Anna Andreadi</v>
      </c>
      <c r="W3987" s="19" t="str">
        <f>IFERROR(VLOOKUP(Таблица1[[#This Row],[Order ID]],Таблица4[],2,FALSE),"")</f>
        <v/>
      </c>
      <c r="X3987" s="19">
        <f>NOT(IFERROR(VLOOKUP(Таблица1[[#This Row],[Order ID]],Таблица4[],2,FALSE),0))*1</f>
        <v>1</v>
      </c>
      <c r="Y3987" s="19">
        <f>IF(SUMPRODUCT(($F$2:$F3987=F3987)*1)&gt;1,0,1)</f>
        <v>0</v>
      </c>
    </row>
    <row r="3988" spans="1:25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9" t="str">
        <f>VLOOKUP(Таблица1[[#This Row],[Region]],Таблица5[],2,FALSE)</f>
        <v>Chuck Magee</v>
      </c>
      <c r="W3988" s="19" t="str">
        <f>IFERROR(VLOOKUP(Таблица1[[#This Row],[Order ID]],Таблица4[],2,FALSE),"")</f>
        <v/>
      </c>
      <c r="X3988" s="19">
        <f>NOT(IFERROR(VLOOKUP(Таблица1[[#This Row],[Order ID]],Таблица4[],2,FALSE),0))*1</f>
        <v>1</v>
      </c>
      <c r="Y3988" s="19">
        <f>IF(SUMPRODUCT(($F$2:$F3988=F3988)*1)&gt;1,0,1)</f>
        <v>0</v>
      </c>
    </row>
    <row r="3989" spans="1:25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9" t="str">
        <f>VLOOKUP(Таблица1[[#This Row],[Region]],Таблица5[],2,FALSE)</f>
        <v>Chuck Magee</v>
      </c>
      <c r="W3989" s="19" t="str">
        <f>IFERROR(VLOOKUP(Таблица1[[#This Row],[Order ID]],Таблица4[],2,FALSE),"")</f>
        <v/>
      </c>
      <c r="X3989" s="19">
        <f>NOT(IFERROR(VLOOKUP(Таблица1[[#This Row],[Order ID]],Таблица4[],2,FALSE),0))*1</f>
        <v>1</v>
      </c>
      <c r="Y3989" s="19">
        <f>IF(SUMPRODUCT(($F$2:$F3989=F3989)*1)&gt;1,0,1)</f>
        <v>0</v>
      </c>
    </row>
    <row r="3990" spans="1:25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9" t="str">
        <f>VLOOKUP(Таблица1[[#This Row],[Region]],Таблица5[],2,FALSE)</f>
        <v>Cassandra Brandow</v>
      </c>
      <c r="W3990" s="19" t="str">
        <f>IFERROR(VLOOKUP(Таблица1[[#This Row],[Order ID]],Таблица4[],2,FALSE),"")</f>
        <v/>
      </c>
      <c r="X3990" s="19">
        <f>NOT(IFERROR(VLOOKUP(Таблица1[[#This Row],[Order ID]],Таблица4[],2,FALSE),0))*1</f>
        <v>1</v>
      </c>
      <c r="Y3990" s="19">
        <f>IF(SUMPRODUCT(($F$2:$F3990=F3990)*1)&gt;1,0,1)</f>
        <v>1</v>
      </c>
    </row>
    <row r="3991" spans="1:25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9" t="str">
        <f>VLOOKUP(Таблица1[[#This Row],[Region]],Таблица5[],2,FALSE)</f>
        <v>Chuck Magee</v>
      </c>
      <c r="W3991" s="19" t="str">
        <f>IFERROR(VLOOKUP(Таблица1[[#This Row],[Order ID]],Таблица4[],2,FALSE),"")</f>
        <v/>
      </c>
      <c r="X3991" s="19">
        <f>NOT(IFERROR(VLOOKUP(Таблица1[[#This Row],[Order ID]],Таблица4[],2,FALSE),0))*1</f>
        <v>1</v>
      </c>
      <c r="Y3991" s="19">
        <f>IF(SUMPRODUCT(($F$2:$F3991=F3991)*1)&gt;1,0,1)</f>
        <v>0</v>
      </c>
    </row>
    <row r="3992" spans="1:25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9" t="str">
        <f>VLOOKUP(Таблица1[[#This Row],[Region]],Таблица5[],2,FALSE)</f>
        <v>Chuck Magee</v>
      </c>
      <c r="W3992" s="19" t="str">
        <f>IFERROR(VLOOKUP(Таблица1[[#This Row],[Order ID]],Таблица4[],2,FALSE),"")</f>
        <v/>
      </c>
      <c r="X3992" s="19">
        <f>NOT(IFERROR(VLOOKUP(Таблица1[[#This Row],[Order ID]],Таблица4[],2,FALSE),0))*1</f>
        <v>1</v>
      </c>
      <c r="Y3992" s="19">
        <f>IF(SUMPRODUCT(($F$2:$F3992=F3992)*1)&gt;1,0,1)</f>
        <v>0</v>
      </c>
    </row>
    <row r="3993" spans="1:25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9" t="str">
        <f>VLOOKUP(Таблица1[[#This Row],[Region]],Таблица5[],2,FALSE)</f>
        <v>Cassandra Brandow</v>
      </c>
      <c r="W3993" s="19" t="str">
        <f>IFERROR(VLOOKUP(Таблица1[[#This Row],[Order ID]],Таблица4[],2,FALSE),"")</f>
        <v/>
      </c>
      <c r="X3993" s="19">
        <f>NOT(IFERROR(VLOOKUP(Таблица1[[#This Row],[Order ID]],Таблица4[],2,FALSE),0))*1</f>
        <v>1</v>
      </c>
      <c r="Y3993" s="19">
        <f>IF(SUMPRODUCT(($F$2:$F3993=F3993)*1)&gt;1,0,1)</f>
        <v>0</v>
      </c>
    </row>
    <row r="3994" spans="1:25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9" t="str">
        <f>VLOOKUP(Таблица1[[#This Row],[Region]],Таблица5[],2,FALSE)</f>
        <v>Cassandra Brandow</v>
      </c>
      <c r="W3994" s="19" t="str">
        <f>IFERROR(VLOOKUP(Таблица1[[#This Row],[Order ID]],Таблица4[],2,FALSE),"")</f>
        <v/>
      </c>
      <c r="X3994" s="19">
        <f>NOT(IFERROR(VLOOKUP(Таблица1[[#This Row],[Order ID]],Таблица4[],2,FALSE),0))*1</f>
        <v>1</v>
      </c>
      <c r="Y3994" s="19">
        <f>IF(SUMPRODUCT(($F$2:$F3994=F3994)*1)&gt;1,0,1)</f>
        <v>0</v>
      </c>
    </row>
    <row r="3995" spans="1:25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9" t="str">
        <f>VLOOKUP(Таблица1[[#This Row],[Region]],Таблица5[],2,FALSE)</f>
        <v>Cassandra Brandow</v>
      </c>
      <c r="W3995" s="19" t="str">
        <f>IFERROR(VLOOKUP(Таблица1[[#This Row],[Order ID]],Таблица4[],2,FALSE),"")</f>
        <v/>
      </c>
      <c r="X3995" s="19">
        <f>NOT(IFERROR(VLOOKUP(Таблица1[[#This Row],[Order ID]],Таблица4[],2,FALSE),0))*1</f>
        <v>1</v>
      </c>
      <c r="Y3995" s="19">
        <f>IF(SUMPRODUCT(($F$2:$F3995=F3995)*1)&gt;1,0,1)</f>
        <v>0</v>
      </c>
    </row>
    <row r="3996" spans="1:25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9" t="str">
        <f>VLOOKUP(Таблица1[[#This Row],[Region]],Таблица5[],2,FALSE)</f>
        <v>Kelly Williams</v>
      </c>
      <c r="W3996" s="19" t="str">
        <f>IFERROR(VLOOKUP(Таблица1[[#This Row],[Order ID]],Таблица4[],2,FALSE),"")</f>
        <v/>
      </c>
      <c r="X3996" s="19">
        <f>NOT(IFERROR(VLOOKUP(Таблица1[[#This Row],[Order ID]],Таблица4[],2,FALSE),0))*1</f>
        <v>1</v>
      </c>
      <c r="Y3996" s="19">
        <f>IF(SUMPRODUCT(($F$2:$F3996=F3996)*1)&gt;1,0,1)</f>
        <v>1</v>
      </c>
    </row>
    <row r="3997" spans="1:25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9" t="str">
        <f>VLOOKUP(Таблица1[[#This Row],[Region]],Таблица5[],2,FALSE)</f>
        <v>Kelly Williams</v>
      </c>
      <c r="W3997" s="19" t="str">
        <f>IFERROR(VLOOKUP(Таблица1[[#This Row],[Order ID]],Таблица4[],2,FALSE),"")</f>
        <v/>
      </c>
      <c r="X3997" s="19">
        <f>NOT(IFERROR(VLOOKUP(Таблица1[[#This Row],[Order ID]],Таблица4[],2,FALSE),0))*1</f>
        <v>1</v>
      </c>
      <c r="Y3997" s="19">
        <f>IF(SUMPRODUCT(($F$2:$F3997=F3997)*1)&gt;1,0,1)</f>
        <v>0</v>
      </c>
    </row>
    <row r="3998" spans="1:25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9" t="str">
        <f>VLOOKUP(Таблица1[[#This Row],[Region]],Таблица5[],2,FALSE)</f>
        <v>Kelly Williams</v>
      </c>
      <c r="W3998" s="19" t="str">
        <f>IFERROR(VLOOKUP(Таблица1[[#This Row],[Order ID]],Таблица4[],2,FALSE),"")</f>
        <v/>
      </c>
      <c r="X3998" s="19">
        <f>NOT(IFERROR(VLOOKUP(Таблица1[[#This Row],[Order ID]],Таблица4[],2,FALSE),0))*1</f>
        <v>1</v>
      </c>
      <c r="Y3998" s="19">
        <f>IF(SUMPRODUCT(($F$2:$F3998=F3998)*1)&gt;1,0,1)</f>
        <v>0</v>
      </c>
    </row>
    <row r="3999" spans="1:25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9" t="str">
        <f>VLOOKUP(Таблица1[[#This Row],[Region]],Таблица5[],2,FALSE)</f>
        <v>Kelly Williams</v>
      </c>
      <c r="W3999" s="19" t="str">
        <f>IFERROR(VLOOKUP(Таблица1[[#This Row],[Order ID]],Таблица4[],2,FALSE),"")</f>
        <v/>
      </c>
      <c r="X3999" s="19">
        <f>NOT(IFERROR(VLOOKUP(Таблица1[[#This Row],[Order ID]],Таблица4[],2,FALSE),0))*1</f>
        <v>1</v>
      </c>
      <c r="Y3999" s="19">
        <f>IF(SUMPRODUCT(($F$2:$F3999=F3999)*1)&gt;1,0,1)</f>
        <v>0</v>
      </c>
    </row>
    <row r="4000" spans="1:25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9" t="str">
        <f>VLOOKUP(Таблица1[[#This Row],[Region]],Таблица5[],2,FALSE)</f>
        <v>Kelly Williams</v>
      </c>
      <c r="W4000" s="19" t="str">
        <f>IFERROR(VLOOKUP(Таблица1[[#This Row],[Order ID]],Таблица4[],2,FALSE),"")</f>
        <v/>
      </c>
      <c r="X4000" s="19">
        <f>NOT(IFERROR(VLOOKUP(Таблица1[[#This Row],[Order ID]],Таблица4[],2,FALSE),0))*1</f>
        <v>1</v>
      </c>
      <c r="Y4000" s="19">
        <f>IF(SUMPRODUCT(($F$2:$F4000=F4000)*1)&gt;1,0,1)</f>
        <v>0</v>
      </c>
    </row>
    <row r="4001" spans="1:25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9" t="str">
        <f>VLOOKUP(Таблица1[[#This Row],[Region]],Таблица5[],2,FALSE)</f>
        <v>Cassandra Brandow</v>
      </c>
      <c r="W4001" s="19" t="str">
        <f>IFERROR(VLOOKUP(Таблица1[[#This Row],[Order ID]],Таблица4[],2,FALSE),"")</f>
        <v/>
      </c>
      <c r="X4001" s="19">
        <f>NOT(IFERROR(VLOOKUP(Таблица1[[#This Row],[Order ID]],Таблица4[],2,FALSE),0))*1</f>
        <v>1</v>
      </c>
      <c r="Y4001" s="19">
        <f>IF(SUMPRODUCT(($F$2:$F4001=F4001)*1)&gt;1,0,1)</f>
        <v>0</v>
      </c>
    </row>
    <row r="4002" spans="1:25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9" t="str">
        <f>VLOOKUP(Таблица1[[#This Row],[Region]],Таблица5[],2,FALSE)</f>
        <v>Anna Andreadi</v>
      </c>
      <c r="W4002" s="19" t="str">
        <f>IFERROR(VLOOKUP(Таблица1[[#This Row],[Order ID]],Таблица4[],2,FALSE),"")</f>
        <v/>
      </c>
      <c r="X4002" s="19">
        <f>NOT(IFERROR(VLOOKUP(Таблица1[[#This Row],[Order ID]],Таблица4[],2,FALSE),0))*1</f>
        <v>1</v>
      </c>
      <c r="Y4002" s="19">
        <f>IF(SUMPRODUCT(($F$2:$F4002=F4002)*1)&gt;1,0,1)</f>
        <v>0</v>
      </c>
    </row>
    <row r="4003" spans="1:25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9" t="str">
        <f>VLOOKUP(Таблица1[[#This Row],[Region]],Таблица5[],2,FALSE)</f>
        <v>Anna Andreadi</v>
      </c>
      <c r="W4003" s="19" t="str">
        <f>IFERROR(VLOOKUP(Таблица1[[#This Row],[Order ID]],Таблица4[],2,FALSE),"")</f>
        <v/>
      </c>
      <c r="X4003" s="19">
        <f>NOT(IFERROR(VLOOKUP(Таблица1[[#This Row],[Order ID]],Таблица4[],2,FALSE),0))*1</f>
        <v>1</v>
      </c>
      <c r="Y4003" s="19">
        <f>IF(SUMPRODUCT(($F$2:$F4003=F4003)*1)&gt;1,0,1)</f>
        <v>0</v>
      </c>
    </row>
    <row r="4004" spans="1:25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9" t="str">
        <f>VLOOKUP(Таблица1[[#This Row],[Region]],Таблица5[],2,FALSE)</f>
        <v>Kelly Williams</v>
      </c>
      <c r="W4004" s="19" t="str">
        <f>IFERROR(VLOOKUP(Таблица1[[#This Row],[Order ID]],Таблица4[],2,FALSE),"")</f>
        <v/>
      </c>
      <c r="X4004" s="19">
        <f>NOT(IFERROR(VLOOKUP(Таблица1[[#This Row],[Order ID]],Таблица4[],2,FALSE),0))*1</f>
        <v>1</v>
      </c>
      <c r="Y4004" s="19">
        <f>IF(SUMPRODUCT(($F$2:$F4004=F4004)*1)&gt;1,0,1)</f>
        <v>0</v>
      </c>
    </row>
    <row r="4005" spans="1:25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9" t="str">
        <f>VLOOKUP(Таблица1[[#This Row],[Region]],Таблица5[],2,FALSE)</f>
        <v>Kelly Williams</v>
      </c>
      <c r="W4005" s="19" t="str">
        <f>IFERROR(VLOOKUP(Таблица1[[#This Row],[Order ID]],Таблица4[],2,FALSE),"")</f>
        <v/>
      </c>
      <c r="X4005" s="19">
        <f>NOT(IFERROR(VLOOKUP(Таблица1[[#This Row],[Order ID]],Таблица4[],2,FALSE),0))*1</f>
        <v>1</v>
      </c>
      <c r="Y4005" s="19">
        <f>IF(SUMPRODUCT(($F$2:$F4005=F4005)*1)&gt;1,0,1)</f>
        <v>0</v>
      </c>
    </row>
    <row r="4006" spans="1:25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9" t="str">
        <f>VLOOKUP(Таблица1[[#This Row],[Region]],Таблица5[],2,FALSE)</f>
        <v>Kelly Williams</v>
      </c>
      <c r="W4006" s="19" t="str">
        <f>IFERROR(VLOOKUP(Таблица1[[#This Row],[Order ID]],Таблица4[],2,FALSE),"")</f>
        <v/>
      </c>
      <c r="X4006" s="19">
        <f>NOT(IFERROR(VLOOKUP(Таблица1[[#This Row],[Order ID]],Таблица4[],2,FALSE),0))*1</f>
        <v>1</v>
      </c>
      <c r="Y4006" s="19">
        <f>IF(SUMPRODUCT(($F$2:$F4006=F4006)*1)&gt;1,0,1)</f>
        <v>0</v>
      </c>
    </row>
    <row r="4007" spans="1:25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9" t="str">
        <f>VLOOKUP(Таблица1[[#This Row],[Region]],Таблица5[],2,FALSE)</f>
        <v>Cassandra Brandow</v>
      </c>
      <c r="W4007" s="19" t="str">
        <f>IFERROR(VLOOKUP(Таблица1[[#This Row],[Order ID]],Таблица4[],2,FALSE),"")</f>
        <v/>
      </c>
      <c r="X4007" s="19">
        <f>NOT(IFERROR(VLOOKUP(Таблица1[[#This Row],[Order ID]],Таблица4[],2,FALSE),0))*1</f>
        <v>1</v>
      </c>
      <c r="Y4007" s="19">
        <f>IF(SUMPRODUCT(($F$2:$F4007=F4007)*1)&gt;1,0,1)</f>
        <v>1</v>
      </c>
    </row>
    <row r="4008" spans="1:25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9" t="str">
        <f>VLOOKUP(Таблица1[[#This Row],[Region]],Таблица5[],2,FALSE)</f>
        <v>Cassandra Brandow</v>
      </c>
      <c r="W4008" s="19" t="str">
        <f>IFERROR(VLOOKUP(Таблица1[[#This Row],[Order ID]],Таблица4[],2,FALSE),"")</f>
        <v/>
      </c>
      <c r="X4008" s="19">
        <f>NOT(IFERROR(VLOOKUP(Таблица1[[#This Row],[Order ID]],Таблица4[],2,FALSE),0))*1</f>
        <v>1</v>
      </c>
      <c r="Y4008" s="19">
        <f>IF(SUMPRODUCT(($F$2:$F4008=F4008)*1)&gt;1,0,1)</f>
        <v>0</v>
      </c>
    </row>
    <row r="4009" spans="1:25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9" t="str">
        <f>VLOOKUP(Таблица1[[#This Row],[Region]],Таблица5[],2,FALSE)</f>
        <v>Cassandra Brandow</v>
      </c>
      <c r="W4009" s="19" t="str">
        <f>IFERROR(VLOOKUP(Таблица1[[#This Row],[Order ID]],Таблица4[],2,FALSE),"")</f>
        <v/>
      </c>
      <c r="X4009" s="19">
        <f>NOT(IFERROR(VLOOKUP(Таблица1[[#This Row],[Order ID]],Таблица4[],2,FALSE),0))*1</f>
        <v>1</v>
      </c>
      <c r="Y4009" s="19">
        <f>IF(SUMPRODUCT(($F$2:$F4009=F4009)*1)&gt;1,0,1)</f>
        <v>0</v>
      </c>
    </row>
    <row r="4010" spans="1:25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9" t="str">
        <f>VLOOKUP(Таблица1[[#This Row],[Region]],Таблица5[],2,FALSE)</f>
        <v>Anna Andreadi</v>
      </c>
      <c r="W4010" s="19" t="str">
        <f>IFERROR(VLOOKUP(Таблица1[[#This Row],[Order ID]],Таблица4[],2,FALSE),"")</f>
        <v/>
      </c>
      <c r="X4010" s="19">
        <f>NOT(IFERROR(VLOOKUP(Таблица1[[#This Row],[Order ID]],Таблица4[],2,FALSE),0))*1</f>
        <v>1</v>
      </c>
      <c r="Y4010" s="19">
        <f>IF(SUMPRODUCT(($F$2:$F4010=F4010)*1)&gt;1,0,1)</f>
        <v>0</v>
      </c>
    </row>
    <row r="4011" spans="1:25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9" t="str">
        <f>VLOOKUP(Таблица1[[#This Row],[Region]],Таблица5[],2,FALSE)</f>
        <v>Anna Andreadi</v>
      </c>
      <c r="W4011" s="19" t="str">
        <f>IFERROR(VLOOKUP(Таблица1[[#This Row],[Order ID]],Таблица4[],2,FALSE),"")</f>
        <v/>
      </c>
      <c r="X4011" s="19">
        <f>NOT(IFERROR(VLOOKUP(Таблица1[[#This Row],[Order ID]],Таблица4[],2,FALSE),0))*1</f>
        <v>1</v>
      </c>
      <c r="Y4011" s="19">
        <f>IF(SUMPRODUCT(($F$2:$F4011=F4011)*1)&gt;1,0,1)</f>
        <v>0</v>
      </c>
    </row>
    <row r="4012" spans="1:25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9" t="str">
        <f>VLOOKUP(Таблица1[[#This Row],[Region]],Таблица5[],2,FALSE)</f>
        <v>Chuck Magee</v>
      </c>
      <c r="W4012" s="19" t="str">
        <f>IFERROR(VLOOKUP(Таблица1[[#This Row],[Order ID]],Таблица4[],2,FALSE),"")</f>
        <v/>
      </c>
      <c r="X4012" s="19">
        <f>NOT(IFERROR(VLOOKUP(Таблица1[[#This Row],[Order ID]],Таблица4[],2,FALSE),0))*1</f>
        <v>1</v>
      </c>
      <c r="Y4012" s="19">
        <f>IF(SUMPRODUCT(($F$2:$F4012=F4012)*1)&gt;1,0,1)</f>
        <v>0</v>
      </c>
    </row>
    <row r="4013" spans="1:25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9" t="str">
        <f>VLOOKUP(Таблица1[[#This Row],[Region]],Таблица5[],2,FALSE)</f>
        <v>Chuck Magee</v>
      </c>
      <c r="W4013" s="19" t="str">
        <f>IFERROR(VLOOKUP(Таблица1[[#This Row],[Order ID]],Таблица4[],2,FALSE),"")</f>
        <v/>
      </c>
      <c r="X4013" s="19">
        <f>NOT(IFERROR(VLOOKUP(Таблица1[[#This Row],[Order ID]],Таблица4[],2,FALSE),0))*1</f>
        <v>1</v>
      </c>
      <c r="Y4013" s="19">
        <f>IF(SUMPRODUCT(($F$2:$F4013=F4013)*1)&gt;1,0,1)</f>
        <v>0</v>
      </c>
    </row>
    <row r="4014" spans="1:25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9" t="str">
        <f>VLOOKUP(Таблица1[[#This Row],[Region]],Таблица5[],2,FALSE)</f>
        <v>Kelly Williams</v>
      </c>
      <c r="W4014" s="19" t="str">
        <f>IFERROR(VLOOKUP(Таблица1[[#This Row],[Order ID]],Таблица4[],2,FALSE),"")</f>
        <v/>
      </c>
      <c r="X4014" s="19">
        <f>NOT(IFERROR(VLOOKUP(Таблица1[[#This Row],[Order ID]],Таблица4[],2,FALSE),0))*1</f>
        <v>1</v>
      </c>
      <c r="Y4014" s="19">
        <f>IF(SUMPRODUCT(($F$2:$F4014=F4014)*1)&gt;1,0,1)</f>
        <v>0</v>
      </c>
    </row>
    <row r="4015" spans="1:25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9" t="str">
        <f>VLOOKUP(Таблица1[[#This Row],[Region]],Таблица5[],2,FALSE)</f>
        <v>Cassandra Brandow</v>
      </c>
      <c r="W4015" s="19" t="str">
        <f>IFERROR(VLOOKUP(Таблица1[[#This Row],[Order ID]],Таблица4[],2,FALSE),"")</f>
        <v/>
      </c>
      <c r="X4015" s="19">
        <f>NOT(IFERROR(VLOOKUP(Таблица1[[#This Row],[Order ID]],Таблица4[],2,FALSE),0))*1</f>
        <v>1</v>
      </c>
      <c r="Y4015" s="19">
        <f>IF(SUMPRODUCT(($F$2:$F4015=F4015)*1)&gt;1,0,1)</f>
        <v>0</v>
      </c>
    </row>
    <row r="4016" spans="1:25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9" t="str">
        <f>VLOOKUP(Таблица1[[#This Row],[Region]],Таблица5[],2,FALSE)</f>
        <v>Cassandra Brandow</v>
      </c>
      <c r="W4016" s="19" t="str">
        <f>IFERROR(VLOOKUP(Таблица1[[#This Row],[Order ID]],Таблица4[],2,FALSE),"")</f>
        <v/>
      </c>
      <c r="X4016" s="19">
        <f>NOT(IFERROR(VLOOKUP(Таблица1[[#This Row],[Order ID]],Таблица4[],2,FALSE),0))*1</f>
        <v>1</v>
      </c>
      <c r="Y4016" s="19">
        <f>IF(SUMPRODUCT(($F$2:$F4016=F4016)*1)&gt;1,0,1)</f>
        <v>0</v>
      </c>
    </row>
    <row r="4017" spans="1:25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9" t="str">
        <f>VLOOKUP(Таблица1[[#This Row],[Region]],Таблица5[],2,FALSE)</f>
        <v>Cassandra Brandow</v>
      </c>
      <c r="W4017" s="19" t="str">
        <f>IFERROR(VLOOKUP(Таблица1[[#This Row],[Order ID]],Таблица4[],2,FALSE),"")</f>
        <v/>
      </c>
      <c r="X4017" s="19">
        <f>NOT(IFERROR(VLOOKUP(Таблица1[[#This Row],[Order ID]],Таблица4[],2,FALSE),0))*1</f>
        <v>1</v>
      </c>
      <c r="Y4017" s="19">
        <f>IF(SUMPRODUCT(($F$2:$F4017=F4017)*1)&gt;1,0,1)</f>
        <v>0</v>
      </c>
    </row>
    <row r="4018" spans="1:25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9" t="str">
        <f>VLOOKUP(Таблица1[[#This Row],[Region]],Таблица5[],2,FALSE)</f>
        <v>Cassandra Brandow</v>
      </c>
      <c r="W4018" s="19" t="str">
        <f>IFERROR(VLOOKUP(Таблица1[[#This Row],[Order ID]],Таблица4[],2,FALSE),"")</f>
        <v/>
      </c>
      <c r="X4018" s="19">
        <f>NOT(IFERROR(VLOOKUP(Таблица1[[#This Row],[Order ID]],Таблица4[],2,FALSE),0))*1</f>
        <v>1</v>
      </c>
      <c r="Y4018" s="19">
        <f>IF(SUMPRODUCT(($F$2:$F4018=F4018)*1)&gt;1,0,1)</f>
        <v>0</v>
      </c>
    </row>
    <row r="4019" spans="1:25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9" t="str">
        <f>VLOOKUP(Таблица1[[#This Row],[Region]],Таблица5[],2,FALSE)</f>
        <v>Cassandra Brandow</v>
      </c>
      <c r="W4019" s="19" t="str">
        <f>IFERROR(VLOOKUP(Таблица1[[#This Row],[Order ID]],Таблица4[],2,FALSE),"")</f>
        <v/>
      </c>
      <c r="X4019" s="19">
        <f>NOT(IFERROR(VLOOKUP(Таблица1[[#This Row],[Order ID]],Таблица4[],2,FALSE),0))*1</f>
        <v>1</v>
      </c>
      <c r="Y4019" s="19">
        <f>IF(SUMPRODUCT(($F$2:$F4019=F4019)*1)&gt;1,0,1)</f>
        <v>0</v>
      </c>
    </row>
    <row r="4020" spans="1:25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9" t="str">
        <f>VLOOKUP(Таблица1[[#This Row],[Region]],Таблица5[],2,FALSE)</f>
        <v>Cassandra Brandow</v>
      </c>
      <c r="W4020" s="19" t="str">
        <f>IFERROR(VLOOKUP(Таблица1[[#This Row],[Order ID]],Таблица4[],2,FALSE),"")</f>
        <v/>
      </c>
      <c r="X4020" s="19">
        <f>NOT(IFERROR(VLOOKUP(Таблица1[[#This Row],[Order ID]],Таблица4[],2,FALSE),0))*1</f>
        <v>1</v>
      </c>
      <c r="Y4020" s="19">
        <f>IF(SUMPRODUCT(($F$2:$F4020=F4020)*1)&gt;1,0,1)</f>
        <v>0</v>
      </c>
    </row>
    <row r="4021" spans="1:25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9" t="str">
        <f>VLOOKUP(Таблица1[[#This Row],[Region]],Таблица5[],2,FALSE)</f>
        <v>Cassandra Brandow</v>
      </c>
      <c r="W4021" s="19" t="str">
        <f>IFERROR(VLOOKUP(Таблица1[[#This Row],[Order ID]],Таблица4[],2,FALSE),"")</f>
        <v/>
      </c>
      <c r="X4021" s="19">
        <f>NOT(IFERROR(VLOOKUP(Таблица1[[#This Row],[Order ID]],Таблица4[],2,FALSE),0))*1</f>
        <v>1</v>
      </c>
      <c r="Y4021" s="19">
        <f>IF(SUMPRODUCT(($F$2:$F4021=F4021)*1)&gt;1,0,1)</f>
        <v>0</v>
      </c>
    </row>
    <row r="4022" spans="1:25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9" t="str">
        <f>VLOOKUP(Таблица1[[#This Row],[Region]],Таблица5[],2,FALSE)</f>
        <v>Chuck Magee</v>
      </c>
      <c r="W4022" s="19" t="str">
        <f>IFERROR(VLOOKUP(Таблица1[[#This Row],[Order ID]],Таблица4[],2,FALSE),"")</f>
        <v/>
      </c>
      <c r="X4022" s="19">
        <f>NOT(IFERROR(VLOOKUP(Таблица1[[#This Row],[Order ID]],Таблица4[],2,FALSE),0))*1</f>
        <v>1</v>
      </c>
      <c r="Y4022" s="19">
        <f>IF(SUMPRODUCT(($F$2:$F4022=F4022)*1)&gt;1,0,1)</f>
        <v>1</v>
      </c>
    </row>
    <row r="4023" spans="1:25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9" t="str">
        <f>VLOOKUP(Таблица1[[#This Row],[Region]],Таблица5[],2,FALSE)</f>
        <v>Chuck Magee</v>
      </c>
      <c r="W4023" s="19" t="str">
        <f>IFERROR(VLOOKUP(Таблица1[[#This Row],[Order ID]],Таблица4[],2,FALSE),"")</f>
        <v/>
      </c>
      <c r="X4023" s="19">
        <f>NOT(IFERROR(VLOOKUP(Таблица1[[#This Row],[Order ID]],Таблица4[],2,FALSE),0))*1</f>
        <v>1</v>
      </c>
      <c r="Y4023" s="19">
        <f>IF(SUMPRODUCT(($F$2:$F4023=F4023)*1)&gt;1,0,1)</f>
        <v>0</v>
      </c>
    </row>
    <row r="4024" spans="1:25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9" t="str">
        <f>VLOOKUP(Таблица1[[#This Row],[Region]],Таблица5[],2,FALSE)</f>
        <v>Chuck Magee</v>
      </c>
      <c r="W4024" s="19" t="str">
        <f>IFERROR(VLOOKUP(Таблица1[[#This Row],[Order ID]],Таблица4[],2,FALSE),"")</f>
        <v/>
      </c>
      <c r="X4024" s="19">
        <f>NOT(IFERROR(VLOOKUP(Таблица1[[#This Row],[Order ID]],Таблица4[],2,FALSE),0))*1</f>
        <v>1</v>
      </c>
      <c r="Y4024" s="19">
        <f>IF(SUMPRODUCT(($F$2:$F4024=F4024)*1)&gt;1,0,1)</f>
        <v>0</v>
      </c>
    </row>
    <row r="4025" spans="1:25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9" t="str">
        <f>VLOOKUP(Таблица1[[#This Row],[Region]],Таблица5[],2,FALSE)</f>
        <v>Anna Andreadi</v>
      </c>
      <c r="W4025" s="19" t="str">
        <f>IFERROR(VLOOKUP(Таблица1[[#This Row],[Order ID]],Таблица4[],2,FALSE),"")</f>
        <v/>
      </c>
      <c r="X4025" s="19">
        <f>NOT(IFERROR(VLOOKUP(Таблица1[[#This Row],[Order ID]],Таблица4[],2,FALSE),0))*1</f>
        <v>1</v>
      </c>
      <c r="Y4025" s="19">
        <f>IF(SUMPRODUCT(($F$2:$F4025=F4025)*1)&gt;1,0,1)</f>
        <v>0</v>
      </c>
    </row>
    <row r="4026" spans="1:25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9" t="str">
        <f>VLOOKUP(Таблица1[[#This Row],[Region]],Таблица5[],2,FALSE)</f>
        <v>Anna Andreadi</v>
      </c>
      <c r="W4026" s="19" t="str">
        <f>IFERROR(VLOOKUP(Таблица1[[#This Row],[Order ID]],Таблица4[],2,FALSE),"")</f>
        <v/>
      </c>
      <c r="X4026" s="19">
        <f>NOT(IFERROR(VLOOKUP(Таблица1[[#This Row],[Order ID]],Таблица4[],2,FALSE),0))*1</f>
        <v>1</v>
      </c>
      <c r="Y4026" s="19">
        <f>IF(SUMPRODUCT(($F$2:$F4026=F4026)*1)&gt;1,0,1)</f>
        <v>0</v>
      </c>
    </row>
    <row r="4027" spans="1:25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9" t="str">
        <f>VLOOKUP(Таблица1[[#This Row],[Region]],Таблица5[],2,FALSE)</f>
        <v>Kelly Williams</v>
      </c>
      <c r="W4027" s="19" t="str">
        <f>IFERROR(VLOOKUP(Таблица1[[#This Row],[Order ID]],Таблица4[],2,FALSE),"")</f>
        <v/>
      </c>
      <c r="X4027" s="19">
        <f>NOT(IFERROR(VLOOKUP(Таблица1[[#This Row],[Order ID]],Таблица4[],2,FALSE),0))*1</f>
        <v>1</v>
      </c>
      <c r="Y4027" s="19">
        <f>IF(SUMPRODUCT(($F$2:$F4027=F4027)*1)&gt;1,0,1)</f>
        <v>0</v>
      </c>
    </row>
    <row r="4028" spans="1:25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9" t="str">
        <f>VLOOKUP(Таблица1[[#This Row],[Region]],Таблица5[],2,FALSE)</f>
        <v>Kelly Williams</v>
      </c>
      <c r="W4028" s="19" t="str">
        <f>IFERROR(VLOOKUP(Таблица1[[#This Row],[Order ID]],Таблица4[],2,FALSE),"")</f>
        <v/>
      </c>
      <c r="X4028" s="19">
        <f>NOT(IFERROR(VLOOKUP(Таблица1[[#This Row],[Order ID]],Таблица4[],2,FALSE),0))*1</f>
        <v>1</v>
      </c>
      <c r="Y4028" s="19">
        <f>IF(SUMPRODUCT(($F$2:$F4028=F4028)*1)&gt;1,0,1)</f>
        <v>0</v>
      </c>
    </row>
    <row r="4029" spans="1:25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9" t="str">
        <f>VLOOKUP(Таблица1[[#This Row],[Region]],Таблица5[],2,FALSE)</f>
        <v>Kelly Williams</v>
      </c>
      <c r="W4029" s="19" t="str">
        <f>IFERROR(VLOOKUP(Таблица1[[#This Row],[Order ID]],Таблица4[],2,FALSE),"")</f>
        <v/>
      </c>
      <c r="X4029" s="19">
        <f>NOT(IFERROR(VLOOKUP(Таблица1[[#This Row],[Order ID]],Таблица4[],2,FALSE),0))*1</f>
        <v>1</v>
      </c>
      <c r="Y4029" s="19">
        <f>IF(SUMPRODUCT(($F$2:$F4029=F4029)*1)&gt;1,0,1)</f>
        <v>0</v>
      </c>
    </row>
    <row r="4030" spans="1:25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9" t="str">
        <f>VLOOKUP(Таблица1[[#This Row],[Region]],Таблица5[],2,FALSE)</f>
        <v>Kelly Williams</v>
      </c>
      <c r="W4030" s="19" t="str">
        <f>IFERROR(VLOOKUP(Таблица1[[#This Row],[Order ID]],Таблица4[],2,FALSE),"")</f>
        <v/>
      </c>
      <c r="X4030" s="19">
        <f>NOT(IFERROR(VLOOKUP(Таблица1[[#This Row],[Order ID]],Таблица4[],2,FALSE),0))*1</f>
        <v>1</v>
      </c>
      <c r="Y4030" s="19">
        <f>IF(SUMPRODUCT(($F$2:$F4030=F4030)*1)&gt;1,0,1)</f>
        <v>0</v>
      </c>
    </row>
    <row r="4031" spans="1:25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9" t="str">
        <f>VLOOKUP(Таблица1[[#This Row],[Region]],Таблица5[],2,FALSE)</f>
        <v>Cassandra Brandow</v>
      </c>
      <c r="W4031" s="19" t="str">
        <f>IFERROR(VLOOKUP(Таблица1[[#This Row],[Order ID]],Таблица4[],2,FALSE),"")</f>
        <v/>
      </c>
      <c r="X4031" s="19">
        <f>NOT(IFERROR(VLOOKUP(Таблица1[[#This Row],[Order ID]],Таблица4[],2,FALSE),0))*1</f>
        <v>1</v>
      </c>
      <c r="Y4031" s="19">
        <f>IF(SUMPRODUCT(($F$2:$F4031=F4031)*1)&gt;1,0,1)</f>
        <v>0</v>
      </c>
    </row>
    <row r="4032" spans="1:25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9" t="str">
        <f>VLOOKUP(Таблица1[[#This Row],[Region]],Таблица5[],2,FALSE)</f>
        <v>Cassandra Brandow</v>
      </c>
      <c r="W4032" s="19" t="str">
        <f>IFERROR(VLOOKUP(Таблица1[[#This Row],[Order ID]],Таблица4[],2,FALSE),"")</f>
        <v/>
      </c>
      <c r="X4032" s="19">
        <f>NOT(IFERROR(VLOOKUP(Таблица1[[#This Row],[Order ID]],Таблица4[],2,FALSE),0))*1</f>
        <v>1</v>
      </c>
      <c r="Y4032" s="19">
        <f>IF(SUMPRODUCT(($F$2:$F4032=F4032)*1)&gt;1,0,1)</f>
        <v>0</v>
      </c>
    </row>
    <row r="4033" spans="1:25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9" t="str">
        <f>VLOOKUP(Таблица1[[#This Row],[Region]],Таблица5[],2,FALSE)</f>
        <v>Anna Andreadi</v>
      </c>
      <c r="W4033" s="19" t="str">
        <f>IFERROR(VLOOKUP(Таблица1[[#This Row],[Order ID]],Таблица4[],2,FALSE),"")</f>
        <v/>
      </c>
      <c r="X4033" s="19">
        <f>NOT(IFERROR(VLOOKUP(Таблица1[[#This Row],[Order ID]],Таблица4[],2,FALSE),0))*1</f>
        <v>1</v>
      </c>
      <c r="Y4033" s="19">
        <f>IF(SUMPRODUCT(($F$2:$F4033=F4033)*1)&gt;1,0,1)</f>
        <v>0</v>
      </c>
    </row>
    <row r="4034" spans="1:25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9" t="str">
        <f>VLOOKUP(Таблица1[[#This Row],[Region]],Таблица5[],2,FALSE)</f>
        <v>Anna Andreadi</v>
      </c>
      <c r="W4034" s="19" t="str">
        <f>IFERROR(VLOOKUP(Таблица1[[#This Row],[Order ID]],Таблица4[],2,FALSE),"")</f>
        <v/>
      </c>
      <c r="X4034" s="19">
        <f>NOT(IFERROR(VLOOKUP(Таблица1[[#This Row],[Order ID]],Таблица4[],2,FALSE),0))*1</f>
        <v>1</v>
      </c>
      <c r="Y4034" s="19">
        <f>IF(SUMPRODUCT(($F$2:$F4034=F4034)*1)&gt;1,0,1)</f>
        <v>0</v>
      </c>
    </row>
    <row r="4035" spans="1:25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9" t="str">
        <f>VLOOKUP(Таблица1[[#This Row],[Region]],Таблица5[],2,FALSE)</f>
        <v>Anna Andreadi</v>
      </c>
      <c r="W4035" s="19" t="str">
        <f>IFERROR(VLOOKUP(Таблица1[[#This Row],[Order ID]],Таблица4[],2,FALSE),"")</f>
        <v/>
      </c>
      <c r="X4035" s="19">
        <f>NOT(IFERROR(VLOOKUP(Таблица1[[#This Row],[Order ID]],Таблица4[],2,FALSE),0))*1</f>
        <v>1</v>
      </c>
      <c r="Y4035" s="19">
        <f>IF(SUMPRODUCT(($F$2:$F4035=F4035)*1)&gt;1,0,1)</f>
        <v>0</v>
      </c>
    </row>
    <row r="4036" spans="1:25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9" t="str">
        <f>VLOOKUP(Таблица1[[#This Row],[Region]],Таблица5[],2,FALSE)</f>
        <v>Chuck Magee</v>
      </c>
      <c r="W4036" s="19" t="str">
        <f>IFERROR(VLOOKUP(Таблица1[[#This Row],[Order ID]],Таблица4[],2,FALSE),"")</f>
        <v/>
      </c>
      <c r="X4036" s="19">
        <f>NOT(IFERROR(VLOOKUP(Таблица1[[#This Row],[Order ID]],Таблица4[],2,FALSE),0))*1</f>
        <v>1</v>
      </c>
      <c r="Y4036" s="19">
        <f>IF(SUMPRODUCT(($F$2:$F4036=F4036)*1)&gt;1,0,1)</f>
        <v>0</v>
      </c>
    </row>
    <row r="4037" spans="1:25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9" t="str">
        <f>VLOOKUP(Таблица1[[#This Row],[Region]],Таблица5[],2,FALSE)</f>
        <v>Chuck Magee</v>
      </c>
      <c r="W4037" s="19" t="str">
        <f>IFERROR(VLOOKUP(Таблица1[[#This Row],[Order ID]],Таблица4[],2,FALSE),"")</f>
        <v/>
      </c>
      <c r="X4037" s="19">
        <f>NOT(IFERROR(VLOOKUP(Таблица1[[#This Row],[Order ID]],Таблица4[],2,FALSE),0))*1</f>
        <v>1</v>
      </c>
      <c r="Y4037" s="19">
        <f>IF(SUMPRODUCT(($F$2:$F4037=F4037)*1)&gt;1,0,1)</f>
        <v>0</v>
      </c>
    </row>
    <row r="4038" spans="1:25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9" t="str">
        <f>VLOOKUP(Таблица1[[#This Row],[Region]],Таблица5[],2,FALSE)</f>
        <v>Kelly Williams</v>
      </c>
      <c r="W4038" s="19" t="str">
        <f>IFERROR(VLOOKUP(Таблица1[[#This Row],[Order ID]],Таблица4[],2,FALSE),"")</f>
        <v/>
      </c>
      <c r="X4038" s="19">
        <f>NOT(IFERROR(VLOOKUP(Таблица1[[#This Row],[Order ID]],Таблица4[],2,FALSE),0))*1</f>
        <v>1</v>
      </c>
      <c r="Y4038" s="19">
        <f>IF(SUMPRODUCT(($F$2:$F4038=F4038)*1)&gt;1,0,1)</f>
        <v>0</v>
      </c>
    </row>
    <row r="4039" spans="1:25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9" t="str">
        <f>VLOOKUP(Таблица1[[#This Row],[Region]],Таблица5[],2,FALSE)</f>
        <v>Anna Andreadi</v>
      </c>
      <c r="W4039" s="19">
        <f>IFERROR(VLOOKUP(Таблица1[[#This Row],[Order ID]],Таблица4[],2,FALSE),"")</f>
        <v>1</v>
      </c>
      <c r="X4039" s="19">
        <f>NOT(IFERROR(VLOOKUP(Таблица1[[#This Row],[Order ID]],Таблица4[],2,FALSE),0))*1</f>
        <v>0</v>
      </c>
      <c r="Y4039" s="19">
        <f>IF(SUMPRODUCT(($F$2:$F4039=F4039)*1)&gt;1,0,1)</f>
        <v>0</v>
      </c>
    </row>
    <row r="4040" spans="1:25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9" t="str">
        <f>VLOOKUP(Таблица1[[#This Row],[Region]],Таблица5[],2,FALSE)</f>
        <v>Anna Andreadi</v>
      </c>
      <c r="W4040" s="19">
        <f>IFERROR(VLOOKUP(Таблица1[[#This Row],[Order ID]],Таблица4[],2,FALSE),"")</f>
        <v>1</v>
      </c>
      <c r="X4040" s="19">
        <f>NOT(IFERROR(VLOOKUP(Таблица1[[#This Row],[Order ID]],Таблица4[],2,FALSE),0))*1</f>
        <v>0</v>
      </c>
      <c r="Y4040" s="19">
        <f>IF(SUMPRODUCT(($F$2:$F4040=F4040)*1)&gt;1,0,1)</f>
        <v>0</v>
      </c>
    </row>
    <row r="4041" spans="1:25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9" t="str">
        <f>VLOOKUP(Таблица1[[#This Row],[Region]],Таблица5[],2,FALSE)</f>
        <v>Anna Andreadi</v>
      </c>
      <c r="W4041" s="19">
        <f>IFERROR(VLOOKUP(Таблица1[[#This Row],[Order ID]],Таблица4[],2,FALSE),"")</f>
        <v>1</v>
      </c>
      <c r="X4041" s="19">
        <f>NOT(IFERROR(VLOOKUP(Таблица1[[#This Row],[Order ID]],Таблица4[],2,FALSE),0))*1</f>
        <v>0</v>
      </c>
      <c r="Y4041" s="19">
        <f>IF(SUMPRODUCT(($F$2:$F4041=F4041)*1)&gt;1,0,1)</f>
        <v>0</v>
      </c>
    </row>
    <row r="4042" spans="1:25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9" t="str">
        <f>VLOOKUP(Таблица1[[#This Row],[Region]],Таблица5[],2,FALSE)</f>
        <v>Anna Andreadi</v>
      </c>
      <c r="W4042" s="19">
        <f>IFERROR(VLOOKUP(Таблица1[[#This Row],[Order ID]],Таблица4[],2,FALSE),"")</f>
        <v>1</v>
      </c>
      <c r="X4042" s="19">
        <f>NOT(IFERROR(VLOOKUP(Таблица1[[#This Row],[Order ID]],Таблица4[],2,FALSE),0))*1</f>
        <v>0</v>
      </c>
      <c r="Y4042" s="19">
        <f>IF(SUMPRODUCT(($F$2:$F4042=F4042)*1)&gt;1,0,1)</f>
        <v>0</v>
      </c>
    </row>
    <row r="4043" spans="1:25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9" t="str">
        <f>VLOOKUP(Таблица1[[#This Row],[Region]],Таблица5[],2,FALSE)</f>
        <v>Anna Andreadi</v>
      </c>
      <c r="W4043" s="19">
        <f>IFERROR(VLOOKUP(Таблица1[[#This Row],[Order ID]],Таблица4[],2,FALSE),"")</f>
        <v>1</v>
      </c>
      <c r="X4043" s="19">
        <f>NOT(IFERROR(VLOOKUP(Таблица1[[#This Row],[Order ID]],Таблица4[],2,FALSE),0))*1</f>
        <v>0</v>
      </c>
      <c r="Y4043" s="19">
        <f>IF(SUMPRODUCT(($F$2:$F4043=F4043)*1)&gt;1,0,1)</f>
        <v>0</v>
      </c>
    </row>
    <row r="4044" spans="1:25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9" t="str">
        <f>VLOOKUP(Таблица1[[#This Row],[Region]],Таблица5[],2,FALSE)</f>
        <v>Anna Andreadi</v>
      </c>
      <c r="W4044" s="19">
        <f>IFERROR(VLOOKUP(Таблица1[[#This Row],[Order ID]],Таблица4[],2,FALSE),"")</f>
        <v>1</v>
      </c>
      <c r="X4044" s="19">
        <f>NOT(IFERROR(VLOOKUP(Таблица1[[#This Row],[Order ID]],Таблица4[],2,FALSE),0))*1</f>
        <v>0</v>
      </c>
      <c r="Y4044" s="19">
        <f>IF(SUMPRODUCT(($F$2:$F4044=F4044)*1)&gt;1,0,1)</f>
        <v>0</v>
      </c>
    </row>
    <row r="4045" spans="1:25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9" t="str">
        <f>VLOOKUP(Таблица1[[#This Row],[Region]],Таблица5[],2,FALSE)</f>
        <v>Anna Andreadi</v>
      </c>
      <c r="W4045" s="19">
        <f>IFERROR(VLOOKUP(Таблица1[[#This Row],[Order ID]],Таблица4[],2,FALSE),"")</f>
        <v>1</v>
      </c>
      <c r="X4045" s="19">
        <f>NOT(IFERROR(VLOOKUP(Таблица1[[#This Row],[Order ID]],Таблица4[],2,FALSE),0))*1</f>
        <v>0</v>
      </c>
      <c r="Y4045" s="19">
        <f>IF(SUMPRODUCT(($F$2:$F4045=F4045)*1)&gt;1,0,1)</f>
        <v>0</v>
      </c>
    </row>
    <row r="4046" spans="1:25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9" t="str">
        <f>VLOOKUP(Таблица1[[#This Row],[Region]],Таблица5[],2,FALSE)</f>
        <v>Anna Andreadi</v>
      </c>
      <c r="W4046" s="19" t="str">
        <f>IFERROR(VLOOKUP(Таблица1[[#This Row],[Order ID]],Таблица4[],2,FALSE),"")</f>
        <v/>
      </c>
      <c r="X4046" s="19">
        <f>NOT(IFERROR(VLOOKUP(Таблица1[[#This Row],[Order ID]],Таблица4[],2,FALSE),0))*1</f>
        <v>1</v>
      </c>
      <c r="Y4046" s="19">
        <f>IF(SUMPRODUCT(($F$2:$F4046=F4046)*1)&gt;1,0,1)</f>
        <v>0</v>
      </c>
    </row>
    <row r="4047" spans="1:25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9" t="str">
        <f>VLOOKUP(Таблица1[[#This Row],[Region]],Таблица5[],2,FALSE)</f>
        <v>Kelly Williams</v>
      </c>
      <c r="W4047" s="19" t="str">
        <f>IFERROR(VLOOKUP(Таблица1[[#This Row],[Order ID]],Таблица4[],2,FALSE),"")</f>
        <v/>
      </c>
      <c r="X4047" s="19">
        <f>NOT(IFERROR(VLOOKUP(Таблица1[[#This Row],[Order ID]],Таблица4[],2,FALSE),0))*1</f>
        <v>1</v>
      </c>
      <c r="Y4047" s="19">
        <f>IF(SUMPRODUCT(($F$2:$F4047=F4047)*1)&gt;1,0,1)</f>
        <v>0</v>
      </c>
    </row>
    <row r="4048" spans="1:25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9" t="str">
        <f>VLOOKUP(Таблица1[[#This Row],[Region]],Таблица5[],2,FALSE)</f>
        <v>Kelly Williams</v>
      </c>
      <c r="W4048" s="19" t="str">
        <f>IFERROR(VLOOKUP(Таблица1[[#This Row],[Order ID]],Таблица4[],2,FALSE),"")</f>
        <v/>
      </c>
      <c r="X4048" s="19">
        <f>NOT(IFERROR(VLOOKUP(Таблица1[[#This Row],[Order ID]],Таблица4[],2,FALSE),0))*1</f>
        <v>1</v>
      </c>
      <c r="Y4048" s="19">
        <f>IF(SUMPRODUCT(($F$2:$F4048=F4048)*1)&gt;1,0,1)</f>
        <v>0</v>
      </c>
    </row>
    <row r="4049" spans="1:25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9" t="str">
        <f>VLOOKUP(Таблица1[[#This Row],[Region]],Таблица5[],2,FALSE)</f>
        <v>Chuck Magee</v>
      </c>
      <c r="W4049" s="19" t="str">
        <f>IFERROR(VLOOKUP(Таблица1[[#This Row],[Order ID]],Таблица4[],2,FALSE),"")</f>
        <v/>
      </c>
      <c r="X4049" s="19">
        <f>NOT(IFERROR(VLOOKUP(Таблица1[[#This Row],[Order ID]],Таблица4[],2,FALSE),0))*1</f>
        <v>1</v>
      </c>
      <c r="Y4049" s="19">
        <f>IF(SUMPRODUCT(($F$2:$F4049=F4049)*1)&gt;1,0,1)</f>
        <v>0</v>
      </c>
    </row>
    <row r="4050" spans="1:25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9" t="str">
        <f>VLOOKUP(Таблица1[[#This Row],[Region]],Таблица5[],2,FALSE)</f>
        <v>Chuck Magee</v>
      </c>
      <c r="W4050" s="19" t="str">
        <f>IFERROR(VLOOKUP(Таблица1[[#This Row],[Order ID]],Таблица4[],2,FALSE),"")</f>
        <v/>
      </c>
      <c r="X4050" s="19">
        <f>NOT(IFERROR(VLOOKUP(Таблица1[[#This Row],[Order ID]],Таблица4[],2,FALSE),0))*1</f>
        <v>1</v>
      </c>
      <c r="Y4050" s="19">
        <f>IF(SUMPRODUCT(($F$2:$F4050=F4050)*1)&gt;1,0,1)</f>
        <v>0</v>
      </c>
    </row>
    <row r="4051" spans="1:25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9" t="str">
        <f>VLOOKUP(Таблица1[[#This Row],[Region]],Таблица5[],2,FALSE)</f>
        <v>Chuck Magee</v>
      </c>
      <c r="W4051" s="19" t="str">
        <f>IFERROR(VLOOKUP(Таблица1[[#This Row],[Order ID]],Таблица4[],2,FALSE),"")</f>
        <v/>
      </c>
      <c r="X4051" s="19">
        <f>NOT(IFERROR(VLOOKUP(Таблица1[[#This Row],[Order ID]],Таблица4[],2,FALSE),0))*1</f>
        <v>1</v>
      </c>
      <c r="Y4051" s="19">
        <f>IF(SUMPRODUCT(($F$2:$F4051=F4051)*1)&gt;1,0,1)</f>
        <v>0</v>
      </c>
    </row>
    <row r="4052" spans="1:25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9" t="str">
        <f>VLOOKUP(Таблица1[[#This Row],[Region]],Таблица5[],2,FALSE)</f>
        <v>Chuck Magee</v>
      </c>
      <c r="W4052" s="19" t="str">
        <f>IFERROR(VLOOKUP(Таблица1[[#This Row],[Order ID]],Таблица4[],2,FALSE),"")</f>
        <v/>
      </c>
      <c r="X4052" s="19">
        <f>NOT(IFERROR(VLOOKUP(Таблица1[[#This Row],[Order ID]],Таблица4[],2,FALSE),0))*1</f>
        <v>1</v>
      </c>
      <c r="Y4052" s="19">
        <f>IF(SUMPRODUCT(($F$2:$F4052=F4052)*1)&gt;1,0,1)</f>
        <v>0</v>
      </c>
    </row>
    <row r="4053" spans="1:25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9" t="str">
        <f>VLOOKUP(Таблица1[[#This Row],[Region]],Таблица5[],2,FALSE)</f>
        <v>Chuck Magee</v>
      </c>
      <c r="W4053" s="19" t="str">
        <f>IFERROR(VLOOKUP(Таблица1[[#This Row],[Order ID]],Таблица4[],2,FALSE),"")</f>
        <v/>
      </c>
      <c r="X4053" s="19">
        <f>NOT(IFERROR(VLOOKUP(Таблица1[[#This Row],[Order ID]],Таблица4[],2,FALSE),0))*1</f>
        <v>1</v>
      </c>
      <c r="Y4053" s="19">
        <f>IF(SUMPRODUCT(($F$2:$F4053=F4053)*1)&gt;1,0,1)</f>
        <v>0</v>
      </c>
    </row>
    <row r="4054" spans="1:25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9" t="str">
        <f>VLOOKUP(Таблица1[[#This Row],[Region]],Таблица5[],2,FALSE)</f>
        <v>Chuck Magee</v>
      </c>
      <c r="W4054" s="19" t="str">
        <f>IFERROR(VLOOKUP(Таблица1[[#This Row],[Order ID]],Таблица4[],2,FALSE),"")</f>
        <v/>
      </c>
      <c r="X4054" s="19">
        <f>NOT(IFERROR(VLOOKUP(Таблица1[[#This Row],[Order ID]],Таблица4[],2,FALSE),0))*1</f>
        <v>1</v>
      </c>
      <c r="Y4054" s="19">
        <f>IF(SUMPRODUCT(($F$2:$F4054=F4054)*1)&gt;1,0,1)</f>
        <v>0</v>
      </c>
    </row>
    <row r="4055" spans="1:25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9" t="str">
        <f>VLOOKUP(Таблица1[[#This Row],[Region]],Таблица5[],2,FALSE)</f>
        <v>Chuck Magee</v>
      </c>
      <c r="W4055" s="19" t="str">
        <f>IFERROR(VLOOKUP(Таблица1[[#This Row],[Order ID]],Таблица4[],2,FALSE),"")</f>
        <v/>
      </c>
      <c r="X4055" s="19">
        <f>NOT(IFERROR(VLOOKUP(Таблица1[[#This Row],[Order ID]],Таблица4[],2,FALSE),0))*1</f>
        <v>1</v>
      </c>
      <c r="Y4055" s="19">
        <f>IF(SUMPRODUCT(($F$2:$F4055=F4055)*1)&gt;1,0,1)</f>
        <v>0</v>
      </c>
    </row>
    <row r="4056" spans="1:25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9" t="str">
        <f>VLOOKUP(Таблица1[[#This Row],[Region]],Таблица5[],2,FALSE)</f>
        <v>Chuck Magee</v>
      </c>
      <c r="W4056" s="19" t="str">
        <f>IFERROR(VLOOKUP(Таблица1[[#This Row],[Order ID]],Таблица4[],2,FALSE),"")</f>
        <v/>
      </c>
      <c r="X4056" s="19">
        <f>NOT(IFERROR(VLOOKUP(Таблица1[[#This Row],[Order ID]],Таблица4[],2,FALSE),0))*1</f>
        <v>1</v>
      </c>
      <c r="Y4056" s="19">
        <f>IF(SUMPRODUCT(($F$2:$F4056=F4056)*1)&gt;1,0,1)</f>
        <v>0</v>
      </c>
    </row>
    <row r="4057" spans="1:25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9" t="str">
        <f>VLOOKUP(Таблица1[[#This Row],[Region]],Таблица5[],2,FALSE)</f>
        <v>Chuck Magee</v>
      </c>
      <c r="W4057" s="19" t="str">
        <f>IFERROR(VLOOKUP(Таблица1[[#This Row],[Order ID]],Таблица4[],2,FALSE),"")</f>
        <v/>
      </c>
      <c r="X4057" s="19">
        <f>NOT(IFERROR(VLOOKUP(Таблица1[[#This Row],[Order ID]],Таблица4[],2,FALSE),0))*1</f>
        <v>1</v>
      </c>
      <c r="Y4057" s="19">
        <f>IF(SUMPRODUCT(($F$2:$F4057=F4057)*1)&gt;1,0,1)</f>
        <v>0</v>
      </c>
    </row>
    <row r="4058" spans="1:25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9" t="str">
        <f>VLOOKUP(Таблица1[[#This Row],[Region]],Таблица5[],2,FALSE)</f>
        <v>Chuck Magee</v>
      </c>
      <c r="W4058" s="19" t="str">
        <f>IFERROR(VLOOKUP(Таблица1[[#This Row],[Order ID]],Таблица4[],2,FALSE),"")</f>
        <v/>
      </c>
      <c r="X4058" s="19">
        <f>NOT(IFERROR(VLOOKUP(Таблица1[[#This Row],[Order ID]],Таблица4[],2,FALSE),0))*1</f>
        <v>1</v>
      </c>
      <c r="Y4058" s="19">
        <f>IF(SUMPRODUCT(($F$2:$F4058=F4058)*1)&gt;1,0,1)</f>
        <v>0</v>
      </c>
    </row>
    <row r="4059" spans="1:25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9" t="str">
        <f>VLOOKUP(Таблица1[[#This Row],[Region]],Таблица5[],2,FALSE)</f>
        <v>Kelly Williams</v>
      </c>
      <c r="W4059" s="19" t="str">
        <f>IFERROR(VLOOKUP(Таблица1[[#This Row],[Order ID]],Таблица4[],2,FALSE),"")</f>
        <v/>
      </c>
      <c r="X4059" s="19">
        <f>NOT(IFERROR(VLOOKUP(Таблица1[[#This Row],[Order ID]],Таблица4[],2,FALSE),0))*1</f>
        <v>1</v>
      </c>
      <c r="Y4059" s="19">
        <f>IF(SUMPRODUCT(($F$2:$F4059=F4059)*1)&gt;1,0,1)</f>
        <v>0</v>
      </c>
    </row>
    <row r="4060" spans="1:25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9" t="str">
        <f>VLOOKUP(Таблица1[[#This Row],[Region]],Таблица5[],2,FALSE)</f>
        <v>Anna Andreadi</v>
      </c>
      <c r="W4060" s="19">
        <f>IFERROR(VLOOKUP(Таблица1[[#This Row],[Order ID]],Таблица4[],2,FALSE),"")</f>
        <v>1</v>
      </c>
      <c r="X4060" s="19">
        <f>NOT(IFERROR(VLOOKUP(Таблица1[[#This Row],[Order ID]],Таблица4[],2,FALSE),0))*1</f>
        <v>0</v>
      </c>
      <c r="Y4060" s="19">
        <f>IF(SUMPRODUCT(($F$2:$F4060=F4060)*1)&gt;1,0,1)</f>
        <v>0</v>
      </c>
    </row>
    <row r="4061" spans="1:25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9" t="str">
        <f>VLOOKUP(Таблица1[[#This Row],[Region]],Таблица5[],2,FALSE)</f>
        <v>Anna Andreadi</v>
      </c>
      <c r="W4061" s="19">
        <f>IFERROR(VLOOKUP(Таблица1[[#This Row],[Order ID]],Таблица4[],2,FALSE),"")</f>
        <v>1</v>
      </c>
      <c r="X4061" s="19">
        <f>NOT(IFERROR(VLOOKUP(Таблица1[[#This Row],[Order ID]],Таблица4[],2,FALSE),0))*1</f>
        <v>0</v>
      </c>
      <c r="Y4061" s="19">
        <f>IF(SUMPRODUCT(($F$2:$F4061=F4061)*1)&gt;1,0,1)</f>
        <v>0</v>
      </c>
    </row>
    <row r="4062" spans="1:25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9" t="str">
        <f>VLOOKUP(Таблица1[[#This Row],[Region]],Таблица5[],2,FALSE)</f>
        <v>Kelly Williams</v>
      </c>
      <c r="W4062" s="19" t="str">
        <f>IFERROR(VLOOKUP(Таблица1[[#This Row],[Order ID]],Таблица4[],2,FALSE),"")</f>
        <v/>
      </c>
      <c r="X4062" s="19">
        <f>NOT(IFERROR(VLOOKUP(Таблица1[[#This Row],[Order ID]],Таблица4[],2,FALSE),0))*1</f>
        <v>1</v>
      </c>
      <c r="Y4062" s="19">
        <f>IF(SUMPRODUCT(($F$2:$F4062=F4062)*1)&gt;1,0,1)</f>
        <v>0</v>
      </c>
    </row>
    <row r="4063" spans="1:25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9" t="str">
        <f>VLOOKUP(Таблица1[[#This Row],[Region]],Таблица5[],2,FALSE)</f>
        <v>Anna Andreadi</v>
      </c>
      <c r="W4063" s="19" t="str">
        <f>IFERROR(VLOOKUP(Таблица1[[#This Row],[Order ID]],Таблица4[],2,FALSE),"")</f>
        <v/>
      </c>
      <c r="X4063" s="19">
        <f>NOT(IFERROR(VLOOKUP(Таблица1[[#This Row],[Order ID]],Таблица4[],2,FALSE),0))*1</f>
        <v>1</v>
      </c>
      <c r="Y4063" s="19">
        <f>IF(SUMPRODUCT(($F$2:$F4063=F4063)*1)&gt;1,0,1)</f>
        <v>0</v>
      </c>
    </row>
    <row r="4064" spans="1:25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9" t="str">
        <f>VLOOKUP(Таблица1[[#This Row],[Region]],Таблица5[],2,FALSE)</f>
        <v>Chuck Magee</v>
      </c>
      <c r="W4064" s="19" t="str">
        <f>IFERROR(VLOOKUP(Таблица1[[#This Row],[Order ID]],Таблица4[],2,FALSE),"")</f>
        <v/>
      </c>
      <c r="X4064" s="19">
        <f>NOT(IFERROR(VLOOKUP(Таблица1[[#This Row],[Order ID]],Таблица4[],2,FALSE),0))*1</f>
        <v>1</v>
      </c>
      <c r="Y4064" s="19">
        <f>IF(SUMPRODUCT(($F$2:$F4064=F4064)*1)&gt;1,0,1)</f>
        <v>0</v>
      </c>
    </row>
    <row r="4065" spans="1:25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9" t="str">
        <f>VLOOKUP(Таблица1[[#This Row],[Region]],Таблица5[],2,FALSE)</f>
        <v>Cassandra Brandow</v>
      </c>
      <c r="W4065" s="19" t="str">
        <f>IFERROR(VLOOKUP(Таблица1[[#This Row],[Order ID]],Таблица4[],2,FALSE),"")</f>
        <v/>
      </c>
      <c r="X4065" s="19">
        <f>NOT(IFERROR(VLOOKUP(Таблица1[[#This Row],[Order ID]],Таблица4[],2,FALSE),0))*1</f>
        <v>1</v>
      </c>
      <c r="Y4065" s="19">
        <f>IF(SUMPRODUCT(($F$2:$F4065=F4065)*1)&gt;1,0,1)</f>
        <v>0</v>
      </c>
    </row>
    <row r="4066" spans="1:25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9" t="str">
        <f>VLOOKUP(Таблица1[[#This Row],[Region]],Таблица5[],2,FALSE)</f>
        <v>Cassandra Brandow</v>
      </c>
      <c r="W4066" s="19" t="str">
        <f>IFERROR(VLOOKUP(Таблица1[[#This Row],[Order ID]],Таблица4[],2,FALSE),"")</f>
        <v/>
      </c>
      <c r="X4066" s="19">
        <f>NOT(IFERROR(VLOOKUP(Таблица1[[#This Row],[Order ID]],Таблица4[],2,FALSE),0))*1</f>
        <v>1</v>
      </c>
      <c r="Y4066" s="19">
        <f>IF(SUMPRODUCT(($F$2:$F4066=F4066)*1)&gt;1,0,1)</f>
        <v>0</v>
      </c>
    </row>
    <row r="4067" spans="1:25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9" t="str">
        <f>VLOOKUP(Таблица1[[#This Row],[Region]],Таблица5[],2,FALSE)</f>
        <v>Cassandra Brandow</v>
      </c>
      <c r="W4067" s="19" t="str">
        <f>IFERROR(VLOOKUP(Таблица1[[#This Row],[Order ID]],Таблица4[],2,FALSE),"")</f>
        <v/>
      </c>
      <c r="X4067" s="19">
        <f>NOT(IFERROR(VLOOKUP(Таблица1[[#This Row],[Order ID]],Таблица4[],2,FALSE),0))*1</f>
        <v>1</v>
      </c>
      <c r="Y4067" s="19">
        <f>IF(SUMPRODUCT(($F$2:$F4067=F4067)*1)&gt;1,0,1)</f>
        <v>0</v>
      </c>
    </row>
    <row r="4068" spans="1:25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9" t="str">
        <f>VLOOKUP(Таблица1[[#This Row],[Region]],Таблица5[],2,FALSE)</f>
        <v>Cassandra Brandow</v>
      </c>
      <c r="W4068" s="19" t="str">
        <f>IFERROR(VLOOKUP(Таблица1[[#This Row],[Order ID]],Таблица4[],2,FALSE),"")</f>
        <v/>
      </c>
      <c r="X4068" s="19">
        <f>NOT(IFERROR(VLOOKUP(Таблица1[[#This Row],[Order ID]],Таблица4[],2,FALSE),0))*1</f>
        <v>1</v>
      </c>
      <c r="Y4068" s="19">
        <f>IF(SUMPRODUCT(($F$2:$F4068=F4068)*1)&gt;1,0,1)</f>
        <v>0</v>
      </c>
    </row>
    <row r="4069" spans="1:25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9" t="str">
        <f>VLOOKUP(Таблица1[[#This Row],[Region]],Таблица5[],2,FALSE)</f>
        <v>Cassandra Brandow</v>
      </c>
      <c r="W4069" s="19" t="str">
        <f>IFERROR(VLOOKUP(Таблица1[[#This Row],[Order ID]],Таблица4[],2,FALSE),"")</f>
        <v/>
      </c>
      <c r="X4069" s="19">
        <f>NOT(IFERROR(VLOOKUP(Таблица1[[#This Row],[Order ID]],Таблица4[],2,FALSE),0))*1</f>
        <v>1</v>
      </c>
      <c r="Y4069" s="19">
        <f>IF(SUMPRODUCT(($F$2:$F4069=F4069)*1)&gt;1,0,1)</f>
        <v>0</v>
      </c>
    </row>
    <row r="4070" spans="1:25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9" t="str">
        <f>VLOOKUP(Таблица1[[#This Row],[Region]],Таблица5[],2,FALSE)</f>
        <v>Cassandra Brandow</v>
      </c>
      <c r="W4070" s="19" t="str">
        <f>IFERROR(VLOOKUP(Таблица1[[#This Row],[Order ID]],Таблица4[],2,FALSE),"")</f>
        <v/>
      </c>
      <c r="X4070" s="19">
        <f>NOT(IFERROR(VLOOKUP(Таблица1[[#This Row],[Order ID]],Таблица4[],2,FALSE),0))*1</f>
        <v>1</v>
      </c>
      <c r="Y4070" s="19">
        <f>IF(SUMPRODUCT(($F$2:$F4070=F4070)*1)&gt;1,0,1)</f>
        <v>0</v>
      </c>
    </row>
    <row r="4071" spans="1:25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9" t="str">
        <f>VLOOKUP(Таблица1[[#This Row],[Region]],Таблица5[],2,FALSE)</f>
        <v>Kelly Williams</v>
      </c>
      <c r="W4071" s="19" t="str">
        <f>IFERROR(VLOOKUP(Таблица1[[#This Row],[Order ID]],Таблица4[],2,FALSE),"")</f>
        <v/>
      </c>
      <c r="X4071" s="19">
        <f>NOT(IFERROR(VLOOKUP(Таблица1[[#This Row],[Order ID]],Таблица4[],2,FALSE),0))*1</f>
        <v>1</v>
      </c>
      <c r="Y4071" s="19">
        <f>IF(SUMPRODUCT(($F$2:$F4071=F4071)*1)&gt;1,0,1)</f>
        <v>0</v>
      </c>
    </row>
    <row r="4072" spans="1:25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9" t="str">
        <f>VLOOKUP(Таблица1[[#This Row],[Region]],Таблица5[],2,FALSE)</f>
        <v>Kelly Williams</v>
      </c>
      <c r="W4072" s="19" t="str">
        <f>IFERROR(VLOOKUP(Таблица1[[#This Row],[Order ID]],Таблица4[],2,FALSE),"")</f>
        <v/>
      </c>
      <c r="X4072" s="19">
        <f>NOT(IFERROR(VLOOKUP(Таблица1[[#This Row],[Order ID]],Таблица4[],2,FALSE),0))*1</f>
        <v>1</v>
      </c>
      <c r="Y4072" s="19">
        <f>IF(SUMPRODUCT(($F$2:$F4072=F4072)*1)&gt;1,0,1)</f>
        <v>0</v>
      </c>
    </row>
    <row r="4073" spans="1:25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9" t="str">
        <f>VLOOKUP(Таблица1[[#This Row],[Region]],Таблица5[],2,FALSE)</f>
        <v>Kelly Williams</v>
      </c>
      <c r="W4073" s="19" t="str">
        <f>IFERROR(VLOOKUP(Таблица1[[#This Row],[Order ID]],Таблица4[],2,FALSE),"")</f>
        <v/>
      </c>
      <c r="X4073" s="19">
        <f>NOT(IFERROR(VLOOKUP(Таблица1[[#This Row],[Order ID]],Таблица4[],2,FALSE),0))*1</f>
        <v>1</v>
      </c>
      <c r="Y4073" s="19">
        <f>IF(SUMPRODUCT(($F$2:$F4073=F4073)*1)&gt;1,0,1)</f>
        <v>0</v>
      </c>
    </row>
    <row r="4074" spans="1:25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9" t="str">
        <f>VLOOKUP(Таблица1[[#This Row],[Region]],Таблица5[],2,FALSE)</f>
        <v>Kelly Williams</v>
      </c>
      <c r="W4074" s="19" t="str">
        <f>IFERROR(VLOOKUP(Таблица1[[#This Row],[Order ID]],Таблица4[],2,FALSE),"")</f>
        <v/>
      </c>
      <c r="X4074" s="19">
        <f>NOT(IFERROR(VLOOKUP(Таблица1[[#This Row],[Order ID]],Таблица4[],2,FALSE),0))*1</f>
        <v>1</v>
      </c>
      <c r="Y4074" s="19">
        <f>IF(SUMPRODUCT(($F$2:$F4074=F4074)*1)&gt;1,0,1)</f>
        <v>0</v>
      </c>
    </row>
    <row r="4075" spans="1:25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9" t="str">
        <f>VLOOKUP(Таблица1[[#This Row],[Region]],Таблица5[],2,FALSE)</f>
        <v>Kelly Williams</v>
      </c>
      <c r="W4075" s="19" t="str">
        <f>IFERROR(VLOOKUP(Таблица1[[#This Row],[Order ID]],Таблица4[],2,FALSE),"")</f>
        <v/>
      </c>
      <c r="X4075" s="19">
        <f>NOT(IFERROR(VLOOKUP(Таблица1[[#This Row],[Order ID]],Таблица4[],2,FALSE),0))*1</f>
        <v>1</v>
      </c>
      <c r="Y4075" s="19">
        <f>IF(SUMPRODUCT(($F$2:$F4075=F4075)*1)&gt;1,0,1)</f>
        <v>0</v>
      </c>
    </row>
    <row r="4076" spans="1:25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9" t="str">
        <f>VLOOKUP(Таблица1[[#This Row],[Region]],Таблица5[],2,FALSE)</f>
        <v>Cassandra Brandow</v>
      </c>
      <c r="W4076" s="19" t="str">
        <f>IFERROR(VLOOKUP(Таблица1[[#This Row],[Order ID]],Таблица4[],2,FALSE),"")</f>
        <v/>
      </c>
      <c r="X4076" s="19">
        <f>NOT(IFERROR(VLOOKUP(Таблица1[[#This Row],[Order ID]],Таблица4[],2,FALSE),0))*1</f>
        <v>1</v>
      </c>
      <c r="Y4076" s="19">
        <f>IF(SUMPRODUCT(($F$2:$F4076=F4076)*1)&gt;1,0,1)</f>
        <v>0</v>
      </c>
    </row>
    <row r="4077" spans="1:25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9" t="str">
        <f>VLOOKUP(Таблица1[[#This Row],[Region]],Таблица5[],2,FALSE)</f>
        <v>Cassandra Brandow</v>
      </c>
      <c r="W4077" s="19" t="str">
        <f>IFERROR(VLOOKUP(Таблица1[[#This Row],[Order ID]],Таблица4[],2,FALSE),"")</f>
        <v/>
      </c>
      <c r="X4077" s="19">
        <f>NOT(IFERROR(VLOOKUP(Таблица1[[#This Row],[Order ID]],Таблица4[],2,FALSE),0))*1</f>
        <v>1</v>
      </c>
      <c r="Y4077" s="19">
        <f>IF(SUMPRODUCT(($F$2:$F4077=F4077)*1)&gt;1,0,1)</f>
        <v>0</v>
      </c>
    </row>
    <row r="4078" spans="1:25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9" t="str">
        <f>VLOOKUP(Таблица1[[#This Row],[Region]],Таблица5[],2,FALSE)</f>
        <v>Kelly Williams</v>
      </c>
      <c r="W4078" s="19" t="str">
        <f>IFERROR(VLOOKUP(Таблица1[[#This Row],[Order ID]],Таблица4[],2,FALSE),"")</f>
        <v/>
      </c>
      <c r="X4078" s="19">
        <f>NOT(IFERROR(VLOOKUP(Таблица1[[#This Row],[Order ID]],Таблица4[],2,FALSE),0))*1</f>
        <v>1</v>
      </c>
      <c r="Y4078" s="19">
        <f>IF(SUMPRODUCT(($F$2:$F4078=F4078)*1)&gt;1,0,1)</f>
        <v>0</v>
      </c>
    </row>
    <row r="4079" spans="1:25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9" t="str">
        <f>VLOOKUP(Таблица1[[#This Row],[Region]],Таблица5[],2,FALSE)</f>
        <v>Kelly Williams</v>
      </c>
      <c r="W4079" s="19" t="str">
        <f>IFERROR(VLOOKUP(Таблица1[[#This Row],[Order ID]],Таблица4[],2,FALSE),"")</f>
        <v/>
      </c>
      <c r="X4079" s="19">
        <f>NOT(IFERROR(VLOOKUP(Таблица1[[#This Row],[Order ID]],Таблица4[],2,FALSE),0))*1</f>
        <v>1</v>
      </c>
      <c r="Y4079" s="19">
        <f>IF(SUMPRODUCT(($F$2:$F4079=F4079)*1)&gt;1,0,1)</f>
        <v>0</v>
      </c>
    </row>
    <row r="4080" spans="1:25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9" t="str">
        <f>VLOOKUP(Таблица1[[#This Row],[Region]],Таблица5[],2,FALSE)</f>
        <v>Kelly Williams</v>
      </c>
      <c r="W4080" s="19" t="str">
        <f>IFERROR(VLOOKUP(Таблица1[[#This Row],[Order ID]],Таблица4[],2,FALSE),"")</f>
        <v/>
      </c>
      <c r="X4080" s="19">
        <f>NOT(IFERROR(VLOOKUP(Таблица1[[#This Row],[Order ID]],Таблица4[],2,FALSE),0))*1</f>
        <v>1</v>
      </c>
      <c r="Y4080" s="19">
        <f>IF(SUMPRODUCT(($F$2:$F4080=F4080)*1)&gt;1,0,1)</f>
        <v>0</v>
      </c>
    </row>
    <row r="4081" spans="1:25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9" t="str">
        <f>VLOOKUP(Таблица1[[#This Row],[Region]],Таблица5[],2,FALSE)</f>
        <v>Cassandra Brandow</v>
      </c>
      <c r="W4081" s="19" t="str">
        <f>IFERROR(VLOOKUP(Таблица1[[#This Row],[Order ID]],Таблица4[],2,FALSE),"")</f>
        <v/>
      </c>
      <c r="X4081" s="19">
        <f>NOT(IFERROR(VLOOKUP(Таблица1[[#This Row],[Order ID]],Таблица4[],2,FALSE),0))*1</f>
        <v>1</v>
      </c>
      <c r="Y4081" s="19">
        <f>IF(SUMPRODUCT(($F$2:$F4081=F4081)*1)&gt;1,0,1)</f>
        <v>0</v>
      </c>
    </row>
    <row r="4082" spans="1:25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9" t="str">
        <f>VLOOKUP(Таблица1[[#This Row],[Region]],Таблица5[],2,FALSE)</f>
        <v>Anna Andreadi</v>
      </c>
      <c r="W4082" s="19" t="str">
        <f>IFERROR(VLOOKUP(Таблица1[[#This Row],[Order ID]],Таблица4[],2,FALSE),"")</f>
        <v/>
      </c>
      <c r="X4082" s="19">
        <f>NOT(IFERROR(VLOOKUP(Таблица1[[#This Row],[Order ID]],Таблица4[],2,FALSE),0))*1</f>
        <v>1</v>
      </c>
      <c r="Y4082" s="19">
        <f>IF(SUMPRODUCT(($F$2:$F4082=F4082)*1)&gt;1,0,1)</f>
        <v>0</v>
      </c>
    </row>
    <row r="4083" spans="1:25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9" t="str">
        <f>VLOOKUP(Таблица1[[#This Row],[Region]],Таблица5[],2,FALSE)</f>
        <v>Anna Andreadi</v>
      </c>
      <c r="W4083" s="19" t="str">
        <f>IFERROR(VLOOKUP(Таблица1[[#This Row],[Order ID]],Таблица4[],2,FALSE),"")</f>
        <v/>
      </c>
      <c r="X4083" s="19">
        <f>NOT(IFERROR(VLOOKUP(Таблица1[[#This Row],[Order ID]],Таблица4[],2,FALSE),0))*1</f>
        <v>1</v>
      </c>
      <c r="Y4083" s="19">
        <f>IF(SUMPRODUCT(($F$2:$F4083=F4083)*1)&gt;1,0,1)</f>
        <v>0</v>
      </c>
    </row>
    <row r="4084" spans="1:25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9" t="str">
        <f>VLOOKUP(Таблица1[[#This Row],[Region]],Таблица5[],2,FALSE)</f>
        <v>Kelly Williams</v>
      </c>
      <c r="W4084" s="19" t="str">
        <f>IFERROR(VLOOKUP(Таблица1[[#This Row],[Order ID]],Таблица4[],2,FALSE),"")</f>
        <v/>
      </c>
      <c r="X4084" s="19">
        <f>NOT(IFERROR(VLOOKUP(Таблица1[[#This Row],[Order ID]],Таблица4[],2,FALSE),0))*1</f>
        <v>1</v>
      </c>
      <c r="Y4084" s="19">
        <f>IF(SUMPRODUCT(($F$2:$F4084=F4084)*1)&gt;1,0,1)</f>
        <v>0</v>
      </c>
    </row>
    <row r="4085" spans="1:25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9" t="str">
        <f>VLOOKUP(Таблица1[[#This Row],[Region]],Таблица5[],2,FALSE)</f>
        <v>Kelly Williams</v>
      </c>
      <c r="W4085" s="19" t="str">
        <f>IFERROR(VLOOKUP(Таблица1[[#This Row],[Order ID]],Таблица4[],2,FALSE),"")</f>
        <v/>
      </c>
      <c r="X4085" s="19">
        <f>NOT(IFERROR(VLOOKUP(Таблица1[[#This Row],[Order ID]],Таблица4[],2,FALSE),0))*1</f>
        <v>1</v>
      </c>
      <c r="Y4085" s="19">
        <f>IF(SUMPRODUCT(($F$2:$F4085=F4085)*1)&gt;1,0,1)</f>
        <v>0</v>
      </c>
    </row>
    <row r="4086" spans="1:25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9" t="str">
        <f>VLOOKUP(Таблица1[[#This Row],[Region]],Таблица5[],2,FALSE)</f>
        <v>Anna Andreadi</v>
      </c>
      <c r="W4086" s="19" t="str">
        <f>IFERROR(VLOOKUP(Таблица1[[#This Row],[Order ID]],Таблица4[],2,FALSE),"")</f>
        <v/>
      </c>
      <c r="X4086" s="19">
        <f>NOT(IFERROR(VLOOKUP(Таблица1[[#This Row],[Order ID]],Таблица4[],2,FALSE),0))*1</f>
        <v>1</v>
      </c>
      <c r="Y4086" s="19">
        <f>IF(SUMPRODUCT(($F$2:$F4086=F4086)*1)&gt;1,0,1)</f>
        <v>0</v>
      </c>
    </row>
    <row r="4087" spans="1:25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9" t="str">
        <f>VLOOKUP(Таблица1[[#This Row],[Region]],Таблица5[],2,FALSE)</f>
        <v>Anna Andreadi</v>
      </c>
      <c r="W4087" s="19" t="str">
        <f>IFERROR(VLOOKUP(Таблица1[[#This Row],[Order ID]],Таблица4[],2,FALSE),"")</f>
        <v/>
      </c>
      <c r="X4087" s="19">
        <f>NOT(IFERROR(VLOOKUP(Таблица1[[#This Row],[Order ID]],Таблица4[],2,FALSE),0))*1</f>
        <v>1</v>
      </c>
      <c r="Y4087" s="19">
        <f>IF(SUMPRODUCT(($F$2:$F4087=F4087)*1)&gt;1,0,1)</f>
        <v>0</v>
      </c>
    </row>
    <row r="4088" spans="1:25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9" t="str">
        <f>VLOOKUP(Таблица1[[#This Row],[Region]],Таблица5[],2,FALSE)</f>
        <v>Anna Andreadi</v>
      </c>
      <c r="W4088" s="19" t="str">
        <f>IFERROR(VLOOKUP(Таблица1[[#This Row],[Order ID]],Таблица4[],2,FALSE),"")</f>
        <v/>
      </c>
      <c r="X4088" s="19">
        <f>NOT(IFERROR(VLOOKUP(Таблица1[[#This Row],[Order ID]],Таблица4[],2,FALSE),0))*1</f>
        <v>1</v>
      </c>
      <c r="Y4088" s="19">
        <f>IF(SUMPRODUCT(($F$2:$F4088=F4088)*1)&gt;1,0,1)</f>
        <v>0</v>
      </c>
    </row>
    <row r="4089" spans="1:25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9" t="str">
        <f>VLOOKUP(Таблица1[[#This Row],[Region]],Таблица5[],2,FALSE)</f>
        <v>Anna Andreadi</v>
      </c>
      <c r="W4089" s="19" t="str">
        <f>IFERROR(VLOOKUP(Таблица1[[#This Row],[Order ID]],Таблица4[],2,FALSE),"")</f>
        <v/>
      </c>
      <c r="X4089" s="19">
        <f>NOT(IFERROR(VLOOKUP(Таблица1[[#This Row],[Order ID]],Таблица4[],2,FALSE),0))*1</f>
        <v>1</v>
      </c>
      <c r="Y4089" s="19">
        <f>IF(SUMPRODUCT(($F$2:$F4089=F4089)*1)&gt;1,0,1)</f>
        <v>0</v>
      </c>
    </row>
    <row r="4090" spans="1:25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9" t="str">
        <f>VLOOKUP(Таблица1[[#This Row],[Region]],Таблица5[],2,FALSE)</f>
        <v>Cassandra Brandow</v>
      </c>
      <c r="W4090" s="19" t="str">
        <f>IFERROR(VLOOKUP(Таблица1[[#This Row],[Order ID]],Таблица4[],2,FALSE),"")</f>
        <v/>
      </c>
      <c r="X4090" s="19">
        <f>NOT(IFERROR(VLOOKUP(Таблица1[[#This Row],[Order ID]],Таблица4[],2,FALSE),0))*1</f>
        <v>1</v>
      </c>
      <c r="Y4090" s="19">
        <f>IF(SUMPRODUCT(($F$2:$F4090=F4090)*1)&gt;1,0,1)</f>
        <v>0</v>
      </c>
    </row>
    <row r="4091" spans="1:25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9" t="str">
        <f>VLOOKUP(Таблица1[[#This Row],[Region]],Таблица5[],2,FALSE)</f>
        <v>Chuck Magee</v>
      </c>
      <c r="W4091" s="19" t="str">
        <f>IFERROR(VLOOKUP(Таблица1[[#This Row],[Order ID]],Таблица4[],2,FALSE),"")</f>
        <v/>
      </c>
      <c r="X4091" s="19">
        <f>NOT(IFERROR(VLOOKUP(Таблица1[[#This Row],[Order ID]],Таблица4[],2,FALSE),0))*1</f>
        <v>1</v>
      </c>
      <c r="Y4091" s="19">
        <f>IF(SUMPRODUCT(($F$2:$F4091=F4091)*1)&gt;1,0,1)</f>
        <v>0</v>
      </c>
    </row>
    <row r="4092" spans="1:25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9" t="str">
        <f>VLOOKUP(Таблица1[[#This Row],[Region]],Таблица5[],2,FALSE)</f>
        <v>Chuck Magee</v>
      </c>
      <c r="W4092" s="19" t="str">
        <f>IFERROR(VLOOKUP(Таблица1[[#This Row],[Order ID]],Таблица4[],2,FALSE),"")</f>
        <v/>
      </c>
      <c r="X4092" s="19">
        <f>NOT(IFERROR(VLOOKUP(Таблица1[[#This Row],[Order ID]],Таблица4[],2,FALSE),0))*1</f>
        <v>1</v>
      </c>
      <c r="Y4092" s="19">
        <f>IF(SUMPRODUCT(($F$2:$F4092=F4092)*1)&gt;1,0,1)</f>
        <v>0</v>
      </c>
    </row>
    <row r="4093" spans="1:25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9" t="str">
        <f>VLOOKUP(Таблица1[[#This Row],[Region]],Таблица5[],2,FALSE)</f>
        <v>Chuck Magee</v>
      </c>
      <c r="W4093" s="19" t="str">
        <f>IFERROR(VLOOKUP(Таблица1[[#This Row],[Order ID]],Таблица4[],2,FALSE),"")</f>
        <v/>
      </c>
      <c r="X4093" s="19">
        <f>NOT(IFERROR(VLOOKUP(Таблица1[[#This Row],[Order ID]],Таблица4[],2,FALSE),0))*1</f>
        <v>1</v>
      </c>
      <c r="Y4093" s="19">
        <f>IF(SUMPRODUCT(($F$2:$F4093=F4093)*1)&gt;1,0,1)</f>
        <v>0</v>
      </c>
    </row>
    <row r="4094" spans="1:25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9" t="str">
        <f>VLOOKUP(Таблица1[[#This Row],[Region]],Таблица5[],2,FALSE)</f>
        <v>Chuck Magee</v>
      </c>
      <c r="W4094" s="19" t="str">
        <f>IFERROR(VLOOKUP(Таблица1[[#This Row],[Order ID]],Таблица4[],2,FALSE),"")</f>
        <v/>
      </c>
      <c r="X4094" s="19">
        <f>NOT(IFERROR(VLOOKUP(Таблица1[[#This Row],[Order ID]],Таблица4[],2,FALSE),0))*1</f>
        <v>1</v>
      </c>
      <c r="Y4094" s="19">
        <f>IF(SUMPRODUCT(($F$2:$F4094=F4094)*1)&gt;1,0,1)</f>
        <v>0</v>
      </c>
    </row>
    <row r="4095" spans="1:25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9" t="str">
        <f>VLOOKUP(Таблица1[[#This Row],[Region]],Таблица5[],2,FALSE)</f>
        <v>Cassandra Brandow</v>
      </c>
      <c r="W4095" s="19" t="str">
        <f>IFERROR(VLOOKUP(Таблица1[[#This Row],[Order ID]],Таблица4[],2,FALSE),"")</f>
        <v/>
      </c>
      <c r="X4095" s="19">
        <f>NOT(IFERROR(VLOOKUP(Таблица1[[#This Row],[Order ID]],Таблица4[],2,FALSE),0))*1</f>
        <v>1</v>
      </c>
      <c r="Y4095" s="19">
        <f>IF(SUMPRODUCT(($F$2:$F4095=F4095)*1)&gt;1,0,1)</f>
        <v>0</v>
      </c>
    </row>
    <row r="4096" spans="1:25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9" t="str">
        <f>VLOOKUP(Таблица1[[#This Row],[Region]],Таблица5[],2,FALSE)</f>
        <v>Cassandra Brandow</v>
      </c>
      <c r="W4096" s="19" t="str">
        <f>IFERROR(VLOOKUP(Таблица1[[#This Row],[Order ID]],Таблица4[],2,FALSE),"")</f>
        <v/>
      </c>
      <c r="X4096" s="19">
        <f>NOT(IFERROR(VLOOKUP(Таблица1[[#This Row],[Order ID]],Таблица4[],2,FALSE),0))*1</f>
        <v>1</v>
      </c>
      <c r="Y4096" s="19">
        <f>IF(SUMPRODUCT(($F$2:$F4096=F4096)*1)&gt;1,0,1)</f>
        <v>0</v>
      </c>
    </row>
    <row r="4097" spans="1:25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9" t="str">
        <f>VLOOKUP(Таблица1[[#This Row],[Region]],Таблица5[],2,FALSE)</f>
        <v>Cassandra Brandow</v>
      </c>
      <c r="W4097" s="19" t="str">
        <f>IFERROR(VLOOKUP(Таблица1[[#This Row],[Order ID]],Таблица4[],2,FALSE),"")</f>
        <v/>
      </c>
      <c r="X4097" s="19">
        <f>NOT(IFERROR(VLOOKUP(Таблица1[[#This Row],[Order ID]],Таблица4[],2,FALSE),0))*1</f>
        <v>1</v>
      </c>
      <c r="Y4097" s="19">
        <f>IF(SUMPRODUCT(($F$2:$F4097=F4097)*1)&gt;1,0,1)</f>
        <v>0</v>
      </c>
    </row>
    <row r="4098" spans="1:25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9" t="str">
        <f>VLOOKUP(Таблица1[[#This Row],[Region]],Таблица5[],2,FALSE)</f>
        <v>Kelly Williams</v>
      </c>
      <c r="W4098" s="19" t="str">
        <f>IFERROR(VLOOKUP(Таблица1[[#This Row],[Order ID]],Таблица4[],2,FALSE),"")</f>
        <v/>
      </c>
      <c r="X4098" s="19">
        <f>NOT(IFERROR(VLOOKUP(Таблица1[[#This Row],[Order ID]],Таблица4[],2,FALSE),0))*1</f>
        <v>1</v>
      </c>
      <c r="Y4098" s="19">
        <f>IF(SUMPRODUCT(($F$2:$F4098=F4098)*1)&gt;1,0,1)</f>
        <v>0</v>
      </c>
    </row>
    <row r="4099" spans="1:25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9" t="str">
        <f>VLOOKUP(Таблица1[[#This Row],[Region]],Таблица5[],2,FALSE)</f>
        <v>Kelly Williams</v>
      </c>
      <c r="W4099" s="19" t="str">
        <f>IFERROR(VLOOKUP(Таблица1[[#This Row],[Order ID]],Таблица4[],2,FALSE),"")</f>
        <v/>
      </c>
      <c r="X4099" s="19">
        <f>NOT(IFERROR(VLOOKUP(Таблица1[[#This Row],[Order ID]],Таблица4[],2,FALSE),0))*1</f>
        <v>1</v>
      </c>
      <c r="Y4099" s="19">
        <f>IF(SUMPRODUCT(($F$2:$F4099=F4099)*1)&gt;1,0,1)</f>
        <v>0</v>
      </c>
    </row>
    <row r="4100" spans="1:25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9" t="str">
        <f>VLOOKUP(Таблица1[[#This Row],[Region]],Таблица5[],2,FALSE)</f>
        <v>Kelly Williams</v>
      </c>
      <c r="W4100" s="19" t="str">
        <f>IFERROR(VLOOKUP(Таблица1[[#This Row],[Order ID]],Таблица4[],2,FALSE),"")</f>
        <v/>
      </c>
      <c r="X4100" s="19">
        <f>NOT(IFERROR(VLOOKUP(Таблица1[[#This Row],[Order ID]],Таблица4[],2,FALSE),0))*1</f>
        <v>1</v>
      </c>
      <c r="Y4100" s="19">
        <f>IF(SUMPRODUCT(($F$2:$F4100=F4100)*1)&gt;1,0,1)</f>
        <v>0</v>
      </c>
    </row>
    <row r="4101" spans="1:25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9" t="str">
        <f>VLOOKUP(Таблица1[[#This Row],[Region]],Таблица5[],2,FALSE)</f>
        <v>Kelly Williams</v>
      </c>
      <c r="W4101" s="19" t="str">
        <f>IFERROR(VLOOKUP(Таблица1[[#This Row],[Order ID]],Таблица4[],2,FALSE),"")</f>
        <v/>
      </c>
      <c r="X4101" s="19">
        <f>NOT(IFERROR(VLOOKUP(Таблица1[[#This Row],[Order ID]],Таблица4[],2,FALSE),0))*1</f>
        <v>1</v>
      </c>
      <c r="Y4101" s="19">
        <f>IF(SUMPRODUCT(($F$2:$F4101=F4101)*1)&gt;1,0,1)</f>
        <v>0</v>
      </c>
    </row>
    <row r="4102" spans="1:25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9" t="str">
        <f>VLOOKUP(Таблица1[[#This Row],[Region]],Таблица5[],2,FALSE)</f>
        <v>Kelly Williams</v>
      </c>
      <c r="W4102" s="19" t="str">
        <f>IFERROR(VLOOKUP(Таблица1[[#This Row],[Order ID]],Таблица4[],2,FALSE),"")</f>
        <v/>
      </c>
      <c r="X4102" s="19">
        <f>NOT(IFERROR(VLOOKUP(Таблица1[[#This Row],[Order ID]],Таблица4[],2,FALSE),0))*1</f>
        <v>1</v>
      </c>
      <c r="Y4102" s="19">
        <f>IF(SUMPRODUCT(($F$2:$F4102=F4102)*1)&gt;1,0,1)</f>
        <v>0</v>
      </c>
    </row>
    <row r="4103" spans="1:25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9" t="str">
        <f>VLOOKUP(Таблица1[[#This Row],[Region]],Таблица5[],2,FALSE)</f>
        <v>Kelly Williams</v>
      </c>
      <c r="W4103" s="19" t="str">
        <f>IFERROR(VLOOKUP(Таблица1[[#This Row],[Order ID]],Таблица4[],2,FALSE),"")</f>
        <v/>
      </c>
      <c r="X4103" s="19">
        <f>NOT(IFERROR(VLOOKUP(Таблица1[[#This Row],[Order ID]],Таблица4[],2,FALSE),0))*1</f>
        <v>1</v>
      </c>
      <c r="Y4103" s="19">
        <f>IF(SUMPRODUCT(($F$2:$F4103=F4103)*1)&gt;1,0,1)</f>
        <v>0</v>
      </c>
    </row>
    <row r="4104" spans="1:25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9" t="str">
        <f>VLOOKUP(Таблица1[[#This Row],[Region]],Таблица5[],2,FALSE)</f>
        <v>Kelly Williams</v>
      </c>
      <c r="W4104" s="19" t="str">
        <f>IFERROR(VLOOKUP(Таблица1[[#This Row],[Order ID]],Таблица4[],2,FALSE),"")</f>
        <v/>
      </c>
      <c r="X4104" s="19">
        <f>NOT(IFERROR(VLOOKUP(Таблица1[[#This Row],[Order ID]],Таблица4[],2,FALSE),0))*1</f>
        <v>1</v>
      </c>
      <c r="Y4104" s="19">
        <f>IF(SUMPRODUCT(($F$2:$F4104=F4104)*1)&gt;1,0,1)</f>
        <v>0</v>
      </c>
    </row>
    <row r="4105" spans="1:25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9" t="str">
        <f>VLOOKUP(Таблица1[[#This Row],[Region]],Таблица5[],2,FALSE)</f>
        <v>Kelly Williams</v>
      </c>
      <c r="W4105" s="19" t="str">
        <f>IFERROR(VLOOKUP(Таблица1[[#This Row],[Order ID]],Таблица4[],2,FALSE),"")</f>
        <v/>
      </c>
      <c r="X4105" s="19">
        <f>NOT(IFERROR(VLOOKUP(Таблица1[[#This Row],[Order ID]],Таблица4[],2,FALSE),0))*1</f>
        <v>1</v>
      </c>
      <c r="Y4105" s="19">
        <f>IF(SUMPRODUCT(($F$2:$F4105=F4105)*1)&gt;1,0,1)</f>
        <v>0</v>
      </c>
    </row>
    <row r="4106" spans="1:25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9" t="str">
        <f>VLOOKUP(Таблица1[[#This Row],[Region]],Таблица5[],2,FALSE)</f>
        <v>Anna Andreadi</v>
      </c>
      <c r="W4106" s="19">
        <f>IFERROR(VLOOKUP(Таблица1[[#This Row],[Order ID]],Таблица4[],2,FALSE),"")</f>
        <v>1</v>
      </c>
      <c r="X4106" s="19">
        <f>NOT(IFERROR(VLOOKUP(Таблица1[[#This Row],[Order ID]],Таблица4[],2,FALSE),0))*1</f>
        <v>0</v>
      </c>
      <c r="Y4106" s="19">
        <f>IF(SUMPRODUCT(($F$2:$F4106=F4106)*1)&gt;1,0,1)</f>
        <v>0</v>
      </c>
    </row>
    <row r="4107" spans="1:25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9" t="str">
        <f>VLOOKUP(Таблица1[[#This Row],[Region]],Таблица5[],2,FALSE)</f>
        <v>Anna Andreadi</v>
      </c>
      <c r="W4107" s="19">
        <f>IFERROR(VLOOKUP(Таблица1[[#This Row],[Order ID]],Таблица4[],2,FALSE),"")</f>
        <v>1</v>
      </c>
      <c r="X4107" s="19">
        <f>NOT(IFERROR(VLOOKUP(Таблица1[[#This Row],[Order ID]],Таблица4[],2,FALSE),0))*1</f>
        <v>0</v>
      </c>
      <c r="Y4107" s="19">
        <f>IF(SUMPRODUCT(($F$2:$F4107=F4107)*1)&gt;1,0,1)</f>
        <v>0</v>
      </c>
    </row>
    <row r="4108" spans="1:25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9" t="str">
        <f>VLOOKUP(Таблица1[[#This Row],[Region]],Таблица5[],2,FALSE)</f>
        <v>Kelly Williams</v>
      </c>
      <c r="W4108" s="19" t="str">
        <f>IFERROR(VLOOKUP(Таблица1[[#This Row],[Order ID]],Таблица4[],2,FALSE),"")</f>
        <v/>
      </c>
      <c r="X4108" s="19">
        <f>NOT(IFERROR(VLOOKUP(Таблица1[[#This Row],[Order ID]],Таблица4[],2,FALSE),0))*1</f>
        <v>1</v>
      </c>
      <c r="Y4108" s="19">
        <f>IF(SUMPRODUCT(($F$2:$F4108=F4108)*1)&gt;1,0,1)</f>
        <v>1</v>
      </c>
    </row>
    <row r="4109" spans="1:25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9" t="str">
        <f>VLOOKUP(Таблица1[[#This Row],[Region]],Таблица5[],2,FALSE)</f>
        <v>Chuck Magee</v>
      </c>
      <c r="W4109" s="19" t="str">
        <f>IFERROR(VLOOKUP(Таблица1[[#This Row],[Order ID]],Таблица4[],2,FALSE),"")</f>
        <v/>
      </c>
      <c r="X4109" s="19">
        <f>NOT(IFERROR(VLOOKUP(Таблица1[[#This Row],[Order ID]],Таблица4[],2,FALSE),0))*1</f>
        <v>1</v>
      </c>
      <c r="Y4109" s="19">
        <f>IF(SUMPRODUCT(($F$2:$F4109=F4109)*1)&gt;1,0,1)</f>
        <v>0</v>
      </c>
    </row>
    <row r="4110" spans="1:25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9" t="str">
        <f>VLOOKUP(Таблица1[[#This Row],[Region]],Таблица5[],2,FALSE)</f>
        <v>Chuck Magee</v>
      </c>
      <c r="W4110" s="19" t="str">
        <f>IFERROR(VLOOKUP(Таблица1[[#This Row],[Order ID]],Таблица4[],2,FALSE),"")</f>
        <v/>
      </c>
      <c r="X4110" s="19">
        <f>NOT(IFERROR(VLOOKUP(Таблица1[[#This Row],[Order ID]],Таблица4[],2,FALSE),0))*1</f>
        <v>1</v>
      </c>
      <c r="Y4110" s="19">
        <f>IF(SUMPRODUCT(($F$2:$F4110=F4110)*1)&gt;1,0,1)</f>
        <v>0</v>
      </c>
    </row>
    <row r="4111" spans="1:25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9" t="str">
        <f>VLOOKUP(Таблица1[[#This Row],[Region]],Таблица5[],2,FALSE)</f>
        <v>Kelly Williams</v>
      </c>
      <c r="W4111" s="19" t="str">
        <f>IFERROR(VLOOKUP(Таблица1[[#This Row],[Order ID]],Таблица4[],2,FALSE),"")</f>
        <v/>
      </c>
      <c r="X4111" s="19">
        <f>NOT(IFERROR(VLOOKUP(Таблица1[[#This Row],[Order ID]],Таблица4[],2,FALSE),0))*1</f>
        <v>1</v>
      </c>
      <c r="Y4111" s="19">
        <f>IF(SUMPRODUCT(($F$2:$F4111=F4111)*1)&gt;1,0,1)</f>
        <v>0</v>
      </c>
    </row>
    <row r="4112" spans="1:25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9" t="str">
        <f>VLOOKUP(Таблица1[[#This Row],[Region]],Таблица5[],2,FALSE)</f>
        <v>Kelly Williams</v>
      </c>
      <c r="W4112" s="19" t="str">
        <f>IFERROR(VLOOKUP(Таблица1[[#This Row],[Order ID]],Таблица4[],2,FALSE),"")</f>
        <v/>
      </c>
      <c r="X4112" s="19">
        <f>NOT(IFERROR(VLOOKUP(Таблица1[[#This Row],[Order ID]],Таблица4[],2,FALSE),0))*1</f>
        <v>1</v>
      </c>
      <c r="Y4112" s="19">
        <f>IF(SUMPRODUCT(($F$2:$F4112=F4112)*1)&gt;1,0,1)</f>
        <v>0</v>
      </c>
    </row>
    <row r="4113" spans="1:25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9" t="str">
        <f>VLOOKUP(Таблица1[[#This Row],[Region]],Таблица5[],2,FALSE)</f>
        <v>Kelly Williams</v>
      </c>
      <c r="W4113" s="19" t="str">
        <f>IFERROR(VLOOKUP(Таблица1[[#This Row],[Order ID]],Таблица4[],2,FALSE),"")</f>
        <v/>
      </c>
      <c r="X4113" s="19">
        <f>NOT(IFERROR(VLOOKUP(Таблица1[[#This Row],[Order ID]],Таблица4[],2,FALSE),0))*1</f>
        <v>1</v>
      </c>
      <c r="Y4113" s="19">
        <f>IF(SUMPRODUCT(($F$2:$F4113=F4113)*1)&gt;1,0,1)</f>
        <v>0</v>
      </c>
    </row>
    <row r="4114" spans="1:25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9" t="str">
        <f>VLOOKUP(Таблица1[[#This Row],[Region]],Таблица5[],2,FALSE)</f>
        <v>Kelly Williams</v>
      </c>
      <c r="W4114" s="19" t="str">
        <f>IFERROR(VLOOKUP(Таблица1[[#This Row],[Order ID]],Таблица4[],2,FALSE),"")</f>
        <v/>
      </c>
      <c r="X4114" s="19">
        <f>NOT(IFERROR(VLOOKUP(Таблица1[[#This Row],[Order ID]],Таблица4[],2,FALSE),0))*1</f>
        <v>1</v>
      </c>
      <c r="Y4114" s="19">
        <f>IF(SUMPRODUCT(($F$2:$F4114=F4114)*1)&gt;1,0,1)</f>
        <v>0</v>
      </c>
    </row>
    <row r="4115" spans="1:25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9" t="str">
        <f>VLOOKUP(Таблица1[[#This Row],[Region]],Таблица5[],2,FALSE)</f>
        <v>Kelly Williams</v>
      </c>
      <c r="W4115" s="19" t="str">
        <f>IFERROR(VLOOKUP(Таблица1[[#This Row],[Order ID]],Таблица4[],2,FALSE),"")</f>
        <v/>
      </c>
      <c r="X4115" s="19">
        <f>NOT(IFERROR(VLOOKUP(Таблица1[[#This Row],[Order ID]],Таблица4[],2,FALSE),0))*1</f>
        <v>1</v>
      </c>
      <c r="Y4115" s="19">
        <f>IF(SUMPRODUCT(($F$2:$F4115=F4115)*1)&gt;1,0,1)</f>
        <v>0</v>
      </c>
    </row>
    <row r="4116" spans="1:25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9" t="str">
        <f>VLOOKUP(Таблица1[[#This Row],[Region]],Таблица5[],2,FALSE)</f>
        <v>Kelly Williams</v>
      </c>
      <c r="W4116" s="19" t="str">
        <f>IFERROR(VLOOKUP(Таблица1[[#This Row],[Order ID]],Таблица4[],2,FALSE),"")</f>
        <v/>
      </c>
      <c r="X4116" s="19">
        <f>NOT(IFERROR(VLOOKUP(Таблица1[[#This Row],[Order ID]],Таблица4[],2,FALSE),0))*1</f>
        <v>1</v>
      </c>
      <c r="Y4116" s="19">
        <f>IF(SUMPRODUCT(($F$2:$F4116=F4116)*1)&gt;1,0,1)</f>
        <v>0</v>
      </c>
    </row>
    <row r="4117" spans="1:25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9" t="str">
        <f>VLOOKUP(Таблица1[[#This Row],[Region]],Таблица5[],2,FALSE)</f>
        <v>Anna Andreadi</v>
      </c>
      <c r="W4117" s="19" t="str">
        <f>IFERROR(VLOOKUP(Таблица1[[#This Row],[Order ID]],Таблица4[],2,FALSE),"")</f>
        <v/>
      </c>
      <c r="X4117" s="19">
        <f>NOT(IFERROR(VLOOKUP(Таблица1[[#This Row],[Order ID]],Таблица4[],2,FALSE),0))*1</f>
        <v>1</v>
      </c>
      <c r="Y4117" s="19">
        <f>IF(SUMPRODUCT(($F$2:$F4117=F4117)*1)&gt;1,0,1)</f>
        <v>0</v>
      </c>
    </row>
    <row r="4118" spans="1:25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9" t="str">
        <f>VLOOKUP(Таблица1[[#This Row],[Region]],Таблица5[],2,FALSE)</f>
        <v>Anna Andreadi</v>
      </c>
      <c r="W4118" s="19" t="str">
        <f>IFERROR(VLOOKUP(Таблица1[[#This Row],[Order ID]],Таблица4[],2,FALSE),"")</f>
        <v/>
      </c>
      <c r="X4118" s="19">
        <f>NOT(IFERROR(VLOOKUP(Таблица1[[#This Row],[Order ID]],Таблица4[],2,FALSE),0))*1</f>
        <v>1</v>
      </c>
      <c r="Y4118" s="19">
        <f>IF(SUMPRODUCT(($F$2:$F4118=F4118)*1)&gt;1,0,1)</f>
        <v>0</v>
      </c>
    </row>
    <row r="4119" spans="1:25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9" t="str">
        <f>VLOOKUP(Таблица1[[#This Row],[Region]],Таблица5[],2,FALSE)</f>
        <v>Anna Andreadi</v>
      </c>
      <c r="W4119" s="19" t="str">
        <f>IFERROR(VLOOKUP(Таблица1[[#This Row],[Order ID]],Таблица4[],2,FALSE),"")</f>
        <v/>
      </c>
      <c r="X4119" s="19">
        <f>NOT(IFERROR(VLOOKUP(Таблица1[[#This Row],[Order ID]],Таблица4[],2,FALSE),0))*1</f>
        <v>1</v>
      </c>
      <c r="Y4119" s="19">
        <f>IF(SUMPRODUCT(($F$2:$F4119=F4119)*1)&gt;1,0,1)</f>
        <v>0</v>
      </c>
    </row>
    <row r="4120" spans="1:25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9" t="str">
        <f>VLOOKUP(Таблица1[[#This Row],[Region]],Таблица5[],2,FALSE)</f>
        <v>Anna Andreadi</v>
      </c>
      <c r="W4120" s="19" t="str">
        <f>IFERROR(VLOOKUP(Таблица1[[#This Row],[Order ID]],Таблица4[],2,FALSE),"")</f>
        <v/>
      </c>
      <c r="X4120" s="19">
        <f>NOT(IFERROR(VLOOKUP(Таблица1[[#This Row],[Order ID]],Таблица4[],2,FALSE),0))*1</f>
        <v>1</v>
      </c>
      <c r="Y4120" s="19">
        <f>IF(SUMPRODUCT(($F$2:$F4120=F4120)*1)&gt;1,0,1)</f>
        <v>0</v>
      </c>
    </row>
    <row r="4121" spans="1:25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9" t="str">
        <f>VLOOKUP(Таблица1[[#This Row],[Region]],Таблица5[],2,FALSE)</f>
        <v>Anna Andreadi</v>
      </c>
      <c r="W4121" s="19" t="str">
        <f>IFERROR(VLOOKUP(Таблица1[[#This Row],[Order ID]],Таблица4[],2,FALSE),"")</f>
        <v/>
      </c>
      <c r="X4121" s="19">
        <f>NOT(IFERROR(VLOOKUP(Таблица1[[#This Row],[Order ID]],Таблица4[],2,FALSE),0))*1</f>
        <v>1</v>
      </c>
      <c r="Y4121" s="19">
        <f>IF(SUMPRODUCT(($F$2:$F4121=F4121)*1)&gt;1,0,1)</f>
        <v>0</v>
      </c>
    </row>
    <row r="4122" spans="1:25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9" t="str">
        <f>VLOOKUP(Таблица1[[#This Row],[Region]],Таблица5[],2,FALSE)</f>
        <v>Chuck Magee</v>
      </c>
      <c r="W4122" s="19" t="str">
        <f>IFERROR(VLOOKUP(Таблица1[[#This Row],[Order ID]],Таблица4[],2,FALSE),"")</f>
        <v/>
      </c>
      <c r="X4122" s="19">
        <f>NOT(IFERROR(VLOOKUP(Таблица1[[#This Row],[Order ID]],Таблица4[],2,FALSE),0))*1</f>
        <v>1</v>
      </c>
      <c r="Y4122" s="19">
        <f>IF(SUMPRODUCT(($F$2:$F4122=F4122)*1)&gt;1,0,1)</f>
        <v>0</v>
      </c>
    </row>
    <row r="4123" spans="1:25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9" t="str">
        <f>VLOOKUP(Таблица1[[#This Row],[Region]],Таблица5[],2,FALSE)</f>
        <v>Anna Andreadi</v>
      </c>
      <c r="W4123" s="19" t="str">
        <f>IFERROR(VLOOKUP(Таблица1[[#This Row],[Order ID]],Таблица4[],2,FALSE),"")</f>
        <v/>
      </c>
      <c r="X4123" s="19">
        <f>NOT(IFERROR(VLOOKUP(Таблица1[[#This Row],[Order ID]],Таблица4[],2,FALSE),0))*1</f>
        <v>1</v>
      </c>
      <c r="Y4123" s="19">
        <f>IF(SUMPRODUCT(($F$2:$F4123=F4123)*1)&gt;1,0,1)</f>
        <v>0</v>
      </c>
    </row>
    <row r="4124" spans="1:25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9" t="str">
        <f>VLOOKUP(Таблица1[[#This Row],[Region]],Таблица5[],2,FALSE)</f>
        <v>Anna Andreadi</v>
      </c>
      <c r="W4124" s="19" t="str">
        <f>IFERROR(VLOOKUP(Таблица1[[#This Row],[Order ID]],Таблица4[],2,FALSE),"")</f>
        <v/>
      </c>
      <c r="X4124" s="19">
        <f>NOT(IFERROR(VLOOKUP(Таблица1[[#This Row],[Order ID]],Таблица4[],2,FALSE),0))*1</f>
        <v>1</v>
      </c>
      <c r="Y4124" s="19">
        <f>IF(SUMPRODUCT(($F$2:$F4124=F4124)*1)&gt;1,0,1)</f>
        <v>0</v>
      </c>
    </row>
    <row r="4125" spans="1:25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9" t="str">
        <f>VLOOKUP(Таблица1[[#This Row],[Region]],Таблица5[],2,FALSE)</f>
        <v>Anna Andreadi</v>
      </c>
      <c r="W4125" s="19" t="str">
        <f>IFERROR(VLOOKUP(Таблица1[[#This Row],[Order ID]],Таблица4[],2,FALSE),"")</f>
        <v/>
      </c>
      <c r="X4125" s="19">
        <f>NOT(IFERROR(VLOOKUP(Таблица1[[#This Row],[Order ID]],Таблица4[],2,FALSE),0))*1</f>
        <v>1</v>
      </c>
      <c r="Y4125" s="19">
        <f>IF(SUMPRODUCT(($F$2:$F4125=F4125)*1)&gt;1,0,1)</f>
        <v>0</v>
      </c>
    </row>
    <row r="4126" spans="1:25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9" t="str">
        <f>VLOOKUP(Таблица1[[#This Row],[Region]],Таблица5[],2,FALSE)</f>
        <v>Chuck Magee</v>
      </c>
      <c r="W4126" s="19" t="str">
        <f>IFERROR(VLOOKUP(Таблица1[[#This Row],[Order ID]],Таблица4[],2,FALSE),"")</f>
        <v/>
      </c>
      <c r="X4126" s="19">
        <f>NOT(IFERROR(VLOOKUP(Таблица1[[#This Row],[Order ID]],Таблица4[],2,FALSE),0))*1</f>
        <v>1</v>
      </c>
      <c r="Y4126" s="19">
        <f>IF(SUMPRODUCT(($F$2:$F4126=F4126)*1)&gt;1,0,1)</f>
        <v>0</v>
      </c>
    </row>
    <row r="4127" spans="1:25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9" t="str">
        <f>VLOOKUP(Таблица1[[#This Row],[Region]],Таблица5[],2,FALSE)</f>
        <v>Cassandra Brandow</v>
      </c>
      <c r="W4127" s="19" t="str">
        <f>IFERROR(VLOOKUP(Таблица1[[#This Row],[Order ID]],Таблица4[],2,FALSE),"")</f>
        <v/>
      </c>
      <c r="X4127" s="19">
        <f>NOT(IFERROR(VLOOKUP(Таблица1[[#This Row],[Order ID]],Таблица4[],2,FALSE),0))*1</f>
        <v>1</v>
      </c>
      <c r="Y4127" s="19">
        <f>IF(SUMPRODUCT(($F$2:$F4127=F4127)*1)&gt;1,0,1)</f>
        <v>0</v>
      </c>
    </row>
    <row r="4128" spans="1:25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9" t="str">
        <f>VLOOKUP(Таблица1[[#This Row],[Region]],Таблица5[],2,FALSE)</f>
        <v>Cassandra Brandow</v>
      </c>
      <c r="W4128" s="19" t="str">
        <f>IFERROR(VLOOKUP(Таблица1[[#This Row],[Order ID]],Таблица4[],2,FALSE),"")</f>
        <v/>
      </c>
      <c r="X4128" s="19">
        <f>NOT(IFERROR(VLOOKUP(Таблица1[[#This Row],[Order ID]],Таблица4[],2,FALSE),0))*1</f>
        <v>1</v>
      </c>
      <c r="Y4128" s="19">
        <f>IF(SUMPRODUCT(($F$2:$F4128=F4128)*1)&gt;1,0,1)</f>
        <v>0</v>
      </c>
    </row>
    <row r="4129" spans="1:25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9" t="str">
        <f>VLOOKUP(Таблица1[[#This Row],[Region]],Таблица5[],2,FALSE)</f>
        <v>Cassandra Brandow</v>
      </c>
      <c r="W4129" s="19" t="str">
        <f>IFERROR(VLOOKUP(Таблица1[[#This Row],[Order ID]],Таблица4[],2,FALSE),"")</f>
        <v/>
      </c>
      <c r="X4129" s="19">
        <f>NOT(IFERROR(VLOOKUP(Таблица1[[#This Row],[Order ID]],Таблица4[],2,FALSE),0))*1</f>
        <v>1</v>
      </c>
      <c r="Y4129" s="19">
        <f>IF(SUMPRODUCT(($F$2:$F4129=F4129)*1)&gt;1,0,1)</f>
        <v>0</v>
      </c>
    </row>
    <row r="4130" spans="1:25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9" t="str">
        <f>VLOOKUP(Таблица1[[#This Row],[Region]],Таблица5[],2,FALSE)</f>
        <v>Cassandra Brandow</v>
      </c>
      <c r="W4130" s="19" t="str">
        <f>IFERROR(VLOOKUP(Таблица1[[#This Row],[Order ID]],Таблица4[],2,FALSE),"")</f>
        <v/>
      </c>
      <c r="X4130" s="19">
        <f>NOT(IFERROR(VLOOKUP(Таблица1[[#This Row],[Order ID]],Таблица4[],2,FALSE),0))*1</f>
        <v>1</v>
      </c>
      <c r="Y4130" s="19">
        <f>IF(SUMPRODUCT(($F$2:$F4130=F4130)*1)&gt;1,0,1)</f>
        <v>0</v>
      </c>
    </row>
    <row r="4131" spans="1:25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9" t="str">
        <f>VLOOKUP(Таблица1[[#This Row],[Region]],Таблица5[],2,FALSE)</f>
        <v>Anna Andreadi</v>
      </c>
      <c r="W4131" s="19" t="str">
        <f>IFERROR(VLOOKUP(Таблица1[[#This Row],[Order ID]],Таблица4[],2,FALSE),"")</f>
        <v/>
      </c>
      <c r="X4131" s="19">
        <f>NOT(IFERROR(VLOOKUP(Таблица1[[#This Row],[Order ID]],Таблица4[],2,FALSE),0))*1</f>
        <v>1</v>
      </c>
      <c r="Y4131" s="19">
        <f>IF(SUMPRODUCT(($F$2:$F4131=F4131)*1)&gt;1,0,1)</f>
        <v>0</v>
      </c>
    </row>
    <row r="4132" spans="1:25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9" t="str">
        <f>VLOOKUP(Таблица1[[#This Row],[Region]],Таблица5[],2,FALSE)</f>
        <v>Kelly Williams</v>
      </c>
      <c r="W4132" s="19" t="str">
        <f>IFERROR(VLOOKUP(Таблица1[[#This Row],[Order ID]],Таблица4[],2,FALSE),"")</f>
        <v/>
      </c>
      <c r="X4132" s="19">
        <f>NOT(IFERROR(VLOOKUP(Таблица1[[#This Row],[Order ID]],Таблица4[],2,FALSE),0))*1</f>
        <v>1</v>
      </c>
      <c r="Y4132" s="19">
        <f>IF(SUMPRODUCT(($F$2:$F4132=F4132)*1)&gt;1,0,1)</f>
        <v>0</v>
      </c>
    </row>
    <row r="4133" spans="1:25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9" t="str">
        <f>VLOOKUP(Таблица1[[#This Row],[Region]],Таблица5[],2,FALSE)</f>
        <v>Cassandra Brandow</v>
      </c>
      <c r="W4133" s="19" t="str">
        <f>IFERROR(VLOOKUP(Таблица1[[#This Row],[Order ID]],Таблица4[],2,FALSE),"")</f>
        <v/>
      </c>
      <c r="X4133" s="19">
        <f>NOT(IFERROR(VLOOKUP(Таблица1[[#This Row],[Order ID]],Таблица4[],2,FALSE),0))*1</f>
        <v>1</v>
      </c>
      <c r="Y4133" s="19">
        <f>IF(SUMPRODUCT(($F$2:$F4133=F4133)*1)&gt;1,0,1)</f>
        <v>0</v>
      </c>
    </row>
    <row r="4134" spans="1:25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9" t="str">
        <f>VLOOKUP(Таблица1[[#This Row],[Region]],Таблица5[],2,FALSE)</f>
        <v>Cassandra Brandow</v>
      </c>
      <c r="W4134" s="19" t="str">
        <f>IFERROR(VLOOKUP(Таблица1[[#This Row],[Order ID]],Таблица4[],2,FALSE),"")</f>
        <v/>
      </c>
      <c r="X4134" s="19">
        <f>NOT(IFERROR(VLOOKUP(Таблица1[[#This Row],[Order ID]],Таблица4[],2,FALSE),0))*1</f>
        <v>1</v>
      </c>
      <c r="Y4134" s="19">
        <f>IF(SUMPRODUCT(($F$2:$F4134=F4134)*1)&gt;1,0,1)</f>
        <v>0</v>
      </c>
    </row>
    <row r="4135" spans="1:25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9" t="str">
        <f>VLOOKUP(Таблица1[[#This Row],[Region]],Таблица5[],2,FALSE)</f>
        <v>Cassandra Brandow</v>
      </c>
      <c r="W4135" s="19" t="str">
        <f>IFERROR(VLOOKUP(Таблица1[[#This Row],[Order ID]],Таблица4[],2,FALSE),"")</f>
        <v/>
      </c>
      <c r="X4135" s="19">
        <f>NOT(IFERROR(VLOOKUP(Таблица1[[#This Row],[Order ID]],Таблица4[],2,FALSE),0))*1</f>
        <v>1</v>
      </c>
      <c r="Y4135" s="19">
        <f>IF(SUMPRODUCT(($F$2:$F4135=F4135)*1)&gt;1,0,1)</f>
        <v>0</v>
      </c>
    </row>
    <row r="4136" spans="1:25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9" t="str">
        <f>VLOOKUP(Таблица1[[#This Row],[Region]],Таблица5[],2,FALSE)</f>
        <v>Cassandra Brandow</v>
      </c>
      <c r="W4136" s="19" t="str">
        <f>IFERROR(VLOOKUP(Таблица1[[#This Row],[Order ID]],Таблица4[],2,FALSE),"")</f>
        <v/>
      </c>
      <c r="X4136" s="19">
        <f>NOT(IFERROR(VLOOKUP(Таблица1[[#This Row],[Order ID]],Таблица4[],2,FALSE),0))*1</f>
        <v>1</v>
      </c>
      <c r="Y4136" s="19">
        <f>IF(SUMPRODUCT(($F$2:$F4136=F4136)*1)&gt;1,0,1)</f>
        <v>0</v>
      </c>
    </row>
    <row r="4137" spans="1:25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9" t="str">
        <f>VLOOKUP(Таблица1[[#This Row],[Region]],Таблица5[],2,FALSE)</f>
        <v>Anna Andreadi</v>
      </c>
      <c r="W4137" s="19" t="str">
        <f>IFERROR(VLOOKUP(Таблица1[[#This Row],[Order ID]],Таблица4[],2,FALSE),"")</f>
        <v/>
      </c>
      <c r="X4137" s="19">
        <f>NOT(IFERROR(VLOOKUP(Таблица1[[#This Row],[Order ID]],Таблица4[],2,FALSE),0))*1</f>
        <v>1</v>
      </c>
      <c r="Y4137" s="19">
        <f>IF(SUMPRODUCT(($F$2:$F4137=F4137)*1)&gt;1,0,1)</f>
        <v>0</v>
      </c>
    </row>
    <row r="4138" spans="1:25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9" t="str">
        <f>VLOOKUP(Таблица1[[#This Row],[Region]],Таблица5[],2,FALSE)</f>
        <v>Anna Andreadi</v>
      </c>
      <c r="W4138" s="19" t="str">
        <f>IFERROR(VLOOKUP(Таблица1[[#This Row],[Order ID]],Таблица4[],2,FALSE),"")</f>
        <v/>
      </c>
      <c r="X4138" s="19">
        <f>NOT(IFERROR(VLOOKUP(Таблица1[[#This Row],[Order ID]],Таблица4[],2,FALSE),0))*1</f>
        <v>1</v>
      </c>
      <c r="Y4138" s="19">
        <f>IF(SUMPRODUCT(($F$2:$F4138=F4138)*1)&gt;1,0,1)</f>
        <v>0</v>
      </c>
    </row>
    <row r="4139" spans="1:25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9" t="str">
        <f>VLOOKUP(Таблица1[[#This Row],[Region]],Таблица5[],2,FALSE)</f>
        <v>Cassandra Brandow</v>
      </c>
      <c r="W4139" s="19" t="str">
        <f>IFERROR(VLOOKUP(Таблица1[[#This Row],[Order ID]],Таблица4[],2,FALSE),"")</f>
        <v/>
      </c>
      <c r="X4139" s="19">
        <f>NOT(IFERROR(VLOOKUP(Таблица1[[#This Row],[Order ID]],Таблица4[],2,FALSE),0))*1</f>
        <v>1</v>
      </c>
      <c r="Y4139" s="19">
        <f>IF(SUMPRODUCT(($F$2:$F4139=F4139)*1)&gt;1,0,1)</f>
        <v>0</v>
      </c>
    </row>
    <row r="4140" spans="1:25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9" t="str">
        <f>VLOOKUP(Таблица1[[#This Row],[Region]],Таблица5[],2,FALSE)</f>
        <v>Kelly Williams</v>
      </c>
      <c r="W4140" s="19" t="str">
        <f>IFERROR(VLOOKUP(Таблица1[[#This Row],[Order ID]],Таблица4[],2,FALSE),"")</f>
        <v/>
      </c>
      <c r="X4140" s="19">
        <f>NOT(IFERROR(VLOOKUP(Таблица1[[#This Row],[Order ID]],Таблица4[],2,FALSE),0))*1</f>
        <v>1</v>
      </c>
      <c r="Y4140" s="19">
        <f>IF(SUMPRODUCT(($F$2:$F4140=F4140)*1)&gt;1,0,1)</f>
        <v>0</v>
      </c>
    </row>
    <row r="4141" spans="1:25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9" t="str">
        <f>VLOOKUP(Таблица1[[#This Row],[Region]],Таблица5[],2,FALSE)</f>
        <v>Chuck Magee</v>
      </c>
      <c r="W4141" s="19" t="str">
        <f>IFERROR(VLOOKUP(Таблица1[[#This Row],[Order ID]],Таблица4[],2,FALSE),"")</f>
        <v/>
      </c>
      <c r="X4141" s="19">
        <f>NOT(IFERROR(VLOOKUP(Таблица1[[#This Row],[Order ID]],Таблица4[],2,FALSE),0))*1</f>
        <v>1</v>
      </c>
      <c r="Y4141" s="19">
        <f>IF(SUMPRODUCT(($F$2:$F4141=F4141)*1)&gt;1,0,1)</f>
        <v>0</v>
      </c>
    </row>
    <row r="4142" spans="1:25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9" t="str">
        <f>VLOOKUP(Таблица1[[#This Row],[Region]],Таблица5[],2,FALSE)</f>
        <v>Chuck Magee</v>
      </c>
      <c r="W4142" s="19" t="str">
        <f>IFERROR(VLOOKUP(Таблица1[[#This Row],[Order ID]],Таблица4[],2,FALSE),"")</f>
        <v/>
      </c>
      <c r="X4142" s="19">
        <f>NOT(IFERROR(VLOOKUP(Таблица1[[#This Row],[Order ID]],Таблица4[],2,FALSE),0))*1</f>
        <v>1</v>
      </c>
      <c r="Y4142" s="19">
        <f>IF(SUMPRODUCT(($F$2:$F4142=F4142)*1)&gt;1,0,1)</f>
        <v>0</v>
      </c>
    </row>
    <row r="4143" spans="1:25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9" t="str">
        <f>VLOOKUP(Таблица1[[#This Row],[Region]],Таблица5[],2,FALSE)</f>
        <v>Kelly Williams</v>
      </c>
      <c r="W4143" s="19" t="str">
        <f>IFERROR(VLOOKUP(Таблица1[[#This Row],[Order ID]],Таблица4[],2,FALSE),"")</f>
        <v/>
      </c>
      <c r="X4143" s="19">
        <f>NOT(IFERROR(VLOOKUP(Таблица1[[#This Row],[Order ID]],Таблица4[],2,FALSE),0))*1</f>
        <v>1</v>
      </c>
      <c r="Y4143" s="19">
        <f>IF(SUMPRODUCT(($F$2:$F4143=F4143)*1)&gt;1,0,1)</f>
        <v>0</v>
      </c>
    </row>
    <row r="4144" spans="1:25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9" t="str">
        <f>VLOOKUP(Таблица1[[#This Row],[Region]],Таблица5[],2,FALSE)</f>
        <v>Kelly Williams</v>
      </c>
      <c r="W4144" s="19" t="str">
        <f>IFERROR(VLOOKUP(Таблица1[[#This Row],[Order ID]],Таблица4[],2,FALSE),"")</f>
        <v/>
      </c>
      <c r="X4144" s="19">
        <f>NOT(IFERROR(VLOOKUP(Таблица1[[#This Row],[Order ID]],Таблица4[],2,FALSE),0))*1</f>
        <v>1</v>
      </c>
      <c r="Y4144" s="19">
        <f>IF(SUMPRODUCT(($F$2:$F4144=F4144)*1)&gt;1,0,1)</f>
        <v>0</v>
      </c>
    </row>
    <row r="4145" spans="1:25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9" t="str">
        <f>VLOOKUP(Таблица1[[#This Row],[Region]],Таблица5[],2,FALSE)</f>
        <v>Anna Andreadi</v>
      </c>
      <c r="W4145" s="19">
        <f>IFERROR(VLOOKUP(Таблица1[[#This Row],[Order ID]],Таблица4[],2,FALSE),"")</f>
        <v>1</v>
      </c>
      <c r="X4145" s="19">
        <f>NOT(IFERROR(VLOOKUP(Таблица1[[#This Row],[Order ID]],Таблица4[],2,FALSE),0))*1</f>
        <v>0</v>
      </c>
      <c r="Y4145" s="19">
        <f>IF(SUMPRODUCT(($F$2:$F4145=F4145)*1)&gt;1,0,1)</f>
        <v>0</v>
      </c>
    </row>
    <row r="4146" spans="1:25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9" t="str">
        <f>VLOOKUP(Таблица1[[#This Row],[Region]],Таблица5[],2,FALSE)</f>
        <v>Anna Andreadi</v>
      </c>
      <c r="W4146" s="19">
        <f>IFERROR(VLOOKUP(Таблица1[[#This Row],[Order ID]],Таблица4[],2,FALSE),"")</f>
        <v>1</v>
      </c>
      <c r="X4146" s="19">
        <f>NOT(IFERROR(VLOOKUP(Таблица1[[#This Row],[Order ID]],Таблица4[],2,FALSE),0))*1</f>
        <v>0</v>
      </c>
      <c r="Y4146" s="19">
        <f>IF(SUMPRODUCT(($F$2:$F4146=F4146)*1)&gt;1,0,1)</f>
        <v>0</v>
      </c>
    </row>
    <row r="4147" spans="1:25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9" t="str">
        <f>VLOOKUP(Таблица1[[#This Row],[Region]],Таблица5[],2,FALSE)</f>
        <v>Anna Andreadi</v>
      </c>
      <c r="W4147" s="19">
        <f>IFERROR(VLOOKUP(Таблица1[[#This Row],[Order ID]],Таблица4[],2,FALSE),"")</f>
        <v>1</v>
      </c>
      <c r="X4147" s="19">
        <f>NOT(IFERROR(VLOOKUP(Таблица1[[#This Row],[Order ID]],Таблица4[],2,FALSE),0))*1</f>
        <v>0</v>
      </c>
      <c r="Y4147" s="19">
        <f>IF(SUMPRODUCT(($F$2:$F4147=F4147)*1)&gt;1,0,1)</f>
        <v>0</v>
      </c>
    </row>
    <row r="4148" spans="1:25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9" t="str">
        <f>VLOOKUP(Таблица1[[#This Row],[Region]],Таблица5[],2,FALSE)</f>
        <v>Chuck Magee</v>
      </c>
      <c r="W4148" s="19" t="str">
        <f>IFERROR(VLOOKUP(Таблица1[[#This Row],[Order ID]],Таблица4[],2,FALSE),"")</f>
        <v/>
      </c>
      <c r="X4148" s="19">
        <f>NOT(IFERROR(VLOOKUP(Таблица1[[#This Row],[Order ID]],Таблица4[],2,FALSE),0))*1</f>
        <v>1</v>
      </c>
      <c r="Y4148" s="19">
        <f>IF(SUMPRODUCT(($F$2:$F4148=F4148)*1)&gt;1,0,1)</f>
        <v>0</v>
      </c>
    </row>
    <row r="4149" spans="1:25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9" t="str">
        <f>VLOOKUP(Таблица1[[#This Row],[Region]],Таблица5[],2,FALSE)</f>
        <v>Kelly Williams</v>
      </c>
      <c r="W4149" s="19" t="str">
        <f>IFERROR(VLOOKUP(Таблица1[[#This Row],[Order ID]],Таблица4[],2,FALSE),"")</f>
        <v/>
      </c>
      <c r="X4149" s="19">
        <f>NOT(IFERROR(VLOOKUP(Таблица1[[#This Row],[Order ID]],Таблица4[],2,FALSE),0))*1</f>
        <v>1</v>
      </c>
      <c r="Y4149" s="19">
        <f>IF(SUMPRODUCT(($F$2:$F4149=F4149)*1)&gt;1,0,1)</f>
        <v>0</v>
      </c>
    </row>
    <row r="4150" spans="1:25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9" t="str">
        <f>VLOOKUP(Таблица1[[#This Row],[Region]],Таблица5[],2,FALSE)</f>
        <v>Kelly Williams</v>
      </c>
      <c r="W4150" s="19" t="str">
        <f>IFERROR(VLOOKUP(Таблица1[[#This Row],[Order ID]],Таблица4[],2,FALSE),"")</f>
        <v/>
      </c>
      <c r="X4150" s="19">
        <f>NOT(IFERROR(VLOOKUP(Таблица1[[#This Row],[Order ID]],Таблица4[],2,FALSE),0))*1</f>
        <v>1</v>
      </c>
      <c r="Y4150" s="19">
        <f>IF(SUMPRODUCT(($F$2:$F4150=F4150)*1)&gt;1,0,1)</f>
        <v>0</v>
      </c>
    </row>
    <row r="4151" spans="1:25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9" t="str">
        <f>VLOOKUP(Таблица1[[#This Row],[Region]],Таблица5[],2,FALSE)</f>
        <v>Kelly Williams</v>
      </c>
      <c r="W4151" s="19" t="str">
        <f>IFERROR(VLOOKUP(Таблица1[[#This Row],[Order ID]],Таблица4[],2,FALSE),"")</f>
        <v/>
      </c>
      <c r="X4151" s="19">
        <f>NOT(IFERROR(VLOOKUP(Таблица1[[#This Row],[Order ID]],Таблица4[],2,FALSE),0))*1</f>
        <v>1</v>
      </c>
      <c r="Y4151" s="19">
        <f>IF(SUMPRODUCT(($F$2:$F4151=F4151)*1)&gt;1,0,1)</f>
        <v>0</v>
      </c>
    </row>
    <row r="4152" spans="1:25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9" t="str">
        <f>VLOOKUP(Таблица1[[#This Row],[Region]],Таблица5[],2,FALSE)</f>
        <v>Kelly Williams</v>
      </c>
      <c r="W4152" s="19" t="str">
        <f>IFERROR(VLOOKUP(Таблица1[[#This Row],[Order ID]],Таблица4[],2,FALSE),"")</f>
        <v/>
      </c>
      <c r="X4152" s="19">
        <f>NOT(IFERROR(VLOOKUP(Таблица1[[#This Row],[Order ID]],Таблица4[],2,FALSE),0))*1</f>
        <v>1</v>
      </c>
      <c r="Y4152" s="19">
        <f>IF(SUMPRODUCT(($F$2:$F4152=F4152)*1)&gt;1,0,1)</f>
        <v>0</v>
      </c>
    </row>
    <row r="4153" spans="1:25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9" t="str">
        <f>VLOOKUP(Таблица1[[#This Row],[Region]],Таблица5[],2,FALSE)</f>
        <v>Chuck Magee</v>
      </c>
      <c r="W4153" s="19" t="str">
        <f>IFERROR(VLOOKUP(Таблица1[[#This Row],[Order ID]],Таблица4[],2,FALSE),"")</f>
        <v/>
      </c>
      <c r="X4153" s="19">
        <f>NOT(IFERROR(VLOOKUP(Таблица1[[#This Row],[Order ID]],Таблица4[],2,FALSE),0))*1</f>
        <v>1</v>
      </c>
      <c r="Y4153" s="19">
        <f>IF(SUMPRODUCT(($F$2:$F4153=F4153)*1)&gt;1,0,1)</f>
        <v>0</v>
      </c>
    </row>
    <row r="4154" spans="1:25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9" t="str">
        <f>VLOOKUP(Таблица1[[#This Row],[Region]],Таблица5[],2,FALSE)</f>
        <v>Chuck Magee</v>
      </c>
      <c r="W4154" s="19" t="str">
        <f>IFERROR(VLOOKUP(Таблица1[[#This Row],[Order ID]],Таблица4[],2,FALSE),"")</f>
        <v/>
      </c>
      <c r="X4154" s="19">
        <f>NOT(IFERROR(VLOOKUP(Таблица1[[#This Row],[Order ID]],Таблица4[],2,FALSE),0))*1</f>
        <v>1</v>
      </c>
      <c r="Y4154" s="19">
        <f>IF(SUMPRODUCT(($F$2:$F4154=F4154)*1)&gt;1,0,1)</f>
        <v>0</v>
      </c>
    </row>
    <row r="4155" spans="1:25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9" t="str">
        <f>VLOOKUP(Таблица1[[#This Row],[Region]],Таблица5[],2,FALSE)</f>
        <v>Chuck Magee</v>
      </c>
      <c r="W4155" s="19" t="str">
        <f>IFERROR(VLOOKUP(Таблица1[[#This Row],[Order ID]],Таблица4[],2,FALSE),"")</f>
        <v/>
      </c>
      <c r="X4155" s="19">
        <f>NOT(IFERROR(VLOOKUP(Таблица1[[#This Row],[Order ID]],Таблица4[],2,FALSE),0))*1</f>
        <v>1</v>
      </c>
      <c r="Y4155" s="19">
        <f>IF(SUMPRODUCT(($F$2:$F4155=F4155)*1)&gt;1,0,1)</f>
        <v>0</v>
      </c>
    </row>
    <row r="4156" spans="1:25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9" t="str">
        <f>VLOOKUP(Таблица1[[#This Row],[Region]],Таблица5[],2,FALSE)</f>
        <v>Cassandra Brandow</v>
      </c>
      <c r="W4156" s="19" t="str">
        <f>IFERROR(VLOOKUP(Таблица1[[#This Row],[Order ID]],Таблица4[],2,FALSE),"")</f>
        <v/>
      </c>
      <c r="X4156" s="19">
        <f>NOT(IFERROR(VLOOKUP(Таблица1[[#This Row],[Order ID]],Таблица4[],2,FALSE),0))*1</f>
        <v>1</v>
      </c>
      <c r="Y4156" s="19">
        <f>IF(SUMPRODUCT(($F$2:$F4156=F4156)*1)&gt;1,0,1)</f>
        <v>0</v>
      </c>
    </row>
    <row r="4157" spans="1:25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9" t="str">
        <f>VLOOKUP(Таблица1[[#This Row],[Region]],Таблица5[],2,FALSE)</f>
        <v>Cassandra Brandow</v>
      </c>
      <c r="W4157" s="19" t="str">
        <f>IFERROR(VLOOKUP(Таблица1[[#This Row],[Order ID]],Таблица4[],2,FALSE),"")</f>
        <v/>
      </c>
      <c r="X4157" s="19">
        <f>NOT(IFERROR(VLOOKUP(Таблица1[[#This Row],[Order ID]],Таблица4[],2,FALSE),0))*1</f>
        <v>1</v>
      </c>
      <c r="Y4157" s="19">
        <f>IF(SUMPRODUCT(($F$2:$F4157=F4157)*1)&gt;1,0,1)</f>
        <v>0</v>
      </c>
    </row>
    <row r="4158" spans="1:25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9" t="str">
        <f>VLOOKUP(Таблица1[[#This Row],[Region]],Таблица5[],2,FALSE)</f>
        <v>Chuck Magee</v>
      </c>
      <c r="W4158" s="19" t="str">
        <f>IFERROR(VLOOKUP(Таблица1[[#This Row],[Order ID]],Таблица4[],2,FALSE),"")</f>
        <v/>
      </c>
      <c r="X4158" s="19">
        <f>NOT(IFERROR(VLOOKUP(Таблица1[[#This Row],[Order ID]],Таблица4[],2,FALSE),0))*1</f>
        <v>1</v>
      </c>
      <c r="Y4158" s="19">
        <f>IF(SUMPRODUCT(($F$2:$F4158=F4158)*1)&gt;1,0,1)</f>
        <v>0</v>
      </c>
    </row>
    <row r="4159" spans="1:25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9" t="str">
        <f>VLOOKUP(Таблица1[[#This Row],[Region]],Таблица5[],2,FALSE)</f>
        <v>Chuck Magee</v>
      </c>
      <c r="W4159" s="19" t="str">
        <f>IFERROR(VLOOKUP(Таблица1[[#This Row],[Order ID]],Таблица4[],2,FALSE),"")</f>
        <v/>
      </c>
      <c r="X4159" s="19">
        <f>NOT(IFERROR(VLOOKUP(Таблица1[[#This Row],[Order ID]],Таблица4[],2,FALSE),0))*1</f>
        <v>1</v>
      </c>
      <c r="Y4159" s="19">
        <f>IF(SUMPRODUCT(($F$2:$F4159=F4159)*1)&gt;1,0,1)</f>
        <v>0</v>
      </c>
    </row>
    <row r="4160" spans="1:25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9" t="str">
        <f>VLOOKUP(Таблица1[[#This Row],[Region]],Таблица5[],2,FALSE)</f>
        <v>Kelly Williams</v>
      </c>
      <c r="W4160" s="19" t="str">
        <f>IFERROR(VLOOKUP(Таблица1[[#This Row],[Order ID]],Таблица4[],2,FALSE),"")</f>
        <v/>
      </c>
      <c r="X4160" s="19">
        <f>NOT(IFERROR(VLOOKUP(Таблица1[[#This Row],[Order ID]],Таблица4[],2,FALSE),0))*1</f>
        <v>1</v>
      </c>
      <c r="Y4160" s="19">
        <f>IF(SUMPRODUCT(($F$2:$F4160=F4160)*1)&gt;1,0,1)</f>
        <v>0</v>
      </c>
    </row>
    <row r="4161" spans="1:25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9" t="str">
        <f>VLOOKUP(Таблица1[[#This Row],[Region]],Таблица5[],2,FALSE)</f>
        <v>Cassandra Brandow</v>
      </c>
      <c r="W4161" s="19" t="str">
        <f>IFERROR(VLOOKUP(Таблица1[[#This Row],[Order ID]],Таблица4[],2,FALSE),"")</f>
        <v/>
      </c>
      <c r="X4161" s="19">
        <f>NOT(IFERROR(VLOOKUP(Таблица1[[#This Row],[Order ID]],Таблица4[],2,FALSE),0))*1</f>
        <v>1</v>
      </c>
      <c r="Y4161" s="19">
        <f>IF(SUMPRODUCT(($F$2:$F4161=F4161)*1)&gt;1,0,1)</f>
        <v>0</v>
      </c>
    </row>
    <row r="4162" spans="1:25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9" t="str">
        <f>VLOOKUP(Таблица1[[#This Row],[Region]],Таблица5[],2,FALSE)</f>
        <v>Chuck Magee</v>
      </c>
      <c r="W4162" s="19" t="str">
        <f>IFERROR(VLOOKUP(Таблица1[[#This Row],[Order ID]],Таблица4[],2,FALSE),"")</f>
        <v/>
      </c>
      <c r="X4162" s="19">
        <f>NOT(IFERROR(VLOOKUP(Таблица1[[#This Row],[Order ID]],Таблица4[],2,FALSE),0))*1</f>
        <v>1</v>
      </c>
      <c r="Y4162" s="19">
        <f>IF(SUMPRODUCT(($F$2:$F4162=F4162)*1)&gt;1,0,1)</f>
        <v>1</v>
      </c>
    </row>
    <row r="4163" spans="1:25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9" t="str">
        <f>VLOOKUP(Таблица1[[#This Row],[Region]],Таблица5[],2,FALSE)</f>
        <v>Chuck Magee</v>
      </c>
      <c r="W4163" s="19" t="str">
        <f>IFERROR(VLOOKUP(Таблица1[[#This Row],[Order ID]],Таблица4[],2,FALSE),"")</f>
        <v/>
      </c>
      <c r="X4163" s="19">
        <f>NOT(IFERROR(VLOOKUP(Таблица1[[#This Row],[Order ID]],Таблица4[],2,FALSE),0))*1</f>
        <v>1</v>
      </c>
      <c r="Y4163" s="19">
        <f>IF(SUMPRODUCT(($F$2:$F4163=F4163)*1)&gt;1,0,1)</f>
        <v>0</v>
      </c>
    </row>
    <row r="4164" spans="1:25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9" t="str">
        <f>VLOOKUP(Таблица1[[#This Row],[Region]],Таблица5[],2,FALSE)</f>
        <v>Chuck Magee</v>
      </c>
      <c r="W4164" s="19" t="str">
        <f>IFERROR(VLOOKUP(Таблица1[[#This Row],[Order ID]],Таблица4[],2,FALSE),"")</f>
        <v/>
      </c>
      <c r="X4164" s="19">
        <f>NOT(IFERROR(VLOOKUP(Таблица1[[#This Row],[Order ID]],Таблица4[],2,FALSE),0))*1</f>
        <v>1</v>
      </c>
      <c r="Y4164" s="19">
        <f>IF(SUMPRODUCT(($F$2:$F4164=F4164)*1)&gt;1,0,1)</f>
        <v>0</v>
      </c>
    </row>
    <row r="4165" spans="1:25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9" t="str">
        <f>VLOOKUP(Таблица1[[#This Row],[Region]],Таблица5[],2,FALSE)</f>
        <v>Chuck Magee</v>
      </c>
      <c r="W4165" s="19" t="str">
        <f>IFERROR(VLOOKUP(Таблица1[[#This Row],[Order ID]],Таблица4[],2,FALSE),"")</f>
        <v/>
      </c>
      <c r="X4165" s="19">
        <f>NOT(IFERROR(VLOOKUP(Таблица1[[#This Row],[Order ID]],Таблица4[],2,FALSE),0))*1</f>
        <v>1</v>
      </c>
      <c r="Y4165" s="19">
        <f>IF(SUMPRODUCT(($F$2:$F4165=F4165)*1)&gt;1,0,1)</f>
        <v>0</v>
      </c>
    </row>
    <row r="4166" spans="1:25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9" t="str">
        <f>VLOOKUP(Таблица1[[#This Row],[Region]],Таблица5[],2,FALSE)</f>
        <v>Anna Andreadi</v>
      </c>
      <c r="W4166" s="19" t="str">
        <f>IFERROR(VLOOKUP(Таблица1[[#This Row],[Order ID]],Таблица4[],2,FALSE),"")</f>
        <v/>
      </c>
      <c r="X4166" s="19">
        <f>NOT(IFERROR(VLOOKUP(Таблица1[[#This Row],[Order ID]],Таблица4[],2,FALSE),0))*1</f>
        <v>1</v>
      </c>
      <c r="Y4166" s="19">
        <f>IF(SUMPRODUCT(($F$2:$F4166=F4166)*1)&gt;1,0,1)</f>
        <v>1</v>
      </c>
    </row>
    <row r="4167" spans="1:25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9" t="str">
        <f>VLOOKUP(Таблица1[[#This Row],[Region]],Таблица5[],2,FALSE)</f>
        <v>Anna Andreadi</v>
      </c>
      <c r="W4167" s="19" t="str">
        <f>IFERROR(VLOOKUP(Таблица1[[#This Row],[Order ID]],Таблица4[],2,FALSE),"")</f>
        <v/>
      </c>
      <c r="X4167" s="19">
        <f>NOT(IFERROR(VLOOKUP(Таблица1[[#This Row],[Order ID]],Таблица4[],2,FALSE),0))*1</f>
        <v>1</v>
      </c>
      <c r="Y4167" s="19">
        <f>IF(SUMPRODUCT(($F$2:$F4167=F4167)*1)&gt;1,0,1)</f>
        <v>0</v>
      </c>
    </row>
    <row r="4168" spans="1:25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9" t="str">
        <f>VLOOKUP(Таблица1[[#This Row],[Region]],Таблица5[],2,FALSE)</f>
        <v>Chuck Magee</v>
      </c>
      <c r="W4168" s="19" t="str">
        <f>IFERROR(VLOOKUP(Таблица1[[#This Row],[Order ID]],Таблица4[],2,FALSE),"")</f>
        <v/>
      </c>
      <c r="X4168" s="19">
        <f>NOT(IFERROR(VLOOKUP(Таблица1[[#This Row],[Order ID]],Таблица4[],2,FALSE),0))*1</f>
        <v>1</v>
      </c>
      <c r="Y4168" s="19">
        <f>IF(SUMPRODUCT(($F$2:$F4168=F4168)*1)&gt;1,0,1)</f>
        <v>0</v>
      </c>
    </row>
    <row r="4169" spans="1:25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9" t="str">
        <f>VLOOKUP(Таблица1[[#This Row],[Region]],Таблица5[],2,FALSE)</f>
        <v>Anna Andreadi</v>
      </c>
      <c r="W4169" s="19">
        <f>IFERROR(VLOOKUP(Таблица1[[#This Row],[Order ID]],Таблица4[],2,FALSE),"")</f>
        <v>1</v>
      </c>
      <c r="X4169" s="19">
        <f>NOT(IFERROR(VLOOKUP(Таблица1[[#This Row],[Order ID]],Таблица4[],2,FALSE),0))*1</f>
        <v>0</v>
      </c>
      <c r="Y4169" s="19">
        <f>IF(SUMPRODUCT(($F$2:$F4169=F4169)*1)&gt;1,0,1)</f>
        <v>0</v>
      </c>
    </row>
    <row r="4170" spans="1:25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9" t="str">
        <f>VLOOKUP(Таблица1[[#This Row],[Region]],Таблица5[],2,FALSE)</f>
        <v>Anna Andreadi</v>
      </c>
      <c r="W4170" s="19">
        <f>IFERROR(VLOOKUP(Таблица1[[#This Row],[Order ID]],Таблица4[],2,FALSE),"")</f>
        <v>1</v>
      </c>
      <c r="X4170" s="19">
        <f>NOT(IFERROR(VLOOKUP(Таблица1[[#This Row],[Order ID]],Таблица4[],2,FALSE),0))*1</f>
        <v>0</v>
      </c>
      <c r="Y4170" s="19">
        <f>IF(SUMPRODUCT(($F$2:$F4170=F4170)*1)&gt;1,0,1)</f>
        <v>0</v>
      </c>
    </row>
    <row r="4171" spans="1:25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9" t="str">
        <f>VLOOKUP(Таблица1[[#This Row],[Region]],Таблица5[],2,FALSE)</f>
        <v>Anna Andreadi</v>
      </c>
      <c r="W4171" s="19" t="str">
        <f>IFERROR(VLOOKUP(Таблица1[[#This Row],[Order ID]],Таблица4[],2,FALSE),"")</f>
        <v/>
      </c>
      <c r="X4171" s="19">
        <f>NOT(IFERROR(VLOOKUP(Таблица1[[#This Row],[Order ID]],Таблица4[],2,FALSE),0))*1</f>
        <v>1</v>
      </c>
      <c r="Y4171" s="19">
        <f>IF(SUMPRODUCT(($F$2:$F4171=F4171)*1)&gt;1,0,1)</f>
        <v>0</v>
      </c>
    </row>
    <row r="4172" spans="1:25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9" t="str">
        <f>VLOOKUP(Таблица1[[#This Row],[Region]],Таблица5[],2,FALSE)</f>
        <v>Anna Andreadi</v>
      </c>
      <c r="W4172" s="19" t="str">
        <f>IFERROR(VLOOKUP(Таблица1[[#This Row],[Order ID]],Таблица4[],2,FALSE),"")</f>
        <v/>
      </c>
      <c r="X4172" s="19">
        <f>NOT(IFERROR(VLOOKUP(Таблица1[[#This Row],[Order ID]],Таблица4[],2,FALSE),0))*1</f>
        <v>1</v>
      </c>
      <c r="Y4172" s="19">
        <f>IF(SUMPRODUCT(($F$2:$F4172=F4172)*1)&gt;1,0,1)</f>
        <v>0</v>
      </c>
    </row>
    <row r="4173" spans="1:25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9" t="str">
        <f>VLOOKUP(Таблица1[[#This Row],[Region]],Таблица5[],2,FALSE)</f>
        <v>Anna Andreadi</v>
      </c>
      <c r="W4173" s="19" t="str">
        <f>IFERROR(VLOOKUP(Таблица1[[#This Row],[Order ID]],Таблица4[],2,FALSE),"")</f>
        <v/>
      </c>
      <c r="X4173" s="19">
        <f>NOT(IFERROR(VLOOKUP(Таблица1[[#This Row],[Order ID]],Таблица4[],2,FALSE),0))*1</f>
        <v>1</v>
      </c>
      <c r="Y4173" s="19">
        <f>IF(SUMPRODUCT(($F$2:$F4173=F4173)*1)&gt;1,0,1)</f>
        <v>0</v>
      </c>
    </row>
    <row r="4174" spans="1:25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9" t="str">
        <f>VLOOKUP(Таблица1[[#This Row],[Region]],Таблица5[],2,FALSE)</f>
        <v>Cassandra Brandow</v>
      </c>
      <c r="W4174" s="19" t="str">
        <f>IFERROR(VLOOKUP(Таблица1[[#This Row],[Order ID]],Таблица4[],2,FALSE),"")</f>
        <v/>
      </c>
      <c r="X4174" s="19">
        <f>NOT(IFERROR(VLOOKUP(Таблица1[[#This Row],[Order ID]],Таблица4[],2,FALSE),0))*1</f>
        <v>1</v>
      </c>
      <c r="Y4174" s="19">
        <f>IF(SUMPRODUCT(($F$2:$F4174=F4174)*1)&gt;1,0,1)</f>
        <v>0</v>
      </c>
    </row>
    <row r="4175" spans="1:25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9" t="str">
        <f>VLOOKUP(Таблица1[[#This Row],[Region]],Таблица5[],2,FALSE)</f>
        <v>Cassandra Brandow</v>
      </c>
      <c r="W4175" s="19" t="str">
        <f>IFERROR(VLOOKUP(Таблица1[[#This Row],[Order ID]],Таблица4[],2,FALSE),"")</f>
        <v/>
      </c>
      <c r="X4175" s="19">
        <f>NOT(IFERROR(VLOOKUP(Таблица1[[#This Row],[Order ID]],Таблица4[],2,FALSE),0))*1</f>
        <v>1</v>
      </c>
      <c r="Y4175" s="19">
        <f>IF(SUMPRODUCT(($F$2:$F4175=F4175)*1)&gt;1,0,1)</f>
        <v>0</v>
      </c>
    </row>
    <row r="4176" spans="1:25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9" t="str">
        <f>VLOOKUP(Таблица1[[#This Row],[Region]],Таблица5[],2,FALSE)</f>
        <v>Cassandra Brandow</v>
      </c>
      <c r="W4176" s="19" t="str">
        <f>IFERROR(VLOOKUP(Таблица1[[#This Row],[Order ID]],Таблица4[],2,FALSE),"")</f>
        <v/>
      </c>
      <c r="X4176" s="19">
        <f>NOT(IFERROR(VLOOKUP(Таблица1[[#This Row],[Order ID]],Таблица4[],2,FALSE),0))*1</f>
        <v>1</v>
      </c>
      <c r="Y4176" s="19">
        <f>IF(SUMPRODUCT(($F$2:$F4176=F4176)*1)&gt;1,0,1)</f>
        <v>0</v>
      </c>
    </row>
    <row r="4177" spans="1:25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9" t="str">
        <f>VLOOKUP(Таблица1[[#This Row],[Region]],Таблица5[],2,FALSE)</f>
        <v>Anna Andreadi</v>
      </c>
      <c r="W4177" s="19" t="str">
        <f>IFERROR(VLOOKUP(Таблица1[[#This Row],[Order ID]],Таблица4[],2,FALSE),"")</f>
        <v/>
      </c>
      <c r="X4177" s="19">
        <f>NOT(IFERROR(VLOOKUP(Таблица1[[#This Row],[Order ID]],Таблица4[],2,FALSE),0))*1</f>
        <v>1</v>
      </c>
      <c r="Y4177" s="19">
        <f>IF(SUMPRODUCT(($F$2:$F4177=F4177)*1)&gt;1,0,1)</f>
        <v>1</v>
      </c>
    </row>
    <row r="4178" spans="1:25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9" t="str">
        <f>VLOOKUP(Таблица1[[#This Row],[Region]],Таблица5[],2,FALSE)</f>
        <v>Cassandra Brandow</v>
      </c>
      <c r="W4178" s="19" t="str">
        <f>IFERROR(VLOOKUP(Таблица1[[#This Row],[Order ID]],Таблица4[],2,FALSE),"")</f>
        <v/>
      </c>
      <c r="X4178" s="19">
        <f>NOT(IFERROR(VLOOKUP(Таблица1[[#This Row],[Order ID]],Таблица4[],2,FALSE),0))*1</f>
        <v>1</v>
      </c>
      <c r="Y4178" s="19">
        <f>IF(SUMPRODUCT(($F$2:$F4178=F4178)*1)&gt;1,0,1)</f>
        <v>0</v>
      </c>
    </row>
    <row r="4179" spans="1:25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9" t="str">
        <f>VLOOKUP(Таблица1[[#This Row],[Region]],Таблица5[],2,FALSE)</f>
        <v>Cassandra Brandow</v>
      </c>
      <c r="W4179" s="19" t="str">
        <f>IFERROR(VLOOKUP(Таблица1[[#This Row],[Order ID]],Таблица4[],2,FALSE),"")</f>
        <v/>
      </c>
      <c r="X4179" s="19">
        <f>NOT(IFERROR(VLOOKUP(Таблица1[[#This Row],[Order ID]],Таблица4[],2,FALSE),0))*1</f>
        <v>1</v>
      </c>
      <c r="Y4179" s="19">
        <f>IF(SUMPRODUCT(($F$2:$F4179=F4179)*1)&gt;1,0,1)</f>
        <v>0</v>
      </c>
    </row>
    <row r="4180" spans="1:25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9" t="str">
        <f>VLOOKUP(Таблица1[[#This Row],[Region]],Таблица5[],2,FALSE)</f>
        <v>Anna Andreadi</v>
      </c>
      <c r="W4180" s="19" t="str">
        <f>IFERROR(VLOOKUP(Таблица1[[#This Row],[Order ID]],Таблица4[],2,FALSE),"")</f>
        <v/>
      </c>
      <c r="X4180" s="19">
        <f>NOT(IFERROR(VLOOKUP(Таблица1[[#This Row],[Order ID]],Таблица4[],2,FALSE),0))*1</f>
        <v>1</v>
      </c>
      <c r="Y4180" s="19">
        <f>IF(SUMPRODUCT(($F$2:$F4180=F4180)*1)&gt;1,0,1)</f>
        <v>0</v>
      </c>
    </row>
    <row r="4181" spans="1:25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9" t="str">
        <f>VLOOKUP(Таблица1[[#This Row],[Region]],Таблица5[],2,FALSE)</f>
        <v>Anna Andreadi</v>
      </c>
      <c r="W4181" s="19" t="str">
        <f>IFERROR(VLOOKUP(Таблица1[[#This Row],[Order ID]],Таблица4[],2,FALSE),"")</f>
        <v/>
      </c>
      <c r="X4181" s="19">
        <f>NOT(IFERROR(VLOOKUP(Таблица1[[#This Row],[Order ID]],Таблица4[],2,FALSE),0))*1</f>
        <v>1</v>
      </c>
      <c r="Y4181" s="19">
        <f>IF(SUMPRODUCT(($F$2:$F4181=F4181)*1)&gt;1,0,1)</f>
        <v>0</v>
      </c>
    </row>
    <row r="4182" spans="1:25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9" t="str">
        <f>VLOOKUP(Таблица1[[#This Row],[Region]],Таблица5[],2,FALSE)</f>
        <v>Kelly Williams</v>
      </c>
      <c r="W4182" s="19" t="str">
        <f>IFERROR(VLOOKUP(Таблица1[[#This Row],[Order ID]],Таблица4[],2,FALSE),"")</f>
        <v/>
      </c>
      <c r="X4182" s="19">
        <f>NOT(IFERROR(VLOOKUP(Таблица1[[#This Row],[Order ID]],Таблица4[],2,FALSE),0))*1</f>
        <v>1</v>
      </c>
      <c r="Y4182" s="19">
        <f>IF(SUMPRODUCT(($F$2:$F4182=F4182)*1)&gt;1,0,1)</f>
        <v>0</v>
      </c>
    </row>
    <row r="4183" spans="1:25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9" t="str">
        <f>VLOOKUP(Таблица1[[#This Row],[Region]],Таблица5[],2,FALSE)</f>
        <v>Chuck Magee</v>
      </c>
      <c r="W4183" s="19" t="str">
        <f>IFERROR(VLOOKUP(Таблица1[[#This Row],[Order ID]],Таблица4[],2,FALSE),"")</f>
        <v/>
      </c>
      <c r="X4183" s="19">
        <f>NOT(IFERROR(VLOOKUP(Таблица1[[#This Row],[Order ID]],Таблица4[],2,FALSE),0))*1</f>
        <v>1</v>
      </c>
      <c r="Y4183" s="19">
        <f>IF(SUMPRODUCT(($F$2:$F4183=F4183)*1)&gt;1,0,1)</f>
        <v>1</v>
      </c>
    </row>
    <row r="4184" spans="1:25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9" t="str">
        <f>VLOOKUP(Таблица1[[#This Row],[Region]],Таблица5[],2,FALSE)</f>
        <v>Chuck Magee</v>
      </c>
      <c r="W4184" s="19" t="str">
        <f>IFERROR(VLOOKUP(Таблица1[[#This Row],[Order ID]],Таблица4[],2,FALSE),"")</f>
        <v/>
      </c>
      <c r="X4184" s="19">
        <f>NOT(IFERROR(VLOOKUP(Таблица1[[#This Row],[Order ID]],Таблица4[],2,FALSE),0))*1</f>
        <v>1</v>
      </c>
      <c r="Y4184" s="19">
        <f>IF(SUMPRODUCT(($F$2:$F4184=F4184)*1)&gt;1,0,1)</f>
        <v>0</v>
      </c>
    </row>
    <row r="4185" spans="1:25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9" t="str">
        <f>VLOOKUP(Таблица1[[#This Row],[Region]],Таблица5[],2,FALSE)</f>
        <v>Chuck Magee</v>
      </c>
      <c r="W4185" s="19" t="str">
        <f>IFERROR(VLOOKUP(Таблица1[[#This Row],[Order ID]],Таблица4[],2,FALSE),"")</f>
        <v/>
      </c>
      <c r="X4185" s="19">
        <f>NOT(IFERROR(VLOOKUP(Таблица1[[#This Row],[Order ID]],Таблица4[],2,FALSE),0))*1</f>
        <v>1</v>
      </c>
      <c r="Y4185" s="19">
        <f>IF(SUMPRODUCT(($F$2:$F4185=F4185)*1)&gt;1,0,1)</f>
        <v>0</v>
      </c>
    </row>
    <row r="4186" spans="1:25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9" t="str">
        <f>VLOOKUP(Таблица1[[#This Row],[Region]],Таблица5[],2,FALSE)</f>
        <v>Chuck Magee</v>
      </c>
      <c r="W4186" s="19" t="str">
        <f>IFERROR(VLOOKUP(Таблица1[[#This Row],[Order ID]],Таблица4[],2,FALSE),"")</f>
        <v/>
      </c>
      <c r="X4186" s="19">
        <f>NOT(IFERROR(VLOOKUP(Таблица1[[#This Row],[Order ID]],Таблица4[],2,FALSE),0))*1</f>
        <v>1</v>
      </c>
      <c r="Y4186" s="19">
        <f>IF(SUMPRODUCT(($F$2:$F4186=F4186)*1)&gt;1,0,1)</f>
        <v>0</v>
      </c>
    </row>
    <row r="4187" spans="1:25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9" t="str">
        <f>VLOOKUP(Таблица1[[#This Row],[Region]],Таблица5[],2,FALSE)</f>
        <v>Chuck Magee</v>
      </c>
      <c r="W4187" s="19" t="str">
        <f>IFERROR(VLOOKUP(Таблица1[[#This Row],[Order ID]],Таблица4[],2,FALSE),"")</f>
        <v/>
      </c>
      <c r="X4187" s="19">
        <f>NOT(IFERROR(VLOOKUP(Таблица1[[#This Row],[Order ID]],Таблица4[],2,FALSE),0))*1</f>
        <v>1</v>
      </c>
      <c r="Y4187" s="19">
        <f>IF(SUMPRODUCT(($F$2:$F4187=F4187)*1)&gt;1,0,1)</f>
        <v>0</v>
      </c>
    </row>
    <row r="4188" spans="1:25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9" t="str">
        <f>VLOOKUP(Таблица1[[#This Row],[Region]],Таблица5[],2,FALSE)</f>
        <v>Kelly Williams</v>
      </c>
      <c r="W4188" s="19" t="str">
        <f>IFERROR(VLOOKUP(Таблица1[[#This Row],[Order ID]],Таблица4[],2,FALSE),"")</f>
        <v/>
      </c>
      <c r="X4188" s="19">
        <f>NOT(IFERROR(VLOOKUP(Таблица1[[#This Row],[Order ID]],Таблица4[],2,FALSE),0))*1</f>
        <v>1</v>
      </c>
      <c r="Y4188" s="19">
        <f>IF(SUMPRODUCT(($F$2:$F4188=F4188)*1)&gt;1,0,1)</f>
        <v>1</v>
      </c>
    </row>
    <row r="4189" spans="1:25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9" t="str">
        <f>VLOOKUP(Таблица1[[#This Row],[Region]],Таблица5[],2,FALSE)</f>
        <v>Kelly Williams</v>
      </c>
      <c r="W4189" s="19" t="str">
        <f>IFERROR(VLOOKUP(Таблица1[[#This Row],[Order ID]],Таблица4[],2,FALSE),"")</f>
        <v/>
      </c>
      <c r="X4189" s="19">
        <f>NOT(IFERROR(VLOOKUP(Таблица1[[#This Row],[Order ID]],Таблица4[],2,FALSE),0))*1</f>
        <v>1</v>
      </c>
      <c r="Y4189" s="19">
        <f>IF(SUMPRODUCT(($F$2:$F4189=F4189)*1)&gt;1,0,1)</f>
        <v>0</v>
      </c>
    </row>
    <row r="4190" spans="1:25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9" t="str">
        <f>VLOOKUP(Таблица1[[#This Row],[Region]],Таблица5[],2,FALSE)</f>
        <v>Kelly Williams</v>
      </c>
      <c r="W4190" s="19" t="str">
        <f>IFERROR(VLOOKUP(Таблица1[[#This Row],[Order ID]],Таблица4[],2,FALSE),"")</f>
        <v/>
      </c>
      <c r="X4190" s="19">
        <f>NOT(IFERROR(VLOOKUP(Таблица1[[#This Row],[Order ID]],Таблица4[],2,FALSE),0))*1</f>
        <v>1</v>
      </c>
      <c r="Y4190" s="19">
        <f>IF(SUMPRODUCT(($F$2:$F4190=F4190)*1)&gt;1,0,1)</f>
        <v>0</v>
      </c>
    </row>
    <row r="4191" spans="1:25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9" t="str">
        <f>VLOOKUP(Таблица1[[#This Row],[Region]],Таблица5[],2,FALSE)</f>
        <v>Kelly Williams</v>
      </c>
      <c r="W4191" s="19" t="str">
        <f>IFERROR(VLOOKUP(Таблица1[[#This Row],[Order ID]],Таблица4[],2,FALSE),"")</f>
        <v/>
      </c>
      <c r="X4191" s="19">
        <f>NOT(IFERROR(VLOOKUP(Таблица1[[#This Row],[Order ID]],Таблица4[],2,FALSE),0))*1</f>
        <v>1</v>
      </c>
      <c r="Y4191" s="19">
        <f>IF(SUMPRODUCT(($F$2:$F4191=F4191)*1)&gt;1,0,1)</f>
        <v>0</v>
      </c>
    </row>
    <row r="4192" spans="1:25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9" t="str">
        <f>VLOOKUP(Таблица1[[#This Row],[Region]],Таблица5[],2,FALSE)</f>
        <v>Chuck Magee</v>
      </c>
      <c r="W4192" s="19" t="str">
        <f>IFERROR(VLOOKUP(Таблица1[[#This Row],[Order ID]],Таблица4[],2,FALSE),"")</f>
        <v/>
      </c>
      <c r="X4192" s="19">
        <f>NOT(IFERROR(VLOOKUP(Таблица1[[#This Row],[Order ID]],Таблица4[],2,FALSE),0))*1</f>
        <v>1</v>
      </c>
      <c r="Y4192" s="19">
        <f>IF(SUMPRODUCT(($F$2:$F4192=F4192)*1)&gt;1,0,1)</f>
        <v>0</v>
      </c>
    </row>
    <row r="4193" spans="1:25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9" t="str">
        <f>VLOOKUP(Таблица1[[#This Row],[Region]],Таблица5[],2,FALSE)</f>
        <v>Kelly Williams</v>
      </c>
      <c r="W4193" s="19" t="str">
        <f>IFERROR(VLOOKUP(Таблица1[[#This Row],[Order ID]],Таблица4[],2,FALSE),"")</f>
        <v/>
      </c>
      <c r="X4193" s="19">
        <f>NOT(IFERROR(VLOOKUP(Таблица1[[#This Row],[Order ID]],Таблица4[],2,FALSE),0))*1</f>
        <v>1</v>
      </c>
      <c r="Y4193" s="19">
        <f>IF(SUMPRODUCT(($F$2:$F4193=F4193)*1)&gt;1,0,1)</f>
        <v>0</v>
      </c>
    </row>
    <row r="4194" spans="1:25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9" t="str">
        <f>VLOOKUP(Таблица1[[#This Row],[Region]],Таблица5[],2,FALSE)</f>
        <v>Anna Andreadi</v>
      </c>
      <c r="W4194" s="19">
        <f>IFERROR(VLOOKUP(Таблица1[[#This Row],[Order ID]],Таблица4[],2,FALSE),"")</f>
        <v>1</v>
      </c>
      <c r="X4194" s="19">
        <f>NOT(IFERROR(VLOOKUP(Таблица1[[#This Row],[Order ID]],Таблица4[],2,FALSE),0))*1</f>
        <v>0</v>
      </c>
      <c r="Y4194" s="19">
        <f>IF(SUMPRODUCT(($F$2:$F4194=F4194)*1)&gt;1,0,1)</f>
        <v>0</v>
      </c>
    </row>
    <row r="4195" spans="1:25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9" t="str">
        <f>VLOOKUP(Таблица1[[#This Row],[Region]],Таблица5[],2,FALSE)</f>
        <v>Anna Andreadi</v>
      </c>
      <c r="W4195" s="19">
        <f>IFERROR(VLOOKUP(Таблица1[[#This Row],[Order ID]],Таблица4[],2,FALSE),"")</f>
        <v>1</v>
      </c>
      <c r="X4195" s="19">
        <f>NOT(IFERROR(VLOOKUP(Таблица1[[#This Row],[Order ID]],Таблица4[],2,FALSE),0))*1</f>
        <v>0</v>
      </c>
      <c r="Y4195" s="19">
        <f>IF(SUMPRODUCT(($F$2:$F4195=F4195)*1)&gt;1,0,1)</f>
        <v>0</v>
      </c>
    </row>
    <row r="4196" spans="1:25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9" t="str">
        <f>VLOOKUP(Таблица1[[#This Row],[Region]],Таблица5[],2,FALSE)</f>
        <v>Anna Andreadi</v>
      </c>
      <c r="W4196" s="19" t="str">
        <f>IFERROR(VLOOKUP(Таблица1[[#This Row],[Order ID]],Таблица4[],2,FALSE),"")</f>
        <v/>
      </c>
      <c r="X4196" s="19">
        <f>NOT(IFERROR(VLOOKUP(Таблица1[[#This Row],[Order ID]],Таблица4[],2,FALSE),0))*1</f>
        <v>1</v>
      </c>
      <c r="Y4196" s="19">
        <f>IF(SUMPRODUCT(($F$2:$F4196=F4196)*1)&gt;1,0,1)</f>
        <v>0</v>
      </c>
    </row>
    <row r="4197" spans="1:25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9" t="str">
        <f>VLOOKUP(Таблица1[[#This Row],[Region]],Таблица5[],2,FALSE)</f>
        <v>Anna Andreadi</v>
      </c>
      <c r="W4197" s="19" t="str">
        <f>IFERROR(VLOOKUP(Таблица1[[#This Row],[Order ID]],Таблица4[],2,FALSE),"")</f>
        <v/>
      </c>
      <c r="X4197" s="19">
        <f>NOT(IFERROR(VLOOKUP(Таблица1[[#This Row],[Order ID]],Таблица4[],2,FALSE),0))*1</f>
        <v>1</v>
      </c>
      <c r="Y4197" s="19">
        <f>IF(SUMPRODUCT(($F$2:$F4197=F4197)*1)&gt;1,0,1)</f>
        <v>0</v>
      </c>
    </row>
    <row r="4198" spans="1:25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9" t="str">
        <f>VLOOKUP(Таблица1[[#This Row],[Region]],Таблица5[],2,FALSE)</f>
        <v>Chuck Magee</v>
      </c>
      <c r="W4198" s="19" t="str">
        <f>IFERROR(VLOOKUP(Таблица1[[#This Row],[Order ID]],Таблица4[],2,FALSE),"")</f>
        <v/>
      </c>
      <c r="X4198" s="19">
        <f>NOT(IFERROR(VLOOKUP(Таблица1[[#This Row],[Order ID]],Таблица4[],2,FALSE),0))*1</f>
        <v>1</v>
      </c>
      <c r="Y4198" s="19">
        <f>IF(SUMPRODUCT(($F$2:$F4198=F4198)*1)&gt;1,0,1)</f>
        <v>0</v>
      </c>
    </row>
    <row r="4199" spans="1:25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9" t="str">
        <f>VLOOKUP(Таблица1[[#This Row],[Region]],Таблица5[],2,FALSE)</f>
        <v>Chuck Magee</v>
      </c>
      <c r="W4199" s="19" t="str">
        <f>IFERROR(VLOOKUP(Таблица1[[#This Row],[Order ID]],Таблица4[],2,FALSE),"")</f>
        <v/>
      </c>
      <c r="X4199" s="19">
        <f>NOT(IFERROR(VLOOKUP(Таблица1[[#This Row],[Order ID]],Таблица4[],2,FALSE),0))*1</f>
        <v>1</v>
      </c>
      <c r="Y4199" s="19">
        <f>IF(SUMPRODUCT(($F$2:$F4199=F4199)*1)&gt;1,0,1)</f>
        <v>0</v>
      </c>
    </row>
    <row r="4200" spans="1:25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9" t="str">
        <f>VLOOKUP(Таблица1[[#This Row],[Region]],Таблица5[],2,FALSE)</f>
        <v>Chuck Magee</v>
      </c>
      <c r="W4200" s="19" t="str">
        <f>IFERROR(VLOOKUP(Таблица1[[#This Row],[Order ID]],Таблица4[],2,FALSE),"")</f>
        <v/>
      </c>
      <c r="X4200" s="19">
        <f>NOT(IFERROR(VLOOKUP(Таблица1[[#This Row],[Order ID]],Таблица4[],2,FALSE),0))*1</f>
        <v>1</v>
      </c>
      <c r="Y4200" s="19">
        <f>IF(SUMPRODUCT(($F$2:$F4200=F4200)*1)&gt;1,0,1)</f>
        <v>0</v>
      </c>
    </row>
    <row r="4201" spans="1:25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9" t="str">
        <f>VLOOKUP(Таблица1[[#This Row],[Region]],Таблица5[],2,FALSE)</f>
        <v>Chuck Magee</v>
      </c>
      <c r="W4201" s="19" t="str">
        <f>IFERROR(VLOOKUP(Таблица1[[#This Row],[Order ID]],Таблица4[],2,FALSE),"")</f>
        <v/>
      </c>
      <c r="X4201" s="19">
        <f>NOT(IFERROR(VLOOKUP(Таблица1[[#This Row],[Order ID]],Таблица4[],2,FALSE),0))*1</f>
        <v>1</v>
      </c>
      <c r="Y4201" s="19">
        <f>IF(SUMPRODUCT(($F$2:$F4201=F4201)*1)&gt;1,0,1)</f>
        <v>0</v>
      </c>
    </row>
    <row r="4202" spans="1:25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9" t="str">
        <f>VLOOKUP(Таблица1[[#This Row],[Region]],Таблица5[],2,FALSE)</f>
        <v>Chuck Magee</v>
      </c>
      <c r="W4202" s="19" t="str">
        <f>IFERROR(VLOOKUP(Таблица1[[#This Row],[Order ID]],Таблица4[],2,FALSE),"")</f>
        <v/>
      </c>
      <c r="X4202" s="19">
        <f>NOT(IFERROR(VLOOKUP(Таблица1[[#This Row],[Order ID]],Таблица4[],2,FALSE),0))*1</f>
        <v>1</v>
      </c>
      <c r="Y4202" s="19">
        <f>IF(SUMPRODUCT(($F$2:$F4202=F4202)*1)&gt;1,0,1)</f>
        <v>0</v>
      </c>
    </row>
    <row r="4203" spans="1:25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9" t="str">
        <f>VLOOKUP(Таблица1[[#This Row],[Region]],Таблица5[],2,FALSE)</f>
        <v>Chuck Magee</v>
      </c>
      <c r="W4203" s="19" t="str">
        <f>IFERROR(VLOOKUP(Таблица1[[#This Row],[Order ID]],Таблица4[],2,FALSE),"")</f>
        <v/>
      </c>
      <c r="X4203" s="19">
        <f>NOT(IFERROR(VLOOKUP(Таблица1[[#This Row],[Order ID]],Таблица4[],2,FALSE),0))*1</f>
        <v>1</v>
      </c>
      <c r="Y4203" s="19">
        <f>IF(SUMPRODUCT(($F$2:$F4203=F4203)*1)&gt;1,0,1)</f>
        <v>0</v>
      </c>
    </row>
    <row r="4204" spans="1:25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9" t="str">
        <f>VLOOKUP(Таблица1[[#This Row],[Region]],Таблица5[],2,FALSE)</f>
        <v>Chuck Magee</v>
      </c>
      <c r="W4204" s="19" t="str">
        <f>IFERROR(VLOOKUP(Таблица1[[#This Row],[Order ID]],Таблица4[],2,FALSE),"")</f>
        <v/>
      </c>
      <c r="X4204" s="19">
        <f>NOT(IFERROR(VLOOKUP(Таблица1[[#This Row],[Order ID]],Таблица4[],2,FALSE),0))*1</f>
        <v>1</v>
      </c>
      <c r="Y4204" s="19">
        <f>IF(SUMPRODUCT(($F$2:$F4204=F4204)*1)&gt;1,0,1)</f>
        <v>0</v>
      </c>
    </row>
    <row r="4205" spans="1:25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9" t="str">
        <f>VLOOKUP(Таблица1[[#This Row],[Region]],Таблица5[],2,FALSE)</f>
        <v>Chuck Magee</v>
      </c>
      <c r="W4205" s="19" t="str">
        <f>IFERROR(VLOOKUP(Таблица1[[#This Row],[Order ID]],Таблица4[],2,FALSE),"")</f>
        <v/>
      </c>
      <c r="X4205" s="19">
        <f>NOT(IFERROR(VLOOKUP(Таблица1[[#This Row],[Order ID]],Таблица4[],2,FALSE),0))*1</f>
        <v>1</v>
      </c>
      <c r="Y4205" s="19">
        <f>IF(SUMPRODUCT(($F$2:$F4205=F4205)*1)&gt;1,0,1)</f>
        <v>0</v>
      </c>
    </row>
    <row r="4206" spans="1:25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9" t="str">
        <f>VLOOKUP(Таблица1[[#This Row],[Region]],Таблица5[],2,FALSE)</f>
        <v>Chuck Magee</v>
      </c>
      <c r="W4206" s="19" t="str">
        <f>IFERROR(VLOOKUP(Таблица1[[#This Row],[Order ID]],Таблица4[],2,FALSE),"")</f>
        <v/>
      </c>
      <c r="X4206" s="19">
        <f>NOT(IFERROR(VLOOKUP(Таблица1[[#This Row],[Order ID]],Таблица4[],2,FALSE),0))*1</f>
        <v>1</v>
      </c>
      <c r="Y4206" s="19">
        <f>IF(SUMPRODUCT(($F$2:$F4206=F4206)*1)&gt;1,0,1)</f>
        <v>0</v>
      </c>
    </row>
    <row r="4207" spans="1:25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9" t="str">
        <f>VLOOKUP(Таблица1[[#This Row],[Region]],Таблица5[],2,FALSE)</f>
        <v>Chuck Magee</v>
      </c>
      <c r="W4207" s="19" t="str">
        <f>IFERROR(VLOOKUP(Таблица1[[#This Row],[Order ID]],Таблица4[],2,FALSE),"")</f>
        <v/>
      </c>
      <c r="X4207" s="19">
        <f>NOT(IFERROR(VLOOKUP(Таблица1[[#This Row],[Order ID]],Таблица4[],2,FALSE),0))*1</f>
        <v>1</v>
      </c>
      <c r="Y4207" s="19">
        <f>IF(SUMPRODUCT(($F$2:$F4207=F4207)*1)&gt;1,0,1)</f>
        <v>0</v>
      </c>
    </row>
    <row r="4208" spans="1:25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9" t="str">
        <f>VLOOKUP(Таблица1[[#This Row],[Region]],Таблица5[],2,FALSE)</f>
        <v>Chuck Magee</v>
      </c>
      <c r="W4208" s="19" t="str">
        <f>IFERROR(VLOOKUP(Таблица1[[#This Row],[Order ID]],Таблица4[],2,FALSE),"")</f>
        <v/>
      </c>
      <c r="X4208" s="19">
        <f>NOT(IFERROR(VLOOKUP(Таблица1[[#This Row],[Order ID]],Таблица4[],2,FALSE),0))*1</f>
        <v>1</v>
      </c>
      <c r="Y4208" s="19">
        <f>IF(SUMPRODUCT(($F$2:$F4208=F4208)*1)&gt;1,0,1)</f>
        <v>0</v>
      </c>
    </row>
    <row r="4209" spans="1:25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9" t="str">
        <f>VLOOKUP(Таблица1[[#This Row],[Region]],Таблица5[],2,FALSE)</f>
        <v>Chuck Magee</v>
      </c>
      <c r="W4209" s="19" t="str">
        <f>IFERROR(VLOOKUP(Таблица1[[#This Row],[Order ID]],Таблица4[],2,FALSE),"")</f>
        <v/>
      </c>
      <c r="X4209" s="19">
        <f>NOT(IFERROR(VLOOKUP(Таблица1[[#This Row],[Order ID]],Таблица4[],2,FALSE),0))*1</f>
        <v>1</v>
      </c>
      <c r="Y4209" s="19">
        <f>IF(SUMPRODUCT(($F$2:$F4209=F4209)*1)&gt;1,0,1)</f>
        <v>0</v>
      </c>
    </row>
    <row r="4210" spans="1:25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9" t="str">
        <f>VLOOKUP(Таблица1[[#This Row],[Region]],Таблица5[],2,FALSE)</f>
        <v>Chuck Magee</v>
      </c>
      <c r="W4210" s="19" t="str">
        <f>IFERROR(VLOOKUP(Таблица1[[#This Row],[Order ID]],Таблица4[],2,FALSE),"")</f>
        <v/>
      </c>
      <c r="X4210" s="19">
        <f>NOT(IFERROR(VLOOKUP(Таблица1[[#This Row],[Order ID]],Таблица4[],2,FALSE),0))*1</f>
        <v>1</v>
      </c>
      <c r="Y4210" s="19">
        <f>IF(SUMPRODUCT(($F$2:$F4210=F4210)*1)&gt;1,0,1)</f>
        <v>0</v>
      </c>
    </row>
    <row r="4211" spans="1:25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9" t="str">
        <f>VLOOKUP(Таблица1[[#This Row],[Region]],Таблица5[],2,FALSE)</f>
        <v>Chuck Magee</v>
      </c>
      <c r="W4211" s="19" t="str">
        <f>IFERROR(VLOOKUP(Таблица1[[#This Row],[Order ID]],Таблица4[],2,FALSE),"")</f>
        <v/>
      </c>
      <c r="X4211" s="19">
        <f>NOT(IFERROR(VLOOKUP(Таблица1[[#This Row],[Order ID]],Таблица4[],2,FALSE),0))*1</f>
        <v>1</v>
      </c>
      <c r="Y4211" s="19">
        <f>IF(SUMPRODUCT(($F$2:$F4211=F4211)*1)&gt;1,0,1)</f>
        <v>0</v>
      </c>
    </row>
    <row r="4212" spans="1:25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9" t="str">
        <f>VLOOKUP(Таблица1[[#This Row],[Region]],Таблица5[],2,FALSE)</f>
        <v>Kelly Williams</v>
      </c>
      <c r="W4212" s="19" t="str">
        <f>IFERROR(VLOOKUP(Таблица1[[#This Row],[Order ID]],Таблица4[],2,FALSE),"")</f>
        <v/>
      </c>
      <c r="X4212" s="19">
        <f>NOT(IFERROR(VLOOKUP(Таблица1[[#This Row],[Order ID]],Таблица4[],2,FALSE),0))*1</f>
        <v>1</v>
      </c>
      <c r="Y4212" s="19">
        <f>IF(SUMPRODUCT(($F$2:$F4212=F4212)*1)&gt;1,0,1)</f>
        <v>1</v>
      </c>
    </row>
    <row r="4213" spans="1:25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9" t="str">
        <f>VLOOKUP(Таблица1[[#This Row],[Region]],Таблица5[],2,FALSE)</f>
        <v>Cassandra Brandow</v>
      </c>
      <c r="W4213" s="19" t="str">
        <f>IFERROR(VLOOKUP(Таблица1[[#This Row],[Order ID]],Таблица4[],2,FALSE),"")</f>
        <v/>
      </c>
      <c r="X4213" s="19">
        <f>NOT(IFERROR(VLOOKUP(Таблица1[[#This Row],[Order ID]],Таблица4[],2,FALSE),0))*1</f>
        <v>1</v>
      </c>
      <c r="Y4213" s="19">
        <f>IF(SUMPRODUCT(($F$2:$F4213=F4213)*1)&gt;1,0,1)</f>
        <v>0</v>
      </c>
    </row>
    <row r="4214" spans="1:25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9" t="str">
        <f>VLOOKUP(Таблица1[[#This Row],[Region]],Таблица5[],2,FALSE)</f>
        <v>Cassandra Brandow</v>
      </c>
      <c r="W4214" s="19" t="str">
        <f>IFERROR(VLOOKUP(Таблица1[[#This Row],[Order ID]],Таблица4[],2,FALSE),"")</f>
        <v/>
      </c>
      <c r="X4214" s="19">
        <f>NOT(IFERROR(VLOOKUP(Таблица1[[#This Row],[Order ID]],Таблица4[],2,FALSE),0))*1</f>
        <v>1</v>
      </c>
      <c r="Y4214" s="19">
        <f>IF(SUMPRODUCT(($F$2:$F4214=F4214)*1)&gt;1,0,1)</f>
        <v>0</v>
      </c>
    </row>
    <row r="4215" spans="1:25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9" t="str">
        <f>VLOOKUP(Таблица1[[#This Row],[Region]],Таблица5[],2,FALSE)</f>
        <v>Cassandra Brandow</v>
      </c>
      <c r="W4215" s="19" t="str">
        <f>IFERROR(VLOOKUP(Таблица1[[#This Row],[Order ID]],Таблица4[],2,FALSE),"")</f>
        <v/>
      </c>
      <c r="X4215" s="19">
        <f>NOT(IFERROR(VLOOKUP(Таблица1[[#This Row],[Order ID]],Таблица4[],2,FALSE),0))*1</f>
        <v>1</v>
      </c>
      <c r="Y4215" s="19">
        <f>IF(SUMPRODUCT(($F$2:$F4215=F4215)*1)&gt;1,0,1)</f>
        <v>0</v>
      </c>
    </row>
    <row r="4216" spans="1:25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9" t="str">
        <f>VLOOKUP(Таблица1[[#This Row],[Region]],Таблица5[],2,FALSE)</f>
        <v>Kelly Williams</v>
      </c>
      <c r="W4216" s="19" t="str">
        <f>IFERROR(VLOOKUP(Таблица1[[#This Row],[Order ID]],Таблица4[],2,FALSE),"")</f>
        <v/>
      </c>
      <c r="X4216" s="19">
        <f>NOT(IFERROR(VLOOKUP(Таблица1[[#This Row],[Order ID]],Таблица4[],2,FALSE),0))*1</f>
        <v>1</v>
      </c>
      <c r="Y4216" s="19">
        <f>IF(SUMPRODUCT(($F$2:$F4216=F4216)*1)&gt;1,0,1)</f>
        <v>0</v>
      </c>
    </row>
    <row r="4217" spans="1:25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9" t="str">
        <f>VLOOKUP(Таблица1[[#This Row],[Region]],Таблица5[],2,FALSE)</f>
        <v>Chuck Magee</v>
      </c>
      <c r="W4217" s="19" t="str">
        <f>IFERROR(VLOOKUP(Таблица1[[#This Row],[Order ID]],Таблица4[],2,FALSE),"")</f>
        <v/>
      </c>
      <c r="X4217" s="19">
        <f>NOT(IFERROR(VLOOKUP(Таблица1[[#This Row],[Order ID]],Таблица4[],2,FALSE),0))*1</f>
        <v>1</v>
      </c>
      <c r="Y4217" s="19">
        <f>IF(SUMPRODUCT(($F$2:$F4217=F4217)*1)&gt;1,0,1)</f>
        <v>0</v>
      </c>
    </row>
    <row r="4218" spans="1:25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9" t="str">
        <f>VLOOKUP(Таблица1[[#This Row],[Region]],Таблица5[],2,FALSE)</f>
        <v>Anna Andreadi</v>
      </c>
      <c r="W4218" s="19" t="str">
        <f>IFERROR(VLOOKUP(Таблица1[[#This Row],[Order ID]],Таблица4[],2,FALSE),"")</f>
        <v/>
      </c>
      <c r="X4218" s="19">
        <f>NOT(IFERROR(VLOOKUP(Таблица1[[#This Row],[Order ID]],Таблица4[],2,FALSE),0))*1</f>
        <v>1</v>
      </c>
      <c r="Y4218" s="19">
        <f>IF(SUMPRODUCT(($F$2:$F4218=F4218)*1)&gt;1,0,1)</f>
        <v>0</v>
      </c>
    </row>
    <row r="4219" spans="1:25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9" t="str">
        <f>VLOOKUP(Таблица1[[#This Row],[Region]],Таблица5[],2,FALSE)</f>
        <v>Anna Andreadi</v>
      </c>
      <c r="W4219" s="19" t="str">
        <f>IFERROR(VLOOKUP(Таблица1[[#This Row],[Order ID]],Таблица4[],2,FALSE),"")</f>
        <v/>
      </c>
      <c r="X4219" s="19">
        <f>NOT(IFERROR(VLOOKUP(Таблица1[[#This Row],[Order ID]],Таблица4[],2,FALSE),0))*1</f>
        <v>1</v>
      </c>
      <c r="Y4219" s="19">
        <f>IF(SUMPRODUCT(($F$2:$F4219=F4219)*1)&gt;1,0,1)</f>
        <v>0</v>
      </c>
    </row>
    <row r="4220" spans="1:25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9" t="str">
        <f>VLOOKUP(Таблица1[[#This Row],[Region]],Таблица5[],2,FALSE)</f>
        <v>Anna Andreadi</v>
      </c>
      <c r="W4220" s="19" t="str">
        <f>IFERROR(VLOOKUP(Таблица1[[#This Row],[Order ID]],Таблица4[],2,FALSE),"")</f>
        <v/>
      </c>
      <c r="X4220" s="19">
        <f>NOT(IFERROR(VLOOKUP(Таблица1[[#This Row],[Order ID]],Таблица4[],2,FALSE),0))*1</f>
        <v>1</v>
      </c>
      <c r="Y4220" s="19">
        <f>IF(SUMPRODUCT(($F$2:$F4220=F4220)*1)&gt;1,0,1)</f>
        <v>0</v>
      </c>
    </row>
    <row r="4221" spans="1:25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9" t="str">
        <f>VLOOKUP(Таблица1[[#This Row],[Region]],Таблица5[],2,FALSE)</f>
        <v>Anna Andreadi</v>
      </c>
      <c r="W4221" s="19" t="str">
        <f>IFERROR(VLOOKUP(Таблица1[[#This Row],[Order ID]],Таблица4[],2,FALSE),"")</f>
        <v/>
      </c>
      <c r="X4221" s="19">
        <f>NOT(IFERROR(VLOOKUP(Таблица1[[#This Row],[Order ID]],Таблица4[],2,FALSE),0))*1</f>
        <v>1</v>
      </c>
      <c r="Y4221" s="19">
        <f>IF(SUMPRODUCT(($F$2:$F4221=F4221)*1)&gt;1,0,1)</f>
        <v>0</v>
      </c>
    </row>
    <row r="4222" spans="1:25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9" t="str">
        <f>VLOOKUP(Таблица1[[#This Row],[Region]],Таблица5[],2,FALSE)</f>
        <v>Anna Andreadi</v>
      </c>
      <c r="W4222" s="19" t="str">
        <f>IFERROR(VLOOKUP(Таблица1[[#This Row],[Order ID]],Таблица4[],2,FALSE),"")</f>
        <v/>
      </c>
      <c r="X4222" s="19">
        <f>NOT(IFERROR(VLOOKUP(Таблица1[[#This Row],[Order ID]],Таблица4[],2,FALSE),0))*1</f>
        <v>1</v>
      </c>
      <c r="Y4222" s="19">
        <f>IF(SUMPRODUCT(($F$2:$F4222=F4222)*1)&gt;1,0,1)</f>
        <v>0</v>
      </c>
    </row>
    <row r="4223" spans="1:25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9" t="str">
        <f>VLOOKUP(Таблица1[[#This Row],[Region]],Таблица5[],2,FALSE)</f>
        <v>Anna Andreadi</v>
      </c>
      <c r="W4223" s="19" t="str">
        <f>IFERROR(VLOOKUP(Таблица1[[#This Row],[Order ID]],Таблица4[],2,FALSE),"")</f>
        <v/>
      </c>
      <c r="X4223" s="19">
        <f>NOT(IFERROR(VLOOKUP(Таблица1[[#This Row],[Order ID]],Таблица4[],2,FALSE),0))*1</f>
        <v>1</v>
      </c>
      <c r="Y4223" s="19">
        <f>IF(SUMPRODUCT(($F$2:$F4223=F4223)*1)&gt;1,0,1)</f>
        <v>0</v>
      </c>
    </row>
    <row r="4224" spans="1:25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9" t="str">
        <f>VLOOKUP(Таблица1[[#This Row],[Region]],Таблица5[],2,FALSE)</f>
        <v>Anna Andreadi</v>
      </c>
      <c r="W4224" s="19" t="str">
        <f>IFERROR(VLOOKUP(Таблица1[[#This Row],[Order ID]],Таблица4[],2,FALSE),"")</f>
        <v/>
      </c>
      <c r="X4224" s="19">
        <f>NOT(IFERROR(VLOOKUP(Таблица1[[#This Row],[Order ID]],Таблица4[],2,FALSE),0))*1</f>
        <v>1</v>
      </c>
      <c r="Y4224" s="19">
        <f>IF(SUMPRODUCT(($F$2:$F4224=F4224)*1)&gt;1,0,1)</f>
        <v>0</v>
      </c>
    </row>
    <row r="4225" spans="1:25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9" t="str">
        <f>VLOOKUP(Таблица1[[#This Row],[Region]],Таблица5[],2,FALSE)</f>
        <v>Anna Andreadi</v>
      </c>
      <c r="W4225" s="19" t="str">
        <f>IFERROR(VLOOKUP(Таблица1[[#This Row],[Order ID]],Таблица4[],2,FALSE),"")</f>
        <v/>
      </c>
      <c r="X4225" s="19">
        <f>NOT(IFERROR(VLOOKUP(Таблица1[[#This Row],[Order ID]],Таблица4[],2,FALSE),0))*1</f>
        <v>1</v>
      </c>
      <c r="Y4225" s="19">
        <f>IF(SUMPRODUCT(($F$2:$F4225=F4225)*1)&gt;1,0,1)</f>
        <v>0</v>
      </c>
    </row>
    <row r="4226" spans="1:25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9" t="str">
        <f>VLOOKUP(Таблица1[[#This Row],[Region]],Таблица5[],2,FALSE)</f>
        <v>Kelly Williams</v>
      </c>
      <c r="W4226" s="19" t="str">
        <f>IFERROR(VLOOKUP(Таблица1[[#This Row],[Order ID]],Таблица4[],2,FALSE),"")</f>
        <v/>
      </c>
      <c r="X4226" s="19">
        <f>NOT(IFERROR(VLOOKUP(Таблица1[[#This Row],[Order ID]],Таблица4[],2,FALSE),0))*1</f>
        <v>1</v>
      </c>
      <c r="Y4226" s="19">
        <f>IF(SUMPRODUCT(($F$2:$F4226=F4226)*1)&gt;1,0,1)</f>
        <v>0</v>
      </c>
    </row>
    <row r="4227" spans="1:25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9" t="str">
        <f>VLOOKUP(Таблица1[[#This Row],[Region]],Таблица5[],2,FALSE)</f>
        <v>Kelly Williams</v>
      </c>
      <c r="W4227" s="19" t="str">
        <f>IFERROR(VLOOKUP(Таблица1[[#This Row],[Order ID]],Таблица4[],2,FALSE),"")</f>
        <v/>
      </c>
      <c r="X4227" s="19">
        <f>NOT(IFERROR(VLOOKUP(Таблица1[[#This Row],[Order ID]],Таблица4[],2,FALSE),0))*1</f>
        <v>1</v>
      </c>
      <c r="Y4227" s="19">
        <f>IF(SUMPRODUCT(($F$2:$F4227=F4227)*1)&gt;1,0,1)</f>
        <v>0</v>
      </c>
    </row>
    <row r="4228" spans="1:25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9" t="str">
        <f>VLOOKUP(Таблица1[[#This Row],[Region]],Таблица5[],2,FALSE)</f>
        <v>Kelly Williams</v>
      </c>
      <c r="W4228" s="19" t="str">
        <f>IFERROR(VLOOKUP(Таблица1[[#This Row],[Order ID]],Таблица4[],2,FALSE),"")</f>
        <v/>
      </c>
      <c r="X4228" s="19">
        <f>NOT(IFERROR(VLOOKUP(Таблица1[[#This Row],[Order ID]],Таблица4[],2,FALSE),0))*1</f>
        <v>1</v>
      </c>
      <c r="Y4228" s="19">
        <f>IF(SUMPRODUCT(($F$2:$F4228=F4228)*1)&gt;1,0,1)</f>
        <v>0</v>
      </c>
    </row>
    <row r="4229" spans="1:25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9" t="str">
        <f>VLOOKUP(Таблица1[[#This Row],[Region]],Таблица5[],2,FALSE)</f>
        <v>Anna Andreadi</v>
      </c>
      <c r="W4229" s="19">
        <f>IFERROR(VLOOKUP(Таблица1[[#This Row],[Order ID]],Таблица4[],2,FALSE),"")</f>
        <v>1</v>
      </c>
      <c r="X4229" s="19">
        <f>NOT(IFERROR(VLOOKUP(Таблица1[[#This Row],[Order ID]],Таблица4[],2,FALSE),0))*1</f>
        <v>0</v>
      </c>
      <c r="Y4229" s="19">
        <f>IF(SUMPRODUCT(($F$2:$F4229=F4229)*1)&gt;1,0,1)</f>
        <v>0</v>
      </c>
    </row>
    <row r="4230" spans="1:25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9" t="str">
        <f>VLOOKUP(Таблица1[[#This Row],[Region]],Таблица5[],2,FALSE)</f>
        <v>Kelly Williams</v>
      </c>
      <c r="W4230" s="19" t="str">
        <f>IFERROR(VLOOKUP(Таблица1[[#This Row],[Order ID]],Таблица4[],2,FALSE),"")</f>
        <v/>
      </c>
      <c r="X4230" s="19">
        <f>NOT(IFERROR(VLOOKUP(Таблица1[[#This Row],[Order ID]],Таблица4[],2,FALSE),0))*1</f>
        <v>1</v>
      </c>
      <c r="Y4230" s="19">
        <f>IF(SUMPRODUCT(($F$2:$F4230=F4230)*1)&gt;1,0,1)</f>
        <v>0</v>
      </c>
    </row>
    <row r="4231" spans="1:25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9" t="str">
        <f>VLOOKUP(Таблица1[[#This Row],[Region]],Таблица5[],2,FALSE)</f>
        <v>Kelly Williams</v>
      </c>
      <c r="W4231" s="19" t="str">
        <f>IFERROR(VLOOKUP(Таблица1[[#This Row],[Order ID]],Таблица4[],2,FALSE),"")</f>
        <v/>
      </c>
      <c r="X4231" s="19">
        <f>NOT(IFERROR(VLOOKUP(Таблица1[[#This Row],[Order ID]],Таблица4[],2,FALSE),0))*1</f>
        <v>1</v>
      </c>
      <c r="Y4231" s="19">
        <f>IF(SUMPRODUCT(($F$2:$F4231=F4231)*1)&gt;1,0,1)</f>
        <v>0</v>
      </c>
    </row>
    <row r="4232" spans="1:25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9" t="str">
        <f>VLOOKUP(Таблица1[[#This Row],[Region]],Таблица5[],2,FALSE)</f>
        <v>Kelly Williams</v>
      </c>
      <c r="W4232" s="19" t="str">
        <f>IFERROR(VLOOKUP(Таблица1[[#This Row],[Order ID]],Таблица4[],2,FALSE),"")</f>
        <v/>
      </c>
      <c r="X4232" s="19">
        <f>NOT(IFERROR(VLOOKUP(Таблица1[[#This Row],[Order ID]],Таблица4[],2,FALSE),0))*1</f>
        <v>1</v>
      </c>
      <c r="Y4232" s="19">
        <f>IF(SUMPRODUCT(($F$2:$F4232=F4232)*1)&gt;1,0,1)</f>
        <v>0</v>
      </c>
    </row>
    <row r="4233" spans="1:25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9" t="str">
        <f>VLOOKUP(Таблица1[[#This Row],[Region]],Таблица5[],2,FALSE)</f>
        <v>Kelly Williams</v>
      </c>
      <c r="W4233" s="19" t="str">
        <f>IFERROR(VLOOKUP(Таблица1[[#This Row],[Order ID]],Таблица4[],2,FALSE),"")</f>
        <v/>
      </c>
      <c r="X4233" s="19">
        <f>NOT(IFERROR(VLOOKUP(Таблица1[[#This Row],[Order ID]],Таблица4[],2,FALSE),0))*1</f>
        <v>1</v>
      </c>
      <c r="Y4233" s="19">
        <f>IF(SUMPRODUCT(($F$2:$F4233=F4233)*1)&gt;1,0,1)</f>
        <v>0</v>
      </c>
    </row>
    <row r="4234" spans="1:25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9" t="str">
        <f>VLOOKUP(Таблица1[[#This Row],[Region]],Таблица5[],2,FALSE)</f>
        <v>Kelly Williams</v>
      </c>
      <c r="W4234" s="19" t="str">
        <f>IFERROR(VLOOKUP(Таблица1[[#This Row],[Order ID]],Таблица4[],2,FALSE),"")</f>
        <v/>
      </c>
      <c r="X4234" s="19">
        <f>NOT(IFERROR(VLOOKUP(Таблица1[[#This Row],[Order ID]],Таблица4[],2,FALSE),0))*1</f>
        <v>1</v>
      </c>
      <c r="Y4234" s="19">
        <f>IF(SUMPRODUCT(($F$2:$F4234=F4234)*1)&gt;1,0,1)</f>
        <v>0</v>
      </c>
    </row>
    <row r="4235" spans="1:25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9" t="str">
        <f>VLOOKUP(Таблица1[[#This Row],[Region]],Таблица5[],2,FALSE)</f>
        <v>Kelly Williams</v>
      </c>
      <c r="W4235" s="19" t="str">
        <f>IFERROR(VLOOKUP(Таблица1[[#This Row],[Order ID]],Таблица4[],2,FALSE),"")</f>
        <v/>
      </c>
      <c r="X4235" s="19">
        <f>NOT(IFERROR(VLOOKUP(Таблица1[[#This Row],[Order ID]],Таблица4[],2,FALSE),0))*1</f>
        <v>1</v>
      </c>
      <c r="Y4235" s="19">
        <f>IF(SUMPRODUCT(($F$2:$F4235=F4235)*1)&gt;1,0,1)</f>
        <v>0</v>
      </c>
    </row>
    <row r="4236" spans="1:25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9" t="str">
        <f>VLOOKUP(Таблица1[[#This Row],[Region]],Таблица5[],2,FALSE)</f>
        <v>Chuck Magee</v>
      </c>
      <c r="W4236" s="19" t="str">
        <f>IFERROR(VLOOKUP(Таблица1[[#This Row],[Order ID]],Таблица4[],2,FALSE),"")</f>
        <v/>
      </c>
      <c r="X4236" s="19">
        <f>NOT(IFERROR(VLOOKUP(Таблица1[[#This Row],[Order ID]],Таблица4[],2,FALSE),0))*1</f>
        <v>1</v>
      </c>
      <c r="Y4236" s="19">
        <f>IF(SUMPRODUCT(($F$2:$F4236=F4236)*1)&gt;1,0,1)</f>
        <v>0</v>
      </c>
    </row>
    <row r="4237" spans="1:25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9" t="str">
        <f>VLOOKUP(Таблица1[[#This Row],[Region]],Таблица5[],2,FALSE)</f>
        <v>Chuck Magee</v>
      </c>
      <c r="W4237" s="19" t="str">
        <f>IFERROR(VLOOKUP(Таблица1[[#This Row],[Order ID]],Таблица4[],2,FALSE),"")</f>
        <v/>
      </c>
      <c r="X4237" s="19">
        <f>NOT(IFERROR(VLOOKUP(Таблица1[[#This Row],[Order ID]],Таблица4[],2,FALSE),0))*1</f>
        <v>1</v>
      </c>
      <c r="Y4237" s="19">
        <f>IF(SUMPRODUCT(($F$2:$F4237=F4237)*1)&gt;1,0,1)</f>
        <v>0</v>
      </c>
    </row>
    <row r="4238" spans="1:25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9" t="str">
        <f>VLOOKUP(Таблица1[[#This Row],[Region]],Таблица5[],2,FALSE)</f>
        <v>Kelly Williams</v>
      </c>
      <c r="W4238" s="19" t="str">
        <f>IFERROR(VLOOKUP(Таблица1[[#This Row],[Order ID]],Таблица4[],2,FALSE),"")</f>
        <v/>
      </c>
      <c r="X4238" s="19">
        <f>NOT(IFERROR(VLOOKUP(Таблица1[[#This Row],[Order ID]],Таблица4[],2,FALSE),0))*1</f>
        <v>1</v>
      </c>
      <c r="Y4238" s="19">
        <f>IF(SUMPRODUCT(($F$2:$F4238=F4238)*1)&gt;1,0,1)</f>
        <v>1</v>
      </c>
    </row>
    <row r="4239" spans="1:25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9" t="str">
        <f>VLOOKUP(Таблица1[[#This Row],[Region]],Таблица5[],2,FALSE)</f>
        <v>Chuck Magee</v>
      </c>
      <c r="W4239" s="19" t="str">
        <f>IFERROR(VLOOKUP(Таблица1[[#This Row],[Order ID]],Таблица4[],2,FALSE),"")</f>
        <v/>
      </c>
      <c r="X4239" s="19">
        <f>NOT(IFERROR(VLOOKUP(Таблица1[[#This Row],[Order ID]],Таблица4[],2,FALSE),0))*1</f>
        <v>1</v>
      </c>
      <c r="Y4239" s="19">
        <f>IF(SUMPRODUCT(($F$2:$F4239=F4239)*1)&gt;1,0,1)</f>
        <v>0</v>
      </c>
    </row>
    <row r="4240" spans="1:25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9" t="str">
        <f>VLOOKUP(Таблица1[[#This Row],[Region]],Таблица5[],2,FALSE)</f>
        <v>Anna Andreadi</v>
      </c>
      <c r="W4240" s="19" t="str">
        <f>IFERROR(VLOOKUP(Таблица1[[#This Row],[Order ID]],Таблица4[],2,FALSE),"")</f>
        <v/>
      </c>
      <c r="X4240" s="19">
        <f>NOT(IFERROR(VLOOKUP(Таблица1[[#This Row],[Order ID]],Таблица4[],2,FALSE),0))*1</f>
        <v>1</v>
      </c>
      <c r="Y4240" s="19">
        <f>IF(SUMPRODUCT(($F$2:$F4240=F4240)*1)&gt;1,0,1)</f>
        <v>0</v>
      </c>
    </row>
    <row r="4241" spans="1:25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9" t="str">
        <f>VLOOKUP(Таблица1[[#This Row],[Region]],Таблица5[],2,FALSE)</f>
        <v>Kelly Williams</v>
      </c>
      <c r="W4241" s="19" t="str">
        <f>IFERROR(VLOOKUP(Таблица1[[#This Row],[Order ID]],Таблица4[],2,FALSE),"")</f>
        <v/>
      </c>
      <c r="X4241" s="19">
        <f>NOT(IFERROR(VLOOKUP(Таблица1[[#This Row],[Order ID]],Таблица4[],2,FALSE),0))*1</f>
        <v>1</v>
      </c>
      <c r="Y4241" s="19">
        <f>IF(SUMPRODUCT(($F$2:$F4241=F4241)*1)&gt;1,0,1)</f>
        <v>0</v>
      </c>
    </row>
    <row r="4242" spans="1:25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9" t="str">
        <f>VLOOKUP(Таблица1[[#This Row],[Region]],Таблица5[],2,FALSE)</f>
        <v>Anna Andreadi</v>
      </c>
      <c r="W4242" s="19" t="str">
        <f>IFERROR(VLOOKUP(Таблица1[[#This Row],[Order ID]],Таблица4[],2,FALSE),"")</f>
        <v/>
      </c>
      <c r="X4242" s="19">
        <f>NOT(IFERROR(VLOOKUP(Таблица1[[#This Row],[Order ID]],Таблица4[],2,FALSE),0))*1</f>
        <v>1</v>
      </c>
      <c r="Y4242" s="19">
        <f>IF(SUMPRODUCT(($F$2:$F4242=F4242)*1)&gt;1,0,1)</f>
        <v>0</v>
      </c>
    </row>
    <row r="4243" spans="1:25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9" t="str">
        <f>VLOOKUP(Таблица1[[#This Row],[Region]],Таблица5[],2,FALSE)</f>
        <v>Anna Andreadi</v>
      </c>
      <c r="W4243" s="19" t="str">
        <f>IFERROR(VLOOKUP(Таблица1[[#This Row],[Order ID]],Таблица4[],2,FALSE),"")</f>
        <v/>
      </c>
      <c r="X4243" s="19">
        <f>NOT(IFERROR(VLOOKUP(Таблица1[[#This Row],[Order ID]],Таблица4[],2,FALSE),0))*1</f>
        <v>1</v>
      </c>
      <c r="Y4243" s="19">
        <f>IF(SUMPRODUCT(($F$2:$F4243=F4243)*1)&gt;1,0,1)</f>
        <v>0</v>
      </c>
    </row>
    <row r="4244" spans="1:25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9" t="str">
        <f>VLOOKUP(Таблица1[[#This Row],[Region]],Таблица5[],2,FALSE)</f>
        <v>Cassandra Brandow</v>
      </c>
      <c r="W4244" s="19" t="str">
        <f>IFERROR(VLOOKUP(Таблица1[[#This Row],[Order ID]],Таблица4[],2,FALSE),"")</f>
        <v/>
      </c>
      <c r="X4244" s="19">
        <f>NOT(IFERROR(VLOOKUP(Таблица1[[#This Row],[Order ID]],Таблица4[],2,FALSE),0))*1</f>
        <v>1</v>
      </c>
      <c r="Y4244" s="19">
        <f>IF(SUMPRODUCT(($F$2:$F4244=F4244)*1)&gt;1,0,1)</f>
        <v>0</v>
      </c>
    </row>
    <row r="4245" spans="1:25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9" t="str">
        <f>VLOOKUP(Таблица1[[#This Row],[Region]],Таблица5[],2,FALSE)</f>
        <v>Cassandra Brandow</v>
      </c>
      <c r="W4245" s="19" t="str">
        <f>IFERROR(VLOOKUP(Таблица1[[#This Row],[Order ID]],Таблица4[],2,FALSE),"")</f>
        <v/>
      </c>
      <c r="X4245" s="19">
        <f>NOT(IFERROR(VLOOKUP(Таблица1[[#This Row],[Order ID]],Таблица4[],2,FALSE),0))*1</f>
        <v>1</v>
      </c>
      <c r="Y4245" s="19">
        <f>IF(SUMPRODUCT(($F$2:$F4245=F4245)*1)&gt;1,0,1)</f>
        <v>0</v>
      </c>
    </row>
    <row r="4246" spans="1:25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9" t="str">
        <f>VLOOKUP(Таблица1[[#This Row],[Region]],Таблица5[],2,FALSE)</f>
        <v>Anna Andreadi</v>
      </c>
      <c r="W4246" s="19" t="str">
        <f>IFERROR(VLOOKUP(Таблица1[[#This Row],[Order ID]],Таблица4[],2,FALSE),"")</f>
        <v/>
      </c>
      <c r="X4246" s="19">
        <f>NOT(IFERROR(VLOOKUP(Таблица1[[#This Row],[Order ID]],Таблица4[],2,FALSE),0))*1</f>
        <v>1</v>
      </c>
      <c r="Y4246" s="19">
        <f>IF(SUMPRODUCT(($F$2:$F4246=F4246)*1)&gt;1,0,1)</f>
        <v>0</v>
      </c>
    </row>
    <row r="4247" spans="1:25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9" t="str">
        <f>VLOOKUP(Таблица1[[#This Row],[Region]],Таблица5[],2,FALSE)</f>
        <v>Chuck Magee</v>
      </c>
      <c r="W4247" s="19" t="str">
        <f>IFERROR(VLOOKUP(Таблица1[[#This Row],[Order ID]],Таблица4[],2,FALSE),"")</f>
        <v/>
      </c>
      <c r="X4247" s="19">
        <f>NOT(IFERROR(VLOOKUP(Таблица1[[#This Row],[Order ID]],Таблица4[],2,FALSE),0))*1</f>
        <v>1</v>
      </c>
      <c r="Y4247" s="19">
        <f>IF(SUMPRODUCT(($F$2:$F4247=F4247)*1)&gt;1,0,1)</f>
        <v>0</v>
      </c>
    </row>
    <row r="4248" spans="1:25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9" t="str">
        <f>VLOOKUP(Таблица1[[#This Row],[Region]],Таблица5[],2,FALSE)</f>
        <v>Chuck Magee</v>
      </c>
      <c r="W4248" s="19" t="str">
        <f>IFERROR(VLOOKUP(Таблица1[[#This Row],[Order ID]],Таблица4[],2,FALSE),"")</f>
        <v/>
      </c>
      <c r="X4248" s="19">
        <f>NOT(IFERROR(VLOOKUP(Таблица1[[#This Row],[Order ID]],Таблица4[],2,FALSE),0))*1</f>
        <v>1</v>
      </c>
      <c r="Y4248" s="19">
        <f>IF(SUMPRODUCT(($F$2:$F4248=F4248)*1)&gt;1,0,1)</f>
        <v>0</v>
      </c>
    </row>
    <row r="4249" spans="1:25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9" t="str">
        <f>VLOOKUP(Таблица1[[#This Row],[Region]],Таблица5[],2,FALSE)</f>
        <v>Chuck Magee</v>
      </c>
      <c r="W4249" s="19" t="str">
        <f>IFERROR(VLOOKUP(Таблица1[[#This Row],[Order ID]],Таблица4[],2,FALSE),"")</f>
        <v/>
      </c>
      <c r="X4249" s="19">
        <f>NOT(IFERROR(VLOOKUP(Таблица1[[#This Row],[Order ID]],Таблица4[],2,FALSE),0))*1</f>
        <v>1</v>
      </c>
      <c r="Y4249" s="19">
        <f>IF(SUMPRODUCT(($F$2:$F4249=F4249)*1)&gt;1,0,1)</f>
        <v>0</v>
      </c>
    </row>
    <row r="4250" spans="1:25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9" t="str">
        <f>VLOOKUP(Таблица1[[#This Row],[Region]],Таблица5[],2,FALSE)</f>
        <v>Chuck Magee</v>
      </c>
      <c r="W4250" s="19" t="str">
        <f>IFERROR(VLOOKUP(Таблица1[[#This Row],[Order ID]],Таблица4[],2,FALSE),"")</f>
        <v/>
      </c>
      <c r="X4250" s="19">
        <f>NOT(IFERROR(VLOOKUP(Таблица1[[#This Row],[Order ID]],Таблица4[],2,FALSE),0))*1</f>
        <v>1</v>
      </c>
      <c r="Y4250" s="19">
        <f>IF(SUMPRODUCT(($F$2:$F4250=F4250)*1)&gt;1,0,1)</f>
        <v>0</v>
      </c>
    </row>
    <row r="4251" spans="1:25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9" t="str">
        <f>VLOOKUP(Таблица1[[#This Row],[Region]],Таблица5[],2,FALSE)</f>
        <v>Chuck Magee</v>
      </c>
      <c r="W4251" s="19" t="str">
        <f>IFERROR(VLOOKUP(Таблица1[[#This Row],[Order ID]],Таблица4[],2,FALSE),"")</f>
        <v/>
      </c>
      <c r="X4251" s="19">
        <f>NOT(IFERROR(VLOOKUP(Таблица1[[#This Row],[Order ID]],Таблица4[],2,FALSE),0))*1</f>
        <v>1</v>
      </c>
      <c r="Y4251" s="19">
        <f>IF(SUMPRODUCT(($F$2:$F4251=F4251)*1)&gt;1,0,1)</f>
        <v>0</v>
      </c>
    </row>
    <row r="4252" spans="1:25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9" t="str">
        <f>VLOOKUP(Таблица1[[#This Row],[Region]],Таблица5[],2,FALSE)</f>
        <v>Chuck Magee</v>
      </c>
      <c r="W4252" s="19" t="str">
        <f>IFERROR(VLOOKUP(Таблица1[[#This Row],[Order ID]],Таблица4[],2,FALSE),"")</f>
        <v/>
      </c>
      <c r="X4252" s="19">
        <f>NOT(IFERROR(VLOOKUP(Таблица1[[#This Row],[Order ID]],Таблица4[],2,FALSE),0))*1</f>
        <v>1</v>
      </c>
      <c r="Y4252" s="19">
        <f>IF(SUMPRODUCT(($F$2:$F4252=F4252)*1)&gt;1,0,1)</f>
        <v>1</v>
      </c>
    </row>
    <row r="4253" spans="1:25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9" t="str">
        <f>VLOOKUP(Таблица1[[#This Row],[Region]],Таблица5[],2,FALSE)</f>
        <v>Cassandra Brandow</v>
      </c>
      <c r="W4253" s="19" t="str">
        <f>IFERROR(VLOOKUP(Таблица1[[#This Row],[Order ID]],Таблица4[],2,FALSE),"")</f>
        <v/>
      </c>
      <c r="X4253" s="19">
        <f>NOT(IFERROR(VLOOKUP(Таблица1[[#This Row],[Order ID]],Таблица4[],2,FALSE),0))*1</f>
        <v>1</v>
      </c>
      <c r="Y4253" s="19">
        <f>IF(SUMPRODUCT(($F$2:$F4253=F4253)*1)&gt;1,0,1)</f>
        <v>0</v>
      </c>
    </row>
    <row r="4254" spans="1:25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9" t="str">
        <f>VLOOKUP(Таблица1[[#This Row],[Region]],Таблица5[],2,FALSE)</f>
        <v>Cassandra Brandow</v>
      </c>
      <c r="W4254" s="19" t="str">
        <f>IFERROR(VLOOKUP(Таблица1[[#This Row],[Order ID]],Таблица4[],2,FALSE),"")</f>
        <v/>
      </c>
      <c r="X4254" s="19">
        <f>NOT(IFERROR(VLOOKUP(Таблица1[[#This Row],[Order ID]],Таблица4[],2,FALSE),0))*1</f>
        <v>1</v>
      </c>
      <c r="Y4254" s="19">
        <f>IF(SUMPRODUCT(($F$2:$F4254=F4254)*1)&gt;1,0,1)</f>
        <v>0</v>
      </c>
    </row>
    <row r="4255" spans="1:25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9" t="str">
        <f>VLOOKUP(Таблица1[[#This Row],[Region]],Таблица5[],2,FALSE)</f>
        <v>Cassandra Brandow</v>
      </c>
      <c r="W4255" s="19" t="str">
        <f>IFERROR(VLOOKUP(Таблица1[[#This Row],[Order ID]],Таблица4[],2,FALSE),"")</f>
        <v/>
      </c>
      <c r="X4255" s="19">
        <f>NOT(IFERROR(VLOOKUP(Таблица1[[#This Row],[Order ID]],Таблица4[],2,FALSE),0))*1</f>
        <v>1</v>
      </c>
      <c r="Y4255" s="19">
        <f>IF(SUMPRODUCT(($F$2:$F4255=F4255)*1)&gt;1,0,1)</f>
        <v>0</v>
      </c>
    </row>
    <row r="4256" spans="1:25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9" t="str">
        <f>VLOOKUP(Таблица1[[#This Row],[Region]],Таблица5[],2,FALSE)</f>
        <v>Kelly Williams</v>
      </c>
      <c r="W4256" s="19" t="str">
        <f>IFERROR(VLOOKUP(Таблица1[[#This Row],[Order ID]],Таблица4[],2,FALSE),"")</f>
        <v/>
      </c>
      <c r="X4256" s="19">
        <f>NOT(IFERROR(VLOOKUP(Таблица1[[#This Row],[Order ID]],Таблица4[],2,FALSE),0))*1</f>
        <v>1</v>
      </c>
      <c r="Y4256" s="19">
        <f>IF(SUMPRODUCT(($F$2:$F4256=F4256)*1)&gt;1,0,1)</f>
        <v>0</v>
      </c>
    </row>
    <row r="4257" spans="1:25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9" t="str">
        <f>VLOOKUP(Таблица1[[#This Row],[Region]],Таблица5[],2,FALSE)</f>
        <v>Kelly Williams</v>
      </c>
      <c r="W4257" s="19" t="str">
        <f>IFERROR(VLOOKUP(Таблица1[[#This Row],[Order ID]],Таблица4[],2,FALSE),"")</f>
        <v/>
      </c>
      <c r="X4257" s="19">
        <f>NOT(IFERROR(VLOOKUP(Таблица1[[#This Row],[Order ID]],Таблица4[],2,FALSE),0))*1</f>
        <v>1</v>
      </c>
      <c r="Y4257" s="19">
        <f>IF(SUMPRODUCT(($F$2:$F4257=F4257)*1)&gt;1,0,1)</f>
        <v>0</v>
      </c>
    </row>
    <row r="4258" spans="1:25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9" t="str">
        <f>VLOOKUP(Таблица1[[#This Row],[Region]],Таблица5[],2,FALSE)</f>
        <v>Kelly Williams</v>
      </c>
      <c r="W4258" s="19" t="str">
        <f>IFERROR(VLOOKUP(Таблица1[[#This Row],[Order ID]],Таблица4[],2,FALSE),"")</f>
        <v/>
      </c>
      <c r="X4258" s="19">
        <f>NOT(IFERROR(VLOOKUP(Таблица1[[#This Row],[Order ID]],Таблица4[],2,FALSE),0))*1</f>
        <v>1</v>
      </c>
      <c r="Y4258" s="19">
        <f>IF(SUMPRODUCT(($F$2:$F4258=F4258)*1)&gt;1,0,1)</f>
        <v>0</v>
      </c>
    </row>
    <row r="4259" spans="1:25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9" t="str">
        <f>VLOOKUP(Таблица1[[#This Row],[Region]],Таблица5[],2,FALSE)</f>
        <v>Anna Andreadi</v>
      </c>
      <c r="W4259" s="19" t="str">
        <f>IFERROR(VLOOKUP(Таблица1[[#This Row],[Order ID]],Таблица4[],2,FALSE),"")</f>
        <v/>
      </c>
      <c r="X4259" s="19">
        <f>NOT(IFERROR(VLOOKUP(Таблица1[[#This Row],[Order ID]],Таблица4[],2,FALSE),0))*1</f>
        <v>1</v>
      </c>
      <c r="Y4259" s="19">
        <f>IF(SUMPRODUCT(($F$2:$F4259=F4259)*1)&gt;1,0,1)</f>
        <v>0</v>
      </c>
    </row>
    <row r="4260" spans="1:25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9" t="str">
        <f>VLOOKUP(Таблица1[[#This Row],[Region]],Таблица5[],2,FALSE)</f>
        <v>Anna Andreadi</v>
      </c>
      <c r="W4260" s="19" t="str">
        <f>IFERROR(VLOOKUP(Таблица1[[#This Row],[Order ID]],Таблица4[],2,FALSE),"")</f>
        <v/>
      </c>
      <c r="X4260" s="19">
        <f>NOT(IFERROR(VLOOKUP(Таблица1[[#This Row],[Order ID]],Таблица4[],2,FALSE),0))*1</f>
        <v>1</v>
      </c>
      <c r="Y4260" s="19">
        <f>IF(SUMPRODUCT(($F$2:$F4260=F4260)*1)&gt;1,0,1)</f>
        <v>0</v>
      </c>
    </row>
    <row r="4261" spans="1:25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9" t="str">
        <f>VLOOKUP(Таблица1[[#This Row],[Region]],Таблица5[],2,FALSE)</f>
        <v>Chuck Magee</v>
      </c>
      <c r="W4261" s="19" t="str">
        <f>IFERROR(VLOOKUP(Таблица1[[#This Row],[Order ID]],Таблица4[],2,FALSE),"")</f>
        <v/>
      </c>
      <c r="X4261" s="19">
        <f>NOT(IFERROR(VLOOKUP(Таблица1[[#This Row],[Order ID]],Таблица4[],2,FALSE),0))*1</f>
        <v>1</v>
      </c>
      <c r="Y4261" s="19">
        <f>IF(SUMPRODUCT(($F$2:$F4261=F4261)*1)&gt;1,0,1)</f>
        <v>0</v>
      </c>
    </row>
    <row r="4262" spans="1:25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9" t="str">
        <f>VLOOKUP(Таблица1[[#This Row],[Region]],Таблица5[],2,FALSE)</f>
        <v>Chuck Magee</v>
      </c>
      <c r="W4262" s="19" t="str">
        <f>IFERROR(VLOOKUP(Таблица1[[#This Row],[Order ID]],Таблица4[],2,FALSE),"")</f>
        <v/>
      </c>
      <c r="X4262" s="19">
        <f>NOT(IFERROR(VLOOKUP(Таблица1[[#This Row],[Order ID]],Таблица4[],2,FALSE),0))*1</f>
        <v>1</v>
      </c>
      <c r="Y4262" s="19">
        <f>IF(SUMPRODUCT(($F$2:$F4262=F4262)*1)&gt;1,0,1)</f>
        <v>0</v>
      </c>
    </row>
    <row r="4263" spans="1:25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9" t="str">
        <f>VLOOKUP(Таблица1[[#This Row],[Region]],Таблица5[],2,FALSE)</f>
        <v>Kelly Williams</v>
      </c>
      <c r="W4263" s="19" t="str">
        <f>IFERROR(VLOOKUP(Таблица1[[#This Row],[Order ID]],Таблица4[],2,FALSE),"")</f>
        <v/>
      </c>
      <c r="X4263" s="19">
        <f>NOT(IFERROR(VLOOKUP(Таблица1[[#This Row],[Order ID]],Таблица4[],2,FALSE),0))*1</f>
        <v>1</v>
      </c>
      <c r="Y4263" s="19">
        <f>IF(SUMPRODUCT(($F$2:$F4263=F4263)*1)&gt;1,0,1)</f>
        <v>0</v>
      </c>
    </row>
    <row r="4264" spans="1:25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9" t="str">
        <f>VLOOKUP(Таблица1[[#This Row],[Region]],Таблица5[],2,FALSE)</f>
        <v>Cassandra Brandow</v>
      </c>
      <c r="W4264" s="19" t="str">
        <f>IFERROR(VLOOKUP(Таблица1[[#This Row],[Order ID]],Таблица4[],2,FALSE),"")</f>
        <v/>
      </c>
      <c r="X4264" s="19">
        <f>NOT(IFERROR(VLOOKUP(Таблица1[[#This Row],[Order ID]],Таблица4[],2,FALSE),0))*1</f>
        <v>1</v>
      </c>
      <c r="Y4264" s="19">
        <f>IF(SUMPRODUCT(($F$2:$F4264=F4264)*1)&gt;1,0,1)</f>
        <v>0</v>
      </c>
    </row>
    <row r="4265" spans="1:25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9" t="str">
        <f>VLOOKUP(Таблица1[[#This Row],[Region]],Таблица5[],2,FALSE)</f>
        <v>Chuck Magee</v>
      </c>
      <c r="W4265" s="19" t="str">
        <f>IFERROR(VLOOKUP(Таблица1[[#This Row],[Order ID]],Таблица4[],2,FALSE),"")</f>
        <v/>
      </c>
      <c r="X4265" s="19">
        <f>NOT(IFERROR(VLOOKUP(Таблица1[[#This Row],[Order ID]],Таблица4[],2,FALSE),0))*1</f>
        <v>1</v>
      </c>
      <c r="Y4265" s="19">
        <f>IF(SUMPRODUCT(($F$2:$F4265=F4265)*1)&gt;1,0,1)</f>
        <v>0</v>
      </c>
    </row>
    <row r="4266" spans="1:25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9" t="str">
        <f>VLOOKUP(Таблица1[[#This Row],[Region]],Таблица5[],2,FALSE)</f>
        <v>Kelly Williams</v>
      </c>
      <c r="W4266" s="19" t="str">
        <f>IFERROR(VLOOKUP(Таблица1[[#This Row],[Order ID]],Таблица4[],2,FALSE),"")</f>
        <v/>
      </c>
      <c r="X4266" s="19">
        <f>NOT(IFERROR(VLOOKUP(Таблица1[[#This Row],[Order ID]],Таблица4[],2,FALSE),0))*1</f>
        <v>1</v>
      </c>
      <c r="Y4266" s="19">
        <f>IF(SUMPRODUCT(($F$2:$F4266=F4266)*1)&gt;1,0,1)</f>
        <v>0</v>
      </c>
    </row>
    <row r="4267" spans="1:25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9" t="str">
        <f>VLOOKUP(Таблица1[[#This Row],[Region]],Таблица5[],2,FALSE)</f>
        <v>Kelly Williams</v>
      </c>
      <c r="W4267" s="19" t="str">
        <f>IFERROR(VLOOKUP(Таблица1[[#This Row],[Order ID]],Таблица4[],2,FALSE),"")</f>
        <v/>
      </c>
      <c r="X4267" s="19">
        <f>NOT(IFERROR(VLOOKUP(Таблица1[[#This Row],[Order ID]],Таблица4[],2,FALSE),0))*1</f>
        <v>1</v>
      </c>
      <c r="Y4267" s="19">
        <f>IF(SUMPRODUCT(($F$2:$F4267=F4267)*1)&gt;1,0,1)</f>
        <v>0</v>
      </c>
    </row>
    <row r="4268" spans="1:25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9" t="str">
        <f>VLOOKUP(Таблица1[[#This Row],[Region]],Таблица5[],2,FALSE)</f>
        <v>Kelly Williams</v>
      </c>
      <c r="W4268" s="19" t="str">
        <f>IFERROR(VLOOKUP(Таблица1[[#This Row],[Order ID]],Таблица4[],2,FALSE),"")</f>
        <v/>
      </c>
      <c r="X4268" s="19">
        <f>NOT(IFERROR(VLOOKUP(Таблица1[[#This Row],[Order ID]],Таблица4[],2,FALSE),0))*1</f>
        <v>1</v>
      </c>
      <c r="Y4268" s="19">
        <f>IF(SUMPRODUCT(($F$2:$F4268=F4268)*1)&gt;1,0,1)</f>
        <v>0</v>
      </c>
    </row>
    <row r="4269" spans="1:25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9" t="str">
        <f>VLOOKUP(Таблица1[[#This Row],[Region]],Таблица5[],2,FALSE)</f>
        <v>Kelly Williams</v>
      </c>
      <c r="W4269" s="19" t="str">
        <f>IFERROR(VLOOKUP(Таблица1[[#This Row],[Order ID]],Таблица4[],2,FALSE),"")</f>
        <v/>
      </c>
      <c r="X4269" s="19">
        <f>NOT(IFERROR(VLOOKUP(Таблица1[[#This Row],[Order ID]],Таблица4[],2,FALSE),0))*1</f>
        <v>1</v>
      </c>
      <c r="Y4269" s="19">
        <f>IF(SUMPRODUCT(($F$2:$F4269=F4269)*1)&gt;1,0,1)</f>
        <v>0</v>
      </c>
    </row>
    <row r="4270" spans="1:25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9" t="str">
        <f>VLOOKUP(Таблица1[[#This Row],[Region]],Таблица5[],2,FALSE)</f>
        <v>Kelly Williams</v>
      </c>
      <c r="W4270" s="19" t="str">
        <f>IFERROR(VLOOKUP(Таблица1[[#This Row],[Order ID]],Таблица4[],2,FALSE),"")</f>
        <v/>
      </c>
      <c r="X4270" s="19">
        <f>NOT(IFERROR(VLOOKUP(Таблица1[[#This Row],[Order ID]],Таблица4[],2,FALSE),0))*1</f>
        <v>1</v>
      </c>
      <c r="Y4270" s="19">
        <f>IF(SUMPRODUCT(($F$2:$F4270=F4270)*1)&gt;1,0,1)</f>
        <v>0</v>
      </c>
    </row>
    <row r="4271" spans="1:25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9" t="str">
        <f>VLOOKUP(Таблица1[[#This Row],[Region]],Таблица5[],2,FALSE)</f>
        <v>Anna Andreadi</v>
      </c>
      <c r="W4271" s="19" t="str">
        <f>IFERROR(VLOOKUP(Таблица1[[#This Row],[Order ID]],Таблица4[],2,FALSE),"")</f>
        <v/>
      </c>
      <c r="X4271" s="19">
        <f>NOT(IFERROR(VLOOKUP(Таблица1[[#This Row],[Order ID]],Таблица4[],2,FALSE),0))*1</f>
        <v>1</v>
      </c>
      <c r="Y4271" s="19">
        <f>IF(SUMPRODUCT(($F$2:$F4271=F4271)*1)&gt;1,0,1)</f>
        <v>0</v>
      </c>
    </row>
    <row r="4272" spans="1:25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9" t="str">
        <f>VLOOKUP(Таблица1[[#This Row],[Region]],Таблица5[],2,FALSE)</f>
        <v>Cassandra Brandow</v>
      </c>
      <c r="W4272" s="19" t="str">
        <f>IFERROR(VLOOKUP(Таблица1[[#This Row],[Order ID]],Таблица4[],2,FALSE),"")</f>
        <v/>
      </c>
      <c r="X4272" s="19">
        <f>NOT(IFERROR(VLOOKUP(Таблица1[[#This Row],[Order ID]],Таблица4[],2,FALSE),0))*1</f>
        <v>1</v>
      </c>
      <c r="Y4272" s="19">
        <f>IF(SUMPRODUCT(($F$2:$F4272=F4272)*1)&gt;1,0,1)</f>
        <v>1</v>
      </c>
    </row>
    <row r="4273" spans="1:25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9" t="str">
        <f>VLOOKUP(Таблица1[[#This Row],[Region]],Таблица5[],2,FALSE)</f>
        <v>Chuck Magee</v>
      </c>
      <c r="W4273" s="19" t="str">
        <f>IFERROR(VLOOKUP(Таблица1[[#This Row],[Order ID]],Таблица4[],2,FALSE),"")</f>
        <v/>
      </c>
      <c r="X4273" s="19">
        <f>NOT(IFERROR(VLOOKUP(Таблица1[[#This Row],[Order ID]],Таблица4[],2,FALSE),0))*1</f>
        <v>1</v>
      </c>
      <c r="Y4273" s="19">
        <f>IF(SUMPRODUCT(($F$2:$F4273=F4273)*1)&gt;1,0,1)</f>
        <v>0</v>
      </c>
    </row>
    <row r="4274" spans="1:25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9" t="str">
        <f>VLOOKUP(Таблица1[[#This Row],[Region]],Таблица5[],2,FALSE)</f>
        <v>Anna Andreadi</v>
      </c>
      <c r="W4274" s="19" t="str">
        <f>IFERROR(VLOOKUP(Таблица1[[#This Row],[Order ID]],Таблица4[],2,FALSE),"")</f>
        <v/>
      </c>
      <c r="X4274" s="19">
        <f>NOT(IFERROR(VLOOKUP(Таблица1[[#This Row],[Order ID]],Таблица4[],2,FALSE),0))*1</f>
        <v>1</v>
      </c>
      <c r="Y4274" s="19">
        <f>IF(SUMPRODUCT(($F$2:$F4274=F4274)*1)&gt;1,0,1)</f>
        <v>0</v>
      </c>
    </row>
    <row r="4275" spans="1:25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9" t="str">
        <f>VLOOKUP(Таблица1[[#This Row],[Region]],Таблица5[],2,FALSE)</f>
        <v>Anna Andreadi</v>
      </c>
      <c r="W4275" s="19" t="str">
        <f>IFERROR(VLOOKUP(Таблица1[[#This Row],[Order ID]],Таблица4[],2,FALSE),"")</f>
        <v/>
      </c>
      <c r="X4275" s="19">
        <f>NOT(IFERROR(VLOOKUP(Таблица1[[#This Row],[Order ID]],Таблица4[],2,FALSE),0))*1</f>
        <v>1</v>
      </c>
      <c r="Y4275" s="19">
        <f>IF(SUMPRODUCT(($F$2:$F4275=F4275)*1)&gt;1,0,1)</f>
        <v>0</v>
      </c>
    </row>
    <row r="4276" spans="1:25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9" t="str">
        <f>VLOOKUP(Таблица1[[#This Row],[Region]],Таблица5[],2,FALSE)</f>
        <v>Anna Andreadi</v>
      </c>
      <c r="W4276" s="19" t="str">
        <f>IFERROR(VLOOKUP(Таблица1[[#This Row],[Order ID]],Таблица4[],2,FALSE),"")</f>
        <v/>
      </c>
      <c r="X4276" s="19">
        <f>NOT(IFERROR(VLOOKUP(Таблица1[[#This Row],[Order ID]],Таблица4[],2,FALSE),0))*1</f>
        <v>1</v>
      </c>
      <c r="Y4276" s="19">
        <f>IF(SUMPRODUCT(($F$2:$F4276=F4276)*1)&gt;1,0,1)</f>
        <v>0</v>
      </c>
    </row>
    <row r="4277" spans="1:25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9" t="str">
        <f>VLOOKUP(Таблица1[[#This Row],[Region]],Таблица5[],2,FALSE)</f>
        <v>Kelly Williams</v>
      </c>
      <c r="W4277" s="19" t="str">
        <f>IFERROR(VLOOKUP(Таблица1[[#This Row],[Order ID]],Таблица4[],2,FALSE),"")</f>
        <v/>
      </c>
      <c r="X4277" s="19">
        <f>NOT(IFERROR(VLOOKUP(Таблица1[[#This Row],[Order ID]],Таблица4[],2,FALSE),0))*1</f>
        <v>1</v>
      </c>
      <c r="Y4277" s="19">
        <f>IF(SUMPRODUCT(($F$2:$F4277=F4277)*1)&gt;1,0,1)</f>
        <v>0</v>
      </c>
    </row>
    <row r="4278" spans="1:25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9" t="str">
        <f>VLOOKUP(Таблица1[[#This Row],[Region]],Таблица5[],2,FALSE)</f>
        <v>Anna Andreadi</v>
      </c>
      <c r="W4278" s="19" t="str">
        <f>IFERROR(VLOOKUP(Таблица1[[#This Row],[Order ID]],Таблица4[],2,FALSE),"")</f>
        <v/>
      </c>
      <c r="X4278" s="19">
        <f>NOT(IFERROR(VLOOKUP(Таблица1[[#This Row],[Order ID]],Таблица4[],2,FALSE),0))*1</f>
        <v>1</v>
      </c>
      <c r="Y4278" s="19">
        <f>IF(SUMPRODUCT(($F$2:$F4278=F4278)*1)&gt;1,0,1)</f>
        <v>0</v>
      </c>
    </row>
    <row r="4279" spans="1:25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9" t="str">
        <f>VLOOKUP(Таблица1[[#This Row],[Region]],Таблица5[],2,FALSE)</f>
        <v>Chuck Magee</v>
      </c>
      <c r="W4279" s="19" t="str">
        <f>IFERROR(VLOOKUP(Таблица1[[#This Row],[Order ID]],Таблица4[],2,FALSE),"")</f>
        <v/>
      </c>
      <c r="X4279" s="19">
        <f>NOT(IFERROR(VLOOKUP(Таблица1[[#This Row],[Order ID]],Таблица4[],2,FALSE),0))*1</f>
        <v>1</v>
      </c>
      <c r="Y4279" s="19">
        <f>IF(SUMPRODUCT(($F$2:$F4279=F4279)*1)&gt;1,0,1)</f>
        <v>0</v>
      </c>
    </row>
    <row r="4280" spans="1:25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9" t="str">
        <f>VLOOKUP(Таблица1[[#This Row],[Region]],Таблица5[],2,FALSE)</f>
        <v>Chuck Magee</v>
      </c>
      <c r="W4280" s="19" t="str">
        <f>IFERROR(VLOOKUP(Таблица1[[#This Row],[Order ID]],Таблица4[],2,FALSE),"")</f>
        <v/>
      </c>
      <c r="X4280" s="19">
        <f>NOT(IFERROR(VLOOKUP(Таблица1[[#This Row],[Order ID]],Таблица4[],2,FALSE),0))*1</f>
        <v>1</v>
      </c>
      <c r="Y4280" s="19">
        <f>IF(SUMPRODUCT(($F$2:$F4280=F4280)*1)&gt;1,0,1)</f>
        <v>0</v>
      </c>
    </row>
    <row r="4281" spans="1:25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9" t="str">
        <f>VLOOKUP(Таблица1[[#This Row],[Region]],Таблица5[],2,FALSE)</f>
        <v>Chuck Magee</v>
      </c>
      <c r="W4281" s="19" t="str">
        <f>IFERROR(VLOOKUP(Таблица1[[#This Row],[Order ID]],Таблица4[],2,FALSE),"")</f>
        <v/>
      </c>
      <c r="X4281" s="19">
        <f>NOT(IFERROR(VLOOKUP(Таблица1[[#This Row],[Order ID]],Таблица4[],2,FALSE),0))*1</f>
        <v>1</v>
      </c>
      <c r="Y4281" s="19">
        <f>IF(SUMPRODUCT(($F$2:$F4281=F4281)*1)&gt;1,0,1)</f>
        <v>0</v>
      </c>
    </row>
    <row r="4282" spans="1:25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9" t="str">
        <f>VLOOKUP(Таблица1[[#This Row],[Region]],Таблица5[],2,FALSE)</f>
        <v>Chuck Magee</v>
      </c>
      <c r="W4282" s="19" t="str">
        <f>IFERROR(VLOOKUP(Таблица1[[#This Row],[Order ID]],Таблица4[],2,FALSE),"")</f>
        <v/>
      </c>
      <c r="X4282" s="19">
        <f>NOT(IFERROR(VLOOKUP(Таблица1[[#This Row],[Order ID]],Таблица4[],2,FALSE),0))*1</f>
        <v>1</v>
      </c>
      <c r="Y4282" s="19">
        <f>IF(SUMPRODUCT(($F$2:$F4282=F4282)*1)&gt;1,0,1)</f>
        <v>0</v>
      </c>
    </row>
    <row r="4283" spans="1:25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9" t="str">
        <f>VLOOKUP(Таблица1[[#This Row],[Region]],Таблица5[],2,FALSE)</f>
        <v>Chuck Magee</v>
      </c>
      <c r="W4283" s="19" t="str">
        <f>IFERROR(VLOOKUP(Таблица1[[#This Row],[Order ID]],Таблица4[],2,FALSE),"")</f>
        <v/>
      </c>
      <c r="X4283" s="19">
        <f>NOT(IFERROR(VLOOKUP(Таблица1[[#This Row],[Order ID]],Таблица4[],2,FALSE),0))*1</f>
        <v>1</v>
      </c>
      <c r="Y4283" s="19">
        <f>IF(SUMPRODUCT(($F$2:$F4283=F4283)*1)&gt;1,0,1)</f>
        <v>0</v>
      </c>
    </row>
    <row r="4284" spans="1:25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9" t="str">
        <f>VLOOKUP(Таблица1[[#This Row],[Region]],Таблица5[],2,FALSE)</f>
        <v>Kelly Williams</v>
      </c>
      <c r="W4284" s="19" t="str">
        <f>IFERROR(VLOOKUP(Таблица1[[#This Row],[Order ID]],Таблица4[],2,FALSE),"")</f>
        <v/>
      </c>
      <c r="X4284" s="19">
        <f>NOT(IFERROR(VLOOKUP(Таблица1[[#This Row],[Order ID]],Таблица4[],2,FALSE),0))*1</f>
        <v>1</v>
      </c>
      <c r="Y4284" s="19">
        <f>IF(SUMPRODUCT(($F$2:$F4284=F4284)*1)&gt;1,0,1)</f>
        <v>0</v>
      </c>
    </row>
    <row r="4285" spans="1:25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9" t="str">
        <f>VLOOKUP(Таблица1[[#This Row],[Region]],Таблица5[],2,FALSE)</f>
        <v>Kelly Williams</v>
      </c>
      <c r="W4285" s="19" t="str">
        <f>IFERROR(VLOOKUP(Таблица1[[#This Row],[Order ID]],Таблица4[],2,FALSE),"")</f>
        <v/>
      </c>
      <c r="X4285" s="19">
        <f>NOT(IFERROR(VLOOKUP(Таблица1[[#This Row],[Order ID]],Таблица4[],2,FALSE),0))*1</f>
        <v>1</v>
      </c>
      <c r="Y4285" s="19">
        <f>IF(SUMPRODUCT(($F$2:$F4285=F4285)*1)&gt;1,0,1)</f>
        <v>0</v>
      </c>
    </row>
    <row r="4286" spans="1:25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9" t="str">
        <f>VLOOKUP(Таблица1[[#This Row],[Region]],Таблица5[],2,FALSE)</f>
        <v>Kelly Williams</v>
      </c>
      <c r="W4286" s="19" t="str">
        <f>IFERROR(VLOOKUP(Таблица1[[#This Row],[Order ID]],Таблица4[],2,FALSE),"")</f>
        <v/>
      </c>
      <c r="X4286" s="19">
        <f>NOT(IFERROR(VLOOKUP(Таблица1[[#This Row],[Order ID]],Таблица4[],2,FALSE),0))*1</f>
        <v>1</v>
      </c>
      <c r="Y4286" s="19">
        <f>IF(SUMPRODUCT(($F$2:$F4286=F4286)*1)&gt;1,0,1)</f>
        <v>0</v>
      </c>
    </row>
    <row r="4287" spans="1:25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9" t="str">
        <f>VLOOKUP(Таблица1[[#This Row],[Region]],Таблица5[],2,FALSE)</f>
        <v>Kelly Williams</v>
      </c>
      <c r="W4287" s="19" t="str">
        <f>IFERROR(VLOOKUP(Таблица1[[#This Row],[Order ID]],Таблица4[],2,FALSE),"")</f>
        <v/>
      </c>
      <c r="X4287" s="19">
        <f>NOT(IFERROR(VLOOKUP(Таблица1[[#This Row],[Order ID]],Таблица4[],2,FALSE),0))*1</f>
        <v>1</v>
      </c>
      <c r="Y4287" s="19">
        <f>IF(SUMPRODUCT(($F$2:$F4287=F4287)*1)&gt;1,0,1)</f>
        <v>0</v>
      </c>
    </row>
    <row r="4288" spans="1:25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9" t="str">
        <f>VLOOKUP(Таблица1[[#This Row],[Region]],Таблица5[],2,FALSE)</f>
        <v>Kelly Williams</v>
      </c>
      <c r="W4288" s="19" t="str">
        <f>IFERROR(VLOOKUP(Таблица1[[#This Row],[Order ID]],Таблица4[],2,FALSE),"")</f>
        <v/>
      </c>
      <c r="X4288" s="19">
        <f>NOT(IFERROR(VLOOKUP(Таблица1[[#This Row],[Order ID]],Таблица4[],2,FALSE),0))*1</f>
        <v>1</v>
      </c>
      <c r="Y4288" s="19">
        <f>IF(SUMPRODUCT(($F$2:$F4288=F4288)*1)&gt;1,0,1)</f>
        <v>0</v>
      </c>
    </row>
    <row r="4289" spans="1:25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9" t="str">
        <f>VLOOKUP(Таблица1[[#This Row],[Region]],Таблица5[],2,FALSE)</f>
        <v>Cassandra Brandow</v>
      </c>
      <c r="W4289" s="19" t="str">
        <f>IFERROR(VLOOKUP(Таблица1[[#This Row],[Order ID]],Таблица4[],2,FALSE),"")</f>
        <v/>
      </c>
      <c r="X4289" s="19">
        <f>NOT(IFERROR(VLOOKUP(Таблица1[[#This Row],[Order ID]],Таблица4[],2,FALSE),0))*1</f>
        <v>1</v>
      </c>
      <c r="Y4289" s="19">
        <f>IF(SUMPRODUCT(($F$2:$F4289=F4289)*1)&gt;1,0,1)</f>
        <v>0</v>
      </c>
    </row>
    <row r="4290" spans="1:25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9" t="str">
        <f>VLOOKUP(Таблица1[[#This Row],[Region]],Таблица5[],2,FALSE)</f>
        <v>Kelly Williams</v>
      </c>
      <c r="W4290" s="19" t="str">
        <f>IFERROR(VLOOKUP(Таблица1[[#This Row],[Order ID]],Таблица4[],2,FALSE),"")</f>
        <v/>
      </c>
      <c r="X4290" s="19">
        <f>NOT(IFERROR(VLOOKUP(Таблица1[[#This Row],[Order ID]],Таблица4[],2,FALSE),0))*1</f>
        <v>1</v>
      </c>
      <c r="Y4290" s="19">
        <f>IF(SUMPRODUCT(($F$2:$F4290=F4290)*1)&gt;1,0,1)</f>
        <v>0</v>
      </c>
    </row>
    <row r="4291" spans="1:25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9" t="str">
        <f>VLOOKUP(Таблица1[[#This Row],[Region]],Таблица5[],2,FALSE)</f>
        <v>Kelly Williams</v>
      </c>
      <c r="W4291" s="19" t="str">
        <f>IFERROR(VLOOKUP(Таблица1[[#This Row],[Order ID]],Таблица4[],2,FALSE),"")</f>
        <v/>
      </c>
      <c r="X4291" s="19">
        <f>NOT(IFERROR(VLOOKUP(Таблица1[[#This Row],[Order ID]],Таблица4[],2,FALSE),0))*1</f>
        <v>1</v>
      </c>
      <c r="Y4291" s="19">
        <f>IF(SUMPRODUCT(($F$2:$F4291=F4291)*1)&gt;1,0,1)</f>
        <v>0</v>
      </c>
    </row>
    <row r="4292" spans="1:25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9" t="str">
        <f>VLOOKUP(Таблица1[[#This Row],[Region]],Таблица5[],2,FALSE)</f>
        <v>Anna Andreadi</v>
      </c>
      <c r="W4292" s="19" t="str">
        <f>IFERROR(VLOOKUP(Таблица1[[#This Row],[Order ID]],Таблица4[],2,FALSE),"")</f>
        <v/>
      </c>
      <c r="X4292" s="19">
        <f>NOT(IFERROR(VLOOKUP(Таблица1[[#This Row],[Order ID]],Таблица4[],2,FALSE),0))*1</f>
        <v>1</v>
      </c>
      <c r="Y4292" s="19">
        <f>IF(SUMPRODUCT(($F$2:$F4292=F4292)*1)&gt;1,0,1)</f>
        <v>0</v>
      </c>
    </row>
    <row r="4293" spans="1:25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9" t="str">
        <f>VLOOKUP(Таблица1[[#This Row],[Region]],Таблица5[],2,FALSE)</f>
        <v>Anna Andreadi</v>
      </c>
      <c r="W4293" s="19" t="str">
        <f>IFERROR(VLOOKUP(Таблица1[[#This Row],[Order ID]],Таблица4[],2,FALSE),"")</f>
        <v/>
      </c>
      <c r="X4293" s="19">
        <f>NOT(IFERROR(VLOOKUP(Таблица1[[#This Row],[Order ID]],Таблица4[],2,FALSE),0))*1</f>
        <v>1</v>
      </c>
      <c r="Y4293" s="19">
        <f>IF(SUMPRODUCT(($F$2:$F4293=F4293)*1)&gt;1,0,1)</f>
        <v>0</v>
      </c>
    </row>
    <row r="4294" spans="1:25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9" t="str">
        <f>VLOOKUP(Таблица1[[#This Row],[Region]],Таблица5[],2,FALSE)</f>
        <v>Anna Andreadi</v>
      </c>
      <c r="W4294" s="19" t="str">
        <f>IFERROR(VLOOKUP(Таблица1[[#This Row],[Order ID]],Таблица4[],2,FALSE),"")</f>
        <v/>
      </c>
      <c r="X4294" s="19">
        <f>NOT(IFERROR(VLOOKUP(Таблица1[[#This Row],[Order ID]],Таблица4[],2,FALSE),0))*1</f>
        <v>1</v>
      </c>
      <c r="Y4294" s="19">
        <f>IF(SUMPRODUCT(($F$2:$F4294=F4294)*1)&gt;1,0,1)</f>
        <v>0</v>
      </c>
    </row>
    <row r="4295" spans="1:25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9" t="str">
        <f>VLOOKUP(Таблица1[[#This Row],[Region]],Таблица5[],2,FALSE)</f>
        <v>Chuck Magee</v>
      </c>
      <c r="W4295" s="19" t="str">
        <f>IFERROR(VLOOKUP(Таблица1[[#This Row],[Order ID]],Таблица4[],2,FALSE),"")</f>
        <v/>
      </c>
      <c r="X4295" s="19">
        <f>NOT(IFERROR(VLOOKUP(Таблица1[[#This Row],[Order ID]],Таблица4[],2,FALSE),0))*1</f>
        <v>1</v>
      </c>
      <c r="Y4295" s="19">
        <f>IF(SUMPRODUCT(($F$2:$F4295=F4295)*1)&gt;1,0,1)</f>
        <v>0</v>
      </c>
    </row>
    <row r="4296" spans="1:25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9" t="str">
        <f>VLOOKUP(Таблица1[[#This Row],[Region]],Таблица5[],2,FALSE)</f>
        <v>Anna Andreadi</v>
      </c>
      <c r="W4296" s="19" t="str">
        <f>IFERROR(VLOOKUP(Таблица1[[#This Row],[Order ID]],Таблица4[],2,FALSE),"")</f>
        <v/>
      </c>
      <c r="X4296" s="19">
        <f>NOT(IFERROR(VLOOKUP(Таблица1[[#This Row],[Order ID]],Таблица4[],2,FALSE),0))*1</f>
        <v>1</v>
      </c>
      <c r="Y4296" s="19">
        <f>IF(SUMPRODUCT(($F$2:$F4296=F4296)*1)&gt;1,0,1)</f>
        <v>0</v>
      </c>
    </row>
    <row r="4297" spans="1:25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9" t="str">
        <f>VLOOKUP(Таблица1[[#This Row],[Region]],Таблица5[],2,FALSE)</f>
        <v>Anna Andreadi</v>
      </c>
      <c r="W4297" s="19" t="str">
        <f>IFERROR(VLOOKUP(Таблица1[[#This Row],[Order ID]],Таблица4[],2,FALSE),"")</f>
        <v/>
      </c>
      <c r="X4297" s="19">
        <f>NOT(IFERROR(VLOOKUP(Таблица1[[#This Row],[Order ID]],Таблица4[],2,FALSE),0))*1</f>
        <v>1</v>
      </c>
      <c r="Y4297" s="19">
        <f>IF(SUMPRODUCT(($F$2:$F4297=F4297)*1)&gt;1,0,1)</f>
        <v>0</v>
      </c>
    </row>
    <row r="4298" spans="1:25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9" t="str">
        <f>VLOOKUP(Таблица1[[#This Row],[Region]],Таблица5[],2,FALSE)</f>
        <v>Anna Andreadi</v>
      </c>
      <c r="W4298" s="19" t="str">
        <f>IFERROR(VLOOKUP(Таблица1[[#This Row],[Order ID]],Таблица4[],2,FALSE),"")</f>
        <v/>
      </c>
      <c r="X4298" s="19">
        <f>NOT(IFERROR(VLOOKUP(Таблица1[[#This Row],[Order ID]],Таблица4[],2,FALSE),0))*1</f>
        <v>1</v>
      </c>
      <c r="Y4298" s="19">
        <f>IF(SUMPRODUCT(($F$2:$F4298=F4298)*1)&gt;1,0,1)</f>
        <v>0</v>
      </c>
    </row>
    <row r="4299" spans="1:25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9" t="str">
        <f>VLOOKUP(Таблица1[[#This Row],[Region]],Таблица5[],2,FALSE)</f>
        <v>Cassandra Brandow</v>
      </c>
      <c r="W4299" s="19" t="str">
        <f>IFERROR(VLOOKUP(Таблица1[[#This Row],[Order ID]],Таблица4[],2,FALSE),"")</f>
        <v/>
      </c>
      <c r="X4299" s="19">
        <f>NOT(IFERROR(VLOOKUP(Таблица1[[#This Row],[Order ID]],Таблица4[],2,FALSE),0))*1</f>
        <v>1</v>
      </c>
      <c r="Y4299" s="19">
        <f>IF(SUMPRODUCT(($F$2:$F4299=F4299)*1)&gt;1,0,1)</f>
        <v>0</v>
      </c>
    </row>
    <row r="4300" spans="1:25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9" t="str">
        <f>VLOOKUP(Таблица1[[#This Row],[Region]],Таблица5[],2,FALSE)</f>
        <v>Cassandra Brandow</v>
      </c>
      <c r="W4300" s="19" t="str">
        <f>IFERROR(VLOOKUP(Таблица1[[#This Row],[Order ID]],Таблица4[],2,FALSE),"")</f>
        <v/>
      </c>
      <c r="X4300" s="19">
        <f>NOT(IFERROR(VLOOKUP(Таблица1[[#This Row],[Order ID]],Таблица4[],2,FALSE),0))*1</f>
        <v>1</v>
      </c>
      <c r="Y4300" s="19">
        <f>IF(SUMPRODUCT(($F$2:$F4300=F4300)*1)&gt;1,0,1)</f>
        <v>0</v>
      </c>
    </row>
    <row r="4301" spans="1:25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9" t="str">
        <f>VLOOKUP(Таблица1[[#This Row],[Region]],Таблица5[],2,FALSE)</f>
        <v>Cassandra Brandow</v>
      </c>
      <c r="W4301" s="19" t="str">
        <f>IFERROR(VLOOKUP(Таблица1[[#This Row],[Order ID]],Таблица4[],2,FALSE),"")</f>
        <v/>
      </c>
      <c r="X4301" s="19">
        <f>NOT(IFERROR(VLOOKUP(Таблица1[[#This Row],[Order ID]],Таблица4[],2,FALSE),0))*1</f>
        <v>1</v>
      </c>
      <c r="Y4301" s="19">
        <f>IF(SUMPRODUCT(($F$2:$F4301=F4301)*1)&gt;1,0,1)</f>
        <v>0</v>
      </c>
    </row>
    <row r="4302" spans="1:25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9" t="str">
        <f>VLOOKUP(Таблица1[[#This Row],[Region]],Таблица5[],2,FALSE)</f>
        <v>Cassandra Brandow</v>
      </c>
      <c r="W4302" s="19" t="str">
        <f>IFERROR(VLOOKUP(Таблица1[[#This Row],[Order ID]],Таблица4[],2,FALSE),"")</f>
        <v/>
      </c>
      <c r="X4302" s="19">
        <f>NOT(IFERROR(VLOOKUP(Таблица1[[#This Row],[Order ID]],Таблица4[],2,FALSE),0))*1</f>
        <v>1</v>
      </c>
      <c r="Y4302" s="19">
        <f>IF(SUMPRODUCT(($F$2:$F4302=F4302)*1)&gt;1,0,1)</f>
        <v>0</v>
      </c>
    </row>
    <row r="4303" spans="1:25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9" t="str">
        <f>VLOOKUP(Таблица1[[#This Row],[Region]],Таблица5[],2,FALSE)</f>
        <v>Cassandra Brandow</v>
      </c>
      <c r="W4303" s="19" t="str">
        <f>IFERROR(VLOOKUP(Таблица1[[#This Row],[Order ID]],Таблица4[],2,FALSE),"")</f>
        <v/>
      </c>
      <c r="X4303" s="19">
        <f>NOT(IFERROR(VLOOKUP(Таблица1[[#This Row],[Order ID]],Таблица4[],2,FALSE),0))*1</f>
        <v>1</v>
      </c>
      <c r="Y4303" s="19">
        <f>IF(SUMPRODUCT(($F$2:$F4303=F4303)*1)&gt;1,0,1)</f>
        <v>0</v>
      </c>
    </row>
    <row r="4304" spans="1:25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9" t="str">
        <f>VLOOKUP(Таблица1[[#This Row],[Region]],Таблица5[],2,FALSE)</f>
        <v>Chuck Magee</v>
      </c>
      <c r="W4304" s="19">
        <f>IFERROR(VLOOKUP(Таблица1[[#This Row],[Order ID]],Таблица4[],2,FALSE),"")</f>
        <v>1</v>
      </c>
      <c r="X4304" s="19">
        <f>NOT(IFERROR(VLOOKUP(Таблица1[[#This Row],[Order ID]],Таблица4[],2,FALSE),0))*1</f>
        <v>0</v>
      </c>
      <c r="Y4304" s="19">
        <f>IF(SUMPRODUCT(($F$2:$F4304=F4304)*1)&gt;1,0,1)</f>
        <v>0</v>
      </c>
    </row>
    <row r="4305" spans="1:25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9" t="str">
        <f>VLOOKUP(Таблица1[[#This Row],[Region]],Таблица5[],2,FALSE)</f>
        <v>Kelly Williams</v>
      </c>
      <c r="W4305" s="19" t="str">
        <f>IFERROR(VLOOKUP(Таблица1[[#This Row],[Order ID]],Таблица4[],2,FALSE),"")</f>
        <v/>
      </c>
      <c r="X4305" s="19">
        <f>NOT(IFERROR(VLOOKUP(Таблица1[[#This Row],[Order ID]],Таблица4[],2,FALSE),0))*1</f>
        <v>1</v>
      </c>
      <c r="Y4305" s="19">
        <f>IF(SUMPRODUCT(($F$2:$F4305=F4305)*1)&gt;1,0,1)</f>
        <v>0</v>
      </c>
    </row>
    <row r="4306" spans="1:25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9" t="str">
        <f>VLOOKUP(Таблица1[[#This Row],[Region]],Таблица5[],2,FALSE)</f>
        <v>Anna Andreadi</v>
      </c>
      <c r="W4306" s="19" t="str">
        <f>IFERROR(VLOOKUP(Таблица1[[#This Row],[Order ID]],Таблица4[],2,FALSE),"")</f>
        <v/>
      </c>
      <c r="X4306" s="19">
        <f>NOT(IFERROR(VLOOKUP(Таблица1[[#This Row],[Order ID]],Таблица4[],2,FALSE),0))*1</f>
        <v>1</v>
      </c>
      <c r="Y4306" s="19">
        <f>IF(SUMPRODUCT(($F$2:$F4306=F4306)*1)&gt;1,0,1)</f>
        <v>0</v>
      </c>
    </row>
    <row r="4307" spans="1:25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9" t="str">
        <f>VLOOKUP(Таблица1[[#This Row],[Region]],Таблица5[],2,FALSE)</f>
        <v>Anna Andreadi</v>
      </c>
      <c r="W4307" s="19" t="str">
        <f>IFERROR(VLOOKUP(Таблица1[[#This Row],[Order ID]],Таблица4[],2,FALSE),"")</f>
        <v/>
      </c>
      <c r="X4307" s="19">
        <f>NOT(IFERROR(VLOOKUP(Таблица1[[#This Row],[Order ID]],Таблица4[],2,FALSE),0))*1</f>
        <v>1</v>
      </c>
      <c r="Y4307" s="19">
        <f>IF(SUMPRODUCT(($F$2:$F4307=F4307)*1)&gt;1,0,1)</f>
        <v>0</v>
      </c>
    </row>
    <row r="4308" spans="1:25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9" t="str">
        <f>VLOOKUP(Таблица1[[#This Row],[Region]],Таблица5[],2,FALSE)</f>
        <v>Anna Andreadi</v>
      </c>
      <c r="W4308" s="19" t="str">
        <f>IFERROR(VLOOKUP(Таблица1[[#This Row],[Order ID]],Таблица4[],2,FALSE),"")</f>
        <v/>
      </c>
      <c r="X4308" s="19">
        <f>NOT(IFERROR(VLOOKUP(Таблица1[[#This Row],[Order ID]],Таблица4[],2,FALSE),0))*1</f>
        <v>1</v>
      </c>
      <c r="Y4308" s="19">
        <f>IF(SUMPRODUCT(($F$2:$F4308=F4308)*1)&gt;1,0,1)</f>
        <v>0</v>
      </c>
    </row>
    <row r="4309" spans="1:25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9" t="str">
        <f>VLOOKUP(Таблица1[[#This Row],[Region]],Таблица5[],2,FALSE)</f>
        <v>Anna Andreadi</v>
      </c>
      <c r="W4309" s="19" t="str">
        <f>IFERROR(VLOOKUP(Таблица1[[#This Row],[Order ID]],Таблица4[],2,FALSE),"")</f>
        <v/>
      </c>
      <c r="X4309" s="19">
        <f>NOT(IFERROR(VLOOKUP(Таблица1[[#This Row],[Order ID]],Таблица4[],2,FALSE),0))*1</f>
        <v>1</v>
      </c>
      <c r="Y4309" s="19">
        <f>IF(SUMPRODUCT(($F$2:$F4309=F4309)*1)&gt;1,0,1)</f>
        <v>0</v>
      </c>
    </row>
    <row r="4310" spans="1:25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9" t="str">
        <f>VLOOKUP(Таблица1[[#This Row],[Region]],Таблица5[],2,FALSE)</f>
        <v>Anna Andreadi</v>
      </c>
      <c r="W4310" s="19" t="str">
        <f>IFERROR(VLOOKUP(Таблица1[[#This Row],[Order ID]],Таблица4[],2,FALSE),"")</f>
        <v/>
      </c>
      <c r="X4310" s="19">
        <f>NOT(IFERROR(VLOOKUP(Таблица1[[#This Row],[Order ID]],Таблица4[],2,FALSE),0))*1</f>
        <v>1</v>
      </c>
      <c r="Y4310" s="19">
        <f>IF(SUMPRODUCT(($F$2:$F4310=F4310)*1)&gt;1,0,1)</f>
        <v>0</v>
      </c>
    </row>
    <row r="4311" spans="1:25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9" t="str">
        <f>VLOOKUP(Таблица1[[#This Row],[Region]],Таблица5[],2,FALSE)</f>
        <v>Anna Andreadi</v>
      </c>
      <c r="W4311" s="19" t="str">
        <f>IFERROR(VLOOKUP(Таблица1[[#This Row],[Order ID]],Таблица4[],2,FALSE),"")</f>
        <v/>
      </c>
      <c r="X4311" s="19">
        <f>NOT(IFERROR(VLOOKUP(Таблица1[[#This Row],[Order ID]],Таблица4[],2,FALSE),0))*1</f>
        <v>1</v>
      </c>
      <c r="Y4311" s="19">
        <f>IF(SUMPRODUCT(($F$2:$F4311=F4311)*1)&gt;1,0,1)</f>
        <v>0</v>
      </c>
    </row>
    <row r="4312" spans="1:25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9" t="str">
        <f>VLOOKUP(Таблица1[[#This Row],[Region]],Таблица5[],2,FALSE)</f>
        <v>Anna Andreadi</v>
      </c>
      <c r="W4312" s="19" t="str">
        <f>IFERROR(VLOOKUP(Таблица1[[#This Row],[Order ID]],Таблица4[],2,FALSE),"")</f>
        <v/>
      </c>
      <c r="X4312" s="19">
        <f>NOT(IFERROR(VLOOKUP(Таблица1[[#This Row],[Order ID]],Таблица4[],2,FALSE),0))*1</f>
        <v>1</v>
      </c>
      <c r="Y4312" s="19">
        <f>IF(SUMPRODUCT(($F$2:$F4312=F4312)*1)&gt;1,0,1)</f>
        <v>0</v>
      </c>
    </row>
    <row r="4313" spans="1:25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9" t="str">
        <f>VLOOKUP(Таблица1[[#This Row],[Region]],Таблица5[],2,FALSE)</f>
        <v>Anna Andreadi</v>
      </c>
      <c r="W4313" s="19" t="str">
        <f>IFERROR(VLOOKUP(Таблица1[[#This Row],[Order ID]],Таблица4[],2,FALSE),"")</f>
        <v/>
      </c>
      <c r="X4313" s="19">
        <f>NOT(IFERROR(VLOOKUP(Таблица1[[#This Row],[Order ID]],Таблица4[],2,FALSE),0))*1</f>
        <v>1</v>
      </c>
      <c r="Y4313" s="19">
        <f>IF(SUMPRODUCT(($F$2:$F4313=F4313)*1)&gt;1,0,1)</f>
        <v>0</v>
      </c>
    </row>
    <row r="4314" spans="1:25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9" t="str">
        <f>VLOOKUP(Таблица1[[#This Row],[Region]],Таблица5[],2,FALSE)</f>
        <v>Anna Andreadi</v>
      </c>
      <c r="W4314" s="19" t="str">
        <f>IFERROR(VLOOKUP(Таблица1[[#This Row],[Order ID]],Таблица4[],2,FALSE),"")</f>
        <v/>
      </c>
      <c r="X4314" s="19">
        <f>NOT(IFERROR(VLOOKUP(Таблица1[[#This Row],[Order ID]],Таблица4[],2,FALSE),0))*1</f>
        <v>1</v>
      </c>
      <c r="Y4314" s="19">
        <f>IF(SUMPRODUCT(($F$2:$F4314=F4314)*1)&gt;1,0,1)</f>
        <v>0</v>
      </c>
    </row>
    <row r="4315" spans="1:25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9" t="str">
        <f>VLOOKUP(Таблица1[[#This Row],[Region]],Таблица5[],2,FALSE)</f>
        <v>Chuck Magee</v>
      </c>
      <c r="W4315" s="19" t="str">
        <f>IFERROR(VLOOKUP(Таблица1[[#This Row],[Order ID]],Таблица4[],2,FALSE),"")</f>
        <v/>
      </c>
      <c r="X4315" s="19">
        <f>NOT(IFERROR(VLOOKUP(Таблица1[[#This Row],[Order ID]],Таблица4[],2,FALSE),0))*1</f>
        <v>1</v>
      </c>
      <c r="Y4315" s="19">
        <f>IF(SUMPRODUCT(($F$2:$F4315=F4315)*1)&gt;1,0,1)</f>
        <v>0</v>
      </c>
    </row>
    <row r="4316" spans="1:25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9" t="str">
        <f>VLOOKUP(Таблица1[[#This Row],[Region]],Таблица5[],2,FALSE)</f>
        <v>Anna Andreadi</v>
      </c>
      <c r="W4316" s="19" t="str">
        <f>IFERROR(VLOOKUP(Таблица1[[#This Row],[Order ID]],Таблица4[],2,FALSE),"")</f>
        <v/>
      </c>
      <c r="X4316" s="19">
        <f>NOT(IFERROR(VLOOKUP(Таблица1[[#This Row],[Order ID]],Таблица4[],2,FALSE),0))*1</f>
        <v>1</v>
      </c>
      <c r="Y4316" s="19">
        <f>IF(SUMPRODUCT(($F$2:$F4316=F4316)*1)&gt;1,0,1)</f>
        <v>0</v>
      </c>
    </row>
    <row r="4317" spans="1:25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9" t="str">
        <f>VLOOKUP(Таблица1[[#This Row],[Region]],Таблица5[],2,FALSE)</f>
        <v>Anna Andreadi</v>
      </c>
      <c r="W4317" s="19" t="str">
        <f>IFERROR(VLOOKUP(Таблица1[[#This Row],[Order ID]],Таблица4[],2,FALSE),"")</f>
        <v/>
      </c>
      <c r="X4317" s="19">
        <f>NOT(IFERROR(VLOOKUP(Таблица1[[#This Row],[Order ID]],Таблица4[],2,FALSE),0))*1</f>
        <v>1</v>
      </c>
      <c r="Y4317" s="19">
        <f>IF(SUMPRODUCT(($F$2:$F4317=F4317)*1)&gt;1,0,1)</f>
        <v>0</v>
      </c>
    </row>
    <row r="4318" spans="1:25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9" t="str">
        <f>VLOOKUP(Таблица1[[#This Row],[Region]],Таблица5[],2,FALSE)</f>
        <v>Anna Andreadi</v>
      </c>
      <c r="W4318" s="19" t="str">
        <f>IFERROR(VLOOKUP(Таблица1[[#This Row],[Order ID]],Таблица4[],2,FALSE),"")</f>
        <v/>
      </c>
      <c r="X4318" s="19">
        <f>NOT(IFERROR(VLOOKUP(Таблица1[[#This Row],[Order ID]],Таблица4[],2,FALSE),0))*1</f>
        <v>1</v>
      </c>
      <c r="Y4318" s="19">
        <f>IF(SUMPRODUCT(($F$2:$F4318=F4318)*1)&gt;1,0,1)</f>
        <v>0</v>
      </c>
    </row>
    <row r="4319" spans="1:25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9" t="str">
        <f>VLOOKUP(Таблица1[[#This Row],[Region]],Таблица5[],2,FALSE)</f>
        <v>Anna Andreadi</v>
      </c>
      <c r="W4319" s="19" t="str">
        <f>IFERROR(VLOOKUP(Таблица1[[#This Row],[Order ID]],Таблица4[],2,FALSE),"")</f>
        <v/>
      </c>
      <c r="X4319" s="19">
        <f>NOT(IFERROR(VLOOKUP(Таблица1[[#This Row],[Order ID]],Таблица4[],2,FALSE),0))*1</f>
        <v>1</v>
      </c>
      <c r="Y4319" s="19">
        <f>IF(SUMPRODUCT(($F$2:$F4319=F4319)*1)&gt;1,0,1)</f>
        <v>0</v>
      </c>
    </row>
    <row r="4320" spans="1:25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9" t="str">
        <f>VLOOKUP(Таблица1[[#This Row],[Region]],Таблица5[],2,FALSE)</f>
        <v>Cassandra Brandow</v>
      </c>
      <c r="W4320" s="19" t="str">
        <f>IFERROR(VLOOKUP(Таблица1[[#This Row],[Order ID]],Таблица4[],2,FALSE),"")</f>
        <v/>
      </c>
      <c r="X4320" s="19">
        <f>NOT(IFERROR(VLOOKUP(Таблица1[[#This Row],[Order ID]],Таблица4[],2,FALSE),0))*1</f>
        <v>1</v>
      </c>
      <c r="Y4320" s="19">
        <f>IF(SUMPRODUCT(($F$2:$F4320=F4320)*1)&gt;1,0,1)</f>
        <v>0</v>
      </c>
    </row>
    <row r="4321" spans="1:25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9" t="str">
        <f>VLOOKUP(Таблица1[[#This Row],[Region]],Таблица5[],2,FALSE)</f>
        <v>Anna Andreadi</v>
      </c>
      <c r="W4321" s="19">
        <f>IFERROR(VLOOKUP(Таблица1[[#This Row],[Order ID]],Таблица4[],2,FALSE),"")</f>
        <v>1</v>
      </c>
      <c r="X4321" s="19">
        <f>NOT(IFERROR(VLOOKUP(Таблица1[[#This Row],[Order ID]],Таблица4[],2,FALSE),0))*1</f>
        <v>0</v>
      </c>
      <c r="Y4321" s="19">
        <f>IF(SUMPRODUCT(($F$2:$F4321=F4321)*1)&gt;1,0,1)</f>
        <v>0</v>
      </c>
    </row>
    <row r="4322" spans="1:25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9" t="str">
        <f>VLOOKUP(Таблица1[[#This Row],[Region]],Таблица5[],2,FALSE)</f>
        <v>Anna Andreadi</v>
      </c>
      <c r="W4322" s="19">
        <f>IFERROR(VLOOKUP(Таблица1[[#This Row],[Order ID]],Таблица4[],2,FALSE),"")</f>
        <v>1</v>
      </c>
      <c r="X4322" s="19">
        <f>NOT(IFERROR(VLOOKUP(Таблица1[[#This Row],[Order ID]],Таблица4[],2,FALSE),0))*1</f>
        <v>0</v>
      </c>
      <c r="Y4322" s="19">
        <f>IF(SUMPRODUCT(($F$2:$F4322=F4322)*1)&gt;1,0,1)</f>
        <v>0</v>
      </c>
    </row>
    <row r="4323" spans="1:25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9" t="str">
        <f>VLOOKUP(Таблица1[[#This Row],[Region]],Таблица5[],2,FALSE)</f>
        <v>Chuck Magee</v>
      </c>
      <c r="W4323" s="19" t="str">
        <f>IFERROR(VLOOKUP(Таблица1[[#This Row],[Order ID]],Таблица4[],2,FALSE),"")</f>
        <v/>
      </c>
      <c r="X4323" s="19">
        <f>NOT(IFERROR(VLOOKUP(Таблица1[[#This Row],[Order ID]],Таблица4[],2,FALSE),0))*1</f>
        <v>1</v>
      </c>
      <c r="Y4323" s="19">
        <f>IF(SUMPRODUCT(($F$2:$F4323=F4323)*1)&gt;1,0,1)</f>
        <v>0</v>
      </c>
    </row>
    <row r="4324" spans="1:25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9" t="str">
        <f>VLOOKUP(Таблица1[[#This Row],[Region]],Таблица5[],2,FALSE)</f>
        <v>Chuck Magee</v>
      </c>
      <c r="W4324" s="19" t="str">
        <f>IFERROR(VLOOKUP(Таблица1[[#This Row],[Order ID]],Таблица4[],2,FALSE),"")</f>
        <v/>
      </c>
      <c r="X4324" s="19">
        <f>NOT(IFERROR(VLOOKUP(Таблица1[[#This Row],[Order ID]],Таблица4[],2,FALSE),0))*1</f>
        <v>1</v>
      </c>
      <c r="Y4324" s="19">
        <f>IF(SUMPRODUCT(($F$2:$F4324=F4324)*1)&gt;1,0,1)</f>
        <v>0</v>
      </c>
    </row>
    <row r="4325" spans="1:25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9" t="str">
        <f>VLOOKUP(Таблица1[[#This Row],[Region]],Таблица5[],2,FALSE)</f>
        <v>Chuck Magee</v>
      </c>
      <c r="W4325" s="19" t="str">
        <f>IFERROR(VLOOKUP(Таблица1[[#This Row],[Order ID]],Таблица4[],2,FALSE),"")</f>
        <v/>
      </c>
      <c r="X4325" s="19">
        <f>NOT(IFERROR(VLOOKUP(Таблица1[[#This Row],[Order ID]],Таблица4[],2,FALSE),0))*1</f>
        <v>1</v>
      </c>
      <c r="Y4325" s="19">
        <f>IF(SUMPRODUCT(($F$2:$F4325=F4325)*1)&gt;1,0,1)</f>
        <v>0</v>
      </c>
    </row>
    <row r="4326" spans="1:25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9" t="str">
        <f>VLOOKUP(Таблица1[[#This Row],[Region]],Таблица5[],2,FALSE)</f>
        <v>Chuck Magee</v>
      </c>
      <c r="W4326" s="19" t="str">
        <f>IFERROR(VLOOKUP(Таблица1[[#This Row],[Order ID]],Таблица4[],2,FALSE),"")</f>
        <v/>
      </c>
      <c r="X4326" s="19">
        <f>NOT(IFERROR(VLOOKUP(Таблица1[[#This Row],[Order ID]],Таблица4[],2,FALSE),0))*1</f>
        <v>1</v>
      </c>
      <c r="Y4326" s="19">
        <f>IF(SUMPRODUCT(($F$2:$F4326=F4326)*1)&gt;1,0,1)</f>
        <v>0</v>
      </c>
    </row>
    <row r="4327" spans="1:25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9" t="str">
        <f>VLOOKUP(Таблица1[[#This Row],[Region]],Таблица5[],2,FALSE)</f>
        <v>Chuck Magee</v>
      </c>
      <c r="W4327" s="19" t="str">
        <f>IFERROR(VLOOKUP(Таблица1[[#This Row],[Order ID]],Таблица4[],2,FALSE),"")</f>
        <v/>
      </c>
      <c r="X4327" s="19">
        <f>NOT(IFERROR(VLOOKUP(Таблица1[[#This Row],[Order ID]],Таблица4[],2,FALSE),0))*1</f>
        <v>1</v>
      </c>
      <c r="Y4327" s="19">
        <f>IF(SUMPRODUCT(($F$2:$F4327=F4327)*1)&gt;1,0,1)</f>
        <v>0</v>
      </c>
    </row>
    <row r="4328" spans="1:25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9" t="str">
        <f>VLOOKUP(Таблица1[[#This Row],[Region]],Таблица5[],2,FALSE)</f>
        <v>Chuck Magee</v>
      </c>
      <c r="W4328" s="19" t="str">
        <f>IFERROR(VLOOKUP(Таблица1[[#This Row],[Order ID]],Таблица4[],2,FALSE),"")</f>
        <v/>
      </c>
      <c r="X4328" s="19">
        <f>NOT(IFERROR(VLOOKUP(Таблица1[[#This Row],[Order ID]],Таблица4[],2,FALSE),0))*1</f>
        <v>1</v>
      </c>
      <c r="Y4328" s="19">
        <f>IF(SUMPRODUCT(($F$2:$F4328=F4328)*1)&gt;1,0,1)</f>
        <v>0</v>
      </c>
    </row>
    <row r="4329" spans="1:25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9" t="str">
        <f>VLOOKUP(Таблица1[[#This Row],[Region]],Таблица5[],2,FALSE)</f>
        <v>Chuck Magee</v>
      </c>
      <c r="W4329" s="19" t="str">
        <f>IFERROR(VLOOKUP(Таблица1[[#This Row],[Order ID]],Таблица4[],2,FALSE),"")</f>
        <v/>
      </c>
      <c r="X4329" s="19">
        <f>NOT(IFERROR(VLOOKUP(Таблица1[[#This Row],[Order ID]],Таблица4[],2,FALSE),0))*1</f>
        <v>1</v>
      </c>
      <c r="Y4329" s="19">
        <f>IF(SUMPRODUCT(($F$2:$F4329=F4329)*1)&gt;1,0,1)</f>
        <v>0</v>
      </c>
    </row>
    <row r="4330" spans="1:25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9" t="str">
        <f>VLOOKUP(Таблица1[[#This Row],[Region]],Таблица5[],2,FALSE)</f>
        <v>Chuck Magee</v>
      </c>
      <c r="W4330" s="19" t="str">
        <f>IFERROR(VLOOKUP(Таблица1[[#This Row],[Order ID]],Таблица4[],2,FALSE),"")</f>
        <v/>
      </c>
      <c r="X4330" s="19">
        <f>NOT(IFERROR(VLOOKUP(Таблица1[[#This Row],[Order ID]],Таблица4[],2,FALSE),0))*1</f>
        <v>1</v>
      </c>
      <c r="Y4330" s="19">
        <f>IF(SUMPRODUCT(($F$2:$F4330=F4330)*1)&gt;1,0,1)</f>
        <v>0</v>
      </c>
    </row>
    <row r="4331" spans="1:25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9" t="str">
        <f>VLOOKUP(Таблица1[[#This Row],[Region]],Таблица5[],2,FALSE)</f>
        <v>Cassandra Brandow</v>
      </c>
      <c r="W4331" s="19" t="str">
        <f>IFERROR(VLOOKUP(Таблица1[[#This Row],[Order ID]],Таблица4[],2,FALSE),"")</f>
        <v/>
      </c>
      <c r="X4331" s="19">
        <f>NOT(IFERROR(VLOOKUP(Таблица1[[#This Row],[Order ID]],Таблица4[],2,FALSE),0))*1</f>
        <v>1</v>
      </c>
      <c r="Y4331" s="19">
        <f>IF(SUMPRODUCT(($F$2:$F4331=F4331)*1)&gt;1,0,1)</f>
        <v>0</v>
      </c>
    </row>
    <row r="4332" spans="1:25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9" t="str">
        <f>VLOOKUP(Таблица1[[#This Row],[Region]],Таблица5[],2,FALSE)</f>
        <v>Cassandra Brandow</v>
      </c>
      <c r="W4332" s="19" t="str">
        <f>IFERROR(VLOOKUP(Таблица1[[#This Row],[Order ID]],Таблица4[],2,FALSE),"")</f>
        <v/>
      </c>
      <c r="X4332" s="19">
        <f>NOT(IFERROR(VLOOKUP(Таблица1[[#This Row],[Order ID]],Таблица4[],2,FALSE),0))*1</f>
        <v>1</v>
      </c>
      <c r="Y4332" s="19">
        <f>IF(SUMPRODUCT(($F$2:$F4332=F4332)*1)&gt;1,0,1)</f>
        <v>0</v>
      </c>
    </row>
    <row r="4333" spans="1:25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9" t="str">
        <f>VLOOKUP(Таблица1[[#This Row],[Region]],Таблица5[],2,FALSE)</f>
        <v>Anna Andreadi</v>
      </c>
      <c r="W4333" s="19" t="str">
        <f>IFERROR(VLOOKUP(Таблица1[[#This Row],[Order ID]],Таблица4[],2,FALSE),"")</f>
        <v/>
      </c>
      <c r="X4333" s="19">
        <f>NOT(IFERROR(VLOOKUP(Таблица1[[#This Row],[Order ID]],Таблица4[],2,FALSE),0))*1</f>
        <v>1</v>
      </c>
      <c r="Y4333" s="19">
        <f>IF(SUMPRODUCT(($F$2:$F4333=F4333)*1)&gt;1,0,1)</f>
        <v>0</v>
      </c>
    </row>
    <row r="4334" spans="1:25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9" t="str">
        <f>VLOOKUP(Таблица1[[#This Row],[Region]],Таблица5[],2,FALSE)</f>
        <v>Anna Andreadi</v>
      </c>
      <c r="W4334" s="19" t="str">
        <f>IFERROR(VLOOKUP(Таблица1[[#This Row],[Order ID]],Таблица4[],2,FALSE),"")</f>
        <v/>
      </c>
      <c r="X4334" s="19">
        <f>NOT(IFERROR(VLOOKUP(Таблица1[[#This Row],[Order ID]],Таблица4[],2,FALSE),0))*1</f>
        <v>1</v>
      </c>
      <c r="Y4334" s="19">
        <f>IF(SUMPRODUCT(($F$2:$F4334=F4334)*1)&gt;1,0,1)</f>
        <v>0</v>
      </c>
    </row>
    <row r="4335" spans="1:25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9" t="str">
        <f>VLOOKUP(Таблица1[[#This Row],[Region]],Таблица5[],2,FALSE)</f>
        <v>Cassandra Brandow</v>
      </c>
      <c r="W4335" s="19" t="str">
        <f>IFERROR(VLOOKUP(Таблица1[[#This Row],[Order ID]],Таблица4[],2,FALSE),"")</f>
        <v/>
      </c>
      <c r="X4335" s="19">
        <f>NOT(IFERROR(VLOOKUP(Таблица1[[#This Row],[Order ID]],Таблица4[],2,FALSE),0))*1</f>
        <v>1</v>
      </c>
      <c r="Y4335" s="19">
        <f>IF(SUMPRODUCT(($F$2:$F4335=F4335)*1)&gt;1,0,1)</f>
        <v>1</v>
      </c>
    </row>
    <row r="4336" spans="1:25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9" t="str">
        <f>VLOOKUP(Таблица1[[#This Row],[Region]],Таблица5[],2,FALSE)</f>
        <v>Cassandra Brandow</v>
      </c>
      <c r="W4336" s="19" t="str">
        <f>IFERROR(VLOOKUP(Таблица1[[#This Row],[Order ID]],Таблица4[],2,FALSE),"")</f>
        <v/>
      </c>
      <c r="X4336" s="19">
        <f>NOT(IFERROR(VLOOKUP(Таблица1[[#This Row],[Order ID]],Таблица4[],2,FALSE),0))*1</f>
        <v>1</v>
      </c>
      <c r="Y4336" s="19">
        <f>IF(SUMPRODUCT(($F$2:$F4336=F4336)*1)&gt;1,0,1)</f>
        <v>0</v>
      </c>
    </row>
    <row r="4337" spans="1:25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9" t="str">
        <f>VLOOKUP(Таблица1[[#This Row],[Region]],Таблица5[],2,FALSE)</f>
        <v>Anna Andreadi</v>
      </c>
      <c r="W4337" s="19" t="str">
        <f>IFERROR(VLOOKUP(Таблица1[[#This Row],[Order ID]],Таблица4[],2,FALSE),"")</f>
        <v/>
      </c>
      <c r="X4337" s="19">
        <f>NOT(IFERROR(VLOOKUP(Таблица1[[#This Row],[Order ID]],Таблица4[],2,FALSE),0))*1</f>
        <v>1</v>
      </c>
      <c r="Y4337" s="19">
        <f>IF(SUMPRODUCT(($F$2:$F4337=F4337)*1)&gt;1,0,1)</f>
        <v>0</v>
      </c>
    </row>
    <row r="4338" spans="1:25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9" t="str">
        <f>VLOOKUP(Таблица1[[#This Row],[Region]],Таблица5[],2,FALSE)</f>
        <v>Anna Andreadi</v>
      </c>
      <c r="W4338" s="19" t="str">
        <f>IFERROR(VLOOKUP(Таблица1[[#This Row],[Order ID]],Таблица4[],2,FALSE),"")</f>
        <v/>
      </c>
      <c r="X4338" s="19">
        <f>NOT(IFERROR(VLOOKUP(Таблица1[[#This Row],[Order ID]],Таблица4[],2,FALSE),0))*1</f>
        <v>1</v>
      </c>
      <c r="Y4338" s="19">
        <f>IF(SUMPRODUCT(($F$2:$F4338=F4338)*1)&gt;1,0,1)</f>
        <v>0</v>
      </c>
    </row>
    <row r="4339" spans="1:25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9" t="str">
        <f>VLOOKUP(Таблица1[[#This Row],[Region]],Таблица5[],2,FALSE)</f>
        <v>Anna Andreadi</v>
      </c>
      <c r="W4339" s="19" t="str">
        <f>IFERROR(VLOOKUP(Таблица1[[#This Row],[Order ID]],Таблица4[],2,FALSE),"")</f>
        <v/>
      </c>
      <c r="X4339" s="19">
        <f>NOT(IFERROR(VLOOKUP(Таблица1[[#This Row],[Order ID]],Таблица4[],2,FALSE),0))*1</f>
        <v>1</v>
      </c>
      <c r="Y4339" s="19">
        <f>IF(SUMPRODUCT(($F$2:$F4339=F4339)*1)&gt;1,0,1)</f>
        <v>0</v>
      </c>
    </row>
    <row r="4340" spans="1:25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9" t="str">
        <f>VLOOKUP(Таблица1[[#This Row],[Region]],Таблица5[],2,FALSE)</f>
        <v>Anna Andreadi</v>
      </c>
      <c r="W4340" s="19" t="str">
        <f>IFERROR(VLOOKUP(Таблица1[[#This Row],[Order ID]],Таблица4[],2,FALSE),"")</f>
        <v/>
      </c>
      <c r="X4340" s="19">
        <f>NOT(IFERROR(VLOOKUP(Таблица1[[#This Row],[Order ID]],Таблица4[],2,FALSE),0))*1</f>
        <v>1</v>
      </c>
      <c r="Y4340" s="19">
        <f>IF(SUMPRODUCT(($F$2:$F4340=F4340)*1)&gt;1,0,1)</f>
        <v>0</v>
      </c>
    </row>
    <row r="4341" spans="1:25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9" t="str">
        <f>VLOOKUP(Таблица1[[#This Row],[Region]],Таблица5[],2,FALSE)</f>
        <v>Cassandra Brandow</v>
      </c>
      <c r="W4341" s="19" t="str">
        <f>IFERROR(VLOOKUP(Таблица1[[#This Row],[Order ID]],Таблица4[],2,FALSE),"")</f>
        <v/>
      </c>
      <c r="X4341" s="19">
        <f>NOT(IFERROR(VLOOKUP(Таблица1[[#This Row],[Order ID]],Таблица4[],2,FALSE),0))*1</f>
        <v>1</v>
      </c>
      <c r="Y4341" s="19">
        <f>IF(SUMPRODUCT(($F$2:$F4341=F4341)*1)&gt;1,0,1)</f>
        <v>0</v>
      </c>
    </row>
    <row r="4342" spans="1:25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9" t="str">
        <f>VLOOKUP(Таблица1[[#This Row],[Region]],Таблица5[],2,FALSE)</f>
        <v>Kelly Williams</v>
      </c>
      <c r="W4342" s="19" t="str">
        <f>IFERROR(VLOOKUP(Таблица1[[#This Row],[Order ID]],Таблица4[],2,FALSE),"")</f>
        <v/>
      </c>
      <c r="X4342" s="19">
        <f>NOT(IFERROR(VLOOKUP(Таблица1[[#This Row],[Order ID]],Таблица4[],2,FALSE),0))*1</f>
        <v>1</v>
      </c>
      <c r="Y4342" s="19">
        <f>IF(SUMPRODUCT(($F$2:$F4342=F4342)*1)&gt;1,0,1)</f>
        <v>0</v>
      </c>
    </row>
    <row r="4343" spans="1:25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9" t="str">
        <f>VLOOKUP(Таблица1[[#This Row],[Region]],Таблица5[],2,FALSE)</f>
        <v>Cassandra Brandow</v>
      </c>
      <c r="W4343" s="19" t="str">
        <f>IFERROR(VLOOKUP(Таблица1[[#This Row],[Order ID]],Таблица4[],2,FALSE),"")</f>
        <v/>
      </c>
      <c r="X4343" s="19">
        <f>NOT(IFERROR(VLOOKUP(Таблица1[[#This Row],[Order ID]],Таблица4[],2,FALSE),0))*1</f>
        <v>1</v>
      </c>
      <c r="Y4343" s="19">
        <f>IF(SUMPRODUCT(($F$2:$F4343=F4343)*1)&gt;1,0,1)</f>
        <v>0</v>
      </c>
    </row>
    <row r="4344" spans="1:25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9" t="str">
        <f>VLOOKUP(Таблица1[[#This Row],[Region]],Таблица5[],2,FALSE)</f>
        <v>Anna Andreadi</v>
      </c>
      <c r="W4344" s="19" t="str">
        <f>IFERROR(VLOOKUP(Таблица1[[#This Row],[Order ID]],Таблица4[],2,FALSE),"")</f>
        <v/>
      </c>
      <c r="X4344" s="19">
        <f>NOT(IFERROR(VLOOKUP(Таблица1[[#This Row],[Order ID]],Таблица4[],2,FALSE),0))*1</f>
        <v>1</v>
      </c>
      <c r="Y4344" s="19">
        <f>IF(SUMPRODUCT(($F$2:$F4344=F4344)*1)&gt;1,0,1)</f>
        <v>0</v>
      </c>
    </row>
    <row r="4345" spans="1:25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9" t="str">
        <f>VLOOKUP(Таблица1[[#This Row],[Region]],Таблица5[],2,FALSE)</f>
        <v>Anna Andreadi</v>
      </c>
      <c r="W4345" s="19" t="str">
        <f>IFERROR(VLOOKUP(Таблица1[[#This Row],[Order ID]],Таблица4[],2,FALSE),"")</f>
        <v/>
      </c>
      <c r="X4345" s="19">
        <f>NOT(IFERROR(VLOOKUP(Таблица1[[#This Row],[Order ID]],Таблица4[],2,FALSE),0))*1</f>
        <v>1</v>
      </c>
      <c r="Y4345" s="19">
        <f>IF(SUMPRODUCT(($F$2:$F4345=F4345)*1)&gt;1,0,1)</f>
        <v>0</v>
      </c>
    </row>
    <row r="4346" spans="1:25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9" t="str">
        <f>VLOOKUP(Таблица1[[#This Row],[Region]],Таблица5[],2,FALSE)</f>
        <v>Anna Andreadi</v>
      </c>
      <c r="W4346" s="19" t="str">
        <f>IFERROR(VLOOKUP(Таблица1[[#This Row],[Order ID]],Таблица4[],2,FALSE),"")</f>
        <v/>
      </c>
      <c r="X4346" s="19">
        <f>NOT(IFERROR(VLOOKUP(Таблица1[[#This Row],[Order ID]],Таблица4[],2,FALSE),0))*1</f>
        <v>1</v>
      </c>
      <c r="Y4346" s="19">
        <f>IF(SUMPRODUCT(($F$2:$F4346=F4346)*1)&gt;1,0,1)</f>
        <v>0</v>
      </c>
    </row>
    <row r="4347" spans="1:25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9" t="str">
        <f>VLOOKUP(Таблица1[[#This Row],[Region]],Таблица5[],2,FALSE)</f>
        <v>Anna Andreadi</v>
      </c>
      <c r="W4347" s="19" t="str">
        <f>IFERROR(VLOOKUP(Таблица1[[#This Row],[Order ID]],Таблица4[],2,FALSE),"")</f>
        <v/>
      </c>
      <c r="X4347" s="19">
        <f>NOT(IFERROR(VLOOKUP(Таблица1[[#This Row],[Order ID]],Таблица4[],2,FALSE),0))*1</f>
        <v>1</v>
      </c>
      <c r="Y4347" s="19">
        <f>IF(SUMPRODUCT(($F$2:$F4347=F4347)*1)&gt;1,0,1)</f>
        <v>0</v>
      </c>
    </row>
    <row r="4348" spans="1:25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9" t="str">
        <f>VLOOKUP(Таблица1[[#This Row],[Region]],Таблица5[],2,FALSE)</f>
        <v>Chuck Magee</v>
      </c>
      <c r="W4348" s="19" t="str">
        <f>IFERROR(VLOOKUP(Таблица1[[#This Row],[Order ID]],Таблица4[],2,FALSE),"")</f>
        <v/>
      </c>
      <c r="X4348" s="19">
        <f>NOT(IFERROR(VLOOKUP(Таблица1[[#This Row],[Order ID]],Таблица4[],2,FALSE),0))*1</f>
        <v>1</v>
      </c>
      <c r="Y4348" s="19">
        <f>IF(SUMPRODUCT(($F$2:$F4348=F4348)*1)&gt;1,0,1)</f>
        <v>0</v>
      </c>
    </row>
    <row r="4349" spans="1:25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9" t="str">
        <f>VLOOKUP(Таблица1[[#This Row],[Region]],Таблица5[],2,FALSE)</f>
        <v>Chuck Magee</v>
      </c>
      <c r="W4349" s="19" t="str">
        <f>IFERROR(VLOOKUP(Таблица1[[#This Row],[Order ID]],Таблица4[],2,FALSE),"")</f>
        <v/>
      </c>
      <c r="X4349" s="19">
        <f>NOT(IFERROR(VLOOKUP(Таблица1[[#This Row],[Order ID]],Таблица4[],2,FALSE),0))*1</f>
        <v>1</v>
      </c>
      <c r="Y4349" s="19">
        <f>IF(SUMPRODUCT(($F$2:$F4349=F4349)*1)&gt;1,0,1)</f>
        <v>0</v>
      </c>
    </row>
    <row r="4350" spans="1:25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9" t="str">
        <f>VLOOKUP(Таблица1[[#This Row],[Region]],Таблица5[],2,FALSE)</f>
        <v>Anna Andreadi</v>
      </c>
      <c r="W4350" s="19">
        <f>IFERROR(VLOOKUP(Таблица1[[#This Row],[Order ID]],Таблица4[],2,FALSE),"")</f>
        <v>1</v>
      </c>
      <c r="X4350" s="19">
        <f>NOT(IFERROR(VLOOKUP(Таблица1[[#This Row],[Order ID]],Таблица4[],2,FALSE),0))*1</f>
        <v>0</v>
      </c>
      <c r="Y4350" s="19">
        <f>IF(SUMPRODUCT(($F$2:$F4350=F4350)*1)&gt;1,0,1)</f>
        <v>0</v>
      </c>
    </row>
    <row r="4351" spans="1:25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9" t="str">
        <f>VLOOKUP(Таблица1[[#This Row],[Region]],Таблица5[],2,FALSE)</f>
        <v>Anna Andreadi</v>
      </c>
      <c r="W4351" s="19">
        <f>IFERROR(VLOOKUP(Таблица1[[#This Row],[Order ID]],Таблица4[],2,FALSE),"")</f>
        <v>1</v>
      </c>
      <c r="X4351" s="19">
        <f>NOT(IFERROR(VLOOKUP(Таблица1[[#This Row],[Order ID]],Таблица4[],2,FALSE),0))*1</f>
        <v>0</v>
      </c>
      <c r="Y4351" s="19">
        <f>IF(SUMPRODUCT(($F$2:$F4351=F4351)*1)&gt;1,0,1)</f>
        <v>0</v>
      </c>
    </row>
    <row r="4352" spans="1:25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9" t="str">
        <f>VLOOKUP(Таблица1[[#This Row],[Region]],Таблица5[],2,FALSE)</f>
        <v>Chuck Magee</v>
      </c>
      <c r="W4352" s="19" t="str">
        <f>IFERROR(VLOOKUP(Таблица1[[#This Row],[Order ID]],Таблица4[],2,FALSE),"")</f>
        <v/>
      </c>
      <c r="X4352" s="19">
        <f>NOT(IFERROR(VLOOKUP(Таблица1[[#This Row],[Order ID]],Таблица4[],2,FALSE),0))*1</f>
        <v>1</v>
      </c>
      <c r="Y4352" s="19">
        <f>IF(SUMPRODUCT(($F$2:$F4352=F4352)*1)&gt;1,0,1)</f>
        <v>0</v>
      </c>
    </row>
    <row r="4353" spans="1:25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9" t="str">
        <f>VLOOKUP(Таблица1[[#This Row],[Region]],Таблица5[],2,FALSE)</f>
        <v>Chuck Magee</v>
      </c>
      <c r="W4353" s="19" t="str">
        <f>IFERROR(VLOOKUP(Таблица1[[#This Row],[Order ID]],Таблица4[],2,FALSE),"")</f>
        <v/>
      </c>
      <c r="X4353" s="19">
        <f>NOT(IFERROR(VLOOKUP(Таблица1[[#This Row],[Order ID]],Таблица4[],2,FALSE),0))*1</f>
        <v>1</v>
      </c>
      <c r="Y4353" s="19">
        <f>IF(SUMPRODUCT(($F$2:$F4353=F4353)*1)&gt;1,0,1)</f>
        <v>0</v>
      </c>
    </row>
    <row r="4354" spans="1:25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9" t="str">
        <f>VLOOKUP(Таблица1[[#This Row],[Region]],Таблица5[],2,FALSE)</f>
        <v>Anna Andreadi</v>
      </c>
      <c r="W4354" s="19" t="str">
        <f>IFERROR(VLOOKUP(Таблица1[[#This Row],[Order ID]],Таблица4[],2,FALSE),"")</f>
        <v/>
      </c>
      <c r="X4354" s="19">
        <f>NOT(IFERROR(VLOOKUP(Таблица1[[#This Row],[Order ID]],Таблица4[],2,FALSE),0))*1</f>
        <v>1</v>
      </c>
      <c r="Y4354" s="19">
        <f>IF(SUMPRODUCT(($F$2:$F4354=F4354)*1)&gt;1,0,1)</f>
        <v>1</v>
      </c>
    </row>
    <row r="4355" spans="1:25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9" t="str">
        <f>VLOOKUP(Таблица1[[#This Row],[Region]],Таблица5[],2,FALSE)</f>
        <v>Anna Andreadi</v>
      </c>
      <c r="W4355" s="19" t="str">
        <f>IFERROR(VLOOKUP(Таблица1[[#This Row],[Order ID]],Таблица4[],2,FALSE),"")</f>
        <v/>
      </c>
      <c r="X4355" s="19">
        <f>NOT(IFERROR(VLOOKUP(Таблица1[[#This Row],[Order ID]],Таблица4[],2,FALSE),0))*1</f>
        <v>1</v>
      </c>
      <c r="Y4355" s="19">
        <f>IF(SUMPRODUCT(($F$2:$F4355=F4355)*1)&gt;1,0,1)</f>
        <v>0</v>
      </c>
    </row>
    <row r="4356" spans="1:25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9" t="str">
        <f>VLOOKUP(Таблица1[[#This Row],[Region]],Таблица5[],2,FALSE)</f>
        <v>Cassandra Brandow</v>
      </c>
      <c r="W4356" s="19" t="str">
        <f>IFERROR(VLOOKUP(Таблица1[[#This Row],[Order ID]],Таблица4[],2,FALSE),"")</f>
        <v/>
      </c>
      <c r="X4356" s="19">
        <f>NOT(IFERROR(VLOOKUP(Таблица1[[#This Row],[Order ID]],Таблица4[],2,FALSE),0))*1</f>
        <v>1</v>
      </c>
      <c r="Y4356" s="19">
        <f>IF(SUMPRODUCT(($F$2:$F4356=F4356)*1)&gt;1,0,1)</f>
        <v>0</v>
      </c>
    </row>
    <row r="4357" spans="1:25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9" t="str">
        <f>VLOOKUP(Таблица1[[#This Row],[Region]],Таблица5[],2,FALSE)</f>
        <v>Cassandra Brandow</v>
      </c>
      <c r="W4357" s="19" t="str">
        <f>IFERROR(VLOOKUP(Таблица1[[#This Row],[Order ID]],Таблица4[],2,FALSE),"")</f>
        <v/>
      </c>
      <c r="X4357" s="19">
        <f>NOT(IFERROR(VLOOKUP(Таблица1[[#This Row],[Order ID]],Таблица4[],2,FALSE),0))*1</f>
        <v>1</v>
      </c>
      <c r="Y4357" s="19">
        <f>IF(SUMPRODUCT(($F$2:$F4357=F4357)*1)&gt;1,0,1)</f>
        <v>0</v>
      </c>
    </row>
    <row r="4358" spans="1:25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9" t="str">
        <f>VLOOKUP(Таблица1[[#This Row],[Region]],Таблица5[],2,FALSE)</f>
        <v>Cassandra Brandow</v>
      </c>
      <c r="W4358" s="19" t="str">
        <f>IFERROR(VLOOKUP(Таблица1[[#This Row],[Order ID]],Таблица4[],2,FALSE),"")</f>
        <v/>
      </c>
      <c r="X4358" s="19">
        <f>NOT(IFERROR(VLOOKUP(Таблица1[[#This Row],[Order ID]],Таблица4[],2,FALSE),0))*1</f>
        <v>1</v>
      </c>
      <c r="Y4358" s="19">
        <f>IF(SUMPRODUCT(($F$2:$F4358=F4358)*1)&gt;1,0,1)</f>
        <v>0</v>
      </c>
    </row>
    <row r="4359" spans="1:25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9" t="str">
        <f>VLOOKUP(Таблица1[[#This Row],[Region]],Таблица5[],2,FALSE)</f>
        <v>Kelly Williams</v>
      </c>
      <c r="W4359" s="19" t="str">
        <f>IFERROR(VLOOKUP(Таблица1[[#This Row],[Order ID]],Таблица4[],2,FALSE),"")</f>
        <v/>
      </c>
      <c r="X4359" s="19">
        <f>NOT(IFERROR(VLOOKUP(Таблица1[[#This Row],[Order ID]],Таблица4[],2,FALSE),0))*1</f>
        <v>1</v>
      </c>
      <c r="Y4359" s="19">
        <f>IF(SUMPRODUCT(($F$2:$F4359=F4359)*1)&gt;1,0,1)</f>
        <v>0</v>
      </c>
    </row>
    <row r="4360" spans="1:25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9" t="str">
        <f>VLOOKUP(Таблица1[[#This Row],[Region]],Таблица5[],2,FALSE)</f>
        <v>Kelly Williams</v>
      </c>
      <c r="W4360" s="19" t="str">
        <f>IFERROR(VLOOKUP(Таблица1[[#This Row],[Order ID]],Таблица4[],2,FALSE),"")</f>
        <v/>
      </c>
      <c r="X4360" s="19">
        <f>NOT(IFERROR(VLOOKUP(Таблица1[[#This Row],[Order ID]],Таблица4[],2,FALSE),0))*1</f>
        <v>1</v>
      </c>
      <c r="Y4360" s="19">
        <f>IF(SUMPRODUCT(($F$2:$F4360=F4360)*1)&gt;1,0,1)</f>
        <v>0</v>
      </c>
    </row>
    <row r="4361" spans="1:25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9" t="str">
        <f>VLOOKUP(Таблица1[[#This Row],[Region]],Таблица5[],2,FALSE)</f>
        <v>Kelly Williams</v>
      </c>
      <c r="W4361" s="19" t="str">
        <f>IFERROR(VLOOKUP(Таблица1[[#This Row],[Order ID]],Таблица4[],2,FALSE),"")</f>
        <v/>
      </c>
      <c r="X4361" s="19">
        <f>NOT(IFERROR(VLOOKUP(Таблица1[[#This Row],[Order ID]],Таблица4[],2,FALSE),0))*1</f>
        <v>1</v>
      </c>
      <c r="Y4361" s="19">
        <f>IF(SUMPRODUCT(($F$2:$F4361=F4361)*1)&gt;1,0,1)</f>
        <v>0</v>
      </c>
    </row>
    <row r="4362" spans="1:25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9" t="str">
        <f>VLOOKUP(Таблица1[[#This Row],[Region]],Таблица5[],2,FALSE)</f>
        <v>Chuck Magee</v>
      </c>
      <c r="W4362" s="19" t="str">
        <f>IFERROR(VLOOKUP(Таблица1[[#This Row],[Order ID]],Таблица4[],2,FALSE),"")</f>
        <v/>
      </c>
      <c r="X4362" s="19">
        <f>NOT(IFERROR(VLOOKUP(Таблица1[[#This Row],[Order ID]],Таблица4[],2,FALSE),0))*1</f>
        <v>1</v>
      </c>
      <c r="Y4362" s="19">
        <f>IF(SUMPRODUCT(($F$2:$F4362=F4362)*1)&gt;1,0,1)</f>
        <v>0</v>
      </c>
    </row>
    <row r="4363" spans="1:25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9" t="str">
        <f>VLOOKUP(Таблица1[[#This Row],[Region]],Таблица5[],2,FALSE)</f>
        <v>Cassandra Brandow</v>
      </c>
      <c r="W4363" s="19" t="str">
        <f>IFERROR(VLOOKUP(Таблица1[[#This Row],[Order ID]],Таблица4[],2,FALSE),"")</f>
        <v/>
      </c>
      <c r="X4363" s="19">
        <f>NOT(IFERROR(VLOOKUP(Таблица1[[#This Row],[Order ID]],Таблица4[],2,FALSE),0))*1</f>
        <v>1</v>
      </c>
      <c r="Y4363" s="19">
        <f>IF(SUMPRODUCT(($F$2:$F4363=F4363)*1)&gt;1,0,1)</f>
        <v>0</v>
      </c>
    </row>
    <row r="4364" spans="1:25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9" t="str">
        <f>VLOOKUP(Таблица1[[#This Row],[Region]],Таблица5[],2,FALSE)</f>
        <v>Kelly Williams</v>
      </c>
      <c r="W4364" s="19" t="str">
        <f>IFERROR(VLOOKUP(Таблица1[[#This Row],[Order ID]],Таблица4[],2,FALSE),"")</f>
        <v/>
      </c>
      <c r="X4364" s="19">
        <f>NOT(IFERROR(VLOOKUP(Таблица1[[#This Row],[Order ID]],Таблица4[],2,FALSE),0))*1</f>
        <v>1</v>
      </c>
      <c r="Y4364" s="19">
        <f>IF(SUMPRODUCT(($F$2:$F4364=F4364)*1)&gt;1,0,1)</f>
        <v>0</v>
      </c>
    </row>
    <row r="4365" spans="1:25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9" t="str">
        <f>VLOOKUP(Таблица1[[#This Row],[Region]],Таблица5[],2,FALSE)</f>
        <v>Kelly Williams</v>
      </c>
      <c r="W4365" s="19" t="str">
        <f>IFERROR(VLOOKUP(Таблица1[[#This Row],[Order ID]],Таблица4[],2,FALSE),"")</f>
        <v/>
      </c>
      <c r="X4365" s="19">
        <f>NOT(IFERROR(VLOOKUP(Таблица1[[#This Row],[Order ID]],Таблица4[],2,FALSE),0))*1</f>
        <v>1</v>
      </c>
      <c r="Y4365" s="19">
        <f>IF(SUMPRODUCT(($F$2:$F4365=F4365)*1)&gt;1,0,1)</f>
        <v>0</v>
      </c>
    </row>
    <row r="4366" spans="1:25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9" t="str">
        <f>VLOOKUP(Таблица1[[#This Row],[Region]],Таблица5[],2,FALSE)</f>
        <v>Kelly Williams</v>
      </c>
      <c r="W4366" s="19" t="str">
        <f>IFERROR(VLOOKUP(Таблица1[[#This Row],[Order ID]],Таблица4[],2,FALSE),"")</f>
        <v/>
      </c>
      <c r="X4366" s="19">
        <f>NOT(IFERROR(VLOOKUP(Таблица1[[#This Row],[Order ID]],Таблица4[],2,FALSE),0))*1</f>
        <v>1</v>
      </c>
      <c r="Y4366" s="19">
        <f>IF(SUMPRODUCT(($F$2:$F4366=F4366)*1)&gt;1,0,1)</f>
        <v>0</v>
      </c>
    </row>
    <row r="4367" spans="1:25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9" t="str">
        <f>VLOOKUP(Таблица1[[#This Row],[Region]],Таблица5[],2,FALSE)</f>
        <v>Kelly Williams</v>
      </c>
      <c r="W4367" s="19" t="str">
        <f>IFERROR(VLOOKUP(Таблица1[[#This Row],[Order ID]],Таблица4[],2,FALSE),"")</f>
        <v/>
      </c>
      <c r="X4367" s="19">
        <f>NOT(IFERROR(VLOOKUP(Таблица1[[#This Row],[Order ID]],Таблица4[],2,FALSE),0))*1</f>
        <v>1</v>
      </c>
      <c r="Y4367" s="19">
        <f>IF(SUMPRODUCT(($F$2:$F4367=F4367)*1)&gt;1,0,1)</f>
        <v>0</v>
      </c>
    </row>
    <row r="4368" spans="1:25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9" t="str">
        <f>VLOOKUP(Таблица1[[#This Row],[Region]],Таблица5[],2,FALSE)</f>
        <v>Kelly Williams</v>
      </c>
      <c r="W4368" s="19" t="str">
        <f>IFERROR(VLOOKUP(Таблица1[[#This Row],[Order ID]],Таблица4[],2,FALSE),"")</f>
        <v/>
      </c>
      <c r="X4368" s="19">
        <f>NOT(IFERROR(VLOOKUP(Таблица1[[#This Row],[Order ID]],Таблица4[],2,FALSE),0))*1</f>
        <v>1</v>
      </c>
      <c r="Y4368" s="19">
        <f>IF(SUMPRODUCT(($F$2:$F4368=F4368)*1)&gt;1,0,1)</f>
        <v>0</v>
      </c>
    </row>
    <row r="4369" spans="1:25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9" t="str">
        <f>VLOOKUP(Таблица1[[#This Row],[Region]],Таблица5[],2,FALSE)</f>
        <v>Kelly Williams</v>
      </c>
      <c r="W4369" s="19" t="str">
        <f>IFERROR(VLOOKUP(Таблица1[[#This Row],[Order ID]],Таблица4[],2,FALSE),"")</f>
        <v/>
      </c>
      <c r="X4369" s="19">
        <f>NOT(IFERROR(VLOOKUP(Таблица1[[#This Row],[Order ID]],Таблица4[],2,FALSE),0))*1</f>
        <v>1</v>
      </c>
      <c r="Y4369" s="19">
        <f>IF(SUMPRODUCT(($F$2:$F4369=F4369)*1)&gt;1,0,1)</f>
        <v>0</v>
      </c>
    </row>
    <row r="4370" spans="1:25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9" t="str">
        <f>VLOOKUP(Таблица1[[#This Row],[Region]],Таблица5[],2,FALSE)</f>
        <v>Kelly Williams</v>
      </c>
      <c r="W4370" s="19" t="str">
        <f>IFERROR(VLOOKUP(Таблица1[[#This Row],[Order ID]],Таблица4[],2,FALSE),"")</f>
        <v/>
      </c>
      <c r="X4370" s="19">
        <f>NOT(IFERROR(VLOOKUP(Таблица1[[#This Row],[Order ID]],Таблица4[],2,FALSE),0))*1</f>
        <v>1</v>
      </c>
      <c r="Y4370" s="19">
        <f>IF(SUMPRODUCT(($F$2:$F4370=F4370)*1)&gt;1,0,1)</f>
        <v>0</v>
      </c>
    </row>
    <row r="4371" spans="1:25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9" t="str">
        <f>VLOOKUP(Таблица1[[#This Row],[Region]],Таблица5[],2,FALSE)</f>
        <v>Kelly Williams</v>
      </c>
      <c r="W4371" s="19" t="str">
        <f>IFERROR(VLOOKUP(Таблица1[[#This Row],[Order ID]],Таблица4[],2,FALSE),"")</f>
        <v/>
      </c>
      <c r="X4371" s="19">
        <f>NOT(IFERROR(VLOOKUP(Таблица1[[#This Row],[Order ID]],Таблица4[],2,FALSE),0))*1</f>
        <v>1</v>
      </c>
      <c r="Y4371" s="19">
        <f>IF(SUMPRODUCT(($F$2:$F4371=F4371)*1)&gt;1,0,1)</f>
        <v>0</v>
      </c>
    </row>
    <row r="4372" spans="1:25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9" t="str">
        <f>VLOOKUP(Таблица1[[#This Row],[Region]],Таблица5[],2,FALSE)</f>
        <v>Kelly Williams</v>
      </c>
      <c r="W4372" s="19" t="str">
        <f>IFERROR(VLOOKUP(Таблица1[[#This Row],[Order ID]],Таблица4[],2,FALSE),"")</f>
        <v/>
      </c>
      <c r="X4372" s="19">
        <f>NOT(IFERROR(VLOOKUP(Таблица1[[#This Row],[Order ID]],Таблица4[],2,FALSE),0))*1</f>
        <v>1</v>
      </c>
      <c r="Y4372" s="19">
        <f>IF(SUMPRODUCT(($F$2:$F4372=F4372)*1)&gt;1,0,1)</f>
        <v>0</v>
      </c>
    </row>
    <row r="4373" spans="1:25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9" t="str">
        <f>VLOOKUP(Таблица1[[#This Row],[Region]],Таблица5[],2,FALSE)</f>
        <v>Kelly Williams</v>
      </c>
      <c r="W4373" s="19" t="str">
        <f>IFERROR(VLOOKUP(Таблица1[[#This Row],[Order ID]],Таблица4[],2,FALSE),"")</f>
        <v/>
      </c>
      <c r="X4373" s="19">
        <f>NOT(IFERROR(VLOOKUP(Таблица1[[#This Row],[Order ID]],Таблица4[],2,FALSE),0))*1</f>
        <v>1</v>
      </c>
      <c r="Y4373" s="19">
        <f>IF(SUMPRODUCT(($F$2:$F4373=F4373)*1)&gt;1,0,1)</f>
        <v>0</v>
      </c>
    </row>
    <row r="4374" spans="1:25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9" t="str">
        <f>VLOOKUP(Таблица1[[#This Row],[Region]],Таблица5[],2,FALSE)</f>
        <v>Kelly Williams</v>
      </c>
      <c r="W4374" s="19" t="str">
        <f>IFERROR(VLOOKUP(Таблица1[[#This Row],[Order ID]],Таблица4[],2,FALSE),"")</f>
        <v/>
      </c>
      <c r="X4374" s="19">
        <f>NOT(IFERROR(VLOOKUP(Таблица1[[#This Row],[Order ID]],Таблица4[],2,FALSE),0))*1</f>
        <v>1</v>
      </c>
      <c r="Y4374" s="19">
        <f>IF(SUMPRODUCT(($F$2:$F4374=F4374)*1)&gt;1,0,1)</f>
        <v>0</v>
      </c>
    </row>
    <row r="4375" spans="1:25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9" t="str">
        <f>VLOOKUP(Таблица1[[#This Row],[Region]],Таблица5[],2,FALSE)</f>
        <v>Kelly Williams</v>
      </c>
      <c r="W4375" s="19" t="str">
        <f>IFERROR(VLOOKUP(Таблица1[[#This Row],[Order ID]],Таблица4[],2,FALSE),"")</f>
        <v/>
      </c>
      <c r="X4375" s="19">
        <f>NOT(IFERROR(VLOOKUP(Таблица1[[#This Row],[Order ID]],Таблица4[],2,FALSE),0))*1</f>
        <v>1</v>
      </c>
      <c r="Y4375" s="19">
        <f>IF(SUMPRODUCT(($F$2:$F4375=F4375)*1)&gt;1,0,1)</f>
        <v>0</v>
      </c>
    </row>
    <row r="4376" spans="1:25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9" t="str">
        <f>VLOOKUP(Таблица1[[#This Row],[Region]],Таблица5[],2,FALSE)</f>
        <v>Chuck Magee</v>
      </c>
      <c r="W4376" s="19" t="str">
        <f>IFERROR(VLOOKUP(Таблица1[[#This Row],[Order ID]],Таблица4[],2,FALSE),"")</f>
        <v/>
      </c>
      <c r="X4376" s="19">
        <f>NOT(IFERROR(VLOOKUP(Таблица1[[#This Row],[Order ID]],Таблица4[],2,FALSE),0))*1</f>
        <v>1</v>
      </c>
      <c r="Y4376" s="19">
        <f>IF(SUMPRODUCT(($F$2:$F4376=F4376)*1)&gt;1,0,1)</f>
        <v>0</v>
      </c>
    </row>
    <row r="4377" spans="1:25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9" t="str">
        <f>VLOOKUP(Таблица1[[#This Row],[Region]],Таблица5[],2,FALSE)</f>
        <v>Anna Andreadi</v>
      </c>
      <c r="W4377" s="19" t="str">
        <f>IFERROR(VLOOKUP(Таблица1[[#This Row],[Order ID]],Таблица4[],2,FALSE),"")</f>
        <v/>
      </c>
      <c r="X4377" s="19">
        <f>NOT(IFERROR(VLOOKUP(Таблица1[[#This Row],[Order ID]],Таблица4[],2,FALSE),0))*1</f>
        <v>1</v>
      </c>
      <c r="Y4377" s="19">
        <f>IF(SUMPRODUCT(($F$2:$F4377=F4377)*1)&gt;1,0,1)</f>
        <v>0</v>
      </c>
    </row>
    <row r="4378" spans="1:25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9" t="str">
        <f>VLOOKUP(Таблица1[[#This Row],[Region]],Таблица5[],2,FALSE)</f>
        <v>Anna Andreadi</v>
      </c>
      <c r="W4378" s="19" t="str">
        <f>IFERROR(VLOOKUP(Таблица1[[#This Row],[Order ID]],Таблица4[],2,FALSE),"")</f>
        <v/>
      </c>
      <c r="X4378" s="19">
        <f>NOT(IFERROR(VLOOKUP(Таблица1[[#This Row],[Order ID]],Таблица4[],2,FALSE),0))*1</f>
        <v>1</v>
      </c>
      <c r="Y4378" s="19">
        <f>IF(SUMPRODUCT(($F$2:$F4378=F4378)*1)&gt;1,0,1)</f>
        <v>0</v>
      </c>
    </row>
    <row r="4379" spans="1:25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9" t="str">
        <f>VLOOKUP(Таблица1[[#This Row],[Region]],Таблица5[],2,FALSE)</f>
        <v>Anna Andreadi</v>
      </c>
      <c r="W4379" s="19" t="str">
        <f>IFERROR(VLOOKUP(Таблица1[[#This Row],[Order ID]],Таблица4[],2,FALSE),"")</f>
        <v/>
      </c>
      <c r="X4379" s="19">
        <f>NOT(IFERROR(VLOOKUP(Таблица1[[#This Row],[Order ID]],Таблица4[],2,FALSE),0))*1</f>
        <v>1</v>
      </c>
      <c r="Y4379" s="19">
        <f>IF(SUMPRODUCT(($F$2:$F4379=F4379)*1)&gt;1,0,1)</f>
        <v>0</v>
      </c>
    </row>
    <row r="4380" spans="1:25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9" t="str">
        <f>VLOOKUP(Таблица1[[#This Row],[Region]],Таблица5[],2,FALSE)</f>
        <v>Cassandra Brandow</v>
      </c>
      <c r="W4380" s="19" t="str">
        <f>IFERROR(VLOOKUP(Таблица1[[#This Row],[Order ID]],Таблица4[],2,FALSE),"")</f>
        <v/>
      </c>
      <c r="X4380" s="19">
        <f>NOT(IFERROR(VLOOKUP(Таблица1[[#This Row],[Order ID]],Таблица4[],2,FALSE),0))*1</f>
        <v>1</v>
      </c>
      <c r="Y4380" s="19">
        <f>IF(SUMPRODUCT(($F$2:$F4380=F4380)*1)&gt;1,0,1)</f>
        <v>0</v>
      </c>
    </row>
    <row r="4381" spans="1:25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9" t="str">
        <f>VLOOKUP(Таблица1[[#This Row],[Region]],Таблица5[],2,FALSE)</f>
        <v>Cassandra Brandow</v>
      </c>
      <c r="W4381" s="19" t="str">
        <f>IFERROR(VLOOKUP(Таблица1[[#This Row],[Order ID]],Таблица4[],2,FALSE),"")</f>
        <v/>
      </c>
      <c r="X4381" s="19">
        <f>NOT(IFERROR(VLOOKUP(Таблица1[[#This Row],[Order ID]],Таблица4[],2,FALSE),0))*1</f>
        <v>1</v>
      </c>
      <c r="Y4381" s="19">
        <f>IF(SUMPRODUCT(($F$2:$F4381=F4381)*1)&gt;1,0,1)</f>
        <v>0</v>
      </c>
    </row>
    <row r="4382" spans="1:25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9" t="str">
        <f>VLOOKUP(Таблица1[[#This Row],[Region]],Таблица5[],2,FALSE)</f>
        <v>Anna Andreadi</v>
      </c>
      <c r="W4382" s="19" t="str">
        <f>IFERROR(VLOOKUP(Таблица1[[#This Row],[Order ID]],Таблица4[],2,FALSE),"")</f>
        <v/>
      </c>
      <c r="X4382" s="19">
        <f>NOT(IFERROR(VLOOKUP(Таблица1[[#This Row],[Order ID]],Таблица4[],2,FALSE),0))*1</f>
        <v>1</v>
      </c>
      <c r="Y4382" s="19">
        <f>IF(SUMPRODUCT(($F$2:$F4382=F4382)*1)&gt;1,0,1)</f>
        <v>0</v>
      </c>
    </row>
    <row r="4383" spans="1:25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9" t="str">
        <f>VLOOKUP(Таблица1[[#This Row],[Region]],Таблица5[],2,FALSE)</f>
        <v>Anna Andreadi</v>
      </c>
      <c r="W4383" s="19" t="str">
        <f>IFERROR(VLOOKUP(Таблица1[[#This Row],[Order ID]],Таблица4[],2,FALSE),"")</f>
        <v/>
      </c>
      <c r="X4383" s="19">
        <f>NOT(IFERROR(VLOOKUP(Таблица1[[#This Row],[Order ID]],Таблица4[],2,FALSE),0))*1</f>
        <v>1</v>
      </c>
      <c r="Y4383" s="19">
        <f>IF(SUMPRODUCT(($F$2:$F4383=F4383)*1)&gt;1,0,1)</f>
        <v>0</v>
      </c>
    </row>
    <row r="4384" spans="1:25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9" t="str">
        <f>VLOOKUP(Таблица1[[#This Row],[Region]],Таблица5[],2,FALSE)</f>
        <v>Kelly Williams</v>
      </c>
      <c r="W4384" s="19" t="str">
        <f>IFERROR(VLOOKUP(Таблица1[[#This Row],[Order ID]],Таблица4[],2,FALSE),"")</f>
        <v/>
      </c>
      <c r="X4384" s="19">
        <f>NOT(IFERROR(VLOOKUP(Таблица1[[#This Row],[Order ID]],Таблица4[],2,FALSE),0))*1</f>
        <v>1</v>
      </c>
      <c r="Y4384" s="19">
        <f>IF(SUMPRODUCT(($F$2:$F4384=F4384)*1)&gt;1,0,1)</f>
        <v>0</v>
      </c>
    </row>
    <row r="4385" spans="1:25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9" t="str">
        <f>VLOOKUP(Таблица1[[#This Row],[Region]],Таблица5[],2,FALSE)</f>
        <v>Kelly Williams</v>
      </c>
      <c r="W4385" s="19" t="str">
        <f>IFERROR(VLOOKUP(Таблица1[[#This Row],[Order ID]],Таблица4[],2,FALSE),"")</f>
        <v/>
      </c>
      <c r="X4385" s="19">
        <f>NOT(IFERROR(VLOOKUP(Таблица1[[#This Row],[Order ID]],Таблица4[],2,FALSE),0))*1</f>
        <v>1</v>
      </c>
      <c r="Y4385" s="19">
        <f>IF(SUMPRODUCT(($F$2:$F4385=F4385)*1)&gt;1,0,1)</f>
        <v>0</v>
      </c>
    </row>
    <row r="4386" spans="1:25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9" t="str">
        <f>VLOOKUP(Таблица1[[#This Row],[Region]],Таблица5[],2,FALSE)</f>
        <v>Kelly Williams</v>
      </c>
      <c r="W4386" s="19" t="str">
        <f>IFERROR(VLOOKUP(Таблица1[[#This Row],[Order ID]],Таблица4[],2,FALSE),"")</f>
        <v/>
      </c>
      <c r="X4386" s="19">
        <f>NOT(IFERROR(VLOOKUP(Таблица1[[#This Row],[Order ID]],Таблица4[],2,FALSE),0))*1</f>
        <v>1</v>
      </c>
      <c r="Y4386" s="19">
        <f>IF(SUMPRODUCT(($F$2:$F4386=F4386)*1)&gt;1,0,1)</f>
        <v>0</v>
      </c>
    </row>
    <row r="4387" spans="1:25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9" t="str">
        <f>VLOOKUP(Таблица1[[#This Row],[Region]],Таблица5[],2,FALSE)</f>
        <v>Kelly Williams</v>
      </c>
      <c r="W4387" s="19" t="str">
        <f>IFERROR(VLOOKUP(Таблица1[[#This Row],[Order ID]],Таблица4[],2,FALSE),"")</f>
        <v/>
      </c>
      <c r="X4387" s="19">
        <f>NOT(IFERROR(VLOOKUP(Таблица1[[#This Row],[Order ID]],Таблица4[],2,FALSE),0))*1</f>
        <v>1</v>
      </c>
      <c r="Y4387" s="19">
        <f>IF(SUMPRODUCT(($F$2:$F4387=F4387)*1)&gt;1,0,1)</f>
        <v>0</v>
      </c>
    </row>
    <row r="4388" spans="1:25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9" t="str">
        <f>VLOOKUP(Таблица1[[#This Row],[Region]],Таблица5[],2,FALSE)</f>
        <v>Anna Andreadi</v>
      </c>
      <c r="W4388" s="19" t="str">
        <f>IFERROR(VLOOKUP(Таблица1[[#This Row],[Order ID]],Таблица4[],2,FALSE),"")</f>
        <v/>
      </c>
      <c r="X4388" s="19">
        <f>NOT(IFERROR(VLOOKUP(Таблица1[[#This Row],[Order ID]],Таблица4[],2,FALSE),0))*1</f>
        <v>1</v>
      </c>
      <c r="Y4388" s="19">
        <f>IF(SUMPRODUCT(($F$2:$F4388=F4388)*1)&gt;1,0,1)</f>
        <v>0</v>
      </c>
    </row>
    <row r="4389" spans="1:25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9" t="str">
        <f>VLOOKUP(Таблица1[[#This Row],[Region]],Таблица5[],2,FALSE)</f>
        <v>Anna Andreadi</v>
      </c>
      <c r="W4389" s="19" t="str">
        <f>IFERROR(VLOOKUP(Таблица1[[#This Row],[Order ID]],Таблица4[],2,FALSE),"")</f>
        <v/>
      </c>
      <c r="X4389" s="19">
        <f>NOT(IFERROR(VLOOKUP(Таблица1[[#This Row],[Order ID]],Таблица4[],2,FALSE),0))*1</f>
        <v>1</v>
      </c>
      <c r="Y4389" s="19">
        <f>IF(SUMPRODUCT(($F$2:$F4389=F4389)*1)&gt;1,0,1)</f>
        <v>0</v>
      </c>
    </row>
    <row r="4390" spans="1:25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9" t="str">
        <f>VLOOKUP(Таблица1[[#This Row],[Region]],Таблица5[],2,FALSE)</f>
        <v>Chuck Magee</v>
      </c>
      <c r="W4390" s="19">
        <f>IFERROR(VLOOKUP(Таблица1[[#This Row],[Order ID]],Таблица4[],2,FALSE),"")</f>
        <v>1</v>
      </c>
      <c r="X4390" s="19">
        <f>NOT(IFERROR(VLOOKUP(Таблица1[[#This Row],[Order ID]],Таблица4[],2,FALSE),0))*1</f>
        <v>0</v>
      </c>
      <c r="Y4390" s="19">
        <f>IF(SUMPRODUCT(($F$2:$F4390=F4390)*1)&gt;1,0,1)</f>
        <v>0</v>
      </c>
    </row>
    <row r="4391" spans="1:25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9" t="str">
        <f>VLOOKUP(Таблица1[[#This Row],[Region]],Таблица5[],2,FALSE)</f>
        <v>Chuck Magee</v>
      </c>
      <c r="W4391" s="19">
        <f>IFERROR(VLOOKUP(Таблица1[[#This Row],[Order ID]],Таблица4[],2,FALSE),"")</f>
        <v>1</v>
      </c>
      <c r="X4391" s="19">
        <f>NOT(IFERROR(VLOOKUP(Таблица1[[#This Row],[Order ID]],Таблица4[],2,FALSE),0))*1</f>
        <v>0</v>
      </c>
      <c r="Y4391" s="19">
        <f>IF(SUMPRODUCT(($F$2:$F4391=F4391)*1)&gt;1,0,1)</f>
        <v>0</v>
      </c>
    </row>
    <row r="4392" spans="1:25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9" t="str">
        <f>VLOOKUP(Таблица1[[#This Row],[Region]],Таблица5[],2,FALSE)</f>
        <v>Chuck Magee</v>
      </c>
      <c r="W4392" s="19">
        <f>IFERROR(VLOOKUP(Таблица1[[#This Row],[Order ID]],Таблица4[],2,FALSE),"")</f>
        <v>1</v>
      </c>
      <c r="X4392" s="19">
        <f>NOT(IFERROR(VLOOKUP(Таблица1[[#This Row],[Order ID]],Таблица4[],2,FALSE),0))*1</f>
        <v>0</v>
      </c>
      <c r="Y4392" s="19">
        <f>IF(SUMPRODUCT(($F$2:$F4392=F4392)*1)&gt;1,0,1)</f>
        <v>0</v>
      </c>
    </row>
    <row r="4393" spans="1:25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9" t="str">
        <f>VLOOKUP(Таблица1[[#This Row],[Region]],Таблица5[],2,FALSE)</f>
        <v>Chuck Magee</v>
      </c>
      <c r="W4393" s="19">
        <f>IFERROR(VLOOKUP(Таблица1[[#This Row],[Order ID]],Таблица4[],2,FALSE),"")</f>
        <v>1</v>
      </c>
      <c r="X4393" s="19">
        <f>NOT(IFERROR(VLOOKUP(Таблица1[[#This Row],[Order ID]],Таблица4[],2,FALSE),0))*1</f>
        <v>0</v>
      </c>
      <c r="Y4393" s="19">
        <f>IF(SUMPRODUCT(($F$2:$F4393=F4393)*1)&gt;1,0,1)</f>
        <v>0</v>
      </c>
    </row>
    <row r="4394" spans="1:25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9" t="str">
        <f>VLOOKUP(Таблица1[[#This Row],[Region]],Таблица5[],2,FALSE)</f>
        <v>Kelly Williams</v>
      </c>
      <c r="W4394" s="19" t="str">
        <f>IFERROR(VLOOKUP(Таблица1[[#This Row],[Order ID]],Таблица4[],2,FALSE),"")</f>
        <v/>
      </c>
      <c r="X4394" s="19">
        <f>NOT(IFERROR(VLOOKUP(Таблица1[[#This Row],[Order ID]],Таблица4[],2,FALSE),0))*1</f>
        <v>1</v>
      </c>
      <c r="Y4394" s="19">
        <f>IF(SUMPRODUCT(($F$2:$F4394=F4394)*1)&gt;1,0,1)</f>
        <v>0</v>
      </c>
    </row>
    <row r="4395" spans="1:25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9" t="str">
        <f>VLOOKUP(Таблица1[[#This Row],[Region]],Таблица5[],2,FALSE)</f>
        <v>Kelly Williams</v>
      </c>
      <c r="W4395" s="19" t="str">
        <f>IFERROR(VLOOKUP(Таблица1[[#This Row],[Order ID]],Таблица4[],2,FALSE),"")</f>
        <v/>
      </c>
      <c r="X4395" s="19">
        <f>NOT(IFERROR(VLOOKUP(Таблица1[[#This Row],[Order ID]],Таблица4[],2,FALSE),0))*1</f>
        <v>1</v>
      </c>
      <c r="Y4395" s="19">
        <f>IF(SUMPRODUCT(($F$2:$F4395=F4395)*1)&gt;1,0,1)</f>
        <v>0</v>
      </c>
    </row>
    <row r="4396" spans="1:25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9" t="str">
        <f>VLOOKUP(Таблица1[[#This Row],[Region]],Таблица5[],2,FALSE)</f>
        <v>Chuck Magee</v>
      </c>
      <c r="W4396" s="19" t="str">
        <f>IFERROR(VLOOKUP(Таблица1[[#This Row],[Order ID]],Таблица4[],2,FALSE),"")</f>
        <v/>
      </c>
      <c r="X4396" s="19">
        <f>NOT(IFERROR(VLOOKUP(Таблица1[[#This Row],[Order ID]],Таблица4[],2,FALSE),0))*1</f>
        <v>1</v>
      </c>
      <c r="Y4396" s="19">
        <f>IF(SUMPRODUCT(($F$2:$F4396=F4396)*1)&gt;1,0,1)</f>
        <v>0</v>
      </c>
    </row>
    <row r="4397" spans="1:25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9" t="str">
        <f>VLOOKUP(Таблица1[[#This Row],[Region]],Таблица5[],2,FALSE)</f>
        <v>Chuck Magee</v>
      </c>
      <c r="W4397" s="19" t="str">
        <f>IFERROR(VLOOKUP(Таблица1[[#This Row],[Order ID]],Таблица4[],2,FALSE),"")</f>
        <v/>
      </c>
      <c r="X4397" s="19">
        <f>NOT(IFERROR(VLOOKUP(Таблица1[[#This Row],[Order ID]],Таблица4[],2,FALSE),0))*1</f>
        <v>1</v>
      </c>
      <c r="Y4397" s="19">
        <f>IF(SUMPRODUCT(($F$2:$F4397=F4397)*1)&gt;1,0,1)</f>
        <v>0</v>
      </c>
    </row>
    <row r="4398" spans="1:25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9" t="str">
        <f>VLOOKUP(Таблица1[[#This Row],[Region]],Таблица5[],2,FALSE)</f>
        <v>Anna Andreadi</v>
      </c>
      <c r="W4398" s="19" t="str">
        <f>IFERROR(VLOOKUP(Таблица1[[#This Row],[Order ID]],Таблица4[],2,FALSE),"")</f>
        <v/>
      </c>
      <c r="X4398" s="19">
        <f>NOT(IFERROR(VLOOKUP(Таблица1[[#This Row],[Order ID]],Таблица4[],2,FALSE),0))*1</f>
        <v>1</v>
      </c>
      <c r="Y4398" s="19">
        <f>IF(SUMPRODUCT(($F$2:$F4398=F4398)*1)&gt;1,0,1)</f>
        <v>0</v>
      </c>
    </row>
    <row r="4399" spans="1:25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9" t="str">
        <f>VLOOKUP(Таблица1[[#This Row],[Region]],Таблица5[],2,FALSE)</f>
        <v>Chuck Magee</v>
      </c>
      <c r="W4399" s="19">
        <f>IFERROR(VLOOKUP(Таблица1[[#This Row],[Order ID]],Таблица4[],2,FALSE),"")</f>
        <v>1</v>
      </c>
      <c r="X4399" s="19">
        <f>NOT(IFERROR(VLOOKUP(Таблица1[[#This Row],[Order ID]],Таблица4[],2,FALSE),0))*1</f>
        <v>0</v>
      </c>
      <c r="Y4399" s="19">
        <f>IF(SUMPRODUCT(($F$2:$F4399=F4399)*1)&gt;1,0,1)</f>
        <v>0</v>
      </c>
    </row>
    <row r="4400" spans="1:25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9" t="str">
        <f>VLOOKUP(Таблица1[[#This Row],[Region]],Таблица5[],2,FALSE)</f>
        <v>Chuck Magee</v>
      </c>
      <c r="W4400" s="19">
        <f>IFERROR(VLOOKUP(Таблица1[[#This Row],[Order ID]],Таблица4[],2,FALSE),"")</f>
        <v>1</v>
      </c>
      <c r="X4400" s="19">
        <f>NOT(IFERROR(VLOOKUP(Таблица1[[#This Row],[Order ID]],Таблица4[],2,FALSE),0))*1</f>
        <v>0</v>
      </c>
      <c r="Y4400" s="19">
        <f>IF(SUMPRODUCT(($F$2:$F4400=F4400)*1)&gt;1,0,1)</f>
        <v>0</v>
      </c>
    </row>
    <row r="4401" spans="1:25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9" t="str">
        <f>VLOOKUP(Таблица1[[#This Row],[Region]],Таблица5[],2,FALSE)</f>
        <v>Chuck Magee</v>
      </c>
      <c r="W4401" s="19" t="str">
        <f>IFERROR(VLOOKUP(Таблица1[[#This Row],[Order ID]],Таблица4[],2,FALSE),"")</f>
        <v/>
      </c>
      <c r="X4401" s="19">
        <f>NOT(IFERROR(VLOOKUP(Таблица1[[#This Row],[Order ID]],Таблица4[],2,FALSE),0))*1</f>
        <v>1</v>
      </c>
      <c r="Y4401" s="19">
        <f>IF(SUMPRODUCT(($F$2:$F4401=F4401)*1)&gt;1,0,1)</f>
        <v>0</v>
      </c>
    </row>
    <row r="4402" spans="1:25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9" t="str">
        <f>VLOOKUP(Таблица1[[#This Row],[Region]],Таблица5[],2,FALSE)</f>
        <v>Chuck Magee</v>
      </c>
      <c r="W4402" s="19" t="str">
        <f>IFERROR(VLOOKUP(Таблица1[[#This Row],[Order ID]],Таблица4[],2,FALSE),"")</f>
        <v/>
      </c>
      <c r="X4402" s="19">
        <f>NOT(IFERROR(VLOOKUP(Таблица1[[#This Row],[Order ID]],Таблица4[],2,FALSE),0))*1</f>
        <v>1</v>
      </c>
      <c r="Y4402" s="19">
        <f>IF(SUMPRODUCT(($F$2:$F4402=F4402)*1)&gt;1,0,1)</f>
        <v>0</v>
      </c>
    </row>
    <row r="4403" spans="1:25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9" t="str">
        <f>VLOOKUP(Таблица1[[#This Row],[Region]],Таблица5[],2,FALSE)</f>
        <v>Chuck Magee</v>
      </c>
      <c r="W4403" s="19" t="str">
        <f>IFERROR(VLOOKUP(Таблица1[[#This Row],[Order ID]],Таблица4[],2,FALSE),"")</f>
        <v/>
      </c>
      <c r="X4403" s="19">
        <f>NOT(IFERROR(VLOOKUP(Таблица1[[#This Row],[Order ID]],Таблица4[],2,FALSE),0))*1</f>
        <v>1</v>
      </c>
      <c r="Y4403" s="19">
        <f>IF(SUMPRODUCT(($F$2:$F4403=F4403)*1)&gt;1,0,1)</f>
        <v>0</v>
      </c>
    </row>
    <row r="4404" spans="1:25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9" t="str">
        <f>VLOOKUP(Таблица1[[#This Row],[Region]],Таблица5[],2,FALSE)</f>
        <v>Anna Andreadi</v>
      </c>
      <c r="W4404" s="19" t="str">
        <f>IFERROR(VLOOKUP(Таблица1[[#This Row],[Order ID]],Таблица4[],2,FALSE),"")</f>
        <v/>
      </c>
      <c r="X4404" s="19">
        <f>NOT(IFERROR(VLOOKUP(Таблица1[[#This Row],[Order ID]],Таблица4[],2,FALSE),0))*1</f>
        <v>1</v>
      </c>
      <c r="Y4404" s="19">
        <f>IF(SUMPRODUCT(($F$2:$F4404=F4404)*1)&gt;1,0,1)</f>
        <v>0</v>
      </c>
    </row>
    <row r="4405" spans="1:25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9" t="str">
        <f>VLOOKUP(Таблица1[[#This Row],[Region]],Таблица5[],2,FALSE)</f>
        <v>Chuck Magee</v>
      </c>
      <c r="W4405" s="19" t="str">
        <f>IFERROR(VLOOKUP(Таблица1[[#This Row],[Order ID]],Таблица4[],2,FALSE),"")</f>
        <v/>
      </c>
      <c r="X4405" s="19">
        <f>NOT(IFERROR(VLOOKUP(Таблица1[[#This Row],[Order ID]],Таблица4[],2,FALSE),0))*1</f>
        <v>1</v>
      </c>
      <c r="Y4405" s="19">
        <f>IF(SUMPRODUCT(($F$2:$F4405=F4405)*1)&gt;1,0,1)</f>
        <v>0</v>
      </c>
    </row>
    <row r="4406" spans="1:25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9" t="str">
        <f>VLOOKUP(Таблица1[[#This Row],[Region]],Таблица5[],2,FALSE)</f>
        <v>Chuck Magee</v>
      </c>
      <c r="W4406" s="19" t="str">
        <f>IFERROR(VLOOKUP(Таблица1[[#This Row],[Order ID]],Таблица4[],2,FALSE),"")</f>
        <v/>
      </c>
      <c r="X4406" s="19">
        <f>NOT(IFERROR(VLOOKUP(Таблица1[[#This Row],[Order ID]],Таблица4[],2,FALSE),0))*1</f>
        <v>1</v>
      </c>
      <c r="Y4406" s="19">
        <f>IF(SUMPRODUCT(($F$2:$F4406=F4406)*1)&gt;1,0,1)</f>
        <v>0</v>
      </c>
    </row>
    <row r="4407" spans="1:25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9" t="str">
        <f>VLOOKUP(Таблица1[[#This Row],[Region]],Таблица5[],2,FALSE)</f>
        <v>Chuck Magee</v>
      </c>
      <c r="W4407" s="19" t="str">
        <f>IFERROR(VLOOKUP(Таблица1[[#This Row],[Order ID]],Таблица4[],2,FALSE),"")</f>
        <v/>
      </c>
      <c r="X4407" s="19">
        <f>NOT(IFERROR(VLOOKUP(Таблица1[[#This Row],[Order ID]],Таблица4[],2,FALSE),0))*1</f>
        <v>1</v>
      </c>
      <c r="Y4407" s="19">
        <f>IF(SUMPRODUCT(($F$2:$F4407=F4407)*1)&gt;1,0,1)</f>
        <v>0</v>
      </c>
    </row>
    <row r="4408" spans="1:25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9" t="str">
        <f>VLOOKUP(Таблица1[[#This Row],[Region]],Таблица5[],2,FALSE)</f>
        <v>Kelly Williams</v>
      </c>
      <c r="W4408" s="19" t="str">
        <f>IFERROR(VLOOKUP(Таблица1[[#This Row],[Order ID]],Таблица4[],2,FALSE),"")</f>
        <v/>
      </c>
      <c r="X4408" s="19">
        <f>NOT(IFERROR(VLOOKUP(Таблица1[[#This Row],[Order ID]],Таблица4[],2,FALSE),0))*1</f>
        <v>1</v>
      </c>
      <c r="Y4408" s="19">
        <f>IF(SUMPRODUCT(($F$2:$F4408=F4408)*1)&gt;1,0,1)</f>
        <v>0</v>
      </c>
    </row>
    <row r="4409" spans="1:25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9" t="str">
        <f>VLOOKUP(Таблица1[[#This Row],[Region]],Таблица5[],2,FALSE)</f>
        <v>Kelly Williams</v>
      </c>
      <c r="W4409" s="19" t="str">
        <f>IFERROR(VLOOKUP(Таблица1[[#This Row],[Order ID]],Таблица4[],2,FALSE),"")</f>
        <v/>
      </c>
      <c r="X4409" s="19">
        <f>NOT(IFERROR(VLOOKUP(Таблица1[[#This Row],[Order ID]],Таблица4[],2,FALSE),0))*1</f>
        <v>1</v>
      </c>
      <c r="Y4409" s="19">
        <f>IF(SUMPRODUCT(($F$2:$F4409=F4409)*1)&gt;1,0,1)</f>
        <v>0</v>
      </c>
    </row>
    <row r="4410" spans="1:25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9" t="str">
        <f>VLOOKUP(Таблица1[[#This Row],[Region]],Таблица5[],2,FALSE)</f>
        <v>Kelly Williams</v>
      </c>
      <c r="W4410" s="19" t="str">
        <f>IFERROR(VLOOKUP(Таблица1[[#This Row],[Order ID]],Таблица4[],2,FALSE),"")</f>
        <v/>
      </c>
      <c r="X4410" s="19">
        <f>NOT(IFERROR(VLOOKUP(Таблица1[[#This Row],[Order ID]],Таблица4[],2,FALSE),0))*1</f>
        <v>1</v>
      </c>
      <c r="Y4410" s="19">
        <f>IF(SUMPRODUCT(($F$2:$F4410=F4410)*1)&gt;1,0,1)</f>
        <v>0</v>
      </c>
    </row>
    <row r="4411" spans="1:25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9" t="str">
        <f>VLOOKUP(Таблица1[[#This Row],[Region]],Таблица5[],2,FALSE)</f>
        <v>Anna Andreadi</v>
      </c>
      <c r="W4411" s="19" t="str">
        <f>IFERROR(VLOOKUP(Таблица1[[#This Row],[Order ID]],Таблица4[],2,FALSE),"")</f>
        <v/>
      </c>
      <c r="X4411" s="19">
        <f>NOT(IFERROR(VLOOKUP(Таблица1[[#This Row],[Order ID]],Таблица4[],2,FALSE),0))*1</f>
        <v>1</v>
      </c>
      <c r="Y4411" s="19">
        <f>IF(SUMPRODUCT(($F$2:$F4411=F4411)*1)&gt;1,0,1)</f>
        <v>0</v>
      </c>
    </row>
    <row r="4412" spans="1:25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9" t="str">
        <f>VLOOKUP(Таблица1[[#This Row],[Region]],Таблица5[],2,FALSE)</f>
        <v>Anna Andreadi</v>
      </c>
      <c r="W4412" s="19" t="str">
        <f>IFERROR(VLOOKUP(Таблица1[[#This Row],[Order ID]],Таблица4[],2,FALSE),"")</f>
        <v/>
      </c>
      <c r="X4412" s="19">
        <f>NOT(IFERROR(VLOOKUP(Таблица1[[#This Row],[Order ID]],Таблица4[],2,FALSE),0))*1</f>
        <v>1</v>
      </c>
      <c r="Y4412" s="19">
        <f>IF(SUMPRODUCT(($F$2:$F4412=F4412)*1)&gt;1,0,1)</f>
        <v>0</v>
      </c>
    </row>
    <row r="4413" spans="1:25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9" t="str">
        <f>VLOOKUP(Таблица1[[#This Row],[Region]],Таблица5[],2,FALSE)</f>
        <v>Chuck Magee</v>
      </c>
      <c r="W4413" s="19" t="str">
        <f>IFERROR(VLOOKUP(Таблица1[[#This Row],[Order ID]],Таблица4[],2,FALSE),"")</f>
        <v/>
      </c>
      <c r="X4413" s="19">
        <f>NOT(IFERROR(VLOOKUP(Таблица1[[#This Row],[Order ID]],Таблица4[],2,FALSE),0))*1</f>
        <v>1</v>
      </c>
      <c r="Y4413" s="19">
        <f>IF(SUMPRODUCT(($F$2:$F4413=F4413)*1)&gt;1,0,1)</f>
        <v>0</v>
      </c>
    </row>
    <row r="4414" spans="1:25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9" t="str">
        <f>VLOOKUP(Таблица1[[#This Row],[Region]],Таблица5[],2,FALSE)</f>
        <v>Chuck Magee</v>
      </c>
      <c r="W4414" s="19" t="str">
        <f>IFERROR(VLOOKUP(Таблица1[[#This Row],[Order ID]],Таблица4[],2,FALSE),"")</f>
        <v/>
      </c>
      <c r="X4414" s="19">
        <f>NOT(IFERROR(VLOOKUP(Таблица1[[#This Row],[Order ID]],Таблица4[],2,FALSE),0))*1</f>
        <v>1</v>
      </c>
      <c r="Y4414" s="19">
        <f>IF(SUMPRODUCT(($F$2:$F4414=F4414)*1)&gt;1,0,1)</f>
        <v>0</v>
      </c>
    </row>
    <row r="4415" spans="1:25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9" t="str">
        <f>VLOOKUP(Таблица1[[#This Row],[Region]],Таблица5[],2,FALSE)</f>
        <v>Chuck Magee</v>
      </c>
      <c r="W4415" s="19" t="str">
        <f>IFERROR(VLOOKUP(Таблица1[[#This Row],[Order ID]],Таблица4[],2,FALSE),"")</f>
        <v/>
      </c>
      <c r="X4415" s="19">
        <f>NOT(IFERROR(VLOOKUP(Таблица1[[#This Row],[Order ID]],Таблица4[],2,FALSE),0))*1</f>
        <v>1</v>
      </c>
      <c r="Y4415" s="19">
        <f>IF(SUMPRODUCT(($F$2:$F4415=F4415)*1)&gt;1,0,1)</f>
        <v>0</v>
      </c>
    </row>
    <row r="4416" spans="1:25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9" t="str">
        <f>VLOOKUP(Таблица1[[#This Row],[Region]],Таблица5[],2,FALSE)</f>
        <v>Chuck Magee</v>
      </c>
      <c r="W4416" s="19" t="str">
        <f>IFERROR(VLOOKUP(Таблица1[[#This Row],[Order ID]],Таблица4[],2,FALSE),"")</f>
        <v/>
      </c>
      <c r="X4416" s="19">
        <f>NOT(IFERROR(VLOOKUP(Таблица1[[#This Row],[Order ID]],Таблица4[],2,FALSE),0))*1</f>
        <v>1</v>
      </c>
      <c r="Y4416" s="19">
        <f>IF(SUMPRODUCT(($F$2:$F4416=F4416)*1)&gt;1,0,1)</f>
        <v>0</v>
      </c>
    </row>
    <row r="4417" spans="1:25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9" t="str">
        <f>VLOOKUP(Таблица1[[#This Row],[Region]],Таблица5[],2,FALSE)</f>
        <v>Anna Andreadi</v>
      </c>
      <c r="W4417" s="19" t="str">
        <f>IFERROR(VLOOKUP(Таблица1[[#This Row],[Order ID]],Таблица4[],2,FALSE),"")</f>
        <v/>
      </c>
      <c r="X4417" s="19">
        <f>NOT(IFERROR(VLOOKUP(Таблица1[[#This Row],[Order ID]],Таблица4[],2,FALSE),0))*1</f>
        <v>1</v>
      </c>
      <c r="Y4417" s="19">
        <f>IF(SUMPRODUCT(($F$2:$F4417=F4417)*1)&gt;1,0,1)</f>
        <v>0</v>
      </c>
    </row>
    <row r="4418" spans="1:25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9" t="str">
        <f>VLOOKUP(Таблица1[[#This Row],[Region]],Таблица5[],2,FALSE)</f>
        <v>Anna Andreadi</v>
      </c>
      <c r="W4418" s="19" t="str">
        <f>IFERROR(VLOOKUP(Таблица1[[#This Row],[Order ID]],Таблица4[],2,FALSE),"")</f>
        <v/>
      </c>
      <c r="X4418" s="19">
        <f>NOT(IFERROR(VLOOKUP(Таблица1[[#This Row],[Order ID]],Таблица4[],2,FALSE),0))*1</f>
        <v>1</v>
      </c>
      <c r="Y4418" s="19">
        <f>IF(SUMPRODUCT(($F$2:$F4418=F4418)*1)&gt;1,0,1)</f>
        <v>0</v>
      </c>
    </row>
    <row r="4419" spans="1:25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9" t="str">
        <f>VLOOKUP(Таблица1[[#This Row],[Region]],Таблица5[],2,FALSE)</f>
        <v>Kelly Williams</v>
      </c>
      <c r="W4419" s="19" t="str">
        <f>IFERROR(VLOOKUP(Таблица1[[#This Row],[Order ID]],Таблица4[],2,FALSE),"")</f>
        <v/>
      </c>
      <c r="X4419" s="19">
        <f>NOT(IFERROR(VLOOKUP(Таблица1[[#This Row],[Order ID]],Таблица4[],2,FALSE),0))*1</f>
        <v>1</v>
      </c>
      <c r="Y4419" s="19">
        <f>IF(SUMPRODUCT(($F$2:$F4419=F4419)*1)&gt;1,0,1)</f>
        <v>0</v>
      </c>
    </row>
    <row r="4420" spans="1:25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9" t="str">
        <f>VLOOKUP(Таблица1[[#This Row],[Region]],Таблица5[],2,FALSE)</f>
        <v>Chuck Magee</v>
      </c>
      <c r="W4420" s="19" t="str">
        <f>IFERROR(VLOOKUP(Таблица1[[#This Row],[Order ID]],Таблица4[],2,FALSE),"")</f>
        <v/>
      </c>
      <c r="X4420" s="19">
        <f>NOT(IFERROR(VLOOKUP(Таблица1[[#This Row],[Order ID]],Таблица4[],2,FALSE),0))*1</f>
        <v>1</v>
      </c>
      <c r="Y4420" s="19">
        <f>IF(SUMPRODUCT(($F$2:$F4420=F4420)*1)&gt;1,0,1)</f>
        <v>0</v>
      </c>
    </row>
    <row r="4421" spans="1:25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9" t="str">
        <f>VLOOKUP(Таблица1[[#This Row],[Region]],Таблица5[],2,FALSE)</f>
        <v>Chuck Magee</v>
      </c>
      <c r="W4421" s="19" t="str">
        <f>IFERROR(VLOOKUP(Таблица1[[#This Row],[Order ID]],Таблица4[],2,FALSE),"")</f>
        <v/>
      </c>
      <c r="X4421" s="19">
        <f>NOT(IFERROR(VLOOKUP(Таблица1[[#This Row],[Order ID]],Таблица4[],2,FALSE),0))*1</f>
        <v>1</v>
      </c>
      <c r="Y4421" s="19">
        <f>IF(SUMPRODUCT(($F$2:$F4421=F4421)*1)&gt;1,0,1)</f>
        <v>0</v>
      </c>
    </row>
    <row r="4422" spans="1:25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9" t="str">
        <f>VLOOKUP(Таблица1[[#This Row],[Region]],Таблица5[],2,FALSE)</f>
        <v>Kelly Williams</v>
      </c>
      <c r="W4422" s="19" t="str">
        <f>IFERROR(VLOOKUP(Таблица1[[#This Row],[Order ID]],Таблица4[],2,FALSE),"")</f>
        <v/>
      </c>
      <c r="X4422" s="19">
        <f>NOT(IFERROR(VLOOKUP(Таблица1[[#This Row],[Order ID]],Таблица4[],2,FALSE),0))*1</f>
        <v>1</v>
      </c>
      <c r="Y4422" s="19">
        <f>IF(SUMPRODUCT(($F$2:$F4422=F4422)*1)&gt;1,0,1)</f>
        <v>0</v>
      </c>
    </row>
    <row r="4423" spans="1:25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9" t="str">
        <f>VLOOKUP(Таблица1[[#This Row],[Region]],Таблица5[],2,FALSE)</f>
        <v>Cassandra Brandow</v>
      </c>
      <c r="W4423" s="19" t="str">
        <f>IFERROR(VLOOKUP(Таблица1[[#This Row],[Order ID]],Таблица4[],2,FALSE),"")</f>
        <v/>
      </c>
      <c r="X4423" s="19">
        <f>NOT(IFERROR(VLOOKUP(Таблица1[[#This Row],[Order ID]],Таблица4[],2,FALSE),0))*1</f>
        <v>1</v>
      </c>
      <c r="Y4423" s="19">
        <f>IF(SUMPRODUCT(($F$2:$F4423=F4423)*1)&gt;1,0,1)</f>
        <v>0</v>
      </c>
    </row>
    <row r="4424" spans="1:25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9" t="str">
        <f>VLOOKUP(Таблица1[[#This Row],[Region]],Таблица5[],2,FALSE)</f>
        <v>Cassandra Brandow</v>
      </c>
      <c r="W4424" s="19" t="str">
        <f>IFERROR(VLOOKUP(Таблица1[[#This Row],[Order ID]],Таблица4[],2,FALSE),"")</f>
        <v/>
      </c>
      <c r="X4424" s="19">
        <f>NOT(IFERROR(VLOOKUP(Таблица1[[#This Row],[Order ID]],Таблица4[],2,FALSE),0))*1</f>
        <v>1</v>
      </c>
      <c r="Y4424" s="19">
        <f>IF(SUMPRODUCT(($F$2:$F4424=F4424)*1)&gt;1,0,1)</f>
        <v>0</v>
      </c>
    </row>
    <row r="4425" spans="1:25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9" t="str">
        <f>VLOOKUP(Таблица1[[#This Row],[Region]],Таблица5[],2,FALSE)</f>
        <v>Cassandra Brandow</v>
      </c>
      <c r="W4425" s="19" t="str">
        <f>IFERROR(VLOOKUP(Таблица1[[#This Row],[Order ID]],Таблица4[],2,FALSE),"")</f>
        <v/>
      </c>
      <c r="X4425" s="19">
        <f>NOT(IFERROR(VLOOKUP(Таблица1[[#This Row],[Order ID]],Таблица4[],2,FALSE),0))*1</f>
        <v>1</v>
      </c>
      <c r="Y4425" s="19">
        <f>IF(SUMPRODUCT(($F$2:$F4425=F4425)*1)&gt;1,0,1)</f>
        <v>0</v>
      </c>
    </row>
    <row r="4426" spans="1:25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9" t="str">
        <f>VLOOKUP(Таблица1[[#This Row],[Region]],Таблица5[],2,FALSE)</f>
        <v>Cassandra Brandow</v>
      </c>
      <c r="W4426" s="19" t="str">
        <f>IFERROR(VLOOKUP(Таблица1[[#This Row],[Order ID]],Таблица4[],2,FALSE),"")</f>
        <v/>
      </c>
      <c r="X4426" s="19">
        <f>NOT(IFERROR(VLOOKUP(Таблица1[[#This Row],[Order ID]],Таблица4[],2,FALSE),0))*1</f>
        <v>1</v>
      </c>
      <c r="Y4426" s="19">
        <f>IF(SUMPRODUCT(($F$2:$F4426=F4426)*1)&gt;1,0,1)</f>
        <v>0</v>
      </c>
    </row>
    <row r="4427" spans="1:25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9" t="str">
        <f>VLOOKUP(Таблица1[[#This Row],[Region]],Таблица5[],2,FALSE)</f>
        <v>Cassandra Brandow</v>
      </c>
      <c r="W4427" s="19" t="str">
        <f>IFERROR(VLOOKUP(Таблица1[[#This Row],[Order ID]],Таблица4[],2,FALSE),"")</f>
        <v/>
      </c>
      <c r="X4427" s="19">
        <f>NOT(IFERROR(VLOOKUP(Таблица1[[#This Row],[Order ID]],Таблица4[],2,FALSE),0))*1</f>
        <v>1</v>
      </c>
      <c r="Y4427" s="19">
        <f>IF(SUMPRODUCT(($F$2:$F4427=F4427)*1)&gt;1,0,1)</f>
        <v>0</v>
      </c>
    </row>
    <row r="4428" spans="1:25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9" t="str">
        <f>VLOOKUP(Таблица1[[#This Row],[Region]],Таблица5[],2,FALSE)</f>
        <v>Cassandra Brandow</v>
      </c>
      <c r="W4428" s="19" t="str">
        <f>IFERROR(VLOOKUP(Таблица1[[#This Row],[Order ID]],Таблица4[],2,FALSE),"")</f>
        <v/>
      </c>
      <c r="X4428" s="19">
        <f>NOT(IFERROR(VLOOKUP(Таблица1[[#This Row],[Order ID]],Таблица4[],2,FALSE),0))*1</f>
        <v>1</v>
      </c>
      <c r="Y4428" s="19">
        <f>IF(SUMPRODUCT(($F$2:$F4428=F4428)*1)&gt;1,0,1)</f>
        <v>0</v>
      </c>
    </row>
    <row r="4429" spans="1:25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9" t="str">
        <f>VLOOKUP(Таблица1[[#This Row],[Region]],Таблица5[],2,FALSE)</f>
        <v>Anna Andreadi</v>
      </c>
      <c r="W4429" s="19" t="str">
        <f>IFERROR(VLOOKUP(Таблица1[[#This Row],[Order ID]],Таблица4[],2,FALSE),"")</f>
        <v/>
      </c>
      <c r="X4429" s="19">
        <f>NOT(IFERROR(VLOOKUP(Таблица1[[#This Row],[Order ID]],Таблица4[],2,FALSE),0))*1</f>
        <v>1</v>
      </c>
      <c r="Y4429" s="19">
        <f>IF(SUMPRODUCT(($F$2:$F4429=F4429)*1)&gt;1,0,1)</f>
        <v>0</v>
      </c>
    </row>
    <row r="4430" spans="1:25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9" t="str">
        <f>VLOOKUP(Таблица1[[#This Row],[Region]],Таблица5[],2,FALSE)</f>
        <v>Kelly Williams</v>
      </c>
      <c r="W4430" s="19" t="str">
        <f>IFERROR(VLOOKUP(Таблица1[[#This Row],[Order ID]],Таблица4[],2,FALSE),"")</f>
        <v/>
      </c>
      <c r="X4430" s="19">
        <f>NOT(IFERROR(VLOOKUP(Таблица1[[#This Row],[Order ID]],Таблица4[],2,FALSE),0))*1</f>
        <v>1</v>
      </c>
      <c r="Y4430" s="19">
        <f>IF(SUMPRODUCT(($F$2:$F4430=F4430)*1)&gt;1,0,1)</f>
        <v>0</v>
      </c>
    </row>
    <row r="4431" spans="1:25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9" t="str">
        <f>VLOOKUP(Таблица1[[#This Row],[Region]],Таблица5[],2,FALSE)</f>
        <v>Chuck Magee</v>
      </c>
      <c r="W4431" s="19" t="str">
        <f>IFERROR(VLOOKUP(Таблица1[[#This Row],[Order ID]],Таблица4[],2,FALSE),"")</f>
        <v/>
      </c>
      <c r="X4431" s="19">
        <f>NOT(IFERROR(VLOOKUP(Таблица1[[#This Row],[Order ID]],Таблица4[],2,FALSE),0))*1</f>
        <v>1</v>
      </c>
      <c r="Y4431" s="19">
        <f>IF(SUMPRODUCT(($F$2:$F4431=F4431)*1)&gt;1,0,1)</f>
        <v>0</v>
      </c>
    </row>
    <row r="4432" spans="1:25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9" t="str">
        <f>VLOOKUP(Таблица1[[#This Row],[Region]],Таблица5[],2,FALSE)</f>
        <v>Cassandra Brandow</v>
      </c>
      <c r="W4432" s="19" t="str">
        <f>IFERROR(VLOOKUP(Таблица1[[#This Row],[Order ID]],Таблица4[],2,FALSE),"")</f>
        <v/>
      </c>
      <c r="X4432" s="19">
        <f>NOT(IFERROR(VLOOKUP(Таблица1[[#This Row],[Order ID]],Таблица4[],2,FALSE),0))*1</f>
        <v>1</v>
      </c>
      <c r="Y4432" s="19">
        <f>IF(SUMPRODUCT(($F$2:$F4432=F4432)*1)&gt;1,0,1)</f>
        <v>0</v>
      </c>
    </row>
    <row r="4433" spans="1:25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9" t="str">
        <f>VLOOKUP(Таблица1[[#This Row],[Region]],Таблица5[],2,FALSE)</f>
        <v>Cassandra Brandow</v>
      </c>
      <c r="W4433" s="19" t="str">
        <f>IFERROR(VLOOKUP(Таблица1[[#This Row],[Order ID]],Таблица4[],2,FALSE),"")</f>
        <v/>
      </c>
      <c r="X4433" s="19">
        <f>NOT(IFERROR(VLOOKUP(Таблица1[[#This Row],[Order ID]],Таблица4[],2,FALSE),0))*1</f>
        <v>1</v>
      </c>
      <c r="Y4433" s="19">
        <f>IF(SUMPRODUCT(($F$2:$F4433=F4433)*1)&gt;1,0,1)</f>
        <v>0</v>
      </c>
    </row>
    <row r="4434" spans="1:25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9" t="str">
        <f>VLOOKUP(Таблица1[[#This Row],[Region]],Таблица5[],2,FALSE)</f>
        <v>Cassandra Brandow</v>
      </c>
      <c r="W4434" s="19" t="str">
        <f>IFERROR(VLOOKUP(Таблица1[[#This Row],[Order ID]],Таблица4[],2,FALSE),"")</f>
        <v/>
      </c>
      <c r="X4434" s="19">
        <f>NOT(IFERROR(VLOOKUP(Таблица1[[#This Row],[Order ID]],Таблица4[],2,FALSE),0))*1</f>
        <v>1</v>
      </c>
      <c r="Y4434" s="19">
        <f>IF(SUMPRODUCT(($F$2:$F4434=F4434)*1)&gt;1,0,1)</f>
        <v>0</v>
      </c>
    </row>
    <row r="4435" spans="1:25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9" t="str">
        <f>VLOOKUP(Таблица1[[#This Row],[Region]],Таблица5[],2,FALSE)</f>
        <v>Cassandra Brandow</v>
      </c>
      <c r="W4435" s="19" t="str">
        <f>IFERROR(VLOOKUP(Таблица1[[#This Row],[Order ID]],Таблица4[],2,FALSE),"")</f>
        <v/>
      </c>
      <c r="X4435" s="19">
        <f>NOT(IFERROR(VLOOKUP(Таблица1[[#This Row],[Order ID]],Таблица4[],2,FALSE),0))*1</f>
        <v>1</v>
      </c>
      <c r="Y4435" s="19">
        <f>IF(SUMPRODUCT(($F$2:$F4435=F4435)*1)&gt;1,0,1)</f>
        <v>0</v>
      </c>
    </row>
    <row r="4436" spans="1:25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9" t="str">
        <f>VLOOKUP(Таблица1[[#This Row],[Region]],Таблица5[],2,FALSE)</f>
        <v>Cassandra Brandow</v>
      </c>
      <c r="W4436" s="19" t="str">
        <f>IFERROR(VLOOKUP(Таблица1[[#This Row],[Order ID]],Таблица4[],2,FALSE),"")</f>
        <v/>
      </c>
      <c r="X4436" s="19">
        <f>NOT(IFERROR(VLOOKUP(Таблица1[[#This Row],[Order ID]],Таблица4[],2,FALSE),0))*1</f>
        <v>1</v>
      </c>
      <c r="Y4436" s="19">
        <f>IF(SUMPRODUCT(($F$2:$F4436=F4436)*1)&gt;1,0,1)</f>
        <v>0</v>
      </c>
    </row>
    <row r="4437" spans="1:25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9" t="str">
        <f>VLOOKUP(Таблица1[[#This Row],[Region]],Таблица5[],2,FALSE)</f>
        <v>Kelly Williams</v>
      </c>
      <c r="W4437" s="19" t="str">
        <f>IFERROR(VLOOKUP(Таблица1[[#This Row],[Order ID]],Таблица4[],2,FALSE),"")</f>
        <v/>
      </c>
      <c r="X4437" s="19">
        <f>NOT(IFERROR(VLOOKUP(Таблица1[[#This Row],[Order ID]],Таблица4[],2,FALSE),0))*1</f>
        <v>1</v>
      </c>
      <c r="Y4437" s="19">
        <f>IF(SUMPRODUCT(($F$2:$F4437=F4437)*1)&gt;1,0,1)</f>
        <v>0</v>
      </c>
    </row>
    <row r="4438" spans="1:25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9" t="str">
        <f>VLOOKUP(Таблица1[[#This Row],[Region]],Таблица5[],2,FALSE)</f>
        <v>Kelly Williams</v>
      </c>
      <c r="W4438" s="19" t="str">
        <f>IFERROR(VLOOKUP(Таблица1[[#This Row],[Order ID]],Таблица4[],2,FALSE),"")</f>
        <v/>
      </c>
      <c r="X4438" s="19">
        <f>NOT(IFERROR(VLOOKUP(Таблица1[[#This Row],[Order ID]],Таблица4[],2,FALSE),0))*1</f>
        <v>1</v>
      </c>
      <c r="Y4438" s="19">
        <f>IF(SUMPRODUCT(($F$2:$F4438=F4438)*1)&gt;1,0,1)</f>
        <v>0</v>
      </c>
    </row>
    <row r="4439" spans="1:25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9" t="str">
        <f>VLOOKUP(Таблица1[[#This Row],[Region]],Таблица5[],2,FALSE)</f>
        <v>Kelly Williams</v>
      </c>
      <c r="W4439" s="19" t="str">
        <f>IFERROR(VLOOKUP(Таблица1[[#This Row],[Order ID]],Таблица4[],2,FALSE),"")</f>
        <v/>
      </c>
      <c r="X4439" s="19">
        <f>NOT(IFERROR(VLOOKUP(Таблица1[[#This Row],[Order ID]],Таблица4[],2,FALSE),0))*1</f>
        <v>1</v>
      </c>
      <c r="Y4439" s="19">
        <f>IF(SUMPRODUCT(($F$2:$F4439=F4439)*1)&gt;1,0,1)</f>
        <v>0</v>
      </c>
    </row>
    <row r="4440" spans="1:25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9" t="str">
        <f>VLOOKUP(Таблица1[[#This Row],[Region]],Таблица5[],2,FALSE)</f>
        <v>Kelly Williams</v>
      </c>
      <c r="W4440" s="19" t="str">
        <f>IFERROR(VLOOKUP(Таблица1[[#This Row],[Order ID]],Таблица4[],2,FALSE),"")</f>
        <v/>
      </c>
      <c r="X4440" s="19">
        <f>NOT(IFERROR(VLOOKUP(Таблица1[[#This Row],[Order ID]],Таблица4[],2,FALSE),0))*1</f>
        <v>1</v>
      </c>
      <c r="Y4440" s="19">
        <f>IF(SUMPRODUCT(($F$2:$F4440=F4440)*1)&gt;1,0,1)</f>
        <v>0</v>
      </c>
    </row>
    <row r="4441" spans="1:25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9" t="str">
        <f>VLOOKUP(Таблица1[[#This Row],[Region]],Таблица5[],2,FALSE)</f>
        <v>Kelly Williams</v>
      </c>
      <c r="W4441" s="19" t="str">
        <f>IFERROR(VLOOKUP(Таблица1[[#This Row],[Order ID]],Таблица4[],2,FALSE),"")</f>
        <v/>
      </c>
      <c r="X4441" s="19">
        <f>NOT(IFERROR(VLOOKUP(Таблица1[[#This Row],[Order ID]],Таблица4[],2,FALSE),0))*1</f>
        <v>1</v>
      </c>
      <c r="Y4441" s="19">
        <f>IF(SUMPRODUCT(($F$2:$F4441=F4441)*1)&gt;1,0,1)</f>
        <v>0</v>
      </c>
    </row>
    <row r="4442" spans="1:25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9" t="str">
        <f>VLOOKUP(Таблица1[[#This Row],[Region]],Таблица5[],2,FALSE)</f>
        <v>Kelly Williams</v>
      </c>
      <c r="W4442" s="19" t="str">
        <f>IFERROR(VLOOKUP(Таблица1[[#This Row],[Order ID]],Таблица4[],2,FALSE),"")</f>
        <v/>
      </c>
      <c r="X4442" s="19">
        <f>NOT(IFERROR(VLOOKUP(Таблица1[[#This Row],[Order ID]],Таблица4[],2,FALSE),0))*1</f>
        <v>1</v>
      </c>
      <c r="Y4442" s="19">
        <f>IF(SUMPRODUCT(($F$2:$F4442=F4442)*1)&gt;1,0,1)</f>
        <v>0</v>
      </c>
    </row>
    <row r="4443" spans="1:25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9" t="str">
        <f>VLOOKUP(Таблица1[[#This Row],[Region]],Таблица5[],2,FALSE)</f>
        <v>Kelly Williams</v>
      </c>
      <c r="W4443" s="19" t="str">
        <f>IFERROR(VLOOKUP(Таблица1[[#This Row],[Order ID]],Таблица4[],2,FALSE),"")</f>
        <v/>
      </c>
      <c r="X4443" s="19">
        <f>NOT(IFERROR(VLOOKUP(Таблица1[[#This Row],[Order ID]],Таблица4[],2,FALSE),0))*1</f>
        <v>1</v>
      </c>
      <c r="Y4443" s="19">
        <f>IF(SUMPRODUCT(($F$2:$F4443=F4443)*1)&gt;1,0,1)</f>
        <v>0</v>
      </c>
    </row>
    <row r="4444" spans="1:25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9" t="str">
        <f>VLOOKUP(Таблица1[[#This Row],[Region]],Таблица5[],2,FALSE)</f>
        <v>Kelly Williams</v>
      </c>
      <c r="W4444" s="19" t="str">
        <f>IFERROR(VLOOKUP(Таблица1[[#This Row],[Order ID]],Таблица4[],2,FALSE),"")</f>
        <v/>
      </c>
      <c r="X4444" s="19">
        <f>NOT(IFERROR(VLOOKUP(Таблица1[[#This Row],[Order ID]],Таблица4[],2,FALSE),0))*1</f>
        <v>1</v>
      </c>
      <c r="Y4444" s="19">
        <f>IF(SUMPRODUCT(($F$2:$F4444=F4444)*1)&gt;1,0,1)</f>
        <v>0</v>
      </c>
    </row>
    <row r="4445" spans="1:25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9" t="str">
        <f>VLOOKUP(Таблица1[[#This Row],[Region]],Таблица5[],2,FALSE)</f>
        <v>Kelly Williams</v>
      </c>
      <c r="W4445" s="19" t="str">
        <f>IFERROR(VLOOKUP(Таблица1[[#This Row],[Order ID]],Таблица4[],2,FALSE),"")</f>
        <v/>
      </c>
      <c r="X4445" s="19">
        <f>NOT(IFERROR(VLOOKUP(Таблица1[[#This Row],[Order ID]],Таблица4[],2,FALSE),0))*1</f>
        <v>1</v>
      </c>
      <c r="Y4445" s="19">
        <f>IF(SUMPRODUCT(($F$2:$F4445=F4445)*1)&gt;1,0,1)</f>
        <v>0</v>
      </c>
    </row>
    <row r="4446" spans="1:25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9" t="str">
        <f>VLOOKUP(Таблица1[[#This Row],[Region]],Таблица5[],2,FALSE)</f>
        <v>Kelly Williams</v>
      </c>
      <c r="W4446" s="19" t="str">
        <f>IFERROR(VLOOKUP(Таблица1[[#This Row],[Order ID]],Таблица4[],2,FALSE),"")</f>
        <v/>
      </c>
      <c r="X4446" s="19">
        <f>NOT(IFERROR(VLOOKUP(Таблица1[[#This Row],[Order ID]],Таблица4[],2,FALSE),0))*1</f>
        <v>1</v>
      </c>
      <c r="Y4446" s="19">
        <f>IF(SUMPRODUCT(($F$2:$F4446=F4446)*1)&gt;1,0,1)</f>
        <v>0</v>
      </c>
    </row>
    <row r="4447" spans="1:25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9" t="str">
        <f>VLOOKUP(Таблица1[[#This Row],[Region]],Таблица5[],2,FALSE)</f>
        <v>Kelly Williams</v>
      </c>
      <c r="W4447" s="19" t="str">
        <f>IFERROR(VLOOKUP(Таблица1[[#This Row],[Order ID]],Таблица4[],2,FALSE),"")</f>
        <v/>
      </c>
      <c r="X4447" s="19">
        <f>NOT(IFERROR(VLOOKUP(Таблица1[[#This Row],[Order ID]],Таблица4[],2,FALSE),0))*1</f>
        <v>1</v>
      </c>
      <c r="Y4447" s="19">
        <f>IF(SUMPRODUCT(($F$2:$F4447=F4447)*1)&gt;1,0,1)</f>
        <v>0</v>
      </c>
    </row>
    <row r="4448" spans="1:25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9" t="str">
        <f>VLOOKUP(Таблица1[[#This Row],[Region]],Таблица5[],2,FALSE)</f>
        <v>Kelly Williams</v>
      </c>
      <c r="W4448" s="19" t="str">
        <f>IFERROR(VLOOKUP(Таблица1[[#This Row],[Order ID]],Таблица4[],2,FALSE),"")</f>
        <v/>
      </c>
      <c r="X4448" s="19">
        <f>NOT(IFERROR(VLOOKUP(Таблица1[[#This Row],[Order ID]],Таблица4[],2,FALSE),0))*1</f>
        <v>1</v>
      </c>
      <c r="Y4448" s="19">
        <f>IF(SUMPRODUCT(($F$2:$F4448=F4448)*1)&gt;1,0,1)</f>
        <v>0</v>
      </c>
    </row>
    <row r="4449" spans="1:25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9" t="str">
        <f>VLOOKUP(Таблица1[[#This Row],[Region]],Таблица5[],2,FALSE)</f>
        <v>Kelly Williams</v>
      </c>
      <c r="W4449" s="19" t="str">
        <f>IFERROR(VLOOKUP(Таблица1[[#This Row],[Order ID]],Таблица4[],2,FALSE),"")</f>
        <v/>
      </c>
      <c r="X4449" s="19">
        <f>NOT(IFERROR(VLOOKUP(Таблица1[[#This Row],[Order ID]],Таблица4[],2,FALSE),0))*1</f>
        <v>1</v>
      </c>
      <c r="Y4449" s="19">
        <f>IF(SUMPRODUCT(($F$2:$F4449=F4449)*1)&gt;1,0,1)</f>
        <v>0</v>
      </c>
    </row>
    <row r="4450" spans="1:25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9" t="str">
        <f>VLOOKUP(Таблица1[[#This Row],[Region]],Таблица5[],2,FALSE)</f>
        <v>Anna Andreadi</v>
      </c>
      <c r="W4450" s="19" t="str">
        <f>IFERROR(VLOOKUP(Таблица1[[#This Row],[Order ID]],Таблица4[],2,FALSE),"")</f>
        <v/>
      </c>
      <c r="X4450" s="19">
        <f>NOT(IFERROR(VLOOKUP(Таблица1[[#This Row],[Order ID]],Таблица4[],2,FALSE),0))*1</f>
        <v>1</v>
      </c>
      <c r="Y4450" s="19">
        <f>IF(SUMPRODUCT(($F$2:$F4450=F4450)*1)&gt;1,0,1)</f>
        <v>0</v>
      </c>
    </row>
    <row r="4451" spans="1:25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9" t="str">
        <f>VLOOKUP(Таблица1[[#This Row],[Region]],Таблица5[],2,FALSE)</f>
        <v>Anna Andreadi</v>
      </c>
      <c r="W4451" s="19" t="str">
        <f>IFERROR(VLOOKUP(Таблица1[[#This Row],[Order ID]],Таблица4[],2,FALSE),"")</f>
        <v/>
      </c>
      <c r="X4451" s="19">
        <f>NOT(IFERROR(VLOOKUP(Таблица1[[#This Row],[Order ID]],Таблица4[],2,FALSE),0))*1</f>
        <v>1</v>
      </c>
      <c r="Y4451" s="19">
        <f>IF(SUMPRODUCT(($F$2:$F4451=F4451)*1)&gt;1,0,1)</f>
        <v>0</v>
      </c>
    </row>
    <row r="4452" spans="1:25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9" t="str">
        <f>VLOOKUP(Таблица1[[#This Row],[Region]],Таблица5[],2,FALSE)</f>
        <v>Anna Andreadi</v>
      </c>
      <c r="W4452" s="19" t="str">
        <f>IFERROR(VLOOKUP(Таблица1[[#This Row],[Order ID]],Таблица4[],2,FALSE),"")</f>
        <v/>
      </c>
      <c r="X4452" s="19">
        <f>NOT(IFERROR(VLOOKUP(Таблица1[[#This Row],[Order ID]],Таблица4[],2,FALSE),0))*1</f>
        <v>1</v>
      </c>
      <c r="Y4452" s="19">
        <f>IF(SUMPRODUCT(($F$2:$F4452=F4452)*1)&gt;1,0,1)</f>
        <v>0</v>
      </c>
    </row>
    <row r="4453" spans="1:25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9" t="str">
        <f>VLOOKUP(Таблица1[[#This Row],[Region]],Таблица5[],2,FALSE)</f>
        <v>Anna Andreadi</v>
      </c>
      <c r="W4453" s="19" t="str">
        <f>IFERROR(VLOOKUP(Таблица1[[#This Row],[Order ID]],Таблица4[],2,FALSE),"")</f>
        <v/>
      </c>
      <c r="X4453" s="19">
        <f>NOT(IFERROR(VLOOKUP(Таблица1[[#This Row],[Order ID]],Таблица4[],2,FALSE),0))*1</f>
        <v>1</v>
      </c>
      <c r="Y4453" s="19">
        <f>IF(SUMPRODUCT(($F$2:$F4453=F4453)*1)&gt;1,0,1)</f>
        <v>0</v>
      </c>
    </row>
    <row r="4454" spans="1:25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9" t="str">
        <f>VLOOKUP(Таблица1[[#This Row],[Region]],Таблица5[],2,FALSE)</f>
        <v>Anna Andreadi</v>
      </c>
      <c r="W4454" s="19" t="str">
        <f>IFERROR(VLOOKUP(Таблица1[[#This Row],[Order ID]],Таблица4[],2,FALSE),"")</f>
        <v/>
      </c>
      <c r="X4454" s="19">
        <f>NOT(IFERROR(VLOOKUP(Таблица1[[#This Row],[Order ID]],Таблица4[],2,FALSE),0))*1</f>
        <v>1</v>
      </c>
      <c r="Y4454" s="19">
        <f>IF(SUMPRODUCT(($F$2:$F4454=F4454)*1)&gt;1,0,1)</f>
        <v>0</v>
      </c>
    </row>
    <row r="4455" spans="1:25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9" t="str">
        <f>VLOOKUP(Таблица1[[#This Row],[Region]],Таблица5[],2,FALSE)</f>
        <v>Anna Andreadi</v>
      </c>
      <c r="W4455" s="19" t="str">
        <f>IFERROR(VLOOKUP(Таблица1[[#This Row],[Order ID]],Таблица4[],2,FALSE),"")</f>
        <v/>
      </c>
      <c r="X4455" s="19">
        <f>NOT(IFERROR(VLOOKUP(Таблица1[[#This Row],[Order ID]],Таблица4[],2,FALSE),0))*1</f>
        <v>1</v>
      </c>
      <c r="Y4455" s="19">
        <f>IF(SUMPRODUCT(($F$2:$F4455=F4455)*1)&gt;1,0,1)</f>
        <v>0</v>
      </c>
    </row>
    <row r="4456" spans="1:25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9" t="str">
        <f>VLOOKUP(Таблица1[[#This Row],[Region]],Таблица5[],2,FALSE)</f>
        <v>Anna Andreadi</v>
      </c>
      <c r="W4456" s="19" t="str">
        <f>IFERROR(VLOOKUP(Таблица1[[#This Row],[Order ID]],Таблица4[],2,FALSE),"")</f>
        <v/>
      </c>
      <c r="X4456" s="19">
        <f>NOT(IFERROR(VLOOKUP(Таблица1[[#This Row],[Order ID]],Таблица4[],2,FALSE),0))*1</f>
        <v>1</v>
      </c>
      <c r="Y4456" s="19">
        <f>IF(SUMPRODUCT(($F$2:$F4456=F4456)*1)&gt;1,0,1)</f>
        <v>0</v>
      </c>
    </row>
    <row r="4457" spans="1:25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9" t="str">
        <f>VLOOKUP(Таблица1[[#This Row],[Region]],Таблица5[],2,FALSE)</f>
        <v>Anna Andreadi</v>
      </c>
      <c r="W4457" s="19" t="str">
        <f>IFERROR(VLOOKUP(Таблица1[[#This Row],[Order ID]],Таблица4[],2,FALSE),"")</f>
        <v/>
      </c>
      <c r="X4457" s="19">
        <f>NOT(IFERROR(VLOOKUP(Таблица1[[#This Row],[Order ID]],Таблица4[],2,FALSE),0))*1</f>
        <v>1</v>
      </c>
      <c r="Y4457" s="19">
        <f>IF(SUMPRODUCT(($F$2:$F4457=F4457)*1)&gt;1,0,1)</f>
        <v>0</v>
      </c>
    </row>
    <row r="4458" spans="1:25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9" t="str">
        <f>VLOOKUP(Таблица1[[#This Row],[Region]],Таблица5[],2,FALSE)</f>
        <v>Anna Andreadi</v>
      </c>
      <c r="W4458" s="19" t="str">
        <f>IFERROR(VLOOKUP(Таблица1[[#This Row],[Order ID]],Таблица4[],2,FALSE),"")</f>
        <v/>
      </c>
      <c r="X4458" s="19">
        <f>NOT(IFERROR(VLOOKUP(Таблица1[[#This Row],[Order ID]],Таблица4[],2,FALSE),0))*1</f>
        <v>1</v>
      </c>
      <c r="Y4458" s="19">
        <f>IF(SUMPRODUCT(($F$2:$F4458=F4458)*1)&gt;1,0,1)</f>
        <v>0</v>
      </c>
    </row>
    <row r="4459" spans="1:25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9" t="str">
        <f>VLOOKUP(Таблица1[[#This Row],[Region]],Таблица5[],2,FALSE)</f>
        <v>Anna Andreadi</v>
      </c>
      <c r="W4459" s="19" t="str">
        <f>IFERROR(VLOOKUP(Таблица1[[#This Row],[Order ID]],Таблица4[],2,FALSE),"")</f>
        <v/>
      </c>
      <c r="X4459" s="19">
        <f>NOT(IFERROR(VLOOKUP(Таблица1[[#This Row],[Order ID]],Таблица4[],2,FALSE),0))*1</f>
        <v>1</v>
      </c>
      <c r="Y4459" s="19">
        <f>IF(SUMPRODUCT(($F$2:$F4459=F4459)*1)&gt;1,0,1)</f>
        <v>0</v>
      </c>
    </row>
    <row r="4460" spans="1:25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9" t="str">
        <f>VLOOKUP(Таблица1[[#This Row],[Region]],Таблица5[],2,FALSE)</f>
        <v>Anna Andreadi</v>
      </c>
      <c r="W4460" s="19" t="str">
        <f>IFERROR(VLOOKUP(Таблица1[[#This Row],[Order ID]],Таблица4[],2,FALSE),"")</f>
        <v/>
      </c>
      <c r="X4460" s="19">
        <f>NOT(IFERROR(VLOOKUP(Таблица1[[#This Row],[Order ID]],Таблица4[],2,FALSE),0))*1</f>
        <v>1</v>
      </c>
      <c r="Y4460" s="19">
        <f>IF(SUMPRODUCT(($F$2:$F4460=F4460)*1)&gt;1,0,1)</f>
        <v>0</v>
      </c>
    </row>
    <row r="4461" spans="1:25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9" t="str">
        <f>VLOOKUP(Таблица1[[#This Row],[Region]],Таблица5[],2,FALSE)</f>
        <v>Anna Andreadi</v>
      </c>
      <c r="W4461" s="19" t="str">
        <f>IFERROR(VLOOKUP(Таблица1[[#This Row],[Order ID]],Таблица4[],2,FALSE),"")</f>
        <v/>
      </c>
      <c r="X4461" s="19">
        <f>NOT(IFERROR(VLOOKUP(Таблица1[[#This Row],[Order ID]],Таблица4[],2,FALSE),0))*1</f>
        <v>1</v>
      </c>
      <c r="Y4461" s="19">
        <f>IF(SUMPRODUCT(($F$2:$F4461=F4461)*1)&gt;1,0,1)</f>
        <v>0</v>
      </c>
    </row>
    <row r="4462" spans="1:25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9" t="str">
        <f>VLOOKUP(Таблица1[[#This Row],[Region]],Таблица5[],2,FALSE)</f>
        <v>Anna Andreadi</v>
      </c>
      <c r="W4462" s="19" t="str">
        <f>IFERROR(VLOOKUP(Таблица1[[#This Row],[Order ID]],Таблица4[],2,FALSE),"")</f>
        <v/>
      </c>
      <c r="X4462" s="19">
        <f>NOT(IFERROR(VLOOKUP(Таблица1[[#This Row],[Order ID]],Таблица4[],2,FALSE),0))*1</f>
        <v>1</v>
      </c>
      <c r="Y4462" s="19">
        <f>IF(SUMPRODUCT(($F$2:$F4462=F4462)*1)&gt;1,0,1)</f>
        <v>0</v>
      </c>
    </row>
    <row r="4463" spans="1:25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9" t="str">
        <f>VLOOKUP(Таблица1[[#This Row],[Region]],Таблица5[],2,FALSE)</f>
        <v>Anna Andreadi</v>
      </c>
      <c r="W4463" s="19" t="str">
        <f>IFERROR(VLOOKUP(Таблица1[[#This Row],[Order ID]],Таблица4[],2,FALSE),"")</f>
        <v/>
      </c>
      <c r="X4463" s="19">
        <f>NOT(IFERROR(VLOOKUP(Таблица1[[#This Row],[Order ID]],Таблица4[],2,FALSE),0))*1</f>
        <v>1</v>
      </c>
      <c r="Y4463" s="19">
        <f>IF(SUMPRODUCT(($F$2:$F4463=F4463)*1)&gt;1,0,1)</f>
        <v>0</v>
      </c>
    </row>
    <row r="4464" spans="1:25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9" t="str">
        <f>VLOOKUP(Таблица1[[#This Row],[Region]],Таблица5[],2,FALSE)</f>
        <v>Anna Andreadi</v>
      </c>
      <c r="W4464" s="19" t="str">
        <f>IFERROR(VLOOKUP(Таблица1[[#This Row],[Order ID]],Таблица4[],2,FALSE),"")</f>
        <v/>
      </c>
      <c r="X4464" s="19">
        <f>NOT(IFERROR(VLOOKUP(Таблица1[[#This Row],[Order ID]],Таблица4[],2,FALSE),0))*1</f>
        <v>1</v>
      </c>
      <c r="Y4464" s="19">
        <f>IF(SUMPRODUCT(($F$2:$F4464=F4464)*1)&gt;1,0,1)</f>
        <v>0</v>
      </c>
    </row>
    <row r="4465" spans="1:25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9" t="str">
        <f>VLOOKUP(Таблица1[[#This Row],[Region]],Таблица5[],2,FALSE)</f>
        <v>Anna Andreadi</v>
      </c>
      <c r="W4465" s="19" t="str">
        <f>IFERROR(VLOOKUP(Таблица1[[#This Row],[Order ID]],Таблица4[],2,FALSE),"")</f>
        <v/>
      </c>
      <c r="X4465" s="19">
        <f>NOT(IFERROR(VLOOKUP(Таблица1[[#This Row],[Order ID]],Таблица4[],2,FALSE),0))*1</f>
        <v>1</v>
      </c>
      <c r="Y4465" s="19">
        <f>IF(SUMPRODUCT(($F$2:$F4465=F4465)*1)&gt;1,0,1)</f>
        <v>0</v>
      </c>
    </row>
    <row r="4466" spans="1:25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9" t="str">
        <f>VLOOKUP(Таблица1[[#This Row],[Region]],Таблица5[],2,FALSE)</f>
        <v>Anna Andreadi</v>
      </c>
      <c r="W4466" s="19" t="str">
        <f>IFERROR(VLOOKUP(Таблица1[[#This Row],[Order ID]],Таблица4[],2,FALSE),"")</f>
        <v/>
      </c>
      <c r="X4466" s="19">
        <f>NOT(IFERROR(VLOOKUP(Таблица1[[#This Row],[Order ID]],Таблица4[],2,FALSE),0))*1</f>
        <v>1</v>
      </c>
      <c r="Y4466" s="19">
        <f>IF(SUMPRODUCT(($F$2:$F4466=F4466)*1)&gt;1,0,1)</f>
        <v>0</v>
      </c>
    </row>
    <row r="4467" spans="1:25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9" t="str">
        <f>VLOOKUP(Таблица1[[#This Row],[Region]],Таблица5[],2,FALSE)</f>
        <v>Anna Andreadi</v>
      </c>
      <c r="W4467" s="19" t="str">
        <f>IFERROR(VLOOKUP(Таблица1[[#This Row],[Order ID]],Таблица4[],2,FALSE),"")</f>
        <v/>
      </c>
      <c r="X4467" s="19">
        <f>NOT(IFERROR(VLOOKUP(Таблица1[[#This Row],[Order ID]],Таблица4[],2,FALSE),0))*1</f>
        <v>1</v>
      </c>
      <c r="Y4467" s="19">
        <f>IF(SUMPRODUCT(($F$2:$F4467=F4467)*1)&gt;1,0,1)</f>
        <v>0</v>
      </c>
    </row>
    <row r="4468" spans="1:25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9" t="str">
        <f>VLOOKUP(Таблица1[[#This Row],[Region]],Таблица5[],2,FALSE)</f>
        <v>Chuck Magee</v>
      </c>
      <c r="W4468" s="19" t="str">
        <f>IFERROR(VLOOKUP(Таблица1[[#This Row],[Order ID]],Таблица4[],2,FALSE),"")</f>
        <v/>
      </c>
      <c r="X4468" s="19">
        <f>NOT(IFERROR(VLOOKUP(Таблица1[[#This Row],[Order ID]],Таблица4[],2,FALSE),0))*1</f>
        <v>1</v>
      </c>
      <c r="Y4468" s="19">
        <f>IF(SUMPRODUCT(($F$2:$F4468=F4468)*1)&gt;1,0,1)</f>
        <v>0</v>
      </c>
    </row>
    <row r="4469" spans="1:25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9" t="str">
        <f>VLOOKUP(Таблица1[[#This Row],[Region]],Таблица5[],2,FALSE)</f>
        <v>Chuck Magee</v>
      </c>
      <c r="W4469" s="19" t="str">
        <f>IFERROR(VLOOKUP(Таблица1[[#This Row],[Order ID]],Таблица4[],2,FALSE),"")</f>
        <v/>
      </c>
      <c r="X4469" s="19">
        <f>NOT(IFERROR(VLOOKUP(Таблица1[[#This Row],[Order ID]],Таблица4[],2,FALSE),0))*1</f>
        <v>1</v>
      </c>
      <c r="Y4469" s="19">
        <f>IF(SUMPRODUCT(($F$2:$F4469=F4469)*1)&gt;1,0,1)</f>
        <v>0</v>
      </c>
    </row>
    <row r="4470" spans="1:25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9" t="str">
        <f>VLOOKUP(Таблица1[[#This Row],[Region]],Таблица5[],2,FALSE)</f>
        <v>Chuck Magee</v>
      </c>
      <c r="W4470" s="19" t="str">
        <f>IFERROR(VLOOKUP(Таблица1[[#This Row],[Order ID]],Таблица4[],2,FALSE),"")</f>
        <v/>
      </c>
      <c r="X4470" s="19">
        <f>NOT(IFERROR(VLOOKUP(Таблица1[[#This Row],[Order ID]],Таблица4[],2,FALSE),0))*1</f>
        <v>1</v>
      </c>
      <c r="Y4470" s="19">
        <f>IF(SUMPRODUCT(($F$2:$F4470=F4470)*1)&gt;1,0,1)</f>
        <v>0</v>
      </c>
    </row>
    <row r="4471" spans="1:25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9" t="str">
        <f>VLOOKUP(Таблица1[[#This Row],[Region]],Таблица5[],2,FALSE)</f>
        <v>Chuck Magee</v>
      </c>
      <c r="W4471" s="19" t="str">
        <f>IFERROR(VLOOKUP(Таблица1[[#This Row],[Order ID]],Таблица4[],2,FALSE),"")</f>
        <v/>
      </c>
      <c r="X4471" s="19">
        <f>NOT(IFERROR(VLOOKUP(Таблица1[[#This Row],[Order ID]],Таблица4[],2,FALSE),0))*1</f>
        <v>1</v>
      </c>
      <c r="Y4471" s="19">
        <f>IF(SUMPRODUCT(($F$2:$F4471=F4471)*1)&gt;1,0,1)</f>
        <v>0</v>
      </c>
    </row>
    <row r="4472" spans="1:25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9" t="str">
        <f>VLOOKUP(Таблица1[[#This Row],[Region]],Таблица5[],2,FALSE)</f>
        <v>Chuck Magee</v>
      </c>
      <c r="W4472" s="19" t="str">
        <f>IFERROR(VLOOKUP(Таблица1[[#This Row],[Order ID]],Таблица4[],2,FALSE),"")</f>
        <v/>
      </c>
      <c r="X4472" s="19">
        <f>NOT(IFERROR(VLOOKUP(Таблица1[[#This Row],[Order ID]],Таблица4[],2,FALSE),0))*1</f>
        <v>1</v>
      </c>
      <c r="Y4472" s="19">
        <f>IF(SUMPRODUCT(($F$2:$F4472=F4472)*1)&gt;1,0,1)</f>
        <v>0</v>
      </c>
    </row>
    <row r="4473" spans="1:25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9" t="str">
        <f>VLOOKUP(Таблица1[[#This Row],[Region]],Таблица5[],2,FALSE)</f>
        <v>Chuck Magee</v>
      </c>
      <c r="W4473" s="19" t="str">
        <f>IFERROR(VLOOKUP(Таблица1[[#This Row],[Order ID]],Таблица4[],2,FALSE),"")</f>
        <v/>
      </c>
      <c r="X4473" s="19">
        <f>NOT(IFERROR(VLOOKUP(Таблица1[[#This Row],[Order ID]],Таблица4[],2,FALSE),0))*1</f>
        <v>1</v>
      </c>
      <c r="Y4473" s="19">
        <f>IF(SUMPRODUCT(($F$2:$F4473=F4473)*1)&gt;1,0,1)</f>
        <v>0</v>
      </c>
    </row>
    <row r="4474" spans="1:25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9" t="str">
        <f>VLOOKUP(Таблица1[[#This Row],[Region]],Таблица5[],2,FALSE)</f>
        <v>Chuck Magee</v>
      </c>
      <c r="W4474" s="19" t="str">
        <f>IFERROR(VLOOKUP(Таблица1[[#This Row],[Order ID]],Таблица4[],2,FALSE),"")</f>
        <v/>
      </c>
      <c r="X4474" s="19">
        <f>NOT(IFERROR(VLOOKUP(Таблица1[[#This Row],[Order ID]],Таблица4[],2,FALSE),0))*1</f>
        <v>1</v>
      </c>
      <c r="Y4474" s="19">
        <f>IF(SUMPRODUCT(($F$2:$F4474=F4474)*1)&gt;1,0,1)</f>
        <v>0</v>
      </c>
    </row>
    <row r="4475" spans="1:25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9" t="str">
        <f>VLOOKUP(Таблица1[[#This Row],[Region]],Таблица5[],2,FALSE)</f>
        <v>Chuck Magee</v>
      </c>
      <c r="W4475" s="19" t="str">
        <f>IFERROR(VLOOKUP(Таблица1[[#This Row],[Order ID]],Таблица4[],2,FALSE),"")</f>
        <v/>
      </c>
      <c r="X4475" s="19">
        <f>NOT(IFERROR(VLOOKUP(Таблица1[[#This Row],[Order ID]],Таблица4[],2,FALSE),0))*1</f>
        <v>1</v>
      </c>
      <c r="Y4475" s="19">
        <f>IF(SUMPRODUCT(($F$2:$F4475=F4475)*1)&gt;1,0,1)</f>
        <v>0</v>
      </c>
    </row>
    <row r="4476" spans="1:25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9" t="str">
        <f>VLOOKUP(Таблица1[[#This Row],[Region]],Таблица5[],2,FALSE)</f>
        <v>Chuck Magee</v>
      </c>
      <c r="W4476" s="19" t="str">
        <f>IFERROR(VLOOKUP(Таблица1[[#This Row],[Order ID]],Таблица4[],2,FALSE),"")</f>
        <v/>
      </c>
      <c r="X4476" s="19">
        <f>NOT(IFERROR(VLOOKUP(Таблица1[[#This Row],[Order ID]],Таблица4[],2,FALSE),0))*1</f>
        <v>1</v>
      </c>
      <c r="Y4476" s="19">
        <f>IF(SUMPRODUCT(($F$2:$F4476=F4476)*1)&gt;1,0,1)</f>
        <v>0</v>
      </c>
    </row>
    <row r="4477" spans="1:25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9" t="str">
        <f>VLOOKUP(Таблица1[[#This Row],[Region]],Таблица5[],2,FALSE)</f>
        <v>Chuck Magee</v>
      </c>
      <c r="W4477" s="19" t="str">
        <f>IFERROR(VLOOKUP(Таблица1[[#This Row],[Order ID]],Таблица4[],2,FALSE),"")</f>
        <v/>
      </c>
      <c r="X4477" s="19">
        <f>NOT(IFERROR(VLOOKUP(Таблица1[[#This Row],[Order ID]],Таблица4[],2,FALSE),0))*1</f>
        <v>1</v>
      </c>
      <c r="Y4477" s="19">
        <f>IF(SUMPRODUCT(($F$2:$F4477=F4477)*1)&gt;1,0,1)</f>
        <v>0</v>
      </c>
    </row>
    <row r="4478" spans="1:25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9" t="str">
        <f>VLOOKUP(Таблица1[[#This Row],[Region]],Таблица5[],2,FALSE)</f>
        <v>Chuck Magee</v>
      </c>
      <c r="W4478" s="19" t="str">
        <f>IFERROR(VLOOKUP(Таблица1[[#This Row],[Order ID]],Таблица4[],2,FALSE),"")</f>
        <v/>
      </c>
      <c r="X4478" s="19">
        <f>NOT(IFERROR(VLOOKUP(Таблица1[[#This Row],[Order ID]],Таблица4[],2,FALSE),0))*1</f>
        <v>1</v>
      </c>
      <c r="Y4478" s="19">
        <f>IF(SUMPRODUCT(($F$2:$F4478=F4478)*1)&gt;1,0,1)</f>
        <v>0</v>
      </c>
    </row>
    <row r="4479" spans="1:25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9" t="str">
        <f>VLOOKUP(Таблица1[[#This Row],[Region]],Таблица5[],2,FALSE)</f>
        <v>Kelly Williams</v>
      </c>
      <c r="W4479" s="19" t="str">
        <f>IFERROR(VLOOKUP(Таблица1[[#This Row],[Order ID]],Таблица4[],2,FALSE),"")</f>
        <v/>
      </c>
      <c r="X4479" s="19">
        <f>NOT(IFERROR(VLOOKUP(Таблица1[[#This Row],[Order ID]],Таблица4[],2,FALSE),0))*1</f>
        <v>1</v>
      </c>
      <c r="Y4479" s="19">
        <f>IF(SUMPRODUCT(($F$2:$F4479=F4479)*1)&gt;1,0,1)</f>
        <v>0</v>
      </c>
    </row>
    <row r="4480" spans="1:25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9" t="str">
        <f>VLOOKUP(Таблица1[[#This Row],[Region]],Таблица5[],2,FALSE)</f>
        <v>Kelly Williams</v>
      </c>
      <c r="W4480" s="19" t="str">
        <f>IFERROR(VLOOKUP(Таблица1[[#This Row],[Order ID]],Таблица4[],2,FALSE),"")</f>
        <v/>
      </c>
      <c r="X4480" s="19">
        <f>NOT(IFERROR(VLOOKUP(Таблица1[[#This Row],[Order ID]],Таблица4[],2,FALSE),0))*1</f>
        <v>1</v>
      </c>
      <c r="Y4480" s="19">
        <f>IF(SUMPRODUCT(($F$2:$F4480=F4480)*1)&gt;1,0,1)</f>
        <v>0</v>
      </c>
    </row>
    <row r="4481" spans="1:25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9" t="str">
        <f>VLOOKUP(Таблица1[[#This Row],[Region]],Таблица5[],2,FALSE)</f>
        <v>Chuck Magee</v>
      </c>
      <c r="W4481" s="19" t="str">
        <f>IFERROR(VLOOKUP(Таблица1[[#This Row],[Order ID]],Таблица4[],2,FALSE),"")</f>
        <v/>
      </c>
      <c r="X4481" s="19">
        <f>NOT(IFERROR(VLOOKUP(Таблица1[[#This Row],[Order ID]],Таблица4[],2,FALSE),0))*1</f>
        <v>1</v>
      </c>
      <c r="Y4481" s="19">
        <f>IF(SUMPRODUCT(($F$2:$F4481=F4481)*1)&gt;1,0,1)</f>
        <v>0</v>
      </c>
    </row>
    <row r="4482" spans="1:25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9" t="str">
        <f>VLOOKUP(Таблица1[[#This Row],[Region]],Таблица5[],2,FALSE)</f>
        <v>Anna Andreadi</v>
      </c>
      <c r="W4482" s="19" t="str">
        <f>IFERROR(VLOOKUP(Таблица1[[#This Row],[Order ID]],Таблица4[],2,FALSE),"")</f>
        <v/>
      </c>
      <c r="X4482" s="19">
        <f>NOT(IFERROR(VLOOKUP(Таблица1[[#This Row],[Order ID]],Таблица4[],2,FALSE),0))*1</f>
        <v>1</v>
      </c>
      <c r="Y4482" s="19">
        <f>IF(SUMPRODUCT(($F$2:$F4482=F4482)*1)&gt;1,0,1)</f>
        <v>0</v>
      </c>
    </row>
    <row r="4483" spans="1:25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9" t="str">
        <f>VLOOKUP(Таблица1[[#This Row],[Region]],Таблица5[],2,FALSE)</f>
        <v>Anna Andreadi</v>
      </c>
      <c r="W4483" s="19" t="str">
        <f>IFERROR(VLOOKUP(Таблица1[[#This Row],[Order ID]],Таблица4[],2,FALSE),"")</f>
        <v/>
      </c>
      <c r="X4483" s="19">
        <f>NOT(IFERROR(VLOOKUP(Таблица1[[#This Row],[Order ID]],Таблица4[],2,FALSE),0))*1</f>
        <v>1</v>
      </c>
      <c r="Y4483" s="19">
        <f>IF(SUMPRODUCT(($F$2:$F4483=F4483)*1)&gt;1,0,1)</f>
        <v>0</v>
      </c>
    </row>
    <row r="4484" spans="1:25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9" t="str">
        <f>VLOOKUP(Таблица1[[#This Row],[Region]],Таблица5[],2,FALSE)</f>
        <v>Anna Andreadi</v>
      </c>
      <c r="W4484" s="19" t="str">
        <f>IFERROR(VLOOKUP(Таблица1[[#This Row],[Order ID]],Таблица4[],2,FALSE),"")</f>
        <v/>
      </c>
      <c r="X4484" s="19">
        <f>NOT(IFERROR(VLOOKUP(Таблица1[[#This Row],[Order ID]],Таблица4[],2,FALSE),0))*1</f>
        <v>1</v>
      </c>
      <c r="Y4484" s="19">
        <f>IF(SUMPRODUCT(($F$2:$F4484=F4484)*1)&gt;1,0,1)</f>
        <v>0</v>
      </c>
    </row>
    <row r="4485" spans="1:25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9" t="str">
        <f>VLOOKUP(Таблица1[[#This Row],[Region]],Таблица5[],2,FALSE)</f>
        <v>Anna Andreadi</v>
      </c>
      <c r="W4485" s="19" t="str">
        <f>IFERROR(VLOOKUP(Таблица1[[#This Row],[Order ID]],Таблица4[],2,FALSE),"")</f>
        <v/>
      </c>
      <c r="X4485" s="19">
        <f>NOT(IFERROR(VLOOKUP(Таблица1[[#This Row],[Order ID]],Таблица4[],2,FALSE),0))*1</f>
        <v>1</v>
      </c>
      <c r="Y4485" s="19">
        <f>IF(SUMPRODUCT(($F$2:$F4485=F4485)*1)&gt;1,0,1)</f>
        <v>0</v>
      </c>
    </row>
    <row r="4486" spans="1:25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9" t="str">
        <f>VLOOKUP(Таблица1[[#This Row],[Region]],Таблица5[],2,FALSE)</f>
        <v>Anna Andreadi</v>
      </c>
      <c r="W4486" s="19" t="str">
        <f>IFERROR(VLOOKUP(Таблица1[[#This Row],[Order ID]],Таблица4[],2,FALSE),"")</f>
        <v/>
      </c>
      <c r="X4486" s="19">
        <f>NOT(IFERROR(VLOOKUP(Таблица1[[#This Row],[Order ID]],Таблица4[],2,FALSE),0))*1</f>
        <v>1</v>
      </c>
      <c r="Y4486" s="19">
        <f>IF(SUMPRODUCT(($F$2:$F4486=F4486)*1)&gt;1,0,1)</f>
        <v>0</v>
      </c>
    </row>
    <row r="4487" spans="1:25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9" t="str">
        <f>VLOOKUP(Таблица1[[#This Row],[Region]],Таблица5[],2,FALSE)</f>
        <v>Anna Andreadi</v>
      </c>
      <c r="W4487" s="19" t="str">
        <f>IFERROR(VLOOKUP(Таблица1[[#This Row],[Order ID]],Таблица4[],2,FALSE),"")</f>
        <v/>
      </c>
      <c r="X4487" s="19">
        <f>NOT(IFERROR(VLOOKUP(Таблица1[[#This Row],[Order ID]],Таблица4[],2,FALSE),0))*1</f>
        <v>1</v>
      </c>
      <c r="Y4487" s="19">
        <f>IF(SUMPRODUCT(($F$2:$F4487=F4487)*1)&gt;1,0,1)</f>
        <v>0</v>
      </c>
    </row>
    <row r="4488" spans="1:25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9" t="str">
        <f>VLOOKUP(Таблица1[[#This Row],[Region]],Таблица5[],2,FALSE)</f>
        <v>Anna Andreadi</v>
      </c>
      <c r="W4488" s="19" t="str">
        <f>IFERROR(VLOOKUP(Таблица1[[#This Row],[Order ID]],Таблица4[],2,FALSE),"")</f>
        <v/>
      </c>
      <c r="X4488" s="19">
        <f>NOT(IFERROR(VLOOKUP(Таблица1[[#This Row],[Order ID]],Таблица4[],2,FALSE),0))*1</f>
        <v>1</v>
      </c>
      <c r="Y4488" s="19">
        <f>IF(SUMPRODUCT(($F$2:$F4488=F4488)*1)&gt;1,0,1)</f>
        <v>0</v>
      </c>
    </row>
    <row r="4489" spans="1:25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9" t="str">
        <f>VLOOKUP(Таблица1[[#This Row],[Region]],Таблица5[],2,FALSE)</f>
        <v>Kelly Williams</v>
      </c>
      <c r="W4489" s="19" t="str">
        <f>IFERROR(VLOOKUP(Таблица1[[#This Row],[Order ID]],Таблица4[],2,FALSE),"")</f>
        <v/>
      </c>
      <c r="X4489" s="19">
        <f>NOT(IFERROR(VLOOKUP(Таблица1[[#This Row],[Order ID]],Таблица4[],2,FALSE),0))*1</f>
        <v>1</v>
      </c>
      <c r="Y4489" s="19">
        <f>IF(SUMPRODUCT(($F$2:$F4489=F4489)*1)&gt;1,0,1)</f>
        <v>0</v>
      </c>
    </row>
    <row r="4490" spans="1:25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9" t="str">
        <f>VLOOKUP(Таблица1[[#This Row],[Region]],Таблица5[],2,FALSE)</f>
        <v>Kelly Williams</v>
      </c>
      <c r="W4490" s="19" t="str">
        <f>IFERROR(VLOOKUP(Таблица1[[#This Row],[Order ID]],Таблица4[],2,FALSE),"")</f>
        <v/>
      </c>
      <c r="X4490" s="19">
        <f>NOT(IFERROR(VLOOKUP(Таблица1[[#This Row],[Order ID]],Таблица4[],2,FALSE),0))*1</f>
        <v>1</v>
      </c>
      <c r="Y4490" s="19">
        <f>IF(SUMPRODUCT(($F$2:$F4490=F4490)*1)&gt;1,0,1)</f>
        <v>0</v>
      </c>
    </row>
    <row r="4491" spans="1:25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9" t="str">
        <f>VLOOKUP(Таблица1[[#This Row],[Region]],Таблица5[],2,FALSE)</f>
        <v>Kelly Williams</v>
      </c>
      <c r="W4491" s="19" t="str">
        <f>IFERROR(VLOOKUP(Таблица1[[#This Row],[Order ID]],Таблица4[],2,FALSE),"")</f>
        <v/>
      </c>
      <c r="X4491" s="19">
        <f>NOT(IFERROR(VLOOKUP(Таблица1[[#This Row],[Order ID]],Таблица4[],2,FALSE),0))*1</f>
        <v>1</v>
      </c>
      <c r="Y4491" s="19">
        <f>IF(SUMPRODUCT(($F$2:$F4491=F4491)*1)&gt;1,0,1)</f>
        <v>0</v>
      </c>
    </row>
    <row r="4492" spans="1:25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9" t="str">
        <f>VLOOKUP(Таблица1[[#This Row],[Region]],Таблица5[],2,FALSE)</f>
        <v>Anna Andreadi</v>
      </c>
      <c r="W4492" s="19" t="str">
        <f>IFERROR(VLOOKUP(Таблица1[[#This Row],[Order ID]],Таблица4[],2,FALSE),"")</f>
        <v/>
      </c>
      <c r="X4492" s="19">
        <f>NOT(IFERROR(VLOOKUP(Таблица1[[#This Row],[Order ID]],Таблица4[],2,FALSE),0))*1</f>
        <v>1</v>
      </c>
      <c r="Y4492" s="19">
        <f>IF(SUMPRODUCT(($F$2:$F4492=F4492)*1)&gt;1,0,1)</f>
        <v>0</v>
      </c>
    </row>
    <row r="4493" spans="1:25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9" t="str">
        <f>VLOOKUP(Таблица1[[#This Row],[Region]],Таблица5[],2,FALSE)</f>
        <v>Chuck Magee</v>
      </c>
      <c r="W4493" s="19" t="str">
        <f>IFERROR(VLOOKUP(Таблица1[[#This Row],[Order ID]],Таблица4[],2,FALSE),"")</f>
        <v/>
      </c>
      <c r="X4493" s="19">
        <f>NOT(IFERROR(VLOOKUP(Таблица1[[#This Row],[Order ID]],Таблица4[],2,FALSE),0))*1</f>
        <v>1</v>
      </c>
      <c r="Y4493" s="19">
        <f>IF(SUMPRODUCT(($F$2:$F4493=F4493)*1)&gt;1,0,1)</f>
        <v>0</v>
      </c>
    </row>
    <row r="4494" spans="1:25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9" t="str">
        <f>VLOOKUP(Таблица1[[#This Row],[Region]],Таблица5[],2,FALSE)</f>
        <v>Chuck Magee</v>
      </c>
      <c r="W4494" s="19" t="str">
        <f>IFERROR(VLOOKUP(Таблица1[[#This Row],[Order ID]],Таблица4[],2,FALSE),"")</f>
        <v/>
      </c>
      <c r="X4494" s="19">
        <f>NOT(IFERROR(VLOOKUP(Таблица1[[#This Row],[Order ID]],Таблица4[],2,FALSE),0))*1</f>
        <v>1</v>
      </c>
      <c r="Y4494" s="19">
        <f>IF(SUMPRODUCT(($F$2:$F4494=F4494)*1)&gt;1,0,1)</f>
        <v>0</v>
      </c>
    </row>
    <row r="4495" spans="1:25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9" t="str">
        <f>VLOOKUP(Таблица1[[#This Row],[Region]],Таблица5[],2,FALSE)</f>
        <v>Chuck Magee</v>
      </c>
      <c r="W4495" s="19" t="str">
        <f>IFERROR(VLOOKUP(Таблица1[[#This Row],[Order ID]],Таблица4[],2,FALSE),"")</f>
        <v/>
      </c>
      <c r="X4495" s="19">
        <f>NOT(IFERROR(VLOOKUP(Таблица1[[#This Row],[Order ID]],Таблица4[],2,FALSE),0))*1</f>
        <v>1</v>
      </c>
      <c r="Y4495" s="19">
        <f>IF(SUMPRODUCT(($F$2:$F4495=F4495)*1)&gt;1,0,1)</f>
        <v>0</v>
      </c>
    </row>
    <row r="4496" spans="1:25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9" t="str">
        <f>VLOOKUP(Таблица1[[#This Row],[Region]],Таблица5[],2,FALSE)</f>
        <v>Chuck Magee</v>
      </c>
      <c r="W4496" s="19" t="str">
        <f>IFERROR(VLOOKUP(Таблица1[[#This Row],[Order ID]],Таблица4[],2,FALSE),"")</f>
        <v/>
      </c>
      <c r="X4496" s="19">
        <f>NOT(IFERROR(VLOOKUP(Таблица1[[#This Row],[Order ID]],Таблица4[],2,FALSE),0))*1</f>
        <v>1</v>
      </c>
      <c r="Y4496" s="19">
        <f>IF(SUMPRODUCT(($F$2:$F4496=F4496)*1)&gt;1,0,1)</f>
        <v>0</v>
      </c>
    </row>
    <row r="4497" spans="1:25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9" t="str">
        <f>VLOOKUP(Таблица1[[#This Row],[Region]],Таблица5[],2,FALSE)</f>
        <v>Anna Andreadi</v>
      </c>
      <c r="W4497" s="19">
        <f>IFERROR(VLOOKUP(Таблица1[[#This Row],[Order ID]],Таблица4[],2,FALSE),"")</f>
        <v>1</v>
      </c>
      <c r="X4497" s="19">
        <f>NOT(IFERROR(VLOOKUP(Таблица1[[#This Row],[Order ID]],Таблица4[],2,FALSE),0))*1</f>
        <v>0</v>
      </c>
      <c r="Y4497" s="19">
        <f>IF(SUMPRODUCT(($F$2:$F4497=F4497)*1)&gt;1,0,1)</f>
        <v>0</v>
      </c>
    </row>
    <row r="4498" spans="1:25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9" t="str">
        <f>VLOOKUP(Таблица1[[#This Row],[Region]],Таблица5[],2,FALSE)</f>
        <v>Anna Andreadi</v>
      </c>
      <c r="W4498" s="19">
        <f>IFERROR(VLOOKUP(Таблица1[[#This Row],[Order ID]],Таблица4[],2,FALSE),"")</f>
        <v>1</v>
      </c>
      <c r="X4498" s="19">
        <f>NOT(IFERROR(VLOOKUP(Таблица1[[#This Row],[Order ID]],Таблица4[],2,FALSE),0))*1</f>
        <v>0</v>
      </c>
      <c r="Y4498" s="19">
        <f>IF(SUMPRODUCT(($F$2:$F4498=F4498)*1)&gt;1,0,1)</f>
        <v>0</v>
      </c>
    </row>
    <row r="4499" spans="1:25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9" t="str">
        <f>VLOOKUP(Таблица1[[#This Row],[Region]],Таблица5[],2,FALSE)</f>
        <v>Chuck Magee</v>
      </c>
      <c r="W4499" s="19" t="str">
        <f>IFERROR(VLOOKUP(Таблица1[[#This Row],[Order ID]],Таблица4[],2,FALSE),"")</f>
        <v/>
      </c>
      <c r="X4499" s="19">
        <f>NOT(IFERROR(VLOOKUP(Таблица1[[#This Row],[Order ID]],Таблица4[],2,FALSE),0))*1</f>
        <v>1</v>
      </c>
      <c r="Y4499" s="19">
        <f>IF(SUMPRODUCT(($F$2:$F4499=F4499)*1)&gt;1,0,1)</f>
        <v>0</v>
      </c>
    </row>
    <row r="4500" spans="1:25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9" t="str">
        <f>VLOOKUP(Таблица1[[#This Row],[Region]],Таблица5[],2,FALSE)</f>
        <v>Anna Andreadi</v>
      </c>
      <c r="W4500" s="19" t="str">
        <f>IFERROR(VLOOKUP(Таблица1[[#This Row],[Order ID]],Таблица4[],2,FALSE),"")</f>
        <v/>
      </c>
      <c r="X4500" s="19">
        <f>NOT(IFERROR(VLOOKUP(Таблица1[[#This Row],[Order ID]],Таблица4[],2,FALSE),0))*1</f>
        <v>1</v>
      </c>
      <c r="Y4500" s="19">
        <f>IF(SUMPRODUCT(($F$2:$F4500=F4500)*1)&gt;1,0,1)</f>
        <v>1</v>
      </c>
    </row>
    <row r="4501" spans="1:25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9" t="str">
        <f>VLOOKUP(Таблица1[[#This Row],[Region]],Таблица5[],2,FALSE)</f>
        <v>Anna Andreadi</v>
      </c>
      <c r="W4501" s="19" t="str">
        <f>IFERROR(VLOOKUP(Таблица1[[#This Row],[Order ID]],Таблица4[],2,FALSE),"")</f>
        <v/>
      </c>
      <c r="X4501" s="19">
        <f>NOT(IFERROR(VLOOKUP(Таблица1[[#This Row],[Order ID]],Таблица4[],2,FALSE),0))*1</f>
        <v>1</v>
      </c>
      <c r="Y4501" s="19">
        <f>IF(SUMPRODUCT(($F$2:$F4501=F4501)*1)&gt;1,0,1)</f>
        <v>0</v>
      </c>
    </row>
    <row r="4502" spans="1:25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9" t="str">
        <f>VLOOKUP(Таблица1[[#This Row],[Region]],Таблица5[],2,FALSE)</f>
        <v>Anna Andreadi</v>
      </c>
      <c r="W4502" s="19" t="str">
        <f>IFERROR(VLOOKUP(Таблица1[[#This Row],[Order ID]],Таблица4[],2,FALSE),"")</f>
        <v/>
      </c>
      <c r="X4502" s="19">
        <f>NOT(IFERROR(VLOOKUP(Таблица1[[#This Row],[Order ID]],Таблица4[],2,FALSE),0))*1</f>
        <v>1</v>
      </c>
      <c r="Y4502" s="19">
        <f>IF(SUMPRODUCT(($F$2:$F4502=F4502)*1)&gt;1,0,1)</f>
        <v>0</v>
      </c>
    </row>
    <row r="4503" spans="1:25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9" t="str">
        <f>VLOOKUP(Таблица1[[#This Row],[Region]],Таблица5[],2,FALSE)</f>
        <v>Kelly Williams</v>
      </c>
      <c r="W4503" s="19" t="str">
        <f>IFERROR(VLOOKUP(Таблица1[[#This Row],[Order ID]],Таблица4[],2,FALSE),"")</f>
        <v/>
      </c>
      <c r="X4503" s="19">
        <f>NOT(IFERROR(VLOOKUP(Таблица1[[#This Row],[Order ID]],Таблица4[],2,FALSE),0))*1</f>
        <v>1</v>
      </c>
      <c r="Y4503" s="19">
        <f>IF(SUMPRODUCT(($F$2:$F4503=F4503)*1)&gt;1,0,1)</f>
        <v>0</v>
      </c>
    </row>
    <row r="4504" spans="1:25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9" t="str">
        <f>VLOOKUP(Таблица1[[#This Row],[Region]],Таблица5[],2,FALSE)</f>
        <v>Kelly Williams</v>
      </c>
      <c r="W4504" s="19" t="str">
        <f>IFERROR(VLOOKUP(Таблица1[[#This Row],[Order ID]],Таблица4[],2,FALSE),"")</f>
        <v/>
      </c>
      <c r="X4504" s="19">
        <f>NOT(IFERROR(VLOOKUP(Таблица1[[#This Row],[Order ID]],Таблица4[],2,FALSE),0))*1</f>
        <v>1</v>
      </c>
      <c r="Y4504" s="19">
        <f>IF(SUMPRODUCT(($F$2:$F4504=F4504)*1)&gt;1,0,1)</f>
        <v>0</v>
      </c>
    </row>
    <row r="4505" spans="1:25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9" t="str">
        <f>VLOOKUP(Таблица1[[#This Row],[Region]],Таблица5[],2,FALSE)</f>
        <v>Anna Andreadi</v>
      </c>
      <c r="W4505" s="19" t="str">
        <f>IFERROR(VLOOKUP(Таблица1[[#This Row],[Order ID]],Таблица4[],2,FALSE),"")</f>
        <v/>
      </c>
      <c r="X4505" s="19">
        <f>NOT(IFERROR(VLOOKUP(Таблица1[[#This Row],[Order ID]],Таблица4[],2,FALSE),0))*1</f>
        <v>1</v>
      </c>
      <c r="Y4505" s="19">
        <f>IF(SUMPRODUCT(($F$2:$F4505=F4505)*1)&gt;1,0,1)</f>
        <v>0</v>
      </c>
    </row>
    <row r="4506" spans="1:25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9" t="str">
        <f>VLOOKUP(Таблица1[[#This Row],[Region]],Таблица5[],2,FALSE)</f>
        <v>Anna Andreadi</v>
      </c>
      <c r="W4506" s="19" t="str">
        <f>IFERROR(VLOOKUP(Таблица1[[#This Row],[Order ID]],Таблица4[],2,FALSE),"")</f>
        <v/>
      </c>
      <c r="X4506" s="19">
        <f>NOT(IFERROR(VLOOKUP(Таблица1[[#This Row],[Order ID]],Таблица4[],2,FALSE),0))*1</f>
        <v>1</v>
      </c>
      <c r="Y4506" s="19">
        <f>IF(SUMPRODUCT(($F$2:$F4506=F4506)*1)&gt;1,0,1)</f>
        <v>0</v>
      </c>
    </row>
    <row r="4507" spans="1:25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9" t="str">
        <f>VLOOKUP(Таблица1[[#This Row],[Region]],Таблица5[],2,FALSE)</f>
        <v>Anna Andreadi</v>
      </c>
      <c r="W4507" s="19" t="str">
        <f>IFERROR(VLOOKUP(Таблица1[[#This Row],[Order ID]],Таблица4[],2,FALSE),"")</f>
        <v/>
      </c>
      <c r="X4507" s="19">
        <f>NOT(IFERROR(VLOOKUP(Таблица1[[#This Row],[Order ID]],Таблица4[],2,FALSE),0))*1</f>
        <v>1</v>
      </c>
      <c r="Y4507" s="19">
        <f>IF(SUMPRODUCT(($F$2:$F4507=F4507)*1)&gt;1,0,1)</f>
        <v>0</v>
      </c>
    </row>
    <row r="4508" spans="1:25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9" t="str">
        <f>VLOOKUP(Таблица1[[#This Row],[Region]],Таблица5[],2,FALSE)</f>
        <v>Anna Andreadi</v>
      </c>
      <c r="W4508" s="19" t="str">
        <f>IFERROR(VLOOKUP(Таблица1[[#This Row],[Order ID]],Таблица4[],2,FALSE),"")</f>
        <v/>
      </c>
      <c r="X4508" s="19">
        <f>NOT(IFERROR(VLOOKUP(Таблица1[[#This Row],[Order ID]],Таблица4[],2,FALSE),0))*1</f>
        <v>1</v>
      </c>
      <c r="Y4508" s="19">
        <f>IF(SUMPRODUCT(($F$2:$F4508=F4508)*1)&gt;1,0,1)</f>
        <v>0</v>
      </c>
    </row>
    <row r="4509" spans="1:25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9" t="str">
        <f>VLOOKUP(Таблица1[[#This Row],[Region]],Таблица5[],2,FALSE)</f>
        <v>Anna Andreadi</v>
      </c>
      <c r="W4509" s="19" t="str">
        <f>IFERROR(VLOOKUP(Таблица1[[#This Row],[Order ID]],Таблица4[],2,FALSE),"")</f>
        <v/>
      </c>
      <c r="X4509" s="19">
        <f>NOT(IFERROR(VLOOKUP(Таблица1[[#This Row],[Order ID]],Таблица4[],2,FALSE),0))*1</f>
        <v>1</v>
      </c>
      <c r="Y4509" s="19">
        <f>IF(SUMPRODUCT(($F$2:$F4509=F4509)*1)&gt;1,0,1)</f>
        <v>0</v>
      </c>
    </row>
    <row r="4510" spans="1:25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9" t="str">
        <f>VLOOKUP(Таблица1[[#This Row],[Region]],Таблица5[],2,FALSE)</f>
        <v>Anna Andreadi</v>
      </c>
      <c r="W4510" s="19" t="str">
        <f>IFERROR(VLOOKUP(Таблица1[[#This Row],[Order ID]],Таблица4[],2,FALSE),"")</f>
        <v/>
      </c>
      <c r="X4510" s="19">
        <f>NOT(IFERROR(VLOOKUP(Таблица1[[#This Row],[Order ID]],Таблица4[],2,FALSE),0))*1</f>
        <v>1</v>
      </c>
      <c r="Y4510" s="19">
        <f>IF(SUMPRODUCT(($F$2:$F4510=F4510)*1)&gt;1,0,1)</f>
        <v>0</v>
      </c>
    </row>
    <row r="4511" spans="1:25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9" t="str">
        <f>VLOOKUP(Таблица1[[#This Row],[Region]],Таблица5[],2,FALSE)</f>
        <v>Anna Andreadi</v>
      </c>
      <c r="W4511" s="19">
        <f>IFERROR(VLOOKUP(Таблица1[[#This Row],[Order ID]],Таблица4[],2,FALSE),"")</f>
        <v>1</v>
      </c>
      <c r="X4511" s="19">
        <f>NOT(IFERROR(VLOOKUP(Таблица1[[#This Row],[Order ID]],Таблица4[],2,FALSE),0))*1</f>
        <v>0</v>
      </c>
      <c r="Y4511" s="19">
        <f>IF(SUMPRODUCT(($F$2:$F4511=F4511)*1)&gt;1,0,1)</f>
        <v>1</v>
      </c>
    </row>
    <row r="4512" spans="1:25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9" t="str">
        <f>VLOOKUP(Таблица1[[#This Row],[Region]],Таблица5[],2,FALSE)</f>
        <v>Kelly Williams</v>
      </c>
      <c r="W4512" s="19" t="str">
        <f>IFERROR(VLOOKUP(Таблица1[[#This Row],[Order ID]],Таблица4[],2,FALSE),"")</f>
        <v/>
      </c>
      <c r="X4512" s="19">
        <f>NOT(IFERROR(VLOOKUP(Таблица1[[#This Row],[Order ID]],Таблица4[],2,FALSE),0))*1</f>
        <v>1</v>
      </c>
      <c r="Y4512" s="19">
        <f>IF(SUMPRODUCT(($F$2:$F4512=F4512)*1)&gt;1,0,1)</f>
        <v>0</v>
      </c>
    </row>
    <row r="4513" spans="1:25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9" t="str">
        <f>VLOOKUP(Таблица1[[#This Row],[Region]],Таблица5[],2,FALSE)</f>
        <v>Kelly Williams</v>
      </c>
      <c r="W4513" s="19" t="str">
        <f>IFERROR(VLOOKUP(Таблица1[[#This Row],[Order ID]],Таблица4[],2,FALSE),"")</f>
        <v/>
      </c>
      <c r="X4513" s="19">
        <f>NOT(IFERROR(VLOOKUP(Таблица1[[#This Row],[Order ID]],Таблица4[],2,FALSE),0))*1</f>
        <v>1</v>
      </c>
      <c r="Y4513" s="19">
        <f>IF(SUMPRODUCT(($F$2:$F4513=F4513)*1)&gt;1,0,1)</f>
        <v>0</v>
      </c>
    </row>
    <row r="4514" spans="1:25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9" t="str">
        <f>VLOOKUP(Таблица1[[#This Row],[Region]],Таблица5[],2,FALSE)</f>
        <v>Anna Andreadi</v>
      </c>
      <c r="W4514" s="19" t="str">
        <f>IFERROR(VLOOKUP(Таблица1[[#This Row],[Order ID]],Таблица4[],2,FALSE),"")</f>
        <v/>
      </c>
      <c r="X4514" s="19">
        <f>NOT(IFERROR(VLOOKUP(Таблица1[[#This Row],[Order ID]],Таблица4[],2,FALSE),0))*1</f>
        <v>1</v>
      </c>
      <c r="Y4514" s="19">
        <f>IF(SUMPRODUCT(($F$2:$F4514=F4514)*1)&gt;1,0,1)</f>
        <v>0</v>
      </c>
    </row>
    <row r="4515" spans="1:25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9" t="str">
        <f>VLOOKUP(Таблица1[[#This Row],[Region]],Таблица5[],2,FALSE)</f>
        <v>Kelly Williams</v>
      </c>
      <c r="W4515" s="19" t="str">
        <f>IFERROR(VLOOKUP(Таблица1[[#This Row],[Order ID]],Таблица4[],2,FALSE),"")</f>
        <v/>
      </c>
      <c r="X4515" s="19">
        <f>NOT(IFERROR(VLOOKUP(Таблица1[[#This Row],[Order ID]],Таблица4[],2,FALSE),0))*1</f>
        <v>1</v>
      </c>
      <c r="Y4515" s="19">
        <f>IF(SUMPRODUCT(($F$2:$F4515=F4515)*1)&gt;1,0,1)</f>
        <v>0</v>
      </c>
    </row>
    <row r="4516" spans="1:25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9" t="str">
        <f>VLOOKUP(Таблица1[[#This Row],[Region]],Таблица5[],2,FALSE)</f>
        <v>Cassandra Brandow</v>
      </c>
      <c r="W4516" s="19">
        <f>IFERROR(VLOOKUP(Таблица1[[#This Row],[Order ID]],Таблица4[],2,FALSE),"")</f>
        <v>1</v>
      </c>
      <c r="X4516" s="19">
        <f>NOT(IFERROR(VLOOKUP(Таблица1[[#This Row],[Order ID]],Таблица4[],2,FALSE),0))*1</f>
        <v>0</v>
      </c>
      <c r="Y4516" s="19">
        <f>IF(SUMPRODUCT(($F$2:$F4516=F4516)*1)&gt;1,0,1)</f>
        <v>0</v>
      </c>
    </row>
    <row r="4517" spans="1:25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9" t="str">
        <f>VLOOKUP(Таблица1[[#This Row],[Region]],Таблица5[],2,FALSE)</f>
        <v>Kelly Williams</v>
      </c>
      <c r="W4517" s="19" t="str">
        <f>IFERROR(VLOOKUP(Таблица1[[#This Row],[Order ID]],Таблица4[],2,FALSE),"")</f>
        <v/>
      </c>
      <c r="X4517" s="19">
        <f>NOT(IFERROR(VLOOKUP(Таблица1[[#This Row],[Order ID]],Таблица4[],2,FALSE),0))*1</f>
        <v>1</v>
      </c>
      <c r="Y4517" s="19">
        <f>IF(SUMPRODUCT(($F$2:$F4517=F4517)*1)&gt;1,0,1)</f>
        <v>0</v>
      </c>
    </row>
    <row r="4518" spans="1:25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9" t="str">
        <f>VLOOKUP(Таблица1[[#This Row],[Region]],Таблица5[],2,FALSE)</f>
        <v>Anna Andreadi</v>
      </c>
      <c r="W4518" s="19" t="str">
        <f>IFERROR(VLOOKUP(Таблица1[[#This Row],[Order ID]],Таблица4[],2,FALSE),"")</f>
        <v/>
      </c>
      <c r="X4518" s="19">
        <f>NOT(IFERROR(VLOOKUP(Таблица1[[#This Row],[Order ID]],Таблица4[],2,FALSE),0))*1</f>
        <v>1</v>
      </c>
      <c r="Y4518" s="19">
        <f>IF(SUMPRODUCT(($F$2:$F4518=F4518)*1)&gt;1,0,1)</f>
        <v>0</v>
      </c>
    </row>
    <row r="4519" spans="1:25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9" t="str">
        <f>VLOOKUP(Таблица1[[#This Row],[Region]],Таблица5[],2,FALSE)</f>
        <v>Anna Andreadi</v>
      </c>
      <c r="W4519" s="19" t="str">
        <f>IFERROR(VLOOKUP(Таблица1[[#This Row],[Order ID]],Таблица4[],2,FALSE),"")</f>
        <v/>
      </c>
      <c r="X4519" s="19">
        <f>NOT(IFERROR(VLOOKUP(Таблица1[[#This Row],[Order ID]],Таблица4[],2,FALSE),0))*1</f>
        <v>1</v>
      </c>
      <c r="Y4519" s="19">
        <f>IF(SUMPRODUCT(($F$2:$F4519=F4519)*1)&gt;1,0,1)</f>
        <v>0</v>
      </c>
    </row>
    <row r="4520" spans="1:25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9" t="str">
        <f>VLOOKUP(Таблица1[[#This Row],[Region]],Таблица5[],2,FALSE)</f>
        <v>Anna Andreadi</v>
      </c>
      <c r="W4520" s="19" t="str">
        <f>IFERROR(VLOOKUP(Таблица1[[#This Row],[Order ID]],Таблица4[],2,FALSE),"")</f>
        <v/>
      </c>
      <c r="X4520" s="19">
        <f>NOT(IFERROR(VLOOKUP(Таблица1[[#This Row],[Order ID]],Таблица4[],2,FALSE),0))*1</f>
        <v>1</v>
      </c>
      <c r="Y4520" s="19">
        <f>IF(SUMPRODUCT(($F$2:$F4520=F4520)*1)&gt;1,0,1)</f>
        <v>0</v>
      </c>
    </row>
    <row r="4521" spans="1:25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9" t="str">
        <f>VLOOKUP(Таблица1[[#This Row],[Region]],Таблица5[],2,FALSE)</f>
        <v>Cassandra Brandow</v>
      </c>
      <c r="W4521" s="19" t="str">
        <f>IFERROR(VLOOKUP(Таблица1[[#This Row],[Order ID]],Таблица4[],2,FALSE),"")</f>
        <v/>
      </c>
      <c r="X4521" s="19">
        <f>NOT(IFERROR(VLOOKUP(Таблица1[[#This Row],[Order ID]],Таблица4[],2,FALSE),0))*1</f>
        <v>1</v>
      </c>
      <c r="Y4521" s="19">
        <f>IF(SUMPRODUCT(($F$2:$F4521=F4521)*1)&gt;1,0,1)</f>
        <v>0</v>
      </c>
    </row>
    <row r="4522" spans="1:25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9" t="str">
        <f>VLOOKUP(Таблица1[[#This Row],[Region]],Таблица5[],2,FALSE)</f>
        <v>Kelly Williams</v>
      </c>
      <c r="W4522" s="19" t="str">
        <f>IFERROR(VLOOKUP(Таблица1[[#This Row],[Order ID]],Таблица4[],2,FALSE),"")</f>
        <v/>
      </c>
      <c r="X4522" s="19">
        <f>NOT(IFERROR(VLOOKUP(Таблица1[[#This Row],[Order ID]],Таблица4[],2,FALSE),0))*1</f>
        <v>1</v>
      </c>
      <c r="Y4522" s="19">
        <f>IF(SUMPRODUCT(($F$2:$F4522=F4522)*1)&gt;1,0,1)</f>
        <v>0</v>
      </c>
    </row>
    <row r="4523" spans="1:25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9" t="str">
        <f>VLOOKUP(Таблица1[[#This Row],[Region]],Таблица5[],2,FALSE)</f>
        <v>Kelly Williams</v>
      </c>
      <c r="W4523" s="19" t="str">
        <f>IFERROR(VLOOKUP(Таблица1[[#This Row],[Order ID]],Таблица4[],2,FALSE),"")</f>
        <v/>
      </c>
      <c r="X4523" s="19">
        <f>NOT(IFERROR(VLOOKUP(Таблица1[[#This Row],[Order ID]],Таблица4[],2,FALSE),0))*1</f>
        <v>1</v>
      </c>
      <c r="Y4523" s="19">
        <f>IF(SUMPRODUCT(($F$2:$F4523=F4523)*1)&gt;1,0,1)</f>
        <v>0</v>
      </c>
    </row>
    <row r="4524" spans="1:25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9" t="str">
        <f>VLOOKUP(Таблица1[[#This Row],[Region]],Таблица5[],2,FALSE)</f>
        <v>Anna Andreadi</v>
      </c>
      <c r="W4524" s="19" t="str">
        <f>IFERROR(VLOOKUP(Таблица1[[#This Row],[Order ID]],Таблица4[],2,FALSE),"")</f>
        <v/>
      </c>
      <c r="X4524" s="19">
        <f>NOT(IFERROR(VLOOKUP(Таблица1[[#This Row],[Order ID]],Таблица4[],2,FALSE),0))*1</f>
        <v>1</v>
      </c>
      <c r="Y4524" s="19">
        <f>IF(SUMPRODUCT(($F$2:$F4524=F4524)*1)&gt;1,0,1)</f>
        <v>0</v>
      </c>
    </row>
    <row r="4525" spans="1:25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9" t="str">
        <f>VLOOKUP(Таблица1[[#This Row],[Region]],Таблица5[],2,FALSE)</f>
        <v>Chuck Magee</v>
      </c>
      <c r="W4525" s="19" t="str">
        <f>IFERROR(VLOOKUP(Таблица1[[#This Row],[Order ID]],Таблица4[],2,FALSE),"")</f>
        <v/>
      </c>
      <c r="X4525" s="19">
        <f>NOT(IFERROR(VLOOKUP(Таблица1[[#This Row],[Order ID]],Таблица4[],2,FALSE),0))*1</f>
        <v>1</v>
      </c>
      <c r="Y4525" s="19">
        <f>IF(SUMPRODUCT(($F$2:$F4525=F4525)*1)&gt;1,0,1)</f>
        <v>0</v>
      </c>
    </row>
    <row r="4526" spans="1:25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9" t="str">
        <f>VLOOKUP(Таблица1[[#This Row],[Region]],Таблица5[],2,FALSE)</f>
        <v>Chuck Magee</v>
      </c>
      <c r="W4526" s="19" t="str">
        <f>IFERROR(VLOOKUP(Таблица1[[#This Row],[Order ID]],Таблица4[],2,FALSE),"")</f>
        <v/>
      </c>
      <c r="X4526" s="19">
        <f>NOT(IFERROR(VLOOKUP(Таблица1[[#This Row],[Order ID]],Таблица4[],2,FALSE),0))*1</f>
        <v>1</v>
      </c>
      <c r="Y4526" s="19">
        <f>IF(SUMPRODUCT(($F$2:$F4526=F4526)*1)&gt;1,0,1)</f>
        <v>0</v>
      </c>
    </row>
    <row r="4527" spans="1:25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9" t="str">
        <f>VLOOKUP(Таблица1[[#This Row],[Region]],Таблица5[],2,FALSE)</f>
        <v>Chuck Magee</v>
      </c>
      <c r="W4527" s="19">
        <f>IFERROR(VLOOKUP(Таблица1[[#This Row],[Order ID]],Таблица4[],2,FALSE),"")</f>
        <v>1</v>
      </c>
      <c r="X4527" s="19">
        <f>NOT(IFERROR(VLOOKUP(Таблица1[[#This Row],[Order ID]],Таблица4[],2,FALSE),0))*1</f>
        <v>0</v>
      </c>
      <c r="Y4527" s="19">
        <f>IF(SUMPRODUCT(($F$2:$F4527=F4527)*1)&gt;1,0,1)</f>
        <v>0</v>
      </c>
    </row>
    <row r="4528" spans="1:25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9" t="str">
        <f>VLOOKUP(Таблица1[[#This Row],[Region]],Таблица5[],2,FALSE)</f>
        <v>Chuck Magee</v>
      </c>
      <c r="W4528" s="19">
        <f>IFERROR(VLOOKUP(Таблица1[[#This Row],[Order ID]],Таблица4[],2,FALSE),"")</f>
        <v>1</v>
      </c>
      <c r="X4528" s="19">
        <f>NOT(IFERROR(VLOOKUP(Таблица1[[#This Row],[Order ID]],Таблица4[],2,FALSE),0))*1</f>
        <v>0</v>
      </c>
      <c r="Y4528" s="19">
        <f>IF(SUMPRODUCT(($F$2:$F4528=F4528)*1)&gt;1,0,1)</f>
        <v>0</v>
      </c>
    </row>
    <row r="4529" spans="1:25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9" t="str">
        <f>VLOOKUP(Таблица1[[#This Row],[Region]],Таблица5[],2,FALSE)</f>
        <v>Chuck Magee</v>
      </c>
      <c r="W4529" s="19">
        <f>IFERROR(VLOOKUP(Таблица1[[#This Row],[Order ID]],Таблица4[],2,FALSE),"")</f>
        <v>1</v>
      </c>
      <c r="X4529" s="19">
        <f>NOT(IFERROR(VLOOKUP(Таблица1[[#This Row],[Order ID]],Таблица4[],2,FALSE),0))*1</f>
        <v>0</v>
      </c>
      <c r="Y4529" s="19">
        <f>IF(SUMPRODUCT(($F$2:$F4529=F4529)*1)&gt;1,0,1)</f>
        <v>0</v>
      </c>
    </row>
    <row r="4530" spans="1:25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9" t="str">
        <f>VLOOKUP(Таблица1[[#This Row],[Region]],Таблица5[],2,FALSE)</f>
        <v>Chuck Magee</v>
      </c>
      <c r="W4530" s="19" t="str">
        <f>IFERROR(VLOOKUP(Таблица1[[#This Row],[Order ID]],Таблица4[],2,FALSE),"")</f>
        <v/>
      </c>
      <c r="X4530" s="19">
        <f>NOT(IFERROR(VLOOKUP(Таблица1[[#This Row],[Order ID]],Таблица4[],2,FALSE),0))*1</f>
        <v>1</v>
      </c>
      <c r="Y4530" s="19">
        <f>IF(SUMPRODUCT(($F$2:$F4530=F4530)*1)&gt;1,0,1)</f>
        <v>0</v>
      </c>
    </row>
    <row r="4531" spans="1:25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9" t="str">
        <f>VLOOKUP(Таблица1[[#This Row],[Region]],Таблица5[],2,FALSE)</f>
        <v>Kelly Williams</v>
      </c>
      <c r="W4531" s="19" t="str">
        <f>IFERROR(VLOOKUP(Таблица1[[#This Row],[Order ID]],Таблица4[],2,FALSE),"")</f>
        <v/>
      </c>
      <c r="X4531" s="19">
        <f>NOT(IFERROR(VLOOKUP(Таблица1[[#This Row],[Order ID]],Таблица4[],2,FALSE),0))*1</f>
        <v>1</v>
      </c>
      <c r="Y4531" s="19">
        <f>IF(SUMPRODUCT(($F$2:$F4531=F4531)*1)&gt;1,0,1)</f>
        <v>0</v>
      </c>
    </row>
    <row r="4532" spans="1:25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9" t="str">
        <f>VLOOKUP(Таблица1[[#This Row],[Region]],Таблица5[],2,FALSE)</f>
        <v>Chuck Magee</v>
      </c>
      <c r="W4532" s="19" t="str">
        <f>IFERROR(VLOOKUP(Таблица1[[#This Row],[Order ID]],Таблица4[],2,FALSE),"")</f>
        <v/>
      </c>
      <c r="X4532" s="19">
        <f>NOT(IFERROR(VLOOKUP(Таблица1[[#This Row],[Order ID]],Таблица4[],2,FALSE),0))*1</f>
        <v>1</v>
      </c>
      <c r="Y4532" s="19">
        <f>IF(SUMPRODUCT(($F$2:$F4532=F4532)*1)&gt;1,0,1)</f>
        <v>0</v>
      </c>
    </row>
    <row r="4533" spans="1:25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9" t="str">
        <f>VLOOKUP(Таблица1[[#This Row],[Region]],Таблица5[],2,FALSE)</f>
        <v>Chuck Magee</v>
      </c>
      <c r="W4533" s="19" t="str">
        <f>IFERROR(VLOOKUP(Таблица1[[#This Row],[Order ID]],Таблица4[],2,FALSE),"")</f>
        <v/>
      </c>
      <c r="X4533" s="19">
        <f>NOT(IFERROR(VLOOKUP(Таблица1[[#This Row],[Order ID]],Таблица4[],2,FALSE),0))*1</f>
        <v>1</v>
      </c>
      <c r="Y4533" s="19">
        <f>IF(SUMPRODUCT(($F$2:$F4533=F4533)*1)&gt;1,0,1)</f>
        <v>0</v>
      </c>
    </row>
    <row r="4534" spans="1:25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9" t="str">
        <f>VLOOKUP(Таблица1[[#This Row],[Region]],Таблица5[],2,FALSE)</f>
        <v>Anna Andreadi</v>
      </c>
      <c r="W4534" s="19" t="str">
        <f>IFERROR(VLOOKUP(Таблица1[[#This Row],[Order ID]],Таблица4[],2,FALSE),"")</f>
        <v/>
      </c>
      <c r="X4534" s="19">
        <f>NOT(IFERROR(VLOOKUP(Таблица1[[#This Row],[Order ID]],Таблица4[],2,FALSE),0))*1</f>
        <v>1</v>
      </c>
      <c r="Y4534" s="19">
        <f>IF(SUMPRODUCT(($F$2:$F4534=F4534)*1)&gt;1,0,1)</f>
        <v>0</v>
      </c>
    </row>
    <row r="4535" spans="1:25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9" t="str">
        <f>VLOOKUP(Таблица1[[#This Row],[Region]],Таблица5[],2,FALSE)</f>
        <v>Anna Andreadi</v>
      </c>
      <c r="W4535" s="19" t="str">
        <f>IFERROR(VLOOKUP(Таблица1[[#This Row],[Order ID]],Таблица4[],2,FALSE),"")</f>
        <v/>
      </c>
      <c r="X4535" s="19">
        <f>NOT(IFERROR(VLOOKUP(Таблица1[[#This Row],[Order ID]],Таблица4[],2,FALSE),0))*1</f>
        <v>1</v>
      </c>
      <c r="Y4535" s="19">
        <f>IF(SUMPRODUCT(($F$2:$F4535=F4535)*1)&gt;1,0,1)</f>
        <v>0</v>
      </c>
    </row>
    <row r="4536" spans="1:25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9" t="str">
        <f>VLOOKUP(Таблица1[[#This Row],[Region]],Таблица5[],2,FALSE)</f>
        <v>Anna Andreadi</v>
      </c>
      <c r="W4536" s="19" t="str">
        <f>IFERROR(VLOOKUP(Таблица1[[#This Row],[Order ID]],Таблица4[],2,FALSE),"")</f>
        <v/>
      </c>
      <c r="X4536" s="19">
        <f>NOT(IFERROR(VLOOKUP(Таблица1[[#This Row],[Order ID]],Таблица4[],2,FALSE),0))*1</f>
        <v>1</v>
      </c>
      <c r="Y4536" s="19">
        <f>IF(SUMPRODUCT(($F$2:$F4536=F4536)*1)&gt;1,0,1)</f>
        <v>0</v>
      </c>
    </row>
    <row r="4537" spans="1:25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9" t="str">
        <f>VLOOKUP(Таблица1[[#This Row],[Region]],Таблица5[],2,FALSE)</f>
        <v>Anna Andreadi</v>
      </c>
      <c r="W4537" s="19" t="str">
        <f>IFERROR(VLOOKUP(Таблица1[[#This Row],[Order ID]],Таблица4[],2,FALSE),"")</f>
        <v/>
      </c>
      <c r="X4537" s="19">
        <f>NOT(IFERROR(VLOOKUP(Таблица1[[#This Row],[Order ID]],Таблица4[],2,FALSE),0))*1</f>
        <v>1</v>
      </c>
      <c r="Y4537" s="19">
        <f>IF(SUMPRODUCT(($F$2:$F4537=F4537)*1)&gt;1,0,1)</f>
        <v>0</v>
      </c>
    </row>
    <row r="4538" spans="1:25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9" t="str">
        <f>VLOOKUP(Таблица1[[#This Row],[Region]],Таблица5[],2,FALSE)</f>
        <v>Anna Andreadi</v>
      </c>
      <c r="W4538" s="19" t="str">
        <f>IFERROR(VLOOKUP(Таблица1[[#This Row],[Order ID]],Таблица4[],2,FALSE),"")</f>
        <v/>
      </c>
      <c r="X4538" s="19">
        <f>NOT(IFERROR(VLOOKUP(Таблица1[[#This Row],[Order ID]],Таблица4[],2,FALSE),0))*1</f>
        <v>1</v>
      </c>
      <c r="Y4538" s="19">
        <f>IF(SUMPRODUCT(($F$2:$F4538=F4538)*1)&gt;1,0,1)</f>
        <v>0</v>
      </c>
    </row>
    <row r="4539" spans="1:25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9" t="str">
        <f>VLOOKUP(Таблица1[[#This Row],[Region]],Таблица5[],2,FALSE)</f>
        <v>Anna Andreadi</v>
      </c>
      <c r="W4539" s="19" t="str">
        <f>IFERROR(VLOOKUP(Таблица1[[#This Row],[Order ID]],Таблица4[],2,FALSE),"")</f>
        <v/>
      </c>
      <c r="X4539" s="19">
        <f>NOT(IFERROR(VLOOKUP(Таблица1[[#This Row],[Order ID]],Таблица4[],2,FALSE),0))*1</f>
        <v>1</v>
      </c>
      <c r="Y4539" s="19">
        <f>IF(SUMPRODUCT(($F$2:$F4539=F4539)*1)&gt;1,0,1)</f>
        <v>0</v>
      </c>
    </row>
    <row r="4540" spans="1:25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9" t="str">
        <f>VLOOKUP(Таблица1[[#This Row],[Region]],Таблица5[],2,FALSE)</f>
        <v>Anna Andreadi</v>
      </c>
      <c r="W4540" s="19" t="str">
        <f>IFERROR(VLOOKUP(Таблица1[[#This Row],[Order ID]],Таблица4[],2,FALSE),"")</f>
        <v/>
      </c>
      <c r="X4540" s="19">
        <f>NOT(IFERROR(VLOOKUP(Таблица1[[#This Row],[Order ID]],Таблица4[],2,FALSE),0))*1</f>
        <v>1</v>
      </c>
      <c r="Y4540" s="19">
        <f>IF(SUMPRODUCT(($F$2:$F4540=F4540)*1)&gt;1,0,1)</f>
        <v>0</v>
      </c>
    </row>
    <row r="4541" spans="1:25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9" t="str">
        <f>VLOOKUP(Таблица1[[#This Row],[Region]],Таблица5[],2,FALSE)</f>
        <v>Chuck Magee</v>
      </c>
      <c r="W4541" s="19">
        <f>IFERROR(VLOOKUP(Таблица1[[#This Row],[Order ID]],Таблица4[],2,FALSE),"")</f>
        <v>1</v>
      </c>
      <c r="X4541" s="19">
        <f>NOT(IFERROR(VLOOKUP(Таблица1[[#This Row],[Order ID]],Таблица4[],2,FALSE),0))*1</f>
        <v>0</v>
      </c>
      <c r="Y4541" s="19">
        <f>IF(SUMPRODUCT(($F$2:$F4541=F4541)*1)&gt;1,0,1)</f>
        <v>0</v>
      </c>
    </row>
    <row r="4542" spans="1:25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9" t="str">
        <f>VLOOKUP(Таблица1[[#This Row],[Region]],Таблица5[],2,FALSE)</f>
        <v>Chuck Magee</v>
      </c>
      <c r="W4542" s="19">
        <f>IFERROR(VLOOKUP(Таблица1[[#This Row],[Order ID]],Таблица4[],2,FALSE),"")</f>
        <v>1</v>
      </c>
      <c r="X4542" s="19">
        <f>NOT(IFERROR(VLOOKUP(Таблица1[[#This Row],[Order ID]],Таблица4[],2,FALSE),0))*1</f>
        <v>0</v>
      </c>
      <c r="Y4542" s="19">
        <f>IF(SUMPRODUCT(($F$2:$F4542=F4542)*1)&gt;1,0,1)</f>
        <v>0</v>
      </c>
    </row>
    <row r="4543" spans="1:25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9" t="str">
        <f>VLOOKUP(Таблица1[[#This Row],[Region]],Таблица5[],2,FALSE)</f>
        <v>Kelly Williams</v>
      </c>
      <c r="W4543" s="19" t="str">
        <f>IFERROR(VLOOKUP(Таблица1[[#This Row],[Order ID]],Таблица4[],2,FALSE),"")</f>
        <v/>
      </c>
      <c r="X4543" s="19">
        <f>NOT(IFERROR(VLOOKUP(Таблица1[[#This Row],[Order ID]],Таблица4[],2,FALSE),0))*1</f>
        <v>1</v>
      </c>
      <c r="Y4543" s="19">
        <f>IF(SUMPRODUCT(($F$2:$F4543=F4543)*1)&gt;1,0,1)</f>
        <v>0</v>
      </c>
    </row>
    <row r="4544" spans="1:25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9" t="str">
        <f>VLOOKUP(Таблица1[[#This Row],[Region]],Таблица5[],2,FALSE)</f>
        <v>Kelly Williams</v>
      </c>
      <c r="W4544" s="19" t="str">
        <f>IFERROR(VLOOKUP(Таблица1[[#This Row],[Order ID]],Таблица4[],2,FALSE),"")</f>
        <v/>
      </c>
      <c r="X4544" s="19">
        <f>NOT(IFERROR(VLOOKUP(Таблица1[[#This Row],[Order ID]],Таблица4[],2,FALSE),0))*1</f>
        <v>1</v>
      </c>
      <c r="Y4544" s="19">
        <f>IF(SUMPRODUCT(($F$2:$F4544=F4544)*1)&gt;1,0,1)</f>
        <v>1</v>
      </c>
    </row>
    <row r="4545" spans="1:25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9" t="str">
        <f>VLOOKUP(Таблица1[[#This Row],[Region]],Таблица5[],2,FALSE)</f>
        <v>Kelly Williams</v>
      </c>
      <c r="W4545" s="19" t="str">
        <f>IFERROR(VLOOKUP(Таблица1[[#This Row],[Order ID]],Таблица4[],2,FALSE),"")</f>
        <v/>
      </c>
      <c r="X4545" s="19">
        <f>NOT(IFERROR(VLOOKUP(Таблица1[[#This Row],[Order ID]],Таблица4[],2,FALSE),0))*1</f>
        <v>1</v>
      </c>
      <c r="Y4545" s="19">
        <f>IF(SUMPRODUCT(($F$2:$F4545=F4545)*1)&gt;1,0,1)</f>
        <v>0</v>
      </c>
    </row>
    <row r="4546" spans="1:25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9" t="str">
        <f>VLOOKUP(Таблица1[[#This Row],[Region]],Таблица5[],2,FALSE)</f>
        <v>Kelly Williams</v>
      </c>
      <c r="W4546" s="19" t="str">
        <f>IFERROR(VLOOKUP(Таблица1[[#This Row],[Order ID]],Таблица4[],2,FALSE),"")</f>
        <v/>
      </c>
      <c r="X4546" s="19">
        <f>NOT(IFERROR(VLOOKUP(Таблица1[[#This Row],[Order ID]],Таблица4[],2,FALSE),0))*1</f>
        <v>1</v>
      </c>
      <c r="Y4546" s="19">
        <f>IF(SUMPRODUCT(($F$2:$F4546=F4546)*1)&gt;1,0,1)</f>
        <v>0</v>
      </c>
    </row>
    <row r="4547" spans="1:25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9" t="str">
        <f>VLOOKUP(Таблица1[[#This Row],[Region]],Таблица5[],2,FALSE)</f>
        <v>Kelly Williams</v>
      </c>
      <c r="W4547" s="19" t="str">
        <f>IFERROR(VLOOKUP(Таблица1[[#This Row],[Order ID]],Таблица4[],2,FALSE),"")</f>
        <v/>
      </c>
      <c r="X4547" s="19">
        <f>NOT(IFERROR(VLOOKUP(Таблица1[[#This Row],[Order ID]],Таблица4[],2,FALSE),0))*1</f>
        <v>1</v>
      </c>
      <c r="Y4547" s="19">
        <f>IF(SUMPRODUCT(($F$2:$F4547=F4547)*1)&gt;1,0,1)</f>
        <v>0</v>
      </c>
    </row>
    <row r="4548" spans="1:25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9" t="str">
        <f>VLOOKUP(Таблица1[[#This Row],[Region]],Таблица5[],2,FALSE)</f>
        <v>Kelly Williams</v>
      </c>
      <c r="W4548" s="19" t="str">
        <f>IFERROR(VLOOKUP(Таблица1[[#This Row],[Order ID]],Таблица4[],2,FALSE),"")</f>
        <v/>
      </c>
      <c r="X4548" s="19">
        <f>NOT(IFERROR(VLOOKUP(Таблица1[[#This Row],[Order ID]],Таблица4[],2,FALSE),0))*1</f>
        <v>1</v>
      </c>
      <c r="Y4548" s="19">
        <f>IF(SUMPRODUCT(($F$2:$F4548=F4548)*1)&gt;1,0,1)</f>
        <v>0</v>
      </c>
    </row>
    <row r="4549" spans="1:25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9" t="str">
        <f>VLOOKUP(Таблица1[[#This Row],[Region]],Таблица5[],2,FALSE)</f>
        <v>Kelly Williams</v>
      </c>
      <c r="W4549" s="19" t="str">
        <f>IFERROR(VLOOKUP(Таблица1[[#This Row],[Order ID]],Таблица4[],2,FALSE),"")</f>
        <v/>
      </c>
      <c r="X4549" s="19">
        <f>NOT(IFERROR(VLOOKUP(Таблица1[[#This Row],[Order ID]],Таблица4[],2,FALSE),0))*1</f>
        <v>1</v>
      </c>
      <c r="Y4549" s="19">
        <f>IF(SUMPRODUCT(($F$2:$F4549=F4549)*1)&gt;1,0,1)</f>
        <v>0</v>
      </c>
    </row>
    <row r="4550" spans="1:25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9" t="str">
        <f>VLOOKUP(Таблица1[[#This Row],[Region]],Таблица5[],2,FALSE)</f>
        <v>Kelly Williams</v>
      </c>
      <c r="W4550" s="19" t="str">
        <f>IFERROR(VLOOKUP(Таблица1[[#This Row],[Order ID]],Таблица4[],2,FALSE),"")</f>
        <v/>
      </c>
      <c r="X4550" s="19">
        <f>NOT(IFERROR(VLOOKUP(Таблица1[[#This Row],[Order ID]],Таблица4[],2,FALSE),0))*1</f>
        <v>1</v>
      </c>
      <c r="Y4550" s="19">
        <f>IF(SUMPRODUCT(($F$2:$F4550=F4550)*1)&gt;1,0,1)</f>
        <v>0</v>
      </c>
    </row>
    <row r="4551" spans="1:25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9" t="str">
        <f>VLOOKUP(Таблица1[[#This Row],[Region]],Таблица5[],2,FALSE)</f>
        <v>Kelly Williams</v>
      </c>
      <c r="W4551" s="19" t="str">
        <f>IFERROR(VLOOKUP(Таблица1[[#This Row],[Order ID]],Таблица4[],2,FALSE),"")</f>
        <v/>
      </c>
      <c r="X4551" s="19">
        <f>NOT(IFERROR(VLOOKUP(Таблица1[[#This Row],[Order ID]],Таблица4[],2,FALSE),0))*1</f>
        <v>1</v>
      </c>
      <c r="Y4551" s="19">
        <f>IF(SUMPRODUCT(($F$2:$F4551=F4551)*1)&gt;1,0,1)</f>
        <v>0</v>
      </c>
    </row>
    <row r="4552" spans="1:25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9" t="str">
        <f>VLOOKUP(Таблица1[[#This Row],[Region]],Таблица5[],2,FALSE)</f>
        <v>Chuck Magee</v>
      </c>
      <c r="W4552" s="19" t="str">
        <f>IFERROR(VLOOKUP(Таблица1[[#This Row],[Order ID]],Таблица4[],2,FALSE),"")</f>
        <v/>
      </c>
      <c r="X4552" s="19">
        <f>NOT(IFERROR(VLOOKUP(Таблица1[[#This Row],[Order ID]],Таблица4[],2,FALSE),0))*1</f>
        <v>1</v>
      </c>
      <c r="Y4552" s="19">
        <f>IF(SUMPRODUCT(($F$2:$F4552=F4552)*1)&gt;1,0,1)</f>
        <v>0</v>
      </c>
    </row>
    <row r="4553" spans="1:25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9" t="str">
        <f>VLOOKUP(Таблица1[[#This Row],[Region]],Таблица5[],2,FALSE)</f>
        <v>Anna Andreadi</v>
      </c>
      <c r="W4553" s="19" t="str">
        <f>IFERROR(VLOOKUP(Таблица1[[#This Row],[Order ID]],Таблица4[],2,FALSE),"")</f>
        <v/>
      </c>
      <c r="X4553" s="19">
        <f>NOT(IFERROR(VLOOKUP(Таблица1[[#This Row],[Order ID]],Таблица4[],2,FALSE),0))*1</f>
        <v>1</v>
      </c>
      <c r="Y4553" s="19">
        <f>IF(SUMPRODUCT(($F$2:$F4553=F4553)*1)&gt;1,0,1)</f>
        <v>0</v>
      </c>
    </row>
    <row r="4554" spans="1:25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9" t="str">
        <f>VLOOKUP(Таблица1[[#This Row],[Region]],Таблица5[],2,FALSE)</f>
        <v>Anna Andreadi</v>
      </c>
      <c r="W4554" s="19" t="str">
        <f>IFERROR(VLOOKUP(Таблица1[[#This Row],[Order ID]],Таблица4[],2,FALSE),"")</f>
        <v/>
      </c>
      <c r="X4554" s="19">
        <f>NOT(IFERROR(VLOOKUP(Таблица1[[#This Row],[Order ID]],Таблица4[],2,FALSE),0))*1</f>
        <v>1</v>
      </c>
      <c r="Y4554" s="19">
        <f>IF(SUMPRODUCT(($F$2:$F4554=F4554)*1)&gt;1,0,1)</f>
        <v>0</v>
      </c>
    </row>
    <row r="4555" spans="1:25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9" t="str">
        <f>VLOOKUP(Таблица1[[#This Row],[Region]],Таблица5[],2,FALSE)</f>
        <v>Anna Andreadi</v>
      </c>
      <c r="W4555" s="19" t="str">
        <f>IFERROR(VLOOKUP(Таблица1[[#This Row],[Order ID]],Таблица4[],2,FALSE),"")</f>
        <v/>
      </c>
      <c r="X4555" s="19">
        <f>NOT(IFERROR(VLOOKUP(Таблица1[[#This Row],[Order ID]],Таблица4[],2,FALSE),0))*1</f>
        <v>1</v>
      </c>
      <c r="Y4555" s="19">
        <f>IF(SUMPRODUCT(($F$2:$F4555=F4555)*1)&gt;1,0,1)</f>
        <v>0</v>
      </c>
    </row>
    <row r="4556" spans="1:25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9" t="str">
        <f>VLOOKUP(Таблица1[[#This Row],[Region]],Таблица5[],2,FALSE)</f>
        <v>Kelly Williams</v>
      </c>
      <c r="W4556" s="19" t="str">
        <f>IFERROR(VLOOKUP(Таблица1[[#This Row],[Order ID]],Таблица4[],2,FALSE),"")</f>
        <v/>
      </c>
      <c r="X4556" s="19">
        <f>NOT(IFERROR(VLOOKUP(Таблица1[[#This Row],[Order ID]],Таблица4[],2,FALSE),0))*1</f>
        <v>1</v>
      </c>
      <c r="Y4556" s="19">
        <f>IF(SUMPRODUCT(($F$2:$F4556=F4556)*1)&gt;1,0,1)</f>
        <v>0</v>
      </c>
    </row>
    <row r="4557" spans="1:25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9" t="str">
        <f>VLOOKUP(Таблица1[[#This Row],[Region]],Таблица5[],2,FALSE)</f>
        <v>Cassandra Brandow</v>
      </c>
      <c r="W4557" s="19" t="str">
        <f>IFERROR(VLOOKUP(Таблица1[[#This Row],[Order ID]],Таблица4[],2,FALSE),"")</f>
        <v/>
      </c>
      <c r="X4557" s="19">
        <f>NOT(IFERROR(VLOOKUP(Таблица1[[#This Row],[Order ID]],Таблица4[],2,FALSE),0))*1</f>
        <v>1</v>
      </c>
      <c r="Y4557" s="19">
        <f>IF(SUMPRODUCT(($F$2:$F4557=F4557)*1)&gt;1,0,1)</f>
        <v>0</v>
      </c>
    </row>
    <row r="4558" spans="1:25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9" t="str">
        <f>VLOOKUP(Таблица1[[#This Row],[Region]],Таблица5[],2,FALSE)</f>
        <v>Cassandra Brandow</v>
      </c>
      <c r="W4558" s="19" t="str">
        <f>IFERROR(VLOOKUP(Таблица1[[#This Row],[Order ID]],Таблица4[],2,FALSE),"")</f>
        <v/>
      </c>
      <c r="X4558" s="19">
        <f>NOT(IFERROR(VLOOKUP(Таблица1[[#This Row],[Order ID]],Таблица4[],2,FALSE),0))*1</f>
        <v>1</v>
      </c>
      <c r="Y4558" s="19">
        <f>IF(SUMPRODUCT(($F$2:$F4558=F4558)*1)&gt;1,0,1)</f>
        <v>0</v>
      </c>
    </row>
    <row r="4559" spans="1:25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9" t="str">
        <f>VLOOKUP(Таблица1[[#This Row],[Region]],Таблица5[],2,FALSE)</f>
        <v>Anna Andreadi</v>
      </c>
      <c r="W4559" s="19" t="str">
        <f>IFERROR(VLOOKUP(Таблица1[[#This Row],[Order ID]],Таблица4[],2,FALSE),"")</f>
        <v/>
      </c>
      <c r="X4559" s="19">
        <f>NOT(IFERROR(VLOOKUP(Таблица1[[#This Row],[Order ID]],Таблица4[],2,FALSE),0))*1</f>
        <v>1</v>
      </c>
      <c r="Y4559" s="19">
        <f>IF(SUMPRODUCT(($F$2:$F4559=F4559)*1)&gt;1,0,1)</f>
        <v>0</v>
      </c>
    </row>
    <row r="4560" spans="1:25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9" t="str">
        <f>VLOOKUP(Таблица1[[#This Row],[Region]],Таблица5[],2,FALSE)</f>
        <v>Kelly Williams</v>
      </c>
      <c r="W4560" s="19" t="str">
        <f>IFERROR(VLOOKUP(Таблица1[[#This Row],[Order ID]],Таблица4[],2,FALSE),"")</f>
        <v/>
      </c>
      <c r="X4560" s="19">
        <f>NOT(IFERROR(VLOOKUP(Таблица1[[#This Row],[Order ID]],Таблица4[],2,FALSE),0))*1</f>
        <v>1</v>
      </c>
      <c r="Y4560" s="19">
        <f>IF(SUMPRODUCT(($F$2:$F4560=F4560)*1)&gt;1,0,1)</f>
        <v>0</v>
      </c>
    </row>
    <row r="4561" spans="1:25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9" t="str">
        <f>VLOOKUP(Таблица1[[#This Row],[Region]],Таблица5[],2,FALSE)</f>
        <v>Kelly Williams</v>
      </c>
      <c r="W4561" s="19" t="str">
        <f>IFERROR(VLOOKUP(Таблица1[[#This Row],[Order ID]],Таблица4[],2,FALSE),"")</f>
        <v/>
      </c>
      <c r="X4561" s="19">
        <f>NOT(IFERROR(VLOOKUP(Таблица1[[#This Row],[Order ID]],Таблица4[],2,FALSE),0))*1</f>
        <v>1</v>
      </c>
      <c r="Y4561" s="19">
        <f>IF(SUMPRODUCT(($F$2:$F4561=F4561)*1)&gt;1,0,1)</f>
        <v>0</v>
      </c>
    </row>
    <row r="4562" spans="1:25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9" t="str">
        <f>VLOOKUP(Таблица1[[#This Row],[Region]],Таблица5[],2,FALSE)</f>
        <v>Anna Andreadi</v>
      </c>
      <c r="W4562" s="19" t="str">
        <f>IFERROR(VLOOKUP(Таблица1[[#This Row],[Order ID]],Таблица4[],2,FALSE),"")</f>
        <v/>
      </c>
      <c r="X4562" s="19">
        <f>NOT(IFERROR(VLOOKUP(Таблица1[[#This Row],[Order ID]],Таблица4[],2,FALSE),0))*1</f>
        <v>1</v>
      </c>
      <c r="Y4562" s="19">
        <f>IF(SUMPRODUCT(($F$2:$F4562=F4562)*1)&gt;1,0,1)</f>
        <v>0</v>
      </c>
    </row>
    <row r="4563" spans="1:25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9" t="str">
        <f>VLOOKUP(Таблица1[[#This Row],[Region]],Таблица5[],2,FALSE)</f>
        <v>Anna Andreadi</v>
      </c>
      <c r="W4563" s="19" t="str">
        <f>IFERROR(VLOOKUP(Таблица1[[#This Row],[Order ID]],Таблица4[],2,FALSE),"")</f>
        <v/>
      </c>
      <c r="X4563" s="19">
        <f>NOT(IFERROR(VLOOKUP(Таблица1[[#This Row],[Order ID]],Таблица4[],2,FALSE),0))*1</f>
        <v>1</v>
      </c>
      <c r="Y4563" s="19">
        <f>IF(SUMPRODUCT(($F$2:$F4563=F4563)*1)&gt;1,0,1)</f>
        <v>0</v>
      </c>
    </row>
    <row r="4564" spans="1:25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9" t="str">
        <f>VLOOKUP(Таблица1[[#This Row],[Region]],Таблица5[],2,FALSE)</f>
        <v>Anna Andreadi</v>
      </c>
      <c r="W4564" s="19" t="str">
        <f>IFERROR(VLOOKUP(Таблица1[[#This Row],[Order ID]],Таблица4[],2,FALSE),"")</f>
        <v/>
      </c>
      <c r="X4564" s="19">
        <f>NOT(IFERROR(VLOOKUP(Таблица1[[#This Row],[Order ID]],Таблица4[],2,FALSE),0))*1</f>
        <v>1</v>
      </c>
      <c r="Y4564" s="19">
        <f>IF(SUMPRODUCT(($F$2:$F4564=F4564)*1)&gt;1,0,1)</f>
        <v>0</v>
      </c>
    </row>
    <row r="4565" spans="1:25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9" t="str">
        <f>VLOOKUP(Таблица1[[#This Row],[Region]],Таблица5[],2,FALSE)</f>
        <v>Cassandra Brandow</v>
      </c>
      <c r="W4565" s="19" t="str">
        <f>IFERROR(VLOOKUP(Таблица1[[#This Row],[Order ID]],Таблица4[],2,FALSE),"")</f>
        <v/>
      </c>
      <c r="X4565" s="19">
        <f>NOT(IFERROR(VLOOKUP(Таблица1[[#This Row],[Order ID]],Таблица4[],2,FALSE),0))*1</f>
        <v>1</v>
      </c>
      <c r="Y4565" s="19">
        <f>IF(SUMPRODUCT(($F$2:$F4565=F4565)*1)&gt;1,0,1)</f>
        <v>0</v>
      </c>
    </row>
    <row r="4566" spans="1:25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9" t="str">
        <f>VLOOKUP(Таблица1[[#This Row],[Region]],Таблица5[],2,FALSE)</f>
        <v>Anna Andreadi</v>
      </c>
      <c r="W4566" s="19" t="str">
        <f>IFERROR(VLOOKUP(Таблица1[[#This Row],[Order ID]],Таблица4[],2,FALSE),"")</f>
        <v/>
      </c>
      <c r="X4566" s="19">
        <f>NOT(IFERROR(VLOOKUP(Таблица1[[#This Row],[Order ID]],Таблица4[],2,FALSE),0))*1</f>
        <v>1</v>
      </c>
      <c r="Y4566" s="19">
        <f>IF(SUMPRODUCT(($F$2:$F4566=F4566)*1)&gt;1,0,1)</f>
        <v>0</v>
      </c>
    </row>
    <row r="4567" spans="1:25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9" t="str">
        <f>VLOOKUP(Таблица1[[#This Row],[Region]],Таблица5[],2,FALSE)</f>
        <v>Cassandra Brandow</v>
      </c>
      <c r="W4567" s="19" t="str">
        <f>IFERROR(VLOOKUP(Таблица1[[#This Row],[Order ID]],Таблица4[],2,FALSE),"")</f>
        <v/>
      </c>
      <c r="X4567" s="19">
        <f>NOT(IFERROR(VLOOKUP(Таблица1[[#This Row],[Order ID]],Таблица4[],2,FALSE),0))*1</f>
        <v>1</v>
      </c>
      <c r="Y4567" s="19">
        <f>IF(SUMPRODUCT(($F$2:$F4567=F4567)*1)&gt;1,0,1)</f>
        <v>0</v>
      </c>
    </row>
    <row r="4568" spans="1:25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9" t="str">
        <f>VLOOKUP(Таблица1[[#This Row],[Region]],Таблица5[],2,FALSE)</f>
        <v>Cassandra Brandow</v>
      </c>
      <c r="W4568" s="19" t="str">
        <f>IFERROR(VLOOKUP(Таблица1[[#This Row],[Order ID]],Таблица4[],2,FALSE),"")</f>
        <v/>
      </c>
      <c r="X4568" s="19">
        <f>NOT(IFERROR(VLOOKUP(Таблица1[[#This Row],[Order ID]],Таблица4[],2,FALSE),0))*1</f>
        <v>1</v>
      </c>
      <c r="Y4568" s="19">
        <f>IF(SUMPRODUCT(($F$2:$F4568=F4568)*1)&gt;1,0,1)</f>
        <v>0</v>
      </c>
    </row>
    <row r="4569" spans="1:25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9" t="str">
        <f>VLOOKUP(Таблица1[[#This Row],[Region]],Таблица5[],2,FALSE)</f>
        <v>Cassandra Brandow</v>
      </c>
      <c r="W4569" s="19" t="str">
        <f>IFERROR(VLOOKUP(Таблица1[[#This Row],[Order ID]],Таблица4[],2,FALSE),"")</f>
        <v/>
      </c>
      <c r="X4569" s="19">
        <f>NOT(IFERROR(VLOOKUP(Таблица1[[#This Row],[Order ID]],Таблица4[],2,FALSE),0))*1</f>
        <v>1</v>
      </c>
      <c r="Y4569" s="19">
        <f>IF(SUMPRODUCT(($F$2:$F4569=F4569)*1)&gt;1,0,1)</f>
        <v>0</v>
      </c>
    </row>
    <row r="4570" spans="1:25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9" t="str">
        <f>VLOOKUP(Таблица1[[#This Row],[Region]],Таблица5[],2,FALSE)</f>
        <v>Kelly Williams</v>
      </c>
      <c r="W4570" s="19" t="str">
        <f>IFERROR(VLOOKUP(Таблица1[[#This Row],[Order ID]],Таблица4[],2,FALSE),"")</f>
        <v/>
      </c>
      <c r="X4570" s="19">
        <f>NOT(IFERROR(VLOOKUP(Таблица1[[#This Row],[Order ID]],Таблица4[],2,FALSE),0))*1</f>
        <v>1</v>
      </c>
      <c r="Y4570" s="19">
        <f>IF(SUMPRODUCT(($F$2:$F4570=F4570)*1)&gt;1,0,1)</f>
        <v>0</v>
      </c>
    </row>
    <row r="4571" spans="1:25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9" t="str">
        <f>VLOOKUP(Таблица1[[#This Row],[Region]],Таблица5[],2,FALSE)</f>
        <v>Anna Andreadi</v>
      </c>
      <c r="W4571" s="19" t="str">
        <f>IFERROR(VLOOKUP(Таблица1[[#This Row],[Order ID]],Таблица4[],2,FALSE),"")</f>
        <v/>
      </c>
      <c r="X4571" s="19">
        <f>NOT(IFERROR(VLOOKUP(Таблица1[[#This Row],[Order ID]],Таблица4[],2,FALSE),0))*1</f>
        <v>1</v>
      </c>
      <c r="Y4571" s="19">
        <f>IF(SUMPRODUCT(($F$2:$F4571=F4571)*1)&gt;1,0,1)</f>
        <v>0</v>
      </c>
    </row>
    <row r="4572" spans="1:25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9" t="str">
        <f>VLOOKUP(Таблица1[[#This Row],[Region]],Таблица5[],2,FALSE)</f>
        <v>Kelly Williams</v>
      </c>
      <c r="W4572" s="19" t="str">
        <f>IFERROR(VLOOKUP(Таблица1[[#This Row],[Order ID]],Таблица4[],2,FALSE),"")</f>
        <v/>
      </c>
      <c r="X4572" s="19">
        <f>NOT(IFERROR(VLOOKUP(Таблица1[[#This Row],[Order ID]],Таблица4[],2,FALSE),0))*1</f>
        <v>1</v>
      </c>
      <c r="Y4572" s="19">
        <f>IF(SUMPRODUCT(($F$2:$F4572=F4572)*1)&gt;1,0,1)</f>
        <v>0</v>
      </c>
    </row>
    <row r="4573" spans="1:25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9" t="str">
        <f>VLOOKUP(Таблица1[[#This Row],[Region]],Таблица5[],2,FALSE)</f>
        <v>Kelly Williams</v>
      </c>
      <c r="W4573" s="19" t="str">
        <f>IFERROR(VLOOKUP(Таблица1[[#This Row],[Order ID]],Таблица4[],2,FALSE),"")</f>
        <v/>
      </c>
      <c r="X4573" s="19">
        <f>NOT(IFERROR(VLOOKUP(Таблица1[[#This Row],[Order ID]],Таблица4[],2,FALSE),0))*1</f>
        <v>1</v>
      </c>
      <c r="Y4573" s="19">
        <f>IF(SUMPRODUCT(($F$2:$F4573=F4573)*1)&gt;1,0,1)</f>
        <v>0</v>
      </c>
    </row>
    <row r="4574" spans="1:25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9" t="str">
        <f>VLOOKUP(Таблица1[[#This Row],[Region]],Таблица5[],2,FALSE)</f>
        <v>Anna Andreadi</v>
      </c>
      <c r="W4574" s="19" t="str">
        <f>IFERROR(VLOOKUP(Таблица1[[#This Row],[Order ID]],Таблица4[],2,FALSE),"")</f>
        <v/>
      </c>
      <c r="X4574" s="19">
        <f>NOT(IFERROR(VLOOKUP(Таблица1[[#This Row],[Order ID]],Таблица4[],2,FALSE),0))*1</f>
        <v>1</v>
      </c>
      <c r="Y4574" s="19">
        <f>IF(SUMPRODUCT(($F$2:$F4574=F4574)*1)&gt;1,0,1)</f>
        <v>0</v>
      </c>
    </row>
    <row r="4575" spans="1:25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9" t="str">
        <f>VLOOKUP(Таблица1[[#This Row],[Region]],Таблица5[],2,FALSE)</f>
        <v>Kelly Williams</v>
      </c>
      <c r="W4575" s="19" t="str">
        <f>IFERROR(VLOOKUP(Таблица1[[#This Row],[Order ID]],Таблица4[],2,FALSE),"")</f>
        <v/>
      </c>
      <c r="X4575" s="19">
        <f>NOT(IFERROR(VLOOKUP(Таблица1[[#This Row],[Order ID]],Таблица4[],2,FALSE),0))*1</f>
        <v>1</v>
      </c>
      <c r="Y4575" s="19">
        <f>IF(SUMPRODUCT(($F$2:$F4575=F4575)*1)&gt;1,0,1)</f>
        <v>0</v>
      </c>
    </row>
    <row r="4576" spans="1:25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9" t="str">
        <f>VLOOKUP(Таблица1[[#This Row],[Region]],Таблица5[],2,FALSE)</f>
        <v>Kelly Williams</v>
      </c>
      <c r="W4576" s="19" t="str">
        <f>IFERROR(VLOOKUP(Таблица1[[#This Row],[Order ID]],Таблица4[],2,FALSE),"")</f>
        <v/>
      </c>
      <c r="X4576" s="19">
        <f>NOT(IFERROR(VLOOKUP(Таблица1[[#This Row],[Order ID]],Таблица4[],2,FALSE),0))*1</f>
        <v>1</v>
      </c>
      <c r="Y4576" s="19">
        <f>IF(SUMPRODUCT(($F$2:$F4576=F4576)*1)&gt;1,0,1)</f>
        <v>0</v>
      </c>
    </row>
    <row r="4577" spans="1:25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9" t="str">
        <f>VLOOKUP(Таблица1[[#This Row],[Region]],Таблица5[],2,FALSE)</f>
        <v>Kelly Williams</v>
      </c>
      <c r="W4577" s="19" t="str">
        <f>IFERROR(VLOOKUP(Таблица1[[#This Row],[Order ID]],Таблица4[],2,FALSE),"")</f>
        <v/>
      </c>
      <c r="X4577" s="19">
        <f>NOT(IFERROR(VLOOKUP(Таблица1[[#This Row],[Order ID]],Таблица4[],2,FALSE),0))*1</f>
        <v>1</v>
      </c>
      <c r="Y4577" s="19">
        <f>IF(SUMPRODUCT(($F$2:$F4577=F4577)*1)&gt;1,0,1)</f>
        <v>0</v>
      </c>
    </row>
    <row r="4578" spans="1:25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9" t="str">
        <f>VLOOKUP(Таблица1[[#This Row],[Region]],Таблица5[],2,FALSE)</f>
        <v>Kelly Williams</v>
      </c>
      <c r="W4578" s="19" t="str">
        <f>IFERROR(VLOOKUP(Таблица1[[#This Row],[Order ID]],Таблица4[],2,FALSE),"")</f>
        <v/>
      </c>
      <c r="X4578" s="19">
        <f>NOT(IFERROR(VLOOKUP(Таблица1[[#This Row],[Order ID]],Таблица4[],2,FALSE),0))*1</f>
        <v>1</v>
      </c>
      <c r="Y4578" s="19">
        <f>IF(SUMPRODUCT(($F$2:$F4578=F4578)*1)&gt;1,0,1)</f>
        <v>0</v>
      </c>
    </row>
    <row r="4579" spans="1:25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9" t="str">
        <f>VLOOKUP(Таблица1[[#This Row],[Region]],Таблица5[],2,FALSE)</f>
        <v>Anna Andreadi</v>
      </c>
      <c r="W4579" s="19" t="str">
        <f>IFERROR(VLOOKUP(Таблица1[[#This Row],[Order ID]],Таблица4[],2,FALSE),"")</f>
        <v/>
      </c>
      <c r="X4579" s="19">
        <f>NOT(IFERROR(VLOOKUP(Таблица1[[#This Row],[Order ID]],Таблица4[],2,FALSE),0))*1</f>
        <v>1</v>
      </c>
      <c r="Y4579" s="19">
        <f>IF(SUMPRODUCT(($F$2:$F4579=F4579)*1)&gt;1,0,1)</f>
        <v>0</v>
      </c>
    </row>
    <row r="4580" spans="1:25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9" t="str">
        <f>VLOOKUP(Таблица1[[#This Row],[Region]],Таблица5[],2,FALSE)</f>
        <v>Cassandra Brandow</v>
      </c>
      <c r="W4580" s="19" t="str">
        <f>IFERROR(VLOOKUP(Таблица1[[#This Row],[Order ID]],Таблица4[],2,FALSE),"")</f>
        <v/>
      </c>
      <c r="X4580" s="19">
        <f>NOT(IFERROR(VLOOKUP(Таблица1[[#This Row],[Order ID]],Таблица4[],2,FALSE),0))*1</f>
        <v>1</v>
      </c>
      <c r="Y4580" s="19">
        <f>IF(SUMPRODUCT(($F$2:$F4580=F4580)*1)&gt;1,0,1)</f>
        <v>0</v>
      </c>
    </row>
    <row r="4581" spans="1:25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9" t="str">
        <f>VLOOKUP(Таблица1[[#This Row],[Region]],Таблица5[],2,FALSE)</f>
        <v>Chuck Magee</v>
      </c>
      <c r="W4581" s="19" t="str">
        <f>IFERROR(VLOOKUP(Таблица1[[#This Row],[Order ID]],Таблица4[],2,FALSE),"")</f>
        <v/>
      </c>
      <c r="X4581" s="19">
        <f>NOT(IFERROR(VLOOKUP(Таблица1[[#This Row],[Order ID]],Таблица4[],2,FALSE),0))*1</f>
        <v>1</v>
      </c>
      <c r="Y4581" s="19">
        <f>IF(SUMPRODUCT(($F$2:$F4581=F4581)*1)&gt;1,0,1)</f>
        <v>0</v>
      </c>
    </row>
    <row r="4582" spans="1:25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9" t="str">
        <f>VLOOKUP(Таблица1[[#This Row],[Region]],Таблица5[],2,FALSE)</f>
        <v>Cassandra Brandow</v>
      </c>
      <c r="W4582" s="19" t="str">
        <f>IFERROR(VLOOKUP(Таблица1[[#This Row],[Order ID]],Таблица4[],2,FALSE),"")</f>
        <v/>
      </c>
      <c r="X4582" s="19">
        <f>NOT(IFERROR(VLOOKUP(Таблица1[[#This Row],[Order ID]],Таблица4[],2,FALSE),0))*1</f>
        <v>1</v>
      </c>
      <c r="Y4582" s="19">
        <f>IF(SUMPRODUCT(($F$2:$F4582=F4582)*1)&gt;1,0,1)</f>
        <v>0</v>
      </c>
    </row>
    <row r="4583" spans="1:25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9" t="str">
        <f>VLOOKUP(Таблица1[[#This Row],[Region]],Таблица5[],2,FALSE)</f>
        <v>Chuck Magee</v>
      </c>
      <c r="W4583" s="19" t="str">
        <f>IFERROR(VLOOKUP(Таблица1[[#This Row],[Order ID]],Таблица4[],2,FALSE),"")</f>
        <v/>
      </c>
      <c r="X4583" s="19">
        <f>NOT(IFERROR(VLOOKUP(Таблица1[[#This Row],[Order ID]],Таблица4[],2,FALSE),0))*1</f>
        <v>1</v>
      </c>
      <c r="Y4583" s="19">
        <f>IF(SUMPRODUCT(($F$2:$F4583=F4583)*1)&gt;1,0,1)</f>
        <v>0</v>
      </c>
    </row>
    <row r="4584" spans="1:25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9" t="str">
        <f>VLOOKUP(Таблица1[[#This Row],[Region]],Таблица5[],2,FALSE)</f>
        <v>Chuck Magee</v>
      </c>
      <c r="W4584" s="19" t="str">
        <f>IFERROR(VLOOKUP(Таблица1[[#This Row],[Order ID]],Таблица4[],2,FALSE),"")</f>
        <v/>
      </c>
      <c r="X4584" s="19">
        <f>NOT(IFERROR(VLOOKUP(Таблица1[[#This Row],[Order ID]],Таблица4[],2,FALSE),0))*1</f>
        <v>1</v>
      </c>
      <c r="Y4584" s="19">
        <f>IF(SUMPRODUCT(($F$2:$F4584=F4584)*1)&gt;1,0,1)</f>
        <v>0</v>
      </c>
    </row>
    <row r="4585" spans="1:25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9" t="str">
        <f>VLOOKUP(Таблица1[[#This Row],[Region]],Таблица5[],2,FALSE)</f>
        <v>Anna Andreadi</v>
      </c>
      <c r="W4585" s="19" t="str">
        <f>IFERROR(VLOOKUP(Таблица1[[#This Row],[Order ID]],Таблица4[],2,FALSE),"")</f>
        <v/>
      </c>
      <c r="X4585" s="19">
        <f>NOT(IFERROR(VLOOKUP(Таблица1[[#This Row],[Order ID]],Таблица4[],2,FALSE),0))*1</f>
        <v>1</v>
      </c>
      <c r="Y4585" s="19">
        <f>IF(SUMPRODUCT(($F$2:$F4585=F4585)*1)&gt;1,0,1)</f>
        <v>1</v>
      </c>
    </row>
    <row r="4586" spans="1:25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9" t="str">
        <f>VLOOKUP(Таблица1[[#This Row],[Region]],Таблица5[],2,FALSE)</f>
        <v>Anna Andreadi</v>
      </c>
      <c r="W4586" s="19" t="str">
        <f>IFERROR(VLOOKUP(Таблица1[[#This Row],[Order ID]],Таблица4[],2,FALSE),"")</f>
        <v/>
      </c>
      <c r="X4586" s="19">
        <f>NOT(IFERROR(VLOOKUP(Таблица1[[#This Row],[Order ID]],Таблица4[],2,FALSE),0))*1</f>
        <v>1</v>
      </c>
      <c r="Y4586" s="19">
        <f>IF(SUMPRODUCT(($F$2:$F4586=F4586)*1)&gt;1,0,1)</f>
        <v>0</v>
      </c>
    </row>
    <row r="4587" spans="1:25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9" t="str">
        <f>VLOOKUP(Таблица1[[#This Row],[Region]],Таблица5[],2,FALSE)</f>
        <v>Anna Andreadi</v>
      </c>
      <c r="W4587" s="19" t="str">
        <f>IFERROR(VLOOKUP(Таблица1[[#This Row],[Order ID]],Таблица4[],2,FALSE),"")</f>
        <v/>
      </c>
      <c r="X4587" s="19">
        <f>NOT(IFERROR(VLOOKUP(Таблица1[[#This Row],[Order ID]],Таблица4[],2,FALSE),0))*1</f>
        <v>1</v>
      </c>
      <c r="Y4587" s="19">
        <f>IF(SUMPRODUCT(($F$2:$F4587=F4587)*1)&gt;1,0,1)</f>
        <v>0</v>
      </c>
    </row>
    <row r="4588" spans="1:25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9" t="str">
        <f>VLOOKUP(Таблица1[[#This Row],[Region]],Таблица5[],2,FALSE)</f>
        <v>Anna Andreadi</v>
      </c>
      <c r="W4588" s="19" t="str">
        <f>IFERROR(VLOOKUP(Таблица1[[#This Row],[Order ID]],Таблица4[],2,FALSE),"")</f>
        <v/>
      </c>
      <c r="X4588" s="19">
        <f>NOT(IFERROR(VLOOKUP(Таблица1[[#This Row],[Order ID]],Таблица4[],2,FALSE),0))*1</f>
        <v>1</v>
      </c>
      <c r="Y4588" s="19">
        <f>IF(SUMPRODUCT(($F$2:$F4588=F4588)*1)&gt;1,0,1)</f>
        <v>0</v>
      </c>
    </row>
    <row r="4589" spans="1:25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9" t="str">
        <f>VLOOKUP(Таблица1[[#This Row],[Region]],Таблица5[],2,FALSE)</f>
        <v>Anna Andreadi</v>
      </c>
      <c r="W4589" s="19" t="str">
        <f>IFERROR(VLOOKUP(Таблица1[[#This Row],[Order ID]],Таблица4[],2,FALSE),"")</f>
        <v/>
      </c>
      <c r="X4589" s="19">
        <f>NOT(IFERROR(VLOOKUP(Таблица1[[#This Row],[Order ID]],Таблица4[],2,FALSE),0))*1</f>
        <v>1</v>
      </c>
      <c r="Y4589" s="19">
        <f>IF(SUMPRODUCT(($F$2:$F4589=F4589)*1)&gt;1,0,1)</f>
        <v>0</v>
      </c>
    </row>
    <row r="4590" spans="1:25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9" t="str">
        <f>VLOOKUP(Таблица1[[#This Row],[Region]],Таблица5[],2,FALSE)</f>
        <v>Anna Andreadi</v>
      </c>
      <c r="W4590" s="19" t="str">
        <f>IFERROR(VLOOKUP(Таблица1[[#This Row],[Order ID]],Таблица4[],2,FALSE),"")</f>
        <v/>
      </c>
      <c r="X4590" s="19">
        <f>NOT(IFERROR(VLOOKUP(Таблица1[[#This Row],[Order ID]],Таблица4[],2,FALSE),0))*1</f>
        <v>1</v>
      </c>
      <c r="Y4590" s="19">
        <f>IF(SUMPRODUCT(($F$2:$F4590=F4590)*1)&gt;1,0,1)</f>
        <v>0</v>
      </c>
    </row>
    <row r="4591" spans="1:25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9" t="str">
        <f>VLOOKUP(Таблица1[[#This Row],[Region]],Таблица5[],2,FALSE)</f>
        <v>Anna Andreadi</v>
      </c>
      <c r="W4591" s="19" t="str">
        <f>IFERROR(VLOOKUP(Таблица1[[#This Row],[Order ID]],Таблица4[],2,FALSE),"")</f>
        <v/>
      </c>
      <c r="X4591" s="19">
        <f>NOT(IFERROR(VLOOKUP(Таблица1[[#This Row],[Order ID]],Таблица4[],2,FALSE),0))*1</f>
        <v>1</v>
      </c>
      <c r="Y4591" s="19">
        <f>IF(SUMPRODUCT(($F$2:$F4591=F4591)*1)&gt;1,0,1)</f>
        <v>0</v>
      </c>
    </row>
    <row r="4592" spans="1:25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9" t="str">
        <f>VLOOKUP(Таблица1[[#This Row],[Region]],Таблица5[],2,FALSE)</f>
        <v>Anna Andreadi</v>
      </c>
      <c r="W4592" s="19" t="str">
        <f>IFERROR(VLOOKUP(Таблица1[[#This Row],[Order ID]],Таблица4[],2,FALSE),"")</f>
        <v/>
      </c>
      <c r="X4592" s="19">
        <f>NOT(IFERROR(VLOOKUP(Таблица1[[#This Row],[Order ID]],Таблица4[],2,FALSE),0))*1</f>
        <v>1</v>
      </c>
      <c r="Y4592" s="19">
        <f>IF(SUMPRODUCT(($F$2:$F4592=F4592)*1)&gt;1,0,1)</f>
        <v>0</v>
      </c>
    </row>
    <row r="4593" spans="1:25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9" t="str">
        <f>VLOOKUP(Таблица1[[#This Row],[Region]],Таблица5[],2,FALSE)</f>
        <v>Anna Andreadi</v>
      </c>
      <c r="W4593" s="19" t="str">
        <f>IFERROR(VLOOKUP(Таблица1[[#This Row],[Order ID]],Таблица4[],2,FALSE),"")</f>
        <v/>
      </c>
      <c r="X4593" s="19">
        <f>NOT(IFERROR(VLOOKUP(Таблица1[[#This Row],[Order ID]],Таблица4[],2,FALSE),0))*1</f>
        <v>1</v>
      </c>
      <c r="Y4593" s="19">
        <f>IF(SUMPRODUCT(($F$2:$F4593=F4593)*1)&gt;1,0,1)</f>
        <v>0</v>
      </c>
    </row>
    <row r="4594" spans="1:25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9" t="str">
        <f>VLOOKUP(Таблица1[[#This Row],[Region]],Таблица5[],2,FALSE)</f>
        <v>Anna Andreadi</v>
      </c>
      <c r="W4594" s="19" t="str">
        <f>IFERROR(VLOOKUP(Таблица1[[#This Row],[Order ID]],Таблица4[],2,FALSE),"")</f>
        <v/>
      </c>
      <c r="X4594" s="19">
        <f>NOT(IFERROR(VLOOKUP(Таблица1[[#This Row],[Order ID]],Таблица4[],2,FALSE),0))*1</f>
        <v>1</v>
      </c>
      <c r="Y4594" s="19">
        <f>IF(SUMPRODUCT(($F$2:$F4594=F4594)*1)&gt;1,0,1)</f>
        <v>0</v>
      </c>
    </row>
    <row r="4595" spans="1:25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9" t="str">
        <f>VLOOKUP(Таблица1[[#This Row],[Region]],Таблица5[],2,FALSE)</f>
        <v>Anna Andreadi</v>
      </c>
      <c r="W4595" s="19" t="str">
        <f>IFERROR(VLOOKUP(Таблица1[[#This Row],[Order ID]],Таблица4[],2,FALSE),"")</f>
        <v/>
      </c>
      <c r="X4595" s="19">
        <f>NOT(IFERROR(VLOOKUP(Таблица1[[#This Row],[Order ID]],Таблица4[],2,FALSE),0))*1</f>
        <v>1</v>
      </c>
      <c r="Y4595" s="19">
        <f>IF(SUMPRODUCT(($F$2:$F4595=F4595)*1)&gt;1,0,1)</f>
        <v>0</v>
      </c>
    </row>
    <row r="4596" spans="1:25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9" t="str">
        <f>VLOOKUP(Таблица1[[#This Row],[Region]],Таблица5[],2,FALSE)</f>
        <v>Anna Andreadi</v>
      </c>
      <c r="W4596" s="19" t="str">
        <f>IFERROR(VLOOKUP(Таблица1[[#This Row],[Order ID]],Таблица4[],2,FALSE),"")</f>
        <v/>
      </c>
      <c r="X4596" s="19">
        <f>NOT(IFERROR(VLOOKUP(Таблица1[[#This Row],[Order ID]],Таблица4[],2,FALSE),0))*1</f>
        <v>1</v>
      </c>
      <c r="Y4596" s="19">
        <f>IF(SUMPRODUCT(($F$2:$F4596=F4596)*1)&gt;1,0,1)</f>
        <v>0</v>
      </c>
    </row>
    <row r="4597" spans="1:25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9" t="str">
        <f>VLOOKUP(Таблица1[[#This Row],[Region]],Таблица5[],2,FALSE)</f>
        <v>Anna Andreadi</v>
      </c>
      <c r="W4597" s="19" t="str">
        <f>IFERROR(VLOOKUP(Таблица1[[#This Row],[Order ID]],Таблица4[],2,FALSE),"")</f>
        <v/>
      </c>
      <c r="X4597" s="19">
        <f>NOT(IFERROR(VLOOKUP(Таблица1[[#This Row],[Order ID]],Таблица4[],2,FALSE),0))*1</f>
        <v>1</v>
      </c>
      <c r="Y4597" s="19">
        <f>IF(SUMPRODUCT(($F$2:$F4597=F4597)*1)&gt;1,0,1)</f>
        <v>0</v>
      </c>
    </row>
    <row r="4598" spans="1:25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9" t="str">
        <f>VLOOKUP(Таблица1[[#This Row],[Region]],Таблица5[],2,FALSE)</f>
        <v>Chuck Magee</v>
      </c>
      <c r="W4598" s="19" t="str">
        <f>IFERROR(VLOOKUP(Таблица1[[#This Row],[Order ID]],Таблица4[],2,FALSE),"")</f>
        <v/>
      </c>
      <c r="X4598" s="19">
        <f>NOT(IFERROR(VLOOKUP(Таблица1[[#This Row],[Order ID]],Таблица4[],2,FALSE),0))*1</f>
        <v>1</v>
      </c>
      <c r="Y4598" s="19">
        <f>IF(SUMPRODUCT(($F$2:$F4598=F4598)*1)&gt;1,0,1)</f>
        <v>0</v>
      </c>
    </row>
    <row r="4599" spans="1:25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9" t="str">
        <f>VLOOKUP(Таблица1[[#This Row],[Region]],Таблица5[],2,FALSE)</f>
        <v>Kelly Williams</v>
      </c>
      <c r="W4599" s="19" t="str">
        <f>IFERROR(VLOOKUP(Таблица1[[#This Row],[Order ID]],Таблица4[],2,FALSE),"")</f>
        <v/>
      </c>
      <c r="X4599" s="19">
        <f>NOT(IFERROR(VLOOKUP(Таблица1[[#This Row],[Order ID]],Таблица4[],2,FALSE),0))*1</f>
        <v>1</v>
      </c>
      <c r="Y4599" s="19">
        <f>IF(SUMPRODUCT(($F$2:$F4599=F4599)*1)&gt;1,0,1)</f>
        <v>0</v>
      </c>
    </row>
    <row r="4600" spans="1:25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9" t="str">
        <f>VLOOKUP(Таблица1[[#This Row],[Region]],Таблица5[],2,FALSE)</f>
        <v>Kelly Williams</v>
      </c>
      <c r="W4600" s="19" t="str">
        <f>IFERROR(VLOOKUP(Таблица1[[#This Row],[Order ID]],Таблица4[],2,FALSE),"")</f>
        <v/>
      </c>
      <c r="X4600" s="19">
        <f>NOT(IFERROR(VLOOKUP(Таблица1[[#This Row],[Order ID]],Таблица4[],2,FALSE),0))*1</f>
        <v>1</v>
      </c>
      <c r="Y4600" s="19">
        <f>IF(SUMPRODUCT(($F$2:$F4600=F4600)*1)&gt;1,0,1)</f>
        <v>0</v>
      </c>
    </row>
    <row r="4601" spans="1:25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9" t="str">
        <f>VLOOKUP(Таблица1[[#This Row],[Region]],Таблица5[],2,FALSE)</f>
        <v>Chuck Magee</v>
      </c>
      <c r="W4601" s="19" t="str">
        <f>IFERROR(VLOOKUP(Таблица1[[#This Row],[Order ID]],Таблица4[],2,FALSE),"")</f>
        <v/>
      </c>
      <c r="X4601" s="19">
        <f>NOT(IFERROR(VLOOKUP(Таблица1[[#This Row],[Order ID]],Таблица4[],2,FALSE),0))*1</f>
        <v>1</v>
      </c>
      <c r="Y4601" s="19">
        <f>IF(SUMPRODUCT(($F$2:$F4601=F4601)*1)&gt;1,0,1)</f>
        <v>0</v>
      </c>
    </row>
    <row r="4602" spans="1:25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9" t="str">
        <f>VLOOKUP(Таблица1[[#This Row],[Region]],Таблица5[],2,FALSE)</f>
        <v>Chuck Magee</v>
      </c>
      <c r="W4602" s="19" t="str">
        <f>IFERROR(VLOOKUP(Таблица1[[#This Row],[Order ID]],Таблица4[],2,FALSE),"")</f>
        <v/>
      </c>
      <c r="X4602" s="19">
        <f>NOT(IFERROR(VLOOKUP(Таблица1[[#This Row],[Order ID]],Таблица4[],2,FALSE),0))*1</f>
        <v>1</v>
      </c>
      <c r="Y4602" s="19">
        <f>IF(SUMPRODUCT(($F$2:$F4602=F4602)*1)&gt;1,0,1)</f>
        <v>0</v>
      </c>
    </row>
    <row r="4603" spans="1:25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9" t="str">
        <f>VLOOKUP(Таблица1[[#This Row],[Region]],Таблица5[],2,FALSE)</f>
        <v>Chuck Magee</v>
      </c>
      <c r="W4603" s="19" t="str">
        <f>IFERROR(VLOOKUP(Таблица1[[#This Row],[Order ID]],Таблица4[],2,FALSE),"")</f>
        <v/>
      </c>
      <c r="X4603" s="19">
        <f>NOT(IFERROR(VLOOKUP(Таблица1[[#This Row],[Order ID]],Таблица4[],2,FALSE),0))*1</f>
        <v>1</v>
      </c>
      <c r="Y4603" s="19">
        <f>IF(SUMPRODUCT(($F$2:$F4603=F4603)*1)&gt;1,0,1)</f>
        <v>0</v>
      </c>
    </row>
    <row r="4604" spans="1:25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9" t="str">
        <f>VLOOKUP(Таблица1[[#This Row],[Region]],Таблица5[],2,FALSE)</f>
        <v>Cassandra Brandow</v>
      </c>
      <c r="W4604" s="19" t="str">
        <f>IFERROR(VLOOKUP(Таблица1[[#This Row],[Order ID]],Таблица4[],2,FALSE),"")</f>
        <v/>
      </c>
      <c r="X4604" s="19">
        <f>NOT(IFERROR(VLOOKUP(Таблица1[[#This Row],[Order ID]],Таблица4[],2,FALSE),0))*1</f>
        <v>1</v>
      </c>
      <c r="Y4604" s="19">
        <f>IF(SUMPRODUCT(($F$2:$F4604=F4604)*1)&gt;1,0,1)</f>
        <v>0</v>
      </c>
    </row>
    <row r="4605" spans="1:25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9" t="str">
        <f>VLOOKUP(Таблица1[[#This Row],[Region]],Таблица5[],2,FALSE)</f>
        <v>Cassandra Brandow</v>
      </c>
      <c r="W4605" s="19" t="str">
        <f>IFERROR(VLOOKUP(Таблица1[[#This Row],[Order ID]],Таблица4[],2,FALSE),"")</f>
        <v/>
      </c>
      <c r="X4605" s="19">
        <f>NOT(IFERROR(VLOOKUP(Таблица1[[#This Row],[Order ID]],Таблица4[],2,FALSE),0))*1</f>
        <v>1</v>
      </c>
      <c r="Y4605" s="19">
        <f>IF(SUMPRODUCT(($F$2:$F4605=F4605)*1)&gt;1,0,1)</f>
        <v>0</v>
      </c>
    </row>
    <row r="4606" spans="1:25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9" t="str">
        <f>VLOOKUP(Таблица1[[#This Row],[Region]],Таблица5[],2,FALSE)</f>
        <v>Cassandra Brandow</v>
      </c>
      <c r="W4606" s="19" t="str">
        <f>IFERROR(VLOOKUP(Таблица1[[#This Row],[Order ID]],Таблица4[],2,FALSE),"")</f>
        <v/>
      </c>
      <c r="X4606" s="19">
        <f>NOT(IFERROR(VLOOKUP(Таблица1[[#This Row],[Order ID]],Таблица4[],2,FALSE),0))*1</f>
        <v>1</v>
      </c>
      <c r="Y4606" s="19">
        <f>IF(SUMPRODUCT(($F$2:$F4606=F4606)*1)&gt;1,0,1)</f>
        <v>0</v>
      </c>
    </row>
    <row r="4607" spans="1:25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9" t="str">
        <f>VLOOKUP(Таблица1[[#This Row],[Region]],Таблица5[],2,FALSE)</f>
        <v>Cassandra Brandow</v>
      </c>
      <c r="W4607" s="19" t="str">
        <f>IFERROR(VLOOKUP(Таблица1[[#This Row],[Order ID]],Таблица4[],2,FALSE),"")</f>
        <v/>
      </c>
      <c r="X4607" s="19">
        <f>NOT(IFERROR(VLOOKUP(Таблица1[[#This Row],[Order ID]],Таблица4[],2,FALSE),0))*1</f>
        <v>1</v>
      </c>
      <c r="Y4607" s="19">
        <f>IF(SUMPRODUCT(($F$2:$F4607=F4607)*1)&gt;1,0,1)</f>
        <v>0</v>
      </c>
    </row>
    <row r="4608" spans="1:25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9" t="str">
        <f>VLOOKUP(Таблица1[[#This Row],[Region]],Таблица5[],2,FALSE)</f>
        <v>Chuck Magee</v>
      </c>
      <c r="W4608" s="19" t="str">
        <f>IFERROR(VLOOKUP(Таблица1[[#This Row],[Order ID]],Таблица4[],2,FALSE),"")</f>
        <v/>
      </c>
      <c r="X4608" s="19">
        <f>NOT(IFERROR(VLOOKUP(Таблица1[[#This Row],[Order ID]],Таблица4[],2,FALSE),0))*1</f>
        <v>1</v>
      </c>
      <c r="Y4608" s="19">
        <f>IF(SUMPRODUCT(($F$2:$F4608=F4608)*1)&gt;1,0,1)</f>
        <v>0</v>
      </c>
    </row>
    <row r="4609" spans="1:25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9" t="str">
        <f>VLOOKUP(Таблица1[[#This Row],[Region]],Таблица5[],2,FALSE)</f>
        <v>Chuck Magee</v>
      </c>
      <c r="W4609" s="19" t="str">
        <f>IFERROR(VLOOKUP(Таблица1[[#This Row],[Order ID]],Таблица4[],2,FALSE),"")</f>
        <v/>
      </c>
      <c r="X4609" s="19">
        <f>NOT(IFERROR(VLOOKUP(Таблица1[[#This Row],[Order ID]],Таблица4[],2,FALSE),0))*1</f>
        <v>1</v>
      </c>
      <c r="Y4609" s="19">
        <f>IF(SUMPRODUCT(($F$2:$F4609=F4609)*1)&gt;1,0,1)</f>
        <v>0</v>
      </c>
    </row>
    <row r="4610" spans="1:25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9" t="str">
        <f>VLOOKUP(Таблица1[[#This Row],[Region]],Таблица5[],2,FALSE)</f>
        <v>Chuck Magee</v>
      </c>
      <c r="W4610" s="19" t="str">
        <f>IFERROR(VLOOKUP(Таблица1[[#This Row],[Order ID]],Таблица4[],2,FALSE),"")</f>
        <v/>
      </c>
      <c r="X4610" s="19">
        <f>NOT(IFERROR(VLOOKUP(Таблица1[[#This Row],[Order ID]],Таблица4[],2,FALSE),0))*1</f>
        <v>1</v>
      </c>
      <c r="Y4610" s="19">
        <f>IF(SUMPRODUCT(($F$2:$F4610=F4610)*1)&gt;1,0,1)</f>
        <v>0</v>
      </c>
    </row>
    <row r="4611" spans="1:25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9" t="str">
        <f>VLOOKUP(Таблица1[[#This Row],[Region]],Таблица5[],2,FALSE)</f>
        <v>Chuck Magee</v>
      </c>
      <c r="W4611" s="19" t="str">
        <f>IFERROR(VLOOKUP(Таблица1[[#This Row],[Order ID]],Таблица4[],2,FALSE),"")</f>
        <v/>
      </c>
      <c r="X4611" s="19">
        <f>NOT(IFERROR(VLOOKUP(Таблица1[[#This Row],[Order ID]],Таблица4[],2,FALSE),0))*1</f>
        <v>1</v>
      </c>
      <c r="Y4611" s="19">
        <f>IF(SUMPRODUCT(($F$2:$F4611=F4611)*1)&gt;1,0,1)</f>
        <v>0</v>
      </c>
    </row>
    <row r="4612" spans="1:25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9" t="str">
        <f>VLOOKUP(Таблица1[[#This Row],[Region]],Таблица5[],2,FALSE)</f>
        <v>Anna Andreadi</v>
      </c>
      <c r="W4612" s="19" t="str">
        <f>IFERROR(VLOOKUP(Таблица1[[#This Row],[Order ID]],Таблица4[],2,FALSE),"")</f>
        <v/>
      </c>
      <c r="X4612" s="19">
        <f>NOT(IFERROR(VLOOKUP(Таблица1[[#This Row],[Order ID]],Таблица4[],2,FALSE),0))*1</f>
        <v>1</v>
      </c>
      <c r="Y4612" s="19">
        <f>IF(SUMPRODUCT(($F$2:$F4612=F4612)*1)&gt;1,0,1)</f>
        <v>0</v>
      </c>
    </row>
    <row r="4613" spans="1:25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9" t="str">
        <f>VLOOKUP(Таблица1[[#This Row],[Region]],Таблица5[],2,FALSE)</f>
        <v>Cassandra Brandow</v>
      </c>
      <c r="W4613" s="19" t="str">
        <f>IFERROR(VLOOKUP(Таблица1[[#This Row],[Order ID]],Таблица4[],2,FALSE),"")</f>
        <v/>
      </c>
      <c r="X4613" s="19">
        <f>NOT(IFERROR(VLOOKUP(Таблица1[[#This Row],[Order ID]],Таблица4[],2,FALSE),0))*1</f>
        <v>1</v>
      </c>
      <c r="Y4613" s="19">
        <f>IF(SUMPRODUCT(($F$2:$F4613=F4613)*1)&gt;1,0,1)</f>
        <v>0</v>
      </c>
    </row>
    <row r="4614" spans="1:25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9" t="str">
        <f>VLOOKUP(Таблица1[[#This Row],[Region]],Таблица5[],2,FALSE)</f>
        <v>Cassandra Brandow</v>
      </c>
      <c r="W4614" s="19" t="str">
        <f>IFERROR(VLOOKUP(Таблица1[[#This Row],[Order ID]],Таблица4[],2,FALSE),"")</f>
        <v/>
      </c>
      <c r="X4614" s="19">
        <f>NOT(IFERROR(VLOOKUP(Таблица1[[#This Row],[Order ID]],Таблица4[],2,FALSE),0))*1</f>
        <v>1</v>
      </c>
      <c r="Y4614" s="19">
        <f>IF(SUMPRODUCT(($F$2:$F4614=F4614)*1)&gt;1,0,1)</f>
        <v>0</v>
      </c>
    </row>
    <row r="4615" spans="1:25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9" t="str">
        <f>VLOOKUP(Таблица1[[#This Row],[Region]],Таблица5[],2,FALSE)</f>
        <v>Cassandra Brandow</v>
      </c>
      <c r="W4615" s="19" t="str">
        <f>IFERROR(VLOOKUP(Таблица1[[#This Row],[Order ID]],Таблица4[],2,FALSE),"")</f>
        <v/>
      </c>
      <c r="X4615" s="19">
        <f>NOT(IFERROR(VLOOKUP(Таблица1[[#This Row],[Order ID]],Таблица4[],2,FALSE),0))*1</f>
        <v>1</v>
      </c>
      <c r="Y4615" s="19">
        <f>IF(SUMPRODUCT(($F$2:$F4615=F4615)*1)&gt;1,0,1)</f>
        <v>0</v>
      </c>
    </row>
    <row r="4616" spans="1:25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9" t="str">
        <f>VLOOKUP(Таблица1[[#This Row],[Region]],Таблица5[],2,FALSE)</f>
        <v>Kelly Williams</v>
      </c>
      <c r="W4616" s="19" t="str">
        <f>IFERROR(VLOOKUP(Таблица1[[#This Row],[Order ID]],Таблица4[],2,FALSE),"")</f>
        <v/>
      </c>
      <c r="X4616" s="19">
        <f>NOT(IFERROR(VLOOKUP(Таблица1[[#This Row],[Order ID]],Таблица4[],2,FALSE),0))*1</f>
        <v>1</v>
      </c>
      <c r="Y4616" s="19">
        <f>IF(SUMPRODUCT(($F$2:$F4616=F4616)*1)&gt;1,0,1)</f>
        <v>0</v>
      </c>
    </row>
    <row r="4617" spans="1:25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9" t="str">
        <f>VLOOKUP(Таблица1[[#This Row],[Region]],Таблица5[],2,FALSE)</f>
        <v>Kelly Williams</v>
      </c>
      <c r="W4617" s="19" t="str">
        <f>IFERROR(VLOOKUP(Таблица1[[#This Row],[Order ID]],Таблица4[],2,FALSE),"")</f>
        <v/>
      </c>
      <c r="X4617" s="19">
        <f>NOT(IFERROR(VLOOKUP(Таблица1[[#This Row],[Order ID]],Таблица4[],2,FALSE),0))*1</f>
        <v>1</v>
      </c>
      <c r="Y4617" s="19">
        <f>IF(SUMPRODUCT(($F$2:$F4617=F4617)*1)&gt;1,0,1)</f>
        <v>0</v>
      </c>
    </row>
    <row r="4618" spans="1:25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9" t="str">
        <f>VLOOKUP(Таблица1[[#This Row],[Region]],Таблица5[],2,FALSE)</f>
        <v>Kelly Williams</v>
      </c>
      <c r="W4618" s="19" t="str">
        <f>IFERROR(VLOOKUP(Таблица1[[#This Row],[Order ID]],Таблица4[],2,FALSE),"")</f>
        <v/>
      </c>
      <c r="X4618" s="19">
        <f>NOT(IFERROR(VLOOKUP(Таблица1[[#This Row],[Order ID]],Таблица4[],2,FALSE),0))*1</f>
        <v>1</v>
      </c>
      <c r="Y4618" s="19">
        <f>IF(SUMPRODUCT(($F$2:$F4618=F4618)*1)&gt;1,0,1)</f>
        <v>0</v>
      </c>
    </row>
    <row r="4619" spans="1:25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9" t="str">
        <f>VLOOKUP(Таблица1[[#This Row],[Region]],Таблица5[],2,FALSE)</f>
        <v>Chuck Magee</v>
      </c>
      <c r="W4619" s="19" t="str">
        <f>IFERROR(VLOOKUP(Таблица1[[#This Row],[Order ID]],Таблица4[],2,FALSE),"")</f>
        <v/>
      </c>
      <c r="X4619" s="19">
        <f>NOT(IFERROR(VLOOKUP(Таблица1[[#This Row],[Order ID]],Таблица4[],2,FALSE),0))*1</f>
        <v>1</v>
      </c>
      <c r="Y4619" s="19">
        <f>IF(SUMPRODUCT(($F$2:$F4619=F4619)*1)&gt;1,0,1)</f>
        <v>0</v>
      </c>
    </row>
    <row r="4620" spans="1:25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9" t="str">
        <f>VLOOKUP(Таблица1[[#This Row],[Region]],Таблица5[],2,FALSE)</f>
        <v>Chuck Magee</v>
      </c>
      <c r="W4620" s="19" t="str">
        <f>IFERROR(VLOOKUP(Таблица1[[#This Row],[Order ID]],Таблица4[],2,FALSE),"")</f>
        <v/>
      </c>
      <c r="X4620" s="19">
        <f>NOT(IFERROR(VLOOKUP(Таблица1[[#This Row],[Order ID]],Таблица4[],2,FALSE),0))*1</f>
        <v>1</v>
      </c>
      <c r="Y4620" s="19">
        <f>IF(SUMPRODUCT(($F$2:$F4620=F4620)*1)&gt;1,0,1)</f>
        <v>0</v>
      </c>
    </row>
    <row r="4621" spans="1:25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9" t="str">
        <f>VLOOKUP(Таблица1[[#This Row],[Region]],Таблица5[],2,FALSE)</f>
        <v>Anna Andreadi</v>
      </c>
      <c r="W4621" s="19" t="str">
        <f>IFERROR(VLOOKUP(Таблица1[[#This Row],[Order ID]],Таблица4[],2,FALSE),"")</f>
        <v/>
      </c>
      <c r="X4621" s="19">
        <f>NOT(IFERROR(VLOOKUP(Таблица1[[#This Row],[Order ID]],Таблица4[],2,FALSE),0))*1</f>
        <v>1</v>
      </c>
      <c r="Y4621" s="19">
        <f>IF(SUMPRODUCT(($F$2:$F4621=F4621)*1)&gt;1,0,1)</f>
        <v>0</v>
      </c>
    </row>
    <row r="4622" spans="1:25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9" t="str">
        <f>VLOOKUP(Таблица1[[#This Row],[Region]],Таблица5[],2,FALSE)</f>
        <v>Anna Andreadi</v>
      </c>
      <c r="W4622" s="19" t="str">
        <f>IFERROR(VLOOKUP(Таблица1[[#This Row],[Order ID]],Таблица4[],2,FALSE),"")</f>
        <v/>
      </c>
      <c r="X4622" s="19">
        <f>NOT(IFERROR(VLOOKUP(Таблица1[[#This Row],[Order ID]],Таблица4[],2,FALSE),0))*1</f>
        <v>1</v>
      </c>
      <c r="Y4622" s="19">
        <f>IF(SUMPRODUCT(($F$2:$F4622=F4622)*1)&gt;1,0,1)</f>
        <v>0</v>
      </c>
    </row>
    <row r="4623" spans="1:25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9" t="str">
        <f>VLOOKUP(Таблица1[[#This Row],[Region]],Таблица5[],2,FALSE)</f>
        <v>Chuck Magee</v>
      </c>
      <c r="W4623" s="19" t="str">
        <f>IFERROR(VLOOKUP(Таблица1[[#This Row],[Order ID]],Таблица4[],2,FALSE),"")</f>
        <v/>
      </c>
      <c r="X4623" s="19">
        <f>NOT(IFERROR(VLOOKUP(Таблица1[[#This Row],[Order ID]],Таблица4[],2,FALSE),0))*1</f>
        <v>1</v>
      </c>
      <c r="Y4623" s="19">
        <f>IF(SUMPRODUCT(($F$2:$F4623=F4623)*1)&gt;1,0,1)</f>
        <v>0</v>
      </c>
    </row>
    <row r="4624" spans="1:25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9" t="str">
        <f>VLOOKUP(Таблица1[[#This Row],[Region]],Таблица5[],2,FALSE)</f>
        <v>Cassandra Brandow</v>
      </c>
      <c r="W4624" s="19" t="str">
        <f>IFERROR(VLOOKUP(Таблица1[[#This Row],[Order ID]],Таблица4[],2,FALSE),"")</f>
        <v/>
      </c>
      <c r="X4624" s="19">
        <f>NOT(IFERROR(VLOOKUP(Таблица1[[#This Row],[Order ID]],Таблица4[],2,FALSE),0))*1</f>
        <v>1</v>
      </c>
      <c r="Y4624" s="19">
        <f>IF(SUMPRODUCT(($F$2:$F4624=F4624)*1)&gt;1,0,1)</f>
        <v>0</v>
      </c>
    </row>
    <row r="4625" spans="1:25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9" t="str">
        <f>VLOOKUP(Таблица1[[#This Row],[Region]],Таблица5[],2,FALSE)</f>
        <v>Cassandra Brandow</v>
      </c>
      <c r="W4625" s="19" t="str">
        <f>IFERROR(VLOOKUP(Таблица1[[#This Row],[Order ID]],Таблица4[],2,FALSE),"")</f>
        <v/>
      </c>
      <c r="X4625" s="19">
        <f>NOT(IFERROR(VLOOKUP(Таблица1[[#This Row],[Order ID]],Таблица4[],2,FALSE),0))*1</f>
        <v>1</v>
      </c>
      <c r="Y4625" s="19">
        <f>IF(SUMPRODUCT(($F$2:$F4625=F4625)*1)&gt;1,0,1)</f>
        <v>0</v>
      </c>
    </row>
    <row r="4626" spans="1:25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9" t="str">
        <f>VLOOKUP(Таблица1[[#This Row],[Region]],Таблица5[],2,FALSE)</f>
        <v>Cassandra Brandow</v>
      </c>
      <c r="W4626" s="19" t="str">
        <f>IFERROR(VLOOKUP(Таблица1[[#This Row],[Order ID]],Таблица4[],2,FALSE),"")</f>
        <v/>
      </c>
      <c r="X4626" s="19">
        <f>NOT(IFERROR(VLOOKUP(Таблица1[[#This Row],[Order ID]],Таблица4[],2,FALSE),0))*1</f>
        <v>1</v>
      </c>
      <c r="Y4626" s="19">
        <f>IF(SUMPRODUCT(($F$2:$F4626=F4626)*1)&gt;1,0,1)</f>
        <v>0</v>
      </c>
    </row>
    <row r="4627" spans="1:25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9" t="str">
        <f>VLOOKUP(Таблица1[[#This Row],[Region]],Таблица5[],2,FALSE)</f>
        <v>Cassandra Brandow</v>
      </c>
      <c r="W4627" s="19" t="str">
        <f>IFERROR(VLOOKUP(Таблица1[[#This Row],[Order ID]],Таблица4[],2,FALSE),"")</f>
        <v/>
      </c>
      <c r="X4627" s="19">
        <f>NOT(IFERROR(VLOOKUP(Таблица1[[#This Row],[Order ID]],Таблица4[],2,FALSE),0))*1</f>
        <v>1</v>
      </c>
      <c r="Y4627" s="19">
        <f>IF(SUMPRODUCT(($F$2:$F4627=F4627)*1)&gt;1,0,1)</f>
        <v>0</v>
      </c>
    </row>
    <row r="4628" spans="1:25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9" t="str">
        <f>VLOOKUP(Таблица1[[#This Row],[Region]],Таблица5[],2,FALSE)</f>
        <v>Chuck Magee</v>
      </c>
      <c r="W4628" s="19" t="str">
        <f>IFERROR(VLOOKUP(Таблица1[[#This Row],[Order ID]],Таблица4[],2,FALSE),"")</f>
        <v/>
      </c>
      <c r="X4628" s="19">
        <f>NOT(IFERROR(VLOOKUP(Таблица1[[#This Row],[Order ID]],Таблица4[],2,FALSE),0))*1</f>
        <v>1</v>
      </c>
      <c r="Y4628" s="19">
        <f>IF(SUMPRODUCT(($F$2:$F4628=F4628)*1)&gt;1,0,1)</f>
        <v>0</v>
      </c>
    </row>
    <row r="4629" spans="1:25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9" t="str">
        <f>VLOOKUP(Таблица1[[#This Row],[Region]],Таблица5[],2,FALSE)</f>
        <v>Chuck Magee</v>
      </c>
      <c r="W4629" s="19" t="str">
        <f>IFERROR(VLOOKUP(Таблица1[[#This Row],[Order ID]],Таблица4[],2,FALSE),"")</f>
        <v/>
      </c>
      <c r="X4629" s="19">
        <f>NOT(IFERROR(VLOOKUP(Таблица1[[#This Row],[Order ID]],Таблица4[],2,FALSE),0))*1</f>
        <v>1</v>
      </c>
      <c r="Y4629" s="19">
        <f>IF(SUMPRODUCT(($F$2:$F4629=F4629)*1)&gt;1,0,1)</f>
        <v>0</v>
      </c>
    </row>
    <row r="4630" spans="1:25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9" t="str">
        <f>VLOOKUP(Таблица1[[#This Row],[Region]],Таблица5[],2,FALSE)</f>
        <v>Chuck Magee</v>
      </c>
      <c r="W4630" s="19" t="str">
        <f>IFERROR(VLOOKUP(Таблица1[[#This Row],[Order ID]],Таблица4[],2,FALSE),"")</f>
        <v/>
      </c>
      <c r="X4630" s="19">
        <f>NOT(IFERROR(VLOOKUP(Таблица1[[#This Row],[Order ID]],Таблица4[],2,FALSE),0))*1</f>
        <v>1</v>
      </c>
      <c r="Y4630" s="19">
        <f>IF(SUMPRODUCT(($F$2:$F4630=F4630)*1)&gt;1,0,1)</f>
        <v>0</v>
      </c>
    </row>
    <row r="4631" spans="1:25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9" t="str">
        <f>VLOOKUP(Таблица1[[#This Row],[Region]],Таблица5[],2,FALSE)</f>
        <v>Chuck Magee</v>
      </c>
      <c r="W4631" s="19" t="str">
        <f>IFERROR(VLOOKUP(Таблица1[[#This Row],[Order ID]],Таблица4[],2,FALSE),"")</f>
        <v/>
      </c>
      <c r="X4631" s="19">
        <f>NOT(IFERROR(VLOOKUP(Таблица1[[#This Row],[Order ID]],Таблица4[],2,FALSE),0))*1</f>
        <v>1</v>
      </c>
      <c r="Y4631" s="19">
        <f>IF(SUMPRODUCT(($F$2:$F4631=F4631)*1)&gt;1,0,1)</f>
        <v>0</v>
      </c>
    </row>
    <row r="4632" spans="1:25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9" t="str">
        <f>VLOOKUP(Таблица1[[#This Row],[Region]],Таблица5[],2,FALSE)</f>
        <v>Kelly Williams</v>
      </c>
      <c r="W4632" s="19" t="str">
        <f>IFERROR(VLOOKUP(Таблица1[[#This Row],[Order ID]],Таблица4[],2,FALSE),"")</f>
        <v/>
      </c>
      <c r="X4632" s="19">
        <f>NOT(IFERROR(VLOOKUP(Таблица1[[#This Row],[Order ID]],Таблица4[],2,FALSE),0))*1</f>
        <v>1</v>
      </c>
      <c r="Y4632" s="19">
        <f>IF(SUMPRODUCT(($F$2:$F4632=F4632)*1)&gt;1,0,1)</f>
        <v>0</v>
      </c>
    </row>
    <row r="4633" spans="1:25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9" t="str">
        <f>VLOOKUP(Таблица1[[#This Row],[Region]],Таблица5[],2,FALSE)</f>
        <v>Anna Andreadi</v>
      </c>
      <c r="W4633" s="19" t="str">
        <f>IFERROR(VLOOKUP(Таблица1[[#This Row],[Order ID]],Таблица4[],2,FALSE),"")</f>
        <v/>
      </c>
      <c r="X4633" s="19">
        <f>NOT(IFERROR(VLOOKUP(Таблица1[[#This Row],[Order ID]],Таблица4[],2,FALSE),0))*1</f>
        <v>1</v>
      </c>
      <c r="Y4633" s="19">
        <f>IF(SUMPRODUCT(($F$2:$F4633=F4633)*1)&gt;1,0,1)</f>
        <v>0</v>
      </c>
    </row>
    <row r="4634" spans="1:25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9" t="str">
        <f>VLOOKUP(Таблица1[[#This Row],[Region]],Таблица5[],2,FALSE)</f>
        <v>Anna Andreadi</v>
      </c>
      <c r="W4634" s="19" t="str">
        <f>IFERROR(VLOOKUP(Таблица1[[#This Row],[Order ID]],Таблица4[],2,FALSE),"")</f>
        <v/>
      </c>
      <c r="X4634" s="19">
        <f>NOT(IFERROR(VLOOKUP(Таблица1[[#This Row],[Order ID]],Таблица4[],2,FALSE),0))*1</f>
        <v>1</v>
      </c>
      <c r="Y4634" s="19">
        <f>IF(SUMPRODUCT(($F$2:$F4634=F4634)*1)&gt;1,0,1)</f>
        <v>0</v>
      </c>
    </row>
    <row r="4635" spans="1:25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9" t="str">
        <f>VLOOKUP(Таблица1[[#This Row],[Region]],Таблица5[],2,FALSE)</f>
        <v>Anna Andreadi</v>
      </c>
      <c r="W4635" s="19">
        <f>IFERROR(VLOOKUP(Таблица1[[#This Row],[Order ID]],Таблица4[],2,FALSE),"")</f>
        <v>1</v>
      </c>
      <c r="X4635" s="19">
        <f>NOT(IFERROR(VLOOKUP(Таблица1[[#This Row],[Order ID]],Таблица4[],2,FALSE),0))*1</f>
        <v>0</v>
      </c>
      <c r="Y4635" s="19">
        <f>IF(SUMPRODUCT(($F$2:$F4635=F4635)*1)&gt;1,0,1)</f>
        <v>0</v>
      </c>
    </row>
    <row r="4636" spans="1:25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9" t="str">
        <f>VLOOKUP(Таблица1[[#This Row],[Region]],Таблица5[],2,FALSE)</f>
        <v>Anna Andreadi</v>
      </c>
      <c r="W4636" s="19">
        <f>IFERROR(VLOOKUP(Таблица1[[#This Row],[Order ID]],Таблица4[],2,FALSE),"")</f>
        <v>1</v>
      </c>
      <c r="X4636" s="19">
        <f>NOT(IFERROR(VLOOKUP(Таблица1[[#This Row],[Order ID]],Таблица4[],2,FALSE),0))*1</f>
        <v>0</v>
      </c>
      <c r="Y4636" s="19">
        <f>IF(SUMPRODUCT(($F$2:$F4636=F4636)*1)&gt;1,0,1)</f>
        <v>0</v>
      </c>
    </row>
    <row r="4637" spans="1:25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9" t="str">
        <f>VLOOKUP(Таблица1[[#This Row],[Region]],Таблица5[],2,FALSE)</f>
        <v>Anna Andreadi</v>
      </c>
      <c r="W4637" s="19" t="str">
        <f>IFERROR(VLOOKUP(Таблица1[[#This Row],[Order ID]],Таблица4[],2,FALSE),"")</f>
        <v/>
      </c>
      <c r="X4637" s="19">
        <f>NOT(IFERROR(VLOOKUP(Таблица1[[#This Row],[Order ID]],Таблица4[],2,FALSE),0))*1</f>
        <v>1</v>
      </c>
      <c r="Y4637" s="19">
        <f>IF(SUMPRODUCT(($F$2:$F4637=F4637)*1)&gt;1,0,1)</f>
        <v>0</v>
      </c>
    </row>
    <row r="4638" spans="1:25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9" t="str">
        <f>VLOOKUP(Таблица1[[#This Row],[Region]],Таблица5[],2,FALSE)</f>
        <v>Anna Andreadi</v>
      </c>
      <c r="W4638" s="19" t="str">
        <f>IFERROR(VLOOKUP(Таблица1[[#This Row],[Order ID]],Таблица4[],2,FALSE),"")</f>
        <v/>
      </c>
      <c r="X4638" s="19">
        <f>NOT(IFERROR(VLOOKUP(Таблица1[[#This Row],[Order ID]],Таблица4[],2,FALSE),0))*1</f>
        <v>1</v>
      </c>
      <c r="Y4638" s="19">
        <f>IF(SUMPRODUCT(($F$2:$F4638=F4638)*1)&gt;1,0,1)</f>
        <v>0</v>
      </c>
    </row>
    <row r="4639" spans="1:25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9" t="str">
        <f>VLOOKUP(Таблица1[[#This Row],[Region]],Таблица5[],2,FALSE)</f>
        <v>Anna Andreadi</v>
      </c>
      <c r="W4639" s="19" t="str">
        <f>IFERROR(VLOOKUP(Таблица1[[#This Row],[Order ID]],Таблица4[],2,FALSE),"")</f>
        <v/>
      </c>
      <c r="X4639" s="19">
        <f>NOT(IFERROR(VLOOKUP(Таблица1[[#This Row],[Order ID]],Таблица4[],2,FALSE),0))*1</f>
        <v>1</v>
      </c>
      <c r="Y4639" s="19">
        <f>IF(SUMPRODUCT(($F$2:$F4639=F4639)*1)&gt;1,0,1)</f>
        <v>0</v>
      </c>
    </row>
    <row r="4640" spans="1:25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9" t="str">
        <f>VLOOKUP(Таблица1[[#This Row],[Region]],Таблица5[],2,FALSE)</f>
        <v>Anna Andreadi</v>
      </c>
      <c r="W4640" s="19" t="str">
        <f>IFERROR(VLOOKUP(Таблица1[[#This Row],[Order ID]],Таблица4[],2,FALSE),"")</f>
        <v/>
      </c>
      <c r="X4640" s="19">
        <f>NOT(IFERROR(VLOOKUP(Таблица1[[#This Row],[Order ID]],Таблица4[],2,FALSE),0))*1</f>
        <v>1</v>
      </c>
      <c r="Y4640" s="19">
        <f>IF(SUMPRODUCT(($F$2:$F4640=F4640)*1)&gt;1,0,1)</f>
        <v>0</v>
      </c>
    </row>
    <row r="4641" spans="1:25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9" t="str">
        <f>VLOOKUP(Таблица1[[#This Row],[Region]],Таблица5[],2,FALSE)</f>
        <v>Cassandra Brandow</v>
      </c>
      <c r="W4641" s="19" t="str">
        <f>IFERROR(VLOOKUP(Таблица1[[#This Row],[Order ID]],Таблица4[],2,FALSE),"")</f>
        <v/>
      </c>
      <c r="X4641" s="19">
        <f>NOT(IFERROR(VLOOKUP(Таблица1[[#This Row],[Order ID]],Таблица4[],2,FALSE),0))*1</f>
        <v>1</v>
      </c>
      <c r="Y4641" s="19">
        <f>IF(SUMPRODUCT(($F$2:$F4641=F4641)*1)&gt;1,0,1)</f>
        <v>0</v>
      </c>
    </row>
    <row r="4642" spans="1:25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9" t="str">
        <f>VLOOKUP(Таблица1[[#This Row],[Region]],Таблица5[],2,FALSE)</f>
        <v>Cassandra Brandow</v>
      </c>
      <c r="W4642" s="19" t="str">
        <f>IFERROR(VLOOKUP(Таблица1[[#This Row],[Order ID]],Таблица4[],2,FALSE),"")</f>
        <v/>
      </c>
      <c r="X4642" s="19">
        <f>NOT(IFERROR(VLOOKUP(Таблица1[[#This Row],[Order ID]],Таблица4[],2,FALSE),0))*1</f>
        <v>1</v>
      </c>
      <c r="Y4642" s="19">
        <f>IF(SUMPRODUCT(($F$2:$F4642=F4642)*1)&gt;1,0,1)</f>
        <v>0</v>
      </c>
    </row>
    <row r="4643" spans="1:25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9" t="str">
        <f>VLOOKUP(Таблица1[[#This Row],[Region]],Таблица5[],2,FALSE)</f>
        <v>Anna Andreadi</v>
      </c>
      <c r="W4643" s="19" t="str">
        <f>IFERROR(VLOOKUP(Таблица1[[#This Row],[Order ID]],Таблица4[],2,FALSE),"")</f>
        <v/>
      </c>
      <c r="X4643" s="19">
        <f>NOT(IFERROR(VLOOKUP(Таблица1[[#This Row],[Order ID]],Таблица4[],2,FALSE),0))*1</f>
        <v>1</v>
      </c>
      <c r="Y4643" s="19">
        <f>IF(SUMPRODUCT(($F$2:$F4643=F4643)*1)&gt;1,0,1)</f>
        <v>0</v>
      </c>
    </row>
    <row r="4644" spans="1:25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9" t="str">
        <f>VLOOKUP(Таблица1[[#This Row],[Region]],Таблица5[],2,FALSE)</f>
        <v>Anna Andreadi</v>
      </c>
      <c r="W4644" s="19" t="str">
        <f>IFERROR(VLOOKUP(Таблица1[[#This Row],[Order ID]],Таблица4[],2,FALSE),"")</f>
        <v/>
      </c>
      <c r="X4644" s="19">
        <f>NOT(IFERROR(VLOOKUP(Таблица1[[#This Row],[Order ID]],Таблица4[],2,FALSE),0))*1</f>
        <v>1</v>
      </c>
      <c r="Y4644" s="19">
        <f>IF(SUMPRODUCT(($F$2:$F4644=F4644)*1)&gt;1,0,1)</f>
        <v>0</v>
      </c>
    </row>
    <row r="4645" spans="1:25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9" t="str">
        <f>VLOOKUP(Таблица1[[#This Row],[Region]],Таблица5[],2,FALSE)</f>
        <v>Anna Andreadi</v>
      </c>
      <c r="W4645" s="19" t="str">
        <f>IFERROR(VLOOKUP(Таблица1[[#This Row],[Order ID]],Таблица4[],2,FALSE),"")</f>
        <v/>
      </c>
      <c r="X4645" s="19">
        <f>NOT(IFERROR(VLOOKUP(Таблица1[[#This Row],[Order ID]],Таблица4[],2,FALSE),0))*1</f>
        <v>1</v>
      </c>
      <c r="Y4645" s="19">
        <f>IF(SUMPRODUCT(($F$2:$F4645=F4645)*1)&gt;1,0,1)</f>
        <v>0</v>
      </c>
    </row>
    <row r="4646" spans="1:25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9" t="str">
        <f>VLOOKUP(Таблица1[[#This Row],[Region]],Таблица5[],2,FALSE)</f>
        <v>Anna Andreadi</v>
      </c>
      <c r="W4646" s="19" t="str">
        <f>IFERROR(VLOOKUP(Таблица1[[#This Row],[Order ID]],Таблица4[],2,FALSE),"")</f>
        <v/>
      </c>
      <c r="X4646" s="19">
        <f>NOT(IFERROR(VLOOKUP(Таблица1[[#This Row],[Order ID]],Таблица4[],2,FALSE),0))*1</f>
        <v>1</v>
      </c>
      <c r="Y4646" s="19">
        <f>IF(SUMPRODUCT(($F$2:$F4646=F4646)*1)&gt;1,0,1)</f>
        <v>0</v>
      </c>
    </row>
    <row r="4647" spans="1:25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9" t="str">
        <f>VLOOKUP(Таблица1[[#This Row],[Region]],Таблица5[],2,FALSE)</f>
        <v>Chuck Magee</v>
      </c>
      <c r="W4647" s="19" t="str">
        <f>IFERROR(VLOOKUP(Таблица1[[#This Row],[Order ID]],Таблица4[],2,FALSE),"")</f>
        <v/>
      </c>
      <c r="X4647" s="19">
        <f>NOT(IFERROR(VLOOKUP(Таблица1[[#This Row],[Order ID]],Таблица4[],2,FALSE),0))*1</f>
        <v>1</v>
      </c>
      <c r="Y4647" s="19">
        <f>IF(SUMPRODUCT(($F$2:$F4647=F4647)*1)&gt;1,0,1)</f>
        <v>0</v>
      </c>
    </row>
    <row r="4648" spans="1:25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9" t="str">
        <f>VLOOKUP(Таблица1[[#This Row],[Region]],Таблица5[],2,FALSE)</f>
        <v>Cassandra Brandow</v>
      </c>
      <c r="W4648" s="19" t="str">
        <f>IFERROR(VLOOKUP(Таблица1[[#This Row],[Order ID]],Таблица4[],2,FALSE),"")</f>
        <v/>
      </c>
      <c r="X4648" s="19">
        <f>NOT(IFERROR(VLOOKUP(Таблица1[[#This Row],[Order ID]],Таблица4[],2,FALSE),0))*1</f>
        <v>1</v>
      </c>
      <c r="Y4648" s="19">
        <f>IF(SUMPRODUCT(($F$2:$F4648=F4648)*1)&gt;1,0,1)</f>
        <v>0</v>
      </c>
    </row>
    <row r="4649" spans="1:25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9" t="str">
        <f>VLOOKUP(Таблица1[[#This Row],[Region]],Таблица5[],2,FALSE)</f>
        <v>Chuck Magee</v>
      </c>
      <c r="W4649" s="19" t="str">
        <f>IFERROR(VLOOKUP(Таблица1[[#This Row],[Order ID]],Таблица4[],2,FALSE),"")</f>
        <v/>
      </c>
      <c r="X4649" s="19">
        <f>NOT(IFERROR(VLOOKUP(Таблица1[[#This Row],[Order ID]],Таблица4[],2,FALSE),0))*1</f>
        <v>1</v>
      </c>
      <c r="Y4649" s="19">
        <f>IF(SUMPRODUCT(($F$2:$F4649=F4649)*1)&gt;1,0,1)</f>
        <v>1</v>
      </c>
    </row>
    <row r="4650" spans="1:25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9" t="str">
        <f>VLOOKUP(Таблица1[[#This Row],[Region]],Таблица5[],2,FALSE)</f>
        <v>Anna Andreadi</v>
      </c>
      <c r="W4650" s="19" t="str">
        <f>IFERROR(VLOOKUP(Таблица1[[#This Row],[Order ID]],Таблица4[],2,FALSE),"")</f>
        <v/>
      </c>
      <c r="X4650" s="19">
        <f>NOT(IFERROR(VLOOKUP(Таблица1[[#This Row],[Order ID]],Таблица4[],2,FALSE),0))*1</f>
        <v>1</v>
      </c>
      <c r="Y4650" s="19">
        <f>IF(SUMPRODUCT(($F$2:$F4650=F4650)*1)&gt;1,0,1)</f>
        <v>0</v>
      </c>
    </row>
    <row r="4651" spans="1:25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9" t="str">
        <f>VLOOKUP(Таблица1[[#This Row],[Region]],Таблица5[],2,FALSE)</f>
        <v>Anna Andreadi</v>
      </c>
      <c r="W4651" s="19" t="str">
        <f>IFERROR(VLOOKUP(Таблица1[[#This Row],[Order ID]],Таблица4[],2,FALSE),"")</f>
        <v/>
      </c>
      <c r="X4651" s="19">
        <f>NOT(IFERROR(VLOOKUP(Таблица1[[#This Row],[Order ID]],Таблица4[],2,FALSE),0))*1</f>
        <v>1</v>
      </c>
      <c r="Y4651" s="19">
        <f>IF(SUMPRODUCT(($F$2:$F4651=F4651)*1)&gt;1,0,1)</f>
        <v>0</v>
      </c>
    </row>
    <row r="4652" spans="1:25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9" t="str">
        <f>VLOOKUP(Таблица1[[#This Row],[Region]],Таблица5[],2,FALSE)</f>
        <v>Anna Andreadi</v>
      </c>
      <c r="W4652" s="19" t="str">
        <f>IFERROR(VLOOKUP(Таблица1[[#This Row],[Order ID]],Таблица4[],2,FALSE),"")</f>
        <v/>
      </c>
      <c r="X4652" s="19">
        <f>NOT(IFERROR(VLOOKUP(Таблица1[[#This Row],[Order ID]],Таблица4[],2,FALSE),0))*1</f>
        <v>1</v>
      </c>
      <c r="Y4652" s="19">
        <f>IF(SUMPRODUCT(($F$2:$F4652=F4652)*1)&gt;1,0,1)</f>
        <v>0</v>
      </c>
    </row>
    <row r="4653" spans="1:25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9" t="str">
        <f>VLOOKUP(Таблица1[[#This Row],[Region]],Таблица5[],2,FALSE)</f>
        <v>Anna Andreadi</v>
      </c>
      <c r="W4653" s="19" t="str">
        <f>IFERROR(VLOOKUP(Таблица1[[#This Row],[Order ID]],Таблица4[],2,FALSE),"")</f>
        <v/>
      </c>
      <c r="X4653" s="19">
        <f>NOT(IFERROR(VLOOKUP(Таблица1[[#This Row],[Order ID]],Таблица4[],2,FALSE),0))*1</f>
        <v>1</v>
      </c>
      <c r="Y4653" s="19">
        <f>IF(SUMPRODUCT(($F$2:$F4653=F4653)*1)&gt;1,0,1)</f>
        <v>0</v>
      </c>
    </row>
    <row r="4654" spans="1:25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9" t="str">
        <f>VLOOKUP(Таблица1[[#This Row],[Region]],Таблица5[],2,FALSE)</f>
        <v>Chuck Magee</v>
      </c>
      <c r="W4654" s="19" t="str">
        <f>IFERROR(VLOOKUP(Таблица1[[#This Row],[Order ID]],Таблица4[],2,FALSE),"")</f>
        <v/>
      </c>
      <c r="X4654" s="19">
        <f>NOT(IFERROR(VLOOKUP(Таблица1[[#This Row],[Order ID]],Таблица4[],2,FALSE),0))*1</f>
        <v>1</v>
      </c>
      <c r="Y4654" s="19">
        <f>IF(SUMPRODUCT(($F$2:$F4654=F4654)*1)&gt;1,0,1)</f>
        <v>0</v>
      </c>
    </row>
    <row r="4655" spans="1:25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9" t="str">
        <f>VLOOKUP(Таблица1[[#This Row],[Region]],Таблица5[],2,FALSE)</f>
        <v>Chuck Magee</v>
      </c>
      <c r="W4655" s="19" t="str">
        <f>IFERROR(VLOOKUP(Таблица1[[#This Row],[Order ID]],Таблица4[],2,FALSE),"")</f>
        <v/>
      </c>
      <c r="X4655" s="19">
        <f>NOT(IFERROR(VLOOKUP(Таблица1[[#This Row],[Order ID]],Таблица4[],2,FALSE),0))*1</f>
        <v>1</v>
      </c>
      <c r="Y4655" s="19">
        <f>IF(SUMPRODUCT(($F$2:$F4655=F4655)*1)&gt;1,0,1)</f>
        <v>0</v>
      </c>
    </row>
    <row r="4656" spans="1:25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9" t="str">
        <f>VLOOKUP(Таблица1[[#This Row],[Region]],Таблица5[],2,FALSE)</f>
        <v>Anna Andreadi</v>
      </c>
      <c r="W4656" s="19" t="str">
        <f>IFERROR(VLOOKUP(Таблица1[[#This Row],[Order ID]],Таблица4[],2,FALSE),"")</f>
        <v/>
      </c>
      <c r="X4656" s="19">
        <f>NOT(IFERROR(VLOOKUP(Таблица1[[#This Row],[Order ID]],Таблица4[],2,FALSE),0))*1</f>
        <v>1</v>
      </c>
      <c r="Y4656" s="19">
        <f>IF(SUMPRODUCT(($F$2:$F4656=F4656)*1)&gt;1,0,1)</f>
        <v>0</v>
      </c>
    </row>
    <row r="4657" spans="1:25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9" t="str">
        <f>VLOOKUP(Таблица1[[#This Row],[Region]],Таблица5[],2,FALSE)</f>
        <v>Kelly Williams</v>
      </c>
      <c r="W4657" s="19" t="str">
        <f>IFERROR(VLOOKUP(Таблица1[[#This Row],[Order ID]],Таблица4[],2,FALSE),"")</f>
        <v/>
      </c>
      <c r="X4657" s="19">
        <f>NOT(IFERROR(VLOOKUP(Таблица1[[#This Row],[Order ID]],Таблица4[],2,FALSE),0))*1</f>
        <v>1</v>
      </c>
      <c r="Y4657" s="19">
        <f>IF(SUMPRODUCT(($F$2:$F4657=F4657)*1)&gt;1,0,1)</f>
        <v>0</v>
      </c>
    </row>
    <row r="4658" spans="1:25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9" t="str">
        <f>VLOOKUP(Таблица1[[#This Row],[Region]],Таблица5[],2,FALSE)</f>
        <v>Chuck Magee</v>
      </c>
      <c r="W4658" s="19" t="str">
        <f>IFERROR(VLOOKUP(Таблица1[[#This Row],[Order ID]],Таблица4[],2,FALSE),"")</f>
        <v/>
      </c>
      <c r="X4658" s="19">
        <f>NOT(IFERROR(VLOOKUP(Таблица1[[#This Row],[Order ID]],Таблица4[],2,FALSE),0))*1</f>
        <v>1</v>
      </c>
      <c r="Y4658" s="19">
        <f>IF(SUMPRODUCT(($F$2:$F4658=F4658)*1)&gt;1,0,1)</f>
        <v>0</v>
      </c>
    </row>
    <row r="4659" spans="1:25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9" t="str">
        <f>VLOOKUP(Таблица1[[#This Row],[Region]],Таблица5[],2,FALSE)</f>
        <v>Chuck Magee</v>
      </c>
      <c r="W4659" s="19" t="str">
        <f>IFERROR(VLOOKUP(Таблица1[[#This Row],[Order ID]],Таблица4[],2,FALSE),"")</f>
        <v/>
      </c>
      <c r="X4659" s="19">
        <f>NOT(IFERROR(VLOOKUP(Таблица1[[#This Row],[Order ID]],Таблица4[],2,FALSE),0))*1</f>
        <v>1</v>
      </c>
      <c r="Y4659" s="19">
        <f>IF(SUMPRODUCT(($F$2:$F4659=F4659)*1)&gt;1,0,1)</f>
        <v>0</v>
      </c>
    </row>
    <row r="4660" spans="1:25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9" t="str">
        <f>VLOOKUP(Таблица1[[#This Row],[Region]],Таблица5[],2,FALSE)</f>
        <v>Chuck Magee</v>
      </c>
      <c r="W4660" s="19" t="str">
        <f>IFERROR(VLOOKUP(Таблица1[[#This Row],[Order ID]],Таблица4[],2,FALSE),"")</f>
        <v/>
      </c>
      <c r="X4660" s="19">
        <f>NOT(IFERROR(VLOOKUP(Таблица1[[#This Row],[Order ID]],Таблица4[],2,FALSE),0))*1</f>
        <v>1</v>
      </c>
      <c r="Y4660" s="19">
        <f>IF(SUMPRODUCT(($F$2:$F4660=F4660)*1)&gt;1,0,1)</f>
        <v>0</v>
      </c>
    </row>
    <row r="4661" spans="1:25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9" t="str">
        <f>VLOOKUP(Таблица1[[#This Row],[Region]],Таблица5[],2,FALSE)</f>
        <v>Chuck Magee</v>
      </c>
      <c r="W4661" s="19" t="str">
        <f>IFERROR(VLOOKUP(Таблица1[[#This Row],[Order ID]],Таблица4[],2,FALSE),"")</f>
        <v/>
      </c>
      <c r="X4661" s="19">
        <f>NOT(IFERROR(VLOOKUP(Таблица1[[#This Row],[Order ID]],Таблица4[],2,FALSE),0))*1</f>
        <v>1</v>
      </c>
      <c r="Y4661" s="19">
        <f>IF(SUMPRODUCT(($F$2:$F4661=F4661)*1)&gt;1,0,1)</f>
        <v>0</v>
      </c>
    </row>
    <row r="4662" spans="1:25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9" t="str">
        <f>VLOOKUP(Таблица1[[#This Row],[Region]],Таблица5[],2,FALSE)</f>
        <v>Chuck Magee</v>
      </c>
      <c r="W4662" s="19" t="str">
        <f>IFERROR(VLOOKUP(Таблица1[[#This Row],[Order ID]],Таблица4[],2,FALSE),"")</f>
        <v/>
      </c>
      <c r="X4662" s="19">
        <f>NOT(IFERROR(VLOOKUP(Таблица1[[#This Row],[Order ID]],Таблица4[],2,FALSE),0))*1</f>
        <v>1</v>
      </c>
      <c r="Y4662" s="19">
        <f>IF(SUMPRODUCT(($F$2:$F4662=F4662)*1)&gt;1,0,1)</f>
        <v>0</v>
      </c>
    </row>
    <row r="4663" spans="1:25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9" t="str">
        <f>VLOOKUP(Таблица1[[#This Row],[Region]],Таблица5[],2,FALSE)</f>
        <v>Chuck Magee</v>
      </c>
      <c r="W4663" s="19" t="str">
        <f>IFERROR(VLOOKUP(Таблица1[[#This Row],[Order ID]],Таблица4[],2,FALSE),"")</f>
        <v/>
      </c>
      <c r="X4663" s="19">
        <f>NOT(IFERROR(VLOOKUP(Таблица1[[#This Row],[Order ID]],Таблица4[],2,FALSE),0))*1</f>
        <v>1</v>
      </c>
      <c r="Y4663" s="19">
        <f>IF(SUMPRODUCT(($F$2:$F4663=F4663)*1)&gt;1,0,1)</f>
        <v>0</v>
      </c>
    </row>
    <row r="4664" spans="1:25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9" t="str">
        <f>VLOOKUP(Таблица1[[#This Row],[Region]],Таблица5[],2,FALSE)</f>
        <v>Chuck Magee</v>
      </c>
      <c r="W4664" s="19" t="str">
        <f>IFERROR(VLOOKUP(Таблица1[[#This Row],[Order ID]],Таблица4[],2,FALSE),"")</f>
        <v/>
      </c>
      <c r="X4664" s="19">
        <f>NOT(IFERROR(VLOOKUP(Таблица1[[#This Row],[Order ID]],Таблица4[],2,FALSE),0))*1</f>
        <v>1</v>
      </c>
      <c r="Y4664" s="19">
        <f>IF(SUMPRODUCT(($F$2:$F4664=F4664)*1)&gt;1,0,1)</f>
        <v>0</v>
      </c>
    </row>
    <row r="4665" spans="1:25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9" t="str">
        <f>VLOOKUP(Таблица1[[#This Row],[Region]],Таблица5[],2,FALSE)</f>
        <v>Cassandra Brandow</v>
      </c>
      <c r="W4665" s="19" t="str">
        <f>IFERROR(VLOOKUP(Таблица1[[#This Row],[Order ID]],Таблица4[],2,FALSE),"")</f>
        <v/>
      </c>
      <c r="X4665" s="19">
        <f>NOT(IFERROR(VLOOKUP(Таблица1[[#This Row],[Order ID]],Таблица4[],2,FALSE),0))*1</f>
        <v>1</v>
      </c>
      <c r="Y4665" s="19">
        <f>IF(SUMPRODUCT(($F$2:$F4665=F4665)*1)&gt;1,0,1)</f>
        <v>0</v>
      </c>
    </row>
    <row r="4666" spans="1:25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9" t="str">
        <f>VLOOKUP(Таблица1[[#This Row],[Region]],Таблица5[],2,FALSE)</f>
        <v>Cassandra Brandow</v>
      </c>
      <c r="W4666" s="19" t="str">
        <f>IFERROR(VLOOKUP(Таблица1[[#This Row],[Order ID]],Таблица4[],2,FALSE),"")</f>
        <v/>
      </c>
      <c r="X4666" s="19">
        <f>NOT(IFERROR(VLOOKUP(Таблица1[[#This Row],[Order ID]],Таблица4[],2,FALSE),0))*1</f>
        <v>1</v>
      </c>
      <c r="Y4666" s="19">
        <f>IF(SUMPRODUCT(($F$2:$F4666=F4666)*1)&gt;1,0,1)</f>
        <v>0</v>
      </c>
    </row>
    <row r="4667" spans="1:25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9" t="str">
        <f>VLOOKUP(Таблица1[[#This Row],[Region]],Таблица5[],2,FALSE)</f>
        <v>Cassandra Brandow</v>
      </c>
      <c r="W4667" s="19" t="str">
        <f>IFERROR(VLOOKUP(Таблица1[[#This Row],[Order ID]],Таблица4[],2,FALSE),"")</f>
        <v/>
      </c>
      <c r="X4667" s="19">
        <f>NOT(IFERROR(VLOOKUP(Таблица1[[#This Row],[Order ID]],Таблица4[],2,FALSE),0))*1</f>
        <v>1</v>
      </c>
      <c r="Y4667" s="19">
        <f>IF(SUMPRODUCT(($F$2:$F4667=F4667)*1)&gt;1,0,1)</f>
        <v>0</v>
      </c>
    </row>
    <row r="4668" spans="1:25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9" t="str">
        <f>VLOOKUP(Таблица1[[#This Row],[Region]],Таблица5[],2,FALSE)</f>
        <v>Anna Andreadi</v>
      </c>
      <c r="W4668" s="19">
        <f>IFERROR(VLOOKUP(Таблица1[[#This Row],[Order ID]],Таблица4[],2,FALSE),"")</f>
        <v>1</v>
      </c>
      <c r="X4668" s="19">
        <f>NOT(IFERROR(VLOOKUP(Таблица1[[#This Row],[Order ID]],Таблица4[],2,FALSE),0))*1</f>
        <v>0</v>
      </c>
      <c r="Y4668" s="19">
        <f>IF(SUMPRODUCT(($F$2:$F4668=F4668)*1)&gt;1,0,1)</f>
        <v>0</v>
      </c>
    </row>
    <row r="4669" spans="1:25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9" t="str">
        <f>VLOOKUP(Таблица1[[#This Row],[Region]],Таблица5[],2,FALSE)</f>
        <v>Anna Andreadi</v>
      </c>
      <c r="W4669" s="19">
        <f>IFERROR(VLOOKUP(Таблица1[[#This Row],[Order ID]],Таблица4[],2,FALSE),"")</f>
        <v>1</v>
      </c>
      <c r="X4669" s="19">
        <f>NOT(IFERROR(VLOOKUP(Таблица1[[#This Row],[Order ID]],Таблица4[],2,FALSE),0))*1</f>
        <v>0</v>
      </c>
      <c r="Y4669" s="19">
        <f>IF(SUMPRODUCT(($F$2:$F4669=F4669)*1)&gt;1,0,1)</f>
        <v>0</v>
      </c>
    </row>
    <row r="4670" spans="1:25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9" t="str">
        <f>VLOOKUP(Таблица1[[#This Row],[Region]],Таблица5[],2,FALSE)</f>
        <v>Kelly Williams</v>
      </c>
      <c r="W4670" s="19" t="str">
        <f>IFERROR(VLOOKUP(Таблица1[[#This Row],[Order ID]],Таблица4[],2,FALSE),"")</f>
        <v/>
      </c>
      <c r="X4670" s="19">
        <f>NOT(IFERROR(VLOOKUP(Таблица1[[#This Row],[Order ID]],Таблица4[],2,FALSE),0))*1</f>
        <v>1</v>
      </c>
      <c r="Y4670" s="19">
        <f>IF(SUMPRODUCT(($F$2:$F4670=F4670)*1)&gt;1,0,1)</f>
        <v>0</v>
      </c>
    </row>
    <row r="4671" spans="1:25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9" t="str">
        <f>VLOOKUP(Таблица1[[#This Row],[Region]],Таблица5[],2,FALSE)</f>
        <v>Kelly Williams</v>
      </c>
      <c r="W4671" s="19" t="str">
        <f>IFERROR(VLOOKUP(Таблица1[[#This Row],[Order ID]],Таблица4[],2,FALSE),"")</f>
        <v/>
      </c>
      <c r="X4671" s="19">
        <f>NOT(IFERROR(VLOOKUP(Таблица1[[#This Row],[Order ID]],Таблица4[],2,FALSE),0))*1</f>
        <v>1</v>
      </c>
      <c r="Y4671" s="19">
        <f>IF(SUMPRODUCT(($F$2:$F4671=F4671)*1)&gt;1,0,1)</f>
        <v>0</v>
      </c>
    </row>
    <row r="4672" spans="1:25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9" t="str">
        <f>VLOOKUP(Таблица1[[#This Row],[Region]],Таблица5[],2,FALSE)</f>
        <v>Kelly Williams</v>
      </c>
      <c r="W4672" s="19" t="str">
        <f>IFERROR(VLOOKUP(Таблица1[[#This Row],[Order ID]],Таблица4[],2,FALSE),"")</f>
        <v/>
      </c>
      <c r="X4672" s="19">
        <f>NOT(IFERROR(VLOOKUP(Таблица1[[#This Row],[Order ID]],Таблица4[],2,FALSE),0))*1</f>
        <v>1</v>
      </c>
      <c r="Y4672" s="19">
        <f>IF(SUMPRODUCT(($F$2:$F4672=F4672)*1)&gt;1,0,1)</f>
        <v>0</v>
      </c>
    </row>
    <row r="4673" spans="1:25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9" t="str">
        <f>VLOOKUP(Таблица1[[#This Row],[Region]],Таблица5[],2,FALSE)</f>
        <v>Kelly Williams</v>
      </c>
      <c r="W4673" s="19" t="str">
        <f>IFERROR(VLOOKUP(Таблица1[[#This Row],[Order ID]],Таблица4[],2,FALSE),"")</f>
        <v/>
      </c>
      <c r="X4673" s="19">
        <f>NOT(IFERROR(VLOOKUP(Таблица1[[#This Row],[Order ID]],Таблица4[],2,FALSE),0))*1</f>
        <v>1</v>
      </c>
      <c r="Y4673" s="19">
        <f>IF(SUMPRODUCT(($F$2:$F4673=F4673)*1)&gt;1,0,1)</f>
        <v>0</v>
      </c>
    </row>
    <row r="4674" spans="1:25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9" t="str">
        <f>VLOOKUP(Таблица1[[#This Row],[Region]],Таблица5[],2,FALSE)</f>
        <v>Kelly Williams</v>
      </c>
      <c r="W4674" s="19" t="str">
        <f>IFERROR(VLOOKUP(Таблица1[[#This Row],[Order ID]],Таблица4[],2,FALSE),"")</f>
        <v/>
      </c>
      <c r="X4674" s="19">
        <f>NOT(IFERROR(VLOOKUP(Таблица1[[#This Row],[Order ID]],Таблица4[],2,FALSE),0))*1</f>
        <v>1</v>
      </c>
      <c r="Y4674" s="19">
        <f>IF(SUMPRODUCT(($F$2:$F4674=F4674)*1)&gt;1,0,1)</f>
        <v>0</v>
      </c>
    </row>
    <row r="4675" spans="1:25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9" t="str">
        <f>VLOOKUP(Таблица1[[#This Row],[Region]],Таблица5[],2,FALSE)</f>
        <v>Kelly Williams</v>
      </c>
      <c r="W4675" s="19" t="str">
        <f>IFERROR(VLOOKUP(Таблица1[[#This Row],[Order ID]],Таблица4[],2,FALSE),"")</f>
        <v/>
      </c>
      <c r="X4675" s="19">
        <f>NOT(IFERROR(VLOOKUP(Таблица1[[#This Row],[Order ID]],Таблица4[],2,FALSE),0))*1</f>
        <v>1</v>
      </c>
      <c r="Y4675" s="19">
        <f>IF(SUMPRODUCT(($F$2:$F4675=F4675)*1)&gt;1,0,1)</f>
        <v>0</v>
      </c>
    </row>
    <row r="4676" spans="1:25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9" t="str">
        <f>VLOOKUP(Таблица1[[#This Row],[Region]],Таблица5[],2,FALSE)</f>
        <v>Kelly Williams</v>
      </c>
      <c r="W4676" s="19" t="str">
        <f>IFERROR(VLOOKUP(Таблица1[[#This Row],[Order ID]],Таблица4[],2,FALSE),"")</f>
        <v/>
      </c>
      <c r="X4676" s="19">
        <f>NOT(IFERROR(VLOOKUP(Таблица1[[#This Row],[Order ID]],Таблица4[],2,FALSE),0))*1</f>
        <v>1</v>
      </c>
      <c r="Y4676" s="19">
        <f>IF(SUMPRODUCT(($F$2:$F4676=F4676)*1)&gt;1,0,1)</f>
        <v>0</v>
      </c>
    </row>
    <row r="4677" spans="1:25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9" t="str">
        <f>VLOOKUP(Таблица1[[#This Row],[Region]],Таблица5[],2,FALSE)</f>
        <v>Chuck Magee</v>
      </c>
      <c r="W4677" s="19" t="str">
        <f>IFERROR(VLOOKUP(Таблица1[[#This Row],[Order ID]],Таблица4[],2,FALSE),"")</f>
        <v/>
      </c>
      <c r="X4677" s="19">
        <f>NOT(IFERROR(VLOOKUP(Таблица1[[#This Row],[Order ID]],Таблица4[],2,FALSE),0))*1</f>
        <v>1</v>
      </c>
      <c r="Y4677" s="19">
        <f>IF(SUMPRODUCT(($F$2:$F4677=F4677)*1)&gt;1,0,1)</f>
        <v>0</v>
      </c>
    </row>
    <row r="4678" spans="1:25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9" t="str">
        <f>VLOOKUP(Таблица1[[#This Row],[Region]],Таблица5[],2,FALSE)</f>
        <v>Anna Andreadi</v>
      </c>
      <c r="W4678" s="19" t="str">
        <f>IFERROR(VLOOKUP(Таблица1[[#This Row],[Order ID]],Таблица4[],2,FALSE),"")</f>
        <v/>
      </c>
      <c r="X4678" s="19">
        <f>NOT(IFERROR(VLOOKUP(Таблица1[[#This Row],[Order ID]],Таблица4[],2,FALSE),0))*1</f>
        <v>1</v>
      </c>
      <c r="Y4678" s="19">
        <f>IF(SUMPRODUCT(($F$2:$F4678=F4678)*1)&gt;1,0,1)</f>
        <v>0</v>
      </c>
    </row>
    <row r="4679" spans="1:25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9" t="str">
        <f>VLOOKUP(Таблица1[[#This Row],[Region]],Таблица5[],2,FALSE)</f>
        <v>Anna Andreadi</v>
      </c>
      <c r="W4679" s="19" t="str">
        <f>IFERROR(VLOOKUP(Таблица1[[#This Row],[Order ID]],Таблица4[],2,FALSE),"")</f>
        <v/>
      </c>
      <c r="X4679" s="19">
        <f>NOT(IFERROR(VLOOKUP(Таблица1[[#This Row],[Order ID]],Таблица4[],2,FALSE),0))*1</f>
        <v>1</v>
      </c>
      <c r="Y4679" s="19">
        <f>IF(SUMPRODUCT(($F$2:$F4679=F4679)*1)&gt;1,0,1)</f>
        <v>0</v>
      </c>
    </row>
    <row r="4680" spans="1:25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9" t="str">
        <f>VLOOKUP(Таблица1[[#This Row],[Region]],Таблица5[],2,FALSE)</f>
        <v>Anna Andreadi</v>
      </c>
      <c r="W4680" s="19" t="str">
        <f>IFERROR(VLOOKUP(Таблица1[[#This Row],[Order ID]],Таблица4[],2,FALSE),"")</f>
        <v/>
      </c>
      <c r="X4680" s="19">
        <f>NOT(IFERROR(VLOOKUP(Таблица1[[#This Row],[Order ID]],Таблица4[],2,FALSE),0))*1</f>
        <v>1</v>
      </c>
      <c r="Y4680" s="19">
        <f>IF(SUMPRODUCT(($F$2:$F4680=F4680)*1)&gt;1,0,1)</f>
        <v>0</v>
      </c>
    </row>
    <row r="4681" spans="1:25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9" t="str">
        <f>VLOOKUP(Таблица1[[#This Row],[Region]],Таблица5[],2,FALSE)</f>
        <v>Anna Andreadi</v>
      </c>
      <c r="W4681" s="19" t="str">
        <f>IFERROR(VLOOKUP(Таблица1[[#This Row],[Order ID]],Таблица4[],2,FALSE),"")</f>
        <v/>
      </c>
      <c r="X4681" s="19">
        <f>NOT(IFERROR(VLOOKUP(Таблица1[[#This Row],[Order ID]],Таблица4[],2,FALSE),0))*1</f>
        <v>1</v>
      </c>
      <c r="Y4681" s="19">
        <f>IF(SUMPRODUCT(($F$2:$F4681=F4681)*1)&gt;1,0,1)</f>
        <v>0</v>
      </c>
    </row>
    <row r="4682" spans="1:25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9" t="str">
        <f>VLOOKUP(Таблица1[[#This Row],[Region]],Таблица5[],2,FALSE)</f>
        <v>Anna Andreadi</v>
      </c>
      <c r="W4682" s="19" t="str">
        <f>IFERROR(VLOOKUP(Таблица1[[#This Row],[Order ID]],Таблица4[],2,FALSE),"")</f>
        <v/>
      </c>
      <c r="X4682" s="19">
        <f>NOT(IFERROR(VLOOKUP(Таблица1[[#This Row],[Order ID]],Таблица4[],2,FALSE),0))*1</f>
        <v>1</v>
      </c>
      <c r="Y4682" s="19">
        <f>IF(SUMPRODUCT(($F$2:$F4682=F4682)*1)&gt;1,0,1)</f>
        <v>0</v>
      </c>
    </row>
    <row r="4683" spans="1:25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9" t="str">
        <f>VLOOKUP(Таблица1[[#This Row],[Region]],Таблица5[],2,FALSE)</f>
        <v>Chuck Magee</v>
      </c>
      <c r="W4683" s="19" t="str">
        <f>IFERROR(VLOOKUP(Таблица1[[#This Row],[Order ID]],Таблица4[],2,FALSE),"")</f>
        <v/>
      </c>
      <c r="X4683" s="19">
        <f>NOT(IFERROR(VLOOKUP(Таблица1[[#This Row],[Order ID]],Таблица4[],2,FALSE),0))*1</f>
        <v>1</v>
      </c>
      <c r="Y4683" s="19">
        <f>IF(SUMPRODUCT(($F$2:$F4683=F4683)*1)&gt;1,0,1)</f>
        <v>0</v>
      </c>
    </row>
    <row r="4684" spans="1:25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9" t="str">
        <f>VLOOKUP(Таблица1[[#This Row],[Region]],Таблица5[],2,FALSE)</f>
        <v>Cassandra Brandow</v>
      </c>
      <c r="W4684" s="19" t="str">
        <f>IFERROR(VLOOKUP(Таблица1[[#This Row],[Order ID]],Таблица4[],2,FALSE),"")</f>
        <v/>
      </c>
      <c r="X4684" s="19">
        <f>NOT(IFERROR(VLOOKUP(Таблица1[[#This Row],[Order ID]],Таблица4[],2,FALSE),0))*1</f>
        <v>1</v>
      </c>
      <c r="Y4684" s="19">
        <f>IF(SUMPRODUCT(($F$2:$F4684=F4684)*1)&gt;1,0,1)</f>
        <v>0</v>
      </c>
    </row>
    <row r="4685" spans="1:25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9" t="str">
        <f>VLOOKUP(Таблица1[[#This Row],[Region]],Таблица5[],2,FALSE)</f>
        <v>Chuck Magee</v>
      </c>
      <c r="W4685" s="19" t="str">
        <f>IFERROR(VLOOKUP(Таблица1[[#This Row],[Order ID]],Таблица4[],2,FALSE),"")</f>
        <v/>
      </c>
      <c r="X4685" s="19">
        <f>NOT(IFERROR(VLOOKUP(Таблица1[[#This Row],[Order ID]],Таблица4[],2,FALSE),0))*1</f>
        <v>1</v>
      </c>
      <c r="Y4685" s="19">
        <f>IF(SUMPRODUCT(($F$2:$F4685=F4685)*1)&gt;1,0,1)</f>
        <v>0</v>
      </c>
    </row>
    <row r="4686" spans="1:25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9" t="str">
        <f>VLOOKUP(Таблица1[[#This Row],[Region]],Таблица5[],2,FALSE)</f>
        <v>Chuck Magee</v>
      </c>
      <c r="W4686" s="19" t="str">
        <f>IFERROR(VLOOKUP(Таблица1[[#This Row],[Order ID]],Таблица4[],2,FALSE),"")</f>
        <v/>
      </c>
      <c r="X4686" s="19">
        <f>NOT(IFERROR(VLOOKUP(Таблица1[[#This Row],[Order ID]],Таблица4[],2,FALSE),0))*1</f>
        <v>1</v>
      </c>
      <c r="Y4686" s="19">
        <f>IF(SUMPRODUCT(($F$2:$F4686=F4686)*1)&gt;1,0,1)</f>
        <v>0</v>
      </c>
    </row>
    <row r="4687" spans="1:25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9" t="str">
        <f>VLOOKUP(Таблица1[[#This Row],[Region]],Таблица5[],2,FALSE)</f>
        <v>Chuck Magee</v>
      </c>
      <c r="W4687" s="19" t="str">
        <f>IFERROR(VLOOKUP(Таблица1[[#This Row],[Order ID]],Таблица4[],2,FALSE),"")</f>
        <v/>
      </c>
      <c r="X4687" s="19">
        <f>NOT(IFERROR(VLOOKUP(Таблица1[[#This Row],[Order ID]],Таблица4[],2,FALSE),0))*1</f>
        <v>1</v>
      </c>
      <c r="Y4687" s="19">
        <f>IF(SUMPRODUCT(($F$2:$F4687=F4687)*1)&gt;1,0,1)</f>
        <v>0</v>
      </c>
    </row>
    <row r="4688" spans="1:25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9" t="str">
        <f>VLOOKUP(Таблица1[[#This Row],[Region]],Таблица5[],2,FALSE)</f>
        <v>Chuck Magee</v>
      </c>
      <c r="W4688" s="19" t="str">
        <f>IFERROR(VLOOKUP(Таблица1[[#This Row],[Order ID]],Таблица4[],2,FALSE),"")</f>
        <v/>
      </c>
      <c r="X4688" s="19">
        <f>NOT(IFERROR(VLOOKUP(Таблица1[[#This Row],[Order ID]],Таблица4[],2,FALSE),0))*1</f>
        <v>1</v>
      </c>
      <c r="Y4688" s="19">
        <f>IF(SUMPRODUCT(($F$2:$F4688=F4688)*1)&gt;1,0,1)</f>
        <v>0</v>
      </c>
    </row>
    <row r="4689" spans="1:25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9" t="str">
        <f>VLOOKUP(Таблица1[[#This Row],[Region]],Таблица5[],2,FALSE)</f>
        <v>Kelly Williams</v>
      </c>
      <c r="W4689" s="19" t="str">
        <f>IFERROR(VLOOKUP(Таблица1[[#This Row],[Order ID]],Таблица4[],2,FALSE),"")</f>
        <v/>
      </c>
      <c r="X4689" s="19">
        <f>NOT(IFERROR(VLOOKUP(Таблица1[[#This Row],[Order ID]],Таблица4[],2,FALSE),0))*1</f>
        <v>1</v>
      </c>
      <c r="Y4689" s="19">
        <f>IF(SUMPRODUCT(($F$2:$F4689=F4689)*1)&gt;1,0,1)</f>
        <v>0</v>
      </c>
    </row>
    <row r="4690" spans="1:25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9" t="str">
        <f>VLOOKUP(Таблица1[[#This Row],[Region]],Таблица5[],2,FALSE)</f>
        <v>Chuck Magee</v>
      </c>
      <c r="W4690" s="19" t="str">
        <f>IFERROR(VLOOKUP(Таблица1[[#This Row],[Order ID]],Таблица4[],2,FALSE),"")</f>
        <v/>
      </c>
      <c r="X4690" s="19">
        <f>NOT(IFERROR(VLOOKUP(Таблица1[[#This Row],[Order ID]],Таблица4[],2,FALSE),0))*1</f>
        <v>1</v>
      </c>
      <c r="Y4690" s="19">
        <f>IF(SUMPRODUCT(($F$2:$F4690=F4690)*1)&gt;1,0,1)</f>
        <v>0</v>
      </c>
    </row>
    <row r="4691" spans="1:25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9" t="str">
        <f>VLOOKUP(Таблица1[[#This Row],[Region]],Таблица5[],2,FALSE)</f>
        <v>Anna Andreadi</v>
      </c>
      <c r="W4691" s="19" t="str">
        <f>IFERROR(VLOOKUP(Таблица1[[#This Row],[Order ID]],Таблица4[],2,FALSE),"")</f>
        <v/>
      </c>
      <c r="X4691" s="19">
        <f>NOT(IFERROR(VLOOKUP(Таблица1[[#This Row],[Order ID]],Таблица4[],2,FALSE),0))*1</f>
        <v>1</v>
      </c>
      <c r="Y4691" s="19">
        <f>IF(SUMPRODUCT(($F$2:$F4691=F4691)*1)&gt;1,0,1)</f>
        <v>0</v>
      </c>
    </row>
    <row r="4692" spans="1:25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9" t="str">
        <f>VLOOKUP(Таблица1[[#This Row],[Region]],Таблица5[],2,FALSE)</f>
        <v>Anna Andreadi</v>
      </c>
      <c r="W4692" s="19" t="str">
        <f>IFERROR(VLOOKUP(Таблица1[[#This Row],[Order ID]],Таблица4[],2,FALSE),"")</f>
        <v/>
      </c>
      <c r="X4692" s="19">
        <f>NOT(IFERROR(VLOOKUP(Таблица1[[#This Row],[Order ID]],Таблица4[],2,FALSE),0))*1</f>
        <v>1</v>
      </c>
      <c r="Y4692" s="19">
        <f>IF(SUMPRODUCT(($F$2:$F4692=F4692)*1)&gt;1,0,1)</f>
        <v>0</v>
      </c>
    </row>
    <row r="4693" spans="1:25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9" t="str">
        <f>VLOOKUP(Таблица1[[#This Row],[Region]],Таблица5[],2,FALSE)</f>
        <v>Anna Andreadi</v>
      </c>
      <c r="W4693" s="19" t="str">
        <f>IFERROR(VLOOKUP(Таблица1[[#This Row],[Order ID]],Таблица4[],2,FALSE),"")</f>
        <v/>
      </c>
      <c r="X4693" s="19">
        <f>NOT(IFERROR(VLOOKUP(Таблица1[[#This Row],[Order ID]],Таблица4[],2,FALSE),0))*1</f>
        <v>1</v>
      </c>
      <c r="Y4693" s="19">
        <f>IF(SUMPRODUCT(($F$2:$F4693=F4693)*1)&gt;1,0,1)</f>
        <v>0</v>
      </c>
    </row>
    <row r="4694" spans="1:25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9" t="str">
        <f>VLOOKUP(Таблица1[[#This Row],[Region]],Таблица5[],2,FALSE)</f>
        <v>Anna Andreadi</v>
      </c>
      <c r="W4694" s="19" t="str">
        <f>IFERROR(VLOOKUP(Таблица1[[#This Row],[Order ID]],Таблица4[],2,FALSE),"")</f>
        <v/>
      </c>
      <c r="X4694" s="19">
        <f>NOT(IFERROR(VLOOKUP(Таблица1[[#This Row],[Order ID]],Таблица4[],2,FALSE),0))*1</f>
        <v>1</v>
      </c>
      <c r="Y4694" s="19">
        <f>IF(SUMPRODUCT(($F$2:$F4694=F4694)*1)&gt;1,0,1)</f>
        <v>0</v>
      </c>
    </row>
    <row r="4695" spans="1:25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9" t="str">
        <f>VLOOKUP(Таблица1[[#This Row],[Region]],Таблица5[],2,FALSE)</f>
        <v>Anna Andreadi</v>
      </c>
      <c r="W4695" s="19" t="str">
        <f>IFERROR(VLOOKUP(Таблица1[[#This Row],[Order ID]],Таблица4[],2,FALSE),"")</f>
        <v/>
      </c>
      <c r="X4695" s="19">
        <f>NOT(IFERROR(VLOOKUP(Таблица1[[#This Row],[Order ID]],Таблица4[],2,FALSE),0))*1</f>
        <v>1</v>
      </c>
      <c r="Y4695" s="19">
        <f>IF(SUMPRODUCT(($F$2:$F4695=F4695)*1)&gt;1,0,1)</f>
        <v>0</v>
      </c>
    </row>
    <row r="4696" spans="1:25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9" t="str">
        <f>VLOOKUP(Таблица1[[#This Row],[Region]],Таблица5[],2,FALSE)</f>
        <v>Kelly Williams</v>
      </c>
      <c r="W4696" s="19" t="str">
        <f>IFERROR(VLOOKUP(Таблица1[[#This Row],[Order ID]],Таблица4[],2,FALSE),"")</f>
        <v/>
      </c>
      <c r="X4696" s="19">
        <f>NOT(IFERROR(VLOOKUP(Таблица1[[#This Row],[Order ID]],Таблица4[],2,FALSE),0))*1</f>
        <v>1</v>
      </c>
      <c r="Y4696" s="19">
        <f>IF(SUMPRODUCT(($F$2:$F4696=F4696)*1)&gt;1,0,1)</f>
        <v>0</v>
      </c>
    </row>
    <row r="4697" spans="1:25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9" t="str">
        <f>VLOOKUP(Таблица1[[#This Row],[Region]],Таблица5[],2,FALSE)</f>
        <v>Kelly Williams</v>
      </c>
      <c r="W4697" s="19" t="str">
        <f>IFERROR(VLOOKUP(Таблица1[[#This Row],[Order ID]],Таблица4[],2,FALSE),"")</f>
        <v/>
      </c>
      <c r="X4697" s="19">
        <f>NOT(IFERROR(VLOOKUP(Таблица1[[#This Row],[Order ID]],Таблица4[],2,FALSE),0))*1</f>
        <v>1</v>
      </c>
      <c r="Y4697" s="19">
        <f>IF(SUMPRODUCT(($F$2:$F4697=F4697)*1)&gt;1,0,1)</f>
        <v>0</v>
      </c>
    </row>
    <row r="4698" spans="1:25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9" t="str">
        <f>VLOOKUP(Таблица1[[#This Row],[Region]],Таблица5[],2,FALSE)</f>
        <v>Kelly Williams</v>
      </c>
      <c r="W4698" s="19" t="str">
        <f>IFERROR(VLOOKUP(Таблица1[[#This Row],[Order ID]],Таблица4[],2,FALSE),"")</f>
        <v/>
      </c>
      <c r="X4698" s="19">
        <f>NOT(IFERROR(VLOOKUP(Таблица1[[#This Row],[Order ID]],Таблица4[],2,FALSE),0))*1</f>
        <v>1</v>
      </c>
      <c r="Y4698" s="19">
        <f>IF(SUMPRODUCT(($F$2:$F4698=F4698)*1)&gt;1,0,1)</f>
        <v>0</v>
      </c>
    </row>
    <row r="4699" spans="1:25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9" t="str">
        <f>VLOOKUP(Таблица1[[#This Row],[Region]],Таблица5[],2,FALSE)</f>
        <v>Kelly Williams</v>
      </c>
      <c r="W4699" s="19" t="str">
        <f>IFERROR(VLOOKUP(Таблица1[[#This Row],[Order ID]],Таблица4[],2,FALSE),"")</f>
        <v/>
      </c>
      <c r="X4699" s="19">
        <f>NOT(IFERROR(VLOOKUP(Таблица1[[#This Row],[Order ID]],Таблица4[],2,FALSE),0))*1</f>
        <v>1</v>
      </c>
      <c r="Y4699" s="19">
        <f>IF(SUMPRODUCT(($F$2:$F4699=F4699)*1)&gt;1,0,1)</f>
        <v>0</v>
      </c>
    </row>
    <row r="4700" spans="1:25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9" t="str">
        <f>VLOOKUP(Таблица1[[#This Row],[Region]],Таблица5[],2,FALSE)</f>
        <v>Kelly Williams</v>
      </c>
      <c r="W4700" s="19" t="str">
        <f>IFERROR(VLOOKUP(Таблица1[[#This Row],[Order ID]],Таблица4[],2,FALSE),"")</f>
        <v/>
      </c>
      <c r="X4700" s="19">
        <f>NOT(IFERROR(VLOOKUP(Таблица1[[#This Row],[Order ID]],Таблица4[],2,FALSE),0))*1</f>
        <v>1</v>
      </c>
      <c r="Y4700" s="19">
        <f>IF(SUMPRODUCT(($F$2:$F4700=F4700)*1)&gt;1,0,1)</f>
        <v>0</v>
      </c>
    </row>
    <row r="4701" spans="1:25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9" t="str">
        <f>VLOOKUP(Таблица1[[#This Row],[Region]],Таблица5[],2,FALSE)</f>
        <v>Kelly Williams</v>
      </c>
      <c r="W4701" s="19" t="str">
        <f>IFERROR(VLOOKUP(Таблица1[[#This Row],[Order ID]],Таблица4[],2,FALSE),"")</f>
        <v/>
      </c>
      <c r="X4701" s="19">
        <f>NOT(IFERROR(VLOOKUP(Таблица1[[#This Row],[Order ID]],Таблица4[],2,FALSE),0))*1</f>
        <v>1</v>
      </c>
      <c r="Y4701" s="19">
        <f>IF(SUMPRODUCT(($F$2:$F4701=F4701)*1)&gt;1,0,1)</f>
        <v>0</v>
      </c>
    </row>
    <row r="4702" spans="1:25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9" t="str">
        <f>VLOOKUP(Таблица1[[#This Row],[Region]],Таблица5[],2,FALSE)</f>
        <v>Kelly Williams</v>
      </c>
      <c r="W4702" s="19" t="str">
        <f>IFERROR(VLOOKUP(Таблица1[[#This Row],[Order ID]],Таблица4[],2,FALSE),"")</f>
        <v/>
      </c>
      <c r="X4702" s="19">
        <f>NOT(IFERROR(VLOOKUP(Таблица1[[#This Row],[Order ID]],Таблица4[],2,FALSE),0))*1</f>
        <v>1</v>
      </c>
      <c r="Y4702" s="19">
        <f>IF(SUMPRODUCT(($F$2:$F4702=F4702)*1)&gt;1,0,1)</f>
        <v>0</v>
      </c>
    </row>
    <row r="4703" spans="1:25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9" t="str">
        <f>VLOOKUP(Таблица1[[#This Row],[Region]],Таблица5[],2,FALSE)</f>
        <v>Kelly Williams</v>
      </c>
      <c r="W4703" s="19" t="str">
        <f>IFERROR(VLOOKUP(Таблица1[[#This Row],[Order ID]],Таблица4[],2,FALSE),"")</f>
        <v/>
      </c>
      <c r="X4703" s="19">
        <f>NOT(IFERROR(VLOOKUP(Таблица1[[#This Row],[Order ID]],Таблица4[],2,FALSE),0))*1</f>
        <v>1</v>
      </c>
      <c r="Y4703" s="19">
        <f>IF(SUMPRODUCT(($F$2:$F4703=F4703)*1)&gt;1,0,1)</f>
        <v>0</v>
      </c>
    </row>
    <row r="4704" spans="1:25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9" t="str">
        <f>VLOOKUP(Таблица1[[#This Row],[Region]],Таблица5[],2,FALSE)</f>
        <v>Kelly Williams</v>
      </c>
      <c r="W4704" s="19" t="str">
        <f>IFERROR(VLOOKUP(Таблица1[[#This Row],[Order ID]],Таблица4[],2,FALSE),"")</f>
        <v/>
      </c>
      <c r="X4704" s="19">
        <f>NOT(IFERROR(VLOOKUP(Таблица1[[#This Row],[Order ID]],Таблица4[],2,FALSE),0))*1</f>
        <v>1</v>
      </c>
      <c r="Y4704" s="19">
        <f>IF(SUMPRODUCT(($F$2:$F4704=F4704)*1)&gt;1,0,1)</f>
        <v>0</v>
      </c>
    </row>
    <row r="4705" spans="1:25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9" t="str">
        <f>VLOOKUP(Таблица1[[#This Row],[Region]],Таблица5[],2,FALSE)</f>
        <v>Kelly Williams</v>
      </c>
      <c r="W4705" s="19" t="str">
        <f>IFERROR(VLOOKUP(Таблица1[[#This Row],[Order ID]],Таблица4[],2,FALSE),"")</f>
        <v/>
      </c>
      <c r="X4705" s="19">
        <f>NOT(IFERROR(VLOOKUP(Таблица1[[#This Row],[Order ID]],Таблица4[],2,FALSE),0))*1</f>
        <v>1</v>
      </c>
      <c r="Y4705" s="19">
        <f>IF(SUMPRODUCT(($F$2:$F4705=F4705)*1)&gt;1,0,1)</f>
        <v>0</v>
      </c>
    </row>
    <row r="4706" spans="1:25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9" t="str">
        <f>VLOOKUP(Таблица1[[#This Row],[Region]],Таблица5[],2,FALSE)</f>
        <v>Chuck Magee</v>
      </c>
      <c r="W4706" s="19" t="str">
        <f>IFERROR(VLOOKUP(Таблица1[[#This Row],[Order ID]],Таблица4[],2,FALSE),"")</f>
        <v/>
      </c>
      <c r="X4706" s="19">
        <f>NOT(IFERROR(VLOOKUP(Таблица1[[#This Row],[Order ID]],Таблица4[],2,FALSE),0))*1</f>
        <v>1</v>
      </c>
      <c r="Y4706" s="19">
        <f>IF(SUMPRODUCT(($F$2:$F4706=F4706)*1)&gt;1,0,1)</f>
        <v>0</v>
      </c>
    </row>
    <row r="4707" spans="1:25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9" t="str">
        <f>VLOOKUP(Таблица1[[#This Row],[Region]],Таблица5[],2,FALSE)</f>
        <v>Chuck Magee</v>
      </c>
      <c r="W4707" s="19" t="str">
        <f>IFERROR(VLOOKUP(Таблица1[[#This Row],[Order ID]],Таблица4[],2,FALSE),"")</f>
        <v/>
      </c>
      <c r="X4707" s="19">
        <f>NOT(IFERROR(VLOOKUP(Таблица1[[#This Row],[Order ID]],Таблица4[],2,FALSE),0))*1</f>
        <v>1</v>
      </c>
      <c r="Y4707" s="19">
        <f>IF(SUMPRODUCT(($F$2:$F4707=F4707)*1)&gt;1,0,1)</f>
        <v>0</v>
      </c>
    </row>
    <row r="4708" spans="1:25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9" t="str">
        <f>VLOOKUP(Таблица1[[#This Row],[Region]],Таблица5[],2,FALSE)</f>
        <v>Chuck Magee</v>
      </c>
      <c r="W4708" s="19" t="str">
        <f>IFERROR(VLOOKUP(Таблица1[[#This Row],[Order ID]],Таблица4[],2,FALSE),"")</f>
        <v/>
      </c>
      <c r="X4708" s="19">
        <f>NOT(IFERROR(VLOOKUP(Таблица1[[#This Row],[Order ID]],Таблица4[],2,FALSE),0))*1</f>
        <v>1</v>
      </c>
      <c r="Y4708" s="19">
        <f>IF(SUMPRODUCT(($F$2:$F4708=F4708)*1)&gt;1,0,1)</f>
        <v>0</v>
      </c>
    </row>
    <row r="4709" spans="1:25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9" t="str">
        <f>VLOOKUP(Таблица1[[#This Row],[Region]],Таблица5[],2,FALSE)</f>
        <v>Anna Andreadi</v>
      </c>
      <c r="W4709" s="19" t="str">
        <f>IFERROR(VLOOKUP(Таблица1[[#This Row],[Order ID]],Таблица4[],2,FALSE),"")</f>
        <v/>
      </c>
      <c r="X4709" s="19">
        <f>NOT(IFERROR(VLOOKUP(Таблица1[[#This Row],[Order ID]],Таблица4[],2,FALSE),0))*1</f>
        <v>1</v>
      </c>
      <c r="Y4709" s="19">
        <f>IF(SUMPRODUCT(($F$2:$F4709=F4709)*1)&gt;1,0,1)</f>
        <v>0</v>
      </c>
    </row>
    <row r="4710" spans="1:25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9" t="str">
        <f>VLOOKUP(Таблица1[[#This Row],[Region]],Таблица5[],2,FALSE)</f>
        <v>Anna Andreadi</v>
      </c>
      <c r="W4710" s="19" t="str">
        <f>IFERROR(VLOOKUP(Таблица1[[#This Row],[Order ID]],Таблица4[],2,FALSE),"")</f>
        <v/>
      </c>
      <c r="X4710" s="19">
        <f>NOT(IFERROR(VLOOKUP(Таблица1[[#This Row],[Order ID]],Таблица4[],2,FALSE),0))*1</f>
        <v>1</v>
      </c>
      <c r="Y4710" s="19">
        <f>IF(SUMPRODUCT(($F$2:$F4710=F4710)*1)&gt;1,0,1)</f>
        <v>0</v>
      </c>
    </row>
    <row r="4711" spans="1:25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9" t="str">
        <f>VLOOKUP(Таблица1[[#This Row],[Region]],Таблица5[],2,FALSE)</f>
        <v>Anna Andreadi</v>
      </c>
      <c r="W4711" s="19" t="str">
        <f>IFERROR(VLOOKUP(Таблица1[[#This Row],[Order ID]],Таблица4[],2,FALSE),"")</f>
        <v/>
      </c>
      <c r="X4711" s="19">
        <f>NOT(IFERROR(VLOOKUP(Таблица1[[#This Row],[Order ID]],Таблица4[],2,FALSE),0))*1</f>
        <v>1</v>
      </c>
      <c r="Y4711" s="19">
        <f>IF(SUMPRODUCT(($F$2:$F4711=F4711)*1)&gt;1,0,1)</f>
        <v>0</v>
      </c>
    </row>
    <row r="4712" spans="1:25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9" t="str">
        <f>VLOOKUP(Таблица1[[#This Row],[Region]],Таблица5[],2,FALSE)</f>
        <v>Anna Andreadi</v>
      </c>
      <c r="W4712" s="19" t="str">
        <f>IFERROR(VLOOKUP(Таблица1[[#This Row],[Order ID]],Таблица4[],2,FALSE),"")</f>
        <v/>
      </c>
      <c r="X4712" s="19">
        <f>NOT(IFERROR(VLOOKUP(Таблица1[[#This Row],[Order ID]],Таблица4[],2,FALSE),0))*1</f>
        <v>1</v>
      </c>
      <c r="Y4712" s="19">
        <f>IF(SUMPRODUCT(($F$2:$F4712=F4712)*1)&gt;1,0,1)</f>
        <v>0</v>
      </c>
    </row>
    <row r="4713" spans="1:25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9" t="str">
        <f>VLOOKUP(Таблица1[[#This Row],[Region]],Таблица5[],2,FALSE)</f>
        <v>Chuck Magee</v>
      </c>
      <c r="W4713" s="19" t="str">
        <f>IFERROR(VLOOKUP(Таблица1[[#This Row],[Order ID]],Таблица4[],2,FALSE),"")</f>
        <v/>
      </c>
      <c r="X4713" s="19">
        <f>NOT(IFERROR(VLOOKUP(Таблица1[[#This Row],[Order ID]],Таблица4[],2,FALSE),0))*1</f>
        <v>1</v>
      </c>
      <c r="Y4713" s="19">
        <f>IF(SUMPRODUCT(($F$2:$F4713=F4713)*1)&gt;1,0,1)</f>
        <v>0</v>
      </c>
    </row>
    <row r="4714" spans="1:25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9" t="str">
        <f>VLOOKUP(Таблица1[[#This Row],[Region]],Таблица5[],2,FALSE)</f>
        <v>Kelly Williams</v>
      </c>
      <c r="W4714" s="19" t="str">
        <f>IFERROR(VLOOKUP(Таблица1[[#This Row],[Order ID]],Таблица4[],2,FALSE),"")</f>
        <v/>
      </c>
      <c r="X4714" s="19">
        <f>NOT(IFERROR(VLOOKUP(Таблица1[[#This Row],[Order ID]],Таблица4[],2,FALSE),0))*1</f>
        <v>1</v>
      </c>
      <c r="Y4714" s="19">
        <f>IF(SUMPRODUCT(($F$2:$F4714=F4714)*1)&gt;1,0,1)</f>
        <v>0</v>
      </c>
    </row>
    <row r="4715" spans="1:25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9" t="str">
        <f>VLOOKUP(Таблица1[[#This Row],[Region]],Таблица5[],2,FALSE)</f>
        <v>Kelly Williams</v>
      </c>
      <c r="W4715" s="19" t="str">
        <f>IFERROR(VLOOKUP(Таблица1[[#This Row],[Order ID]],Таблица4[],2,FALSE),"")</f>
        <v/>
      </c>
      <c r="X4715" s="19">
        <f>NOT(IFERROR(VLOOKUP(Таблица1[[#This Row],[Order ID]],Таблица4[],2,FALSE),0))*1</f>
        <v>1</v>
      </c>
      <c r="Y4715" s="19">
        <f>IF(SUMPRODUCT(($F$2:$F4715=F4715)*1)&gt;1,0,1)</f>
        <v>0</v>
      </c>
    </row>
    <row r="4716" spans="1:25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9" t="str">
        <f>VLOOKUP(Таблица1[[#This Row],[Region]],Таблица5[],2,FALSE)</f>
        <v>Anna Andreadi</v>
      </c>
      <c r="W4716" s="19" t="str">
        <f>IFERROR(VLOOKUP(Таблица1[[#This Row],[Order ID]],Таблица4[],2,FALSE),"")</f>
        <v/>
      </c>
      <c r="X4716" s="19">
        <f>NOT(IFERROR(VLOOKUP(Таблица1[[#This Row],[Order ID]],Таблица4[],2,FALSE),0))*1</f>
        <v>1</v>
      </c>
      <c r="Y4716" s="19">
        <f>IF(SUMPRODUCT(($F$2:$F4716=F4716)*1)&gt;1,0,1)</f>
        <v>0</v>
      </c>
    </row>
    <row r="4717" spans="1:25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9" t="str">
        <f>VLOOKUP(Таблица1[[#This Row],[Region]],Таблица5[],2,FALSE)</f>
        <v>Anna Andreadi</v>
      </c>
      <c r="W4717" s="19" t="str">
        <f>IFERROR(VLOOKUP(Таблица1[[#This Row],[Order ID]],Таблица4[],2,FALSE),"")</f>
        <v/>
      </c>
      <c r="X4717" s="19">
        <f>NOT(IFERROR(VLOOKUP(Таблица1[[#This Row],[Order ID]],Таблица4[],2,FALSE),0))*1</f>
        <v>1</v>
      </c>
      <c r="Y4717" s="19">
        <f>IF(SUMPRODUCT(($F$2:$F4717=F4717)*1)&gt;1,0,1)</f>
        <v>0</v>
      </c>
    </row>
    <row r="4718" spans="1:25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9" t="str">
        <f>VLOOKUP(Таблица1[[#This Row],[Region]],Таблица5[],2,FALSE)</f>
        <v>Anna Andreadi</v>
      </c>
      <c r="W4718" s="19" t="str">
        <f>IFERROR(VLOOKUP(Таблица1[[#This Row],[Order ID]],Таблица4[],2,FALSE),"")</f>
        <v/>
      </c>
      <c r="X4718" s="19">
        <f>NOT(IFERROR(VLOOKUP(Таблица1[[#This Row],[Order ID]],Таблица4[],2,FALSE),0))*1</f>
        <v>1</v>
      </c>
      <c r="Y4718" s="19">
        <f>IF(SUMPRODUCT(($F$2:$F4718=F4718)*1)&gt;1,0,1)</f>
        <v>0</v>
      </c>
    </row>
    <row r="4719" spans="1:25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9" t="str">
        <f>VLOOKUP(Таблица1[[#This Row],[Region]],Таблица5[],2,FALSE)</f>
        <v>Chuck Magee</v>
      </c>
      <c r="W4719" s="19" t="str">
        <f>IFERROR(VLOOKUP(Таблица1[[#This Row],[Order ID]],Таблица4[],2,FALSE),"")</f>
        <v/>
      </c>
      <c r="X4719" s="19">
        <f>NOT(IFERROR(VLOOKUP(Таблица1[[#This Row],[Order ID]],Таблица4[],2,FALSE),0))*1</f>
        <v>1</v>
      </c>
      <c r="Y4719" s="19">
        <f>IF(SUMPRODUCT(($F$2:$F4719=F4719)*1)&gt;1,0,1)</f>
        <v>0</v>
      </c>
    </row>
    <row r="4720" spans="1:25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9" t="str">
        <f>VLOOKUP(Таблица1[[#This Row],[Region]],Таблица5[],2,FALSE)</f>
        <v>Anna Andreadi</v>
      </c>
      <c r="W4720" s="19">
        <f>IFERROR(VLOOKUP(Таблица1[[#This Row],[Order ID]],Таблица4[],2,FALSE),"")</f>
        <v>1</v>
      </c>
      <c r="X4720" s="19">
        <f>NOT(IFERROR(VLOOKUP(Таблица1[[#This Row],[Order ID]],Таблица4[],2,FALSE),0))*1</f>
        <v>0</v>
      </c>
      <c r="Y4720" s="19">
        <f>IF(SUMPRODUCT(($F$2:$F4720=F4720)*1)&gt;1,0,1)</f>
        <v>0</v>
      </c>
    </row>
    <row r="4721" spans="1:25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9" t="str">
        <f>VLOOKUP(Таблица1[[#This Row],[Region]],Таблица5[],2,FALSE)</f>
        <v>Anna Andreadi</v>
      </c>
      <c r="W4721" s="19">
        <f>IFERROR(VLOOKUP(Таблица1[[#This Row],[Order ID]],Таблица4[],2,FALSE),"")</f>
        <v>1</v>
      </c>
      <c r="X4721" s="19">
        <f>NOT(IFERROR(VLOOKUP(Таблица1[[#This Row],[Order ID]],Таблица4[],2,FALSE),0))*1</f>
        <v>0</v>
      </c>
      <c r="Y4721" s="19">
        <f>IF(SUMPRODUCT(($F$2:$F4721=F4721)*1)&gt;1,0,1)</f>
        <v>0</v>
      </c>
    </row>
    <row r="4722" spans="1:25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9" t="str">
        <f>VLOOKUP(Таблица1[[#This Row],[Region]],Таблица5[],2,FALSE)</f>
        <v>Anna Andreadi</v>
      </c>
      <c r="W4722" s="19">
        <f>IFERROR(VLOOKUP(Таблица1[[#This Row],[Order ID]],Таблица4[],2,FALSE),"")</f>
        <v>1</v>
      </c>
      <c r="X4722" s="19">
        <f>NOT(IFERROR(VLOOKUP(Таблица1[[#This Row],[Order ID]],Таблица4[],2,FALSE),0))*1</f>
        <v>0</v>
      </c>
      <c r="Y4722" s="19">
        <f>IF(SUMPRODUCT(($F$2:$F4722=F4722)*1)&gt;1,0,1)</f>
        <v>0</v>
      </c>
    </row>
    <row r="4723" spans="1:25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9" t="str">
        <f>VLOOKUP(Таблица1[[#This Row],[Region]],Таблица5[],2,FALSE)</f>
        <v>Kelly Williams</v>
      </c>
      <c r="W4723" s="19" t="str">
        <f>IFERROR(VLOOKUP(Таблица1[[#This Row],[Order ID]],Таблица4[],2,FALSE),"")</f>
        <v/>
      </c>
      <c r="X4723" s="19">
        <f>NOT(IFERROR(VLOOKUP(Таблица1[[#This Row],[Order ID]],Таблица4[],2,FALSE),0))*1</f>
        <v>1</v>
      </c>
      <c r="Y4723" s="19">
        <f>IF(SUMPRODUCT(($F$2:$F4723=F4723)*1)&gt;1,0,1)</f>
        <v>1</v>
      </c>
    </row>
    <row r="4724" spans="1:25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9" t="str">
        <f>VLOOKUP(Таблица1[[#This Row],[Region]],Таблица5[],2,FALSE)</f>
        <v>Anna Andreadi</v>
      </c>
      <c r="W4724" s="19" t="str">
        <f>IFERROR(VLOOKUP(Таблица1[[#This Row],[Order ID]],Таблица4[],2,FALSE),"")</f>
        <v/>
      </c>
      <c r="X4724" s="19">
        <f>NOT(IFERROR(VLOOKUP(Таблица1[[#This Row],[Order ID]],Таблица4[],2,FALSE),0))*1</f>
        <v>1</v>
      </c>
      <c r="Y4724" s="19">
        <f>IF(SUMPRODUCT(($F$2:$F4724=F4724)*1)&gt;1,0,1)</f>
        <v>0</v>
      </c>
    </row>
    <row r="4725" spans="1:25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9" t="str">
        <f>VLOOKUP(Таблица1[[#This Row],[Region]],Таблица5[],2,FALSE)</f>
        <v>Cassandra Brandow</v>
      </c>
      <c r="W4725" s="19" t="str">
        <f>IFERROR(VLOOKUP(Таблица1[[#This Row],[Order ID]],Таблица4[],2,FALSE),"")</f>
        <v/>
      </c>
      <c r="X4725" s="19">
        <f>NOT(IFERROR(VLOOKUP(Таблица1[[#This Row],[Order ID]],Таблица4[],2,FALSE),0))*1</f>
        <v>1</v>
      </c>
      <c r="Y4725" s="19">
        <f>IF(SUMPRODUCT(($F$2:$F4725=F4725)*1)&gt;1,0,1)</f>
        <v>0</v>
      </c>
    </row>
    <row r="4726" spans="1:25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9" t="str">
        <f>VLOOKUP(Таблица1[[#This Row],[Region]],Таблица5[],2,FALSE)</f>
        <v>Cassandra Brandow</v>
      </c>
      <c r="W4726" s="19" t="str">
        <f>IFERROR(VLOOKUP(Таблица1[[#This Row],[Order ID]],Таблица4[],2,FALSE),"")</f>
        <v/>
      </c>
      <c r="X4726" s="19">
        <f>NOT(IFERROR(VLOOKUP(Таблица1[[#This Row],[Order ID]],Таблица4[],2,FALSE),0))*1</f>
        <v>1</v>
      </c>
      <c r="Y4726" s="19">
        <f>IF(SUMPRODUCT(($F$2:$F4726=F4726)*1)&gt;1,0,1)</f>
        <v>0</v>
      </c>
    </row>
    <row r="4727" spans="1:25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9" t="str">
        <f>VLOOKUP(Таблица1[[#This Row],[Region]],Таблица5[],2,FALSE)</f>
        <v>Cassandra Brandow</v>
      </c>
      <c r="W4727" s="19" t="str">
        <f>IFERROR(VLOOKUP(Таблица1[[#This Row],[Order ID]],Таблица4[],2,FALSE),"")</f>
        <v/>
      </c>
      <c r="X4727" s="19">
        <f>NOT(IFERROR(VLOOKUP(Таблица1[[#This Row],[Order ID]],Таблица4[],2,FALSE),0))*1</f>
        <v>1</v>
      </c>
      <c r="Y4727" s="19">
        <f>IF(SUMPRODUCT(($F$2:$F4727=F4727)*1)&gt;1,0,1)</f>
        <v>0</v>
      </c>
    </row>
    <row r="4728" spans="1:25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9" t="str">
        <f>VLOOKUP(Таблица1[[#This Row],[Region]],Таблица5[],2,FALSE)</f>
        <v>Chuck Magee</v>
      </c>
      <c r="W4728" s="19" t="str">
        <f>IFERROR(VLOOKUP(Таблица1[[#This Row],[Order ID]],Таблица4[],2,FALSE),"")</f>
        <v/>
      </c>
      <c r="X4728" s="19">
        <f>NOT(IFERROR(VLOOKUP(Таблица1[[#This Row],[Order ID]],Таблица4[],2,FALSE),0))*1</f>
        <v>1</v>
      </c>
      <c r="Y4728" s="19">
        <f>IF(SUMPRODUCT(($F$2:$F4728=F4728)*1)&gt;1,0,1)</f>
        <v>0</v>
      </c>
    </row>
    <row r="4729" spans="1:25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9" t="str">
        <f>VLOOKUP(Таблица1[[#This Row],[Region]],Таблица5[],2,FALSE)</f>
        <v>Chuck Magee</v>
      </c>
      <c r="W4729" s="19" t="str">
        <f>IFERROR(VLOOKUP(Таблица1[[#This Row],[Order ID]],Таблица4[],2,FALSE),"")</f>
        <v/>
      </c>
      <c r="X4729" s="19">
        <f>NOT(IFERROR(VLOOKUP(Таблица1[[#This Row],[Order ID]],Таблица4[],2,FALSE),0))*1</f>
        <v>1</v>
      </c>
      <c r="Y4729" s="19">
        <f>IF(SUMPRODUCT(($F$2:$F4729=F4729)*1)&gt;1,0,1)</f>
        <v>0</v>
      </c>
    </row>
    <row r="4730" spans="1:25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9" t="str">
        <f>VLOOKUP(Таблица1[[#This Row],[Region]],Таблица5[],2,FALSE)</f>
        <v>Anna Andreadi</v>
      </c>
      <c r="W4730" s="19" t="str">
        <f>IFERROR(VLOOKUP(Таблица1[[#This Row],[Order ID]],Таблица4[],2,FALSE),"")</f>
        <v/>
      </c>
      <c r="X4730" s="19">
        <f>NOT(IFERROR(VLOOKUP(Таблица1[[#This Row],[Order ID]],Таблица4[],2,FALSE),0))*1</f>
        <v>1</v>
      </c>
      <c r="Y4730" s="19">
        <f>IF(SUMPRODUCT(($F$2:$F4730=F4730)*1)&gt;1,0,1)</f>
        <v>0</v>
      </c>
    </row>
    <row r="4731" spans="1:25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9" t="str">
        <f>VLOOKUP(Таблица1[[#This Row],[Region]],Таблица5[],2,FALSE)</f>
        <v>Kelly Williams</v>
      </c>
      <c r="W4731" s="19" t="str">
        <f>IFERROR(VLOOKUP(Таблица1[[#This Row],[Order ID]],Таблица4[],2,FALSE),"")</f>
        <v/>
      </c>
      <c r="X4731" s="19">
        <f>NOT(IFERROR(VLOOKUP(Таблица1[[#This Row],[Order ID]],Таблица4[],2,FALSE),0))*1</f>
        <v>1</v>
      </c>
      <c r="Y4731" s="19">
        <f>IF(SUMPRODUCT(($F$2:$F4731=F4731)*1)&gt;1,0,1)</f>
        <v>0</v>
      </c>
    </row>
    <row r="4732" spans="1:25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9" t="str">
        <f>VLOOKUP(Таблица1[[#This Row],[Region]],Таблица5[],2,FALSE)</f>
        <v>Anna Andreadi</v>
      </c>
      <c r="W4732" s="19" t="str">
        <f>IFERROR(VLOOKUP(Таблица1[[#This Row],[Order ID]],Таблица4[],2,FALSE),"")</f>
        <v/>
      </c>
      <c r="X4732" s="19">
        <f>NOT(IFERROR(VLOOKUP(Таблица1[[#This Row],[Order ID]],Таблица4[],2,FALSE),0))*1</f>
        <v>1</v>
      </c>
      <c r="Y4732" s="19">
        <f>IF(SUMPRODUCT(($F$2:$F4732=F4732)*1)&gt;1,0,1)</f>
        <v>0</v>
      </c>
    </row>
    <row r="4733" spans="1:25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9" t="str">
        <f>VLOOKUP(Таблица1[[#This Row],[Region]],Таблица5[],2,FALSE)</f>
        <v>Anna Andreadi</v>
      </c>
      <c r="W4733" s="19" t="str">
        <f>IFERROR(VLOOKUP(Таблица1[[#This Row],[Order ID]],Таблица4[],2,FALSE),"")</f>
        <v/>
      </c>
      <c r="X4733" s="19">
        <f>NOT(IFERROR(VLOOKUP(Таблица1[[#This Row],[Order ID]],Таблица4[],2,FALSE),0))*1</f>
        <v>1</v>
      </c>
      <c r="Y4733" s="19">
        <f>IF(SUMPRODUCT(($F$2:$F4733=F4733)*1)&gt;1,0,1)</f>
        <v>0</v>
      </c>
    </row>
    <row r="4734" spans="1:25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9" t="str">
        <f>VLOOKUP(Таблица1[[#This Row],[Region]],Таблица5[],2,FALSE)</f>
        <v>Anna Andreadi</v>
      </c>
      <c r="W4734" s="19" t="str">
        <f>IFERROR(VLOOKUP(Таблица1[[#This Row],[Order ID]],Таблица4[],2,FALSE),"")</f>
        <v/>
      </c>
      <c r="X4734" s="19">
        <f>NOT(IFERROR(VLOOKUP(Таблица1[[#This Row],[Order ID]],Таблица4[],2,FALSE),0))*1</f>
        <v>1</v>
      </c>
      <c r="Y4734" s="19">
        <f>IF(SUMPRODUCT(($F$2:$F4734=F4734)*1)&gt;1,0,1)</f>
        <v>0</v>
      </c>
    </row>
    <row r="4735" spans="1:25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9" t="str">
        <f>VLOOKUP(Таблица1[[#This Row],[Region]],Таблица5[],2,FALSE)</f>
        <v>Anna Andreadi</v>
      </c>
      <c r="W4735" s="19" t="str">
        <f>IFERROR(VLOOKUP(Таблица1[[#This Row],[Order ID]],Таблица4[],2,FALSE),"")</f>
        <v/>
      </c>
      <c r="X4735" s="19">
        <f>NOT(IFERROR(VLOOKUP(Таблица1[[#This Row],[Order ID]],Таблица4[],2,FALSE),0))*1</f>
        <v>1</v>
      </c>
      <c r="Y4735" s="19">
        <f>IF(SUMPRODUCT(($F$2:$F4735=F4735)*1)&gt;1,0,1)</f>
        <v>0</v>
      </c>
    </row>
    <row r="4736" spans="1:25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9" t="str">
        <f>VLOOKUP(Таблица1[[#This Row],[Region]],Таблица5[],2,FALSE)</f>
        <v>Chuck Magee</v>
      </c>
      <c r="W4736" s="19" t="str">
        <f>IFERROR(VLOOKUP(Таблица1[[#This Row],[Order ID]],Таблица4[],2,FALSE),"")</f>
        <v/>
      </c>
      <c r="X4736" s="19">
        <f>NOT(IFERROR(VLOOKUP(Таблица1[[#This Row],[Order ID]],Таблица4[],2,FALSE),0))*1</f>
        <v>1</v>
      </c>
      <c r="Y4736" s="19">
        <f>IF(SUMPRODUCT(($F$2:$F4736=F4736)*1)&gt;1,0,1)</f>
        <v>0</v>
      </c>
    </row>
    <row r="4737" spans="1:25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9" t="str">
        <f>VLOOKUP(Таблица1[[#This Row],[Region]],Таблица5[],2,FALSE)</f>
        <v>Chuck Magee</v>
      </c>
      <c r="W4737" s="19" t="str">
        <f>IFERROR(VLOOKUP(Таблица1[[#This Row],[Order ID]],Таблица4[],2,FALSE),"")</f>
        <v/>
      </c>
      <c r="X4737" s="19">
        <f>NOT(IFERROR(VLOOKUP(Таблица1[[#This Row],[Order ID]],Таблица4[],2,FALSE),0))*1</f>
        <v>1</v>
      </c>
      <c r="Y4737" s="19">
        <f>IF(SUMPRODUCT(($F$2:$F4737=F4737)*1)&gt;1,0,1)</f>
        <v>0</v>
      </c>
    </row>
    <row r="4738" spans="1:25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9" t="str">
        <f>VLOOKUP(Таблица1[[#This Row],[Region]],Таблица5[],2,FALSE)</f>
        <v>Chuck Magee</v>
      </c>
      <c r="W4738" s="19" t="str">
        <f>IFERROR(VLOOKUP(Таблица1[[#This Row],[Order ID]],Таблица4[],2,FALSE),"")</f>
        <v/>
      </c>
      <c r="X4738" s="19">
        <f>NOT(IFERROR(VLOOKUP(Таблица1[[#This Row],[Order ID]],Таблица4[],2,FALSE),0))*1</f>
        <v>1</v>
      </c>
      <c r="Y4738" s="19">
        <f>IF(SUMPRODUCT(($F$2:$F4738=F4738)*1)&gt;1,0,1)</f>
        <v>0</v>
      </c>
    </row>
    <row r="4739" spans="1:25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9" t="str">
        <f>VLOOKUP(Таблица1[[#This Row],[Region]],Таблица5[],2,FALSE)</f>
        <v>Chuck Magee</v>
      </c>
      <c r="W4739" s="19" t="str">
        <f>IFERROR(VLOOKUP(Таблица1[[#This Row],[Order ID]],Таблица4[],2,FALSE),"")</f>
        <v/>
      </c>
      <c r="X4739" s="19">
        <f>NOT(IFERROR(VLOOKUP(Таблица1[[#This Row],[Order ID]],Таблица4[],2,FALSE),0))*1</f>
        <v>1</v>
      </c>
      <c r="Y4739" s="19">
        <f>IF(SUMPRODUCT(($F$2:$F4739=F4739)*1)&gt;1,0,1)</f>
        <v>0</v>
      </c>
    </row>
    <row r="4740" spans="1:25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9" t="str">
        <f>VLOOKUP(Таблица1[[#This Row],[Region]],Таблица5[],2,FALSE)</f>
        <v>Anna Andreadi</v>
      </c>
      <c r="W4740" s="19" t="str">
        <f>IFERROR(VLOOKUP(Таблица1[[#This Row],[Order ID]],Таблица4[],2,FALSE),"")</f>
        <v/>
      </c>
      <c r="X4740" s="19">
        <f>NOT(IFERROR(VLOOKUP(Таблица1[[#This Row],[Order ID]],Таблица4[],2,FALSE),0))*1</f>
        <v>1</v>
      </c>
      <c r="Y4740" s="19">
        <f>IF(SUMPRODUCT(($F$2:$F4740=F4740)*1)&gt;1,0,1)</f>
        <v>0</v>
      </c>
    </row>
    <row r="4741" spans="1:25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9" t="str">
        <f>VLOOKUP(Таблица1[[#This Row],[Region]],Таблица5[],2,FALSE)</f>
        <v>Anna Andreadi</v>
      </c>
      <c r="W4741" s="19" t="str">
        <f>IFERROR(VLOOKUP(Таблица1[[#This Row],[Order ID]],Таблица4[],2,FALSE),"")</f>
        <v/>
      </c>
      <c r="X4741" s="19">
        <f>NOT(IFERROR(VLOOKUP(Таблица1[[#This Row],[Order ID]],Таблица4[],2,FALSE),0))*1</f>
        <v>1</v>
      </c>
      <c r="Y4741" s="19">
        <f>IF(SUMPRODUCT(($F$2:$F4741=F4741)*1)&gt;1,0,1)</f>
        <v>0</v>
      </c>
    </row>
    <row r="4742" spans="1:25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9" t="str">
        <f>VLOOKUP(Таблица1[[#This Row],[Region]],Таблица5[],2,FALSE)</f>
        <v>Anna Andreadi</v>
      </c>
      <c r="W4742" s="19" t="str">
        <f>IFERROR(VLOOKUP(Таблица1[[#This Row],[Order ID]],Таблица4[],2,FALSE),"")</f>
        <v/>
      </c>
      <c r="X4742" s="19">
        <f>NOT(IFERROR(VLOOKUP(Таблица1[[#This Row],[Order ID]],Таблица4[],2,FALSE),0))*1</f>
        <v>1</v>
      </c>
      <c r="Y4742" s="19">
        <f>IF(SUMPRODUCT(($F$2:$F4742=F4742)*1)&gt;1,0,1)</f>
        <v>0</v>
      </c>
    </row>
    <row r="4743" spans="1:25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9" t="str">
        <f>VLOOKUP(Таблица1[[#This Row],[Region]],Таблица5[],2,FALSE)</f>
        <v>Anna Andreadi</v>
      </c>
      <c r="W4743" s="19" t="str">
        <f>IFERROR(VLOOKUP(Таблица1[[#This Row],[Order ID]],Таблица4[],2,FALSE),"")</f>
        <v/>
      </c>
      <c r="X4743" s="19">
        <f>NOT(IFERROR(VLOOKUP(Таблица1[[#This Row],[Order ID]],Таблица4[],2,FALSE),0))*1</f>
        <v>1</v>
      </c>
      <c r="Y4743" s="19">
        <f>IF(SUMPRODUCT(($F$2:$F4743=F4743)*1)&gt;1,0,1)</f>
        <v>0</v>
      </c>
    </row>
    <row r="4744" spans="1:25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9" t="str">
        <f>VLOOKUP(Таблица1[[#This Row],[Region]],Таблица5[],2,FALSE)</f>
        <v>Anna Andreadi</v>
      </c>
      <c r="W4744" s="19" t="str">
        <f>IFERROR(VLOOKUP(Таблица1[[#This Row],[Order ID]],Таблица4[],2,FALSE),"")</f>
        <v/>
      </c>
      <c r="X4744" s="19">
        <f>NOT(IFERROR(VLOOKUP(Таблица1[[#This Row],[Order ID]],Таблица4[],2,FALSE),0))*1</f>
        <v>1</v>
      </c>
      <c r="Y4744" s="19">
        <f>IF(SUMPRODUCT(($F$2:$F4744=F4744)*1)&gt;1,0,1)</f>
        <v>0</v>
      </c>
    </row>
    <row r="4745" spans="1:25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9" t="str">
        <f>VLOOKUP(Таблица1[[#This Row],[Region]],Таблица5[],2,FALSE)</f>
        <v>Kelly Williams</v>
      </c>
      <c r="W4745" s="19" t="str">
        <f>IFERROR(VLOOKUP(Таблица1[[#This Row],[Order ID]],Таблица4[],2,FALSE),"")</f>
        <v/>
      </c>
      <c r="X4745" s="19">
        <f>NOT(IFERROR(VLOOKUP(Таблица1[[#This Row],[Order ID]],Таблица4[],2,FALSE),0))*1</f>
        <v>1</v>
      </c>
      <c r="Y4745" s="19">
        <f>IF(SUMPRODUCT(($F$2:$F4745=F4745)*1)&gt;1,0,1)</f>
        <v>0</v>
      </c>
    </row>
    <row r="4746" spans="1:25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9" t="str">
        <f>VLOOKUP(Таблица1[[#This Row],[Region]],Таблица5[],2,FALSE)</f>
        <v>Kelly Williams</v>
      </c>
      <c r="W4746" s="19" t="str">
        <f>IFERROR(VLOOKUP(Таблица1[[#This Row],[Order ID]],Таблица4[],2,FALSE),"")</f>
        <v/>
      </c>
      <c r="X4746" s="19">
        <f>NOT(IFERROR(VLOOKUP(Таблица1[[#This Row],[Order ID]],Таблица4[],2,FALSE),0))*1</f>
        <v>1</v>
      </c>
      <c r="Y4746" s="19">
        <f>IF(SUMPRODUCT(($F$2:$F4746=F4746)*1)&gt;1,0,1)</f>
        <v>0</v>
      </c>
    </row>
    <row r="4747" spans="1:25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9" t="str">
        <f>VLOOKUP(Таблица1[[#This Row],[Region]],Таблица5[],2,FALSE)</f>
        <v>Kelly Williams</v>
      </c>
      <c r="W4747" s="19" t="str">
        <f>IFERROR(VLOOKUP(Таблица1[[#This Row],[Order ID]],Таблица4[],2,FALSE),"")</f>
        <v/>
      </c>
      <c r="X4747" s="19">
        <f>NOT(IFERROR(VLOOKUP(Таблица1[[#This Row],[Order ID]],Таблица4[],2,FALSE),0))*1</f>
        <v>1</v>
      </c>
      <c r="Y4747" s="19">
        <f>IF(SUMPRODUCT(($F$2:$F4747=F4747)*1)&gt;1,0,1)</f>
        <v>0</v>
      </c>
    </row>
    <row r="4748" spans="1:25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9" t="str">
        <f>VLOOKUP(Таблица1[[#This Row],[Region]],Таблица5[],2,FALSE)</f>
        <v>Kelly Williams</v>
      </c>
      <c r="W4748" s="19" t="str">
        <f>IFERROR(VLOOKUP(Таблица1[[#This Row],[Order ID]],Таблица4[],2,FALSE),"")</f>
        <v/>
      </c>
      <c r="X4748" s="19">
        <f>NOT(IFERROR(VLOOKUP(Таблица1[[#This Row],[Order ID]],Таблица4[],2,FALSE),0))*1</f>
        <v>1</v>
      </c>
      <c r="Y4748" s="19">
        <f>IF(SUMPRODUCT(($F$2:$F4748=F4748)*1)&gt;1,0,1)</f>
        <v>0</v>
      </c>
    </row>
    <row r="4749" spans="1:25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9" t="str">
        <f>VLOOKUP(Таблица1[[#This Row],[Region]],Таблица5[],2,FALSE)</f>
        <v>Anna Andreadi</v>
      </c>
      <c r="W4749" s="19" t="str">
        <f>IFERROR(VLOOKUP(Таблица1[[#This Row],[Order ID]],Таблица4[],2,FALSE),"")</f>
        <v/>
      </c>
      <c r="X4749" s="19">
        <f>NOT(IFERROR(VLOOKUP(Таблица1[[#This Row],[Order ID]],Таблица4[],2,FALSE),0))*1</f>
        <v>1</v>
      </c>
      <c r="Y4749" s="19">
        <f>IF(SUMPRODUCT(($F$2:$F4749=F4749)*1)&gt;1,0,1)</f>
        <v>0</v>
      </c>
    </row>
    <row r="4750" spans="1:25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9" t="str">
        <f>VLOOKUP(Таблица1[[#This Row],[Region]],Таблица5[],2,FALSE)</f>
        <v>Anna Andreadi</v>
      </c>
      <c r="W4750" s="19" t="str">
        <f>IFERROR(VLOOKUP(Таблица1[[#This Row],[Order ID]],Таблица4[],2,FALSE),"")</f>
        <v/>
      </c>
      <c r="X4750" s="19">
        <f>NOT(IFERROR(VLOOKUP(Таблица1[[#This Row],[Order ID]],Таблица4[],2,FALSE),0))*1</f>
        <v>1</v>
      </c>
      <c r="Y4750" s="19">
        <f>IF(SUMPRODUCT(($F$2:$F4750=F4750)*1)&gt;1,0,1)</f>
        <v>0</v>
      </c>
    </row>
    <row r="4751" spans="1:25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9" t="str">
        <f>VLOOKUP(Таблица1[[#This Row],[Region]],Таблица5[],2,FALSE)</f>
        <v>Anna Andreadi</v>
      </c>
      <c r="W4751" s="19">
        <f>IFERROR(VLOOKUP(Таблица1[[#This Row],[Order ID]],Таблица4[],2,FALSE),"")</f>
        <v>1</v>
      </c>
      <c r="X4751" s="19">
        <f>NOT(IFERROR(VLOOKUP(Таблица1[[#This Row],[Order ID]],Таблица4[],2,FALSE),0))*1</f>
        <v>0</v>
      </c>
      <c r="Y4751" s="19">
        <f>IF(SUMPRODUCT(($F$2:$F4751=F4751)*1)&gt;1,0,1)</f>
        <v>0</v>
      </c>
    </row>
    <row r="4752" spans="1:25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9" t="str">
        <f>VLOOKUP(Таблица1[[#This Row],[Region]],Таблица5[],2,FALSE)</f>
        <v>Anna Andreadi</v>
      </c>
      <c r="W4752" s="19" t="str">
        <f>IFERROR(VLOOKUP(Таблица1[[#This Row],[Order ID]],Таблица4[],2,FALSE),"")</f>
        <v/>
      </c>
      <c r="X4752" s="19">
        <f>NOT(IFERROR(VLOOKUP(Таблица1[[#This Row],[Order ID]],Таблица4[],2,FALSE),0))*1</f>
        <v>1</v>
      </c>
      <c r="Y4752" s="19">
        <f>IF(SUMPRODUCT(($F$2:$F4752=F4752)*1)&gt;1,0,1)</f>
        <v>0</v>
      </c>
    </row>
    <row r="4753" spans="1:25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9" t="str">
        <f>VLOOKUP(Таблица1[[#This Row],[Region]],Таблица5[],2,FALSE)</f>
        <v>Cassandra Brandow</v>
      </c>
      <c r="W4753" s="19" t="str">
        <f>IFERROR(VLOOKUP(Таблица1[[#This Row],[Order ID]],Таблица4[],2,FALSE),"")</f>
        <v/>
      </c>
      <c r="X4753" s="19">
        <f>NOT(IFERROR(VLOOKUP(Таблица1[[#This Row],[Order ID]],Таблица4[],2,FALSE),0))*1</f>
        <v>1</v>
      </c>
      <c r="Y4753" s="19">
        <f>IF(SUMPRODUCT(($F$2:$F4753=F4753)*1)&gt;1,0,1)</f>
        <v>0</v>
      </c>
    </row>
    <row r="4754" spans="1:25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9" t="str">
        <f>VLOOKUP(Таблица1[[#This Row],[Region]],Таблица5[],2,FALSE)</f>
        <v>Cassandra Brandow</v>
      </c>
      <c r="W4754" s="19" t="str">
        <f>IFERROR(VLOOKUP(Таблица1[[#This Row],[Order ID]],Таблица4[],2,FALSE),"")</f>
        <v/>
      </c>
      <c r="X4754" s="19">
        <f>NOT(IFERROR(VLOOKUP(Таблица1[[#This Row],[Order ID]],Таблица4[],2,FALSE),0))*1</f>
        <v>1</v>
      </c>
      <c r="Y4754" s="19">
        <f>IF(SUMPRODUCT(($F$2:$F4754=F4754)*1)&gt;1,0,1)</f>
        <v>0</v>
      </c>
    </row>
    <row r="4755" spans="1:25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9" t="str">
        <f>VLOOKUP(Таблица1[[#This Row],[Region]],Таблица5[],2,FALSE)</f>
        <v>Kelly Williams</v>
      </c>
      <c r="W4755" s="19" t="str">
        <f>IFERROR(VLOOKUP(Таблица1[[#This Row],[Order ID]],Таблица4[],2,FALSE),"")</f>
        <v/>
      </c>
      <c r="X4755" s="19">
        <f>NOT(IFERROR(VLOOKUP(Таблица1[[#This Row],[Order ID]],Таблица4[],2,FALSE),0))*1</f>
        <v>1</v>
      </c>
      <c r="Y4755" s="19">
        <f>IF(SUMPRODUCT(($F$2:$F4755=F4755)*1)&gt;1,0,1)</f>
        <v>0</v>
      </c>
    </row>
    <row r="4756" spans="1:25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9" t="str">
        <f>VLOOKUP(Таблица1[[#This Row],[Region]],Таблица5[],2,FALSE)</f>
        <v>Cassandra Brandow</v>
      </c>
      <c r="W4756" s="19" t="str">
        <f>IFERROR(VLOOKUP(Таблица1[[#This Row],[Order ID]],Таблица4[],2,FALSE),"")</f>
        <v/>
      </c>
      <c r="X4756" s="19">
        <f>NOT(IFERROR(VLOOKUP(Таблица1[[#This Row],[Order ID]],Таблица4[],2,FALSE),0))*1</f>
        <v>1</v>
      </c>
      <c r="Y4756" s="19">
        <f>IF(SUMPRODUCT(($F$2:$F4756=F4756)*1)&gt;1,0,1)</f>
        <v>0</v>
      </c>
    </row>
    <row r="4757" spans="1:25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9" t="str">
        <f>VLOOKUP(Таблица1[[#This Row],[Region]],Таблица5[],2,FALSE)</f>
        <v>Cassandra Brandow</v>
      </c>
      <c r="W4757" s="19" t="str">
        <f>IFERROR(VLOOKUP(Таблица1[[#This Row],[Order ID]],Таблица4[],2,FALSE),"")</f>
        <v/>
      </c>
      <c r="X4757" s="19">
        <f>NOT(IFERROR(VLOOKUP(Таблица1[[#This Row],[Order ID]],Таблица4[],2,FALSE),0))*1</f>
        <v>1</v>
      </c>
      <c r="Y4757" s="19">
        <f>IF(SUMPRODUCT(($F$2:$F4757=F4757)*1)&gt;1,0,1)</f>
        <v>0</v>
      </c>
    </row>
    <row r="4758" spans="1:25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9" t="str">
        <f>VLOOKUP(Таблица1[[#This Row],[Region]],Таблица5[],2,FALSE)</f>
        <v>Chuck Magee</v>
      </c>
      <c r="W4758" s="19" t="str">
        <f>IFERROR(VLOOKUP(Таблица1[[#This Row],[Order ID]],Таблица4[],2,FALSE),"")</f>
        <v/>
      </c>
      <c r="X4758" s="19">
        <f>NOT(IFERROR(VLOOKUP(Таблица1[[#This Row],[Order ID]],Таблица4[],2,FALSE),0))*1</f>
        <v>1</v>
      </c>
      <c r="Y4758" s="19">
        <f>IF(SUMPRODUCT(($F$2:$F4758=F4758)*1)&gt;1,0,1)</f>
        <v>0</v>
      </c>
    </row>
    <row r="4759" spans="1:25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9" t="str">
        <f>VLOOKUP(Таблица1[[#This Row],[Region]],Таблица5[],2,FALSE)</f>
        <v>Kelly Williams</v>
      </c>
      <c r="W4759" s="19" t="str">
        <f>IFERROR(VLOOKUP(Таблица1[[#This Row],[Order ID]],Таблица4[],2,FALSE),"")</f>
        <v/>
      </c>
      <c r="X4759" s="19">
        <f>NOT(IFERROR(VLOOKUP(Таблица1[[#This Row],[Order ID]],Таблица4[],2,FALSE),0))*1</f>
        <v>1</v>
      </c>
      <c r="Y4759" s="19">
        <f>IF(SUMPRODUCT(($F$2:$F4759=F4759)*1)&gt;1,0,1)</f>
        <v>0</v>
      </c>
    </row>
    <row r="4760" spans="1:25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9" t="str">
        <f>VLOOKUP(Таблица1[[#This Row],[Region]],Таблица5[],2,FALSE)</f>
        <v>Chuck Magee</v>
      </c>
      <c r="W4760" s="19" t="str">
        <f>IFERROR(VLOOKUP(Таблица1[[#This Row],[Order ID]],Таблица4[],2,FALSE),"")</f>
        <v/>
      </c>
      <c r="X4760" s="19">
        <f>NOT(IFERROR(VLOOKUP(Таблица1[[#This Row],[Order ID]],Таблица4[],2,FALSE),0))*1</f>
        <v>1</v>
      </c>
      <c r="Y4760" s="19">
        <f>IF(SUMPRODUCT(($F$2:$F4760=F4760)*1)&gt;1,0,1)</f>
        <v>0</v>
      </c>
    </row>
    <row r="4761" spans="1:25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9" t="str">
        <f>VLOOKUP(Таблица1[[#This Row],[Region]],Таблица5[],2,FALSE)</f>
        <v>Chuck Magee</v>
      </c>
      <c r="W4761" s="19" t="str">
        <f>IFERROR(VLOOKUP(Таблица1[[#This Row],[Order ID]],Таблица4[],2,FALSE),"")</f>
        <v/>
      </c>
      <c r="X4761" s="19">
        <f>NOT(IFERROR(VLOOKUP(Таблица1[[#This Row],[Order ID]],Таблица4[],2,FALSE),0))*1</f>
        <v>1</v>
      </c>
      <c r="Y4761" s="19">
        <f>IF(SUMPRODUCT(($F$2:$F4761=F4761)*1)&gt;1,0,1)</f>
        <v>0</v>
      </c>
    </row>
    <row r="4762" spans="1:25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9" t="str">
        <f>VLOOKUP(Таблица1[[#This Row],[Region]],Таблица5[],2,FALSE)</f>
        <v>Chuck Magee</v>
      </c>
      <c r="W4762" s="19" t="str">
        <f>IFERROR(VLOOKUP(Таблица1[[#This Row],[Order ID]],Таблица4[],2,FALSE),"")</f>
        <v/>
      </c>
      <c r="X4762" s="19">
        <f>NOT(IFERROR(VLOOKUP(Таблица1[[#This Row],[Order ID]],Таблица4[],2,FALSE),0))*1</f>
        <v>1</v>
      </c>
      <c r="Y4762" s="19">
        <f>IF(SUMPRODUCT(($F$2:$F4762=F4762)*1)&gt;1,0,1)</f>
        <v>0</v>
      </c>
    </row>
    <row r="4763" spans="1:25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9" t="str">
        <f>VLOOKUP(Таблица1[[#This Row],[Region]],Таблица5[],2,FALSE)</f>
        <v>Chuck Magee</v>
      </c>
      <c r="W4763" s="19" t="str">
        <f>IFERROR(VLOOKUP(Таблица1[[#This Row],[Order ID]],Таблица4[],2,FALSE),"")</f>
        <v/>
      </c>
      <c r="X4763" s="19">
        <f>NOT(IFERROR(VLOOKUP(Таблица1[[#This Row],[Order ID]],Таблица4[],2,FALSE),0))*1</f>
        <v>1</v>
      </c>
      <c r="Y4763" s="19">
        <f>IF(SUMPRODUCT(($F$2:$F4763=F4763)*1)&gt;1,0,1)</f>
        <v>0</v>
      </c>
    </row>
    <row r="4764" spans="1:25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9" t="str">
        <f>VLOOKUP(Таблица1[[#This Row],[Region]],Таблица5[],2,FALSE)</f>
        <v>Chuck Magee</v>
      </c>
      <c r="W4764" s="19" t="str">
        <f>IFERROR(VLOOKUP(Таблица1[[#This Row],[Order ID]],Таблица4[],2,FALSE),"")</f>
        <v/>
      </c>
      <c r="X4764" s="19">
        <f>NOT(IFERROR(VLOOKUP(Таблица1[[#This Row],[Order ID]],Таблица4[],2,FALSE),0))*1</f>
        <v>1</v>
      </c>
      <c r="Y4764" s="19">
        <f>IF(SUMPRODUCT(($F$2:$F4764=F4764)*1)&gt;1,0,1)</f>
        <v>0</v>
      </c>
    </row>
    <row r="4765" spans="1:25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9" t="str">
        <f>VLOOKUP(Таблица1[[#This Row],[Region]],Таблица5[],2,FALSE)</f>
        <v>Anna Andreadi</v>
      </c>
      <c r="W4765" s="19" t="str">
        <f>IFERROR(VLOOKUP(Таблица1[[#This Row],[Order ID]],Таблица4[],2,FALSE),"")</f>
        <v/>
      </c>
      <c r="X4765" s="19">
        <f>NOT(IFERROR(VLOOKUP(Таблица1[[#This Row],[Order ID]],Таблица4[],2,FALSE),0))*1</f>
        <v>1</v>
      </c>
      <c r="Y4765" s="19">
        <f>IF(SUMPRODUCT(($F$2:$F4765=F4765)*1)&gt;1,0,1)</f>
        <v>0</v>
      </c>
    </row>
    <row r="4766" spans="1:25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9" t="str">
        <f>VLOOKUP(Таблица1[[#This Row],[Region]],Таблица5[],2,FALSE)</f>
        <v>Anna Andreadi</v>
      </c>
      <c r="W4766" s="19" t="str">
        <f>IFERROR(VLOOKUP(Таблица1[[#This Row],[Order ID]],Таблица4[],2,FALSE),"")</f>
        <v/>
      </c>
      <c r="X4766" s="19">
        <f>NOT(IFERROR(VLOOKUP(Таблица1[[#This Row],[Order ID]],Таблица4[],2,FALSE),0))*1</f>
        <v>1</v>
      </c>
      <c r="Y4766" s="19">
        <f>IF(SUMPRODUCT(($F$2:$F4766=F4766)*1)&gt;1,0,1)</f>
        <v>0</v>
      </c>
    </row>
    <row r="4767" spans="1:25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9" t="str">
        <f>VLOOKUP(Таблица1[[#This Row],[Region]],Таблица5[],2,FALSE)</f>
        <v>Chuck Magee</v>
      </c>
      <c r="W4767" s="19" t="str">
        <f>IFERROR(VLOOKUP(Таблица1[[#This Row],[Order ID]],Таблица4[],2,FALSE),"")</f>
        <v/>
      </c>
      <c r="X4767" s="19">
        <f>NOT(IFERROR(VLOOKUP(Таблица1[[#This Row],[Order ID]],Таблица4[],2,FALSE),0))*1</f>
        <v>1</v>
      </c>
      <c r="Y4767" s="19">
        <f>IF(SUMPRODUCT(($F$2:$F4767=F4767)*1)&gt;1,0,1)</f>
        <v>0</v>
      </c>
    </row>
    <row r="4768" spans="1:25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9" t="str">
        <f>VLOOKUP(Таблица1[[#This Row],[Region]],Таблица5[],2,FALSE)</f>
        <v>Kelly Williams</v>
      </c>
      <c r="W4768" s="19" t="str">
        <f>IFERROR(VLOOKUP(Таблица1[[#This Row],[Order ID]],Таблица4[],2,FALSE),"")</f>
        <v/>
      </c>
      <c r="X4768" s="19">
        <f>NOT(IFERROR(VLOOKUP(Таблица1[[#This Row],[Order ID]],Таблица4[],2,FALSE),0))*1</f>
        <v>1</v>
      </c>
      <c r="Y4768" s="19">
        <f>IF(SUMPRODUCT(($F$2:$F4768=F4768)*1)&gt;1,0,1)</f>
        <v>0</v>
      </c>
    </row>
    <row r="4769" spans="1:25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9" t="str">
        <f>VLOOKUP(Таблица1[[#This Row],[Region]],Таблица5[],2,FALSE)</f>
        <v>Kelly Williams</v>
      </c>
      <c r="W4769" s="19" t="str">
        <f>IFERROR(VLOOKUP(Таблица1[[#This Row],[Order ID]],Таблица4[],2,FALSE),"")</f>
        <v/>
      </c>
      <c r="X4769" s="19">
        <f>NOT(IFERROR(VLOOKUP(Таблица1[[#This Row],[Order ID]],Таблица4[],2,FALSE),0))*1</f>
        <v>1</v>
      </c>
      <c r="Y4769" s="19">
        <f>IF(SUMPRODUCT(($F$2:$F4769=F4769)*1)&gt;1,0,1)</f>
        <v>0</v>
      </c>
    </row>
    <row r="4770" spans="1:25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9" t="str">
        <f>VLOOKUP(Таблица1[[#This Row],[Region]],Таблица5[],2,FALSE)</f>
        <v>Cassandra Brandow</v>
      </c>
      <c r="W4770" s="19" t="str">
        <f>IFERROR(VLOOKUP(Таблица1[[#This Row],[Order ID]],Таблица4[],2,FALSE),"")</f>
        <v/>
      </c>
      <c r="X4770" s="19">
        <f>NOT(IFERROR(VLOOKUP(Таблица1[[#This Row],[Order ID]],Таблица4[],2,FALSE),0))*1</f>
        <v>1</v>
      </c>
      <c r="Y4770" s="19">
        <f>IF(SUMPRODUCT(($F$2:$F4770=F4770)*1)&gt;1,0,1)</f>
        <v>1</v>
      </c>
    </row>
    <row r="4771" spans="1:25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9" t="str">
        <f>VLOOKUP(Таблица1[[#This Row],[Region]],Таблица5[],2,FALSE)</f>
        <v>Anna Andreadi</v>
      </c>
      <c r="W4771" s="19" t="str">
        <f>IFERROR(VLOOKUP(Таблица1[[#This Row],[Order ID]],Таблица4[],2,FALSE),"")</f>
        <v/>
      </c>
      <c r="X4771" s="19">
        <f>NOT(IFERROR(VLOOKUP(Таблица1[[#This Row],[Order ID]],Таблица4[],2,FALSE),0))*1</f>
        <v>1</v>
      </c>
      <c r="Y4771" s="19">
        <f>IF(SUMPRODUCT(($F$2:$F4771=F4771)*1)&gt;1,0,1)</f>
        <v>0</v>
      </c>
    </row>
    <row r="4772" spans="1:25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9" t="str">
        <f>VLOOKUP(Таблица1[[#This Row],[Region]],Таблица5[],2,FALSE)</f>
        <v>Anna Andreadi</v>
      </c>
      <c r="W4772" s="19" t="str">
        <f>IFERROR(VLOOKUP(Таблица1[[#This Row],[Order ID]],Таблица4[],2,FALSE),"")</f>
        <v/>
      </c>
      <c r="X4772" s="19">
        <f>NOT(IFERROR(VLOOKUP(Таблица1[[#This Row],[Order ID]],Таблица4[],2,FALSE),0))*1</f>
        <v>1</v>
      </c>
      <c r="Y4772" s="19">
        <f>IF(SUMPRODUCT(($F$2:$F4772=F4772)*1)&gt;1,0,1)</f>
        <v>0</v>
      </c>
    </row>
    <row r="4773" spans="1:25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9" t="str">
        <f>VLOOKUP(Таблица1[[#This Row],[Region]],Таблица5[],2,FALSE)</f>
        <v>Anna Andreadi</v>
      </c>
      <c r="W4773" s="19" t="str">
        <f>IFERROR(VLOOKUP(Таблица1[[#This Row],[Order ID]],Таблица4[],2,FALSE),"")</f>
        <v/>
      </c>
      <c r="X4773" s="19">
        <f>NOT(IFERROR(VLOOKUP(Таблица1[[#This Row],[Order ID]],Таблица4[],2,FALSE),0))*1</f>
        <v>1</v>
      </c>
      <c r="Y4773" s="19">
        <f>IF(SUMPRODUCT(($F$2:$F4773=F4773)*1)&gt;1,0,1)</f>
        <v>0</v>
      </c>
    </row>
    <row r="4774" spans="1:25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9" t="str">
        <f>VLOOKUP(Таблица1[[#This Row],[Region]],Таблица5[],2,FALSE)</f>
        <v>Kelly Williams</v>
      </c>
      <c r="W4774" s="19" t="str">
        <f>IFERROR(VLOOKUP(Таблица1[[#This Row],[Order ID]],Таблица4[],2,FALSE),"")</f>
        <v/>
      </c>
      <c r="X4774" s="19">
        <f>NOT(IFERROR(VLOOKUP(Таблица1[[#This Row],[Order ID]],Таблица4[],2,FALSE),0))*1</f>
        <v>1</v>
      </c>
      <c r="Y4774" s="19">
        <f>IF(SUMPRODUCT(($F$2:$F4774=F4774)*1)&gt;1,0,1)</f>
        <v>0</v>
      </c>
    </row>
    <row r="4775" spans="1:25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9" t="str">
        <f>VLOOKUP(Таблица1[[#This Row],[Region]],Таблица5[],2,FALSE)</f>
        <v>Kelly Williams</v>
      </c>
      <c r="W4775" s="19" t="str">
        <f>IFERROR(VLOOKUP(Таблица1[[#This Row],[Order ID]],Таблица4[],2,FALSE),"")</f>
        <v/>
      </c>
      <c r="X4775" s="19">
        <f>NOT(IFERROR(VLOOKUP(Таблица1[[#This Row],[Order ID]],Таблица4[],2,FALSE),0))*1</f>
        <v>1</v>
      </c>
      <c r="Y4775" s="19">
        <f>IF(SUMPRODUCT(($F$2:$F4775=F4775)*1)&gt;1,0,1)</f>
        <v>0</v>
      </c>
    </row>
    <row r="4776" spans="1:25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9" t="str">
        <f>VLOOKUP(Таблица1[[#This Row],[Region]],Таблица5[],2,FALSE)</f>
        <v>Kelly Williams</v>
      </c>
      <c r="W4776" s="19" t="str">
        <f>IFERROR(VLOOKUP(Таблица1[[#This Row],[Order ID]],Таблица4[],2,FALSE),"")</f>
        <v/>
      </c>
      <c r="X4776" s="19">
        <f>NOT(IFERROR(VLOOKUP(Таблица1[[#This Row],[Order ID]],Таблица4[],2,FALSE),0))*1</f>
        <v>1</v>
      </c>
      <c r="Y4776" s="19">
        <f>IF(SUMPRODUCT(($F$2:$F4776=F4776)*1)&gt;1,0,1)</f>
        <v>0</v>
      </c>
    </row>
    <row r="4777" spans="1:25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9" t="str">
        <f>VLOOKUP(Таблица1[[#This Row],[Region]],Таблица5[],2,FALSE)</f>
        <v>Anna Andreadi</v>
      </c>
      <c r="W4777" s="19" t="str">
        <f>IFERROR(VLOOKUP(Таблица1[[#This Row],[Order ID]],Таблица4[],2,FALSE),"")</f>
        <v/>
      </c>
      <c r="X4777" s="19">
        <f>NOT(IFERROR(VLOOKUP(Таблица1[[#This Row],[Order ID]],Таблица4[],2,FALSE),0))*1</f>
        <v>1</v>
      </c>
      <c r="Y4777" s="19">
        <f>IF(SUMPRODUCT(($F$2:$F4777=F4777)*1)&gt;1,0,1)</f>
        <v>0</v>
      </c>
    </row>
    <row r="4778" spans="1:25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9" t="str">
        <f>VLOOKUP(Таблица1[[#This Row],[Region]],Таблица5[],2,FALSE)</f>
        <v>Chuck Magee</v>
      </c>
      <c r="W4778" s="19" t="str">
        <f>IFERROR(VLOOKUP(Таблица1[[#This Row],[Order ID]],Таблица4[],2,FALSE),"")</f>
        <v/>
      </c>
      <c r="X4778" s="19">
        <f>NOT(IFERROR(VLOOKUP(Таблица1[[#This Row],[Order ID]],Таблица4[],2,FALSE),0))*1</f>
        <v>1</v>
      </c>
      <c r="Y4778" s="19">
        <f>IF(SUMPRODUCT(($F$2:$F4778=F4778)*1)&gt;1,0,1)</f>
        <v>0</v>
      </c>
    </row>
    <row r="4779" spans="1:25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9" t="str">
        <f>VLOOKUP(Таблица1[[#This Row],[Region]],Таблица5[],2,FALSE)</f>
        <v>Chuck Magee</v>
      </c>
      <c r="W4779" s="19" t="str">
        <f>IFERROR(VLOOKUP(Таблица1[[#This Row],[Order ID]],Таблица4[],2,FALSE),"")</f>
        <v/>
      </c>
      <c r="X4779" s="19">
        <f>NOT(IFERROR(VLOOKUP(Таблица1[[#This Row],[Order ID]],Таблица4[],2,FALSE),0))*1</f>
        <v>1</v>
      </c>
      <c r="Y4779" s="19">
        <f>IF(SUMPRODUCT(($F$2:$F4779=F4779)*1)&gt;1,0,1)</f>
        <v>0</v>
      </c>
    </row>
    <row r="4780" spans="1:25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9" t="str">
        <f>VLOOKUP(Таблица1[[#This Row],[Region]],Таблица5[],2,FALSE)</f>
        <v>Chuck Magee</v>
      </c>
      <c r="W4780" s="19">
        <f>IFERROR(VLOOKUP(Таблица1[[#This Row],[Order ID]],Таблица4[],2,FALSE),"")</f>
        <v>1</v>
      </c>
      <c r="X4780" s="19">
        <f>NOT(IFERROR(VLOOKUP(Таблица1[[#This Row],[Order ID]],Таблица4[],2,FALSE),0))*1</f>
        <v>0</v>
      </c>
      <c r="Y4780" s="19">
        <f>IF(SUMPRODUCT(($F$2:$F4780=F4780)*1)&gt;1,0,1)</f>
        <v>0</v>
      </c>
    </row>
    <row r="4781" spans="1:25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9" t="str">
        <f>VLOOKUP(Таблица1[[#This Row],[Region]],Таблица5[],2,FALSE)</f>
        <v>Chuck Magee</v>
      </c>
      <c r="W4781" s="19" t="str">
        <f>IFERROR(VLOOKUP(Таблица1[[#This Row],[Order ID]],Таблица4[],2,FALSE),"")</f>
        <v/>
      </c>
      <c r="X4781" s="19">
        <f>NOT(IFERROR(VLOOKUP(Таблица1[[#This Row],[Order ID]],Таблица4[],2,FALSE),0))*1</f>
        <v>1</v>
      </c>
      <c r="Y4781" s="19">
        <f>IF(SUMPRODUCT(($F$2:$F4781=F4781)*1)&gt;1,0,1)</f>
        <v>0</v>
      </c>
    </row>
    <row r="4782" spans="1:25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9" t="str">
        <f>VLOOKUP(Таблица1[[#This Row],[Region]],Таблица5[],2,FALSE)</f>
        <v>Kelly Williams</v>
      </c>
      <c r="W4782" s="19" t="str">
        <f>IFERROR(VLOOKUP(Таблица1[[#This Row],[Order ID]],Таблица4[],2,FALSE),"")</f>
        <v/>
      </c>
      <c r="X4782" s="19">
        <f>NOT(IFERROR(VLOOKUP(Таблица1[[#This Row],[Order ID]],Таблица4[],2,FALSE),0))*1</f>
        <v>1</v>
      </c>
      <c r="Y4782" s="19">
        <f>IF(SUMPRODUCT(($F$2:$F4782=F4782)*1)&gt;1,0,1)</f>
        <v>0</v>
      </c>
    </row>
    <row r="4783" spans="1:25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9" t="str">
        <f>VLOOKUP(Таблица1[[#This Row],[Region]],Таблица5[],2,FALSE)</f>
        <v>Kelly Williams</v>
      </c>
      <c r="W4783" s="19" t="str">
        <f>IFERROR(VLOOKUP(Таблица1[[#This Row],[Order ID]],Таблица4[],2,FALSE),"")</f>
        <v/>
      </c>
      <c r="X4783" s="19">
        <f>NOT(IFERROR(VLOOKUP(Таблица1[[#This Row],[Order ID]],Таблица4[],2,FALSE),0))*1</f>
        <v>1</v>
      </c>
      <c r="Y4783" s="19">
        <f>IF(SUMPRODUCT(($F$2:$F4783=F4783)*1)&gt;1,0,1)</f>
        <v>0</v>
      </c>
    </row>
    <row r="4784" spans="1:25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9" t="str">
        <f>VLOOKUP(Таблица1[[#This Row],[Region]],Таблица5[],2,FALSE)</f>
        <v>Kelly Williams</v>
      </c>
      <c r="W4784" s="19" t="str">
        <f>IFERROR(VLOOKUP(Таблица1[[#This Row],[Order ID]],Таблица4[],2,FALSE),"")</f>
        <v/>
      </c>
      <c r="X4784" s="19">
        <f>NOT(IFERROR(VLOOKUP(Таблица1[[#This Row],[Order ID]],Таблица4[],2,FALSE),0))*1</f>
        <v>1</v>
      </c>
      <c r="Y4784" s="19">
        <f>IF(SUMPRODUCT(($F$2:$F4784=F4784)*1)&gt;1,0,1)</f>
        <v>0</v>
      </c>
    </row>
    <row r="4785" spans="1:25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9" t="str">
        <f>VLOOKUP(Таблица1[[#This Row],[Region]],Таблица5[],2,FALSE)</f>
        <v>Kelly Williams</v>
      </c>
      <c r="W4785" s="19" t="str">
        <f>IFERROR(VLOOKUP(Таблица1[[#This Row],[Order ID]],Таблица4[],2,FALSE),"")</f>
        <v/>
      </c>
      <c r="X4785" s="19">
        <f>NOT(IFERROR(VLOOKUP(Таблица1[[#This Row],[Order ID]],Таблица4[],2,FALSE),0))*1</f>
        <v>1</v>
      </c>
      <c r="Y4785" s="19">
        <f>IF(SUMPRODUCT(($F$2:$F4785=F4785)*1)&gt;1,0,1)</f>
        <v>0</v>
      </c>
    </row>
    <row r="4786" spans="1:25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9" t="str">
        <f>VLOOKUP(Таблица1[[#This Row],[Region]],Таблица5[],2,FALSE)</f>
        <v>Anna Andreadi</v>
      </c>
      <c r="W4786" s="19" t="str">
        <f>IFERROR(VLOOKUP(Таблица1[[#This Row],[Order ID]],Таблица4[],2,FALSE),"")</f>
        <v/>
      </c>
      <c r="X4786" s="19">
        <f>NOT(IFERROR(VLOOKUP(Таблица1[[#This Row],[Order ID]],Таблица4[],2,FALSE),0))*1</f>
        <v>1</v>
      </c>
      <c r="Y4786" s="19">
        <f>IF(SUMPRODUCT(($F$2:$F4786=F4786)*1)&gt;1,0,1)</f>
        <v>0</v>
      </c>
    </row>
    <row r="4787" spans="1:25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9" t="str">
        <f>VLOOKUP(Таблица1[[#This Row],[Region]],Таблица5[],2,FALSE)</f>
        <v>Anna Andreadi</v>
      </c>
      <c r="W4787" s="19" t="str">
        <f>IFERROR(VLOOKUP(Таблица1[[#This Row],[Order ID]],Таблица4[],2,FALSE),"")</f>
        <v/>
      </c>
      <c r="X4787" s="19">
        <f>NOT(IFERROR(VLOOKUP(Таблица1[[#This Row],[Order ID]],Таблица4[],2,FALSE),0))*1</f>
        <v>1</v>
      </c>
      <c r="Y4787" s="19">
        <f>IF(SUMPRODUCT(($F$2:$F4787=F4787)*1)&gt;1,0,1)</f>
        <v>0</v>
      </c>
    </row>
    <row r="4788" spans="1:25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9" t="str">
        <f>VLOOKUP(Таблица1[[#This Row],[Region]],Таблица5[],2,FALSE)</f>
        <v>Anna Andreadi</v>
      </c>
      <c r="W4788" s="19" t="str">
        <f>IFERROR(VLOOKUP(Таблица1[[#This Row],[Order ID]],Таблица4[],2,FALSE),"")</f>
        <v/>
      </c>
      <c r="X4788" s="19">
        <f>NOT(IFERROR(VLOOKUP(Таблица1[[#This Row],[Order ID]],Таблица4[],2,FALSE),0))*1</f>
        <v>1</v>
      </c>
      <c r="Y4788" s="19">
        <f>IF(SUMPRODUCT(($F$2:$F4788=F4788)*1)&gt;1,0,1)</f>
        <v>0</v>
      </c>
    </row>
    <row r="4789" spans="1:25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9" t="str">
        <f>VLOOKUP(Таблица1[[#This Row],[Region]],Таблица5[],2,FALSE)</f>
        <v>Anna Andreadi</v>
      </c>
      <c r="W4789" s="19" t="str">
        <f>IFERROR(VLOOKUP(Таблица1[[#This Row],[Order ID]],Таблица4[],2,FALSE),"")</f>
        <v/>
      </c>
      <c r="X4789" s="19">
        <f>NOT(IFERROR(VLOOKUP(Таблица1[[#This Row],[Order ID]],Таблица4[],2,FALSE),0))*1</f>
        <v>1</v>
      </c>
      <c r="Y4789" s="19">
        <f>IF(SUMPRODUCT(($F$2:$F4789=F4789)*1)&gt;1,0,1)</f>
        <v>0</v>
      </c>
    </row>
    <row r="4790" spans="1:25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9" t="str">
        <f>VLOOKUP(Таблица1[[#This Row],[Region]],Таблица5[],2,FALSE)</f>
        <v>Anna Andreadi</v>
      </c>
      <c r="W4790" s="19" t="str">
        <f>IFERROR(VLOOKUP(Таблица1[[#This Row],[Order ID]],Таблица4[],2,FALSE),"")</f>
        <v/>
      </c>
      <c r="X4790" s="19">
        <f>NOT(IFERROR(VLOOKUP(Таблица1[[#This Row],[Order ID]],Таблица4[],2,FALSE),0))*1</f>
        <v>1</v>
      </c>
      <c r="Y4790" s="19">
        <f>IF(SUMPRODUCT(($F$2:$F4790=F4790)*1)&gt;1,0,1)</f>
        <v>0</v>
      </c>
    </row>
    <row r="4791" spans="1:25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9" t="str">
        <f>VLOOKUP(Таблица1[[#This Row],[Region]],Таблица5[],2,FALSE)</f>
        <v>Anna Andreadi</v>
      </c>
      <c r="W4791" s="19" t="str">
        <f>IFERROR(VLOOKUP(Таблица1[[#This Row],[Order ID]],Таблица4[],2,FALSE),"")</f>
        <v/>
      </c>
      <c r="X4791" s="19">
        <f>NOT(IFERROR(VLOOKUP(Таблица1[[#This Row],[Order ID]],Таблица4[],2,FALSE),0))*1</f>
        <v>1</v>
      </c>
      <c r="Y4791" s="19">
        <f>IF(SUMPRODUCT(($F$2:$F4791=F4791)*1)&gt;1,0,1)</f>
        <v>0</v>
      </c>
    </row>
    <row r="4792" spans="1:25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9" t="str">
        <f>VLOOKUP(Таблица1[[#This Row],[Region]],Таблица5[],2,FALSE)</f>
        <v>Anna Andreadi</v>
      </c>
      <c r="W4792" s="19" t="str">
        <f>IFERROR(VLOOKUP(Таблица1[[#This Row],[Order ID]],Таблица4[],2,FALSE),"")</f>
        <v/>
      </c>
      <c r="X4792" s="19">
        <f>NOT(IFERROR(VLOOKUP(Таблица1[[#This Row],[Order ID]],Таблица4[],2,FALSE),0))*1</f>
        <v>1</v>
      </c>
      <c r="Y4792" s="19">
        <f>IF(SUMPRODUCT(($F$2:$F4792=F4792)*1)&gt;1,0,1)</f>
        <v>0</v>
      </c>
    </row>
    <row r="4793" spans="1:25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9" t="str">
        <f>VLOOKUP(Таблица1[[#This Row],[Region]],Таблица5[],2,FALSE)</f>
        <v>Anna Andreadi</v>
      </c>
      <c r="W4793" s="19" t="str">
        <f>IFERROR(VLOOKUP(Таблица1[[#This Row],[Order ID]],Таблица4[],2,FALSE),"")</f>
        <v/>
      </c>
      <c r="X4793" s="19">
        <f>NOT(IFERROR(VLOOKUP(Таблица1[[#This Row],[Order ID]],Таблица4[],2,FALSE),0))*1</f>
        <v>1</v>
      </c>
      <c r="Y4793" s="19">
        <f>IF(SUMPRODUCT(($F$2:$F4793=F4793)*1)&gt;1,0,1)</f>
        <v>0</v>
      </c>
    </row>
    <row r="4794" spans="1:25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9" t="str">
        <f>VLOOKUP(Таблица1[[#This Row],[Region]],Таблица5[],2,FALSE)</f>
        <v>Anna Andreadi</v>
      </c>
      <c r="W4794" s="19" t="str">
        <f>IFERROR(VLOOKUP(Таблица1[[#This Row],[Order ID]],Таблица4[],2,FALSE),"")</f>
        <v/>
      </c>
      <c r="X4794" s="19">
        <f>NOT(IFERROR(VLOOKUP(Таблица1[[#This Row],[Order ID]],Таблица4[],2,FALSE),0))*1</f>
        <v>1</v>
      </c>
      <c r="Y4794" s="19">
        <f>IF(SUMPRODUCT(($F$2:$F4794=F4794)*1)&gt;1,0,1)</f>
        <v>0</v>
      </c>
    </row>
    <row r="4795" spans="1:25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9" t="str">
        <f>VLOOKUP(Таблица1[[#This Row],[Region]],Таблица5[],2,FALSE)</f>
        <v>Chuck Magee</v>
      </c>
      <c r="W4795" s="19" t="str">
        <f>IFERROR(VLOOKUP(Таблица1[[#This Row],[Order ID]],Таблица4[],2,FALSE),"")</f>
        <v/>
      </c>
      <c r="X4795" s="19">
        <f>NOT(IFERROR(VLOOKUP(Таблица1[[#This Row],[Order ID]],Таблица4[],2,FALSE),0))*1</f>
        <v>1</v>
      </c>
      <c r="Y4795" s="19">
        <f>IF(SUMPRODUCT(($F$2:$F4795=F4795)*1)&gt;1,0,1)</f>
        <v>0</v>
      </c>
    </row>
    <row r="4796" spans="1:25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9" t="str">
        <f>VLOOKUP(Таблица1[[#This Row],[Region]],Таблица5[],2,FALSE)</f>
        <v>Anna Andreadi</v>
      </c>
      <c r="W4796" s="19" t="str">
        <f>IFERROR(VLOOKUP(Таблица1[[#This Row],[Order ID]],Таблица4[],2,FALSE),"")</f>
        <v/>
      </c>
      <c r="X4796" s="19">
        <f>NOT(IFERROR(VLOOKUP(Таблица1[[#This Row],[Order ID]],Таблица4[],2,FALSE),0))*1</f>
        <v>1</v>
      </c>
      <c r="Y4796" s="19">
        <f>IF(SUMPRODUCT(($F$2:$F4796=F4796)*1)&gt;1,0,1)</f>
        <v>1</v>
      </c>
    </row>
    <row r="4797" spans="1:25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9" t="str">
        <f>VLOOKUP(Таблица1[[#This Row],[Region]],Таблица5[],2,FALSE)</f>
        <v>Cassandra Brandow</v>
      </c>
      <c r="W4797" s="19" t="str">
        <f>IFERROR(VLOOKUP(Таблица1[[#This Row],[Order ID]],Таблица4[],2,FALSE),"")</f>
        <v/>
      </c>
      <c r="X4797" s="19">
        <f>NOT(IFERROR(VLOOKUP(Таблица1[[#This Row],[Order ID]],Таблица4[],2,FALSE),0))*1</f>
        <v>1</v>
      </c>
      <c r="Y4797" s="19">
        <f>IF(SUMPRODUCT(($F$2:$F4797=F4797)*1)&gt;1,0,1)</f>
        <v>0</v>
      </c>
    </row>
    <row r="4798" spans="1:25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9" t="str">
        <f>VLOOKUP(Таблица1[[#This Row],[Region]],Таблица5[],2,FALSE)</f>
        <v>Cassandra Brandow</v>
      </c>
      <c r="W4798" s="19" t="str">
        <f>IFERROR(VLOOKUP(Таблица1[[#This Row],[Order ID]],Таблица4[],2,FALSE),"")</f>
        <v/>
      </c>
      <c r="X4798" s="19">
        <f>NOT(IFERROR(VLOOKUP(Таблица1[[#This Row],[Order ID]],Таблица4[],2,FALSE),0))*1</f>
        <v>1</v>
      </c>
      <c r="Y4798" s="19">
        <f>IF(SUMPRODUCT(($F$2:$F4798=F4798)*1)&gt;1,0,1)</f>
        <v>0</v>
      </c>
    </row>
    <row r="4799" spans="1:25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9" t="str">
        <f>VLOOKUP(Таблица1[[#This Row],[Region]],Таблица5[],2,FALSE)</f>
        <v>Cassandra Brandow</v>
      </c>
      <c r="W4799" s="19" t="str">
        <f>IFERROR(VLOOKUP(Таблица1[[#This Row],[Order ID]],Таблица4[],2,FALSE),"")</f>
        <v/>
      </c>
      <c r="X4799" s="19">
        <f>NOT(IFERROR(VLOOKUP(Таблица1[[#This Row],[Order ID]],Таблица4[],2,FALSE),0))*1</f>
        <v>1</v>
      </c>
      <c r="Y4799" s="19">
        <f>IF(SUMPRODUCT(($F$2:$F4799=F4799)*1)&gt;1,0,1)</f>
        <v>0</v>
      </c>
    </row>
    <row r="4800" spans="1:25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9" t="str">
        <f>VLOOKUP(Таблица1[[#This Row],[Region]],Таблица5[],2,FALSE)</f>
        <v>Cassandra Brandow</v>
      </c>
      <c r="W4800" s="19" t="str">
        <f>IFERROR(VLOOKUP(Таблица1[[#This Row],[Order ID]],Таблица4[],2,FALSE),"")</f>
        <v/>
      </c>
      <c r="X4800" s="19">
        <f>NOT(IFERROR(VLOOKUP(Таблица1[[#This Row],[Order ID]],Таблица4[],2,FALSE),0))*1</f>
        <v>1</v>
      </c>
      <c r="Y4800" s="19">
        <f>IF(SUMPRODUCT(($F$2:$F4800=F4800)*1)&gt;1,0,1)</f>
        <v>0</v>
      </c>
    </row>
    <row r="4801" spans="1:25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9" t="str">
        <f>VLOOKUP(Таблица1[[#This Row],[Region]],Таблица5[],2,FALSE)</f>
        <v>Cassandra Brandow</v>
      </c>
      <c r="W4801" s="19" t="str">
        <f>IFERROR(VLOOKUP(Таблица1[[#This Row],[Order ID]],Таблица4[],2,FALSE),"")</f>
        <v/>
      </c>
      <c r="X4801" s="19">
        <f>NOT(IFERROR(VLOOKUP(Таблица1[[#This Row],[Order ID]],Таблица4[],2,FALSE),0))*1</f>
        <v>1</v>
      </c>
      <c r="Y4801" s="19">
        <f>IF(SUMPRODUCT(($F$2:$F4801=F4801)*1)&gt;1,0,1)</f>
        <v>0</v>
      </c>
    </row>
    <row r="4802" spans="1:25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9" t="str">
        <f>VLOOKUP(Таблица1[[#This Row],[Region]],Таблица5[],2,FALSE)</f>
        <v>Cassandra Brandow</v>
      </c>
      <c r="W4802" s="19" t="str">
        <f>IFERROR(VLOOKUP(Таблица1[[#This Row],[Order ID]],Таблица4[],2,FALSE),"")</f>
        <v/>
      </c>
      <c r="X4802" s="19">
        <f>NOT(IFERROR(VLOOKUP(Таблица1[[#This Row],[Order ID]],Таблица4[],2,FALSE),0))*1</f>
        <v>1</v>
      </c>
      <c r="Y4802" s="19">
        <f>IF(SUMPRODUCT(($F$2:$F4802=F4802)*1)&gt;1,0,1)</f>
        <v>0</v>
      </c>
    </row>
    <row r="4803" spans="1:25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9" t="str">
        <f>VLOOKUP(Таблица1[[#This Row],[Region]],Таблица5[],2,FALSE)</f>
        <v>Cassandra Brandow</v>
      </c>
      <c r="W4803" s="19" t="str">
        <f>IFERROR(VLOOKUP(Таблица1[[#This Row],[Order ID]],Таблица4[],2,FALSE),"")</f>
        <v/>
      </c>
      <c r="X4803" s="19">
        <f>NOT(IFERROR(VLOOKUP(Таблица1[[#This Row],[Order ID]],Таблица4[],2,FALSE),0))*1</f>
        <v>1</v>
      </c>
      <c r="Y4803" s="19">
        <f>IF(SUMPRODUCT(($F$2:$F4803=F4803)*1)&gt;1,0,1)</f>
        <v>0</v>
      </c>
    </row>
    <row r="4804" spans="1:25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9" t="str">
        <f>VLOOKUP(Таблица1[[#This Row],[Region]],Таблица5[],2,FALSE)</f>
        <v>Cassandra Brandow</v>
      </c>
      <c r="W4804" s="19" t="str">
        <f>IFERROR(VLOOKUP(Таблица1[[#This Row],[Order ID]],Таблица4[],2,FALSE),"")</f>
        <v/>
      </c>
      <c r="X4804" s="19">
        <f>NOT(IFERROR(VLOOKUP(Таблица1[[#This Row],[Order ID]],Таблица4[],2,FALSE),0))*1</f>
        <v>1</v>
      </c>
      <c r="Y4804" s="19">
        <f>IF(SUMPRODUCT(($F$2:$F4804=F4804)*1)&gt;1,0,1)</f>
        <v>0</v>
      </c>
    </row>
    <row r="4805" spans="1:25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9" t="str">
        <f>VLOOKUP(Таблица1[[#This Row],[Region]],Таблица5[],2,FALSE)</f>
        <v>Chuck Magee</v>
      </c>
      <c r="W4805" s="19" t="str">
        <f>IFERROR(VLOOKUP(Таблица1[[#This Row],[Order ID]],Таблица4[],2,FALSE),"")</f>
        <v/>
      </c>
      <c r="X4805" s="19">
        <f>NOT(IFERROR(VLOOKUP(Таблица1[[#This Row],[Order ID]],Таблица4[],2,FALSE),0))*1</f>
        <v>1</v>
      </c>
      <c r="Y4805" s="19">
        <f>IF(SUMPRODUCT(($F$2:$F4805=F4805)*1)&gt;1,0,1)</f>
        <v>0</v>
      </c>
    </row>
    <row r="4806" spans="1:25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9" t="str">
        <f>VLOOKUP(Таблица1[[#This Row],[Region]],Таблица5[],2,FALSE)</f>
        <v>Chuck Magee</v>
      </c>
      <c r="W4806" s="19" t="str">
        <f>IFERROR(VLOOKUP(Таблица1[[#This Row],[Order ID]],Таблица4[],2,FALSE),"")</f>
        <v/>
      </c>
      <c r="X4806" s="19">
        <f>NOT(IFERROR(VLOOKUP(Таблица1[[#This Row],[Order ID]],Таблица4[],2,FALSE),0))*1</f>
        <v>1</v>
      </c>
      <c r="Y4806" s="19">
        <f>IF(SUMPRODUCT(($F$2:$F4806=F4806)*1)&gt;1,0,1)</f>
        <v>0</v>
      </c>
    </row>
    <row r="4807" spans="1:25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9" t="str">
        <f>VLOOKUP(Таблица1[[#This Row],[Region]],Таблица5[],2,FALSE)</f>
        <v>Anna Andreadi</v>
      </c>
      <c r="W4807" s="19" t="str">
        <f>IFERROR(VLOOKUP(Таблица1[[#This Row],[Order ID]],Таблица4[],2,FALSE),"")</f>
        <v/>
      </c>
      <c r="X4807" s="19">
        <f>NOT(IFERROR(VLOOKUP(Таблица1[[#This Row],[Order ID]],Таблица4[],2,FALSE),0))*1</f>
        <v>1</v>
      </c>
      <c r="Y4807" s="19">
        <f>IF(SUMPRODUCT(($F$2:$F4807=F4807)*1)&gt;1,0,1)</f>
        <v>0</v>
      </c>
    </row>
    <row r="4808" spans="1:25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9" t="str">
        <f>VLOOKUP(Таблица1[[#This Row],[Region]],Таблица5[],2,FALSE)</f>
        <v>Anna Andreadi</v>
      </c>
      <c r="W4808" s="19" t="str">
        <f>IFERROR(VLOOKUP(Таблица1[[#This Row],[Order ID]],Таблица4[],2,FALSE),"")</f>
        <v/>
      </c>
      <c r="X4808" s="19">
        <f>NOT(IFERROR(VLOOKUP(Таблица1[[#This Row],[Order ID]],Таблица4[],2,FALSE),0))*1</f>
        <v>1</v>
      </c>
      <c r="Y4808" s="19">
        <f>IF(SUMPRODUCT(($F$2:$F4808=F4808)*1)&gt;1,0,1)</f>
        <v>0</v>
      </c>
    </row>
    <row r="4809" spans="1:25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9" t="str">
        <f>VLOOKUP(Таблица1[[#This Row],[Region]],Таблица5[],2,FALSE)</f>
        <v>Anna Andreadi</v>
      </c>
      <c r="W4809" s="19" t="str">
        <f>IFERROR(VLOOKUP(Таблица1[[#This Row],[Order ID]],Таблица4[],2,FALSE),"")</f>
        <v/>
      </c>
      <c r="X4809" s="19">
        <f>NOT(IFERROR(VLOOKUP(Таблица1[[#This Row],[Order ID]],Таблица4[],2,FALSE),0))*1</f>
        <v>1</v>
      </c>
      <c r="Y4809" s="19">
        <f>IF(SUMPRODUCT(($F$2:$F4809=F4809)*1)&gt;1,0,1)</f>
        <v>0</v>
      </c>
    </row>
    <row r="4810" spans="1:25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9" t="str">
        <f>VLOOKUP(Таблица1[[#This Row],[Region]],Таблица5[],2,FALSE)</f>
        <v>Chuck Magee</v>
      </c>
      <c r="W4810" s="19" t="str">
        <f>IFERROR(VLOOKUP(Таблица1[[#This Row],[Order ID]],Таблица4[],2,FALSE),"")</f>
        <v/>
      </c>
      <c r="X4810" s="19">
        <f>NOT(IFERROR(VLOOKUP(Таблица1[[#This Row],[Order ID]],Таблица4[],2,FALSE),0))*1</f>
        <v>1</v>
      </c>
      <c r="Y4810" s="19">
        <f>IF(SUMPRODUCT(($F$2:$F4810=F4810)*1)&gt;1,0,1)</f>
        <v>0</v>
      </c>
    </row>
    <row r="4811" spans="1:25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9" t="str">
        <f>VLOOKUP(Таблица1[[#This Row],[Region]],Таблица5[],2,FALSE)</f>
        <v>Kelly Williams</v>
      </c>
      <c r="W4811" s="19" t="str">
        <f>IFERROR(VLOOKUP(Таблица1[[#This Row],[Order ID]],Таблица4[],2,FALSE),"")</f>
        <v/>
      </c>
      <c r="X4811" s="19">
        <f>NOT(IFERROR(VLOOKUP(Таблица1[[#This Row],[Order ID]],Таблица4[],2,FALSE),0))*1</f>
        <v>1</v>
      </c>
      <c r="Y4811" s="19">
        <f>IF(SUMPRODUCT(($F$2:$F4811=F4811)*1)&gt;1,0,1)</f>
        <v>0</v>
      </c>
    </row>
    <row r="4812" spans="1:25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9" t="str">
        <f>VLOOKUP(Таблица1[[#This Row],[Region]],Таблица5[],2,FALSE)</f>
        <v>Kelly Williams</v>
      </c>
      <c r="W4812" s="19" t="str">
        <f>IFERROR(VLOOKUP(Таблица1[[#This Row],[Order ID]],Таблица4[],2,FALSE),"")</f>
        <v/>
      </c>
      <c r="X4812" s="19">
        <f>NOT(IFERROR(VLOOKUP(Таблица1[[#This Row],[Order ID]],Таблица4[],2,FALSE),0))*1</f>
        <v>1</v>
      </c>
      <c r="Y4812" s="19">
        <f>IF(SUMPRODUCT(($F$2:$F4812=F4812)*1)&gt;1,0,1)</f>
        <v>0</v>
      </c>
    </row>
    <row r="4813" spans="1:25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9" t="str">
        <f>VLOOKUP(Таблица1[[#This Row],[Region]],Таблица5[],2,FALSE)</f>
        <v>Chuck Magee</v>
      </c>
      <c r="W4813" s="19" t="str">
        <f>IFERROR(VLOOKUP(Таблица1[[#This Row],[Order ID]],Таблица4[],2,FALSE),"")</f>
        <v/>
      </c>
      <c r="X4813" s="19">
        <f>NOT(IFERROR(VLOOKUP(Таблица1[[#This Row],[Order ID]],Таблица4[],2,FALSE),0))*1</f>
        <v>1</v>
      </c>
      <c r="Y4813" s="19">
        <f>IF(SUMPRODUCT(($F$2:$F4813=F4813)*1)&gt;1,0,1)</f>
        <v>0</v>
      </c>
    </row>
    <row r="4814" spans="1:25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9" t="str">
        <f>VLOOKUP(Таблица1[[#This Row],[Region]],Таблица5[],2,FALSE)</f>
        <v>Chuck Magee</v>
      </c>
      <c r="W4814" s="19" t="str">
        <f>IFERROR(VLOOKUP(Таблица1[[#This Row],[Order ID]],Таблица4[],2,FALSE),"")</f>
        <v/>
      </c>
      <c r="X4814" s="19">
        <f>NOT(IFERROR(VLOOKUP(Таблица1[[#This Row],[Order ID]],Таблица4[],2,FALSE),0))*1</f>
        <v>1</v>
      </c>
      <c r="Y4814" s="19">
        <f>IF(SUMPRODUCT(($F$2:$F4814=F4814)*1)&gt;1,0,1)</f>
        <v>0</v>
      </c>
    </row>
    <row r="4815" spans="1:25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9" t="str">
        <f>VLOOKUP(Таблица1[[#This Row],[Region]],Таблица5[],2,FALSE)</f>
        <v>Chuck Magee</v>
      </c>
      <c r="W4815" s="19" t="str">
        <f>IFERROR(VLOOKUP(Таблица1[[#This Row],[Order ID]],Таблица4[],2,FALSE),"")</f>
        <v/>
      </c>
      <c r="X4815" s="19">
        <f>NOT(IFERROR(VLOOKUP(Таблица1[[#This Row],[Order ID]],Таблица4[],2,FALSE),0))*1</f>
        <v>1</v>
      </c>
      <c r="Y4815" s="19">
        <f>IF(SUMPRODUCT(($F$2:$F4815=F4815)*1)&gt;1,0,1)</f>
        <v>0</v>
      </c>
    </row>
    <row r="4816" spans="1:25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9" t="str">
        <f>VLOOKUP(Таблица1[[#This Row],[Region]],Таблица5[],2,FALSE)</f>
        <v>Anna Andreadi</v>
      </c>
      <c r="W4816" s="19" t="str">
        <f>IFERROR(VLOOKUP(Таблица1[[#This Row],[Order ID]],Таблица4[],2,FALSE),"")</f>
        <v/>
      </c>
      <c r="X4816" s="19">
        <f>NOT(IFERROR(VLOOKUP(Таблица1[[#This Row],[Order ID]],Таблица4[],2,FALSE),0))*1</f>
        <v>1</v>
      </c>
      <c r="Y4816" s="19">
        <f>IF(SUMPRODUCT(($F$2:$F4816=F4816)*1)&gt;1,0,1)</f>
        <v>0</v>
      </c>
    </row>
    <row r="4817" spans="1:25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9" t="str">
        <f>VLOOKUP(Таблица1[[#This Row],[Region]],Таблица5[],2,FALSE)</f>
        <v>Chuck Magee</v>
      </c>
      <c r="W4817" s="19" t="str">
        <f>IFERROR(VLOOKUP(Таблица1[[#This Row],[Order ID]],Таблица4[],2,FALSE),"")</f>
        <v/>
      </c>
      <c r="X4817" s="19">
        <f>NOT(IFERROR(VLOOKUP(Таблица1[[#This Row],[Order ID]],Таблица4[],2,FALSE),0))*1</f>
        <v>1</v>
      </c>
      <c r="Y4817" s="19">
        <f>IF(SUMPRODUCT(($F$2:$F4817=F4817)*1)&gt;1,0,1)</f>
        <v>0</v>
      </c>
    </row>
    <row r="4818" spans="1:25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9" t="str">
        <f>VLOOKUP(Таблица1[[#This Row],[Region]],Таблица5[],2,FALSE)</f>
        <v>Chuck Magee</v>
      </c>
      <c r="W4818" s="19" t="str">
        <f>IFERROR(VLOOKUP(Таблица1[[#This Row],[Order ID]],Таблица4[],2,FALSE),"")</f>
        <v/>
      </c>
      <c r="X4818" s="19">
        <f>NOT(IFERROR(VLOOKUP(Таблица1[[#This Row],[Order ID]],Таблица4[],2,FALSE),0))*1</f>
        <v>1</v>
      </c>
      <c r="Y4818" s="19">
        <f>IF(SUMPRODUCT(($F$2:$F4818=F4818)*1)&gt;1,0,1)</f>
        <v>0</v>
      </c>
    </row>
    <row r="4819" spans="1:25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9" t="str">
        <f>VLOOKUP(Таблица1[[#This Row],[Region]],Таблица5[],2,FALSE)</f>
        <v>Chuck Magee</v>
      </c>
      <c r="W4819" s="19" t="str">
        <f>IFERROR(VLOOKUP(Таблица1[[#This Row],[Order ID]],Таблица4[],2,FALSE),"")</f>
        <v/>
      </c>
      <c r="X4819" s="19">
        <f>NOT(IFERROR(VLOOKUP(Таблица1[[#This Row],[Order ID]],Таблица4[],2,FALSE),0))*1</f>
        <v>1</v>
      </c>
      <c r="Y4819" s="19">
        <f>IF(SUMPRODUCT(($F$2:$F4819=F4819)*1)&gt;1,0,1)</f>
        <v>0</v>
      </c>
    </row>
    <row r="4820" spans="1:25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9" t="str">
        <f>VLOOKUP(Таблица1[[#This Row],[Region]],Таблица5[],2,FALSE)</f>
        <v>Chuck Magee</v>
      </c>
      <c r="W4820" s="19" t="str">
        <f>IFERROR(VLOOKUP(Таблица1[[#This Row],[Order ID]],Таблица4[],2,FALSE),"")</f>
        <v/>
      </c>
      <c r="X4820" s="19">
        <f>NOT(IFERROR(VLOOKUP(Таблица1[[#This Row],[Order ID]],Таблица4[],2,FALSE),0))*1</f>
        <v>1</v>
      </c>
      <c r="Y4820" s="19">
        <f>IF(SUMPRODUCT(($F$2:$F4820=F4820)*1)&gt;1,0,1)</f>
        <v>0</v>
      </c>
    </row>
    <row r="4821" spans="1:25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9" t="str">
        <f>VLOOKUP(Таблица1[[#This Row],[Region]],Таблица5[],2,FALSE)</f>
        <v>Chuck Magee</v>
      </c>
      <c r="W4821" s="19" t="str">
        <f>IFERROR(VLOOKUP(Таблица1[[#This Row],[Order ID]],Таблица4[],2,FALSE),"")</f>
        <v/>
      </c>
      <c r="X4821" s="19">
        <f>NOT(IFERROR(VLOOKUP(Таблица1[[#This Row],[Order ID]],Таблица4[],2,FALSE),0))*1</f>
        <v>1</v>
      </c>
      <c r="Y4821" s="19">
        <f>IF(SUMPRODUCT(($F$2:$F4821=F4821)*1)&gt;1,0,1)</f>
        <v>1</v>
      </c>
    </row>
    <row r="4822" spans="1:25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9" t="str">
        <f>VLOOKUP(Таблица1[[#This Row],[Region]],Таблица5[],2,FALSE)</f>
        <v>Kelly Williams</v>
      </c>
      <c r="W4822" s="19" t="str">
        <f>IFERROR(VLOOKUP(Таблица1[[#This Row],[Order ID]],Таблица4[],2,FALSE),"")</f>
        <v/>
      </c>
      <c r="X4822" s="19">
        <f>NOT(IFERROR(VLOOKUP(Таблица1[[#This Row],[Order ID]],Таблица4[],2,FALSE),0))*1</f>
        <v>1</v>
      </c>
      <c r="Y4822" s="19">
        <f>IF(SUMPRODUCT(($F$2:$F4822=F4822)*1)&gt;1,0,1)</f>
        <v>0</v>
      </c>
    </row>
    <row r="4823" spans="1:25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9" t="str">
        <f>VLOOKUP(Таблица1[[#This Row],[Region]],Таблица5[],2,FALSE)</f>
        <v>Kelly Williams</v>
      </c>
      <c r="W4823" s="19" t="str">
        <f>IFERROR(VLOOKUP(Таблица1[[#This Row],[Order ID]],Таблица4[],2,FALSE),"")</f>
        <v/>
      </c>
      <c r="X4823" s="19">
        <f>NOT(IFERROR(VLOOKUP(Таблица1[[#This Row],[Order ID]],Таблица4[],2,FALSE),0))*1</f>
        <v>1</v>
      </c>
      <c r="Y4823" s="19">
        <f>IF(SUMPRODUCT(($F$2:$F4823=F4823)*1)&gt;1,0,1)</f>
        <v>0</v>
      </c>
    </row>
    <row r="4824" spans="1:25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9" t="str">
        <f>VLOOKUP(Таблица1[[#This Row],[Region]],Таблица5[],2,FALSE)</f>
        <v>Anna Andreadi</v>
      </c>
      <c r="W4824" s="19" t="str">
        <f>IFERROR(VLOOKUP(Таблица1[[#This Row],[Order ID]],Таблица4[],2,FALSE),"")</f>
        <v/>
      </c>
      <c r="X4824" s="19">
        <f>NOT(IFERROR(VLOOKUP(Таблица1[[#This Row],[Order ID]],Таблица4[],2,FALSE),0))*1</f>
        <v>1</v>
      </c>
      <c r="Y4824" s="19">
        <f>IF(SUMPRODUCT(($F$2:$F4824=F4824)*1)&gt;1,0,1)</f>
        <v>0</v>
      </c>
    </row>
    <row r="4825" spans="1:25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9" t="str">
        <f>VLOOKUP(Таблица1[[#This Row],[Region]],Таблица5[],2,FALSE)</f>
        <v>Chuck Magee</v>
      </c>
      <c r="W4825" s="19" t="str">
        <f>IFERROR(VLOOKUP(Таблица1[[#This Row],[Order ID]],Таблица4[],2,FALSE),"")</f>
        <v/>
      </c>
      <c r="X4825" s="19">
        <f>NOT(IFERROR(VLOOKUP(Таблица1[[#This Row],[Order ID]],Таблица4[],2,FALSE),0))*1</f>
        <v>1</v>
      </c>
      <c r="Y4825" s="19">
        <f>IF(SUMPRODUCT(($F$2:$F4825=F4825)*1)&gt;1,0,1)</f>
        <v>0</v>
      </c>
    </row>
    <row r="4826" spans="1:25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9" t="str">
        <f>VLOOKUP(Таблица1[[#This Row],[Region]],Таблица5[],2,FALSE)</f>
        <v>Chuck Magee</v>
      </c>
      <c r="W4826" s="19" t="str">
        <f>IFERROR(VLOOKUP(Таблица1[[#This Row],[Order ID]],Таблица4[],2,FALSE),"")</f>
        <v/>
      </c>
      <c r="X4826" s="19">
        <f>NOT(IFERROR(VLOOKUP(Таблица1[[#This Row],[Order ID]],Таблица4[],2,FALSE),0))*1</f>
        <v>1</v>
      </c>
      <c r="Y4826" s="19">
        <f>IF(SUMPRODUCT(($F$2:$F4826=F4826)*1)&gt;1,0,1)</f>
        <v>0</v>
      </c>
    </row>
    <row r="4827" spans="1:25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9" t="str">
        <f>VLOOKUP(Таблица1[[#This Row],[Region]],Таблица5[],2,FALSE)</f>
        <v>Chuck Magee</v>
      </c>
      <c r="W4827" s="19" t="str">
        <f>IFERROR(VLOOKUP(Таблица1[[#This Row],[Order ID]],Таблица4[],2,FALSE),"")</f>
        <v/>
      </c>
      <c r="X4827" s="19">
        <f>NOT(IFERROR(VLOOKUP(Таблица1[[#This Row],[Order ID]],Таблица4[],2,FALSE),0))*1</f>
        <v>1</v>
      </c>
      <c r="Y4827" s="19">
        <f>IF(SUMPRODUCT(($F$2:$F4827=F4827)*1)&gt;1,0,1)</f>
        <v>0</v>
      </c>
    </row>
    <row r="4828" spans="1:25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9" t="str">
        <f>VLOOKUP(Таблица1[[#This Row],[Region]],Таблица5[],2,FALSE)</f>
        <v>Anna Andreadi</v>
      </c>
      <c r="W4828" s="19" t="str">
        <f>IFERROR(VLOOKUP(Таблица1[[#This Row],[Order ID]],Таблица4[],2,FALSE),"")</f>
        <v/>
      </c>
      <c r="X4828" s="19">
        <f>NOT(IFERROR(VLOOKUP(Таблица1[[#This Row],[Order ID]],Таблица4[],2,FALSE),0))*1</f>
        <v>1</v>
      </c>
      <c r="Y4828" s="19">
        <f>IF(SUMPRODUCT(($F$2:$F4828=F4828)*1)&gt;1,0,1)</f>
        <v>0</v>
      </c>
    </row>
    <row r="4829" spans="1:25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9" t="str">
        <f>VLOOKUP(Таблица1[[#This Row],[Region]],Таблица5[],2,FALSE)</f>
        <v>Cassandra Brandow</v>
      </c>
      <c r="W4829" s="19" t="str">
        <f>IFERROR(VLOOKUP(Таблица1[[#This Row],[Order ID]],Таблица4[],2,FALSE),"")</f>
        <v/>
      </c>
      <c r="X4829" s="19">
        <f>NOT(IFERROR(VLOOKUP(Таблица1[[#This Row],[Order ID]],Таблица4[],2,FALSE),0))*1</f>
        <v>1</v>
      </c>
      <c r="Y4829" s="19">
        <f>IF(SUMPRODUCT(($F$2:$F4829=F4829)*1)&gt;1,0,1)</f>
        <v>0</v>
      </c>
    </row>
    <row r="4830" spans="1:25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9" t="str">
        <f>VLOOKUP(Таблица1[[#This Row],[Region]],Таблица5[],2,FALSE)</f>
        <v>Cassandra Brandow</v>
      </c>
      <c r="W4830" s="19" t="str">
        <f>IFERROR(VLOOKUP(Таблица1[[#This Row],[Order ID]],Таблица4[],2,FALSE),"")</f>
        <v/>
      </c>
      <c r="X4830" s="19">
        <f>NOT(IFERROR(VLOOKUP(Таблица1[[#This Row],[Order ID]],Таблица4[],2,FALSE),0))*1</f>
        <v>1</v>
      </c>
      <c r="Y4830" s="19">
        <f>IF(SUMPRODUCT(($F$2:$F4830=F4830)*1)&gt;1,0,1)</f>
        <v>0</v>
      </c>
    </row>
    <row r="4831" spans="1:25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9" t="str">
        <f>VLOOKUP(Таблица1[[#This Row],[Region]],Таблица5[],2,FALSE)</f>
        <v>Chuck Magee</v>
      </c>
      <c r="W4831" s="19" t="str">
        <f>IFERROR(VLOOKUP(Таблица1[[#This Row],[Order ID]],Таблица4[],2,FALSE),"")</f>
        <v/>
      </c>
      <c r="X4831" s="19">
        <f>NOT(IFERROR(VLOOKUP(Таблица1[[#This Row],[Order ID]],Таблица4[],2,FALSE),0))*1</f>
        <v>1</v>
      </c>
      <c r="Y4831" s="19">
        <f>IF(SUMPRODUCT(($F$2:$F4831=F4831)*1)&gt;1,0,1)</f>
        <v>0</v>
      </c>
    </row>
    <row r="4832" spans="1:25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9" t="str">
        <f>VLOOKUP(Таблица1[[#This Row],[Region]],Таблица5[],2,FALSE)</f>
        <v>Kelly Williams</v>
      </c>
      <c r="W4832" s="19" t="str">
        <f>IFERROR(VLOOKUP(Таблица1[[#This Row],[Order ID]],Таблица4[],2,FALSE),"")</f>
        <v/>
      </c>
      <c r="X4832" s="19">
        <f>NOT(IFERROR(VLOOKUP(Таблица1[[#This Row],[Order ID]],Таблица4[],2,FALSE),0))*1</f>
        <v>1</v>
      </c>
      <c r="Y4832" s="19">
        <f>IF(SUMPRODUCT(($F$2:$F4832=F4832)*1)&gt;1,0,1)</f>
        <v>0</v>
      </c>
    </row>
    <row r="4833" spans="1:25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9" t="str">
        <f>VLOOKUP(Таблица1[[#This Row],[Region]],Таблица5[],2,FALSE)</f>
        <v>Kelly Williams</v>
      </c>
      <c r="W4833" s="19" t="str">
        <f>IFERROR(VLOOKUP(Таблица1[[#This Row],[Order ID]],Таблица4[],2,FALSE),"")</f>
        <v/>
      </c>
      <c r="X4833" s="19">
        <f>NOT(IFERROR(VLOOKUP(Таблица1[[#This Row],[Order ID]],Таблица4[],2,FALSE),0))*1</f>
        <v>1</v>
      </c>
      <c r="Y4833" s="19">
        <f>IF(SUMPRODUCT(($F$2:$F4833=F4833)*1)&gt;1,0,1)</f>
        <v>0</v>
      </c>
    </row>
    <row r="4834" spans="1:25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9" t="str">
        <f>VLOOKUP(Таблица1[[#This Row],[Region]],Таблица5[],2,FALSE)</f>
        <v>Kelly Williams</v>
      </c>
      <c r="W4834" s="19" t="str">
        <f>IFERROR(VLOOKUP(Таблица1[[#This Row],[Order ID]],Таблица4[],2,FALSE),"")</f>
        <v/>
      </c>
      <c r="X4834" s="19">
        <f>NOT(IFERROR(VLOOKUP(Таблица1[[#This Row],[Order ID]],Таблица4[],2,FALSE),0))*1</f>
        <v>1</v>
      </c>
      <c r="Y4834" s="19">
        <f>IF(SUMPRODUCT(($F$2:$F4834=F4834)*1)&gt;1,0,1)</f>
        <v>0</v>
      </c>
    </row>
    <row r="4835" spans="1:25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9" t="str">
        <f>VLOOKUP(Таблица1[[#This Row],[Region]],Таблица5[],2,FALSE)</f>
        <v>Kelly Williams</v>
      </c>
      <c r="W4835" s="19" t="str">
        <f>IFERROR(VLOOKUP(Таблица1[[#This Row],[Order ID]],Таблица4[],2,FALSE),"")</f>
        <v/>
      </c>
      <c r="X4835" s="19">
        <f>NOT(IFERROR(VLOOKUP(Таблица1[[#This Row],[Order ID]],Таблица4[],2,FALSE),0))*1</f>
        <v>1</v>
      </c>
      <c r="Y4835" s="19">
        <f>IF(SUMPRODUCT(($F$2:$F4835=F4835)*1)&gt;1,0,1)</f>
        <v>0</v>
      </c>
    </row>
    <row r="4836" spans="1:25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9" t="str">
        <f>VLOOKUP(Таблица1[[#This Row],[Region]],Таблица5[],2,FALSE)</f>
        <v>Anna Andreadi</v>
      </c>
      <c r="W4836" s="19" t="str">
        <f>IFERROR(VLOOKUP(Таблица1[[#This Row],[Order ID]],Таблица4[],2,FALSE),"")</f>
        <v/>
      </c>
      <c r="X4836" s="19">
        <f>NOT(IFERROR(VLOOKUP(Таблица1[[#This Row],[Order ID]],Таблица4[],2,FALSE),0))*1</f>
        <v>1</v>
      </c>
      <c r="Y4836" s="19">
        <f>IF(SUMPRODUCT(($F$2:$F4836=F4836)*1)&gt;1,0,1)</f>
        <v>0</v>
      </c>
    </row>
    <row r="4837" spans="1:25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9" t="str">
        <f>VLOOKUP(Таблица1[[#This Row],[Region]],Таблица5[],2,FALSE)</f>
        <v>Anna Andreadi</v>
      </c>
      <c r="W4837" s="19" t="str">
        <f>IFERROR(VLOOKUP(Таблица1[[#This Row],[Order ID]],Таблица4[],2,FALSE),"")</f>
        <v/>
      </c>
      <c r="X4837" s="19">
        <f>NOT(IFERROR(VLOOKUP(Таблица1[[#This Row],[Order ID]],Таблица4[],2,FALSE),0))*1</f>
        <v>1</v>
      </c>
      <c r="Y4837" s="19">
        <f>IF(SUMPRODUCT(($F$2:$F4837=F4837)*1)&gt;1,0,1)</f>
        <v>0</v>
      </c>
    </row>
    <row r="4838" spans="1:25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9" t="str">
        <f>VLOOKUP(Таблица1[[#This Row],[Region]],Таблица5[],2,FALSE)</f>
        <v>Anna Andreadi</v>
      </c>
      <c r="W4838" s="19" t="str">
        <f>IFERROR(VLOOKUP(Таблица1[[#This Row],[Order ID]],Таблица4[],2,FALSE),"")</f>
        <v/>
      </c>
      <c r="X4838" s="19">
        <f>NOT(IFERROR(VLOOKUP(Таблица1[[#This Row],[Order ID]],Таблица4[],2,FALSE),0))*1</f>
        <v>1</v>
      </c>
      <c r="Y4838" s="19">
        <f>IF(SUMPRODUCT(($F$2:$F4838=F4838)*1)&gt;1,0,1)</f>
        <v>0</v>
      </c>
    </row>
    <row r="4839" spans="1:25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9" t="str">
        <f>VLOOKUP(Таблица1[[#This Row],[Region]],Таблица5[],2,FALSE)</f>
        <v>Chuck Magee</v>
      </c>
      <c r="W4839" s="19" t="str">
        <f>IFERROR(VLOOKUP(Таблица1[[#This Row],[Order ID]],Таблица4[],2,FALSE),"")</f>
        <v/>
      </c>
      <c r="X4839" s="19">
        <f>NOT(IFERROR(VLOOKUP(Таблица1[[#This Row],[Order ID]],Таблица4[],2,FALSE),0))*1</f>
        <v>1</v>
      </c>
      <c r="Y4839" s="19">
        <f>IF(SUMPRODUCT(($F$2:$F4839=F4839)*1)&gt;1,0,1)</f>
        <v>0</v>
      </c>
    </row>
    <row r="4840" spans="1:25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9" t="str">
        <f>VLOOKUP(Таблица1[[#This Row],[Region]],Таблица5[],2,FALSE)</f>
        <v>Chuck Magee</v>
      </c>
      <c r="W4840" s="19" t="str">
        <f>IFERROR(VLOOKUP(Таблица1[[#This Row],[Order ID]],Таблица4[],2,FALSE),"")</f>
        <v/>
      </c>
      <c r="X4840" s="19">
        <f>NOT(IFERROR(VLOOKUP(Таблица1[[#This Row],[Order ID]],Таблица4[],2,FALSE),0))*1</f>
        <v>1</v>
      </c>
      <c r="Y4840" s="19">
        <f>IF(SUMPRODUCT(($F$2:$F4840=F4840)*1)&gt;1,0,1)</f>
        <v>0</v>
      </c>
    </row>
    <row r="4841" spans="1:25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9" t="str">
        <f>VLOOKUP(Таблица1[[#This Row],[Region]],Таблица5[],2,FALSE)</f>
        <v>Chuck Magee</v>
      </c>
      <c r="W4841" s="19" t="str">
        <f>IFERROR(VLOOKUP(Таблица1[[#This Row],[Order ID]],Таблица4[],2,FALSE),"")</f>
        <v/>
      </c>
      <c r="X4841" s="19">
        <f>NOT(IFERROR(VLOOKUP(Таблица1[[#This Row],[Order ID]],Таблица4[],2,FALSE),0))*1</f>
        <v>1</v>
      </c>
      <c r="Y4841" s="19">
        <f>IF(SUMPRODUCT(($F$2:$F4841=F4841)*1)&gt;1,0,1)</f>
        <v>0</v>
      </c>
    </row>
    <row r="4842" spans="1:25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9" t="str">
        <f>VLOOKUP(Таблица1[[#This Row],[Region]],Таблица5[],2,FALSE)</f>
        <v>Cassandra Brandow</v>
      </c>
      <c r="W4842" s="19" t="str">
        <f>IFERROR(VLOOKUP(Таблица1[[#This Row],[Order ID]],Таблица4[],2,FALSE),"")</f>
        <v/>
      </c>
      <c r="X4842" s="19">
        <f>NOT(IFERROR(VLOOKUP(Таблица1[[#This Row],[Order ID]],Таблица4[],2,FALSE),0))*1</f>
        <v>1</v>
      </c>
      <c r="Y4842" s="19">
        <f>IF(SUMPRODUCT(($F$2:$F4842=F4842)*1)&gt;1,0,1)</f>
        <v>0</v>
      </c>
    </row>
    <row r="4843" spans="1:25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9" t="str">
        <f>VLOOKUP(Таблица1[[#This Row],[Region]],Таблица5[],2,FALSE)</f>
        <v>Chuck Magee</v>
      </c>
      <c r="W4843" s="19" t="str">
        <f>IFERROR(VLOOKUP(Таблица1[[#This Row],[Order ID]],Таблица4[],2,FALSE),"")</f>
        <v/>
      </c>
      <c r="X4843" s="19">
        <f>NOT(IFERROR(VLOOKUP(Таблица1[[#This Row],[Order ID]],Таблица4[],2,FALSE),0))*1</f>
        <v>1</v>
      </c>
      <c r="Y4843" s="19">
        <f>IF(SUMPRODUCT(($F$2:$F4843=F4843)*1)&gt;1,0,1)</f>
        <v>0</v>
      </c>
    </row>
    <row r="4844" spans="1:25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9" t="str">
        <f>VLOOKUP(Таблица1[[#This Row],[Region]],Таблица5[],2,FALSE)</f>
        <v>Cassandra Brandow</v>
      </c>
      <c r="W4844" s="19" t="str">
        <f>IFERROR(VLOOKUP(Таблица1[[#This Row],[Order ID]],Таблица4[],2,FALSE),"")</f>
        <v/>
      </c>
      <c r="X4844" s="19">
        <f>NOT(IFERROR(VLOOKUP(Таблица1[[#This Row],[Order ID]],Таблица4[],2,FALSE),0))*1</f>
        <v>1</v>
      </c>
      <c r="Y4844" s="19">
        <f>IF(SUMPRODUCT(($F$2:$F4844=F4844)*1)&gt;1,0,1)</f>
        <v>0</v>
      </c>
    </row>
    <row r="4845" spans="1:25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9" t="str">
        <f>VLOOKUP(Таблица1[[#This Row],[Region]],Таблица5[],2,FALSE)</f>
        <v>Chuck Magee</v>
      </c>
      <c r="W4845" s="19" t="str">
        <f>IFERROR(VLOOKUP(Таблица1[[#This Row],[Order ID]],Таблица4[],2,FALSE),"")</f>
        <v/>
      </c>
      <c r="X4845" s="19">
        <f>NOT(IFERROR(VLOOKUP(Таблица1[[#This Row],[Order ID]],Таблица4[],2,FALSE),0))*1</f>
        <v>1</v>
      </c>
      <c r="Y4845" s="19">
        <f>IF(SUMPRODUCT(($F$2:$F4845=F4845)*1)&gt;1,0,1)</f>
        <v>0</v>
      </c>
    </row>
    <row r="4846" spans="1:25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9" t="str">
        <f>VLOOKUP(Таблица1[[#This Row],[Region]],Таблица5[],2,FALSE)</f>
        <v>Anna Andreadi</v>
      </c>
      <c r="W4846" s="19" t="str">
        <f>IFERROR(VLOOKUP(Таблица1[[#This Row],[Order ID]],Таблица4[],2,FALSE),"")</f>
        <v/>
      </c>
      <c r="X4846" s="19">
        <f>NOT(IFERROR(VLOOKUP(Таблица1[[#This Row],[Order ID]],Таблица4[],2,FALSE),0))*1</f>
        <v>1</v>
      </c>
      <c r="Y4846" s="19">
        <f>IF(SUMPRODUCT(($F$2:$F4846=F4846)*1)&gt;1,0,1)</f>
        <v>0</v>
      </c>
    </row>
    <row r="4847" spans="1:25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9" t="str">
        <f>VLOOKUP(Таблица1[[#This Row],[Region]],Таблица5[],2,FALSE)</f>
        <v>Chuck Magee</v>
      </c>
      <c r="W4847" s="19" t="str">
        <f>IFERROR(VLOOKUP(Таблица1[[#This Row],[Order ID]],Таблица4[],2,FALSE),"")</f>
        <v/>
      </c>
      <c r="X4847" s="19">
        <f>NOT(IFERROR(VLOOKUP(Таблица1[[#This Row],[Order ID]],Таблица4[],2,FALSE),0))*1</f>
        <v>1</v>
      </c>
      <c r="Y4847" s="19">
        <f>IF(SUMPRODUCT(($F$2:$F4847=F4847)*1)&gt;1,0,1)</f>
        <v>0</v>
      </c>
    </row>
    <row r="4848" spans="1:25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9" t="str">
        <f>VLOOKUP(Таблица1[[#This Row],[Region]],Таблица5[],2,FALSE)</f>
        <v>Anna Andreadi</v>
      </c>
      <c r="W4848" s="19" t="str">
        <f>IFERROR(VLOOKUP(Таблица1[[#This Row],[Order ID]],Таблица4[],2,FALSE),"")</f>
        <v/>
      </c>
      <c r="X4848" s="19">
        <f>NOT(IFERROR(VLOOKUP(Таблица1[[#This Row],[Order ID]],Таблица4[],2,FALSE),0))*1</f>
        <v>1</v>
      </c>
      <c r="Y4848" s="19">
        <f>IF(SUMPRODUCT(($F$2:$F4848=F4848)*1)&gt;1,0,1)</f>
        <v>0</v>
      </c>
    </row>
    <row r="4849" spans="1:25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9" t="str">
        <f>VLOOKUP(Таблица1[[#This Row],[Region]],Таблица5[],2,FALSE)</f>
        <v>Anna Andreadi</v>
      </c>
      <c r="W4849" s="19" t="str">
        <f>IFERROR(VLOOKUP(Таблица1[[#This Row],[Order ID]],Таблица4[],2,FALSE),"")</f>
        <v/>
      </c>
      <c r="X4849" s="19">
        <f>NOT(IFERROR(VLOOKUP(Таблица1[[#This Row],[Order ID]],Таблица4[],2,FALSE),0))*1</f>
        <v>1</v>
      </c>
      <c r="Y4849" s="19">
        <f>IF(SUMPRODUCT(($F$2:$F4849=F4849)*1)&gt;1,0,1)</f>
        <v>0</v>
      </c>
    </row>
    <row r="4850" spans="1:25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9" t="str">
        <f>VLOOKUP(Таблица1[[#This Row],[Region]],Таблица5[],2,FALSE)</f>
        <v>Anna Andreadi</v>
      </c>
      <c r="W4850" s="19" t="str">
        <f>IFERROR(VLOOKUP(Таблица1[[#This Row],[Order ID]],Таблица4[],2,FALSE),"")</f>
        <v/>
      </c>
      <c r="X4850" s="19">
        <f>NOT(IFERROR(VLOOKUP(Таблица1[[#This Row],[Order ID]],Таблица4[],2,FALSE),0))*1</f>
        <v>1</v>
      </c>
      <c r="Y4850" s="19">
        <f>IF(SUMPRODUCT(($F$2:$F4850=F4850)*1)&gt;1,0,1)</f>
        <v>0</v>
      </c>
    </row>
    <row r="4851" spans="1:25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9" t="str">
        <f>VLOOKUP(Таблица1[[#This Row],[Region]],Таблица5[],2,FALSE)</f>
        <v>Anna Andreadi</v>
      </c>
      <c r="W4851" s="19" t="str">
        <f>IFERROR(VLOOKUP(Таблица1[[#This Row],[Order ID]],Таблица4[],2,FALSE),"")</f>
        <v/>
      </c>
      <c r="X4851" s="19">
        <f>NOT(IFERROR(VLOOKUP(Таблица1[[#This Row],[Order ID]],Таблица4[],2,FALSE),0))*1</f>
        <v>1</v>
      </c>
      <c r="Y4851" s="19">
        <f>IF(SUMPRODUCT(($F$2:$F4851=F4851)*1)&gt;1,0,1)</f>
        <v>0</v>
      </c>
    </row>
    <row r="4852" spans="1:25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9" t="str">
        <f>VLOOKUP(Таблица1[[#This Row],[Region]],Таблица5[],2,FALSE)</f>
        <v>Anna Andreadi</v>
      </c>
      <c r="W4852" s="19" t="str">
        <f>IFERROR(VLOOKUP(Таблица1[[#This Row],[Order ID]],Таблица4[],2,FALSE),"")</f>
        <v/>
      </c>
      <c r="X4852" s="19">
        <f>NOT(IFERROR(VLOOKUP(Таблица1[[#This Row],[Order ID]],Таблица4[],2,FALSE),0))*1</f>
        <v>1</v>
      </c>
      <c r="Y4852" s="19">
        <f>IF(SUMPRODUCT(($F$2:$F4852=F4852)*1)&gt;1,0,1)</f>
        <v>0</v>
      </c>
    </row>
    <row r="4853" spans="1:25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9" t="str">
        <f>VLOOKUP(Таблица1[[#This Row],[Region]],Таблица5[],2,FALSE)</f>
        <v>Anna Andreadi</v>
      </c>
      <c r="W4853" s="19" t="str">
        <f>IFERROR(VLOOKUP(Таблица1[[#This Row],[Order ID]],Таблица4[],2,FALSE),"")</f>
        <v/>
      </c>
      <c r="X4853" s="19">
        <f>NOT(IFERROR(VLOOKUP(Таблица1[[#This Row],[Order ID]],Таблица4[],2,FALSE),0))*1</f>
        <v>1</v>
      </c>
      <c r="Y4853" s="19">
        <f>IF(SUMPRODUCT(($F$2:$F4853=F4853)*1)&gt;1,0,1)</f>
        <v>0</v>
      </c>
    </row>
    <row r="4854" spans="1:25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9" t="str">
        <f>VLOOKUP(Таблица1[[#This Row],[Region]],Таблица5[],2,FALSE)</f>
        <v>Anna Andreadi</v>
      </c>
      <c r="W4854" s="19" t="str">
        <f>IFERROR(VLOOKUP(Таблица1[[#This Row],[Order ID]],Таблица4[],2,FALSE),"")</f>
        <v/>
      </c>
      <c r="X4854" s="19">
        <f>NOT(IFERROR(VLOOKUP(Таблица1[[#This Row],[Order ID]],Таблица4[],2,FALSE),0))*1</f>
        <v>1</v>
      </c>
      <c r="Y4854" s="19">
        <f>IF(SUMPRODUCT(($F$2:$F4854=F4854)*1)&gt;1,0,1)</f>
        <v>0</v>
      </c>
    </row>
    <row r="4855" spans="1:25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9" t="str">
        <f>VLOOKUP(Таблица1[[#This Row],[Region]],Таблица5[],2,FALSE)</f>
        <v>Anna Andreadi</v>
      </c>
      <c r="W4855" s="19" t="str">
        <f>IFERROR(VLOOKUP(Таблица1[[#This Row],[Order ID]],Таблица4[],2,FALSE),"")</f>
        <v/>
      </c>
      <c r="X4855" s="19">
        <f>NOT(IFERROR(VLOOKUP(Таблица1[[#This Row],[Order ID]],Таблица4[],2,FALSE),0))*1</f>
        <v>1</v>
      </c>
      <c r="Y4855" s="19">
        <f>IF(SUMPRODUCT(($F$2:$F4855=F4855)*1)&gt;1,0,1)</f>
        <v>0</v>
      </c>
    </row>
    <row r="4856" spans="1:25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9" t="str">
        <f>VLOOKUP(Таблица1[[#This Row],[Region]],Таблица5[],2,FALSE)</f>
        <v>Anna Andreadi</v>
      </c>
      <c r="W4856" s="19" t="str">
        <f>IFERROR(VLOOKUP(Таблица1[[#This Row],[Order ID]],Таблица4[],2,FALSE),"")</f>
        <v/>
      </c>
      <c r="X4856" s="19">
        <f>NOT(IFERROR(VLOOKUP(Таблица1[[#This Row],[Order ID]],Таблица4[],2,FALSE),0))*1</f>
        <v>1</v>
      </c>
      <c r="Y4856" s="19">
        <f>IF(SUMPRODUCT(($F$2:$F4856=F4856)*1)&gt;1,0,1)</f>
        <v>0</v>
      </c>
    </row>
    <row r="4857" spans="1:25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9" t="str">
        <f>VLOOKUP(Таблица1[[#This Row],[Region]],Таблица5[],2,FALSE)</f>
        <v>Anna Andreadi</v>
      </c>
      <c r="W4857" s="19" t="str">
        <f>IFERROR(VLOOKUP(Таблица1[[#This Row],[Order ID]],Таблица4[],2,FALSE),"")</f>
        <v/>
      </c>
      <c r="X4857" s="19">
        <f>NOT(IFERROR(VLOOKUP(Таблица1[[#This Row],[Order ID]],Таблица4[],2,FALSE),0))*1</f>
        <v>1</v>
      </c>
      <c r="Y4857" s="19">
        <f>IF(SUMPRODUCT(($F$2:$F4857=F4857)*1)&gt;1,0,1)</f>
        <v>0</v>
      </c>
    </row>
    <row r="4858" spans="1:25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9" t="str">
        <f>VLOOKUP(Таблица1[[#This Row],[Region]],Таблица5[],2,FALSE)</f>
        <v>Anna Andreadi</v>
      </c>
      <c r="W4858" s="19" t="str">
        <f>IFERROR(VLOOKUP(Таблица1[[#This Row],[Order ID]],Таблица4[],2,FALSE),"")</f>
        <v/>
      </c>
      <c r="X4858" s="19">
        <f>NOT(IFERROR(VLOOKUP(Таблица1[[#This Row],[Order ID]],Таблица4[],2,FALSE),0))*1</f>
        <v>1</v>
      </c>
      <c r="Y4858" s="19">
        <f>IF(SUMPRODUCT(($F$2:$F4858=F4858)*1)&gt;1,0,1)</f>
        <v>0</v>
      </c>
    </row>
    <row r="4859" spans="1:25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9" t="str">
        <f>VLOOKUP(Таблица1[[#This Row],[Region]],Таблица5[],2,FALSE)</f>
        <v>Anna Andreadi</v>
      </c>
      <c r="W4859" s="19" t="str">
        <f>IFERROR(VLOOKUP(Таблица1[[#This Row],[Order ID]],Таблица4[],2,FALSE),"")</f>
        <v/>
      </c>
      <c r="X4859" s="19">
        <f>NOT(IFERROR(VLOOKUP(Таблица1[[#This Row],[Order ID]],Таблица4[],2,FALSE),0))*1</f>
        <v>1</v>
      </c>
      <c r="Y4859" s="19">
        <f>IF(SUMPRODUCT(($F$2:$F4859=F4859)*1)&gt;1,0,1)</f>
        <v>0</v>
      </c>
    </row>
    <row r="4860" spans="1:25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9" t="str">
        <f>VLOOKUP(Таблица1[[#This Row],[Region]],Таблица5[],2,FALSE)</f>
        <v>Anna Andreadi</v>
      </c>
      <c r="W4860" s="19" t="str">
        <f>IFERROR(VLOOKUP(Таблица1[[#This Row],[Order ID]],Таблица4[],2,FALSE),"")</f>
        <v/>
      </c>
      <c r="X4860" s="19">
        <f>NOT(IFERROR(VLOOKUP(Таблица1[[#This Row],[Order ID]],Таблица4[],2,FALSE),0))*1</f>
        <v>1</v>
      </c>
      <c r="Y4860" s="19">
        <f>IF(SUMPRODUCT(($F$2:$F4860=F4860)*1)&gt;1,0,1)</f>
        <v>0</v>
      </c>
    </row>
    <row r="4861" spans="1:25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9" t="str">
        <f>VLOOKUP(Таблица1[[#This Row],[Region]],Таблица5[],2,FALSE)</f>
        <v>Kelly Williams</v>
      </c>
      <c r="W4861" s="19" t="str">
        <f>IFERROR(VLOOKUP(Таблица1[[#This Row],[Order ID]],Таблица4[],2,FALSE),"")</f>
        <v/>
      </c>
      <c r="X4861" s="19">
        <f>NOT(IFERROR(VLOOKUP(Таблица1[[#This Row],[Order ID]],Таблица4[],2,FALSE),0))*1</f>
        <v>1</v>
      </c>
      <c r="Y4861" s="19">
        <f>IF(SUMPRODUCT(($F$2:$F4861=F4861)*1)&gt;1,0,1)</f>
        <v>0</v>
      </c>
    </row>
    <row r="4862" spans="1:25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9" t="str">
        <f>VLOOKUP(Таблица1[[#This Row],[Region]],Таблица5[],2,FALSE)</f>
        <v>Chuck Magee</v>
      </c>
      <c r="W4862" s="19" t="str">
        <f>IFERROR(VLOOKUP(Таблица1[[#This Row],[Order ID]],Таблица4[],2,FALSE),"")</f>
        <v/>
      </c>
      <c r="X4862" s="19">
        <f>NOT(IFERROR(VLOOKUP(Таблица1[[#This Row],[Order ID]],Таблица4[],2,FALSE),0))*1</f>
        <v>1</v>
      </c>
      <c r="Y4862" s="19">
        <f>IF(SUMPRODUCT(($F$2:$F4862=F4862)*1)&gt;1,0,1)</f>
        <v>0</v>
      </c>
    </row>
    <row r="4863" spans="1:25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9" t="str">
        <f>VLOOKUP(Таблица1[[#This Row],[Region]],Таблица5[],2,FALSE)</f>
        <v>Kelly Williams</v>
      </c>
      <c r="W4863" s="19" t="str">
        <f>IFERROR(VLOOKUP(Таблица1[[#This Row],[Order ID]],Таблица4[],2,FALSE),"")</f>
        <v/>
      </c>
      <c r="X4863" s="19">
        <f>NOT(IFERROR(VLOOKUP(Таблица1[[#This Row],[Order ID]],Таблица4[],2,FALSE),0))*1</f>
        <v>1</v>
      </c>
      <c r="Y4863" s="19">
        <f>IF(SUMPRODUCT(($F$2:$F4863=F4863)*1)&gt;1,0,1)</f>
        <v>0</v>
      </c>
    </row>
    <row r="4864" spans="1:25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9" t="str">
        <f>VLOOKUP(Таблица1[[#This Row],[Region]],Таблица5[],2,FALSE)</f>
        <v>Chuck Magee</v>
      </c>
      <c r="W4864" s="19" t="str">
        <f>IFERROR(VLOOKUP(Таблица1[[#This Row],[Order ID]],Таблица4[],2,FALSE),"")</f>
        <v/>
      </c>
      <c r="X4864" s="19">
        <f>NOT(IFERROR(VLOOKUP(Таблица1[[#This Row],[Order ID]],Таблица4[],2,FALSE),0))*1</f>
        <v>1</v>
      </c>
      <c r="Y4864" s="19">
        <f>IF(SUMPRODUCT(($F$2:$F4864=F4864)*1)&gt;1,0,1)</f>
        <v>0</v>
      </c>
    </row>
    <row r="4865" spans="1:25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9" t="str">
        <f>VLOOKUP(Таблица1[[#This Row],[Region]],Таблица5[],2,FALSE)</f>
        <v>Chuck Magee</v>
      </c>
      <c r="W4865" s="19" t="str">
        <f>IFERROR(VLOOKUP(Таблица1[[#This Row],[Order ID]],Таблица4[],2,FALSE),"")</f>
        <v/>
      </c>
      <c r="X4865" s="19">
        <f>NOT(IFERROR(VLOOKUP(Таблица1[[#This Row],[Order ID]],Таблица4[],2,FALSE),0))*1</f>
        <v>1</v>
      </c>
      <c r="Y4865" s="19">
        <f>IF(SUMPRODUCT(($F$2:$F4865=F4865)*1)&gt;1,0,1)</f>
        <v>0</v>
      </c>
    </row>
    <row r="4866" spans="1:25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9" t="str">
        <f>VLOOKUP(Таблица1[[#This Row],[Region]],Таблица5[],2,FALSE)</f>
        <v>Chuck Magee</v>
      </c>
      <c r="W4866" s="19" t="str">
        <f>IFERROR(VLOOKUP(Таблица1[[#This Row],[Order ID]],Таблица4[],2,FALSE),"")</f>
        <v/>
      </c>
      <c r="X4866" s="19">
        <f>NOT(IFERROR(VLOOKUP(Таблица1[[#This Row],[Order ID]],Таблица4[],2,FALSE),0))*1</f>
        <v>1</v>
      </c>
      <c r="Y4866" s="19">
        <f>IF(SUMPRODUCT(($F$2:$F4866=F4866)*1)&gt;1,0,1)</f>
        <v>0</v>
      </c>
    </row>
    <row r="4867" spans="1:25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9" t="str">
        <f>VLOOKUP(Таблица1[[#This Row],[Region]],Таблица5[],2,FALSE)</f>
        <v>Anna Andreadi</v>
      </c>
      <c r="W4867" s="19" t="str">
        <f>IFERROR(VLOOKUP(Таблица1[[#This Row],[Order ID]],Таблица4[],2,FALSE),"")</f>
        <v/>
      </c>
      <c r="X4867" s="19">
        <f>NOT(IFERROR(VLOOKUP(Таблица1[[#This Row],[Order ID]],Таблица4[],2,FALSE),0))*1</f>
        <v>1</v>
      </c>
      <c r="Y4867" s="19">
        <f>IF(SUMPRODUCT(($F$2:$F4867=F4867)*1)&gt;1,0,1)</f>
        <v>0</v>
      </c>
    </row>
    <row r="4868" spans="1:25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9" t="str">
        <f>VLOOKUP(Таблица1[[#This Row],[Region]],Таблица5[],2,FALSE)</f>
        <v>Anna Andreadi</v>
      </c>
      <c r="W4868" s="19" t="str">
        <f>IFERROR(VLOOKUP(Таблица1[[#This Row],[Order ID]],Таблица4[],2,FALSE),"")</f>
        <v/>
      </c>
      <c r="X4868" s="19">
        <f>NOT(IFERROR(VLOOKUP(Таблица1[[#This Row],[Order ID]],Таблица4[],2,FALSE),0))*1</f>
        <v>1</v>
      </c>
      <c r="Y4868" s="19">
        <f>IF(SUMPRODUCT(($F$2:$F4868=F4868)*1)&gt;1,0,1)</f>
        <v>0</v>
      </c>
    </row>
    <row r="4869" spans="1:25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9" t="str">
        <f>VLOOKUP(Таблица1[[#This Row],[Region]],Таблица5[],2,FALSE)</f>
        <v>Anna Andreadi</v>
      </c>
      <c r="W4869" s="19" t="str">
        <f>IFERROR(VLOOKUP(Таблица1[[#This Row],[Order ID]],Таблица4[],2,FALSE),"")</f>
        <v/>
      </c>
      <c r="X4869" s="19">
        <f>NOT(IFERROR(VLOOKUP(Таблица1[[#This Row],[Order ID]],Таблица4[],2,FALSE),0))*1</f>
        <v>1</v>
      </c>
      <c r="Y4869" s="19">
        <f>IF(SUMPRODUCT(($F$2:$F4869=F4869)*1)&gt;1,0,1)</f>
        <v>0</v>
      </c>
    </row>
    <row r="4870" spans="1:25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9" t="str">
        <f>VLOOKUP(Таблица1[[#This Row],[Region]],Таблица5[],2,FALSE)</f>
        <v>Anna Andreadi</v>
      </c>
      <c r="W4870" s="19" t="str">
        <f>IFERROR(VLOOKUP(Таблица1[[#This Row],[Order ID]],Таблица4[],2,FALSE),"")</f>
        <v/>
      </c>
      <c r="X4870" s="19">
        <f>NOT(IFERROR(VLOOKUP(Таблица1[[#This Row],[Order ID]],Таблица4[],2,FALSE),0))*1</f>
        <v>1</v>
      </c>
      <c r="Y4870" s="19">
        <f>IF(SUMPRODUCT(($F$2:$F4870=F4870)*1)&gt;1,0,1)</f>
        <v>0</v>
      </c>
    </row>
    <row r="4871" spans="1:25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9" t="str">
        <f>VLOOKUP(Таблица1[[#This Row],[Region]],Таблица5[],2,FALSE)</f>
        <v>Chuck Magee</v>
      </c>
      <c r="W4871" s="19" t="str">
        <f>IFERROR(VLOOKUP(Таблица1[[#This Row],[Order ID]],Таблица4[],2,FALSE),"")</f>
        <v/>
      </c>
      <c r="X4871" s="19">
        <f>NOT(IFERROR(VLOOKUP(Таблица1[[#This Row],[Order ID]],Таблица4[],2,FALSE),0))*1</f>
        <v>1</v>
      </c>
      <c r="Y4871" s="19">
        <f>IF(SUMPRODUCT(($F$2:$F4871=F4871)*1)&gt;1,0,1)</f>
        <v>0</v>
      </c>
    </row>
    <row r="4872" spans="1:25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9" t="str">
        <f>VLOOKUP(Таблица1[[#This Row],[Region]],Таблица5[],2,FALSE)</f>
        <v>Chuck Magee</v>
      </c>
      <c r="W4872" s="19" t="str">
        <f>IFERROR(VLOOKUP(Таблица1[[#This Row],[Order ID]],Таблица4[],2,FALSE),"")</f>
        <v/>
      </c>
      <c r="X4872" s="19">
        <f>NOT(IFERROR(VLOOKUP(Таблица1[[#This Row],[Order ID]],Таблица4[],2,FALSE),0))*1</f>
        <v>1</v>
      </c>
      <c r="Y4872" s="19">
        <f>IF(SUMPRODUCT(($F$2:$F4872=F4872)*1)&gt;1,0,1)</f>
        <v>0</v>
      </c>
    </row>
    <row r="4873" spans="1:25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9" t="str">
        <f>VLOOKUP(Таблица1[[#This Row],[Region]],Таблица5[],2,FALSE)</f>
        <v>Kelly Williams</v>
      </c>
      <c r="W4873" s="19" t="str">
        <f>IFERROR(VLOOKUP(Таблица1[[#This Row],[Order ID]],Таблица4[],2,FALSE),"")</f>
        <v/>
      </c>
      <c r="X4873" s="19">
        <f>NOT(IFERROR(VLOOKUP(Таблица1[[#This Row],[Order ID]],Таблица4[],2,FALSE),0))*1</f>
        <v>1</v>
      </c>
      <c r="Y4873" s="19">
        <f>IF(SUMPRODUCT(($F$2:$F4873=F4873)*1)&gt;1,0,1)</f>
        <v>0</v>
      </c>
    </row>
    <row r="4874" spans="1:25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9" t="str">
        <f>VLOOKUP(Таблица1[[#This Row],[Region]],Таблица5[],2,FALSE)</f>
        <v>Kelly Williams</v>
      </c>
      <c r="W4874" s="19" t="str">
        <f>IFERROR(VLOOKUP(Таблица1[[#This Row],[Order ID]],Таблица4[],2,FALSE),"")</f>
        <v/>
      </c>
      <c r="X4874" s="19">
        <f>NOT(IFERROR(VLOOKUP(Таблица1[[#This Row],[Order ID]],Таблица4[],2,FALSE),0))*1</f>
        <v>1</v>
      </c>
      <c r="Y4874" s="19">
        <f>IF(SUMPRODUCT(($F$2:$F4874=F4874)*1)&gt;1,0,1)</f>
        <v>0</v>
      </c>
    </row>
    <row r="4875" spans="1:25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9" t="str">
        <f>VLOOKUP(Таблица1[[#This Row],[Region]],Таблица5[],2,FALSE)</f>
        <v>Kelly Williams</v>
      </c>
      <c r="W4875" s="19" t="str">
        <f>IFERROR(VLOOKUP(Таблица1[[#This Row],[Order ID]],Таблица4[],2,FALSE),"")</f>
        <v/>
      </c>
      <c r="X4875" s="19">
        <f>NOT(IFERROR(VLOOKUP(Таблица1[[#This Row],[Order ID]],Таблица4[],2,FALSE),0))*1</f>
        <v>1</v>
      </c>
      <c r="Y4875" s="19">
        <f>IF(SUMPRODUCT(($F$2:$F4875=F4875)*1)&gt;1,0,1)</f>
        <v>0</v>
      </c>
    </row>
    <row r="4876" spans="1:25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9" t="str">
        <f>VLOOKUP(Таблица1[[#This Row],[Region]],Таблица5[],2,FALSE)</f>
        <v>Kelly Williams</v>
      </c>
      <c r="W4876" s="19" t="str">
        <f>IFERROR(VLOOKUP(Таблица1[[#This Row],[Order ID]],Таблица4[],2,FALSE),"")</f>
        <v/>
      </c>
      <c r="X4876" s="19">
        <f>NOT(IFERROR(VLOOKUP(Таблица1[[#This Row],[Order ID]],Таблица4[],2,FALSE),0))*1</f>
        <v>1</v>
      </c>
      <c r="Y4876" s="19">
        <f>IF(SUMPRODUCT(($F$2:$F4876=F4876)*1)&gt;1,0,1)</f>
        <v>0</v>
      </c>
    </row>
    <row r="4877" spans="1:25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9" t="str">
        <f>VLOOKUP(Таблица1[[#This Row],[Region]],Таблица5[],2,FALSE)</f>
        <v>Chuck Magee</v>
      </c>
      <c r="W4877" s="19" t="str">
        <f>IFERROR(VLOOKUP(Таблица1[[#This Row],[Order ID]],Таблица4[],2,FALSE),"")</f>
        <v/>
      </c>
      <c r="X4877" s="19">
        <f>NOT(IFERROR(VLOOKUP(Таблица1[[#This Row],[Order ID]],Таблица4[],2,FALSE),0))*1</f>
        <v>1</v>
      </c>
      <c r="Y4877" s="19">
        <f>IF(SUMPRODUCT(($F$2:$F4877=F4877)*1)&gt;1,0,1)</f>
        <v>0</v>
      </c>
    </row>
    <row r="4878" spans="1:25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9" t="str">
        <f>VLOOKUP(Таблица1[[#This Row],[Region]],Таблица5[],2,FALSE)</f>
        <v>Cassandra Brandow</v>
      </c>
      <c r="W4878" s="19" t="str">
        <f>IFERROR(VLOOKUP(Таблица1[[#This Row],[Order ID]],Таблица4[],2,FALSE),"")</f>
        <v/>
      </c>
      <c r="X4878" s="19">
        <f>NOT(IFERROR(VLOOKUP(Таблица1[[#This Row],[Order ID]],Таблица4[],2,FALSE),0))*1</f>
        <v>1</v>
      </c>
      <c r="Y4878" s="19">
        <f>IF(SUMPRODUCT(($F$2:$F4878=F4878)*1)&gt;1,0,1)</f>
        <v>0</v>
      </c>
    </row>
    <row r="4879" spans="1:25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9" t="str">
        <f>VLOOKUP(Таблица1[[#This Row],[Region]],Таблица5[],2,FALSE)</f>
        <v>Cassandra Brandow</v>
      </c>
      <c r="W4879" s="19" t="str">
        <f>IFERROR(VLOOKUP(Таблица1[[#This Row],[Order ID]],Таблица4[],2,FALSE),"")</f>
        <v/>
      </c>
      <c r="X4879" s="19">
        <f>NOT(IFERROR(VLOOKUP(Таблица1[[#This Row],[Order ID]],Таблица4[],2,FALSE),0))*1</f>
        <v>1</v>
      </c>
      <c r="Y4879" s="19">
        <f>IF(SUMPRODUCT(($F$2:$F4879=F4879)*1)&gt;1,0,1)</f>
        <v>0</v>
      </c>
    </row>
    <row r="4880" spans="1:25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9" t="str">
        <f>VLOOKUP(Таблица1[[#This Row],[Region]],Таблица5[],2,FALSE)</f>
        <v>Cassandra Brandow</v>
      </c>
      <c r="W4880" s="19" t="str">
        <f>IFERROR(VLOOKUP(Таблица1[[#This Row],[Order ID]],Таблица4[],2,FALSE),"")</f>
        <v/>
      </c>
      <c r="X4880" s="19">
        <f>NOT(IFERROR(VLOOKUP(Таблица1[[#This Row],[Order ID]],Таблица4[],2,FALSE),0))*1</f>
        <v>1</v>
      </c>
      <c r="Y4880" s="19">
        <f>IF(SUMPRODUCT(($F$2:$F4880=F4880)*1)&gt;1,0,1)</f>
        <v>0</v>
      </c>
    </row>
    <row r="4881" spans="1:25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9" t="str">
        <f>VLOOKUP(Таблица1[[#This Row],[Region]],Таблица5[],2,FALSE)</f>
        <v>Cassandra Brandow</v>
      </c>
      <c r="W4881" s="19" t="str">
        <f>IFERROR(VLOOKUP(Таблица1[[#This Row],[Order ID]],Таблица4[],2,FALSE),"")</f>
        <v/>
      </c>
      <c r="X4881" s="19">
        <f>NOT(IFERROR(VLOOKUP(Таблица1[[#This Row],[Order ID]],Таблица4[],2,FALSE),0))*1</f>
        <v>1</v>
      </c>
      <c r="Y4881" s="19">
        <f>IF(SUMPRODUCT(($F$2:$F4881=F4881)*1)&gt;1,0,1)</f>
        <v>0</v>
      </c>
    </row>
    <row r="4882" spans="1:25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9" t="str">
        <f>VLOOKUP(Таблица1[[#This Row],[Region]],Таблица5[],2,FALSE)</f>
        <v>Cassandra Brandow</v>
      </c>
      <c r="W4882" s="19" t="str">
        <f>IFERROR(VLOOKUP(Таблица1[[#This Row],[Order ID]],Таблица4[],2,FALSE),"")</f>
        <v/>
      </c>
      <c r="X4882" s="19">
        <f>NOT(IFERROR(VLOOKUP(Таблица1[[#This Row],[Order ID]],Таблица4[],2,FALSE),0))*1</f>
        <v>1</v>
      </c>
      <c r="Y4882" s="19">
        <f>IF(SUMPRODUCT(($F$2:$F4882=F4882)*1)&gt;1,0,1)</f>
        <v>0</v>
      </c>
    </row>
    <row r="4883" spans="1:25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9" t="str">
        <f>VLOOKUP(Таблица1[[#This Row],[Region]],Таблица5[],2,FALSE)</f>
        <v>Cassandra Brandow</v>
      </c>
      <c r="W4883" s="19" t="str">
        <f>IFERROR(VLOOKUP(Таблица1[[#This Row],[Order ID]],Таблица4[],2,FALSE),"")</f>
        <v/>
      </c>
      <c r="X4883" s="19">
        <f>NOT(IFERROR(VLOOKUP(Таблица1[[#This Row],[Order ID]],Таблица4[],2,FALSE),0))*1</f>
        <v>1</v>
      </c>
      <c r="Y4883" s="19">
        <f>IF(SUMPRODUCT(($F$2:$F4883=F4883)*1)&gt;1,0,1)</f>
        <v>0</v>
      </c>
    </row>
    <row r="4884" spans="1:25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9" t="str">
        <f>VLOOKUP(Таблица1[[#This Row],[Region]],Таблица5[],2,FALSE)</f>
        <v>Cassandra Brandow</v>
      </c>
      <c r="W4884" s="19" t="str">
        <f>IFERROR(VLOOKUP(Таблица1[[#This Row],[Order ID]],Таблица4[],2,FALSE),"")</f>
        <v/>
      </c>
      <c r="X4884" s="19">
        <f>NOT(IFERROR(VLOOKUP(Таблица1[[#This Row],[Order ID]],Таблица4[],2,FALSE),0))*1</f>
        <v>1</v>
      </c>
      <c r="Y4884" s="19">
        <f>IF(SUMPRODUCT(($F$2:$F4884=F4884)*1)&gt;1,0,1)</f>
        <v>0</v>
      </c>
    </row>
    <row r="4885" spans="1:25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9" t="str">
        <f>VLOOKUP(Таблица1[[#This Row],[Region]],Таблица5[],2,FALSE)</f>
        <v>Anna Andreadi</v>
      </c>
      <c r="W4885" s="19" t="str">
        <f>IFERROR(VLOOKUP(Таблица1[[#This Row],[Order ID]],Таблица4[],2,FALSE),"")</f>
        <v/>
      </c>
      <c r="X4885" s="19">
        <f>NOT(IFERROR(VLOOKUP(Таблица1[[#This Row],[Order ID]],Таблица4[],2,FALSE),0))*1</f>
        <v>1</v>
      </c>
      <c r="Y4885" s="19">
        <f>IF(SUMPRODUCT(($F$2:$F4885=F4885)*1)&gt;1,0,1)</f>
        <v>0</v>
      </c>
    </row>
    <row r="4886" spans="1:25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9" t="str">
        <f>VLOOKUP(Таблица1[[#This Row],[Region]],Таблица5[],2,FALSE)</f>
        <v>Anna Andreadi</v>
      </c>
      <c r="W4886" s="19" t="str">
        <f>IFERROR(VLOOKUP(Таблица1[[#This Row],[Order ID]],Таблица4[],2,FALSE),"")</f>
        <v/>
      </c>
      <c r="X4886" s="19">
        <f>NOT(IFERROR(VLOOKUP(Таблица1[[#This Row],[Order ID]],Таблица4[],2,FALSE),0))*1</f>
        <v>1</v>
      </c>
      <c r="Y4886" s="19">
        <f>IF(SUMPRODUCT(($F$2:$F4886=F4886)*1)&gt;1,0,1)</f>
        <v>0</v>
      </c>
    </row>
    <row r="4887" spans="1:25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9" t="str">
        <f>VLOOKUP(Таблица1[[#This Row],[Region]],Таблица5[],2,FALSE)</f>
        <v>Kelly Williams</v>
      </c>
      <c r="W4887" s="19" t="str">
        <f>IFERROR(VLOOKUP(Таблица1[[#This Row],[Order ID]],Таблица4[],2,FALSE),"")</f>
        <v/>
      </c>
      <c r="X4887" s="19">
        <f>NOT(IFERROR(VLOOKUP(Таблица1[[#This Row],[Order ID]],Таблица4[],2,FALSE),0))*1</f>
        <v>1</v>
      </c>
      <c r="Y4887" s="19">
        <f>IF(SUMPRODUCT(($F$2:$F4887=F4887)*1)&gt;1,0,1)</f>
        <v>0</v>
      </c>
    </row>
    <row r="4888" spans="1:25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9" t="str">
        <f>VLOOKUP(Таблица1[[#This Row],[Region]],Таблица5[],2,FALSE)</f>
        <v>Cassandra Brandow</v>
      </c>
      <c r="W4888" s="19" t="str">
        <f>IFERROR(VLOOKUP(Таблица1[[#This Row],[Order ID]],Таблица4[],2,FALSE),"")</f>
        <v/>
      </c>
      <c r="X4888" s="19">
        <f>NOT(IFERROR(VLOOKUP(Таблица1[[#This Row],[Order ID]],Таблица4[],2,FALSE),0))*1</f>
        <v>1</v>
      </c>
      <c r="Y4888" s="19">
        <f>IF(SUMPRODUCT(($F$2:$F4888=F4888)*1)&gt;1,0,1)</f>
        <v>0</v>
      </c>
    </row>
    <row r="4889" spans="1:25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9" t="str">
        <f>VLOOKUP(Таблица1[[#This Row],[Region]],Таблица5[],2,FALSE)</f>
        <v>Cassandra Brandow</v>
      </c>
      <c r="W4889" s="19" t="str">
        <f>IFERROR(VLOOKUP(Таблица1[[#This Row],[Order ID]],Таблица4[],2,FALSE),"")</f>
        <v/>
      </c>
      <c r="X4889" s="19">
        <f>NOT(IFERROR(VLOOKUP(Таблица1[[#This Row],[Order ID]],Таблица4[],2,FALSE),0))*1</f>
        <v>1</v>
      </c>
      <c r="Y4889" s="19">
        <f>IF(SUMPRODUCT(($F$2:$F4889=F4889)*1)&gt;1,0,1)</f>
        <v>0</v>
      </c>
    </row>
    <row r="4890" spans="1:25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9" t="str">
        <f>VLOOKUP(Таблица1[[#This Row],[Region]],Таблица5[],2,FALSE)</f>
        <v>Cassandra Brandow</v>
      </c>
      <c r="W4890" s="19" t="str">
        <f>IFERROR(VLOOKUP(Таблица1[[#This Row],[Order ID]],Таблица4[],2,FALSE),"")</f>
        <v/>
      </c>
      <c r="X4890" s="19">
        <f>NOT(IFERROR(VLOOKUP(Таблица1[[#This Row],[Order ID]],Таблица4[],2,FALSE),0))*1</f>
        <v>1</v>
      </c>
      <c r="Y4890" s="19">
        <f>IF(SUMPRODUCT(($F$2:$F4890=F4890)*1)&gt;1,0,1)</f>
        <v>0</v>
      </c>
    </row>
    <row r="4891" spans="1:25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9" t="str">
        <f>VLOOKUP(Таблица1[[#This Row],[Region]],Таблица5[],2,FALSE)</f>
        <v>Cassandra Brandow</v>
      </c>
      <c r="W4891" s="19" t="str">
        <f>IFERROR(VLOOKUP(Таблица1[[#This Row],[Order ID]],Таблица4[],2,FALSE),"")</f>
        <v/>
      </c>
      <c r="X4891" s="19">
        <f>NOT(IFERROR(VLOOKUP(Таблица1[[#This Row],[Order ID]],Таблица4[],2,FALSE),0))*1</f>
        <v>1</v>
      </c>
      <c r="Y4891" s="19">
        <f>IF(SUMPRODUCT(($F$2:$F4891=F4891)*1)&gt;1,0,1)</f>
        <v>0</v>
      </c>
    </row>
    <row r="4892" spans="1:25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9" t="str">
        <f>VLOOKUP(Таблица1[[#This Row],[Region]],Таблица5[],2,FALSE)</f>
        <v>Anna Andreadi</v>
      </c>
      <c r="W4892" s="19" t="str">
        <f>IFERROR(VLOOKUP(Таблица1[[#This Row],[Order ID]],Таблица4[],2,FALSE),"")</f>
        <v/>
      </c>
      <c r="X4892" s="19">
        <f>NOT(IFERROR(VLOOKUP(Таблица1[[#This Row],[Order ID]],Таблица4[],2,FALSE),0))*1</f>
        <v>1</v>
      </c>
      <c r="Y4892" s="19">
        <f>IF(SUMPRODUCT(($F$2:$F4892=F4892)*1)&gt;1,0,1)</f>
        <v>0</v>
      </c>
    </row>
    <row r="4893" spans="1:25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9" t="str">
        <f>VLOOKUP(Таблица1[[#This Row],[Region]],Таблица5[],2,FALSE)</f>
        <v>Anna Andreadi</v>
      </c>
      <c r="W4893" s="19" t="str">
        <f>IFERROR(VLOOKUP(Таблица1[[#This Row],[Order ID]],Таблица4[],2,FALSE),"")</f>
        <v/>
      </c>
      <c r="X4893" s="19">
        <f>NOT(IFERROR(VLOOKUP(Таблица1[[#This Row],[Order ID]],Таблица4[],2,FALSE),0))*1</f>
        <v>1</v>
      </c>
      <c r="Y4893" s="19">
        <f>IF(SUMPRODUCT(($F$2:$F4893=F4893)*1)&gt;1,0,1)</f>
        <v>0</v>
      </c>
    </row>
    <row r="4894" spans="1:25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9" t="str">
        <f>VLOOKUP(Таблица1[[#This Row],[Region]],Таблица5[],2,FALSE)</f>
        <v>Anna Andreadi</v>
      </c>
      <c r="W4894" s="19" t="str">
        <f>IFERROR(VLOOKUP(Таблица1[[#This Row],[Order ID]],Таблица4[],2,FALSE),"")</f>
        <v/>
      </c>
      <c r="X4894" s="19">
        <f>NOT(IFERROR(VLOOKUP(Таблица1[[#This Row],[Order ID]],Таблица4[],2,FALSE),0))*1</f>
        <v>1</v>
      </c>
      <c r="Y4894" s="19">
        <f>IF(SUMPRODUCT(($F$2:$F4894=F4894)*1)&gt;1,0,1)</f>
        <v>0</v>
      </c>
    </row>
    <row r="4895" spans="1:25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9" t="str">
        <f>VLOOKUP(Таблица1[[#This Row],[Region]],Таблица5[],2,FALSE)</f>
        <v>Anna Andreadi</v>
      </c>
      <c r="W4895" s="19" t="str">
        <f>IFERROR(VLOOKUP(Таблица1[[#This Row],[Order ID]],Таблица4[],2,FALSE),"")</f>
        <v/>
      </c>
      <c r="X4895" s="19">
        <f>NOT(IFERROR(VLOOKUP(Таблица1[[#This Row],[Order ID]],Таблица4[],2,FALSE),0))*1</f>
        <v>1</v>
      </c>
      <c r="Y4895" s="19">
        <f>IF(SUMPRODUCT(($F$2:$F4895=F4895)*1)&gt;1,0,1)</f>
        <v>0</v>
      </c>
    </row>
    <row r="4896" spans="1:25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9" t="str">
        <f>VLOOKUP(Таблица1[[#This Row],[Region]],Таблица5[],2,FALSE)</f>
        <v>Anna Andreadi</v>
      </c>
      <c r="W4896" s="19" t="str">
        <f>IFERROR(VLOOKUP(Таблица1[[#This Row],[Order ID]],Таблица4[],2,FALSE),"")</f>
        <v/>
      </c>
      <c r="X4896" s="19">
        <f>NOT(IFERROR(VLOOKUP(Таблица1[[#This Row],[Order ID]],Таблица4[],2,FALSE),0))*1</f>
        <v>1</v>
      </c>
      <c r="Y4896" s="19">
        <f>IF(SUMPRODUCT(($F$2:$F4896=F4896)*1)&gt;1,0,1)</f>
        <v>0</v>
      </c>
    </row>
    <row r="4897" spans="1:25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9" t="str">
        <f>VLOOKUP(Таблица1[[#This Row],[Region]],Таблица5[],2,FALSE)</f>
        <v>Anna Andreadi</v>
      </c>
      <c r="W4897" s="19" t="str">
        <f>IFERROR(VLOOKUP(Таблица1[[#This Row],[Order ID]],Таблица4[],2,FALSE),"")</f>
        <v/>
      </c>
      <c r="X4897" s="19">
        <f>NOT(IFERROR(VLOOKUP(Таблица1[[#This Row],[Order ID]],Таблица4[],2,FALSE),0))*1</f>
        <v>1</v>
      </c>
      <c r="Y4897" s="19">
        <f>IF(SUMPRODUCT(($F$2:$F4897=F4897)*1)&gt;1,0,1)</f>
        <v>0</v>
      </c>
    </row>
    <row r="4898" spans="1:25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9" t="str">
        <f>VLOOKUP(Таблица1[[#This Row],[Region]],Таблица5[],2,FALSE)</f>
        <v>Anna Andreadi</v>
      </c>
      <c r="W4898" s="19" t="str">
        <f>IFERROR(VLOOKUP(Таблица1[[#This Row],[Order ID]],Таблица4[],2,FALSE),"")</f>
        <v/>
      </c>
      <c r="X4898" s="19">
        <f>NOT(IFERROR(VLOOKUP(Таблица1[[#This Row],[Order ID]],Таблица4[],2,FALSE),0))*1</f>
        <v>1</v>
      </c>
      <c r="Y4898" s="19">
        <f>IF(SUMPRODUCT(($F$2:$F4898=F4898)*1)&gt;1,0,1)</f>
        <v>0</v>
      </c>
    </row>
    <row r="4899" spans="1:25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9" t="str">
        <f>VLOOKUP(Таблица1[[#This Row],[Region]],Таблица5[],2,FALSE)</f>
        <v>Chuck Magee</v>
      </c>
      <c r="W4899" s="19" t="str">
        <f>IFERROR(VLOOKUP(Таблица1[[#This Row],[Order ID]],Таблица4[],2,FALSE),"")</f>
        <v/>
      </c>
      <c r="X4899" s="19">
        <f>NOT(IFERROR(VLOOKUP(Таблица1[[#This Row],[Order ID]],Таблица4[],2,FALSE),0))*1</f>
        <v>1</v>
      </c>
      <c r="Y4899" s="19">
        <f>IF(SUMPRODUCT(($F$2:$F4899=F4899)*1)&gt;1,0,1)</f>
        <v>0</v>
      </c>
    </row>
    <row r="4900" spans="1:25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9" t="str">
        <f>VLOOKUP(Таблица1[[#This Row],[Region]],Таблица5[],2,FALSE)</f>
        <v>Chuck Magee</v>
      </c>
      <c r="W4900" s="19" t="str">
        <f>IFERROR(VLOOKUP(Таблица1[[#This Row],[Order ID]],Таблица4[],2,FALSE),"")</f>
        <v/>
      </c>
      <c r="X4900" s="19">
        <f>NOT(IFERROR(VLOOKUP(Таблица1[[#This Row],[Order ID]],Таблица4[],2,FALSE),0))*1</f>
        <v>1</v>
      </c>
      <c r="Y4900" s="19">
        <f>IF(SUMPRODUCT(($F$2:$F4900=F4900)*1)&gt;1,0,1)</f>
        <v>0</v>
      </c>
    </row>
    <row r="4901" spans="1:25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9" t="str">
        <f>VLOOKUP(Таблица1[[#This Row],[Region]],Таблица5[],2,FALSE)</f>
        <v>Anna Andreadi</v>
      </c>
      <c r="W4901" s="19" t="str">
        <f>IFERROR(VLOOKUP(Таблица1[[#This Row],[Order ID]],Таблица4[],2,FALSE),"")</f>
        <v/>
      </c>
      <c r="X4901" s="19">
        <f>NOT(IFERROR(VLOOKUP(Таблица1[[#This Row],[Order ID]],Таблица4[],2,FALSE),0))*1</f>
        <v>1</v>
      </c>
      <c r="Y4901" s="19">
        <f>IF(SUMPRODUCT(($F$2:$F4901=F4901)*1)&gt;1,0,1)</f>
        <v>0</v>
      </c>
    </row>
    <row r="4902" spans="1:25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9" t="str">
        <f>VLOOKUP(Таблица1[[#This Row],[Region]],Таблица5[],2,FALSE)</f>
        <v>Anna Andreadi</v>
      </c>
      <c r="W4902" s="19" t="str">
        <f>IFERROR(VLOOKUP(Таблица1[[#This Row],[Order ID]],Таблица4[],2,FALSE),"")</f>
        <v/>
      </c>
      <c r="X4902" s="19">
        <f>NOT(IFERROR(VLOOKUP(Таблица1[[#This Row],[Order ID]],Таблица4[],2,FALSE),0))*1</f>
        <v>1</v>
      </c>
      <c r="Y4902" s="19">
        <f>IF(SUMPRODUCT(($F$2:$F4902=F4902)*1)&gt;1,0,1)</f>
        <v>0</v>
      </c>
    </row>
    <row r="4903" spans="1:25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9" t="str">
        <f>VLOOKUP(Таблица1[[#This Row],[Region]],Таблица5[],2,FALSE)</f>
        <v>Anna Andreadi</v>
      </c>
      <c r="W4903" s="19" t="str">
        <f>IFERROR(VLOOKUP(Таблица1[[#This Row],[Order ID]],Таблица4[],2,FALSE),"")</f>
        <v/>
      </c>
      <c r="X4903" s="19">
        <f>NOT(IFERROR(VLOOKUP(Таблица1[[#This Row],[Order ID]],Таблица4[],2,FALSE),0))*1</f>
        <v>1</v>
      </c>
      <c r="Y4903" s="19">
        <f>IF(SUMPRODUCT(($F$2:$F4903=F4903)*1)&gt;1,0,1)</f>
        <v>0</v>
      </c>
    </row>
    <row r="4904" spans="1:25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9" t="str">
        <f>VLOOKUP(Таблица1[[#This Row],[Region]],Таблица5[],2,FALSE)</f>
        <v>Chuck Magee</v>
      </c>
      <c r="W4904" s="19" t="str">
        <f>IFERROR(VLOOKUP(Таблица1[[#This Row],[Order ID]],Таблица4[],2,FALSE),"")</f>
        <v/>
      </c>
      <c r="X4904" s="19">
        <f>NOT(IFERROR(VLOOKUP(Таблица1[[#This Row],[Order ID]],Таблица4[],2,FALSE),0))*1</f>
        <v>1</v>
      </c>
      <c r="Y4904" s="19">
        <f>IF(SUMPRODUCT(($F$2:$F4904=F4904)*1)&gt;1,0,1)</f>
        <v>0</v>
      </c>
    </row>
    <row r="4905" spans="1:25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9" t="str">
        <f>VLOOKUP(Таблица1[[#This Row],[Region]],Таблица5[],2,FALSE)</f>
        <v>Chuck Magee</v>
      </c>
      <c r="W4905" s="19" t="str">
        <f>IFERROR(VLOOKUP(Таблица1[[#This Row],[Order ID]],Таблица4[],2,FALSE),"")</f>
        <v/>
      </c>
      <c r="X4905" s="19">
        <f>NOT(IFERROR(VLOOKUP(Таблица1[[#This Row],[Order ID]],Таблица4[],2,FALSE),0))*1</f>
        <v>1</v>
      </c>
      <c r="Y4905" s="19">
        <f>IF(SUMPRODUCT(($F$2:$F4905=F4905)*1)&gt;1,0,1)</f>
        <v>0</v>
      </c>
    </row>
    <row r="4906" spans="1:25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9" t="str">
        <f>VLOOKUP(Таблица1[[#This Row],[Region]],Таблица5[],2,FALSE)</f>
        <v>Kelly Williams</v>
      </c>
      <c r="W4906" s="19" t="str">
        <f>IFERROR(VLOOKUP(Таблица1[[#This Row],[Order ID]],Таблица4[],2,FALSE),"")</f>
        <v/>
      </c>
      <c r="X4906" s="19">
        <f>NOT(IFERROR(VLOOKUP(Таблица1[[#This Row],[Order ID]],Таблица4[],2,FALSE),0))*1</f>
        <v>1</v>
      </c>
      <c r="Y4906" s="19">
        <f>IF(SUMPRODUCT(($F$2:$F4906=F4906)*1)&gt;1,0,1)</f>
        <v>0</v>
      </c>
    </row>
    <row r="4907" spans="1:25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9" t="str">
        <f>VLOOKUP(Таблица1[[#This Row],[Region]],Таблица5[],2,FALSE)</f>
        <v>Chuck Magee</v>
      </c>
      <c r="W4907" s="19" t="str">
        <f>IFERROR(VLOOKUP(Таблица1[[#This Row],[Order ID]],Таблица4[],2,FALSE),"")</f>
        <v/>
      </c>
      <c r="X4907" s="19">
        <f>NOT(IFERROR(VLOOKUP(Таблица1[[#This Row],[Order ID]],Таблица4[],2,FALSE),0))*1</f>
        <v>1</v>
      </c>
      <c r="Y4907" s="19">
        <f>IF(SUMPRODUCT(($F$2:$F4907=F4907)*1)&gt;1,0,1)</f>
        <v>0</v>
      </c>
    </row>
    <row r="4908" spans="1:25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9" t="str">
        <f>VLOOKUP(Таблица1[[#This Row],[Region]],Таблица5[],2,FALSE)</f>
        <v>Chuck Magee</v>
      </c>
      <c r="W4908" s="19" t="str">
        <f>IFERROR(VLOOKUP(Таблица1[[#This Row],[Order ID]],Таблица4[],2,FALSE),"")</f>
        <v/>
      </c>
      <c r="X4908" s="19">
        <f>NOT(IFERROR(VLOOKUP(Таблица1[[#This Row],[Order ID]],Таблица4[],2,FALSE),0))*1</f>
        <v>1</v>
      </c>
      <c r="Y4908" s="19">
        <f>IF(SUMPRODUCT(($F$2:$F4908=F4908)*1)&gt;1,0,1)</f>
        <v>0</v>
      </c>
    </row>
    <row r="4909" spans="1:25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9" t="str">
        <f>VLOOKUP(Таблица1[[#This Row],[Region]],Таблица5[],2,FALSE)</f>
        <v>Chuck Magee</v>
      </c>
      <c r="W4909" s="19" t="str">
        <f>IFERROR(VLOOKUP(Таблица1[[#This Row],[Order ID]],Таблица4[],2,FALSE),"")</f>
        <v/>
      </c>
      <c r="X4909" s="19">
        <f>NOT(IFERROR(VLOOKUP(Таблица1[[#This Row],[Order ID]],Таблица4[],2,FALSE),0))*1</f>
        <v>1</v>
      </c>
      <c r="Y4909" s="19">
        <f>IF(SUMPRODUCT(($F$2:$F4909=F4909)*1)&gt;1,0,1)</f>
        <v>0</v>
      </c>
    </row>
    <row r="4910" spans="1:25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9" t="str">
        <f>VLOOKUP(Таблица1[[#This Row],[Region]],Таблица5[],2,FALSE)</f>
        <v>Chuck Magee</v>
      </c>
      <c r="W4910" s="19" t="str">
        <f>IFERROR(VLOOKUP(Таблица1[[#This Row],[Order ID]],Таблица4[],2,FALSE),"")</f>
        <v/>
      </c>
      <c r="X4910" s="19">
        <f>NOT(IFERROR(VLOOKUP(Таблица1[[#This Row],[Order ID]],Таблица4[],2,FALSE),0))*1</f>
        <v>1</v>
      </c>
      <c r="Y4910" s="19">
        <f>IF(SUMPRODUCT(($F$2:$F4910=F4910)*1)&gt;1,0,1)</f>
        <v>0</v>
      </c>
    </row>
    <row r="4911" spans="1:25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9" t="str">
        <f>VLOOKUP(Таблица1[[#This Row],[Region]],Таблица5[],2,FALSE)</f>
        <v>Cassandra Brandow</v>
      </c>
      <c r="W4911" s="19">
        <f>IFERROR(VLOOKUP(Таблица1[[#This Row],[Order ID]],Таблица4[],2,FALSE),"")</f>
        <v>1</v>
      </c>
      <c r="X4911" s="19">
        <f>NOT(IFERROR(VLOOKUP(Таблица1[[#This Row],[Order ID]],Таблица4[],2,FALSE),0))*1</f>
        <v>0</v>
      </c>
      <c r="Y4911" s="19">
        <f>IF(SUMPRODUCT(($F$2:$F4911=F4911)*1)&gt;1,0,1)</f>
        <v>0</v>
      </c>
    </row>
    <row r="4912" spans="1:25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9" t="str">
        <f>VLOOKUP(Таблица1[[#This Row],[Region]],Таблица5[],2,FALSE)</f>
        <v>Cassandra Brandow</v>
      </c>
      <c r="W4912" s="19">
        <f>IFERROR(VLOOKUP(Таблица1[[#This Row],[Order ID]],Таблица4[],2,FALSE),"")</f>
        <v>1</v>
      </c>
      <c r="X4912" s="19">
        <f>NOT(IFERROR(VLOOKUP(Таблица1[[#This Row],[Order ID]],Таблица4[],2,FALSE),0))*1</f>
        <v>0</v>
      </c>
      <c r="Y4912" s="19">
        <f>IF(SUMPRODUCT(($F$2:$F4912=F4912)*1)&gt;1,0,1)</f>
        <v>0</v>
      </c>
    </row>
    <row r="4913" spans="1:25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9" t="str">
        <f>VLOOKUP(Таблица1[[#This Row],[Region]],Таблица5[],2,FALSE)</f>
        <v>Cassandra Brandow</v>
      </c>
      <c r="W4913" s="19">
        <f>IFERROR(VLOOKUP(Таблица1[[#This Row],[Order ID]],Таблица4[],2,FALSE),"")</f>
        <v>1</v>
      </c>
      <c r="X4913" s="19">
        <f>NOT(IFERROR(VLOOKUP(Таблица1[[#This Row],[Order ID]],Таблица4[],2,FALSE),0))*1</f>
        <v>0</v>
      </c>
      <c r="Y4913" s="19">
        <f>IF(SUMPRODUCT(($F$2:$F4913=F4913)*1)&gt;1,0,1)</f>
        <v>0</v>
      </c>
    </row>
    <row r="4914" spans="1:25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9" t="str">
        <f>VLOOKUP(Таблица1[[#This Row],[Region]],Таблица5[],2,FALSE)</f>
        <v>Cassandra Brandow</v>
      </c>
      <c r="W4914" s="19">
        <f>IFERROR(VLOOKUP(Таблица1[[#This Row],[Order ID]],Таблица4[],2,FALSE),"")</f>
        <v>1</v>
      </c>
      <c r="X4914" s="19">
        <f>NOT(IFERROR(VLOOKUP(Таблица1[[#This Row],[Order ID]],Таблица4[],2,FALSE),0))*1</f>
        <v>0</v>
      </c>
      <c r="Y4914" s="19">
        <f>IF(SUMPRODUCT(($F$2:$F4914=F4914)*1)&gt;1,0,1)</f>
        <v>0</v>
      </c>
    </row>
    <row r="4915" spans="1:25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9" t="str">
        <f>VLOOKUP(Таблица1[[#This Row],[Region]],Таблица5[],2,FALSE)</f>
        <v>Cassandra Brandow</v>
      </c>
      <c r="W4915" s="19">
        <f>IFERROR(VLOOKUP(Таблица1[[#This Row],[Order ID]],Таблица4[],2,FALSE),"")</f>
        <v>1</v>
      </c>
      <c r="X4915" s="19">
        <f>NOT(IFERROR(VLOOKUP(Таблица1[[#This Row],[Order ID]],Таблица4[],2,FALSE),0))*1</f>
        <v>0</v>
      </c>
      <c r="Y4915" s="19">
        <f>IF(SUMPRODUCT(($F$2:$F4915=F4915)*1)&gt;1,0,1)</f>
        <v>0</v>
      </c>
    </row>
    <row r="4916" spans="1:25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9" t="str">
        <f>VLOOKUP(Таблица1[[#This Row],[Region]],Таблица5[],2,FALSE)</f>
        <v>Anna Andreadi</v>
      </c>
      <c r="W4916" s="19" t="str">
        <f>IFERROR(VLOOKUP(Таблица1[[#This Row],[Order ID]],Таблица4[],2,FALSE),"")</f>
        <v/>
      </c>
      <c r="X4916" s="19">
        <f>NOT(IFERROR(VLOOKUP(Таблица1[[#This Row],[Order ID]],Таблица4[],2,FALSE),0))*1</f>
        <v>1</v>
      </c>
      <c r="Y4916" s="19">
        <f>IF(SUMPRODUCT(($F$2:$F4916=F4916)*1)&gt;1,0,1)</f>
        <v>0</v>
      </c>
    </row>
    <row r="4917" spans="1:25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9" t="str">
        <f>VLOOKUP(Таблица1[[#This Row],[Region]],Таблица5[],2,FALSE)</f>
        <v>Anna Andreadi</v>
      </c>
      <c r="W4917" s="19" t="str">
        <f>IFERROR(VLOOKUP(Таблица1[[#This Row],[Order ID]],Таблица4[],2,FALSE),"")</f>
        <v/>
      </c>
      <c r="X4917" s="19">
        <f>NOT(IFERROR(VLOOKUP(Таблица1[[#This Row],[Order ID]],Таблица4[],2,FALSE),0))*1</f>
        <v>1</v>
      </c>
      <c r="Y4917" s="19">
        <f>IF(SUMPRODUCT(($F$2:$F4917=F4917)*1)&gt;1,0,1)</f>
        <v>0</v>
      </c>
    </row>
    <row r="4918" spans="1:25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9" t="str">
        <f>VLOOKUP(Таблица1[[#This Row],[Region]],Таблица5[],2,FALSE)</f>
        <v>Kelly Williams</v>
      </c>
      <c r="W4918" s="19" t="str">
        <f>IFERROR(VLOOKUP(Таблица1[[#This Row],[Order ID]],Таблица4[],2,FALSE),"")</f>
        <v/>
      </c>
      <c r="X4918" s="19">
        <f>NOT(IFERROR(VLOOKUP(Таблица1[[#This Row],[Order ID]],Таблица4[],2,FALSE),0))*1</f>
        <v>1</v>
      </c>
      <c r="Y4918" s="19">
        <f>IF(SUMPRODUCT(($F$2:$F4918=F4918)*1)&gt;1,0,1)</f>
        <v>0</v>
      </c>
    </row>
    <row r="4919" spans="1:25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9" t="str">
        <f>VLOOKUP(Таблица1[[#This Row],[Region]],Таблица5[],2,FALSE)</f>
        <v>Kelly Williams</v>
      </c>
      <c r="W4919" s="19" t="str">
        <f>IFERROR(VLOOKUP(Таблица1[[#This Row],[Order ID]],Таблица4[],2,FALSE),"")</f>
        <v/>
      </c>
      <c r="X4919" s="19">
        <f>NOT(IFERROR(VLOOKUP(Таблица1[[#This Row],[Order ID]],Таблица4[],2,FALSE),0))*1</f>
        <v>1</v>
      </c>
      <c r="Y4919" s="19">
        <f>IF(SUMPRODUCT(($F$2:$F4919=F4919)*1)&gt;1,0,1)</f>
        <v>0</v>
      </c>
    </row>
    <row r="4920" spans="1:25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9" t="str">
        <f>VLOOKUP(Таблица1[[#This Row],[Region]],Таблица5[],2,FALSE)</f>
        <v>Chuck Magee</v>
      </c>
      <c r="W4920" s="19" t="str">
        <f>IFERROR(VLOOKUP(Таблица1[[#This Row],[Order ID]],Таблица4[],2,FALSE),"")</f>
        <v/>
      </c>
      <c r="X4920" s="19">
        <f>NOT(IFERROR(VLOOKUP(Таблица1[[#This Row],[Order ID]],Таблица4[],2,FALSE),0))*1</f>
        <v>1</v>
      </c>
      <c r="Y4920" s="19">
        <f>IF(SUMPRODUCT(($F$2:$F4920=F4920)*1)&gt;1,0,1)</f>
        <v>0</v>
      </c>
    </row>
    <row r="4921" spans="1:25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9" t="str">
        <f>VLOOKUP(Таблица1[[#This Row],[Region]],Таблица5[],2,FALSE)</f>
        <v>Chuck Magee</v>
      </c>
      <c r="W4921" s="19" t="str">
        <f>IFERROR(VLOOKUP(Таблица1[[#This Row],[Order ID]],Таблица4[],2,FALSE),"")</f>
        <v/>
      </c>
      <c r="X4921" s="19">
        <f>NOT(IFERROR(VLOOKUP(Таблица1[[#This Row],[Order ID]],Таблица4[],2,FALSE),0))*1</f>
        <v>1</v>
      </c>
      <c r="Y4921" s="19">
        <f>IF(SUMPRODUCT(($F$2:$F4921=F4921)*1)&gt;1,0,1)</f>
        <v>0</v>
      </c>
    </row>
    <row r="4922" spans="1:25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9" t="str">
        <f>VLOOKUP(Таблица1[[#This Row],[Region]],Таблица5[],2,FALSE)</f>
        <v>Kelly Williams</v>
      </c>
      <c r="W4922" s="19" t="str">
        <f>IFERROR(VLOOKUP(Таблица1[[#This Row],[Order ID]],Таблица4[],2,FALSE),"")</f>
        <v/>
      </c>
      <c r="X4922" s="19">
        <f>NOT(IFERROR(VLOOKUP(Таблица1[[#This Row],[Order ID]],Таблица4[],2,FALSE),0))*1</f>
        <v>1</v>
      </c>
      <c r="Y4922" s="19">
        <f>IF(SUMPRODUCT(($F$2:$F4922=F4922)*1)&gt;1,0,1)</f>
        <v>0</v>
      </c>
    </row>
    <row r="4923" spans="1:25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9" t="str">
        <f>VLOOKUP(Таблица1[[#This Row],[Region]],Таблица5[],2,FALSE)</f>
        <v>Cassandra Brandow</v>
      </c>
      <c r="W4923" s="19" t="str">
        <f>IFERROR(VLOOKUP(Таблица1[[#This Row],[Order ID]],Таблица4[],2,FALSE),"")</f>
        <v/>
      </c>
      <c r="X4923" s="19">
        <f>NOT(IFERROR(VLOOKUP(Таблица1[[#This Row],[Order ID]],Таблица4[],2,FALSE),0))*1</f>
        <v>1</v>
      </c>
      <c r="Y4923" s="19">
        <f>IF(SUMPRODUCT(($F$2:$F4923=F4923)*1)&gt;1,0,1)</f>
        <v>0</v>
      </c>
    </row>
    <row r="4924" spans="1:25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9" t="str">
        <f>VLOOKUP(Таблица1[[#This Row],[Region]],Таблица5[],2,FALSE)</f>
        <v>Cassandra Brandow</v>
      </c>
      <c r="W4924" s="19" t="str">
        <f>IFERROR(VLOOKUP(Таблица1[[#This Row],[Order ID]],Таблица4[],2,FALSE),"")</f>
        <v/>
      </c>
      <c r="X4924" s="19">
        <f>NOT(IFERROR(VLOOKUP(Таблица1[[#This Row],[Order ID]],Таблица4[],2,FALSE),0))*1</f>
        <v>1</v>
      </c>
      <c r="Y4924" s="19">
        <f>IF(SUMPRODUCT(($F$2:$F4924=F4924)*1)&gt;1,0,1)</f>
        <v>0</v>
      </c>
    </row>
    <row r="4925" spans="1:25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9" t="str">
        <f>VLOOKUP(Таблица1[[#This Row],[Region]],Таблица5[],2,FALSE)</f>
        <v>Cassandra Brandow</v>
      </c>
      <c r="W4925" s="19" t="str">
        <f>IFERROR(VLOOKUP(Таблица1[[#This Row],[Order ID]],Таблица4[],2,FALSE),"")</f>
        <v/>
      </c>
      <c r="X4925" s="19">
        <f>NOT(IFERROR(VLOOKUP(Таблица1[[#This Row],[Order ID]],Таблица4[],2,FALSE),0))*1</f>
        <v>1</v>
      </c>
      <c r="Y4925" s="19">
        <f>IF(SUMPRODUCT(($F$2:$F4925=F4925)*1)&gt;1,0,1)</f>
        <v>0</v>
      </c>
    </row>
    <row r="4926" spans="1:25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9" t="str">
        <f>VLOOKUP(Таблица1[[#This Row],[Region]],Таблица5[],2,FALSE)</f>
        <v>Cassandra Brandow</v>
      </c>
      <c r="W4926" s="19" t="str">
        <f>IFERROR(VLOOKUP(Таблица1[[#This Row],[Order ID]],Таблица4[],2,FALSE),"")</f>
        <v/>
      </c>
      <c r="X4926" s="19">
        <f>NOT(IFERROR(VLOOKUP(Таблица1[[#This Row],[Order ID]],Таблица4[],2,FALSE),0))*1</f>
        <v>1</v>
      </c>
      <c r="Y4926" s="19">
        <f>IF(SUMPRODUCT(($F$2:$F4926=F4926)*1)&gt;1,0,1)</f>
        <v>0</v>
      </c>
    </row>
    <row r="4927" spans="1:25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9" t="str">
        <f>VLOOKUP(Таблица1[[#This Row],[Region]],Таблица5[],2,FALSE)</f>
        <v>Chuck Magee</v>
      </c>
      <c r="W4927" s="19" t="str">
        <f>IFERROR(VLOOKUP(Таблица1[[#This Row],[Order ID]],Таблица4[],2,FALSE),"")</f>
        <v/>
      </c>
      <c r="X4927" s="19">
        <f>NOT(IFERROR(VLOOKUP(Таблица1[[#This Row],[Order ID]],Таблица4[],2,FALSE),0))*1</f>
        <v>1</v>
      </c>
      <c r="Y4927" s="19">
        <f>IF(SUMPRODUCT(($F$2:$F4927=F4927)*1)&gt;1,0,1)</f>
        <v>1</v>
      </c>
    </row>
    <row r="4928" spans="1:25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9" t="str">
        <f>VLOOKUP(Таблица1[[#This Row],[Region]],Таблица5[],2,FALSE)</f>
        <v>Kelly Williams</v>
      </c>
      <c r="W4928" s="19" t="str">
        <f>IFERROR(VLOOKUP(Таблица1[[#This Row],[Order ID]],Таблица4[],2,FALSE),"")</f>
        <v/>
      </c>
      <c r="X4928" s="19">
        <f>NOT(IFERROR(VLOOKUP(Таблица1[[#This Row],[Order ID]],Таблица4[],2,FALSE),0))*1</f>
        <v>1</v>
      </c>
      <c r="Y4928" s="19">
        <f>IF(SUMPRODUCT(($F$2:$F4928=F4928)*1)&gt;1,0,1)</f>
        <v>0</v>
      </c>
    </row>
    <row r="4929" spans="1:25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9" t="str">
        <f>VLOOKUP(Таблица1[[#This Row],[Region]],Таблица5[],2,FALSE)</f>
        <v>Chuck Magee</v>
      </c>
      <c r="W4929" s="19" t="str">
        <f>IFERROR(VLOOKUP(Таблица1[[#This Row],[Order ID]],Таблица4[],2,FALSE),"")</f>
        <v/>
      </c>
      <c r="X4929" s="19">
        <f>NOT(IFERROR(VLOOKUP(Таблица1[[#This Row],[Order ID]],Таблица4[],2,FALSE),0))*1</f>
        <v>1</v>
      </c>
      <c r="Y4929" s="19">
        <f>IF(SUMPRODUCT(($F$2:$F4929=F4929)*1)&gt;1,0,1)</f>
        <v>0</v>
      </c>
    </row>
    <row r="4930" spans="1:25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9" t="str">
        <f>VLOOKUP(Таблица1[[#This Row],[Region]],Таблица5[],2,FALSE)</f>
        <v>Chuck Magee</v>
      </c>
      <c r="W4930" s="19" t="str">
        <f>IFERROR(VLOOKUP(Таблица1[[#This Row],[Order ID]],Таблица4[],2,FALSE),"")</f>
        <v/>
      </c>
      <c r="X4930" s="19">
        <f>NOT(IFERROR(VLOOKUP(Таблица1[[#This Row],[Order ID]],Таблица4[],2,FALSE),0))*1</f>
        <v>1</v>
      </c>
      <c r="Y4930" s="19">
        <f>IF(SUMPRODUCT(($F$2:$F4930=F4930)*1)&gt;1,0,1)</f>
        <v>0</v>
      </c>
    </row>
    <row r="4931" spans="1:25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9" t="str">
        <f>VLOOKUP(Таблица1[[#This Row],[Region]],Таблица5[],2,FALSE)</f>
        <v>Chuck Magee</v>
      </c>
      <c r="W4931" s="19" t="str">
        <f>IFERROR(VLOOKUP(Таблица1[[#This Row],[Order ID]],Таблица4[],2,FALSE),"")</f>
        <v/>
      </c>
      <c r="X4931" s="19">
        <f>NOT(IFERROR(VLOOKUP(Таблица1[[#This Row],[Order ID]],Таблица4[],2,FALSE),0))*1</f>
        <v>1</v>
      </c>
      <c r="Y4931" s="19">
        <f>IF(SUMPRODUCT(($F$2:$F4931=F4931)*1)&gt;1,0,1)</f>
        <v>0</v>
      </c>
    </row>
    <row r="4932" spans="1:25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9" t="str">
        <f>VLOOKUP(Таблица1[[#This Row],[Region]],Таблица5[],2,FALSE)</f>
        <v>Chuck Magee</v>
      </c>
      <c r="W4932" s="19" t="str">
        <f>IFERROR(VLOOKUP(Таблица1[[#This Row],[Order ID]],Таблица4[],2,FALSE),"")</f>
        <v/>
      </c>
      <c r="X4932" s="19">
        <f>NOT(IFERROR(VLOOKUP(Таблица1[[#This Row],[Order ID]],Таблица4[],2,FALSE),0))*1</f>
        <v>1</v>
      </c>
      <c r="Y4932" s="19">
        <f>IF(SUMPRODUCT(($F$2:$F4932=F4932)*1)&gt;1,0,1)</f>
        <v>0</v>
      </c>
    </row>
    <row r="4933" spans="1:25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9" t="str">
        <f>VLOOKUP(Таблица1[[#This Row],[Region]],Таблица5[],2,FALSE)</f>
        <v>Anna Andreadi</v>
      </c>
      <c r="W4933" s="19" t="str">
        <f>IFERROR(VLOOKUP(Таблица1[[#This Row],[Order ID]],Таблица4[],2,FALSE),"")</f>
        <v/>
      </c>
      <c r="X4933" s="19">
        <f>NOT(IFERROR(VLOOKUP(Таблица1[[#This Row],[Order ID]],Таблица4[],2,FALSE),0))*1</f>
        <v>1</v>
      </c>
      <c r="Y4933" s="19">
        <f>IF(SUMPRODUCT(($F$2:$F4933=F4933)*1)&gt;1,0,1)</f>
        <v>0</v>
      </c>
    </row>
    <row r="4934" spans="1:25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9" t="str">
        <f>VLOOKUP(Таблица1[[#This Row],[Region]],Таблица5[],2,FALSE)</f>
        <v>Anna Andreadi</v>
      </c>
      <c r="W4934" s="19" t="str">
        <f>IFERROR(VLOOKUP(Таблица1[[#This Row],[Order ID]],Таблица4[],2,FALSE),"")</f>
        <v/>
      </c>
      <c r="X4934" s="19">
        <f>NOT(IFERROR(VLOOKUP(Таблица1[[#This Row],[Order ID]],Таблица4[],2,FALSE),0))*1</f>
        <v>1</v>
      </c>
      <c r="Y4934" s="19">
        <f>IF(SUMPRODUCT(($F$2:$F4934=F4934)*1)&gt;1,0,1)</f>
        <v>0</v>
      </c>
    </row>
    <row r="4935" spans="1:25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9" t="str">
        <f>VLOOKUP(Таблица1[[#This Row],[Region]],Таблица5[],2,FALSE)</f>
        <v>Anna Andreadi</v>
      </c>
      <c r="W4935" s="19" t="str">
        <f>IFERROR(VLOOKUP(Таблица1[[#This Row],[Order ID]],Таблица4[],2,FALSE),"")</f>
        <v/>
      </c>
      <c r="X4935" s="19">
        <f>NOT(IFERROR(VLOOKUP(Таблица1[[#This Row],[Order ID]],Таблица4[],2,FALSE),0))*1</f>
        <v>1</v>
      </c>
      <c r="Y4935" s="19">
        <f>IF(SUMPRODUCT(($F$2:$F4935=F4935)*1)&gt;1,0,1)</f>
        <v>0</v>
      </c>
    </row>
    <row r="4936" spans="1:25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9" t="str">
        <f>VLOOKUP(Таблица1[[#This Row],[Region]],Таблица5[],2,FALSE)</f>
        <v>Anna Andreadi</v>
      </c>
      <c r="W4936" s="19" t="str">
        <f>IFERROR(VLOOKUP(Таблица1[[#This Row],[Order ID]],Таблица4[],2,FALSE),"")</f>
        <v/>
      </c>
      <c r="X4936" s="19">
        <f>NOT(IFERROR(VLOOKUP(Таблица1[[#This Row],[Order ID]],Таблица4[],2,FALSE),0))*1</f>
        <v>1</v>
      </c>
      <c r="Y4936" s="19">
        <f>IF(SUMPRODUCT(($F$2:$F4936=F4936)*1)&gt;1,0,1)</f>
        <v>0</v>
      </c>
    </row>
    <row r="4937" spans="1:25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9" t="str">
        <f>VLOOKUP(Таблица1[[#This Row],[Region]],Таблица5[],2,FALSE)</f>
        <v>Anna Andreadi</v>
      </c>
      <c r="W4937" s="19" t="str">
        <f>IFERROR(VLOOKUP(Таблица1[[#This Row],[Order ID]],Таблица4[],2,FALSE),"")</f>
        <v/>
      </c>
      <c r="X4937" s="19">
        <f>NOT(IFERROR(VLOOKUP(Таблица1[[#This Row],[Order ID]],Таблица4[],2,FALSE),0))*1</f>
        <v>1</v>
      </c>
      <c r="Y4937" s="19">
        <f>IF(SUMPRODUCT(($F$2:$F4937=F4937)*1)&gt;1,0,1)</f>
        <v>1</v>
      </c>
    </row>
    <row r="4938" spans="1:25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9" t="str">
        <f>VLOOKUP(Таблица1[[#This Row],[Region]],Таблица5[],2,FALSE)</f>
        <v>Cassandra Brandow</v>
      </c>
      <c r="W4938" s="19" t="str">
        <f>IFERROR(VLOOKUP(Таблица1[[#This Row],[Order ID]],Таблица4[],2,FALSE),"")</f>
        <v/>
      </c>
      <c r="X4938" s="19">
        <f>NOT(IFERROR(VLOOKUP(Таблица1[[#This Row],[Order ID]],Таблица4[],2,FALSE),0))*1</f>
        <v>1</v>
      </c>
      <c r="Y4938" s="19">
        <f>IF(SUMPRODUCT(($F$2:$F4938=F4938)*1)&gt;1,0,1)</f>
        <v>0</v>
      </c>
    </row>
    <row r="4939" spans="1:25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9" t="str">
        <f>VLOOKUP(Таблица1[[#This Row],[Region]],Таблица5[],2,FALSE)</f>
        <v>Anna Andreadi</v>
      </c>
      <c r="W4939" s="19" t="str">
        <f>IFERROR(VLOOKUP(Таблица1[[#This Row],[Order ID]],Таблица4[],2,FALSE),"")</f>
        <v/>
      </c>
      <c r="X4939" s="19">
        <f>NOT(IFERROR(VLOOKUP(Таблица1[[#This Row],[Order ID]],Таблица4[],2,FALSE),0))*1</f>
        <v>1</v>
      </c>
      <c r="Y4939" s="19">
        <f>IF(SUMPRODUCT(($F$2:$F4939=F4939)*1)&gt;1,0,1)</f>
        <v>0</v>
      </c>
    </row>
    <row r="4940" spans="1:25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9" t="str">
        <f>VLOOKUP(Таблица1[[#This Row],[Region]],Таблица5[],2,FALSE)</f>
        <v>Anna Andreadi</v>
      </c>
      <c r="W4940" s="19" t="str">
        <f>IFERROR(VLOOKUP(Таблица1[[#This Row],[Order ID]],Таблица4[],2,FALSE),"")</f>
        <v/>
      </c>
      <c r="X4940" s="19">
        <f>NOT(IFERROR(VLOOKUP(Таблица1[[#This Row],[Order ID]],Таблица4[],2,FALSE),0))*1</f>
        <v>1</v>
      </c>
      <c r="Y4940" s="19">
        <f>IF(SUMPRODUCT(($F$2:$F4940=F4940)*1)&gt;1,0,1)</f>
        <v>0</v>
      </c>
    </row>
    <row r="4941" spans="1:25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9" t="str">
        <f>VLOOKUP(Таблица1[[#This Row],[Region]],Таблица5[],2,FALSE)</f>
        <v>Anna Andreadi</v>
      </c>
      <c r="W4941" s="19" t="str">
        <f>IFERROR(VLOOKUP(Таблица1[[#This Row],[Order ID]],Таблица4[],2,FALSE),"")</f>
        <v/>
      </c>
      <c r="X4941" s="19">
        <f>NOT(IFERROR(VLOOKUP(Таблица1[[#This Row],[Order ID]],Таблица4[],2,FALSE),0))*1</f>
        <v>1</v>
      </c>
      <c r="Y4941" s="19">
        <f>IF(SUMPRODUCT(($F$2:$F4941=F4941)*1)&gt;1,0,1)</f>
        <v>0</v>
      </c>
    </row>
    <row r="4942" spans="1:25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9" t="str">
        <f>VLOOKUP(Таблица1[[#This Row],[Region]],Таблица5[],2,FALSE)</f>
        <v>Chuck Magee</v>
      </c>
      <c r="W4942" s="19" t="str">
        <f>IFERROR(VLOOKUP(Таблица1[[#This Row],[Order ID]],Таблица4[],2,FALSE),"")</f>
        <v/>
      </c>
      <c r="X4942" s="19">
        <f>NOT(IFERROR(VLOOKUP(Таблица1[[#This Row],[Order ID]],Таблица4[],2,FALSE),0))*1</f>
        <v>1</v>
      </c>
      <c r="Y4942" s="19">
        <f>IF(SUMPRODUCT(($F$2:$F4942=F4942)*1)&gt;1,0,1)</f>
        <v>0</v>
      </c>
    </row>
    <row r="4943" spans="1:25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9" t="str">
        <f>VLOOKUP(Таблица1[[#This Row],[Region]],Таблица5[],2,FALSE)</f>
        <v>Chuck Magee</v>
      </c>
      <c r="W4943" s="19" t="str">
        <f>IFERROR(VLOOKUP(Таблица1[[#This Row],[Order ID]],Таблица4[],2,FALSE),"")</f>
        <v/>
      </c>
      <c r="X4943" s="19">
        <f>NOT(IFERROR(VLOOKUP(Таблица1[[#This Row],[Order ID]],Таблица4[],2,FALSE),0))*1</f>
        <v>1</v>
      </c>
      <c r="Y4943" s="19">
        <f>IF(SUMPRODUCT(($F$2:$F4943=F4943)*1)&gt;1,0,1)</f>
        <v>0</v>
      </c>
    </row>
    <row r="4944" spans="1:25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9" t="str">
        <f>VLOOKUP(Таблица1[[#This Row],[Region]],Таблица5[],2,FALSE)</f>
        <v>Chuck Magee</v>
      </c>
      <c r="W4944" s="19" t="str">
        <f>IFERROR(VLOOKUP(Таблица1[[#This Row],[Order ID]],Таблица4[],2,FALSE),"")</f>
        <v/>
      </c>
      <c r="X4944" s="19">
        <f>NOT(IFERROR(VLOOKUP(Таблица1[[#This Row],[Order ID]],Таблица4[],2,FALSE),0))*1</f>
        <v>1</v>
      </c>
      <c r="Y4944" s="19">
        <f>IF(SUMPRODUCT(($F$2:$F4944=F4944)*1)&gt;1,0,1)</f>
        <v>0</v>
      </c>
    </row>
    <row r="4945" spans="1:25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9" t="str">
        <f>VLOOKUP(Таблица1[[#This Row],[Region]],Таблица5[],2,FALSE)</f>
        <v>Kelly Williams</v>
      </c>
      <c r="W4945" s="19" t="str">
        <f>IFERROR(VLOOKUP(Таблица1[[#This Row],[Order ID]],Таблица4[],2,FALSE),"")</f>
        <v/>
      </c>
      <c r="X4945" s="19">
        <f>NOT(IFERROR(VLOOKUP(Таблица1[[#This Row],[Order ID]],Таблица4[],2,FALSE),0))*1</f>
        <v>1</v>
      </c>
      <c r="Y4945" s="19">
        <f>IF(SUMPRODUCT(($F$2:$F4945=F4945)*1)&gt;1,0,1)</f>
        <v>0</v>
      </c>
    </row>
    <row r="4946" spans="1:25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9" t="str">
        <f>VLOOKUP(Таблица1[[#This Row],[Region]],Таблица5[],2,FALSE)</f>
        <v>Anna Andreadi</v>
      </c>
      <c r="W4946" s="19">
        <f>IFERROR(VLOOKUP(Таблица1[[#This Row],[Order ID]],Таблица4[],2,FALSE),"")</f>
        <v>1</v>
      </c>
      <c r="X4946" s="19">
        <f>NOT(IFERROR(VLOOKUP(Таблица1[[#This Row],[Order ID]],Таблица4[],2,FALSE),0))*1</f>
        <v>0</v>
      </c>
      <c r="Y4946" s="19">
        <f>IF(SUMPRODUCT(($F$2:$F4946=F4946)*1)&gt;1,0,1)</f>
        <v>0</v>
      </c>
    </row>
    <row r="4947" spans="1:25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9" t="str">
        <f>VLOOKUP(Таблица1[[#This Row],[Region]],Таблица5[],2,FALSE)</f>
        <v>Anna Andreadi</v>
      </c>
      <c r="W4947" s="19">
        <f>IFERROR(VLOOKUP(Таблица1[[#This Row],[Order ID]],Таблица4[],2,FALSE),"")</f>
        <v>1</v>
      </c>
      <c r="X4947" s="19">
        <f>NOT(IFERROR(VLOOKUP(Таблица1[[#This Row],[Order ID]],Таблица4[],2,FALSE),0))*1</f>
        <v>0</v>
      </c>
      <c r="Y4947" s="19">
        <f>IF(SUMPRODUCT(($F$2:$F4947=F4947)*1)&gt;1,0,1)</f>
        <v>0</v>
      </c>
    </row>
    <row r="4948" spans="1:25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9" t="str">
        <f>VLOOKUP(Таблица1[[#This Row],[Region]],Таблица5[],2,FALSE)</f>
        <v>Anna Andreadi</v>
      </c>
      <c r="W4948" s="19">
        <f>IFERROR(VLOOKUP(Таблица1[[#This Row],[Order ID]],Таблица4[],2,FALSE),"")</f>
        <v>1</v>
      </c>
      <c r="X4948" s="19">
        <f>NOT(IFERROR(VLOOKUP(Таблица1[[#This Row],[Order ID]],Таблица4[],2,FALSE),0))*1</f>
        <v>0</v>
      </c>
      <c r="Y4948" s="19">
        <f>IF(SUMPRODUCT(($F$2:$F4948=F4948)*1)&gt;1,0,1)</f>
        <v>0</v>
      </c>
    </row>
    <row r="4949" spans="1:25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9" t="str">
        <f>VLOOKUP(Таблица1[[#This Row],[Region]],Таблица5[],2,FALSE)</f>
        <v>Anna Andreadi</v>
      </c>
      <c r="W4949" s="19" t="str">
        <f>IFERROR(VLOOKUP(Таблица1[[#This Row],[Order ID]],Таблица4[],2,FALSE),"")</f>
        <v/>
      </c>
      <c r="X4949" s="19">
        <f>NOT(IFERROR(VLOOKUP(Таблица1[[#This Row],[Order ID]],Таблица4[],2,FALSE),0))*1</f>
        <v>1</v>
      </c>
      <c r="Y4949" s="19">
        <f>IF(SUMPRODUCT(($F$2:$F4949=F4949)*1)&gt;1,0,1)</f>
        <v>0</v>
      </c>
    </row>
    <row r="4950" spans="1:25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9" t="str">
        <f>VLOOKUP(Таблица1[[#This Row],[Region]],Таблица5[],2,FALSE)</f>
        <v>Anna Andreadi</v>
      </c>
      <c r="W4950" s="19" t="str">
        <f>IFERROR(VLOOKUP(Таблица1[[#This Row],[Order ID]],Таблица4[],2,FALSE),"")</f>
        <v/>
      </c>
      <c r="X4950" s="19">
        <f>NOT(IFERROR(VLOOKUP(Таблица1[[#This Row],[Order ID]],Таблица4[],2,FALSE),0))*1</f>
        <v>1</v>
      </c>
      <c r="Y4950" s="19">
        <f>IF(SUMPRODUCT(($F$2:$F4950=F4950)*1)&gt;1,0,1)</f>
        <v>0</v>
      </c>
    </row>
    <row r="4951" spans="1:25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9" t="str">
        <f>VLOOKUP(Таблица1[[#This Row],[Region]],Таблица5[],2,FALSE)</f>
        <v>Anna Andreadi</v>
      </c>
      <c r="W4951" s="19" t="str">
        <f>IFERROR(VLOOKUP(Таблица1[[#This Row],[Order ID]],Таблица4[],2,FALSE),"")</f>
        <v/>
      </c>
      <c r="X4951" s="19">
        <f>NOT(IFERROR(VLOOKUP(Таблица1[[#This Row],[Order ID]],Таблица4[],2,FALSE),0))*1</f>
        <v>1</v>
      </c>
      <c r="Y4951" s="19">
        <f>IF(SUMPRODUCT(($F$2:$F4951=F4951)*1)&gt;1,0,1)</f>
        <v>0</v>
      </c>
    </row>
    <row r="4952" spans="1:25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9" t="str">
        <f>VLOOKUP(Таблица1[[#This Row],[Region]],Таблица5[],2,FALSE)</f>
        <v>Chuck Magee</v>
      </c>
      <c r="W4952" s="19" t="str">
        <f>IFERROR(VLOOKUP(Таблица1[[#This Row],[Order ID]],Таблица4[],2,FALSE),"")</f>
        <v/>
      </c>
      <c r="X4952" s="19">
        <f>NOT(IFERROR(VLOOKUP(Таблица1[[#This Row],[Order ID]],Таблица4[],2,FALSE),0))*1</f>
        <v>1</v>
      </c>
      <c r="Y4952" s="19">
        <f>IF(SUMPRODUCT(($F$2:$F4952=F4952)*1)&gt;1,0,1)</f>
        <v>0</v>
      </c>
    </row>
    <row r="4953" spans="1:25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9" t="str">
        <f>VLOOKUP(Таблица1[[#This Row],[Region]],Таблица5[],2,FALSE)</f>
        <v>Kelly Williams</v>
      </c>
      <c r="W4953" s="19" t="str">
        <f>IFERROR(VLOOKUP(Таблица1[[#This Row],[Order ID]],Таблица4[],2,FALSE),"")</f>
        <v/>
      </c>
      <c r="X4953" s="19">
        <f>NOT(IFERROR(VLOOKUP(Таблица1[[#This Row],[Order ID]],Таблица4[],2,FALSE),0))*1</f>
        <v>1</v>
      </c>
      <c r="Y4953" s="19">
        <f>IF(SUMPRODUCT(($F$2:$F4953=F4953)*1)&gt;1,0,1)</f>
        <v>0</v>
      </c>
    </row>
    <row r="4954" spans="1:25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9" t="str">
        <f>VLOOKUP(Таблица1[[#This Row],[Region]],Таблица5[],2,FALSE)</f>
        <v>Anna Andreadi</v>
      </c>
      <c r="W4954" s="19">
        <f>IFERROR(VLOOKUP(Таблица1[[#This Row],[Order ID]],Таблица4[],2,FALSE),"")</f>
        <v>1</v>
      </c>
      <c r="X4954" s="19">
        <f>NOT(IFERROR(VLOOKUP(Таблица1[[#This Row],[Order ID]],Таблица4[],2,FALSE),0))*1</f>
        <v>0</v>
      </c>
      <c r="Y4954" s="19">
        <f>IF(SUMPRODUCT(($F$2:$F4954=F4954)*1)&gt;1,0,1)</f>
        <v>0</v>
      </c>
    </row>
    <row r="4955" spans="1:25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9" t="str">
        <f>VLOOKUP(Таблица1[[#This Row],[Region]],Таблица5[],2,FALSE)</f>
        <v>Chuck Magee</v>
      </c>
      <c r="W4955" s="19" t="str">
        <f>IFERROR(VLOOKUP(Таблица1[[#This Row],[Order ID]],Таблица4[],2,FALSE),"")</f>
        <v/>
      </c>
      <c r="X4955" s="19">
        <f>NOT(IFERROR(VLOOKUP(Таблица1[[#This Row],[Order ID]],Таблица4[],2,FALSE),0))*1</f>
        <v>1</v>
      </c>
      <c r="Y4955" s="19">
        <f>IF(SUMPRODUCT(($F$2:$F4955=F4955)*1)&gt;1,0,1)</f>
        <v>0</v>
      </c>
    </row>
    <row r="4956" spans="1:25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9" t="str">
        <f>VLOOKUP(Таблица1[[#This Row],[Region]],Таблица5[],2,FALSE)</f>
        <v>Anna Andreadi</v>
      </c>
      <c r="W4956" s="19" t="str">
        <f>IFERROR(VLOOKUP(Таблица1[[#This Row],[Order ID]],Таблица4[],2,FALSE),"")</f>
        <v/>
      </c>
      <c r="X4956" s="19">
        <f>NOT(IFERROR(VLOOKUP(Таблица1[[#This Row],[Order ID]],Таблица4[],2,FALSE),0))*1</f>
        <v>1</v>
      </c>
      <c r="Y4956" s="19">
        <f>IF(SUMPRODUCT(($F$2:$F4956=F4956)*1)&gt;1,0,1)</f>
        <v>0</v>
      </c>
    </row>
    <row r="4957" spans="1:25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9" t="str">
        <f>VLOOKUP(Таблица1[[#This Row],[Region]],Таблица5[],2,FALSE)</f>
        <v>Anna Andreadi</v>
      </c>
      <c r="W4957" s="19" t="str">
        <f>IFERROR(VLOOKUP(Таблица1[[#This Row],[Order ID]],Таблица4[],2,FALSE),"")</f>
        <v/>
      </c>
      <c r="X4957" s="19">
        <f>NOT(IFERROR(VLOOKUP(Таблица1[[#This Row],[Order ID]],Таблица4[],2,FALSE),0))*1</f>
        <v>1</v>
      </c>
      <c r="Y4957" s="19">
        <f>IF(SUMPRODUCT(($F$2:$F4957=F4957)*1)&gt;1,0,1)</f>
        <v>0</v>
      </c>
    </row>
    <row r="4958" spans="1:25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9" t="str">
        <f>VLOOKUP(Таблица1[[#This Row],[Region]],Таблица5[],2,FALSE)</f>
        <v>Anna Andreadi</v>
      </c>
      <c r="W4958" s="19" t="str">
        <f>IFERROR(VLOOKUP(Таблица1[[#This Row],[Order ID]],Таблица4[],2,FALSE),"")</f>
        <v/>
      </c>
      <c r="X4958" s="19">
        <f>NOT(IFERROR(VLOOKUP(Таблица1[[#This Row],[Order ID]],Таблица4[],2,FALSE),0))*1</f>
        <v>1</v>
      </c>
      <c r="Y4958" s="19">
        <f>IF(SUMPRODUCT(($F$2:$F4958=F4958)*1)&gt;1,0,1)</f>
        <v>0</v>
      </c>
    </row>
    <row r="4959" spans="1:25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9" t="str">
        <f>VLOOKUP(Таблица1[[#This Row],[Region]],Таблица5[],2,FALSE)</f>
        <v>Kelly Williams</v>
      </c>
      <c r="W4959" s="19" t="str">
        <f>IFERROR(VLOOKUP(Таблица1[[#This Row],[Order ID]],Таблица4[],2,FALSE),"")</f>
        <v/>
      </c>
      <c r="X4959" s="19">
        <f>NOT(IFERROR(VLOOKUP(Таблица1[[#This Row],[Order ID]],Таблица4[],2,FALSE),0))*1</f>
        <v>1</v>
      </c>
      <c r="Y4959" s="19">
        <f>IF(SUMPRODUCT(($F$2:$F4959=F4959)*1)&gt;1,0,1)</f>
        <v>0</v>
      </c>
    </row>
    <row r="4960" spans="1:25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9" t="str">
        <f>VLOOKUP(Таблица1[[#This Row],[Region]],Таблица5[],2,FALSE)</f>
        <v>Kelly Williams</v>
      </c>
      <c r="W4960" s="19" t="str">
        <f>IFERROR(VLOOKUP(Таблица1[[#This Row],[Order ID]],Таблица4[],2,FALSE),"")</f>
        <v/>
      </c>
      <c r="X4960" s="19">
        <f>NOT(IFERROR(VLOOKUP(Таблица1[[#This Row],[Order ID]],Таблица4[],2,FALSE),0))*1</f>
        <v>1</v>
      </c>
      <c r="Y4960" s="19">
        <f>IF(SUMPRODUCT(($F$2:$F4960=F4960)*1)&gt;1,0,1)</f>
        <v>0</v>
      </c>
    </row>
    <row r="4961" spans="1:25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9" t="str">
        <f>VLOOKUP(Таблица1[[#This Row],[Region]],Таблица5[],2,FALSE)</f>
        <v>Anna Andreadi</v>
      </c>
      <c r="W4961" s="19" t="str">
        <f>IFERROR(VLOOKUP(Таблица1[[#This Row],[Order ID]],Таблица4[],2,FALSE),"")</f>
        <v/>
      </c>
      <c r="X4961" s="19">
        <f>NOT(IFERROR(VLOOKUP(Таблица1[[#This Row],[Order ID]],Таблица4[],2,FALSE),0))*1</f>
        <v>1</v>
      </c>
      <c r="Y4961" s="19">
        <f>IF(SUMPRODUCT(($F$2:$F4961=F4961)*1)&gt;1,0,1)</f>
        <v>0</v>
      </c>
    </row>
    <row r="4962" spans="1:25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9" t="str">
        <f>VLOOKUP(Таблица1[[#This Row],[Region]],Таблица5[],2,FALSE)</f>
        <v>Anna Andreadi</v>
      </c>
      <c r="W4962" s="19" t="str">
        <f>IFERROR(VLOOKUP(Таблица1[[#This Row],[Order ID]],Таблица4[],2,FALSE),"")</f>
        <v/>
      </c>
      <c r="X4962" s="19">
        <f>NOT(IFERROR(VLOOKUP(Таблица1[[#This Row],[Order ID]],Таблица4[],2,FALSE),0))*1</f>
        <v>1</v>
      </c>
      <c r="Y4962" s="19">
        <f>IF(SUMPRODUCT(($F$2:$F4962=F4962)*1)&gt;1,0,1)</f>
        <v>0</v>
      </c>
    </row>
    <row r="4963" spans="1:25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9" t="str">
        <f>VLOOKUP(Таблица1[[#This Row],[Region]],Таблица5[],2,FALSE)</f>
        <v>Anna Andreadi</v>
      </c>
      <c r="W4963" s="19" t="str">
        <f>IFERROR(VLOOKUP(Таблица1[[#This Row],[Order ID]],Таблица4[],2,FALSE),"")</f>
        <v/>
      </c>
      <c r="X4963" s="19">
        <f>NOT(IFERROR(VLOOKUP(Таблица1[[#This Row],[Order ID]],Таблица4[],2,FALSE),0))*1</f>
        <v>1</v>
      </c>
      <c r="Y4963" s="19">
        <f>IF(SUMPRODUCT(($F$2:$F4963=F4963)*1)&gt;1,0,1)</f>
        <v>1</v>
      </c>
    </row>
    <row r="4964" spans="1:25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9" t="str">
        <f>VLOOKUP(Таблица1[[#This Row],[Region]],Таблица5[],2,FALSE)</f>
        <v>Anna Andreadi</v>
      </c>
      <c r="W4964" s="19" t="str">
        <f>IFERROR(VLOOKUP(Таблица1[[#This Row],[Order ID]],Таблица4[],2,FALSE),"")</f>
        <v/>
      </c>
      <c r="X4964" s="19">
        <f>NOT(IFERROR(VLOOKUP(Таблица1[[#This Row],[Order ID]],Таблица4[],2,FALSE),0))*1</f>
        <v>1</v>
      </c>
      <c r="Y4964" s="19">
        <f>IF(SUMPRODUCT(($F$2:$F4964=F4964)*1)&gt;1,0,1)</f>
        <v>0</v>
      </c>
    </row>
    <row r="4965" spans="1:25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9" t="str">
        <f>VLOOKUP(Таблица1[[#This Row],[Region]],Таблица5[],2,FALSE)</f>
        <v>Anna Andreadi</v>
      </c>
      <c r="W4965" s="19" t="str">
        <f>IFERROR(VLOOKUP(Таблица1[[#This Row],[Order ID]],Таблица4[],2,FALSE),"")</f>
        <v/>
      </c>
      <c r="X4965" s="19">
        <f>NOT(IFERROR(VLOOKUP(Таблица1[[#This Row],[Order ID]],Таблица4[],2,FALSE),0))*1</f>
        <v>1</v>
      </c>
      <c r="Y4965" s="19">
        <f>IF(SUMPRODUCT(($F$2:$F4965=F4965)*1)&gt;1,0,1)</f>
        <v>0</v>
      </c>
    </row>
    <row r="4966" spans="1:25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9" t="str">
        <f>VLOOKUP(Таблица1[[#This Row],[Region]],Таблица5[],2,FALSE)</f>
        <v>Cassandra Brandow</v>
      </c>
      <c r="W4966" s="19" t="str">
        <f>IFERROR(VLOOKUP(Таблица1[[#This Row],[Order ID]],Таблица4[],2,FALSE),"")</f>
        <v/>
      </c>
      <c r="X4966" s="19">
        <f>NOT(IFERROR(VLOOKUP(Таблица1[[#This Row],[Order ID]],Таблица4[],2,FALSE),0))*1</f>
        <v>1</v>
      </c>
      <c r="Y4966" s="19">
        <f>IF(SUMPRODUCT(($F$2:$F4966=F4966)*1)&gt;1,0,1)</f>
        <v>0</v>
      </c>
    </row>
    <row r="4967" spans="1:25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9" t="str">
        <f>VLOOKUP(Таблица1[[#This Row],[Region]],Таблица5[],2,FALSE)</f>
        <v>Cassandra Brandow</v>
      </c>
      <c r="W4967" s="19" t="str">
        <f>IFERROR(VLOOKUP(Таблица1[[#This Row],[Order ID]],Таблица4[],2,FALSE),"")</f>
        <v/>
      </c>
      <c r="X4967" s="19">
        <f>NOT(IFERROR(VLOOKUP(Таблица1[[#This Row],[Order ID]],Таблица4[],2,FALSE),0))*1</f>
        <v>1</v>
      </c>
      <c r="Y4967" s="19">
        <f>IF(SUMPRODUCT(($F$2:$F4967=F4967)*1)&gt;1,0,1)</f>
        <v>0</v>
      </c>
    </row>
    <row r="4968" spans="1:25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9" t="str">
        <f>VLOOKUP(Таблица1[[#This Row],[Region]],Таблица5[],2,FALSE)</f>
        <v>Chuck Magee</v>
      </c>
      <c r="W4968" s="19" t="str">
        <f>IFERROR(VLOOKUP(Таблица1[[#This Row],[Order ID]],Таблица4[],2,FALSE),"")</f>
        <v/>
      </c>
      <c r="X4968" s="19">
        <f>NOT(IFERROR(VLOOKUP(Таблица1[[#This Row],[Order ID]],Таблица4[],2,FALSE),0))*1</f>
        <v>1</v>
      </c>
      <c r="Y4968" s="19">
        <f>IF(SUMPRODUCT(($F$2:$F4968=F4968)*1)&gt;1,0,1)</f>
        <v>0</v>
      </c>
    </row>
    <row r="4969" spans="1:25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9" t="str">
        <f>VLOOKUP(Таблица1[[#This Row],[Region]],Таблица5[],2,FALSE)</f>
        <v>Chuck Magee</v>
      </c>
      <c r="W4969" s="19" t="str">
        <f>IFERROR(VLOOKUP(Таблица1[[#This Row],[Order ID]],Таблица4[],2,FALSE),"")</f>
        <v/>
      </c>
      <c r="X4969" s="19">
        <f>NOT(IFERROR(VLOOKUP(Таблица1[[#This Row],[Order ID]],Таблица4[],2,FALSE),0))*1</f>
        <v>1</v>
      </c>
      <c r="Y4969" s="19">
        <f>IF(SUMPRODUCT(($F$2:$F4969=F4969)*1)&gt;1,0,1)</f>
        <v>0</v>
      </c>
    </row>
    <row r="4970" spans="1:25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9" t="str">
        <f>VLOOKUP(Таблица1[[#This Row],[Region]],Таблица5[],2,FALSE)</f>
        <v>Chuck Magee</v>
      </c>
      <c r="W4970" s="19" t="str">
        <f>IFERROR(VLOOKUP(Таблица1[[#This Row],[Order ID]],Таблица4[],2,FALSE),"")</f>
        <v/>
      </c>
      <c r="X4970" s="19">
        <f>NOT(IFERROR(VLOOKUP(Таблица1[[#This Row],[Order ID]],Таблица4[],2,FALSE),0))*1</f>
        <v>1</v>
      </c>
      <c r="Y4970" s="19">
        <f>IF(SUMPRODUCT(($F$2:$F4970=F4970)*1)&gt;1,0,1)</f>
        <v>0</v>
      </c>
    </row>
    <row r="4971" spans="1:25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9" t="str">
        <f>VLOOKUP(Таблица1[[#This Row],[Region]],Таблица5[],2,FALSE)</f>
        <v>Chuck Magee</v>
      </c>
      <c r="W4971" s="19" t="str">
        <f>IFERROR(VLOOKUP(Таблица1[[#This Row],[Order ID]],Таблица4[],2,FALSE),"")</f>
        <v/>
      </c>
      <c r="X4971" s="19">
        <f>NOT(IFERROR(VLOOKUP(Таблица1[[#This Row],[Order ID]],Таблица4[],2,FALSE),0))*1</f>
        <v>1</v>
      </c>
      <c r="Y4971" s="19">
        <f>IF(SUMPRODUCT(($F$2:$F4971=F4971)*1)&gt;1,0,1)</f>
        <v>0</v>
      </c>
    </row>
    <row r="4972" spans="1:25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9" t="str">
        <f>VLOOKUP(Таблица1[[#This Row],[Region]],Таблица5[],2,FALSE)</f>
        <v>Cassandra Brandow</v>
      </c>
      <c r="W4972" s="19" t="str">
        <f>IFERROR(VLOOKUP(Таблица1[[#This Row],[Order ID]],Таблица4[],2,FALSE),"")</f>
        <v/>
      </c>
      <c r="X4972" s="19">
        <f>NOT(IFERROR(VLOOKUP(Таблица1[[#This Row],[Order ID]],Таблица4[],2,FALSE),0))*1</f>
        <v>1</v>
      </c>
      <c r="Y4972" s="19">
        <f>IF(SUMPRODUCT(($F$2:$F4972=F4972)*1)&gt;1,0,1)</f>
        <v>0</v>
      </c>
    </row>
    <row r="4973" spans="1:25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9" t="str">
        <f>VLOOKUP(Таблица1[[#This Row],[Region]],Таблица5[],2,FALSE)</f>
        <v>Cassandra Brandow</v>
      </c>
      <c r="W4973" s="19" t="str">
        <f>IFERROR(VLOOKUP(Таблица1[[#This Row],[Order ID]],Таблица4[],2,FALSE),"")</f>
        <v/>
      </c>
      <c r="X4973" s="19">
        <f>NOT(IFERROR(VLOOKUP(Таблица1[[#This Row],[Order ID]],Таблица4[],2,FALSE),0))*1</f>
        <v>1</v>
      </c>
      <c r="Y4973" s="19">
        <f>IF(SUMPRODUCT(($F$2:$F4973=F4973)*1)&gt;1,0,1)</f>
        <v>0</v>
      </c>
    </row>
    <row r="4974" spans="1:25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9" t="str">
        <f>VLOOKUP(Таблица1[[#This Row],[Region]],Таблица5[],2,FALSE)</f>
        <v>Cassandra Brandow</v>
      </c>
      <c r="W4974" s="19" t="str">
        <f>IFERROR(VLOOKUP(Таблица1[[#This Row],[Order ID]],Таблица4[],2,FALSE),"")</f>
        <v/>
      </c>
      <c r="X4974" s="19">
        <f>NOT(IFERROR(VLOOKUP(Таблица1[[#This Row],[Order ID]],Таблица4[],2,FALSE),0))*1</f>
        <v>1</v>
      </c>
      <c r="Y4974" s="19">
        <f>IF(SUMPRODUCT(($F$2:$F4974=F4974)*1)&gt;1,0,1)</f>
        <v>0</v>
      </c>
    </row>
    <row r="4975" spans="1:25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9" t="str">
        <f>VLOOKUP(Таблица1[[#This Row],[Region]],Таблица5[],2,FALSE)</f>
        <v>Cassandra Brandow</v>
      </c>
      <c r="W4975" s="19" t="str">
        <f>IFERROR(VLOOKUP(Таблица1[[#This Row],[Order ID]],Таблица4[],2,FALSE),"")</f>
        <v/>
      </c>
      <c r="X4975" s="19">
        <f>NOT(IFERROR(VLOOKUP(Таблица1[[#This Row],[Order ID]],Таблица4[],2,FALSE),0))*1</f>
        <v>1</v>
      </c>
      <c r="Y4975" s="19">
        <f>IF(SUMPRODUCT(($F$2:$F4975=F4975)*1)&gt;1,0,1)</f>
        <v>0</v>
      </c>
    </row>
    <row r="4976" spans="1:25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9" t="str">
        <f>VLOOKUP(Таблица1[[#This Row],[Region]],Таблица5[],2,FALSE)</f>
        <v>Anna Andreadi</v>
      </c>
      <c r="W4976" s="19" t="str">
        <f>IFERROR(VLOOKUP(Таблица1[[#This Row],[Order ID]],Таблица4[],2,FALSE),"")</f>
        <v/>
      </c>
      <c r="X4976" s="19">
        <f>NOT(IFERROR(VLOOKUP(Таблица1[[#This Row],[Order ID]],Таблица4[],2,FALSE),0))*1</f>
        <v>1</v>
      </c>
      <c r="Y4976" s="19">
        <f>IF(SUMPRODUCT(($F$2:$F4976=F4976)*1)&gt;1,0,1)</f>
        <v>0</v>
      </c>
    </row>
    <row r="4977" spans="1:25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9" t="str">
        <f>VLOOKUP(Таблица1[[#This Row],[Region]],Таблица5[],2,FALSE)</f>
        <v>Cassandra Brandow</v>
      </c>
      <c r="W4977" s="19" t="str">
        <f>IFERROR(VLOOKUP(Таблица1[[#This Row],[Order ID]],Таблица4[],2,FALSE),"")</f>
        <v/>
      </c>
      <c r="X4977" s="19">
        <f>NOT(IFERROR(VLOOKUP(Таблица1[[#This Row],[Order ID]],Таблица4[],2,FALSE),0))*1</f>
        <v>1</v>
      </c>
      <c r="Y4977" s="19">
        <f>IF(SUMPRODUCT(($F$2:$F4977=F4977)*1)&gt;1,0,1)</f>
        <v>0</v>
      </c>
    </row>
    <row r="4978" spans="1:25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9" t="str">
        <f>VLOOKUP(Таблица1[[#This Row],[Region]],Таблица5[],2,FALSE)</f>
        <v>Chuck Magee</v>
      </c>
      <c r="W4978" s="19" t="str">
        <f>IFERROR(VLOOKUP(Таблица1[[#This Row],[Order ID]],Таблица4[],2,FALSE),"")</f>
        <v/>
      </c>
      <c r="X4978" s="19">
        <f>NOT(IFERROR(VLOOKUP(Таблица1[[#This Row],[Order ID]],Таблица4[],2,FALSE),0))*1</f>
        <v>1</v>
      </c>
      <c r="Y4978" s="19">
        <f>IF(SUMPRODUCT(($F$2:$F4978=F4978)*1)&gt;1,0,1)</f>
        <v>0</v>
      </c>
    </row>
    <row r="4979" spans="1:25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9" t="str">
        <f>VLOOKUP(Таблица1[[#This Row],[Region]],Таблица5[],2,FALSE)</f>
        <v>Chuck Magee</v>
      </c>
      <c r="W4979" s="19" t="str">
        <f>IFERROR(VLOOKUP(Таблица1[[#This Row],[Order ID]],Таблица4[],2,FALSE),"")</f>
        <v/>
      </c>
      <c r="X4979" s="19">
        <f>NOT(IFERROR(VLOOKUP(Таблица1[[#This Row],[Order ID]],Таблица4[],2,FALSE),0))*1</f>
        <v>1</v>
      </c>
      <c r="Y4979" s="19">
        <f>IF(SUMPRODUCT(($F$2:$F4979=F4979)*1)&gt;1,0,1)</f>
        <v>0</v>
      </c>
    </row>
    <row r="4980" spans="1:25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9" t="str">
        <f>VLOOKUP(Таблица1[[#This Row],[Region]],Таблица5[],2,FALSE)</f>
        <v>Chuck Magee</v>
      </c>
      <c r="W4980" s="19" t="str">
        <f>IFERROR(VLOOKUP(Таблица1[[#This Row],[Order ID]],Таблица4[],2,FALSE),"")</f>
        <v/>
      </c>
      <c r="X4980" s="19">
        <f>NOT(IFERROR(VLOOKUP(Таблица1[[#This Row],[Order ID]],Таблица4[],2,FALSE),0))*1</f>
        <v>1</v>
      </c>
      <c r="Y4980" s="19">
        <f>IF(SUMPRODUCT(($F$2:$F4980=F4980)*1)&gt;1,0,1)</f>
        <v>0</v>
      </c>
    </row>
    <row r="4981" spans="1:25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9" t="str">
        <f>VLOOKUP(Таблица1[[#This Row],[Region]],Таблица5[],2,FALSE)</f>
        <v>Kelly Williams</v>
      </c>
      <c r="W4981" s="19" t="str">
        <f>IFERROR(VLOOKUP(Таблица1[[#This Row],[Order ID]],Таблица4[],2,FALSE),"")</f>
        <v/>
      </c>
      <c r="X4981" s="19">
        <f>NOT(IFERROR(VLOOKUP(Таблица1[[#This Row],[Order ID]],Таблица4[],2,FALSE),0))*1</f>
        <v>1</v>
      </c>
      <c r="Y4981" s="19">
        <f>IF(SUMPRODUCT(($F$2:$F4981=F4981)*1)&gt;1,0,1)</f>
        <v>0</v>
      </c>
    </row>
    <row r="4982" spans="1:25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9" t="str">
        <f>VLOOKUP(Таблица1[[#This Row],[Region]],Таблица5[],2,FALSE)</f>
        <v>Kelly Williams</v>
      </c>
      <c r="W4982" s="19" t="str">
        <f>IFERROR(VLOOKUP(Таблица1[[#This Row],[Order ID]],Таблица4[],2,FALSE),"")</f>
        <v/>
      </c>
      <c r="X4982" s="19">
        <f>NOT(IFERROR(VLOOKUP(Таблица1[[#This Row],[Order ID]],Таблица4[],2,FALSE),0))*1</f>
        <v>1</v>
      </c>
      <c r="Y4982" s="19">
        <f>IF(SUMPRODUCT(($F$2:$F4982=F4982)*1)&gt;1,0,1)</f>
        <v>0</v>
      </c>
    </row>
    <row r="4983" spans="1:25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9" t="str">
        <f>VLOOKUP(Таблица1[[#This Row],[Region]],Таблица5[],2,FALSE)</f>
        <v>Kelly Williams</v>
      </c>
      <c r="W4983" s="19" t="str">
        <f>IFERROR(VLOOKUP(Таблица1[[#This Row],[Order ID]],Таблица4[],2,FALSE),"")</f>
        <v/>
      </c>
      <c r="X4983" s="19">
        <f>NOT(IFERROR(VLOOKUP(Таблица1[[#This Row],[Order ID]],Таблица4[],2,FALSE),0))*1</f>
        <v>1</v>
      </c>
      <c r="Y4983" s="19">
        <f>IF(SUMPRODUCT(($F$2:$F4983=F4983)*1)&gt;1,0,1)</f>
        <v>0</v>
      </c>
    </row>
    <row r="4984" spans="1:25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9" t="str">
        <f>VLOOKUP(Таблица1[[#This Row],[Region]],Таблица5[],2,FALSE)</f>
        <v>Anna Andreadi</v>
      </c>
      <c r="W4984" s="19" t="str">
        <f>IFERROR(VLOOKUP(Таблица1[[#This Row],[Order ID]],Таблица4[],2,FALSE),"")</f>
        <v/>
      </c>
      <c r="X4984" s="19">
        <f>NOT(IFERROR(VLOOKUP(Таблица1[[#This Row],[Order ID]],Таблица4[],2,FALSE),0))*1</f>
        <v>1</v>
      </c>
      <c r="Y4984" s="19">
        <f>IF(SUMPRODUCT(($F$2:$F4984=F4984)*1)&gt;1,0,1)</f>
        <v>0</v>
      </c>
    </row>
    <row r="4985" spans="1:25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9" t="str">
        <f>VLOOKUP(Таблица1[[#This Row],[Region]],Таблица5[],2,FALSE)</f>
        <v>Anna Andreadi</v>
      </c>
      <c r="W4985" s="19" t="str">
        <f>IFERROR(VLOOKUP(Таблица1[[#This Row],[Order ID]],Таблица4[],2,FALSE),"")</f>
        <v/>
      </c>
      <c r="X4985" s="19">
        <f>NOT(IFERROR(VLOOKUP(Таблица1[[#This Row],[Order ID]],Таблица4[],2,FALSE),0))*1</f>
        <v>1</v>
      </c>
      <c r="Y4985" s="19">
        <f>IF(SUMPRODUCT(($F$2:$F4985=F4985)*1)&gt;1,0,1)</f>
        <v>0</v>
      </c>
    </row>
    <row r="4986" spans="1:25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9" t="str">
        <f>VLOOKUP(Таблица1[[#This Row],[Region]],Таблица5[],2,FALSE)</f>
        <v>Cassandra Brandow</v>
      </c>
      <c r="W4986" s="19" t="str">
        <f>IFERROR(VLOOKUP(Таблица1[[#This Row],[Order ID]],Таблица4[],2,FALSE),"")</f>
        <v/>
      </c>
      <c r="X4986" s="19">
        <f>NOT(IFERROR(VLOOKUP(Таблица1[[#This Row],[Order ID]],Таблица4[],2,FALSE),0))*1</f>
        <v>1</v>
      </c>
      <c r="Y4986" s="19">
        <f>IF(SUMPRODUCT(($F$2:$F4986=F4986)*1)&gt;1,0,1)</f>
        <v>0</v>
      </c>
    </row>
    <row r="4987" spans="1:25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9" t="str">
        <f>VLOOKUP(Таблица1[[#This Row],[Region]],Таблица5[],2,FALSE)</f>
        <v>Chuck Magee</v>
      </c>
      <c r="W4987" s="19" t="str">
        <f>IFERROR(VLOOKUP(Таблица1[[#This Row],[Order ID]],Таблица4[],2,FALSE),"")</f>
        <v/>
      </c>
      <c r="X4987" s="19">
        <f>NOT(IFERROR(VLOOKUP(Таблица1[[#This Row],[Order ID]],Таблица4[],2,FALSE),0))*1</f>
        <v>1</v>
      </c>
      <c r="Y4987" s="19">
        <f>IF(SUMPRODUCT(($F$2:$F4987=F4987)*1)&gt;1,0,1)</f>
        <v>0</v>
      </c>
    </row>
    <row r="4988" spans="1:25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9" t="str">
        <f>VLOOKUP(Таблица1[[#This Row],[Region]],Таблица5[],2,FALSE)</f>
        <v>Anna Andreadi</v>
      </c>
      <c r="W4988" s="19" t="str">
        <f>IFERROR(VLOOKUP(Таблица1[[#This Row],[Order ID]],Таблица4[],2,FALSE),"")</f>
        <v/>
      </c>
      <c r="X4988" s="19">
        <f>NOT(IFERROR(VLOOKUP(Таблица1[[#This Row],[Order ID]],Таблица4[],2,FALSE),0))*1</f>
        <v>1</v>
      </c>
      <c r="Y4988" s="19">
        <f>IF(SUMPRODUCT(($F$2:$F4988=F4988)*1)&gt;1,0,1)</f>
        <v>0</v>
      </c>
    </row>
    <row r="4989" spans="1:25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9" t="str">
        <f>VLOOKUP(Таблица1[[#This Row],[Region]],Таблица5[],2,FALSE)</f>
        <v>Anna Andreadi</v>
      </c>
      <c r="W4989" s="19" t="str">
        <f>IFERROR(VLOOKUP(Таблица1[[#This Row],[Order ID]],Таблица4[],2,FALSE),"")</f>
        <v/>
      </c>
      <c r="X4989" s="19">
        <f>NOT(IFERROR(VLOOKUP(Таблица1[[#This Row],[Order ID]],Таблица4[],2,FALSE),0))*1</f>
        <v>1</v>
      </c>
      <c r="Y4989" s="19">
        <f>IF(SUMPRODUCT(($F$2:$F4989=F4989)*1)&gt;1,0,1)</f>
        <v>0</v>
      </c>
    </row>
    <row r="4990" spans="1:25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9" t="str">
        <f>VLOOKUP(Таблица1[[#This Row],[Region]],Таблица5[],2,FALSE)</f>
        <v>Anna Andreadi</v>
      </c>
      <c r="W4990" s="19" t="str">
        <f>IFERROR(VLOOKUP(Таблица1[[#This Row],[Order ID]],Таблица4[],2,FALSE),"")</f>
        <v/>
      </c>
      <c r="X4990" s="19">
        <f>NOT(IFERROR(VLOOKUP(Таблица1[[#This Row],[Order ID]],Таблица4[],2,FALSE),0))*1</f>
        <v>1</v>
      </c>
      <c r="Y4990" s="19">
        <f>IF(SUMPRODUCT(($F$2:$F4990=F4990)*1)&gt;1,0,1)</f>
        <v>0</v>
      </c>
    </row>
    <row r="4991" spans="1:25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9" t="str">
        <f>VLOOKUP(Таблица1[[#This Row],[Region]],Таблица5[],2,FALSE)</f>
        <v>Anna Andreadi</v>
      </c>
      <c r="W4991" s="19" t="str">
        <f>IFERROR(VLOOKUP(Таблица1[[#This Row],[Order ID]],Таблица4[],2,FALSE),"")</f>
        <v/>
      </c>
      <c r="X4991" s="19">
        <f>NOT(IFERROR(VLOOKUP(Таблица1[[#This Row],[Order ID]],Таблица4[],2,FALSE),0))*1</f>
        <v>1</v>
      </c>
      <c r="Y4991" s="19">
        <f>IF(SUMPRODUCT(($F$2:$F4991=F4991)*1)&gt;1,0,1)</f>
        <v>0</v>
      </c>
    </row>
    <row r="4992" spans="1:25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9" t="str">
        <f>VLOOKUP(Таблица1[[#This Row],[Region]],Таблица5[],2,FALSE)</f>
        <v>Anna Andreadi</v>
      </c>
      <c r="W4992" s="19" t="str">
        <f>IFERROR(VLOOKUP(Таблица1[[#This Row],[Order ID]],Таблица4[],2,FALSE),"")</f>
        <v/>
      </c>
      <c r="X4992" s="19">
        <f>NOT(IFERROR(VLOOKUP(Таблица1[[#This Row],[Order ID]],Таблица4[],2,FALSE),0))*1</f>
        <v>1</v>
      </c>
      <c r="Y4992" s="19">
        <f>IF(SUMPRODUCT(($F$2:$F4992=F4992)*1)&gt;1,0,1)</f>
        <v>0</v>
      </c>
    </row>
    <row r="4993" spans="1:25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9" t="str">
        <f>VLOOKUP(Таблица1[[#This Row],[Region]],Таблица5[],2,FALSE)</f>
        <v>Kelly Williams</v>
      </c>
      <c r="W4993" s="19" t="str">
        <f>IFERROR(VLOOKUP(Таблица1[[#This Row],[Order ID]],Таблица4[],2,FALSE),"")</f>
        <v/>
      </c>
      <c r="X4993" s="19">
        <f>NOT(IFERROR(VLOOKUP(Таблица1[[#This Row],[Order ID]],Таблица4[],2,FALSE),0))*1</f>
        <v>1</v>
      </c>
      <c r="Y4993" s="19">
        <f>IF(SUMPRODUCT(($F$2:$F4993=F4993)*1)&gt;1,0,1)</f>
        <v>0</v>
      </c>
    </row>
    <row r="4994" spans="1:25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9" t="str">
        <f>VLOOKUP(Таблица1[[#This Row],[Region]],Таблица5[],2,FALSE)</f>
        <v>Cassandra Brandow</v>
      </c>
      <c r="W4994" s="19" t="str">
        <f>IFERROR(VLOOKUP(Таблица1[[#This Row],[Order ID]],Таблица4[],2,FALSE),"")</f>
        <v/>
      </c>
      <c r="X4994" s="19">
        <f>NOT(IFERROR(VLOOKUP(Таблица1[[#This Row],[Order ID]],Таблица4[],2,FALSE),0))*1</f>
        <v>1</v>
      </c>
      <c r="Y4994" s="19">
        <f>IF(SUMPRODUCT(($F$2:$F4994=F4994)*1)&gt;1,0,1)</f>
        <v>0</v>
      </c>
    </row>
    <row r="4995" spans="1:25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9" t="str">
        <f>VLOOKUP(Таблица1[[#This Row],[Region]],Таблица5[],2,FALSE)</f>
        <v>Cassandra Brandow</v>
      </c>
      <c r="W4995" s="19" t="str">
        <f>IFERROR(VLOOKUP(Таблица1[[#This Row],[Order ID]],Таблица4[],2,FALSE),"")</f>
        <v/>
      </c>
      <c r="X4995" s="19">
        <f>NOT(IFERROR(VLOOKUP(Таблица1[[#This Row],[Order ID]],Таблица4[],2,FALSE),0))*1</f>
        <v>1</v>
      </c>
      <c r="Y4995" s="19">
        <f>IF(SUMPRODUCT(($F$2:$F4995=F4995)*1)&gt;1,0,1)</f>
        <v>0</v>
      </c>
    </row>
    <row r="4996" spans="1:25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9" t="str">
        <f>VLOOKUP(Таблица1[[#This Row],[Region]],Таблица5[],2,FALSE)</f>
        <v>Cassandra Brandow</v>
      </c>
      <c r="W4996" s="19" t="str">
        <f>IFERROR(VLOOKUP(Таблица1[[#This Row],[Order ID]],Таблица4[],2,FALSE),"")</f>
        <v/>
      </c>
      <c r="X4996" s="19">
        <f>NOT(IFERROR(VLOOKUP(Таблица1[[#This Row],[Order ID]],Таблица4[],2,FALSE),0))*1</f>
        <v>1</v>
      </c>
      <c r="Y4996" s="19">
        <f>IF(SUMPRODUCT(($F$2:$F4996=F4996)*1)&gt;1,0,1)</f>
        <v>0</v>
      </c>
    </row>
    <row r="4997" spans="1:25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9" t="str">
        <f>VLOOKUP(Таблица1[[#This Row],[Region]],Таблица5[],2,FALSE)</f>
        <v>Chuck Magee</v>
      </c>
      <c r="W4997" s="19" t="str">
        <f>IFERROR(VLOOKUP(Таблица1[[#This Row],[Order ID]],Таблица4[],2,FALSE),"")</f>
        <v/>
      </c>
      <c r="X4997" s="19">
        <f>NOT(IFERROR(VLOOKUP(Таблица1[[#This Row],[Order ID]],Таблица4[],2,FALSE),0))*1</f>
        <v>1</v>
      </c>
      <c r="Y4997" s="19">
        <f>IF(SUMPRODUCT(($F$2:$F4997=F4997)*1)&gt;1,0,1)</f>
        <v>0</v>
      </c>
    </row>
    <row r="4998" spans="1:25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9" t="str">
        <f>VLOOKUP(Таблица1[[#This Row],[Region]],Таблица5[],2,FALSE)</f>
        <v>Cassandra Brandow</v>
      </c>
      <c r="W4998" s="19" t="str">
        <f>IFERROR(VLOOKUP(Таблица1[[#This Row],[Order ID]],Таблица4[],2,FALSE),"")</f>
        <v/>
      </c>
      <c r="X4998" s="19">
        <f>NOT(IFERROR(VLOOKUP(Таблица1[[#This Row],[Order ID]],Таблица4[],2,FALSE),0))*1</f>
        <v>1</v>
      </c>
      <c r="Y4998" s="19">
        <f>IF(SUMPRODUCT(($F$2:$F4998=F4998)*1)&gt;1,0,1)</f>
        <v>0</v>
      </c>
    </row>
    <row r="4999" spans="1:25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9" t="str">
        <f>VLOOKUP(Таблица1[[#This Row],[Region]],Таблица5[],2,FALSE)</f>
        <v>Cassandra Brandow</v>
      </c>
      <c r="W4999" s="19" t="str">
        <f>IFERROR(VLOOKUP(Таблица1[[#This Row],[Order ID]],Таблица4[],2,FALSE),"")</f>
        <v/>
      </c>
      <c r="X4999" s="19">
        <f>NOT(IFERROR(VLOOKUP(Таблица1[[#This Row],[Order ID]],Таблица4[],2,FALSE),0))*1</f>
        <v>1</v>
      </c>
      <c r="Y4999" s="19">
        <f>IF(SUMPRODUCT(($F$2:$F4999=F4999)*1)&gt;1,0,1)</f>
        <v>0</v>
      </c>
    </row>
    <row r="5000" spans="1:25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9" t="str">
        <f>VLOOKUP(Таблица1[[#This Row],[Region]],Таблица5[],2,FALSE)</f>
        <v>Anna Andreadi</v>
      </c>
      <c r="W5000" s="19" t="str">
        <f>IFERROR(VLOOKUP(Таблица1[[#This Row],[Order ID]],Таблица4[],2,FALSE),"")</f>
        <v/>
      </c>
      <c r="X5000" s="19">
        <f>NOT(IFERROR(VLOOKUP(Таблица1[[#This Row],[Order ID]],Таблица4[],2,FALSE),0))*1</f>
        <v>1</v>
      </c>
      <c r="Y5000" s="19">
        <f>IF(SUMPRODUCT(($F$2:$F5000=F5000)*1)&gt;1,0,1)</f>
        <v>0</v>
      </c>
    </row>
    <row r="5001" spans="1:25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9" t="str">
        <f>VLOOKUP(Таблица1[[#This Row],[Region]],Таблица5[],2,FALSE)</f>
        <v>Anna Andreadi</v>
      </c>
      <c r="W5001" s="19" t="str">
        <f>IFERROR(VLOOKUP(Таблица1[[#This Row],[Order ID]],Таблица4[],2,FALSE),"")</f>
        <v/>
      </c>
      <c r="X5001" s="19">
        <f>NOT(IFERROR(VLOOKUP(Таблица1[[#This Row],[Order ID]],Таблица4[],2,FALSE),0))*1</f>
        <v>1</v>
      </c>
      <c r="Y5001" s="19">
        <f>IF(SUMPRODUCT(($F$2:$F5001=F5001)*1)&gt;1,0,1)</f>
        <v>0</v>
      </c>
    </row>
    <row r="5002" spans="1:25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9" t="str">
        <f>VLOOKUP(Таблица1[[#This Row],[Region]],Таблица5[],2,FALSE)</f>
        <v>Anna Andreadi</v>
      </c>
      <c r="W5002" s="19" t="str">
        <f>IFERROR(VLOOKUP(Таблица1[[#This Row],[Order ID]],Таблица4[],2,FALSE),"")</f>
        <v/>
      </c>
      <c r="X5002" s="19">
        <f>NOT(IFERROR(VLOOKUP(Таблица1[[#This Row],[Order ID]],Таблица4[],2,FALSE),0))*1</f>
        <v>1</v>
      </c>
      <c r="Y5002" s="19">
        <f>IF(SUMPRODUCT(($F$2:$F5002=F5002)*1)&gt;1,0,1)</f>
        <v>0</v>
      </c>
    </row>
    <row r="5003" spans="1:25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9" t="str">
        <f>VLOOKUP(Таблица1[[#This Row],[Region]],Таблица5[],2,FALSE)</f>
        <v>Cassandra Brandow</v>
      </c>
      <c r="W5003" s="19" t="str">
        <f>IFERROR(VLOOKUP(Таблица1[[#This Row],[Order ID]],Таблица4[],2,FALSE),"")</f>
        <v/>
      </c>
      <c r="X5003" s="19">
        <f>NOT(IFERROR(VLOOKUP(Таблица1[[#This Row],[Order ID]],Таблица4[],2,FALSE),0))*1</f>
        <v>1</v>
      </c>
      <c r="Y5003" s="19">
        <f>IF(SUMPRODUCT(($F$2:$F5003=F5003)*1)&gt;1,0,1)</f>
        <v>0</v>
      </c>
    </row>
    <row r="5004" spans="1:25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9" t="str">
        <f>VLOOKUP(Таблица1[[#This Row],[Region]],Таблица5[],2,FALSE)</f>
        <v>Cassandra Brandow</v>
      </c>
      <c r="W5004" s="19" t="str">
        <f>IFERROR(VLOOKUP(Таблица1[[#This Row],[Order ID]],Таблица4[],2,FALSE),"")</f>
        <v/>
      </c>
      <c r="X5004" s="19">
        <f>NOT(IFERROR(VLOOKUP(Таблица1[[#This Row],[Order ID]],Таблица4[],2,FALSE),0))*1</f>
        <v>1</v>
      </c>
      <c r="Y5004" s="19">
        <f>IF(SUMPRODUCT(($F$2:$F5004=F5004)*1)&gt;1,0,1)</f>
        <v>0</v>
      </c>
    </row>
    <row r="5005" spans="1:25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9" t="str">
        <f>VLOOKUP(Таблица1[[#This Row],[Region]],Таблица5[],2,FALSE)</f>
        <v>Anna Andreadi</v>
      </c>
      <c r="W5005" s="19" t="str">
        <f>IFERROR(VLOOKUP(Таблица1[[#This Row],[Order ID]],Таблица4[],2,FALSE),"")</f>
        <v/>
      </c>
      <c r="X5005" s="19">
        <f>NOT(IFERROR(VLOOKUP(Таблица1[[#This Row],[Order ID]],Таблица4[],2,FALSE),0))*1</f>
        <v>1</v>
      </c>
      <c r="Y5005" s="19">
        <f>IF(SUMPRODUCT(($F$2:$F5005=F5005)*1)&gt;1,0,1)</f>
        <v>0</v>
      </c>
    </row>
    <row r="5006" spans="1:25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9" t="str">
        <f>VLOOKUP(Таблица1[[#This Row],[Region]],Таблица5[],2,FALSE)</f>
        <v>Cassandra Brandow</v>
      </c>
      <c r="W5006" s="19" t="str">
        <f>IFERROR(VLOOKUP(Таблица1[[#This Row],[Order ID]],Таблица4[],2,FALSE),"")</f>
        <v/>
      </c>
      <c r="X5006" s="19">
        <f>NOT(IFERROR(VLOOKUP(Таблица1[[#This Row],[Order ID]],Таблица4[],2,FALSE),0))*1</f>
        <v>1</v>
      </c>
      <c r="Y5006" s="19">
        <f>IF(SUMPRODUCT(($F$2:$F5006=F5006)*1)&gt;1,0,1)</f>
        <v>0</v>
      </c>
    </row>
    <row r="5007" spans="1:25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9" t="str">
        <f>VLOOKUP(Таблица1[[#This Row],[Region]],Таблица5[],2,FALSE)</f>
        <v>Kelly Williams</v>
      </c>
      <c r="W5007" s="19" t="str">
        <f>IFERROR(VLOOKUP(Таблица1[[#This Row],[Order ID]],Таблица4[],2,FALSE),"")</f>
        <v/>
      </c>
      <c r="X5007" s="19">
        <f>NOT(IFERROR(VLOOKUP(Таблица1[[#This Row],[Order ID]],Таблица4[],2,FALSE),0))*1</f>
        <v>1</v>
      </c>
      <c r="Y5007" s="19">
        <f>IF(SUMPRODUCT(($F$2:$F5007=F5007)*1)&gt;1,0,1)</f>
        <v>0</v>
      </c>
    </row>
    <row r="5008" spans="1:25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9" t="str">
        <f>VLOOKUP(Таблица1[[#This Row],[Region]],Таблица5[],2,FALSE)</f>
        <v>Chuck Magee</v>
      </c>
      <c r="W5008" s="19" t="str">
        <f>IFERROR(VLOOKUP(Таблица1[[#This Row],[Order ID]],Таблица4[],2,FALSE),"")</f>
        <v/>
      </c>
      <c r="X5008" s="19">
        <f>NOT(IFERROR(VLOOKUP(Таблица1[[#This Row],[Order ID]],Таблица4[],2,FALSE),0))*1</f>
        <v>1</v>
      </c>
      <c r="Y5008" s="19">
        <f>IF(SUMPRODUCT(($F$2:$F5008=F5008)*1)&gt;1,0,1)</f>
        <v>0</v>
      </c>
    </row>
    <row r="5009" spans="1:25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9" t="str">
        <f>VLOOKUP(Таблица1[[#This Row],[Region]],Таблица5[],2,FALSE)</f>
        <v>Chuck Magee</v>
      </c>
      <c r="W5009" s="19" t="str">
        <f>IFERROR(VLOOKUP(Таблица1[[#This Row],[Order ID]],Таблица4[],2,FALSE),"")</f>
        <v/>
      </c>
      <c r="X5009" s="19">
        <f>NOT(IFERROR(VLOOKUP(Таблица1[[#This Row],[Order ID]],Таблица4[],2,FALSE),0))*1</f>
        <v>1</v>
      </c>
      <c r="Y5009" s="19">
        <f>IF(SUMPRODUCT(($F$2:$F5009=F5009)*1)&gt;1,0,1)</f>
        <v>0</v>
      </c>
    </row>
    <row r="5010" spans="1:25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9" t="str">
        <f>VLOOKUP(Таблица1[[#This Row],[Region]],Таблица5[],2,FALSE)</f>
        <v>Chuck Magee</v>
      </c>
      <c r="W5010" s="19" t="str">
        <f>IFERROR(VLOOKUP(Таблица1[[#This Row],[Order ID]],Таблица4[],2,FALSE),"")</f>
        <v/>
      </c>
      <c r="X5010" s="19">
        <f>NOT(IFERROR(VLOOKUP(Таблица1[[#This Row],[Order ID]],Таблица4[],2,FALSE),0))*1</f>
        <v>1</v>
      </c>
      <c r="Y5010" s="19">
        <f>IF(SUMPRODUCT(($F$2:$F5010=F5010)*1)&gt;1,0,1)</f>
        <v>1</v>
      </c>
    </row>
    <row r="5011" spans="1:25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9" t="str">
        <f>VLOOKUP(Таблица1[[#This Row],[Region]],Таблица5[],2,FALSE)</f>
        <v>Chuck Magee</v>
      </c>
      <c r="W5011" s="19" t="str">
        <f>IFERROR(VLOOKUP(Таблица1[[#This Row],[Order ID]],Таблица4[],2,FALSE),"")</f>
        <v/>
      </c>
      <c r="X5011" s="19">
        <f>NOT(IFERROR(VLOOKUP(Таблица1[[#This Row],[Order ID]],Таблица4[],2,FALSE),0))*1</f>
        <v>1</v>
      </c>
      <c r="Y5011" s="19">
        <f>IF(SUMPRODUCT(($F$2:$F5011=F5011)*1)&gt;1,0,1)</f>
        <v>0</v>
      </c>
    </row>
    <row r="5012" spans="1:25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9" t="str">
        <f>VLOOKUP(Таблица1[[#This Row],[Region]],Таблица5[],2,FALSE)</f>
        <v>Chuck Magee</v>
      </c>
      <c r="W5012" s="19" t="str">
        <f>IFERROR(VLOOKUP(Таблица1[[#This Row],[Order ID]],Таблица4[],2,FALSE),"")</f>
        <v/>
      </c>
      <c r="X5012" s="19">
        <f>NOT(IFERROR(VLOOKUP(Таблица1[[#This Row],[Order ID]],Таблица4[],2,FALSE),0))*1</f>
        <v>1</v>
      </c>
      <c r="Y5012" s="19">
        <f>IF(SUMPRODUCT(($F$2:$F5012=F5012)*1)&gt;1,0,1)</f>
        <v>0</v>
      </c>
    </row>
    <row r="5013" spans="1:25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9" t="str">
        <f>VLOOKUP(Таблица1[[#This Row],[Region]],Таблица5[],2,FALSE)</f>
        <v>Anna Andreadi</v>
      </c>
      <c r="W5013" s="19" t="str">
        <f>IFERROR(VLOOKUP(Таблица1[[#This Row],[Order ID]],Таблица4[],2,FALSE),"")</f>
        <v/>
      </c>
      <c r="X5013" s="19">
        <f>NOT(IFERROR(VLOOKUP(Таблица1[[#This Row],[Order ID]],Таблица4[],2,FALSE),0))*1</f>
        <v>1</v>
      </c>
      <c r="Y5013" s="19">
        <f>IF(SUMPRODUCT(($F$2:$F5013=F5013)*1)&gt;1,0,1)</f>
        <v>0</v>
      </c>
    </row>
    <row r="5014" spans="1:25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9" t="str">
        <f>VLOOKUP(Таблица1[[#This Row],[Region]],Таблица5[],2,FALSE)</f>
        <v>Chuck Magee</v>
      </c>
      <c r="W5014" s="19" t="str">
        <f>IFERROR(VLOOKUP(Таблица1[[#This Row],[Order ID]],Таблица4[],2,FALSE),"")</f>
        <v/>
      </c>
      <c r="X5014" s="19">
        <f>NOT(IFERROR(VLOOKUP(Таблица1[[#This Row],[Order ID]],Таблица4[],2,FALSE),0))*1</f>
        <v>1</v>
      </c>
      <c r="Y5014" s="19">
        <f>IF(SUMPRODUCT(($F$2:$F5014=F5014)*1)&gt;1,0,1)</f>
        <v>0</v>
      </c>
    </row>
    <row r="5015" spans="1:25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9" t="str">
        <f>VLOOKUP(Таблица1[[#This Row],[Region]],Таблица5[],2,FALSE)</f>
        <v>Chuck Magee</v>
      </c>
      <c r="W5015" s="19" t="str">
        <f>IFERROR(VLOOKUP(Таблица1[[#This Row],[Order ID]],Таблица4[],2,FALSE),"")</f>
        <v/>
      </c>
      <c r="X5015" s="19">
        <f>NOT(IFERROR(VLOOKUP(Таблица1[[#This Row],[Order ID]],Таблица4[],2,FALSE),0))*1</f>
        <v>1</v>
      </c>
      <c r="Y5015" s="19">
        <f>IF(SUMPRODUCT(($F$2:$F5015=F5015)*1)&gt;1,0,1)</f>
        <v>0</v>
      </c>
    </row>
    <row r="5016" spans="1:25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9" t="str">
        <f>VLOOKUP(Таблица1[[#This Row],[Region]],Таблица5[],2,FALSE)</f>
        <v>Chuck Magee</v>
      </c>
      <c r="W5016" s="19" t="str">
        <f>IFERROR(VLOOKUP(Таблица1[[#This Row],[Order ID]],Таблица4[],2,FALSE),"")</f>
        <v/>
      </c>
      <c r="X5016" s="19">
        <f>NOT(IFERROR(VLOOKUP(Таблица1[[#This Row],[Order ID]],Таблица4[],2,FALSE),0))*1</f>
        <v>1</v>
      </c>
      <c r="Y5016" s="19">
        <f>IF(SUMPRODUCT(($F$2:$F5016=F5016)*1)&gt;1,0,1)</f>
        <v>0</v>
      </c>
    </row>
    <row r="5017" spans="1:25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9" t="str">
        <f>VLOOKUP(Таблица1[[#This Row],[Region]],Таблица5[],2,FALSE)</f>
        <v>Chuck Magee</v>
      </c>
      <c r="W5017" s="19" t="str">
        <f>IFERROR(VLOOKUP(Таблица1[[#This Row],[Order ID]],Таблица4[],2,FALSE),"")</f>
        <v/>
      </c>
      <c r="X5017" s="19">
        <f>NOT(IFERROR(VLOOKUP(Таблица1[[#This Row],[Order ID]],Таблица4[],2,FALSE),0))*1</f>
        <v>1</v>
      </c>
      <c r="Y5017" s="19">
        <f>IF(SUMPRODUCT(($F$2:$F5017=F5017)*1)&gt;1,0,1)</f>
        <v>0</v>
      </c>
    </row>
    <row r="5018" spans="1:25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9" t="str">
        <f>VLOOKUP(Таблица1[[#This Row],[Region]],Таблица5[],2,FALSE)</f>
        <v>Chuck Magee</v>
      </c>
      <c r="W5018" s="19" t="str">
        <f>IFERROR(VLOOKUP(Таблица1[[#This Row],[Order ID]],Таблица4[],2,FALSE),"")</f>
        <v/>
      </c>
      <c r="X5018" s="19">
        <f>NOT(IFERROR(VLOOKUP(Таблица1[[#This Row],[Order ID]],Таблица4[],2,FALSE),0))*1</f>
        <v>1</v>
      </c>
      <c r="Y5018" s="19">
        <f>IF(SUMPRODUCT(($F$2:$F5018=F5018)*1)&gt;1,0,1)</f>
        <v>0</v>
      </c>
    </row>
    <row r="5019" spans="1:25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9" t="str">
        <f>VLOOKUP(Таблица1[[#This Row],[Region]],Таблица5[],2,FALSE)</f>
        <v>Anna Andreadi</v>
      </c>
      <c r="W5019" s="19" t="str">
        <f>IFERROR(VLOOKUP(Таблица1[[#This Row],[Order ID]],Таблица4[],2,FALSE),"")</f>
        <v/>
      </c>
      <c r="X5019" s="19">
        <f>NOT(IFERROR(VLOOKUP(Таблица1[[#This Row],[Order ID]],Таблица4[],2,FALSE),0))*1</f>
        <v>1</v>
      </c>
      <c r="Y5019" s="19">
        <f>IF(SUMPRODUCT(($F$2:$F5019=F5019)*1)&gt;1,0,1)</f>
        <v>1</v>
      </c>
    </row>
    <row r="5020" spans="1:25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9" t="str">
        <f>VLOOKUP(Таблица1[[#This Row],[Region]],Таблица5[],2,FALSE)</f>
        <v>Anna Andreadi</v>
      </c>
      <c r="W5020" s="19" t="str">
        <f>IFERROR(VLOOKUP(Таблица1[[#This Row],[Order ID]],Таблица4[],2,FALSE),"")</f>
        <v/>
      </c>
      <c r="X5020" s="19">
        <f>NOT(IFERROR(VLOOKUP(Таблица1[[#This Row],[Order ID]],Таблица4[],2,FALSE),0))*1</f>
        <v>1</v>
      </c>
      <c r="Y5020" s="19">
        <f>IF(SUMPRODUCT(($F$2:$F5020=F5020)*1)&gt;1,0,1)</f>
        <v>0</v>
      </c>
    </row>
    <row r="5021" spans="1:25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9" t="str">
        <f>VLOOKUP(Таблица1[[#This Row],[Region]],Таблица5[],2,FALSE)</f>
        <v>Anna Andreadi</v>
      </c>
      <c r="W5021" s="19" t="str">
        <f>IFERROR(VLOOKUP(Таблица1[[#This Row],[Order ID]],Таблица4[],2,FALSE),"")</f>
        <v/>
      </c>
      <c r="X5021" s="19">
        <f>NOT(IFERROR(VLOOKUP(Таблица1[[#This Row],[Order ID]],Таблица4[],2,FALSE),0))*1</f>
        <v>1</v>
      </c>
      <c r="Y5021" s="19">
        <f>IF(SUMPRODUCT(($F$2:$F5021=F5021)*1)&gt;1,0,1)</f>
        <v>0</v>
      </c>
    </row>
    <row r="5022" spans="1:25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9" t="str">
        <f>VLOOKUP(Таблица1[[#This Row],[Region]],Таблица5[],2,FALSE)</f>
        <v>Chuck Magee</v>
      </c>
      <c r="W5022" s="19" t="str">
        <f>IFERROR(VLOOKUP(Таблица1[[#This Row],[Order ID]],Таблица4[],2,FALSE),"")</f>
        <v/>
      </c>
      <c r="X5022" s="19">
        <f>NOT(IFERROR(VLOOKUP(Таблица1[[#This Row],[Order ID]],Таблица4[],2,FALSE),0))*1</f>
        <v>1</v>
      </c>
      <c r="Y5022" s="19">
        <f>IF(SUMPRODUCT(($F$2:$F5022=F5022)*1)&gt;1,0,1)</f>
        <v>0</v>
      </c>
    </row>
    <row r="5023" spans="1:25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9" t="str">
        <f>VLOOKUP(Таблица1[[#This Row],[Region]],Таблица5[],2,FALSE)</f>
        <v>Anna Andreadi</v>
      </c>
      <c r="W5023" s="19" t="str">
        <f>IFERROR(VLOOKUP(Таблица1[[#This Row],[Order ID]],Таблица4[],2,FALSE),"")</f>
        <v/>
      </c>
      <c r="X5023" s="19">
        <f>NOT(IFERROR(VLOOKUP(Таблица1[[#This Row],[Order ID]],Таблица4[],2,FALSE),0))*1</f>
        <v>1</v>
      </c>
      <c r="Y5023" s="19">
        <f>IF(SUMPRODUCT(($F$2:$F5023=F5023)*1)&gt;1,0,1)</f>
        <v>0</v>
      </c>
    </row>
    <row r="5024" spans="1:25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9" t="str">
        <f>VLOOKUP(Таблица1[[#This Row],[Region]],Таблица5[],2,FALSE)</f>
        <v>Anna Andreadi</v>
      </c>
      <c r="W5024" s="19" t="str">
        <f>IFERROR(VLOOKUP(Таблица1[[#This Row],[Order ID]],Таблица4[],2,FALSE),"")</f>
        <v/>
      </c>
      <c r="X5024" s="19">
        <f>NOT(IFERROR(VLOOKUP(Таблица1[[#This Row],[Order ID]],Таблица4[],2,FALSE),0))*1</f>
        <v>1</v>
      </c>
      <c r="Y5024" s="19">
        <f>IF(SUMPRODUCT(($F$2:$F5024=F5024)*1)&gt;1,0,1)</f>
        <v>0</v>
      </c>
    </row>
    <row r="5025" spans="1:25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9" t="str">
        <f>VLOOKUP(Таблица1[[#This Row],[Region]],Таблица5[],2,FALSE)</f>
        <v>Anna Andreadi</v>
      </c>
      <c r="W5025" s="19" t="str">
        <f>IFERROR(VLOOKUP(Таблица1[[#This Row],[Order ID]],Таблица4[],2,FALSE),"")</f>
        <v/>
      </c>
      <c r="X5025" s="19">
        <f>NOT(IFERROR(VLOOKUP(Таблица1[[#This Row],[Order ID]],Таблица4[],2,FALSE),0))*1</f>
        <v>1</v>
      </c>
      <c r="Y5025" s="19">
        <f>IF(SUMPRODUCT(($F$2:$F5025=F5025)*1)&gt;1,0,1)</f>
        <v>0</v>
      </c>
    </row>
    <row r="5026" spans="1:25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9" t="str">
        <f>VLOOKUP(Таблица1[[#This Row],[Region]],Таблица5[],2,FALSE)</f>
        <v>Kelly Williams</v>
      </c>
      <c r="W5026" s="19" t="str">
        <f>IFERROR(VLOOKUP(Таблица1[[#This Row],[Order ID]],Таблица4[],2,FALSE),"")</f>
        <v/>
      </c>
      <c r="X5026" s="19">
        <f>NOT(IFERROR(VLOOKUP(Таблица1[[#This Row],[Order ID]],Таблица4[],2,FALSE),0))*1</f>
        <v>1</v>
      </c>
      <c r="Y5026" s="19">
        <f>IF(SUMPRODUCT(($F$2:$F5026=F5026)*1)&gt;1,0,1)</f>
        <v>0</v>
      </c>
    </row>
    <row r="5027" spans="1:25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9" t="str">
        <f>VLOOKUP(Таблица1[[#This Row],[Region]],Таблица5[],2,FALSE)</f>
        <v>Kelly Williams</v>
      </c>
      <c r="W5027" s="19" t="str">
        <f>IFERROR(VLOOKUP(Таблица1[[#This Row],[Order ID]],Таблица4[],2,FALSE),"")</f>
        <v/>
      </c>
      <c r="X5027" s="19">
        <f>NOT(IFERROR(VLOOKUP(Таблица1[[#This Row],[Order ID]],Таблица4[],2,FALSE),0))*1</f>
        <v>1</v>
      </c>
      <c r="Y5027" s="19">
        <f>IF(SUMPRODUCT(($F$2:$F5027=F5027)*1)&gt;1,0,1)</f>
        <v>0</v>
      </c>
    </row>
    <row r="5028" spans="1:25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9" t="str">
        <f>VLOOKUP(Таблица1[[#This Row],[Region]],Таблица5[],2,FALSE)</f>
        <v>Kelly Williams</v>
      </c>
      <c r="W5028" s="19" t="str">
        <f>IFERROR(VLOOKUP(Таблица1[[#This Row],[Order ID]],Таблица4[],2,FALSE),"")</f>
        <v/>
      </c>
      <c r="X5028" s="19">
        <f>NOT(IFERROR(VLOOKUP(Таблица1[[#This Row],[Order ID]],Таблица4[],2,FALSE),0))*1</f>
        <v>1</v>
      </c>
      <c r="Y5028" s="19">
        <f>IF(SUMPRODUCT(($F$2:$F5028=F5028)*1)&gt;1,0,1)</f>
        <v>0</v>
      </c>
    </row>
    <row r="5029" spans="1:25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9" t="str">
        <f>VLOOKUP(Таблица1[[#This Row],[Region]],Таблица5[],2,FALSE)</f>
        <v>Kelly Williams</v>
      </c>
      <c r="W5029" s="19" t="str">
        <f>IFERROR(VLOOKUP(Таблица1[[#This Row],[Order ID]],Таблица4[],2,FALSE),"")</f>
        <v/>
      </c>
      <c r="X5029" s="19">
        <f>NOT(IFERROR(VLOOKUP(Таблица1[[#This Row],[Order ID]],Таблица4[],2,FALSE),0))*1</f>
        <v>1</v>
      </c>
      <c r="Y5029" s="19">
        <f>IF(SUMPRODUCT(($F$2:$F5029=F5029)*1)&gt;1,0,1)</f>
        <v>0</v>
      </c>
    </row>
    <row r="5030" spans="1:25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9" t="str">
        <f>VLOOKUP(Таблица1[[#This Row],[Region]],Таблица5[],2,FALSE)</f>
        <v>Kelly Williams</v>
      </c>
      <c r="W5030" s="19" t="str">
        <f>IFERROR(VLOOKUP(Таблица1[[#This Row],[Order ID]],Таблица4[],2,FALSE),"")</f>
        <v/>
      </c>
      <c r="X5030" s="19">
        <f>NOT(IFERROR(VLOOKUP(Таблица1[[#This Row],[Order ID]],Таблица4[],2,FALSE),0))*1</f>
        <v>1</v>
      </c>
      <c r="Y5030" s="19">
        <f>IF(SUMPRODUCT(($F$2:$F5030=F5030)*1)&gt;1,0,1)</f>
        <v>0</v>
      </c>
    </row>
    <row r="5031" spans="1:25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9" t="str">
        <f>VLOOKUP(Таблица1[[#This Row],[Region]],Таблица5[],2,FALSE)</f>
        <v>Anna Andreadi</v>
      </c>
      <c r="W5031" s="19" t="str">
        <f>IFERROR(VLOOKUP(Таблица1[[#This Row],[Order ID]],Таблица4[],2,FALSE),"")</f>
        <v/>
      </c>
      <c r="X5031" s="19">
        <f>NOT(IFERROR(VLOOKUP(Таблица1[[#This Row],[Order ID]],Таблица4[],2,FALSE),0))*1</f>
        <v>1</v>
      </c>
      <c r="Y5031" s="19">
        <f>IF(SUMPRODUCT(($F$2:$F5031=F5031)*1)&gt;1,0,1)</f>
        <v>0</v>
      </c>
    </row>
    <row r="5032" spans="1:25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9" t="str">
        <f>VLOOKUP(Таблица1[[#This Row],[Region]],Таблица5[],2,FALSE)</f>
        <v>Anna Andreadi</v>
      </c>
      <c r="W5032" s="19" t="str">
        <f>IFERROR(VLOOKUP(Таблица1[[#This Row],[Order ID]],Таблица4[],2,FALSE),"")</f>
        <v/>
      </c>
      <c r="X5032" s="19">
        <f>NOT(IFERROR(VLOOKUP(Таблица1[[#This Row],[Order ID]],Таблица4[],2,FALSE),0))*1</f>
        <v>1</v>
      </c>
      <c r="Y5032" s="19">
        <f>IF(SUMPRODUCT(($F$2:$F5032=F5032)*1)&gt;1,0,1)</f>
        <v>0</v>
      </c>
    </row>
    <row r="5033" spans="1:25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9" t="str">
        <f>VLOOKUP(Таблица1[[#This Row],[Region]],Таблица5[],2,FALSE)</f>
        <v>Anna Andreadi</v>
      </c>
      <c r="W5033" s="19" t="str">
        <f>IFERROR(VLOOKUP(Таблица1[[#This Row],[Order ID]],Таблица4[],2,FALSE),"")</f>
        <v/>
      </c>
      <c r="X5033" s="19">
        <f>NOT(IFERROR(VLOOKUP(Таблица1[[#This Row],[Order ID]],Таблица4[],2,FALSE),0))*1</f>
        <v>1</v>
      </c>
      <c r="Y5033" s="19">
        <f>IF(SUMPRODUCT(($F$2:$F5033=F5033)*1)&gt;1,0,1)</f>
        <v>0</v>
      </c>
    </row>
    <row r="5034" spans="1:25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9" t="str">
        <f>VLOOKUP(Таблица1[[#This Row],[Region]],Таблица5[],2,FALSE)</f>
        <v>Chuck Magee</v>
      </c>
      <c r="W5034" s="19" t="str">
        <f>IFERROR(VLOOKUP(Таблица1[[#This Row],[Order ID]],Таблица4[],2,FALSE),"")</f>
        <v/>
      </c>
      <c r="X5034" s="19">
        <f>NOT(IFERROR(VLOOKUP(Таблица1[[#This Row],[Order ID]],Таблица4[],2,FALSE),0))*1</f>
        <v>1</v>
      </c>
      <c r="Y5034" s="19">
        <f>IF(SUMPRODUCT(($F$2:$F5034=F5034)*1)&gt;1,0,1)</f>
        <v>0</v>
      </c>
    </row>
    <row r="5035" spans="1:25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9" t="str">
        <f>VLOOKUP(Таблица1[[#This Row],[Region]],Таблица5[],2,FALSE)</f>
        <v>Chuck Magee</v>
      </c>
      <c r="W5035" s="19" t="str">
        <f>IFERROR(VLOOKUP(Таблица1[[#This Row],[Order ID]],Таблица4[],2,FALSE),"")</f>
        <v/>
      </c>
      <c r="X5035" s="19">
        <f>NOT(IFERROR(VLOOKUP(Таблица1[[#This Row],[Order ID]],Таблица4[],2,FALSE),0))*1</f>
        <v>1</v>
      </c>
      <c r="Y5035" s="19">
        <f>IF(SUMPRODUCT(($F$2:$F5035=F5035)*1)&gt;1,0,1)</f>
        <v>0</v>
      </c>
    </row>
    <row r="5036" spans="1:25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9" t="str">
        <f>VLOOKUP(Таблица1[[#This Row],[Region]],Таблица5[],2,FALSE)</f>
        <v>Kelly Williams</v>
      </c>
      <c r="W5036" s="19" t="str">
        <f>IFERROR(VLOOKUP(Таблица1[[#This Row],[Order ID]],Таблица4[],2,FALSE),"")</f>
        <v/>
      </c>
      <c r="X5036" s="19">
        <f>NOT(IFERROR(VLOOKUP(Таблица1[[#This Row],[Order ID]],Таблица4[],2,FALSE),0))*1</f>
        <v>1</v>
      </c>
      <c r="Y5036" s="19">
        <f>IF(SUMPRODUCT(($F$2:$F5036=F5036)*1)&gt;1,0,1)</f>
        <v>0</v>
      </c>
    </row>
    <row r="5037" spans="1:25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9" t="str">
        <f>VLOOKUP(Таблица1[[#This Row],[Region]],Таблица5[],2,FALSE)</f>
        <v>Anna Andreadi</v>
      </c>
      <c r="W5037" s="19" t="str">
        <f>IFERROR(VLOOKUP(Таблица1[[#This Row],[Order ID]],Таблица4[],2,FALSE),"")</f>
        <v/>
      </c>
      <c r="X5037" s="19">
        <f>NOT(IFERROR(VLOOKUP(Таблица1[[#This Row],[Order ID]],Таблица4[],2,FALSE),0))*1</f>
        <v>1</v>
      </c>
      <c r="Y5037" s="19">
        <f>IF(SUMPRODUCT(($F$2:$F5037=F5037)*1)&gt;1,0,1)</f>
        <v>0</v>
      </c>
    </row>
    <row r="5038" spans="1:25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9" t="str">
        <f>VLOOKUP(Таблица1[[#This Row],[Region]],Таблица5[],2,FALSE)</f>
        <v>Anna Andreadi</v>
      </c>
      <c r="W5038" s="19" t="str">
        <f>IFERROR(VLOOKUP(Таблица1[[#This Row],[Order ID]],Таблица4[],2,FALSE),"")</f>
        <v/>
      </c>
      <c r="X5038" s="19">
        <f>NOT(IFERROR(VLOOKUP(Таблица1[[#This Row],[Order ID]],Таблица4[],2,FALSE),0))*1</f>
        <v>1</v>
      </c>
      <c r="Y5038" s="19">
        <f>IF(SUMPRODUCT(($F$2:$F5038=F5038)*1)&gt;1,0,1)</f>
        <v>0</v>
      </c>
    </row>
    <row r="5039" spans="1:25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9" t="str">
        <f>VLOOKUP(Таблица1[[#This Row],[Region]],Таблица5[],2,FALSE)</f>
        <v>Kelly Williams</v>
      </c>
      <c r="W5039" s="19" t="str">
        <f>IFERROR(VLOOKUP(Таблица1[[#This Row],[Order ID]],Таблица4[],2,FALSE),"")</f>
        <v/>
      </c>
      <c r="X5039" s="19">
        <f>NOT(IFERROR(VLOOKUP(Таблица1[[#This Row],[Order ID]],Таблица4[],2,FALSE),0))*1</f>
        <v>1</v>
      </c>
      <c r="Y5039" s="19">
        <f>IF(SUMPRODUCT(($F$2:$F5039=F5039)*1)&gt;1,0,1)</f>
        <v>0</v>
      </c>
    </row>
    <row r="5040" spans="1:25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9" t="str">
        <f>VLOOKUP(Таблица1[[#This Row],[Region]],Таблица5[],2,FALSE)</f>
        <v>Chuck Magee</v>
      </c>
      <c r="W5040" s="19" t="str">
        <f>IFERROR(VLOOKUP(Таблица1[[#This Row],[Order ID]],Таблица4[],2,FALSE),"")</f>
        <v/>
      </c>
      <c r="X5040" s="19">
        <f>NOT(IFERROR(VLOOKUP(Таблица1[[#This Row],[Order ID]],Таблица4[],2,FALSE),0))*1</f>
        <v>1</v>
      </c>
      <c r="Y5040" s="19">
        <f>IF(SUMPRODUCT(($F$2:$F5040=F5040)*1)&gt;1,0,1)</f>
        <v>0</v>
      </c>
    </row>
    <row r="5041" spans="1:25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9" t="str">
        <f>VLOOKUP(Таблица1[[#This Row],[Region]],Таблица5[],2,FALSE)</f>
        <v>Chuck Magee</v>
      </c>
      <c r="W5041" s="19" t="str">
        <f>IFERROR(VLOOKUP(Таблица1[[#This Row],[Order ID]],Таблица4[],2,FALSE),"")</f>
        <v/>
      </c>
      <c r="X5041" s="19">
        <f>NOT(IFERROR(VLOOKUP(Таблица1[[#This Row],[Order ID]],Таблица4[],2,FALSE),0))*1</f>
        <v>1</v>
      </c>
      <c r="Y5041" s="19">
        <f>IF(SUMPRODUCT(($F$2:$F5041=F5041)*1)&gt;1,0,1)</f>
        <v>0</v>
      </c>
    </row>
    <row r="5042" spans="1:25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9" t="str">
        <f>VLOOKUP(Таблица1[[#This Row],[Region]],Таблица5[],2,FALSE)</f>
        <v>Chuck Magee</v>
      </c>
      <c r="W5042" s="19" t="str">
        <f>IFERROR(VLOOKUP(Таблица1[[#This Row],[Order ID]],Таблица4[],2,FALSE),"")</f>
        <v/>
      </c>
      <c r="X5042" s="19">
        <f>NOT(IFERROR(VLOOKUP(Таблица1[[#This Row],[Order ID]],Таблица4[],2,FALSE),0))*1</f>
        <v>1</v>
      </c>
      <c r="Y5042" s="19">
        <f>IF(SUMPRODUCT(($F$2:$F5042=F5042)*1)&gt;1,0,1)</f>
        <v>0</v>
      </c>
    </row>
    <row r="5043" spans="1:25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9" t="str">
        <f>VLOOKUP(Таблица1[[#This Row],[Region]],Таблица5[],2,FALSE)</f>
        <v>Anna Andreadi</v>
      </c>
      <c r="W5043" s="19" t="str">
        <f>IFERROR(VLOOKUP(Таблица1[[#This Row],[Order ID]],Таблица4[],2,FALSE),"")</f>
        <v/>
      </c>
      <c r="X5043" s="19">
        <f>NOT(IFERROR(VLOOKUP(Таблица1[[#This Row],[Order ID]],Таблица4[],2,FALSE),0))*1</f>
        <v>1</v>
      </c>
      <c r="Y5043" s="19">
        <f>IF(SUMPRODUCT(($F$2:$F5043=F5043)*1)&gt;1,0,1)</f>
        <v>0</v>
      </c>
    </row>
    <row r="5044" spans="1:25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9" t="str">
        <f>VLOOKUP(Таблица1[[#This Row],[Region]],Таблица5[],2,FALSE)</f>
        <v>Anna Andreadi</v>
      </c>
      <c r="W5044" s="19" t="str">
        <f>IFERROR(VLOOKUP(Таблица1[[#This Row],[Order ID]],Таблица4[],2,FALSE),"")</f>
        <v/>
      </c>
      <c r="X5044" s="19">
        <f>NOT(IFERROR(VLOOKUP(Таблица1[[#This Row],[Order ID]],Таблица4[],2,FALSE),0))*1</f>
        <v>1</v>
      </c>
      <c r="Y5044" s="19">
        <f>IF(SUMPRODUCT(($F$2:$F5044=F5044)*1)&gt;1,0,1)</f>
        <v>0</v>
      </c>
    </row>
    <row r="5045" spans="1:25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9" t="str">
        <f>VLOOKUP(Таблица1[[#This Row],[Region]],Таблица5[],2,FALSE)</f>
        <v>Anna Andreadi</v>
      </c>
      <c r="W5045" s="19" t="str">
        <f>IFERROR(VLOOKUP(Таблица1[[#This Row],[Order ID]],Таблица4[],2,FALSE),"")</f>
        <v/>
      </c>
      <c r="X5045" s="19">
        <f>NOT(IFERROR(VLOOKUP(Таблица1[[#This Row],[Order ID]],Таблица4[],2,FALSE),0))*1</f>
        <v>1</v>
      </c>
      <c r="Y5045" s="19">
        <f>IF(SUMPRODUCT(($F$2:$F5045=F5045)*1)&gt;1,0,1)</f>
        <v>0</v>
      </c>
    </row>
    <row r="5046" spans="1:25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9" t="str">
        <f>VLOOKUP(Таблица1[[#This Row],[Region]],Таблица5[],2,FALSE)</f>
        <v>Anna Andreadi</v>
      </c>
      <c r="W5046" s="19" t="str">
        <f>IFERROR(VLOOKUP(Таблица1[[#This Row],[Order ID]],Таблица4[],2,FALSE),"")</f>
        <v/>
      </c>
      <c r="X5046" s="19">
        <f>NOT(IFERROR(VLOOKUP(Таблица1[[#This Row],[Order ID]],Таблица4[],2,FALSE),0))*1</f>
        <v>1</v>
      </c>
      <c r="Y5046" s="19">
        <f>IF(SUMPRODUCT(($F$2:$F5046=F5046)*1)&gt;1,0,1)</f>
        <v>0</v>
      </c>
    </row>
    <row r="5047" spans="1:25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9" t="str">
        <f>VLOOKUP(Таблица1[[#This Row],[Region]],Таблица5[],2,FALSE)</f>
        <v>Anna Andreadi</v>
      </c>
      <c r="W5047" s="19" t="str">
        <f>IFERROR(VLOOKUP(Таблица1[[#This Row],[Order ID]],Таблица4[],2,FALSE),"")</f>
        <v/>
      </c>
      <c r="X5047" s="19">
        <f>NOT(IFERROR(VLOOKUP(Таблица1[[#This Row],[Order ID]],Таблица4[],2,FALSE),0))*1</f>
        <v>1</v>
      </c>
      <c r="Y5047" s="19">
        <f>IF(SUMPRODUCT(($F$2:$F5047=F5047)*1)&gt;1,0,1)</f>
        <v>0</v>
      </c>
    </row>
    <row r="5048" spans="1:25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9" t="str">
        <f>VLOOKUP(Таблица1[[#This Row],[Region]],Таблица5[],2,FALSE)</f>
        <v>Anna Andreadi</v>
      </c>
      <c r="W5048" s="19" t="str">
        <f>IFERROR(VLOOKUP(Таблица1[[#This Row],[Order ID]],Таблица4[],2,FALSE),"")</f>
        <v/>
      </c>
      <c r="X5048" s="19">
        <f>NOT(IFERROR(VLOOKUP(Таблица1[[#This Row],[Order ID]],Таблица4[],2,FALSE),0))*1</f>
        <v>1</v>
      </c>
      <c r="Y5048" s="19">
        <f>IF(SUMPRODUCT(($F$2:$F5048=F5048)*1)&gt;1,0,1)</f>
        <v>0</v>
      </c>
    </row>
    <row r="5049" spans="1:25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9" t="str">
        <f>VLOOKUP(Таблица1[[#This Row],[Region]],Таблица5[],2,FALSE)</f>
        <v>Anna Andreadi</v>
      </c>
      <c r="W5049" s="19" t="str">
        <f>IFERROR(VLOOKUP(Таблица1[[#This Row],[Order ID]],Таблица4[],2,FALSE),"")</f>
        <v/>
      </c>
      <c r="X5049" s="19">
        <f>NOT(IFERROR(VLOOKUP(Таблица1[[#This Row],[Order ID]],Таблица4[],2,FALSE),0))*1</f>
        <v>1</v>
      </c>
      <c r="Y5049" s="19">
        <f>IF(SUMPRODUCT(($F$2:$F5049=F5049)*1)&gt;1,0,1)</f>
        <v>0</v>
      </c>
    </row>
    <row r="5050" spans="1:25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9" t="str">
        <f>VLOOKUP(Таблица1[[#This Row],[Region]],Таблица5[],2,FALSE)</f>
        <v>Kelly Williams</v>
      </c>
      <c r="W5050" s="19" t="str">
        <f>IFERROR(VLOOKUP(Таблица1[[#This Row],[Order ID]],Таблица4[],2,FALSE),"")</f>
        <v/>
      </c>
      <c r="X5050" s="19">
        <f>NOT(IFERROR(VLOOKUP(Таблица1[[#This Row],[Order ID]],Таблица4[],2,FALSE),0))*1</f>
        <v>1</v>
      </c>
      <c r="Y5050" s="19">
        <f>IF(SUMPRODUCT(($F$2:$F5050=F5050)*1)&gt;1,0,1)</f>
        <v>0</v>
      </c>
    </row>
    <row r="5051" spans="1:25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9" t="str">
        <f>VLOOKUP(Таблица1[[#This Row],[Region]],Таблица5[],2,FALSE)</f>
        <v>Kelly Williams</v>
      </c>
      <c r="W5051" s="19" t="str">
        <f>IFERROR(VLOOKUP(Таблица1[[#This Row],[Order ID]],Таблица4[],2,FALSE),"")</f>
        <v/>
      </c>
      <c r="X5051" s="19">
        <f>NOT(IFERROR(VLOOKUP(Таблица1[[#This Row],[Order ID]],Таблица4[],2,FALSE),0))*1</f>
        <v>1</v>
      </c>
      <c r="Y5051" s="19">
        <f>IF(SUMPRODUCT(($F$2:$F5051=F5051)*1)&gt;1,0,1)</f>
        <v>0</v>
      </c>
    </row>
    <row r="5052" spans="1:25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9" t="str">
        <f>VLOOKUP(Таблица1[[#This Row],[Region]],Таблица5[],2,FALSE)</f>
        <v>Anna Andreadi</v>
      </c>
      <c r="W5052" s="19" t="str">
        <f>IFERROR(VLOOKUP(Таблица1[[#This Row],[Order ID]],Таблица4[],2,FALSE),"")</f>
        <v/>
      </c>
      <c r="X5052" s="19">
        <f>NOT(IFERROR(VLOOKUP(Таблица1[[#This Row],[Order ID]],Таблица4[],2,FALSE),0))*1</f>
        <v>1</v>
      </c>
      <c r="Y5052" s="19">
        <f>IF(SUMPRODUCT(($F$2:$F5052=F5052)*1)&gt;1,0,1)</f>
        <v>0</v>
      </c>
    </row>
    <row r="5053" spans="1:25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9" t="str">
        <f>VLOOKUP(Таблица1[[#This Row],[Region]],Таблица5[],2,FALSE)</f>
        <v>Chuck Magee</v>
      </c>
      <c r="W5053" s="19" t="str">
        <f>IFERROR(VLOOKUP(Таблица1[[#This Row],[Order ID]],Таблица4[],2,FALSE),"")</f>
        <v/>
      </c>
      <c r="X5053" s="19">
        <f>NOT(IFERROR(VLOOKUP(Таблица1[[#This Row],[Order ID]],Таблица4[],2,FALSE),0))*1</f>
        <v>1</v>
      </c>
      <c r="Y5053" s="19">
        <f>IF(SUMPRODUCT(($F$2:$F5053=F5053)*1)&gt;1,0,1)</f>
        <v>0</v>
      </c>
    </row>
    <row r="5054" spans="1:25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9" t="str">
        <f>VLOOKUP(Таблица1[[#This Row],[Region]],Таблица5[],2,FALSE)</f>
        <v>Cassandra Brandow</v>
      </c>
      <c r="W5054" s="19" t="str">
        <f>IFERROR(VLOOKUP(Таблица1[[#This Row],[Order ID]],Таблица4[],2,FALSE),"")</f>
        <v/>
      </c>
      <c r="X5054" s="19">
        <f>NOT(IFERROR(VLOOKUP(Таблица1[[#This Row],[Order ID]],Таблица4[],2,FALSE),0))*1</f>
        <v>1</v>
      </c>
      <c r="Y5054" s="19">
        <f>IF(SUMPRODUCT(($F$2:$F5054=F5054)*1)&gt;1,0,1)</f>
        <v>0</v>
      </c>
    </row>
    <row r="5055" spans="1:25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9" t="str">
        <f>VLOOKUP(Таблица1[[#This Row],[Region]],Таблица5[],2,FALSE)</f>
        <v>Kelly Williams</v>
      </c>
      <c r="W5055" s="19" t="str">
        <f>IFERROR(VLOOKUP(Таблица1[[#This Row],[Order ID]],Таблица4[],2,FALSE),"")</f>
        <v/>
      </c>
      <c r="X5055" s="19">
        <f>NOT(IFERROR(VLOOKUP(Таблица1[[#This Row],[Order ID]],Таблица4[],2,FALSE),0))*1</f>
        <v>1</v>
      </c>
      <c r="Y5055" s="19">
        <f>IF(SUMPRODUCT(($F$2:$F5055=F5055)*1)&gt;1,0,1)</f>
        <v>0</v>
      </c>
    </row>
    <row r="5056" spans="1:25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9" t="str">
        <f>VLOOKUP(Таблица1[[#This Row],[Region]],Таблица5[],2,FALSE)</f>
        <v>Kelly Williams</v>
      </c>
      <c r="W5056" s="19" t="str">
        <f>IFERROR(VLOOKUP(Таблица1[[#This Row],[Order ID]],Таблица4[],2,FALSE),"")</f>
        <v/>
      </c>
      <c r="X5056" s="19">
        <f>NOT(IFERROR(VLOOKUP(Таблица1[[#This Row],[Order ID]],Таблица4[],2,FALSE),0))*1</f>
        <v>1</v>
      </c>
      <c r="Y5056" s="19">
        <f>IF(SUMPRODUCT(($F$2:$F5056=F5056)*1)&gt;1,0,1)</f>
        <v>0</v>
      </c>
    </row>
    <row r="5057" spans="1:25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9" t="str">
        <f>VLOOKUP(Таблица1[[#This Row],[Region]],Таблица5[],2,FALSE)</f>
        <v>Kelly Williams</v>
      </c>
      <c r="W5057" s="19" t="str">
        <f>IFERROR(VLOOKUP(Таблица1[[#This Row],[Order ID]],Таблица4[],2,FALSE),"")</f>
        <v/>
      </c>
      <c r="X5057" s="19">
        <f>NOT(IFERROR(VLOOKUP(Таблица1[[#This Row],[Order ID]],Таблица4[],2,FALSE),0))*1</f>
        <v>1</v>
      </c>
      <c r="Y5057" s="19">
        <f>IF(SUMPRODUCT(($F$2:$F5057=F5057)*1)&gt;1,0,1)</f>
        <v>0</v>
      </c>
    </row>
    <row r="5058" spans="1:25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9" t="str">
        <f>VLOOKUP(Таблица1[[#This Row],[Region]],Таблица5[],2,FALSE)</f>
        <v>Anna Andreadi</v>
      </c>
      <c r="W5058" s="19">
        <f>IFERROR(VLOOKUP(Таблица1[[#This Row],[Order ID]],Таблица4[],2,FALSE),"")</f>
        <v>1</v>
      </c>
      <c r="X5058" s="19">
        <f>NOT(IFERROR(VLOOKUP(Таблица1[[#This Row],[Order ID]],Таблица4[],2,FALSE),0))*1</f>
        <v>0</v>
      </c>
      <c r="Y5058" s="19">
        <f>IF(SUMPRODUCT(($F$2:$F5058=F5058)*1)&gt;1,0,1)</f>
        <v>0</v>
      </c>
    </row>
    <row r="5059" spans="1:25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9" t="str">
        <f>VLOOKUP(Таблица1[[#This Row],[Region]],Таблица5[],2,FALSE)</f>
        <v>Anna Andreadi</v>
      </c>
      <c r="W5059" s="19">
        <f>IFERROR(VLOOKUP(Таблица1[[#This Row],[Order ID]],Таблица4[],2,FALSE),"")</f>
        <v>1</v>
      </c>
      <c r="X5059" s="19">
        <f>NOT(IFERROR(VLOOKUP(Таблица1[[#This Row],[Order ID]],Таблица4[],2,FALSE),0))*1</f>
        <v>0</v>
      </c>
      <c r="Y5059" s="19">
        <f>IF(SUMPRODUCT(($F$2:$F5059=F5059)*1)&gt;1,0,1)</f>
        <v>0</v>
      </c>
    </row>
    <row r="5060" spans="1:25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9" t="str">
        <f>VLOOKUP(Таблица1[[#This Row],[Region]],Таблица5[],2,FALSE)</f>
        <v>Chuck Magee</v>
      </c>
      <c r="W5060" s="19" t="str">
        <f>IFERROR(VLOOKUP(Таблица1[[#This Row],[Order ID]],Таблица4[],2,FALSE),"")</f>
        <v/>
      </c>
      <c r="X5060" s="19">
        <f>NOT(IFERROR(VLOOKUP(Таблица1[[#This Row],[Order ID]],Таблица4[],2,FALSE),0))*1</f>
        <v>1</v>
      </c>
      <c r="Y5060" s="19">
        <f>IF(SUMPRODUCT(($F$2:$F5060=F5060)*1)&gt;1,0,1)</f>
        <v>0</v>
      </c>
    </row>
    <row r="5061" spans="1:25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9" t="str">
        <f>VLOOKUP(Таблица1[[#This Row],[Region]],Таблица5[],2,FALSE)</f>
        <v>Cassandra Brandow</v>
      </c>
      <c r="W5061" s="19" t="str">
        <f>IFERROR(VLOOKUP(Таблица1[[#This Row],[Order ID]],Таблица4[],2,FALSE),"")</f>
        <v/>
      </c>
      <c r="X5061" s="19">
        <f>NOT(IFERROR(VLOOKUP(Таблица1[[#This Row],[Order ID]],Таблица4[],2,FALSE),0))*1</f>
        <v>1</v>
      </c>
      <c r="Y5061" s="19">
        <f>IF(SUMPRODUCT(($F$2:$F5061=F5061)*1)&gt;1,0,1)</f>
        <v>0</v>
      </c>
    </row>
    <row r="5062" spans="1:25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9" t="str">
        <f>VLOOKUP(Таблица1[[#This Row],[Region]],Таблица5[],2,FALSE)</f>
        <v>Cassandra Brandow</v>
      </c>
      <c r="W5062" s="19" t="str">
        <f>IFERROR(VLOOKUP(Таблица1[[#This Row],[Order ID]],Таблица4[],2,FALSE),"")</f>
        <v/>
      </c>
      <c r="X5062" s="19">
        <f>NOT(IFERROR(VLOOKUP(Таблица1[[#This Row],[Order ID]],Таблица4[],2,FALSE),0))*1</f>
        <v>1</v>
      </c>
      <c r="Y5062" s="19">
        <f>IF(SUMPRODUCT(($F$2:$F5062=F5062)*1)&gt;1,0,1)</f>
        <v>0</v>
      </c>
    </row>
    <row r="5063" spans="1:25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9" t="str">
        <f>VLOOKUP(Таблица1[[#This Row],[Region]],Таблица5[],2,FALSE)</f>
        <v>Kelly Williams</v>
      </c>
      <c r="W5063" s="19" t="str">
        <f>IFERROR(VLOOKUP(Таблица1[[#This Row],[Order ID]],Таблица4[],2,FALSE),"")</f>
        <v/>
      </c>
      <c r="X5063" s="19">
        <f>NOT(IFERROR(VLOOKUP(Таблица1[[#This Row],[Order ID]],Таблица4[],2,FALSE),0))*1</f>
        <v>1</v>
      </c>
      <c r="Y5063" s="19">
        <f>IF(SUMPRODUCT(($F$2:$F5063=F5063)*1)&gt;1,0,1)</f>
        <v>0</v>
      </c>
    </row>
    <row r="5064" spans="1:25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9" t="str">
        <f>VLOOKUP(Таблица1[[#This Row],[Region]],Таблица5[],2,FALSE)</f>
        <v>Kelly Williams</v>
      </c>
      <c r="W5064" s="19" t="str">
        <f>IFERROR(VLOOKUP(Таблица1[[#This Row],[Order ID]],Таблица4[],2,FALSE),"")</f>
        <v/>
      </c>
      <c r="X5064" s="19">
        <f>NOT(IFERROR(VLOOKUP(Таблица1[[#This Row],[Order ID]],Таблица4[],2,FALSE),0))*1</f>
        <v>1</v>
      </c>
      <c r="Y5064" s="19">
        <f>IF(SUMPRODUCT(($F$2:$F5064=F5064)*1)&gt;1,0,1)</f>
        <v>0</v>
      </c>
    </row>
    <row r="5065" spans="1:25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9" t="str">
        <f>VLOOKUP(Таблица1[[#This Row],[Region]],Таблица5[],2,FALSE)</f>
        <v>Kelly Williams</v>
      </c>
      <c r="W5065" s="19" t="str">
        <f>IFERROR(VLOOKUP(Таблица1[[#This Row],[Order ID]],Таблица4[],2,FALSE),"")</f>
        <v/>
      </c>
      <c r="X5065" s="19">
        <f>NOT(IFERROR(VLOOKUP(Таблица1[[#This Row],[Order ID]],Таблица4[],2,FALSE),0))*1</f>
        <v>1</v>
      </c>
      <c r="Y5065" s="19">
        <f>IF(SUMPRODUCT(($F$2:$F5065=F5065)*1)&gt;1,0,1)</f>
        <v>0</v>
      </c>
    </row>
    <row r="5066" spans="1:25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9" t="str">
        <f>VLOOKUP(Таблица1[[#This Row],[Region]],Таблица5[],2,FALSE)</f>
        <v>Chuck Magee</v>
      </c>
      <c r="W5066" s="19" t="str">
        <f>IFERROR(VLOOKUP(Таблица1[[#This Row],[Order ID]],Таблица4[],2,FALSE),"")</f>
        <v/>
      </c>
      <c r="X5066" s="19">
        <f>NOT(IFERROR(VLOOKUP(Таблица1[[#This Row],[Order ID]],Таблица4[],2,FALSE),0))*1</f>
        <v>1</v>
      </c>
      <c r="Y5066" s="19">
        <f>IF(SUMPRODUCT(($F$2:$F5066=F5066)*1)&gt;1,0,1)</f>
        <v>0</v>
      </c>
    </row>
    <row r="5067" spans="1:25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9" t="str">
        <f>VLOOKUP(Таблица1[[#This Row],[Region]],Таблица5[],2,FALSE)</f>
        <v>Cassandra Brandow</v>
      </c>
      <c r="W5067" s="19" t="str">
        <f>IFERROR(VLOOKUP(Таблица1[[#This Row],[Order ID]],Таблица4[],2,FALSE),"")</f>
        <v/>
      </c>
      <c r="X5067" s="19">
        <f>NOT(IFERROR(VLOOKUP(Таблица1[[#This Row],[Order ID]],Таблица4[],2,FALSE),0))*1</f>
        <v>1</v>
      </c>
      <c r="Y5067" s="19">
        <f>IF(SUMPRODUCT(($F$2:$F5067=F5067)*1)&gt;1,0,1)</f>
        <v>0</v>
      </c>
    </row>
    <row r="5068" spans="1:25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9" t="str">
        <f>VLOOKUP(Таблица1[[#This Row],[Region]],Таблица5[],2,FALSE)</f>
        <v>Cassandra Brandow</v>
      </c>
      <c r="W5068" s="19" t="str">
        <f>IFERROR(VLOOKUP(Таблица1[[#This Row],[Order ID]],Таблица4[],2,FALSE),"")</f>
        <v/>
      </c>
      <c r="X5068" s="19">
        <f>NOT(IFERROR(VLOOKUP(Таблица1[[#This Row],[Order ID]],Таблица4[],2,FALSE),0))*1</f>
        <v>1</v>
      </c>
      <c r="Y5068" s="19">
        <f>IF(SUMPRODUCT(($F$2:$F5068=F5068)*1)&gt;1,0,1)</f>
        <v>0</v>
      </c>
    </row>
    <row r="5069" spans="1:25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9" t="str">
        <f>VLOOKUP(Таблица1[[#This Row],[Region]],Таблица5[],2,FALSE)</f>
        <v>Anna Andreadi</v>
      </c>
      <c r="W5069" s="19" t="str">
        <f>IFERROR(VLOOKUP(Таблица1[[#This Row],[Order ID]],Таблица4[],2,FALSE),"")</f>
        <v/>
      </c>
      <c r="X5069" s="19">
        <f>NOT(IFERROR(VLOOKUP(Таблица1[[#This Row],[Order ID]],Таблица4[],2,FALSE),0))*1</f>
        <v>1</v>
      </c>
      <c r="Y5069" s="19">
        <f>IF(SUMPRODUCT(($F$2:$F5069=F5069)*1)&gt;1,0,1)</f>
        <v>0</v>
      </c>
    </row>
    <row r="5070" spans="1:25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9" t="str">
        <f>VLOOKUP(Таблица1[[#This Row],[Region]],Таблица5[],2,FALSE)</f>
        <v>Kelly Williams</v>
      </c>
      <c r="W5070" s="19" t="str">
        <f>IFERROR(VLOOKUP(Таблица1[[#This Row],[Order ID]],Таблица4[],2,FALSE),"")</f>
        <v/>
      </c>
      <c r="X5070" s="19">
        <f>NOT(IFERROR(VLOOKUP(Таблица1[[#This Row],[Order ID]],Таблица4[],2,FALSE),0))*1</f>
        <v>1</v>
      </c>
      <c r="Y5070" s="19">
        <f>IF(SUMPRODUCT(($F$2:$F5070=F5070)*1)&gt;1,0,1)</f>
        <v>0</v>
      </c>
    </row>
    <row r="5071" spans="1:25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9" t="str">
        <f>VLOOKUP(Таблица1[[#This Row],[Region]],Таблица5[],2,FALSE)</f>
        <v>Kelly Williams</v>
      </c>
      <c r="W5071" s="19" t="str">
        <f>IFERROR(VLOOKUP(Таблица1[[#This Row],[Order ID]],Таблица4[],2,FALSE),"")</f>
        <v/>
      </c>
      <c r="X5071" s="19">
        <f>NOT(IFERROR(VLOOKUP(Таблица1[[#This Row],[Order ID]],Таблица4[],2,FALSE),0))*1</f>
        <v>1</v>
      </c>
      <c r="Y5071" s="19">
        <f>IF(SUMPRODUCT(($F$2:$F5071=F5071)*1)&gt;1,0,1)</f>
        <v>0</v>
      </c>
    </row>
    <row r="5072" spans="1:25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9" t="str">
        <f>VLOOKUP(Таблица1[[#This Row],[Region]],Таблица5[],2,FALSE)</f>
        <v>Kelly Williams</v>
      </c>
      <c r="W5072" s="19" t="str">
        <f>IFERROR(VLOOKUP(Таблица1[[#This Row],[Order ID]],Таблица4[],2,FALSE),"")</f>
        <v/>
      </c>
      <c r="X5072" s="19">
        <f>NOT(IFERROR(VLOOKUP(Таблица1[[#This Row],[Order ID]],Таблица4[],2,FALSE),0))*1</f>
        <v>1</v>
      </c>
      <c r="Y5072" s="19">
        <f>IF(SUMPRODUCT(($F$2:$F5072=F5072)*1)&gt;1,0,1)</f>
        <v>0</v>
      </c>
    </row>
    <row r="5073" spans="1:25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9" t="str">
        <f>VLOOKUP(Таблица1[[#This Row],[Region]],Таблица5[],2,FALSE)</f>
        <v>Kelly Williams</v>
      </c>
      <c r="W5073" s="19" t="str">
        <f>IFERROR(VLOOKUP(Таблица1[[#This Row],[Order ID]],Таблица4[],2,FALSE),"")</f>
        <v/>
      </c>
      <c r="X5073" s="19">
        <f>NOT(IFERROR(VLOOKUP(Таблица1[[#This Row],[Order ID]],Таблица4[],2,FALSE),0))*1</f>
        <v>1</v>
      </c>
      <c r="Y5073" s="19">
        <f>IF(SUMPRODUCT(($F$2:$F5073=F5073)*1)&gt;1,0,1)</f>
        <v>0</v>
      </c>
    </row>
    <row r="5074" spans="1:25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9" t="str">
        <f>VLOOKUP(Таблица1[[#This Row],[Region]],Таблица5[],2,FALSE)</f>
        <v>Kelly Williams</v>
      </c>
      <c r="W5074" s="19" t="str">
        <f>IFERROR(VLOOKUP(Таблица1[[#This Row],[Order ID]],Таблица4[],2,FALSE),"")</f>
        <v/>
      </c>
      <c r="X5074" s="19">
        <f>NOT(IFERROR(VLOOKUP(Таблица1[[#This Row],[Order ID]],Таблица4[],2,FALSE),0))*1</f>
        <v>1</v>
      </c>
      <c r="Y5074" s="19">
        <f>IF(SUMPRODUCT(($F$2:$F5074=F5074)*1)&gt;1,0,1)</f>
        <v>0</v>
      </c>
    </row>
    <row r="5075" spans="1:25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9" t="str">
        <f>VLOOKUP(Таблица1[[#This Row],[Region]],Таблица5[],2,FALSE)</f>
        <v>Anna Andreadi</v>
      </c>
      <c r="W5075" s="19" t="str">
        <f>IFERROR(VLOOKUP(Таблица1[[#This Row],[Order ID]],Таблица4[],2,FALSE),"")</f>
        <v/>
      </c>
      <c r="X5075" s="19">
        <f>NOT(IFERROR(VLOOKUP(Таблица1[[#This Row],[Order ID]],Таблица4[],2,FALSE),0))*1</f>
        <v>1</v>
      </c>
      <c r="Y5075" s="19">
        <f>IF(SUMPRODUCT(($F$2:$F5075=F5075)*1)&gt;1,0,1)</f>
        <v>0</v>
      </c>
    </row>
    <row r="5076" spans="1:25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9" t="str">
        <f>VLOOKUP(Таблица1[[#This Row],[Region]],Таблица5[],2,FALSE)</f>
        <v>Anna Andreadi</v>
      </c>
      <c r="W5076" s="19" t="str">
        <f>IFERROR(VLOOKUP(Таблица1[[#This Row],[Order ID]],Таблица4[],2,FALSE),"")</f>
        <v/>
      </c>
      <c r="X5076" s="19">
        <f>NOT(IFERROR(VLOOKUP(Таблица1[[#This Row],[Order ID]],Таблица4[],2,FALSE),0))*1</f>
        <v>1</v>
      </c>
      <c r="Y5076" s="19">
        <f>IF(SUMPRODUCT(($F$2:$F5076=F5076)*1)&gt;1,0,1)</f>
        <v>0</v>
      </c>
    </row>
    <row r="5077" spans="1:25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9" t="str">
        <f>VLOOKUP(Таблица1[[#This Row],[Region]],Таблица5[],2,FALSE)</f>
        <v>Kelly Williams</v>
      </c>
      <c r="W5077" s="19" t="str">
        <f>IFERROR(VLOOKUP(Таблица1[[#This Row],[Order ID]],Таблица4[],2,FALSE),"")</f>
        <v/>
      </c>
      <c r="X5077" s="19">
        <f>NOT(IFERROR(VLOOKUP(Таблица1[[#This Row],[Order ID]],Таблица4[],2,FALSE),0))*1</f>
        <v>1</v>
      </c>
      <c r="Y5077" s="19">
        <f>IF(SUMPRODUCT(($F$2:$F5077=F5077)*1)&gt;1,0,1)</f>
        <v>0</v>
      </c>
    </row>
    <row r="5078" spans="1:25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9" t="str">
        <f>VLOOKUP(Таблица1[[#This Row],[Region]],Таблица5[],2,FALSE)</f>
        <v>Kelly Williams</v>
      </c>
      <c r="W5078" s="19" t="str">
        <f>IFERROR(VLOOKUP(Таблица1[[#This Row],[Order ID]],Таблица4[],2,FALSE),"")</f>
        <v/>
      </c>
      <c r="X5078" s="19">
        <f>NOT(IFERROR(VLOOKUP(Таблица1[[#This Row],[Order ID]],Таблица4[],2,FALSE),0))*1</f>
        <v>1</v>
      </c>
      <c r="Y5078" s="19">
        <f>IF(SUMPRODUCT(($F$2:$F5078=F5078)*1)&gt;1,0,1)</f>
        <v>0</v>
      </c>
    </row>
    <row r="5079" spans="1:25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9" t="str">
        <f>VLOOKUP(Таблица1[[#This Row],[Region]],Таблица5[],2,FALSE)</f>
        <v>Kelly Williams</v>
      </c>
      <c r="W5079" s="19" t="str">
        <f>IFERROR(VLOOKUP(Таблица1[[#This Row],[Order ID]],Таблица4[],2,FALSE),"")</f>
        <v/>
      </c>
      <c r="X5079" s="19">
        <f>NOT(IFERROR(VLOOKUP(Таблица1[[#This Row],[Order ID]],Таблица4[],2,FALSE),0))*1</f>
        <v>1</v>
      </c>
      <c r="Y5079" s="19">
        <f>IF(SUMPRODUCT(($F$2:$F5079=F5079)*1)&gt;1,0,1)</f>
        <v>0</v>
      </c>
    </row>
    <row r="5080" spans="1:25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9" t="str">
        <f>VLOOKUP(Таблица1[[#This Row],[Region]],Таблица5[],2,FALSE)</f>
        <v>Kelly Williams</v>
      </c>
      <c r="W5080" s="19" t="str">
        <f>IFERROR(VLOOKUP(Таблица1[[#This Row],[Order ID]],Таблица4[],2,FALSE),"")</f>
        <v/>
      </c>
      <c r="X5080" s="19">
        <f>NOT(IFERROR(VLOOKUP(Таблица1[[#This Row],[Order ID]],Таблица4[],2,FALSE),0))*1</f>
        <v>1</v>
      </c>
      <c r="Y5080" s="19">
        <f>IF(SUMPRODUCT(($F$2:$F5080=F5080)*1)&gt;1,0,1)</f>
        <v>0</v>
      </c>
    </row>
    <row r="5081" spans="1:25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9" t="str">
        <f>VLOOKUP(Таблица1[[#This Row],[Region]],Таблица5[],2,FALSE)</f>
        <v>Anna Andreadi</v>
      </c>
      <c r="W5081" s="19" t="str">
        <f>IFERROR(VLOOKUP(Таблица1[[#This Row],[Order ID]],Таблица4[],2,FALSE),"")</f>
        <v/>
      </c>
      <c r="X5081" s="19">
        <f>NOT(IFERROR(VLOOKUP(Таблица1[[#This Row],[Order ID]],Таблица4[],2,FALSE),0))*1</f>
        <v>1</v>
      </c>
      <c r="Y5081" s="19">
        <f>IF(SUMPRODUCT(($F$2:$F5081=F5081)*1)&gt;1,0,1)</f>
        <v>0</v>
      </c>
    </row>
    <row r="5082" spans="1:25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9" t="str">
        <f>VLOOKUP(Таблица1[[#This Row],[Region]],Таблица5[],2,FALSE)</f>
        <v>Anna Andreadi</v>
      </c>
      <c r="W5082" s="19" t="str">
        <f>IFERROR(VLOOKUP(Таблица1[[#This Row],[Order ID]],Таблица4[],2,FALSE),"")</f>
        <v/>
      </c>
      <c r="X5082" s="19">
        <f>NOT(IFERROR(VLOOKUP(Таблица1[[#This Row],[Order ID]],Таблица4[],2,FALSE),0))*1</f>
        <v>1</v>
      </c>
      <c r="Y5082" s="19">
        <f>IF(SUMPRODUCT(($F$2:$F5082=F5082)*1)&gt;1,0,1)</f>
        <v>0</v>
      </c>
    </row>
    <row r="5083" spans="1:25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9" t="str">
        <f>VLOOKUP(Таблица1[[#This Row],[Region]],Таблица5[],2,FALSE)</f>
        <v>Chuck Magee</v>
      </c>
      <c r="W5083" s="19" t="str">
        <f>IFERROR(VLOOKUP(Таблица1[[#This Row],[Order ID]],Таблица4[],2,FALSE),"")</f>
        <v/>
      </c>
      <c r="X5083" s="19">
        <f>NOT(IFERROR(VLOOKUP(Таблица1[[#This Row],[Order ID]],Таблица4[],2,FALSE),0))*1</f>
        <v>1</v>
      </c>
      <c r="Y5083" s="19">
        <f>IF(SUMPRODUCT(($F$2:$F5083=F5083)*1)&gt;1,0,1)</f>
        <v>0</v>
      </c>
    </row>
    <row r="5084" spans="1:25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9" t="str">
        <f>VLOOKUP(Таблица1[[#This Row],[Region]],Таблица5[],2,FALSE)</f>
        <v>Cassandra Brandow</v>
      </c>
      <c r="W5084" s="19" t="str">
        <f>IFERROR(VLOOKUP(Таблица1[[#This Row],[Order ID]],Таблица4[],2,FALSE),"")</f>
        <v/>
      </c>
      <c r="X5084" s="19">
        <f>NOT(IFERROR(VLOOKUP(Таблица1[[#This Row],[Order ID]],Таблица4[],2,FALSE),0))*1</f>
        <v>1</v>
      </c>
      <c r="Y5084" s="19">
        <f>IF(SUMPRODUCT(($F$2:$F5084=F5084)*1)&gt;1,0,1)</f>
        <v>1</v>
      </c>
    </row>
    <row r="5085" spans="1:25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9" t="str">
        <f>VLOOKUP(Таблица1[[#This Row],[Region]],Таблица5[],2,FALSE)</f>
        <v>Cassandra Brandow</v>
      </c>
      <c r="W5085" s="19" t="str">
        <f>IFERROR(VLOOKUP(Таблица1[[#This Row],[Order ID]],Таблица4[],2,FALSE),"")</f>
        <v/>
      </c>
      <c r="X5085" s="19">
        <f>NOT(IFERROR(VLOOKUP(Таблица1[[#This Row],[Order ID]],Таблица4[],2,FALSE),0))*1</f>
        <v>1</v>
      </c>
      <c r="Y5085" s="19">
        <f>IF(SUMPRODUCT(($F$2:$F5085=F5085)*1)&gt;1,0,1)</f>
        <v>0</v>
      </c>
    </row>
    <row r="5086" spans="1:25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9" t="str">
        <f>VLOOKUP(Таблица1[[#This Row],[Region]],Таблица5[],2,FALSE)</f>
        <v>Chuck Magee</v>
      </c>
      <c r="W5086" s="19" t="str">
        <f>IFERROR(VLOOKUP(Таблица1[[#This Row],[Order ID]],Таблица4[],2,FALSE),"")</f>
        <v/>
      </c>
      <c r="X5086" s="19">
        <f>NOT(IFERROR(VLOOKUP(Таблица1[[#This Row],[Order ID]],Таблица4[],2,FALSE),0))*1</f>
        <v>1</v>
      </c>
      <c r="Y5086" s="19">
        <f>IF(SUMPRODUCT(($F$2:$F5086=F5086)*1)&gt;1,0,1)</f>
        <v>0</v>
      </c>
    </row>
    <row r="5087" spans="1:25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9" t="str">
        <f>VLOOKUP(Таблица1[[#This Row],[Region]],Таблица5[],2,FALSE)</f>
        <v>Kelly Williams</v>
      </c>
      <c r="W5087" s="19" t="str">
        <f>IFERROR(VLOOKUP(Таблица1[[#This Row],[Order ID]],Таблица4[],2,FALSE),"")</f>
        <v/>
      </c>
      <c r="X5087" s="19">
        <f>NOT(IFERROR(VLOOKUP(Таблица1[[#This Row],[Order ID]],Таблица4[],2,FALSE),0))*1</f>
        <v>1</v>
      </c>
      <c r="Y5087" s="19">
        <f>IF(SUMPRODUCT(($F$2:$F5087=F5087)*1)&gt;1,0,1)</f>
        <v>0</v>
      </c>
    </row>
    <row r="5088" spans="1:25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9" t="str">
        <f>VLOOKUP(Таблица1[[#This Row],[Region]],Таблица5[],2,FALSE)</f>
        <v>Chuck Magee</v>
      </c>
      <c r="W5088" s="19" t="str">
        <f>IFERROR(VLOOKUP(Таблица1[[#This Row],[Order ID]],Таблица4[],2,FALSE),"")</f>
        <v/>
      </c>
      <c r="X5088" s="19">
        <f>NOT(IFERROR(VLOOKUP(Таблица1[[#This Row],[Order ID]],Таблица4[],2,FALSE),0))*1</f>
        <v>1</v>
      </c>
      <c r="Y5088" s="19">
        <f>IF(SUMPRODUCT(($F$2:$F5088=F5088)*1)&gt;1,0,1)</f>
        <v>0</v>
      </c>
    </row>
    <row r="5089" spans="1:25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9" t="str">
        <f>VLOOKUP(Таблица1[[#This Row],[Region]],Таблица5[],2,FALSE)</f>
        <v>Chuck Magee</v>
      </c>
      <c r="W5089" s="19" t="str">
        <f>IFERROR(VLOOKUP(Таблица1[[#This Row],[Order ID]],Таблица4[],2,FALSE),"")</f>
        <v/>
      </c>
      <c r="X5089" s="19">
        <f>NOT(IFERROR(VLOOKUP(Таблица1[[#This Row],[Order ID]],Таблица4[],2,FALSE),0))*1</f>
        <v>1</v>
      </c>
      <c r="Y5089" s="19">
        <f>IF(SUMPRODUCT(($F$2:$F5089=F5089)*1)&gt;1,0,1)</f>
        <v>0</v>
      </c>
    </row>
    <row r="5090" spans="1:25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9" t="str">
        <f>VLOOKUP(Таблица1[[#This Row],[Region]],Таблица5[],2,FALSE)</f>
        <v>Chuck Magee</v>
      </c>
      <c r="W5090" s="19" t="str">
        <f>IFERROR(VLOOKUP(Таблица1[[#This Row],[Order ID]],Таблица4[],2,FALSE),"")</f>
        <v/>
      </c>
      <c r="X5090" s="19">
        <f>NOT(IFERROR(VLOOKUP(Таблица1[[#This Row],[Order ID]],Таблица4[],2,FALSE),0))*1</f>
        <v>1</v>
      </c>
      <c r="Y5090" s="19">
        <f>IF(SUMPRODUCT(($F$2:$F5090=F5090)*1)&gt;1,0,1)</f>
        <v>0</v>
      </c>
    </row>
    <row r="5091" spans="1:25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9" t="str">
        <f>VLOOKUP(Таблица1[[#This Row],[Region]],Таблица5[],2,FALSE)</f>
        <v>Anna Andreadi</v>
      </c>
      <c r="W5091" s="19" t="str">
        <f>IFERROR(VLOOKUP(Таблица1[[#This Row],[Order ID]],Таблица4[],2,FALSE),"")</f>
        <v/>
      </c>
      <c r="X5091" s="19">
        <f>NOT(IFERROR(VLOOKUP(Таблица1[[#This Row],[Order ID]],Таблица4[],2,FALSE),0))*1</f>
        <v>1</v>
      </c>
      <c r="Y5091" s="19">
        <f>IF(SUMPRODUCT(($F$2:$F5091=F5091)*1)&gt;1,0,1)</f>
        <v>0</v>
      </c>
    </row>
    <row r="5092" spans="1:25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9" t="str">
        <f>VLOOKUP(Таблица1[[#This Row],[Region]],Таблица5[],2,FALSE)</f>
        <v>Anna Andreadi</v>
      </c>
      <c r="W5092" s="19" t="str">
        <f>IFERROR(VLOOKUP(Таблица1[[#This Row],[Order ID]],Таблица4[],2,FALSE),"")</f>
        <v/>
      </c>
      <c r="X5092" s="19">
        <f>NOT(IFERROR(VLOOKUP(Таблица1[[#This Row],[Order ID]],Таблица4[],2,FALSE),0))*1</f>
        <v>1</v>
      </c>
      <c r="Y5092" s="19">
        <f>IF(SUMPRODUCT(($F$2:$F5092=F5092)*1)&gt;1,0,1)</f>
        <v>0</v>
      </c>
    </row>
    <row r="5093" spans="1:25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9" t="str">
        <f>VLOOKUP(Таблица1[[#This Row],[Region]],Таблица5[],2,FALSE)</f>
        <v>Anna Andreadi</v>
      </c>
      <c r="W5093" s="19" t="str">
        <f>IFERROR(VLOOKUP(Таблица1[[#This Row],[Order ID]],Таблица4[],2,FALSE),"")</f>
        <v/>
      </c>
      <c r="X5093" s="19">
        <f>NOT(IFERROR(VLOOKUP(Таблица1[[#This Row],[Order ID]],Таблица4[],2,FALSE),0))*1</f>
        <v>1</v>
      </c>
      <c r="Y5093" s="19">
        <f>IF(SUMPRODUCT(($F$2:$F5093=F5093)*1)&gt;1,0,1)</f>
        <v>0</v>
      </c>
    </row>
    <row r="5094" spans="1:25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9" t="str">
        <f>VLOOKUP(Таблица1[[#This Row],[Region]],Таблица5[],2,FALSE)</f>
        <v>Chuck Magee</v>
      </c>
      <c r="W5094" s="19" t="str">
        <f>IFERROR(VLOOKUP(Таблица1[[#This Row],[Order ID]],Таблица4[],2,FALSE),"")</f>
        <v/>
      </c>
      <c r="X5094" s="19">
        <f>NOT(IFERROR(VLOOKUP(Таблица1[[#This Row],[Order ID]],Таблица4[],2,FALSE),0))*1</f>
        <v>1</v>
      </c>
      <c r="Y5094" s="19">
        <f>IF(SUMPRODUCT(($F$2:$F5094=F5094)*1)&gt;1,0,1)</f>
        <v>0</v>
      </c>
    </row>
    <row r="5095" spans="1:25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9" t="str">
        <f>VLOOKUP(Таблица1[[#This Row],[Region]],Таблица5[],2,FALSE)</f>
        <v>Kelly Williams</v>
      </c>
      <c r="W5095" s="19">
        <f>IFERROR(VLOOKUP(Таблица1[[#This Row],[Order ID]],Таблица4[],2,FALSE),"")</f>
        <v>1</v>
      </c>
      <c r="X5095" s="19">
        <f>NOT(IFERROR(VLOOKUP(Таблица1[[#This Row],[Order ID]],Таблица4[],2,FALSE),0))*1</f>
        <v>0</v>
      </c>
      <c r="Y5095" s="19">
        <f>IF(SUMPRODUCT(($F$2:$F5095=F5095)*1)&gt;1,0,1)</f>
        <v>0</v>
      </c>
    </row>
    <row r="5096" spans="1:25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9" t="str">
        <f>VLOOKUP(Таблица1[[#This Row],[Region]],Таблица5[],2,FALSE)</f>
        <v>Kelly Williams</v>
      </c>
      <c r="W5096" s="19">
        <f>IFERROR(VLOOKUP(Таблица1[[#This Row],[Order ID]],Таблица4[],2,FALSE),"")</f>
        <v>1</v>
      </c>
      <c r="X5096" s="19">
        <f>NOT(IFERROR(VLOOKUP(Таблица1[[#This Row],[Order ID]],Таблица4[],2,FALSE),0))*1</f>
        <v>0</v>
      </c>
      <c r="Y5096" s="19">
        <f>IF(SUMPRODUCT(($F$2:$F5096=F5096)*1)&gt;1,0,1)</f>
        <v>0</v>
      </c>
    </row>
    <row r="5097" spans="1:25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9" t="str">
        <f>VLOOKUP(Таблица1[[#This Row],[Region]],Таблица5[],2,FALSE)</f>
        <v>Kelly Williams</v>
      </c>
      <c r="W5097" s="19">
        <f>IFERROR(VLOOKUP(Таблица1[[#This Row],[Order ID]],Таблица4[],2,FALSE),"")</f>
        <v>1</v>
      </c>
      <c r="X5097" s="19">
        <f>NOT(IFERROR(VLOOKUP(Таблица1[[#This Row],[Order ID]],Таблица4[],2,FALSE),0))*1</f>
        <v>0</v>
      </c>
      <c r="Y5097" s="19">
        <f>IF(SUMPRODUCT(($F$2:$F5097=F5097)*1)&gt;1,0,1)</f>
        <v>0</v>
      </c>
    </row>
    <row r="5098" spans="1:25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9" t="str">
        <f>VLOOKUP(Таблица1[[#This Row],[Region]],Таблица5[],2,FALSE)</f>
        <v>Kelly Williams</v>
      </c>
      <c r="W5098" s="19">
        <f>IFERROR(VLOOKUP(Таблица1[[#This Row],[Order ID]],Таблица4[],2,FALSE),"")</f>
        <v>1</v>
      </c>
      <c r="X5098" s="19">
        <f>NOT(IFERROR(VLOOKUP(Таблица1[[#This Row],[Order ID]],Таблица4[],2,FALSE),0))*1</f>
        <v>0</v>
      </c>
      <c r="Y5098" s="19">
        <f>IF(SUMPRODUCT(($F$2:$F5098=F5098)*1)&gt;1,0,1)</f>
        <v>0</v>
      </c>
    </row>
    <row r="5099" spans="1:25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9" t="str">
        <f>VLOOKUP(Таблица1[[#This Row],[Region]],Таблица5[],2,FALSE)</f>
        <v>Kelly Williams</v>
      </c>
      <c r="W5099" s="19">
        <f>IFERROR(VLOOKUP(Таблица1[[#This Row],[Order ID]],Таблица4[],2,FALSE),"")</f>
        <v>1</v>
      </c>
      <c r="X5099" s="19">
        <f>NOT(IFERROR(VLOOKUP(Таблица1[[#This Row],[Order ID]],Таблица4[],2,FALSE),0))*1</f>
        <v>0</v>
      </c>
      <c r="Y5099" s="19">
        <f>IF(SUMPRODUCT(($F$2:$F5099=F5099)*1)&gt;1,0,1)</f>
        <v>0</v>
      </c>
    </row>
    <row r="5100" spans="1:25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9" t="str">
        <f>VLOOKUP(Таблица1[[#This Row],[Region]],Таблица5[],2,FALSE)</f>
        <v>Kelly Williams</v>
      </c>
      <c r="W5100" s="19">
        <f>IFERROR(VLOOKUP(Таблица1[[#This Row],[Order ID]],Таблица4[],2,FALSE),"")</f>
        <v>1</v>
      </c>
      <c r="X5100" s="19">
        <f>NOT(IFERROR(VLOOKUP(Таблица1[[#This Row],[Order ID]],Таблица4[],2,FALSE),0))*1</f>
        <v>0</v>
      </c>
      <c r="Y5100" s="19">
        <f>IF(SUMPRODUCT(($F$2:$F5100=F5100)*1)&gt;1,0,1)</f>
        <v>0</v>
      </c>
    </row>
    <row r="5101" spans="1:25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9" t="str">
        <f>VLOOKUP(Таблица1[[#This Row],[Region]],Таблица5[],2,FALSE)</f>
        <v>Anna Andreadi</v>
      </c>
      <c r="W5101" s="19" t="str">
        <f>IFERROR(VLOOKUP(Таблица1[[#This Row],[Order ID]],Таблица4[],2,FALSE),"")</f>
        <v/>
      </c>
      <c r="X5101" s="19">
        <f>NOT(IFERROR(VLOOKUP(Таблица1[[#This Row],[Order ID]],Таблица4[],2,FALSE),0))*1</f>
        <v>1</v>
      </c>
      <c r="Y5101" s="19">
        <f>IF(SUMPRODUCT(($F$2:$F5101=F5101)*1)&gt;1,0,1)</f>
        <v>0</v>
      </c>
    </row>
    <row r="5102" spans="1:25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9" t="str">
        <f>VLOOKUP(Таблица1[[#This Row],[Region]],Таблица5[],2,FALSE)</f>
        <v>Kelly Williams</v>
      </c>
      <c r="W5102" s="19" t="str">
        <f>IFERROR(VLOOKUP(Таблица1[[#This Row],[Order ID]],Таблица4[],2,FALSE),"")</f>
        <v/>
      </c>
      <c r="X5102" s="19">
        <f>NOT(IFERROR(VLOOKUP(Таблица1[[#This Row],[Order ID]],Таблица4[],2,FALSE),0))*1</f>
        <v>1</v>
      </c>
      <c r="Y5102" s="19">
        <f>IF(SUMPRODUCT(($F$2:$F5102=F5102)*1)&gt;1,0,1)</f>
        <v>0</v>
      </c>
    </row>
    <row r="5103" spans="1:25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9" t="str">
        <f>VLOOKUP(Таблица1[[#This Row],[Region]],Таблица5[],2,FALSE)</f>
        <v>Kelly Williams</v>
      </c>
      <c r="W5103" s="19" t="str">
        <f>IFERROR(VLOOKUP(Таблица1[[#This Row],[Order ID]],Таблица4[],2,FALSE),"")</f>
        <v/>
      </c>
      <c r="X5103" s="19">
        <f>NOT(IFERROR(VLOOKUP(Таблица1[[#This Row],[Order ID]],Таблица4[],2,FALSE),0))*1</f>
        <v>1</v>
      </c>
      <c r="Y5103" s="19">
        <f>IF(SUMPRODUCT(($F$2:$F5103=F5103)*1)&gt;1,0,1)</f>
        <v>0</v>
      </c>
    </row>
    <row r="5104" spans="1:25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9" t="str">
        <f>VLOOKUP(Таблица1[[#This Row],[Region]],Таблица5[],2,FALSE)</f>
        <v>Kelly Williams</v>
      </c>
      <c r="W5104" s="19" t="str">
        <f>IFERROR(VLOOKUP(Таблица1[[#This Row],[Order ID]],Таблица4[],2,FALSE),"")</f>
        <v/>
      </c>
      <c r="X5104" s="19">
        <f>NOT(IFERROR(VLOOKUP(Таблица1[[#This Row],[Order ID]],Таблица4[],2,FALSE),0))*1</f>
        <v>1</v>
      </c>
      <c r="Y5104" s="19">
        <f>IF(SUMPRODUCT(($F$2:$F5104=F5104)*1)&gt;1,0,1)</f>
        <v>0</v>
      </c>
    </row>
    <row r="5105" spans="1:25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9" t="str">
        <f>VLOOKUP(Таблица1[[#This Row],[Region]],Таблица5[],2,FALSE)</f>
        <v>Chuck Magee</v>
      </c>
      <c r="W5105" s="19" t="str">
        <f>IFERROR(VLOOKUP(Таблица1[[#This Row],[Order ID]],Таблица4[],2,FALSE),"")</f>
        <v/>
      </c>
      <c r="X5105" s="19">
        <f>NOT(IFERROR(VLOOKUP(Таблица1[[#This Row],[Order ID]],Таблица4[],2,FALSE),0))*1</f>
        <v>1</v>
      </c>
      <c r="Y5105" s="19">
        <f>IF(SUMPRODUCT(($F$2:$F5105=F5105)*1)&gt;1,0,1)</f>
        <v>0</v>
      </c>
    </row>
    <row r="5106" spans="1:25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9" t="str">
        <f>VLOOKUP(Таблица1[[#This Row],[Region]],Таблица5[],2,FALSE)</f>
        <v>Chuck Magee</v>
      </c>
      <c r="W5106" s="19" t="str">
        <f>IFERROR(VLOOKUP(Таблица1[[#This Row],[Order ID]],Таблица4[],2,FALSE),"")</f>
        <v/>
      </c>
      <c r="X5106" s="19">
        <f>NOT(IFERROR(VLOOKUP(Таблица1[[#This Row],[Order ID]],Таблица4[],2,FALSE),0))*1</f>
        <v>1</v>
      </c>
      <c r="Y5106" s="19">
        <f>IF(SUMPRODUCT(($F$2:$F5106=F5106)*1)&gt;1,0,1)</f>
        <v>0</v>
      </c>
    </row>
    <row r="5107" spans="1:25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9" t="str">
        <f>VLOOKUP(Таблица1[[#This Row],[Region]],Таблица5[],2,FALSE)</f>
        <v>Cassandra Brandow</v>
      </c>
      <c r="W5107" s="19" t="str">
        <f>IFERROR(VLOOKUP(Таблица1[[#This Row],[Order ID]],Таблица4[],2,FALSE),"")</f>
        <v/>
      </c>
      <c r="X5107" s="19">
        <f>NOT(IFERROR(VLOOKUP(Таблица1[[#This Row],[Order ID]],Таблица4[],2,FALSE),0))*1</f>
        <v>1</v>
      </c>
      <c r="Y5107" s="19">
        <f>IF(SUMPRODUCT(($F$2:$F5107=F5107)*1)&gt;1,0,1)</f>
        <v>0</v>
      </c>
    </row>
    <row r="5108" spans="1:25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9" t="str">
        <f>VLOOKUP(Таблица1[[#This Row],[Region]],Таблица5[],2,FALSE)</f>
        <v>Cassandra Brandow</v>
      </c>
      <c r="W5108" s="19" t="str">
        <f>IFERROR(VLOOKUP(Таблица1[[#This Row],[Order ID]],Таблица4[],2,FALSE),"")</f>
        <v/>
      </c>
      <c r="X5108" s="19">
        <f>NOT(IFERROR(VLOOKUP(Таблица1[[#This Row],[Order ID]],Таблица4[],2,FALSE),0))*1</f>
        <v>1</v>
      </c>
      <c r="Y5108" s="19">
        <f>IF(SUMPRODUCT(($F$2:$F5108=F5108)*1)&gt;1,0,1)</f>
        <v>0</v>
      </c>
    </row>
    <row r="5109" spans="1:25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9" t="str">
        <f>VLOOKUP(Таблица1[[#This Row],[Region]],Таблица5[],2,FALSE)</f>
        <v>Cassandra Brandow</v>
      </c>
      <c r="W5109" s="19" t="str">
        <f>IFERROR(VLOOKUP(Таблица1[[#This Row],[Order ID]],Таблица4[],2,FALSE),"")</f>
        <v/>
      </c>
      <c r="X5109" s="19">
        <f>NOT(IFERROR(VLOOKUP(Таблица1[[#This Row],[Order ID]],Таблица4[],2,FALSE),0))*1</f>
        <v>1</v>
      </c>
      <c r="Y5109" s="19">
        <f>IF(SUMPRODUCT(($F$2:$F5109=F5109)*1)&gt;1,0,1)</f>
        <v>0</v>
      </c>
    </row>
    <row r="5110" spans="1:25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9" t="str">
        <f>VLOOKUP(Таблица1[[#This Row],[Region]],Таблица5[],2,FALSE)</f>
        <v>Cassandra Brandow</v>
      </c>
      <c r="W5110" s="19" t="str">
        <f>IFERROR(VLOOKUP(Таблица1[[#This Row],[Order ID]],Таблица4[],2,FALSE),"")</f>
        <v/>
      </c>
      <c r="X5110" s="19">
        <f>NOT(IFERROR(VLOOKUP(Таблица1[[#This Row],[Order ID]],Таблица4[],2,FALSE),0))*1</f>
        <v>1</v>
      </c>
      <c r="Y5110" s="19">
        <f>IF(SUMPRODUCT(($F$2:$F5110=F5110)*1)&gt;1,0,1)</f>
        <v>0</v>
      </c>
    </row>
    <row r="5111" spans="1:25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9" t="str">
        <f>VLOOKUP(Таблица1[[#This Row],[Region]],Таблица5[],2,FALSE)</f>
        <v>Chuck Magee</v>
      </c>
      <c r="W5111" s="19" t="str">
        <f>IFERROR(VLOOKUP(Таблица1[[#This Row],[Order ID]],Таблица4[],2,FALSE),"")</f>
        <v/>
      </c>
      <c r="X5111" s="19">
        <f>NOT(IFERROR(VLOOKUP(Таблица1[[#This Row],[Order ID]],Таблица4[],2,FALSE),0))*1</f>
        <v>1</v>
      </c>
      <c r="Y5111" s="19">
        <f>IF(SUMPRODUCT(($F$2:$F5111=F5111)*1)&gt;1,0,1)</f>
        <v>0</v>
      </c>
    </row>
    <row r="5112" spans="1:25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9" t="str">
        <f>VLOOKUP(Таблица1[[#This Row],[Region]],Таблица5[],2,FALSE)</f>
        <v>Chuck Magee</v>
      </c>
      <c r="W5112" s="19" t="str">
        <f>IFERROR(VLOOKUP(Таблица1[[#This Row],[Order ID]],Таблица4[],2,FALSE),"")</f>
        <v/>
      </c>
      <c r="X5112" s="19">
        <f>NOT(IFERROR(VLOOKUP(Таблица1[[#This Row],[Order ID]],Таблица4[],2,FALSE),0))*1</f>
        <v>1</v>
      </c>
      <c r="Y5112" s="19">
        <f>IF(SUMPRODUCT(($F$2:$F5112=F5112)*1)&gt;1,0,1)</f>
        <v>0</v>
      </c>
    </row>
    <row r="5113" spans="1:25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9" t="str">
        <f>VLOOKUP(Таблица1[[#This Row],[Region]],Таблица5[],2,FALSE)</f>
        <v>Chuck Magee</v>
      </c>
      <c r="W5113" s="19" t="str">
        <f>IFERROR(VLOOKUP(Таблица1[[#This Row],[Order ID]],Таблица4[],2,FALSE),"")</f>
        <v/>
      </c>
      <c r="X5113" s="19">
        <f>NOT(IFERROR(VLOOKUP(Таблица1[[#This Row],[Order ID]],Таблица4[],2,FALSE),0))*1</f>
        <v>1</v>
      </c>
      <c r="Y5113" s="19">
        <f>IF(SUMPRODUCT(($F$2:$F5113=F5113)*1)&gt;1,0,1)</f>
        <v>0</v>
      </c>
    </row>
    <row r="5114" spans="1:25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9" t="str">
        <f>VLOOKUP(Таблица1[[#This Row],[Region]],Таблица5[],2,FALSE)</f>
        <v>Kelly Williams</v>
      </c>
      <c r="W5114" s="19" t="str">
        <f>IFERROR(VLOOKUP(Таблица1[[#This Row],[Order ID]],Таблица4[],2,FALSE),"")</f>
        <v/>
      </c>
      <c r="X5114" s="19">
        <f>NOT(IFERROR(VLOOKUP(Таблица1[[#This Row],[Order ID]],Таблица4[],2,FALSE),0))*1</f>
        <v>1</v>
      </c>
      <c r="Y5114" s="19">
        <f>IF(SUMPRODUCT(($F$2:$F5114=F5114)*1)&gt;1,0,1)</f>
        <v>0</v>
      </c>
    </row>
    <row r="5115" spans="1:25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9" t="str">
        <f>VLOOKUP(Таблица1[[#This Row],[Region]],Таблица5[],2,FALSE)</f>
        <v>Kelly Williams</v>
      </c>
      <c r="W5115" s="19" t="str">
        <f>IFERROR(VLOOKUP(Таблица1[[#This Row],[Order ID]],Таблица4[],2,FALSE),"")</f>
        <v/>
      </c>
      <c r="X5115" s="19">
        <f>NOT(IFERROR(VLOOKUP(Таблица1[[#This Row],[Order ID]],Таблица4[],2,FALSE),0))*1</f>
        <v>1</v>
      </c>
      <c r="Y5115" s="19">
        <f>IF(SUMPRODUCT(($F$2:$F5115=F5115)*1)&gt;1,0,1)</f>
        <v>0</v>
      </c>
    </row>
    <row r="5116" spans="1:25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9" t="str">
        <f>VLOOKUP(Таблица1[[#This Row],[Region]],Таблица5[],2,FALSE)</f>
        <v>Anna Andreadi</v>
      </c>
      <c r="W5116" s="19" t="str">
        <f>IFERROR(VLOOKUP(Таблица1[[#This Row],[Order ID]],Таблица4[],2,FALSE),"")</f>
        <v/>
      </c>
      <c r="X5116" s="19">
        <f>NOT(IFERROR(VLOOKUP(Таблица1[[#This Row],[Order ID]],Таблица4[],2,FALSE),0))*1</f>
        <v>1</v>
      </c>
      <c r="Y5116" s="19">
        <f>IF(SUMPRODUCT(($F$2:$F5116=F5116)*1)&gt;1,0,1)</f>
        <v>0</v>
      </c>
    </row>
    <row r="5117" spans="1:25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9" t="str">
        <f>VLOOKUP(Таблица1[[#This Row],[Region]],Таблица5[],2,FALSE)</f>
        <v>Chuck Magee</v>
      </c>
      <c r="W5117" s="19" t="str">
        <f>IFERROR(VLOOKUP(Таблица1[[#This Row],[Order ID]],Таблица4[],2,FALSE),"")</f>
        <v/>
      </c>
      <c r="X5117" s="19">
        <f>NOT(IFERROR(VLOOKUP(Таблица1[[#This Row],[Order ID]],Таблица4[],2,FALSE),0))*1</f>
        <v>1</v>
      </c>
      <c r="Y5117" s="19">
        <f>IF(SUMPRODUCT(($F$2:$F5117=F5117)*1)&gt;1,0,1)</f>
        <v>0</v>
      </c>
    </row>
    <row r="5118" spans="1:25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9" t="str">
        <f>VLOOKUP(Таблица1[[#This Row],[Region]],Таблица5[],2,FALSE)</f>
        <v>Chuck Magee</v>
      </c>
      <c r="W5118" s="19" t="str">
        <f>IFERROR(VLOOKUP(Таблица1[[#This Row],[Order ID]],Таблица4[],2,FALSE),"")</f>
        <v/>
      </c>
      <c r="X5118" s="19">
        <f>NOT(IFERROR(VLOOKUP(Таблица1[[#This Row],[Order ID]],Таблица4[],2,FALSE),0))*1</f>
        <v>1</v>
      </c>
      <c r="Y5118" s="19">
        <f>IF(SUMPRODUCT(($F$2:$F5118=F5118)*1)&gt;1,0,1)</f>
        <v>0</v>
      </c>
    </row>
    <row r="5119" spans="1:25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9" t="str">
        <f>VLOOKUP(Таблица1[[#This Row],[Region]],Таблица5[],2,FALSE)</f>
        <v>Chuck Magee</v>
      </c>
      <c r="W5119" s="19" t="str">
        <f>IFERROR(VLOOKUP(Таблица1[[#This Row],[Order ID]],Таблица4[],2,FALSE),"")</f>
        <v/>
      </c>
      <c r="X5119" s="19">
        <f>NOT(IFERROR(VLOOKUP(Таблица1[[#This Row],[Order ID]],Таблица4[],2,FALSE),0))*1</f>
        <v>1</v>
      </c>
      <c r="Y5119" s="19">
        <f>IF(SUMPRODUCT(($F$2:$F5119=F5119)*1)&gt;1,0,1)</f>
        <v>0</v>
      </c>
    </row>
    <row r="5120" spans="1:25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9" t="str">
        <f>VLOOKUP(Таблица1[[#This Row],[Region]],Таблица5[],2,FALSE)</f>
        <v>Chuck Magee</v>
      </c>
      <c r="W5120" s="19" t="str">
        <f>IFERROR(VLOOKUP(Таблица1[[#This Row],[Order ID]],Таблица4[],2,FALSE),"")</f>
        <v/>
      </c>
      <c r="X5120" s="19">
        <f>NOT(IFERROR(VLOOKUP(Таблица1[[#This Row],[Order ID]],Таблица4[],2,FALSE),0))*1</f>
        <v>1</v>
      </c>
      <c r="Y5120" s="19">
        <f>IF(SUMPRODUCT(($F$2:$F5120=F5120)*1)&gt;1,0,1)</f>
        <v>0</v>
      </c>
    </row>
    <row r="5121" spans="1:25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9" t="str">
        <f>VLOOKUP(Таблица1[[#This Row],[Region]],Таблица5[],2,FALSE)</f>
        <v>Chuck Magee</v>
      </c>
      <c r="W5121" s="19" t="str">
        <f>IFERROR(VLOOKUP(Таблица1[[#This Row],[Order ID]],Таблица4[],2,FALSE),"")</f>
        <v/>
      </c>
      <c r="X5121" s="19">
        <f>NOT(IFERROR(VLOOKUP(Таблица1[[#This Row],[Order ID]],Таблица4[],2,FALSE),0))*1</f>
        <v>1</v>
      </c>
      <c r="Y5121" s="19">
        <f>IF(SUMPRODUCT(($F$2:$F5121=F5121)*1)&gt;1,0,1)</f>
        <v>0</v>
      </c>
    </row>
    <row r="5122" spans="1:25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9" t="str">
        <f>VLOOKUP(Таблица1[[#This Row],[Region]],Таблица5[],2,FALSE)</f>
        <v>Cassandra Brandow</v>
      </c>
      <c r="W5122" s="19" t="str">
        <f>IFERROR(VLOOKUP(Таблица1[[#This Row],[Order ID]],Таблица4[],2,FALSE),"")</f>
        <v/>
      </c>
      <c r="X5122" s="19">
        <f>NOT(IFERROR(VLOOKUP(Таблица1[[#This Row],[Order ID]],Таблица4[],2,FALSE),0))*1</f>
        <v>1</v>
      </c>
      <c r="Y5122" s="19">
        <f>IF(SUMPRODUCT(($F$2:$F5122=F5122)*1)&gt;1,0,1)</f>
        <v>0</v>
      </c>
    </row>
    <row r="5123" spans="1:25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9" t="str">
        <f>VLOOKUP(Таблица1[[#This Row],[Region]],Таблица5[],2,FALSE)</f>
        <v>Cassandra Brandow</v>
      </c>
      <c r="W5123" s="19" t="str">
        <f>IFERROR(VLOOKUP(Таблица1[[#This Row],[Order ID]],Таблица4[],2,FALSE),"")</f>
        <v/>
      </c>
      <c r="X5123" s="19">
        <f>NOT(IFERROR(VLOOKUP(Таблица1[[#This Row],[Order ID]],Таблица4[],2,FALSE),0))*1</f>
        <v>1</v>
      </c>
      <c r="Y5123" s="19">
        <f>IF(SUMPRODUCT(($F$2:$F5123=F5123)*1)&gt;1,0,1)</f>
        <v>0</v>
      </c>
    </row>
    <row r="5124" spans="1:25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9" t="str">
        <f>VLOOKUP(Таблица1[[#This Row],[Region]],Таблица5[],2,FALSE)</f>
        <v>Cassandra Brandow</v>
      </c>
      <c r="W5124" s="19" t="str">
        <f>IFERROR(VLOOKUP(Таблица1[[#This Row],[Order ID]],Таблица4[],2,FALSE),"")</f>
        <v/>
      </c>
      <c r="X5124" s="19">
        <f>NOT(IFERROR(VLOOKUP(Таблица1[[#This Row],[Order ID]],Таблица4[],2,FALSE),0))*1</f>
        <v>1</v>
      </c>
      <c r="Y5124" s="19">
        <f>IF(SUMPRODUCT(($F$2:$F5124=F5124)*1)&gt;1,0,1)</f>
        <v>0</v>
      </c>
    </row>
    <row r="5125" spans="1:25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9" t="str">
        <f>VLOOKUP(Таблица1[[#This Row],[Region]],Таблица5[],2,FALSE)</f>
        <v>Cassandra Brandow</v>
      </c>
      <c r="W5125" s="19" t="str">
        <f>IFERROR(VLOOKUP(Таблица1[[#This Row],[Order ID]],Таблица4[],2,FALSE),"")</f>
        <v/>
      </c>
      <c r="X5125" s="19">
        <f>NOT(IFERROR(VLOOKUP(Таблица1[[#This Row],[Order ID]],Таблица4[],2,FALSE),0))*1</f>
        <v>1</v>
      </c>
      <c r="Y5125" s="19">
        <f>IF(SUMPRODUCT(($F$2:$F5125=F5125)*1)&gt;1,0,1)</f>
        <v>0</v>
      </c>
    </row>
    <row r="5126" spans="1:25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9" t="str">
        <f>VLOOKUP(Таблица1[[#This Row],[Region]],Таблица5[],2,FALSE)</f>
        <v>Chuck Magee</v>
      </c>
      <c r="W5126" s="19">
        <f>IFERROR(VLOOKUP(Таблица1[[#This Row],[Order ID]],Таблица4[],2,FALSE),"")</f>
        <v>1</v>
      </c>
      <c r="X5126" s="19">
        <f>NOT(IFERROR(VLOOKUP(Таблица1[[#This Row],[Order ID]],Таблица4[],2,FALSE),0))*1</f>
        <v>0</v>
      </c>
      <c r="Y5126" s="19">
        <f>IF(SUMPRODUCT(($F$2:$F5126=F5126)*1)&gt;1,0,1)</f>
        <v>0</v>
      </c>
    </row>
    <row r="5127" spans="1:25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9" t="str">
        <f>VLOOKUP(Таблица1[[#This Row],[Region]],Таблица5[],2,FALSE)</f>
        <v>Chuck Magee</v>
      </c>
      <c r="W5127" s="19">
        <f>IFERROR(VLOOKUP(Таблица1[[#This Row],[Order ID]],Таблица4[],2,FALSE),"")</f>
        <v>1</v>
      </c>
      <c r="X5127" s="19">
        <f>NOT(IFERROR(VLOOKUP(Таблица1[[#This Row],[Order ID]],Таблица4[],2,FALSE),0))*1</f>
        <v>0</v>
      </c>
      <c r="Y5127" s="19">
        <f>IF(SUMPRODUCT(($F$2:$F5127=F5127)*1)&gt;1,0,1)</f>
        <v>0</v>
      </c>
    </row>
    <row r="5128" spans="1:25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9" t="str">
        <f>VLOOKUP(Таблица1[[#This Row],[Region]],Таблица5[],2,FALSE)</f>
        <v>Chuck Magee</v>
      </c>
      <c r="W5128" s="19">
        <f>IFERROR(VLOOKUP(Таблица1[[#This Row],[Order ID]],Таблица4[],2,FALSE),"")</f>
        <v>1</v>
      </c>
      <c r="X5128" s="19">
        <f>NOT(IFERROR(VLOOKUP(Таблица1[[#This Row],[Order ID]],Таблица4[],2,FALSE),0))*1</f>
        <v>0</v>
      </c>
      <c r="Y5128" s="19">
        <f>IF(SUMPRODUCT(($F$2:$F5128=F5128)*1)&gt;1,0,1)</f>
        <v>0</v>
      </c>
    </row>
    <row r="5129" spans="1:25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9" t="str">
        <f>VLOOKUP(Таблица1[[#This Row],[Region]],Таблица5[],2,FALSE)</f>
        <v>Chuck Magee</v>
      </c>
      <c r="W5129" s="19">
        <f>IFERROR(VLOOKUP(Таблица1[[#This Row],[Order ID]],Таблица4[],2,FALSE),"")</f>
        <v>1</v>
      </c>
      <c r="X5129" s="19">
        <f>NOT(IFERROR(VLOOKUP(Таблица1[[#This Row],[Order ID]],Таблица4[],2,FALSE),0))*1</f>
        <v>0</v>
      </c>
      <c r="Y5129" s="19">
        <f>IF(SUMPRODUCT(($F$2:$F5129=F5129)*1)&gt;1,0,1)</f>
        <v>0</v>
      </c>
    </row>
    <row r="5130" spans="1:25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9" t="str">
        <f>VLOOKUP(Таблица1[[#This Row],[Region]],Таблица5[],2,FALSE)</f>
        <v>Chuck Magee</v>
      </c>
      <c r="W5130" s="19">
        <f>IFERROR(VLOOKUP(Таблица1[[#This Row],[Order ID]],Таблица4[],2,FALSE),"")</f>
        <v>1</v>
      </c>
      <c r="X5130" s="19">
        <f>NOT(IFERROR(VLOOKUP(Таблица1[[#This Row],[Order ID]],Таблица4[],2,FALSE),0))*1</f>
        <v>0</v>
      </c>
      <c r="Y5130" s="19">
        <f>IF(SUMPRODUCT(($F$2:$F5130=F5130)*1)&gt;1,0,1)</f>
        <v>0</v>
      </c>
    </row>
    <row r="5131" spans="1:25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9" t="str">
        <f>VLOOKUP(Таблица1[[#This Row],[Region]],Таблица5[],2,FALSE)</f>
        <v>Chuck Magee</v>
      </c>
      <c r="W5131" s="19">
        <f>IFERROR(VLOOKUP(Таблица1[[#This Row],[Order ID]],Таблица4[],2,FALSE),"")</f>
        <v>1</v>
      </c>
      <c r="X5131" s="19">
        <f>NOT(IFERROR(VLOOKUP(Таблица1[[#This Row],[Order ID]],Таблица4[],2,FALSE),0))*1</f>
        <v>0</v>
      </c>
      <c r="Y5131" s="19">
        <f>IF(SUMPRODUCT(($F$2:$F5131=F5131)*1)&gt;1,0,1)</f>
        <v>0</v>
      </c>
    </row>
    <row r="5132" spans="1:25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9" t="str">
        <f>VLOOKUP(Таблица1[[#This Row],[Region]],Таблица5[],2,FALSE)</f>
        <v>Chuck Magee</v>
      </c>
      <c r="W5132" s="19">
        <f>IFERROR(VLOOKUP(Таблица1[[#This Row],[Order ID]],Таблица4[],2,FALSE),"")</f>
        <v>1</v>
      </c>
      <c r="X5132" s="19">
        <f>NOT(IFERROR(VLOOKUP(Таблица1[[#This Row],[Order ID]],Таблица4[],2,FALSE),0))*1</f>
        <v>0</v>
      </c>
      <c r="Y5132" s="19">
        <f>IF(SUMPRODUCT(($F$2:$F5132=F5132)*1)&gt;1,0,1)</f>
        <v>0</v>
      </c>
    </row>
    <row r="5133" spans="1:25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9" t="str">
        <f>VLOOKUP(Таблица1[[#This Row],[Region]],Таблица5[],2,FALSE)</f>
        <v>Anna Andreadi</v>
      </c>
      <c r="W5133" s="19" t="str">
        <f>IFERROR(VLOOKUP(Таблица1[[#This Row],[Order ID]],Таблица4[],2,FALSE),"")</f>
        <v/>
      </c>
      <c r="X5133" s="19">
        <f>NOT(IFERROR(VLOOKUP(Таблица1[[#This Row],[Order ID]],Таблица4[],2,FALSE),0))*1</f>
        <v>1</v>
      </c>
      <c r="Y5133" s="19">
        <f>IF(SUMPRODUCT(($F$2:$F5133=F5133)*1)&gt;1,0,1)</f>
        <v>0</v>
      </c>
    </row>
    <row r="5134" spans="1:25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9" t="str">
        <f>VLOOKUP(Таблица1[[#This Row],[Region]],Таблица5[],2,FALSE)</f>
        <v>Cassandra Brandow</v>
      </c>
      <c r="W5134" s="19" t="str">
        <f>IFERROR(VLOOKUP(Таблица1[[#This Row],[Order ID]],Таблица4[],2,FALSE),"")</f>
        <v/>
      </c>
      <c r="X5134" s="19">
        <f>NOT(IFERROR(VLOOKUP(Таблица1[[#This Row],[Order ID]],Таблица4[],2,FALSE),0))*1</f>
        <v>1</v>
      </c>
      <c r="Y5134" s="19">
        <f>IF(SUMPRODUCT(($F$2:$F5134=F5134)*1)&gt;1,0,1)</f>
        <v>0</v>
      </c>
    </row>
    <row r="5135" spans="1:25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9" t="str">
        <f>VLOOKUP(Таблица1[[#This Row],[Region]],Таблица5[],2,FALSE)</f>
        <v>Chuck Magee</v>
      </c>
      <c r="W5135" s="19" t="str">
        <f>IFERROR(VLOOKUP(Таблица1[[#This Row],[Order ID]],Таблица4[],2,FALSE),"")</f>
        <v/>
      </c>
      <c r="X5135" s="19">
        <f>NOT(IFERROR(VLOOKUP(Таблица1[[#This Row],[Order ID]],Таблица4[],2,FALSE),0))*1</f>
        <v>1</v>
      </c>
      <c r="Y5135" s="19">
        <f>IF(SUMPRODUCT(($F$2:$F5135=F5135)*1)&gt;1,0,1)</f>
        <v>0</v>
      </c>
    </row>
    <row r="5136" spans="1:25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9" t="str">
        <f>VLOOKUP(Таблица1[[#This Row],[Region]],Таблица5[],2,FALSE)</f>
        <v>Chuck Magee</v>
      </c>
      <c r="W5136" s="19" t="str">
        <f>IFERROR(VLOOKUP(Таблица1[[#This Row],[Order ID]],Таблица4[],2,FALSE),"")</f>
        <v/>
      </c>
      <c r="X5136" s="19">
        <f>NOT(IFERROR(VLOOKUP(Таблица1[[#This Row],[Order ID]],Таблица4[],2,FALSE),0))*1</f>
        <v>1</v>
      </c>
      <c r="Y5136" s="19">
        <f>IF(SUMPRODUCT(($F$2:$F5136=F5136)*1)&gt;1,0,1)</f>
        <v>0</v>
      </c>
    </row>
    <row r="5137" spans="1:25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9" t="str">
        <f>VLOOKUP(Таблица1[[#This Row],[Region]],Таблица5[],2,FALSE)</f>
        <v>Anna Andreadi</v>
      </c>
      <c r="W5137" s="19">
        <f>IFERROR(VLOOKUP(Таблица1[[#This Row],[Order ID]],Таблица4[],2,FALSE),"")</f>
        <v>1</v>
      </c>
      <c r="X5137" s="19">
        <f>NOT(IFERROR(VLOOKUP(Таблица1[[#This Row],[Order ID]],Таблица4[],2,FALSE),0))*1</f>
        <v>0</v>
      </c>
      <c r="Y5137" s="19">
        <f>IF(SUMPRODUCT(($F$2:$F5137=F5137)*1)&gt;1,0,1)</f>
        <v>0</v>
      </c>
    </row>
    <row r="5138" spans="1:25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9" t="str">
        <f>VLOOKUP(Таблица1[[#This Row],[Region]],Таблица5[],2,FALSE)</f>
        <v>Anna Andreadi</v>
      </c>
      <c r="W5138" s="19" t="str">
        <f>IFERROR(VLOOKUP(Таблица1[[#This Row],[Order ID]],Таблица4[],2,FALSE),"")</f>
        <v/>
      </c>
      <c r="X5138" s="19">
        <f>NOT(IFERROR(VLOOKUP(Таблица1[[#This Row],[Order ID]],Таблица4[],2,FALSE),0))*1</f>
        <v>1</v>
      </c>
      <c r="Y5138" s="19">
        <f>IF(SUMPRODUCT(($F$2:$F5138=F5138)*1)&gt;1,0,1)</f>
        <v>0</v>
      </c>
    </row>
    <row r="5139" spans="1:25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9" t="str">
        <f>VLOOKUP(Таблица1[[#This Row],[Region]],Таблица5[],2,FALSE)</f>
        <v>Kelly Williams</v>
      </c>
      <c r="W5139" s="19" t="str">
        <f>IFERROR(VLOOKUP(Таблица1[[#This Row],[Order ID]],Таблица4[],2,FALSE),"")</f>
        <v/>
      </c>
      <c r="X5139" s="19">
        <f>NOT(IFERROR(VLOOKUP(Таблица1[[#This Row],[Order ID]],Таблица4[],2,FALSE),0))*1</f>
        <v>1</v>
      </c>
      <c r="Y5139" s="19">
        <f>IF(SUMPRODUCT(($F$2:$F5139=F5139)*1)&gt;1,0,1)</f>
        <v>0</v>
      </c>
    </row>
    <row r="5140" spans="1:25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9" t="str">
        <f>VLOOKUP(Таблица1[[#This Row],[Region]],Таблица5[],2,FALSE)</f>
        <v>Chuck Magee</v>
      </c>
      <c r="W5140" s="19" t="str">
        <f>IFERROR(VLOOKUP(Таблица1[[#This Row],[Order ID]],Таблица4[],2,FALSE),"")</f>
        <v/>
      </c>
      <c r="X5140" s="19">
        <f>NOT(IFERROR(VLOOKUP(Таблица1[[#This Row],[Order ID]],Таблица4[],2,FALSE),0))*1</f>
        <v>1</v>
      </c>
      <c r="Y5140" s="19">
        <f>IF(SUMPRODUCT(($F$2:$F5140=F5140)*1)&gt;1,0,1)</f>
        <v>0</v>
      </c>
    </row>
    <row r="5141" spans="1:25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9" t="str">
        <f>VLOOKUP(Таблица1[[#This Row],[Region]],Таблица5[],2,FALSE)</f>
        <v>Chuck Magee</v>
      </c>
      <c r="W5141" s="19" t="str">
        <f>IFERROR(VLOOKUP(Таблица1[[#This Row],[Order ID]],Таблица4[],2,FALSE),"")</f>
        <v/>
      </c>
      <c r="X5141" s="19">
        <f>NOT(IFERROR(VLOOKUP(Таблица1[[#This Row],[Order ID]],Таблица4[],2,FALSE),0))*1</f>
        <v>1</v>
      </c>
      <c r="Y5141" s="19">
        <f>IF(SUMPRODUCT(($F$2:$F5141=F5141)*1)&gt;1,0,1)</f>
        <v>0</v>
      </c>
    </row>
    <row r="5142" spans="1:25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9" t="str">
        <f>VLOOKUP(Таблица1[[#This Row],[Region]],Таблица5[],2,FALSE)</f>
        <v>Anna Andreadi</v>
      </c>
      <c r="W5142" s="19" t="str">
        <f>IFERROR(VLOOKUP(Таблица1[[#This Row],[Order ID]],Таблица4[],2,FALSE),"")</f>
        <v/>
      </c>
      <c r="X5142" s="19">
        <f>NOT(IFERROR(VLOOKUP(Таблица1[[#This Row],[Order ID]],Таблица4[],2,FALSE),0))*1</f>
        <v>1</v>
      </c>
      <c r="Y5142" s="19">
        <f>IF(SUMPRODUCT(($F$2:$F5142=F5142)*1)&gt;1,0,1)</f>
        <v>0</v>
      </c>
    </row>
    <row r="5143" spans="1:25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9" t="str">
        <f>VLOOKUP(Таблица1[[#This Row],[Region]],Таблица5[],2,FALSE)</f>
        <v>Chuck Magee</v>
      </c>
      <c r="W5143" s="19" t="str">
        <f>IFERROR(VLOOKUP(Таблица1[[#This Row],[Order ID]],Таблица4[],2,FALSE),"")</f>
        <v/>
      </c>
      <c r="X5143" s="19">
        <f>NOT(IFERROR(VLOOKUP(Таблица1[[#This Row],[Order ID]],Таблица4[],2,FALSE),0))*1</f>
        <v>1</v>
      </c>
      <c r="Y5143" s="19">
        <f>IF(SUMPRODUCT(($F$2:$F5143=F5143)*1)&gt;1,0,1)</f>
        <v>0</v>
      </c>
    </row>
    <row r="5144" spans="1:25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9" t="str">
        <f>VLOOKUP(Таблица1[[#This Row],[Region]],Таблица5[],2,FALSE)</f>
        <v>Chuck Magee</v>
      </c>
      <c r="W5144" s="19" t="str">
        <f>IFERROR(VLOOKUP(Таблица1[[#This Row],[Order ID]],Таблица4[],2,FALSE),"")</f>
        <v/>
      </c>
      <c r="X5144" s="19">
        <f>NOT(IFERROR(VLOOKUP(Таблица1[[#This Row],[Order ID]],Таблица4[],2,FALSE),0))*1</f>
        <v>1</v>
      </c>
      <c r="Y5144" s="19">
        <f>IF(SUMPRODUCT(($F$2:$F5144=F5144)*1)&gt;1,0,1)</f>
        <v>0</v>
      </c>
    </row>
    <row r="5145" spans="1:25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9" t="str">
        <f>VLOOKUP(Таблица1[[#This Row],[Region]],Таблица5[],2,FALSE)</f>
        <v>Chuck Magee</v>
      </c>
      <c r="W5145" s="19" t="str">
        <f>IFERROR(VLOOKUP(Таблица1[[#This Row],[Order ID]],Таблица4[],2,FALSE),"")</f>
        <v/>
      </c>
      <c r="X5145" s="19">
        <f>NOT(IFERROR(VLOOKUP(Таблица1[[#This Row],[Order ID]],Таблица4[],2,FALSE),0))*1</f>
        <v>1</v>
      </c>
      <c r="Y5145" s="19">
        <f>IF(SUMPRODUCT(($F$2:$F5145=F5145)*1)&gt;1,0,1)</f>
        <v>0</v>
      </c>
    </row>
    <row r="5146" spans="1:25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9" t="str">
        <f>VLOOKUP(Таблица1[[#This Row],[Region]],Таблица5[],2,FALSE)</f>
        <v>Anna Andreadi</v>
      </c>
      <c r="W5146" s="19" t="str">
        <f>IFERROR(VLOOKUP(Таблица1[[#This Row],[Order ID]],Таблица4[],2,FALSE),"")</f>
        <v/>
      </c>
      <c r="X5146" s="19">
        <f>NOT(IFERROR(VLOOKUP(Таблица1[[#This Row],[Order ID]],Таблица4[],2,FALSE),0))*1</f>
        <v>1</v>
      </c>
      <c r="Y5146" s="19">
        <f>IF(SUMPRODUCT(($F$2:$F5146=F5146)*1)&gt;1,0,1)</f>
        <v>0</v>
      </c>
    </row>
    <row r="5147" spans="1:25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9" t="str">
        <f>VLOOKUP(Таблица1[[#This Row],[Region]],Таблица5[],2,FALSE)</f>
        <v>Anna Andreadi</v>
      </c>
      <c r="W5147" s="19" t="str">
        <f>IFERROR(VLOOKUP(Таблица1[[#This Row],[Order ID]],Таблица4[],2,FALSE),"")</f>
        <v/>
      </c>
      <c r="X5147" s="19">
        <f>NOT(IFERROR(VLOOKUP(Таблица1[[#This Row],[Order ID]],Таблица4[],2,FALSE),0))*1</f>
        <v>1</v>
      </c>
      <c r="Y5147" s="19">
        <f>IF(SUMPRODUCT(($F$2:$F5147=F5147)*1)&gt;1,0,1)</f>
        <v>0</v>
      </c>
    </row>
    <row r="5148" spans="1:25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9" t="str">
        <f>VLOOKUP(Таблица1[[#This Row],[Region]],Таблица5[],2,FALSE)</f>
        <v>Anna Andreadi</v>
      </c>
      <c r="W5148" s="19" t="str">
        <f>IFERROR(VLOOKUP(Таблица1[[#This Row],[Order ID]],Таблица4[],2,FALSE),"")</f>
        <v/>
      </c>
      <c r="X5148" s="19">
        <f>NOT(IFERROR(VLOOKUP(Таблица1[[#This Row],[Order ID]],Таблица4[],2,FALSE),0))*1</f>
        <v>1</v>
      </c>
      <c r="Y5148" s="19">
        <f>IF(SUMPRODUCT(($F$2:$F5148=F5148)*1)&gt;1,0,1)</f>
        <v>0</v>
      </c>
    </row>
    <row r="5149" spans="1:25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9" t="str">
        <f>VLOOKUP(Таблица1[[#This Row],[Region]],Таблица5[],2,FALSE)</f>
        <v>Anna Andreadi</v>
      </c>
      <c r="W5149" s="19" t="str">
        <f>IFERROR(VLOOKUP(Таблица1[[#This Row],[Order ID]],Таблица4[],2,FALSE),"")</f>
        <v/>
      </c>
      <c r="X5149" s="19">
        <f>NOT(IFERROR(VLOOKUP(Таблица1[[#This Row],[Order ID]],Таблица4[],2,FALSE),0))*1</f>
        <v>1</v>
      </c>
      <c r="Y5149" s="19">
        <f>IF(SUMPRODUCT(($F$2:$F5149=F5149)*1)&gt;1,0,1)</f>
        <v>0</v>
      </c>
    </row>
    <row r="5150" spans="1:25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9" t="str">
        <f>VLOOKUP(Таблица1[[#This Row],[Region]],Таблица5[],2,FALSE)</f>
        <v>Anna Andreadi</v>
      </c>
      <c r="W5150" s="19" t="str">
        <f>IFERROR(VLOOKUP(Таблица1[[#This Row],[Order ID]],Таблица4[],2,FALSE),"")</f>
        <v/>
      </c>
      <c r="X5150" s="19">
        <f>NOT(IFERROR(VLOOKUP(Таблица1[[#This Row],[Order ID]],Таблица4[],2,FALSE),0))*1</f>
        <v>1</v>
      </c>
      <c r="Y5150" s="19">
        <f>IF(SUMPRODUCT(($F$2:$F5150=F5150)*1)&gt;1,0,1)</f>
        <v>0</v>
      </c>
    </row>
    <row r="5151" spans="1:25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9" t="str">
        <f>VLOOKUP(Таблица1[[#This Row],[Region]],Таблица5[],2,FALSE)</f>
        <v>Chuck Magee</v>
      </c>
      <c r="W5151" s="19" t="str">
        <f>IFERROR(VLOOKUP(Таблица1[[#This Row],[Order ID]],Таблица4[],2,FALSE),"")</f>
        <v/>
      </c>
      <c r="X5151" s="19">
        <f>NOT(IFERROR(VLOOKUP(Таблица1[[#This Row],[Order ID]],Таблица4[],2,FALSE),0))*1</f>
        <v>1</v>
      </c>
      <c r="Y5151" s="19">
        <f>IF(SUMPRODUCT(($F$2:$F5151=F5151)*1)&gt;1,0,1)</f>
        <v>0</v>
      </c>
    </row>
    <row r="5152" spans="1:25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9" t="str">
        <f>VLOOKUP(Таблица1[[#This Row],[Region]],Таблица5[],2,FALSE)</f>
        <v>Anna Andreadi</v>
      </c>
      <c r="W5152" s="19" t="str">
        <f>IFERROR(VLOOKUP(Таблица1[[#This Row],[Order ID]],Таблица4[],2,FALSE),"")</f>
        <v/>
      </c>
      <c r="X5152" s="19">
        <f>NOT(IFERROR(VLOOKUP(Таблица1[[#This Row],[Order ID]],Таблица4[],2,FALSE),0))*1</f>
        <v>1</v>
      </c>
      <c r="Y5152" s="19">
        <f>IF(SUMPRODUCT(($F$2:$F5152=F5152)*1)&gt;1,0,1)</f>
        <v>0</v>
      </c>
    </row>
    <row r="5153" spans="1:25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9" t="str">
        <f>VLOOKUP(Таблица1[[#This Row],[Region]],Таблица5[],2,FALSE)</f>
        <v>Anna Andreadi</v>
      </c>
      <c r="W5153" s="19" t="str">
        <f>IFERROR(VLOOKUP(Таблица1[[#This Row],[Order ID]],Таблица4[],2,FALSE),"")</f>
        <v/>
      </c>
      <c r="X5153" s="19">
        <f>NOT(IFERROR(VLOOKUP(Таблица1[[#This Row],[Order ID]],Таблица4[],2,FALSE),0))*1</f>
        <v>1</v>
      </c>
      <c r="Y5153" s="19">
        <f>IF(SUMPRODUCT(($F$2:$F5153=F5153)*1)&gt;1,0,1)</f>
        <v>0</v>
      </c>
    </row>
    <row r="5154" spans="1:25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9" t="str">
        <f>VLOOKUP(Таблица1[[#This Row],[Region]],Таблица5[],2,FALSE)</f>
        <v>Chuck Magee</v>
      </c>
      <c r="W5154" s="19" t="str">
        <f>IFERROR(VLOOKUP(Таблица1[[#This Row],[Order ID]],Таблица4[],2,FALSE),"")</f>
        <v/>
      </c>
      <c r="X5154" s="19">
        <f>NOT(IFERROR(VLOOKUP(Таблица1[[#This Row],[Order ID]],Таблица4[],2,FALSE),0))*1</f>
        <v>1</v>
      </c>
      <c r="Y5154" s="19">
        <f>IF(SUMPRODUCT(($F$2:$F5154=F5154)*1)&gt;1,0,1)</f>
        <v>0</v>
      </c>
    </row>
    <row r="5155" spans="1:25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9" t="str">
        <f>VLOOKUP(Таблица1[[#This Row],[Region]],Таблица5[],2,FALSE)</f>
        <v>Chuck Magee</v>
      </c>
      <c r="W5155" s="19" t="str">
        <f>IFERROR(VLOOKUP(Таблица1[[#This Row],[Order ID]],Таблица4[],2,FALSE),"")</f>
        <v/>
      </c>
      <c r="X5155" s="19">
        <f>NOT(IFERROR(VLOOKUP(Таблица1[[#This Row],[Order ID]],Таблица4[],2,FALSE),0))*1</f>
        <v>1</v>
      </c>
      <c r="Y5155" s="19">
        <f>IF(SUMPRODUCT(($F$2:$F5155=F5155)*1)&gt;1,0,1)</f>
        <v>0</v>
      </c>
    </row>
    <row r="5156" spans="1:25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9" t="str">
        <f>VLOOKUP(Таблица1[[#This Row],[Region]],Таблица5[],2,FALSE)</f>
        <v>Kelly Williams</v>
      </c>
      <c r="W5156" s="19" t="str">
        <f>IFERROR(VLOOKUP(Таблица1[[#This Row],[Order ID]],Таблица4[],2,FALSE),"")</f>
        <v/>
      </c>
      <c r="X5156" s="19">
        <f>NOT(IFERROR(VLOOKUP(Таблица1[[#This Row],[Order ID]],Таблица4[],2,FALSE),0))*1</f>
        <v>1</v>
      </c>
      <c r="Y5156" s="19">
        <f>IF(SUMPRODUCT(($F$2:$F5156=F5156)*1)&gt;1,0,1)</f>
        <v>0</v>
      </c>
    </row>
    <row r="5157" spans="1:25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9" t="str">
        <f>VLOOKUP(Таблица1[[#This Row],[Region]],Таблица5[],2,FALSE)</f>
        <v>Kelly Williams</v>
      </c>
      <c r="W5157" s="19" t="str">
        <f>IFERROR(VLOOKUP(Таблица1[[#This Row],[Order ID]],Таблица4[],2,FALSE),"")</f>
        <v/>
      </c>
      <c r="X5157" s="19">
        <f>NOT(IFERROR(VLOOKUP(Таблица1[[#This Row],[Order ID]],Таблица4[],2,FALSE),0))*1</f>
        <v>1</v>
      </c>
      <c r="Y5157" s="19">
        <f>IF(SUMPRODUCT(($F$2:$F5157=F5157)*1)&gt;1,0,1)</f>
        <v>0</v>
      </c>
    </row>
    <row r="5158" spans="1:25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9" t="str">
        <f>VLOOKUP(Таблица1[[#This Row],[Region]],Таблица5[],2,FALSE)</f>
        <v>Kelly Williams</v>
      </c>
      <c r="W5158" s="19" t="str">
        <f>IFERROR(VLOOKUP(Таблица1[[#This Row],[Order ID]],Таблица4[],2,FALSE),"")</f>
        <v/>
      </c>
      <c r="X5158" s="19">
        <f>NOT(IFERROR(VLOOKUP(Таблица1[[#This Row],[Order ID]],Таблица4[],2,FALSE),0))*1</f>
        <v>1</v>
      </c>
      <c r="Y5158" s="19">
        <f>IF(SUMPRODUCT(($F$2:$F5158=F5158)*1)&gt;1,0,1)</f>
        <v>0</v>
      </c>
    </row>
    <row r="5159" spans="1:25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9" t="str">
        <f>VLOOKUP(Таблица1[[#This Row],[Region]],Таблица5[],2,FALSE)</f>
        <v>Kelly Williams</v>
      </c>
      <c r="W5159" s="19" t="str">
        <f>IFERROR(VLOOKUP(Таблица1[[#This Row],[Order ID]],Таблица4[],2,FALSE),"")</f>
        <v/>
      </c>
      <c r="X5159" s="19">
        <f>NOT(IFERROR(VLOOKUP(Таблица1[[#This Row],[Order ID]],Таблица4[],2,FALSE),0))*1</f>
        <v>1</v>
      </c>
      <c r="Y5159" s="19">
        <f>IF(SUMPRODUCT(($F$2:$F5159=F5159)*1)&gt;1,0,1)</f>
        <v>0</v>
      </c>
    </row>
    <row r="5160" spans="1:25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9" t="str">
        <f>VLOOKUP(Таблица1[[#This Row],[Region]],Таблица5[],2,FALSE)</f>
        <v>Kelly Williams</v>
      </c>
      <c r="W5160" s="19" t="str">
        <f>IFERROR(VLOOKUP(Таблица1[[#This Row],[Order ID]],Таблица4[],2,FALSE),"")</f>
        <v/>
      </c>
      <c r="X5160" s="19">
        <f>NOT(IFERROR(VLOOKUP(Таблица1[[#This Row],[Order ID]],Таблица4[],2,FALSE),0))*1</f>
        <v>1</v>
      </c>
      <c r="Y5160" s="19">
        <f>IF(SUMPRODUCT(($F$2:$F5160=F5160)*1)&gt;1,0,1)</f>
        <v>0</v>
      </c>
    </row>
    <row r="5161" spans="1:25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9" t="str">
        <f>VLOOKUP(Таблица1[[#This Row],[Region]],Таблица5[],2,FALSE)</f>
        <v>Anna Andreadi</v>
      </c>
      <c r="W5161" s="19" t="str">
        <f>IFERROR(VLOOKUP(Таблица1[[#This Row],[Order ID]],Таблица4[],2,FALSE),"")</f>
        <v/>
      </c>
      <c r="X5161" s="19">
        <f>NOT(IFERROR(VLOOKUP(Таблица1[[#This Row],[Order ID]],Таблица4[],2,FALSE),0))*1</f>
        <v>1</v>
      </c>
      <c r="Y5161" s="19">
        <f>IF(SUMPRODUCT(($F$2:$F5161=F5161)*1)&gt;1,0,1)</f>
        <v>0</v>
      </c>
    </row>
    <row r="5162" spans="1:25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9" t="str">
        <f>VLOOKUP(Таблица1[[#This Row],[Region]],Таблица5[],2,FALSE)</f>
        <v>Anna Andreadi</v>
      </c>
      <c r="W5162" s="19" t="str">
        <f>IFERROR(VLOOKUP(Таблица1[[#This Row],[Order ID]],Таблица4[],2,FALSE),"")</f>
        <v/>
      </c>
      <c r="X5162" s="19">
        <f>NOT(IFERROR(VLOOKUP(Таблица1[[#This Row],[Order ID]],Таблица4[],2,FALSE),0))*1</f>
        <v>1</v>
      </c>
      <c r="Y5162" s="19">
        <f>IF(SUMPRODUCT(($F$2:$F5162=F5162)*1)&gt;1,0,1)</f>
        <v>0</v>
      </c>
    </row>
    <row r="5163" spans="1:25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9" t="str">
        <f>VLOOKUP(Таблица1[[#This Row],[Region]],Таблица5[],2,FALSE)</f>
        <v>Anna Andreadi</v>
      </c>
      <c r="W5163" s="19" t="str">
        <f>IFERROR(VLOOKUP(Таблица1[[#This Row],[Order ID]],Таблица4[],2,FALSE),"")</f>
        <v/>
      </c>
      <c r="X5163" s="19">
        <f>NOT(IFERROR(VLOOKUP(Таблица1[[#This Row],[Order ID]],Таблица4[],2,FALSE),0))*1</f>
        <v>1</v>
      </c>
      <c r="Y5163" s="19">
        <f>IF(SUMPRODUCT(($F$2:$F5163=F5163)*1)&gt;1,0,1)</f>
        <v>0</v>
      </c>
    </row>
    <row r="5164" spans="1:25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9" t="str">
        <f>VLOOKUP(Таблица1[[#This Row],[Region]],Таблица5[],2,FALSE)</f>
        <v>Kelly Williams</v>
      </c>
      <c r="W5164" s="19" t="str">
        <f>IFERROR(VLOOKUP(Таблица1[[#This Row],[Order ID]],Таблица4[],2,FALSE),"")</f>
        <v/>
      </c>
      <c r="X5164" s="19">
        <f>NOT(IFERROR(VLOOKUP(Таблица1[[#This Row],[Order ID]],Таблица4[],2,FALSE),0))*1</f>
        <v>1</v>
      </c>
      <c r="Y5164" s="19">
        <f>IF(SUMPRODUCT(($F$2:$F5164=F5164)*1)&gt;1,0,1)</f>
        <v>0</v>
      </c>
    </row>
    <row r="5165" spans="1:25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9" t="str">
        <f>VLOOKUP(Таблица1[[#This Row],[Region]],Таблица5[],2,FALSE)</f>
        <v>Anna Andreadi</v>
      </c>
      <c r="W5165" s="19">
        <f>IFERROR(VLOOKUP(Таблица1[[#This Row],[Order ID]],Таблица4[],2,FALSE),"")</f>
        <v>1</v>
      </c>
      <c r="X5165" s="19">
        <f>NOT(IFERROR(VLOOKUP(Таблица1[[#This Row],[Order ID]],Таблица4[],2,FALSE),0))*1</f>
        <v>0</v>
      </c>
      <c r="Y5165" s="19">
        <f>IF(SUMPRODUCT(($F$2:$F5165=F5165)*1)&gt;1,0,1)</f>
        <v>0</v>
      </c>
    </row>
    <row r="5166" spans="1:25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9" t="str">
        <f>VLOOKUP(Таблица1[[#This Row],[Region]],Таблица5[],2,FALSE)</f>
        <v>Kelly Williams</v>
      </c>
      <c r="W5166" s="19" t="str">
        <f>IFERROR(VLOOKUP(Таблица1[[#This Row],[Order ID]],Таблица4[],2,FALSE),"")</f>
        <v/>
      </c>
      <c r="X5166" s="19">
        <f>NOT(IFERROR(VLOOKUP(Таблица1[[#This Row],[Order ID]],Таблица4[],2,FALSE),0))*1</f>
        <v>1</v>
      </c>
      <c r="Y5166" s="19">
        <f>IF(SUMPRODUCT(($F$2:$F5166=F5166)*1)&gt;1,0,1)</f>
        <v>0</v>
      </c>
    </row>
    <row r="5167" spans="1:25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9" t="str">
        <f>VLOOKUP(Таблица1[[#This Row],[Region]],Таблица5[],2,FALSE)</f>
        <v>Kelly Williams</v>
      </c>
      <c r="W5167" s="19" t="str">
        <f>IFERROR(VLOOKUP(Таблица1[[#This Row],[Order ID]],Таблица4[],2,FALSE),"")</f>
        <v/>
      </c>
      <c r="X5167" s="19">
        <f>NOT(IFERROR(VLOOKUP(Таблица1[[#This Row],[Order ID]],Таблица4[],2,FALSE),0))*1</f>
        <v>1</v>
      </c>
      <c r="Y5167" s="19">
        <f>IF(SUMPRODUCT(($F$2:$F5167=F5167)*1)&gt;1,0,1)</f>
        <v>0</v>
      </c>
    </row>
    <row r="5168" spans="1:25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9" t="str">
        <f>VLOOKUP(Таблица1[[#This Row],[Region]],Таблица5[],2,FALSE)</f>
        <v>Kelly Williams</v>
      </c>
      <c r="W5168" s="19" t="str">
        <f>IFERROR(VLOOKUP(Таблица1[[#This Row],[Order ID]],Таблица4[],2,FALSE),"")</f>
        <v/>
      </c>
      <c r="X5168" s="19">
        <f>NOT(IFERROR(VLOOKUP(Таблица1[[#This Row],[Order ID]],Таблица4[],2,FALSE),0))*1</f>
        <v>1</v>
      </c>
      <c r="Y5168" s="19">
        <f>IF(SUMPRODUCT(($F$2:$F5168=F5168)*1)&gt;1,0,1)</f>
        <v>0</v>
      </c>
    </row>
    <row r="5169" spans="1:25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9" t="str">
        <f>VLOOKUP(Таблица1[[#This Row],[Region]],Таблица5[],2,FALSE)</f>
        <v>Kelly Williams</v>
      </c>
      <c r="W5169" s="19" t="str">
        <f>IFERROR(VLOOKUP(Таблица1[[#This Row],[Order ID]],Таблица4[],2,FALSE),"")</f>
        <v/>
      </c>
      <c r="X5169" s="19">
        <f>NOT(IFERROR(VLOOKUP(Таблица1[[#This Row],[Order ID]],Таблица4[],2,FALSE),0))*1</f>
        <v>1</v>
      </c>
      <c r="Y5169" s="19">
        <f>IF(SUMPRODUCT(($F$2:$F5169=F5169)*1)&gt;1,0,1)</f>
        <v>0</v>
      </c>
    </row>
    <row r="5170" spans="1:25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9" t="str">
        <f>VLOOKUP(Таблица1[[#This Row],[Region]],Таблица5[],2,FALSE)</f>
        <v>Kelly Williams</v>
      </c>
      <c r="W5170" s="19" t="str">
        <f>IFERROR(VLOOKUP(Таблица1[[#This Row],[Order ID]],Таблица4[],2,FALSE),"")</f>
        <v/>
      </c>
      <c r="X5170" s="19">
        <f>NOT(IFERROR(VLOOKUP(Таблица1[[#This Row],[Order ID]],Таблица4[],2,FALSE),0))*1</f>
        <v>1</v>
      </c>
      <c r="Y5170" s="19">
        <f>IF(SUMPRODUCT(($F$2:$F5170=F5170)*1)&gt;1,0,1)</f>
        <v>0</v>
      </c>
    </row>
    <row r="5171" spans="1:25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9" t="str">
        <f>VLOOKUP(Таблица1[[#This Row],[Region]],Таблица5[],2,FALSE)</f>
        <v>Kelly Williams</v>
      </c>
      <c r="W5171" s="19" t="str">
        <f>IFERROR(VLOOKUP(Таблица1[[#This Row],[Order ID]],Таблица4[],2,FALSE),"")</f>
        <v/>
      </c>
      <c r="X5171" s="19">
        <f>NOT(IFERROR(VLOOKUP(Таблица1[[#This Row],[Order ID]],Таблица4[],2,FALSE),0))*1</f>
        <v>1</v>
      </c>
      <c r="Y5171" s="19">
        <f>IF(SUMPRODUCT(($F$2:$F5171=F5171)*1)&gt;1,0,1)</f>
        <v>0</v>
      </c>
    </row>
    <row r="5172" spans="1:25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9" t="str">
        <f>VLOOKUP(Таблица1[[#This Row],[Region]],Таблица5[],2,FALSE)</f>
        <v>Kelly Williams</v>
      </c>
      <c r="W5172" s="19" t="str">
        <f>IFERROR(VLOOKUP(Таблица1[[#This Row],[Order ID]],Таблица4[],2,FALSE),"")</f>
        <v/>
      </c>
      <c r="X5172" s="19">
        <f>NOT(IFERROR(VLOOKUP(Таблица1[[#This Row],[Order ID]],Таблица4[],2,FALSE),0))*1</f>
        <v>1</v>
      </c>
      <c r="Y5172" s="19">
        <f>IF(SUMPRODUCT(($F$2:$F5172=F5172)*1)&gt;1,0,1)</f>
        <v>0</v>
      </c>
    </row>
    <row r="5173" spans="1:25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9" t="str">
        <f>VLOOKUP(Таблица1[[#This Row],[Region]],Таблица5[],2,FALSE)</f>
        <v>Kelly Williams</v>
      </c>
      <c r="W5173" s="19" t="str">
        <f>IFERROR(VLOOKUP(Таблица1[[#This Row],[Order ID]],Таблица4[],2,FALSE),"")</f>
        <v/>
      </c>
      <c r="X5173" s="19">
        <f>NOT(IFERROR(VLOOKUP(Таблица1[[#This Row],[Order ID]],Таблица4[],2,FALSE),0))*1</f>
        <v>1</v>
      </c>
      <c r="Y5173" s="19">
        <f>IF(SUMPRODUCT(($F$2:$F5173=F5173)*1)&gt;1,0,1)</f>
        <v>0</v>
      </c>
    </row>
    <row r="5174" spans="1:25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9" t="str">
        <f>VLOOKUP(Таблица1[[#This Row],[Region]],Таблица5[],2,FALSE)</f>
        <v>Kelly Williams</v>
      </c>
      <c r="W5174" s="19" t="str">
        <f>IFERROR(VLOOKUP(Таблица1[[#This Row],[Order ID]],Таблица4[],2,FALSE),"")</f>
        <v/>
      </c>
      <c r="X5174" s="19">
        <f>NOT(IFERROR(VLOOKUP(Таблица1[[#This Row],[Order ID]],Таблица4[],2,FALSE),0))*1</f>
        <v>1</v>
      </c>
      <c r="Y5174" s="19">
        <f>IF(SUMPRODUCT(($F$2:$F5174=F5174)*1)&gt;1,0,1)</f>
        <v>0</v>
      </c>
    </row>
    <row r="5175" spans="1:25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9" t="str">
        <f>VLOOKUP(Таблица1[[#This Row],[Region]],Таблица5[],2,FALSE)</f>
        <v>Anna Andreadi</v>
      </c>
      <c r="W5175" s="19" t="str">
        <f>IFERROR(VLOOKUP(Таблица1[[#This Row],[Order ID]],Таблица4[],2,FALSE),"")</f>
        <v/>
      </c>
      <c r="X5175" s="19">
        <f>NOT(IFERROR(VLOOKUP(Таблица1[[#This Row],[Order ID]],Таблица4[],2,FALSE),0))*1</f>
        <v>1</v>
      </c>
      <c r="Y5175" s="19">
        <f>IF(SUMPRODUCT(($F$2:$F5175=F5175)*1)&gt;1,0,1)</f>
        <v>0</v>
      </c>
    </row>
    <row r="5176" spans="1:25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9" t="str">
        <f>VLOOKUP(Таблица1[[#This Row],[Region]],Таблица5[],2,FALSE)</f>
        <v>Kelly Williams</v>
      </c>
      <c r="W5176" s="19" t="str">
        <f>IFERROR(VLOOKUP(Таблица1[[#This Row],[Order ID]],Таблица4[],2,FALSE),"")</f>
        <v/>
      </c>
      <c r="X5176" s="19">
        <f>NOT(IFERROR(VLOOKUP(Таблица1[[#This Row],[Order ID]],Таблица4[],2,FALSE),0))*1</f>
        <v>1</v>
      </c>
      <c r="Y5176" s="19">
        <f>IF(SUMPRODUCT(($F$2:$F5176=F5176)*1)&gt;1,0,1)</f>
        <v>0</v>
      </c>
    </row>
    <row r="5177" spans="1:25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9" t="str">
        <f>VLOOKUP(Таблица1[[#This Row],[Region]],Таблица5[],2,FALSE)</f>
        <v>Kelly Williams</v>
      </c>
      <c r="W5177" s="19" t="str">
        <f>IFERROR(VLOOKUP(Таблица1[[#This Row],[Order ID]],Таблица4[],2,FALSE),"")</f>
        <v/>
      </c>
      <c r="X5177" s="19">
        <f>NOT(IFERROR(VLOOKUP(Таблица1[[#This Row],[Order ID]],Таблица4[],2,FALSE),0))*1</f>
        <v>1</v>
      </c>
      <c r="Y5177" s="19">
        <f>IF(SUMPRODUCT(($F$2:$F5177=F5177)*1)&gt;1,0,1)</f>
        <v>0</v>
      </c>
    </row>
    <row r="5178" spans="1:25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9" t="str">
        <f>VLOOKUP(Таблица1[[#This Row],[Region]],Таблица5[],2,FALSE)</f>
        <v>Anna Andreadi</v>
      </c>
      <c r="W5178" s="19" t="str">
        <f>IFERROR(VLOOKUP(Таблица1[[#This Row],[Order ID]],Таблица4[],2,FALSE),"")</f>
        <v/>
      </c>
      <c r="X5178" s="19">
        <f>NOT(IFERROR(VLOOKUP(Таблица1[[#This Row],[Order ID]],Таблица4[],2,FALSE),0))*1</f>
        <v>1</v>
      </c>
      <c r="Y5178" s="19">
        <f>IF(SUMPRODUCT(($F$2:$F5178=F5178)*1)&gt;1,0,1)</f>
        <v>0</v>
      </c>
    </row>
    <row r="5179" spans="1:25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9" t="str">
        <f>VLOOKUP(Таблица1[[#This Row],[Region]],Таблица5[],2,FALSE)</f>
        <v>Chuck Magee</v>
      </c>
      <c r="W5179" s="19" t="str">
        <f>IFERROR(VLOOKUP(Таблица1[[#This Row],[Order ID]],Таблица4[],2,FALSE),"")</f>
        <v/>
      </c>
      <c r="X5179" s="19">
        <f>NOT(IFERROR(VLOOKUP(Таблица1[[#This Row],[Order ID]],Таблица4[],2,FALSE),0))*1</f>
        <v>1</v>
      </c>
      <c r="Y5179" s="19">
        <f>IF(SUMPRODUCT(($F$2:$F5179=F5179)*1)&gt;1,0,1)</f>
        <v>0</v>
      </c>
    </row>
    <row r="5180" spans="1:25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9" t="str">
        <f>VLOOKUP(Таблица1[[#This Row],[Region]],Таблица5[],2,FALSE)</f>
        <v>Anna Andreadi</v>
      </c>
      <c r="W5180" s="19" t="str">
        <f>IFERROR(VLOOKUP(Таблица1[[#This Row],[Order ID]],Таблица4[],2,FALSE),"")</f>
        <v/>
      </c>
      <c r="X5180" s="19">
        <f>NOT(IFERROR(VLOOKUP(Таблица1[[#This Row],[Order ID]],Таблица4[],2,FALSE),0))*1</f>
        <v>1</v>
      </c>
      <c r="Y5180" s="19">
        <f>IF(SUMPRODUCT(($F$2:$F5180=F5180)*1)&gt;1,0,1)</f>
        <v>0</v>
      </c>
    </row>
    <row r="5181" spans="1:25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9" t="str">
        <f>VLOOKUP(Таблица1[[#This Row],[Region]],Таблица5[],2,FALSE)</f>
        <v>Anna Andreadi</v>
      </c>
      <c r="W5181" s="19" t="str">
        <f>IFERROR(VLOOKUP(Таблица1[[#This Row],[Order ID]],Таблица4[],2,FALSE),"")</f>
        <v/>
      </c>
      <c r="X5181" s="19">
        <f>NOT(IFERROR(VLOOKUP(Таблица1[[#This Row],[Order ID]],Таблица4[],2,FALSE),0))*1</f>
        <v>1</v>
      </c>
      <c r="Y5181" s="19">
        <f>IF(SUMPRODUCT(($F$2:$F5181=F5181)*1)&gt;1,0,1)</f>
        <v>0</v>
      </c>
    </row>
    <row r="5182" spans="1:25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9" t="str">
        <f>VLOOKUP(Таблица1[[#This Row],[Region]],Таблица5[],2,FALSE)</f>
        <v>Anna Andreadi</v>
      </c>
      <c r="W5182" s="19" t="str">
        <f>IFERROR(VLOOKUP(Таблица1[[#This Row],[Order ID]],Таблица4[],2,FALSE),"")</f>
        <v/>
      </c>
      <c r="X5182" s="19">
        <f>NOT(IFERROR(VLOOKUP(Таблица1[[#This Row],[Order ID]],Таблица4[],2,FALSE),0))*1</f>
        <v>1</v>
      </c>
      <c r="Y5182" s="19">
        <f>IF(SUMPRODUCT(($F$2:$F5182=F5182)*1)&gt;1,0,1)</f>
        <v>0</v>
      </c>
    </row>
    <row r="5183" spans="1:25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9" t="str">
        <f>VLOOKUP(Таблица1[[#This Row],[Region]],Таблица5[],2,FALSE)</f>
        <v>Chuck Magee</v>
      </c>
      <c r="W5183" s="19" t="str">
        <f>IFERROR(VLOOKUP(Таблица1[[#This Row],[Order ID]],Таблица4[],2,FALSE),"")</f>
        <v/>
      </c>
      <c r="X5183" s="19">
        <f>NOT(IFERROR(VLOOKUP(Таблица1[[#This Row],[Order ID]],Таблица4[],2,FALSE),0))*1</f>
        <v>1</v>
      </c>
      <c r="Y5183" s="19">
        <f>IF(SUMPRODUCT(($F$2:$F5183=F5183)*1)&gt;1,0,1)</f>
        <v>0</v>
      </c>
    </row>
    <row r="5184" spans="1:25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9" t="str">
        <f>VLOOKUP(Таблица1[[#This Row],[Region]],Таблица5[],2,FALSE)</f>
        <v>Chuck Magee</v>
      </c>
      <c r="W5184" s="19" t="str">
        <f>IFERROR(VLOOKUP(Таблица1[[#This Row],[Order ID]],Таблица4[],2,FALSE),"")</f>
        <v/>
      </c>
      <c r="X5184" s="19">
        <f>NOT(IFERROR(VLOOKUP(Таблица1[[#This Row],[Order ID]],Таблица4[],2,FALSE),0))*1</f>
        <v>1</v>
      </c>
      <c r="Y5184" s="19">
        <f>IF(SUMPRODUCT(($F$2:$F5184=F5184)*1)&gt;1,0,1)</f>
        <v>0</v>
      </c>
    </row>
    <row r="5185" spans="1:25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9" t="str">
        <f>VLOOKUP(Таблица1[[#This Row],[Region]],Таблица5[],2,FALSE)</f>
        <v>Cassandra Brandow</v>
      </c>
      <c r="W5185" s="19" t="str">
        <f>IFERROR(VLOOKUP(Таблица1[[#This Row],[Order ID]],Таблица4[],2,FALSE),"")</f>
        <v/>
      </c>
      <c r="X5185" s="19">
        <f>NOT(IFERROR(VLOOKUP(Таблица1[[#This Row],[Order ID]],Таблица4[],2,FALSE),0))*1</f>
        <v>1</v>
      </c>
      <c r="Y5185" s="19">
        <f>IF(SUMPRODUCT(($F$2:$F5185=F5185)*1)&gt;1,0,1)</f>
        <v>0</v>
      </c>
    </row>
    <row r="5186" spans="1:25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9" t="str">
        <f>VLOOKUP(Таблица1[[#This Row],[Region]],Таблица5[],2,FALSE)</f>
        <v>Cassandra Brandow</v>
      </c>
      <c r="W5186" s="19" t="str">
        <f>IFERROR(VLOOKUP(Таблица1[[#This Row],[Order ID]],Таблица4[],2,FALSE),"")</f>
        <v/>
      </c>
      <c r="X5186" s="19">
        <f>NOT(IFERROR(VLOOKUP(Таблица1[[#This Row],[Order ID]],Таблица4[],2,FALSE),0))*1</f>
        <v>1</v>
      </c>
      <c r="Y5186" s="19">
        <f>IF(SUMPRODUCT(($F$2:$F5186=F5186)*1)&gt;1,0,1)</f>
        <v>0</v>
      </c>
    </row>
    <row r="5187" spans="1:25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9" t="str">
        <f>VLOOKUP(Таблица1[[#This Row],[Region]],Таблица5[],2,FALSE)</f>
        <v>Cassandra Brandow</v>
      </c>
      <c r="W5187" s="19" t="str">
        <f>IFERROR(VLOOKUP(Таблица1[[#This Row],[Order ID]],Таблица4[],2,FALSE),"")</f>
        <v/>
      </c>
      <c r="X5187" s="19">
        <f>NOT(IFERROR(VLOOKUP(Таблица1[[#This Row],[Order ID]],Таблица4[],2,FALSE),0))*1</f>
        <v>1</v>
      </c>
      <c r="Y5187" s="19">
        <f>IF(SUMPRODUCT(($F$2:$F5187=F5187)*1)&gt;1,0,1)</f>
        <v>0</v>
      </c>
    </row>
    <row r="5188" spans="1:25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9" t="str">
        <f>VLOOKUP(Таблица1[[#This Row],[Region]],Таблица5[],2,FALSE)</f>
        <v>Chuck Magee</v>
      </c>
      <c r="W5188" s="19" t="str">
        <f>IFERROR(VLOOKUP(Таблица1[[#This Row],[Order ID]],Таблица4[],2,FALSE),"")</f>
        <v/>
      </c>
      <c r="X5188" s="19">
        <f>NOT(IFERROR(VLOOKUP(Таблица1[[#This Row],[Order ID]],Таблица4[],2,FALSE),0))*1</f>
        <v>1</v>
      </c>
      <c r="Y5188" s="19">
        <f>IF(SUMPRODUCT(($F$2:$F5188=F5188)*1)&gt;1,0,1)</f>
        <v>0</v>
      </c>
    </row>
    <row r="5189" spans="1:25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9" t="str">
        <f>VLOOKUP(Таблица1[[#This Row],[Region]],Таблица5[],2,FALSE)</f>
        <v>Kelly Williams</v>
      </c>
      <c r="W5189" s="19" t="str">
        <f>IFERROR(VLOOKUP(Таблица1[[#This Row],[Order ID]],Таблица4[],2,FALSE),"")</f>
        <v/>
      </c>
      <c r="X5189" s="19">
        <f>NOT(IFERROR(VLOOKUP(Таблица1[[#This Row],[Order ID]],Таблица4[],2,FALSE),0))*1</f>
        <v>1</v>
      </c>
      <c r="Y5189" s="19">
        <f>IF(SUMPRODUCT(($F$2:$F5189=F5189)*1)&gt;1,0,1)</f>
        <v>0</v>
      </c>
    </row>
    <row r="5190" spans="1:25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9" t="str">
        <f>VLOOKUP(Таблица1[[#This Row],[Region]],Таблица5[],2,FALSE)</f>
        <v>Kelly Williams</v>
      </c>
      <c r="W5190" s="19" t="str">
        <f>IFERROR(VLOOKUP(Таблица1[[#This Row],[Order ID]],Таблица4[],2,FALSE),"")</f>
        <v/>
      </c>
      <c r="X5190" s="19">
        <f>NOT(IFERROR(VLOOKUP(Таблица1[[#This Row],[Order ID]],Таблица4[],2,FALSE),0))*1</f>
        <v>1</v>
      </c>
      <c r="Y5190" s="19">
        <f>IF(SUMPRODUCT(($F$2:$F5190=F5190)*1)&gt;1,0,1)</f>
        <v>0</v>
      </c>
    </row>
    <row r="5191" spans="1:25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9" t="str">
        <f>VLOOKUP(Таблица1[[#This Row],[Region]],Таблица5[],2,FALSE)</f>
        <v>Kelly Williams</v>
      </c>
      <c r="W5191" s="19">
        <f>IFERROR(VLOOKUP(Таблица1[[#This Row],[Order ID]],Таблица4[],2,FALSE),"")</f>
        <v>1</v>
      </c>
      <c r="X5191" s="19">
        <f>NOT(IFERROR(VLOOKUP(Таблица1[[#This Row],[Order ID]],Таблица4[],2,FALSE),0))*1</f>
        <v>0</v>
      </c>
      <c r="Y5191" s="19">
        <f>IF(SUMPRODUCT(($F$2:$F5191=F5191)*1)&gt;1,0,1)</f>
        <v>0</v>
      </c>
    </row>
    <row r="5192" spans="1:25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9" t="str">
        <f>VLOOKUP(Таблица1[[#This Row],[Region]],Таблица5[],2,FALSE)</f>
        <v>Kelly Williams</v>
      </c>
      <c r="W5192" s="19">
        <f>IFERROR(VLOOKUP(Таблица1[[#This Row],[Order ID]],Таблица4[],2,FALSE),"")</f>
        <v>1</v>
      </c>
      <c r="X5192" s="19">
        <f>NOT(IFERROR(VLOOKUP(Таблица1[[#This Row],[Order ID]],Таблица4[],2,FALSE),0))*1</f>
        <v>0</v>
      </c>
      <c r="Y5192" s="19">
        <f>IF(SUMPRODUCT(($F$2:$F5192=F5192)*1)&gt;1,0,1)</f>
        <v>0</v>
      </c>
    </row>
    <row r="5193" spans="1:25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9" t="str">
        <f>VLOOKUP(Таблица1[[#This Row],[Region]],Таблица5[],2,FALSE)</f>
        <v>Anna Andreadi</v>
      </c>
      <c r="W5193" s="19" t="str">
        <f>IFERROR(VLOOKUP(Таблица1[[#This Row],[Order ID]],Таблица4[],2,FALSE),"")</f>
        <v/>
      </c>
      <c r="X5193" s="19">
        <f>NOT(IFERROR(VLOOKUP(Таблица1[[#This Row],[Order ID]],Таблица4[],2,FALSE),0))*1</f>
        <v>1</v>
      </c>
      <c r="Y5193" s="19">
        <f>IF(SUMPRODUCT(($F$2:$F5193=F5193)*1)&gt;1,0,1)</f>
        <v>0</v>
      </c>
    </row>
    <row r="5194" spans="1:25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9" t="str">
        <f>VLOOKUP(Таблица1[[#This Row],[Region]],Таблица5[],2,FALSE)</f>
        <v>Cassandra Brandow</v>
      </c>
      <c r="W5194" s="19" t="str">
        <f>IFERROR(VLOOKUP(Таблица1[[#This Row],[Order ID]],Таблица4[],2,FALSE),"")</f>
        <v/>
      </c>
      <c r="X5194" s="19">
        <f>NOT(IFERROR(VLOOKUP(Таблица1[[#This Row],[Order ID]],Таблица4[],2,FALSE),0))*1</f>
        <v>1</v>
      </c>
      <c r="Y5194" s="19">
        <f>IF(SUMPRODUCT(($F$2:$F5194=F5194)*1)&gt;1,0,1)</f>
        <v>0</v>
      </c>
    </row>
    <row r="5195" spans="1:25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9" t="str">
        <f>VLOOKUP(Таблица1[[#This Row],[Region]],Таблица5[],2,FALSE)</f>
        <v>Cassandra Brandow</v>
      </c>
      <c r="W5195" s="19" t="str">
        <f>IFERROR(VLOOKUP(Таблица1[[#This Row],[Order ID]],Таблица4[],2,FALSE),"")</f>
        <v/>
      </c>
      <c r="X5195" s="19">
        <f>NOT(IFERROR(VLOOKUP(Таблица1[[#This Row],[Order ID]],Таблица4[],2,FALSE),0))*1</f>
        <v>1</v>
      </c>
      <c r="Y5195" s="19">
        <f>IF(SUMPRODUCT(($F$2:$F5195=F5195)*1)&gt;1,0,1)</f>
        <v>0</v>
      </c>
    </row>
    <row r="5196" spans="1:25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9" t="str">
        <f>VLOOKUP(Таблица1[[#This Row],[Region]],Таблица5[],2,FALSE)</f>
        <v>Cassandra Brandow</v>
      </c>
      <c r="W5196" s="19" t="str">
        <f>IFERROR(VLOOKUP(Таблица1[[#This Row],[Order ID]],Таблица4[],2,FALSE),"")</f>
        <v/>
      </c>
      <c r="X5196" s="19">
        <f>NOT(IFERROR(VLOOKUP(Таблица1[[#This Row],[Order ID]],Таблица4[],2,FALSE),0))*1</f>
        <v>1</v>
      </c>
      <c r="Y5196" s="19">
        <f>IF(SUMPRODUCT(($F$2:$F5196=F5196)*1)&gt;1,0,1)</f>
        <v>0</v>
      </c>
    </row>
    <row r="5197" spans="1:25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9" t="str">
        <f>VLOOKUP(Таблица1[[#This Row],[Region]],Таблица5[],2,FALSE)</f>
        <v>Cassandra Brandow</v>
      </c>
      <c r="W5197" s="19" t="str">
        <f>IFERROR(VLOOKUP(Таблица1[[#This Row],[Order ID]],Таблица4[],2,FALSE),"")</f>
        <v/>
      </c>
      <c r="X5197" s="19">
        <f>NOT(IFERROR(VLOOKUP(Таблица1[[#This Row],[Order ID]],Таблица4[],2,FALSE),0))*1</f>
        <v>1</v>
      </c>
      <c r="Y5197" s="19">
        <f>IF(SUMPRODUCT(($F$2:$F5197=F5197)*1)&gt;1,0,1)</f>
        <v>0</v>
      </c>
    </row>
    <row r="5198" spans="1:25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9" t="str">
        <f>VLOOKUP(Таблица1[[#This Row],[Region]],Таблица5[],2,FALSE)</f>
        <v>Anna Andreadi</v>
      </c>
      <c r="W5198" s="19" t="str">
        <f>IFERROR(VLOOKUP(Таблица1[[#This Row],[Order ID]],Таблица4[],2,FALSE),"")</f>
        <v/>
      </c>
      <c r="X5198" s="19">
        <f>NOT(IFERROR(VLOOKUP(Таблица1[[#This Row],[Order ID]],Таблица4[],2,FALSE),0))*1</f>
        <v>1</v>
      </c>
      <c r="Y5198" s="19">
        <f>IF(SUMPRODUCT(($F$2:$F5198=F5198)*1)&gt;1,0,1)</f>
        <v>0</v>
      </c>
    </row>
    <row r="5199" spans="1:25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9" t="str">
        <f>VLOOKUP(Таблица1[[#This Row],[Region]],Таблица5[],2,FALSE)</f>
        <v>Anna Andreadi</v>
      </c>
      <c r="W5199" s="19" t="str">
        <f>IFERROR(VLOOKUP(Таблица1[[#This Row],[Order ID]],Таблица4[],2,FALSE),"")</f>
        <v/>
      </c>
      <c r="X5199" s="19">
        <f>NOT(IFERROR(VLOOKUP(Таблица1[[#This Row],[Order ID]],Таблица4[],2,FALSE),0))*1</f>
        <v>1</v>
      </c>
      <c r="Y5199" s="19">
        <f>IF(SUMPRODUCT(($F$2:$F5199=F5199)*1)&gt;1,0,1)</f>
        <v>0</v>
      </c>
    </row>
    <row r="5200" spans="1:25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9" t="str">
        <f>VLOOKUP(Таблица1[[#This Row],[Region]],Таблица5[],2,FALSE)</f>
        <v>Kelly Williams</v>
      </c>
      <c r="W5200" s="19" t="str">
        <f>IFERROR(VLOOKUP(Таблица1[[#This Row],[Order ID]],Таблица4[],2,FALSE),"")</f>
        <v/>
      </c>
      <c r="X5200" s="19">
        <f>NOT(IFERROR(VLOOKUP(Таблица1[[#This Row],[Order ID]],Таблица4[],2,FALSE),0))*1</f>
        <v>1</v>
      </c>
      <c r="Y5200" s="19">
        <f>IF(SUMPRODUCT(($F$2:$F5200=F5200)*1)&gt;1,0,1)</f>
        <v>0</v>
      </c>
    </row>
    <row r="5201" spans="1:25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9" t="str">
        <f>VLOOKUP(Таблица1[[#This Row],[Region]],Таблица5[],2,FALSE)</f>
        <v>Kelly Williams</v>
      </c>
      <c r="W5201" s="19" t="str">
        <f>IFERROR(VLOOKUP(Таблица1[[#This Row],[Order ID]],Таблица4[],2,FALSE),"")</f>
        <v/>
      </c>
      <c r="X5201" s="19">
        <f>NOT(IFERROR(VLOOKUP(Таблица1[[#This Row],[Order ID]],Таблица4[],2,FALSE),0))*1</f>
        <v>1</v>
      </c>
      <c r="Y5201" s="19">
        <f>IF(SUMPRODUCT(($F$2:$F5201=F5201)*1)&gt;1,0,1)</f>
        <v>0</v>
      </c>
    </row>
    <row r="5202" spans="1:25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9" t="str">
        <f>VLOOKUP(Таблица1[[#This Row],[Region]],Таблица5[],2,FALSE)</f>
        <v>Kelly Williams</v>
      </c>
      <c r="W5202" s="19" t="str">
        <f>IFERROR(VLOOKUP(Таблица1[[#This Row],[Order ID]],Таблица4[],2,FALSE),"")</f>
        <v/>
      </c>
      <c r="X5202" s="19">
        <f>NOT(IFERROR(VLOOKUP(Таблица1[[#This Row],[Order ID]],Таблица4[],2,FALSE),0))*1</f>
        <v>1</v>
      </c>
      <c r="Y5202" s="19">
        <f>IF(SUMPRODUCT(($F$2:$F5202=F5202)*1)&gt;1,0,1)</f>
        <v>0</v>
      </c>
    </row>
    <row r="5203" spans="1:25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9" t="str">
        <f>VLOOKUP(Таблица1[[#This Row],[Region]],Таблица5[],2,FALSE)</f>
        <v>Kelly Williams</v>
      </c>
      <c r="W5203" s="19" t="str">
        <f>IFERROR(VLOOKUP(Таблица1[[#This Row],[Order ID]],Таблица4[],2,FALSE),"")</f>
        <v/>
      </c>
      <c r="X5203" s="19">
        <f>NOT(IFERROR(VLOOKUP(Таблица1[[#This Row],[Order ID]],Таблица4[],2,FALSE),0))*1</f>
        <v>1</v>
      </c>
      <c r="Y5203" s="19">
        <f>IF(SUMPRODUCT(($F$2:$F5203=F5203)*1)&gt;1,0,1)</f>
        <v>0</v>
      </c>
    </row>
    <row r="5204" spans="1:25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9" t="str">
        <f>VLOOKUP(Таблица1[[#This Row],[Region]],Таблица5[],2,FALSE)</f>
        <v>Anna Andreadi</v>
      </c>
      <c r="W5204" s="19" t="str">
        <f>IFERROR(VLOOKUP(Таблица1[[#This Row],[Order ID]],Таблица4[],2,FALSE),"")</f>
        <v/>
      </c>
      <c r="X5204" s="19">
        <f>NOT(IFERROR(VLOOKUP(Таблица1[[#This Row],[Order ID]],Таблица4[],2,FALSE),0))*1</f>
        <v>1</v>
      </c>
      <c r="Y5204" s="19">
        <f>IF(SUMPRODUCT(($F$2:$F5204=F5204)*1)&gt;1,0,1)</f>
        <v>0</v>
      </c>
    </row>
    <row r="5205" spans="1:25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9" t="str">
        <f>VLOOKUP(Таблица1[[#This Row],[Region]],Таблица5[],2,FALSE)</f>
        <v>Anna Andreadi</v>
      </c>
      <c r="W5205" s="19" t="str">
        <f>IFERROR(VLOOKUP(Таблица1[[#This Row],[Order ID]],Таблица4[],2,FALSE),"")</f>
        <v/>
      </c>
      <c r="X5205" s="19">
        <f>NOT(IFERROR(VLOOKUP(Таблица1[[#This Row],[Order ID]],Таблица4[],2,FALSE),0))*1</f>
        <v>1</v>
      </c>
      <c r="Y5205" s="19">
        <f>IF(SUMPRODUCT(($F$2:$F5205=F5205)*1)&gt;1,0,1)</f>
        <v>0</v>
      </c>
    </row>
    <row r="5206" spans="1:25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9" t="str">
        <f>VLOOKUP(Таблица1[[#This Row],[Region]],Таблица5[],2,FALSE)</f>
        <v>Chuck Magee</v>
      </c>
      <c r="W5206" s="19" t="str">
        <f>IFERROR(VLOOKUP(Таблица1[[#This Row],[Order ID]],Таблица4[],2,FALSE),"")</f>
        <v/>
      </c>
      <c r="X5206" s="19">
        <f>NOT(IFERROR(VLOOKUP(Таблица1[[#This Row],[Order ID]],Таблица4[],2,FALSE),0))*1</f>
        <v>1</v>
      </c>
      <c r="Y5206" s="19">
        <f>IF(SUMPRODUCT(($F$2:$F5206=F5206)*1)&gt;1,0,1)</f>
        <v>0</v>
      </c>
    </row>
    <row r="5207" spans="1:25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9" t="str">
        <f>VLOOKUP(Таблица1[[#This Row],[Region]],Таблица5[],2,FALSE)</f>
        <v>Chuck Magee</v>
      </c>
      <c r="W5207" s="19" t="str">
        <f>IFERROR(VLOOKUP(Таблица1[[#This Row],[Order ID]],Таблица4[],2,FALSE),"")</f>
        <v/>
      </c>
      <c r="X5207" s="19">
        <f>NOT(IFERROR(VLOOKUP(Таблица1[[#This Row],[Order ID]],Таблица4[],2,FALSE),0))*1</f>
        <v>1</v>
      </c>
      <c r="Y5207" s="19">
        <f>IF(SUMPRODUCT(($F$2:$F5207=F5207)*1)&gt;1,0,1)</f>
        <v>0</v>
      </c>
    </row>
    <row r="5208" spans="1:25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9" t="str">
        <f>VLOOKUP(Таблица1[[#This Row],[Region]],Таблица5[],2,FALSE)</f>
        <v>Chuck Magee</v>
      </c>
      <c r="W5208" s="19" t="str">
        <f>IFERROR(VLOOKUP(Таблица1[[#This Row],[Order ID]],Таблица4[],2,FALSE),"")</f>
        <v/>
      </c>
      <c r="X5208" s="19">
        <f>NOT(IFERROR(VLOOKUP(Таблица1[[#This Row],[Order ID]],Таблица4[],2,FALSE),0))*1</f>
        <v>1</v>
      </c>
      <c r="Y5208" s="19">
        <f>IF(SUMPRODUCT(($F$2:$F5208=F5208)*1)&gt;1,0,1)</f>
        <v>0</v>
      </c>
    </row>
    <row r="5209" spans="1:25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9" t="str">
        <f>VLOOKUP(Таблица1[[#This Row],[Region]],Таблица5[],2,FALSE)</f>
        <v>Chuck Magee</v>
      </c>
      <c r="W5209" s="19" t="str">
        <f>IFERROR(VLOOKUP(Таблица1[[#This Row],[Order ID]],Таблица4[],2,FALSE),"")</f>
        <v/>
      </c>
      <c r="X5209" s="19">
        <f>NOT(IFERROR(VLOOKUP(Таблица1[[#This Row],[Order ID]],Таблица4[],2,FALSE),0))*1</f>
        <v>1</v>
      </c>
      <c r="Y5209" s="19">
        <f>IF(SUMPRODUCT(($F$2:$F5209=F5209)*1)&gt;1,0,1)</f>
        <v>0</v>
      </c>
    </row>
    <row r="5210" spans="1:25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9" t="str">
        <f>VLOOKUP(Таблица1[[#This Row],[Region]],Таблица5[],2,FALSE)</f>
        <v>Chuck Magee</v>
      </c>
      <c r="W5210" s="19" t="str">
        <f>IFERROR(VLOOKUP(Таблица1[[#This Row],[Order ID]],Таблица4[],2,FALSE),"")</f>
        <v/>
      </c>
      <c r="X5210" s="19">
        <f>NOT(IFERROR(VLOOKUP(Таблица1[[#This Row],[Order ID]],Таблица4[],2,FALSE),0))*1</f>
        <v>1</v>
      </c>
      <c r="Y5210" s="19">
        <f>IF(SUMPRODUCT(($F$2:$F5210=F5210)*1)&gt;1,0,1)</f>
        <v>0</v>
      </c>
    </row>
    <row r="5211" spans="1:25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9" t="str">
        <f>VLOOKUP(Таблица1[[#This Row],[Region]],Таблица5[],2,FALSE)</f>
        <v>Chuck Magee</v>
      </c>
      <c r="W5211" s="19" t="str">
        <f>IFERROR(VLOOKUP(Таблица1[[#This Row],[Order ID]],Таблица4[],2,FALSE),"")</f>
        <v/>
      </c>
      <c r="X5211" s="19">
        <f>NOT(IFERROR(VLOOKUP(Таблица1[[#This Row],[Order ID]],Таблица4[],2,FALSE),0))*1</f>
        <v>1</v>
      </c>
      <c r="Y5211" s="19">
        <f>IF(SUMPRODUCT(($F$2:$F5211=F5211)*1)&gt;1,0,1)</f>
        <v>0</v>
      </c>
    </row>
    <row r="5212" spans="1:25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9" t="str">
        <f>VLOOKUP(Таблица1[[#This Row],[Region]],Таблица5[],2,FALSE)</f>
        <v>Chuck Magee</v>
      </c>
      <c r="W5212" s="19" t="str">
        <f>IFERROR(VLOOKUP(Таблица1[[#This Row],[Order ID]],Таблица4[],2,FALSE),"")</f>
        <v/>
      </c>
      <c r="X5212" s="19">
        <f>NOT(IFERROR(VLOOKUP(Таблица1[[#This Row],[Order ID]],Таблица4[],2,FALSE),0))*1</f>
        <v>1</v>
      </c>
      <c r="Y5212" s="19">
        <f>IF(SUMPRODUCT(($F$2:$F5212=F5212)*1)&gt;1,0,1)</f>
        <v>0</v>
      </c>
    </row>
    <row r="5213" spans="1:25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9" t="str">
        <f>VLOOKUP(Таблица1[[#This Row],[Region]],Таблица5[],2,FALSE)</f>
        <v>Chuck Magee</v>
      </c>
      <c r="W5213" s="19" t="str">
        <f>IFERROR(VLOOKUP(Таблица1[[#This Row],[Order ID]],Таблица4[],2,FALSE),"")</f>
        <v/>
      </c>
      <c r="X5213" s="19">
        <f>NOT(IFERROR(VLOOKUP(Таблица1[[#This Row],[Order ID]],Таблица4[],2,FALSE),0))*1</f>
        <v>1</v>
      </c>
      <c r="Y5213" s="19">
        <f>IF(SUMPRODUCT(($F$2:$F5213=F5213)*1)&gt;1,0,1)</f>
        <v>0</v>
      </c>
    </row>
    <row r="5214" spans="1:25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9" t="str">
        <f>VLOOKUP(Таблица1[[#This Row],[Region]],Таблица5[],2,FALSE)</f>
        <v>Anna Andreadi</v>
      </c>
      <c r="W5214" s="19" t="str">
        <f>IFERROR(VLOOKUP(Таблица1[[#This Row],[Order ID]],Таблица4[],2,FALSE),"")</f>
        <v/>
      </c>
      <c r="X5214" s="19">
        <f>NOT(IFERROR(VLOOKUP(Таблица1[[#This Row],[Order ID]],Таблица4[],2,FALSE),0))*1</f>
        <v>1</v>
      </c>
      <c r="Y5214" s="19">
        <f>IF(SUMPRODUCT(($F$2:$F5214=F5214)*1)&gt;1,0,1)</f>
        <v>0</v>
      </c>
    </row>
    <row r="5215" spans="1:25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9" t="str">
        <f>VLOOKUP(Таблица1[[#This Row],[Region]],Таблица5[],2,FALSE)</f>
        <v>Anna Andreadi</v>
      </c>
      <c r="W5215" s="19" t="str">
        <f>IFERROR(VLOOKUP(Таблица1[[#This Row],[Order ID]],Таблица4[],2,FALSE),"")</f>
        <v/>
      </c>
      <c r="X5215" s="19">
        <f>NOT(IFERROR(VLOOKUP(Таблица1[[#This Row],[Order ID]],Таблица4[],2,FALSE),0))*1</f>
        <v>1</v>
      </c>
      <c r="Y5215" s="19">
        <f>IF(SUMPRODUCT(($F$2:$F5215=F5215)*1)&gt;1,0,1)</f>
        <v>0</v>
      </c>
    </row>
    <row r="5216" spans="1:25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9" t="str">
        <f>VLOOKUP(Таблица1[[#This Row],[Region]],Таблица5[],2,FALSE)</f>
        <v>Anna Andreadi</v>
      </c>
      <c r="W5216" s="19" t="str">
        <f>IFERROR(VLOOKUP(Таблица1[[#This Row],[Order ID]],Таблица4[],2,FALSE),"")</f>
        <v/>
      </c>
      <c r="X5216" s="19">
        <f>NOT(IFERROR(VLOOKUP(Таблица1[[#This Row],[Order ID]],Таблица4[],2,FALSE),0))*1</f>
        <v>1</v>
      </c>
      <c r="Y5216" s="19">
        <f>IF(SUMPRODUCT(($F$2:$F5216=F5216)*1)&gt;1,0,1)</f>
        <v>0</v>
      </c>
    </row>
    <row r="5217" spans="1:25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9" t="str">
        <f>VLOOKUP(Таблица1[[#This Row],[Region]],Таблица5[],2,FALSE)</f>
        <v>Anna Andreadi</v>
      </c>
      <c r="W5217" s="19" t="str">
        <f>IFERROR(VLOOKUP(Таблица1[[#This Row],[Order ID]],Таблица4[],2,FALSE),"")</f>
        <v/>
      </c>
      <c r="X5217" s="19">
        <f>NOT(IFERROR(VLOOKUP(Таблица1[[#This Row],[Order ID]],Таблица4[],2,FALSE),0))*1</f>
        <v>1</v>
      </c>
      <c r="Y5217" s="19">
        <f>IF(SUMPRODUCT(($F$2:$F5217=F5217)*1)&gt;1,0,1)</f>
        <v>0</v>
      </c>
    </row>
    <row r="5218" spans="1:25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9" t="str">
        <f>VLOOKUP(Таблица1[[#This Row],[Region]],Таблица5[],2,FALSE)</f>
        <v>Kelly Williams</v>
      </c>
      <c r="W5218" s="19" t="str">
        <f>IFERROR(VLOOKUP(Таблица1[[#This Row],[Order ID]],Таблица4[],2,FALSE),"")</f>
        <v/>
      </c>
      <c r="X5218" s="19">
        <f>NOT(IFERROR(VLOOKUP(Таблица1[[#This Row],[Order ID]],Таблица4[],2,FALSE),0))*1</f>
        <v>1</v>
      </c>
      <c r="Y5218" s="19">
        <f>IF(SUMPRODUCT(($F$2:$F5218=F5218)*1)&gt;1,0,1)</f>
        <v>0</v>
      </c>
    </row>
    <row r="5219" spans="1:25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9" t="str">
        <f>VLOOKUP(Таблица1[[#This Row],[Region]],Таблица5[],2,FALSE)</f>
        <v>Anna Andreadi</v>
      </c>
      <c r="W5219" s="19" t="str">
        <f>IFERROR(VLOOKUP(Таблица1[[#This Row],[Order ID]],Таблица4[],2,FALSE),"")</f>
        <v/>
      </c>
      <c r="X5219" s="19">
        <f>NOT(IFERROR(VLOOKUP(Таблица1[[#This Row],[Order ID]],Таблица4[],2,FALSE),0))*1</f>
        <v>1</v>
      </c>
      <c r="Y5219" s="19">
        <f>IF(SUMPRODUCT(($F$2:$F5219=F5219)*1)&gt;1,0,1)</f>
        <v>0</v>
      </c>
    </row>
    <row r="5220" spans="1:25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9" t="str">
        <f>VLOOKUP(Таблица1[[#This Row],[Region]],Таблица5[],2,FALSE)</f>
        <v>Chuck Magee</v>
      </c>
      <c r="W5220" s="19" t="str">
        <f>IFERROR(VLOOKUP(Таблица1[[#This Row],[Order ID]],Таблица4[],2,FALSE),"")</f>
        <v/>
      </c>
      <c r="X5220" s="19">
        <f>NOT(IFERROR(VLOOKUP(Таблица1[[#This Row],[Order ID]],Таблица4[],2,FALSE),0))*1</f>
        <v>1</v>
      </c>
      <c r="Y5220" s="19">
        <f>IF(SUMPRODUCT(($F$2:$F5220=F5220)*1)&gt;1,0,1)</f>
        <v>0</v>
      </c>
    </row>
    <row r="5221" spans="1:25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9" t="str">
        <f>VLOOKUP(Таблица1[[#This Row],[Region]],Таблица5[],2,FALSE)</f>
        <v>Kelly Williams</v>
      </c>
      <c r="W5221" s="19" t="str">
        <f>IFERROR(VLOOKUP(Таблица1[[#This Row],[Order ID]],Таблица4[],2,FALSE),"")</f>
        <v/>
      </c>
      <c r="X5221" s="19">
        <f>NOT(IFERROR(VLOOKUP(Таблица1[[#This Row],[Order ID]],Таблица4[],2,FALSE),0))*1</f>
        <v>1</v>
      </c>
      <c r="Y5221" s="19">
        <f>IF(SUMPRODUCT(($F$2:$F5221=F5221)*1)&gt;1,0,1)</f>
        <v>0</v>
      </c>
    </row>
    <row r="5222" spans="1:25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9" t="str">
        <f>VLOOKUP(Таблица1[[#This Row],[Region]],Таблица5[],2,FALSE)</f>
        <v>Kelly Williams</v>
      </c>
      <c r="W5222" s="19" t="str">
        <f>IFERROR(VLOOKUP(Таблица1[[#This Row],[Order ID]],Таблица4[],2,FALSE),"")</f>
        <v/>
      </c>
      <c r="X5222" s="19">
        <f>NOT(IFERROR(VLOOKUP(Таблица1[[#This Row],[Order ID]],Таблица4[],2,FALSE),0))*1</f>
        <v>1</v>
      </c>
      <c r="Y5222" s="19">
        <f>IF(SUMPRODUCT(($F$2:$F5222=F5222)*1)&gt;1,0,1)</f>
        <v>0</v>
      </c>
    </row>
    <row r="5223" spans="1:25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9" t="str">
        <f>VLOOKUP(Таблица1[[#This Row],[Region]],Таблица5[],2,FALSE)</f>
        <v>Kelly Williams</v>
      </c>
      <c r="W5223" s="19" t="str">
        <f>IFERROR(VLOOKUP(Таблица1[[#This Row],[Order ID]],Таблица4[],2,FALSE),"")</f>
        <v/>
      </c>
      <c r="X5223" s="19">
        <f>NOT(IFERROR(VLOOKUP(Таблица1[[#This Row],[Order ID]],Таблица4[],2,FALSE),0))*1</f>
        <v>1</v>
      </c>
      <c r="Y5223" s="19">
        <f>IF(SUMPRODUCT(($F$2:$F5223=F5223)*1)&gt;1,0,1)</f>
        <v>0</v>
      </c>
    </row>
    <row r="5224" spans="1:25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9" t="str">
        <f>VLOOKUP(Таблица1[[#This Row],[Region]],Таблица5[],2,FALSE)</f>
        <v>Kelly Williams</v>
      </c>
      <c r="W5224" s="19" t="str">
        <f>IFERROR(VLOOKUP(Таблица1[[#This Row],[Order ID]],Таблица4[],2,FALSE),"")</f>
        <v/>
      </c>
      <c r="X5224" s="19">
        <f>NOT(IFERROR(VLOOKUP(Таблица1[[#This Row],[Order ID]],Таблица4[],2,FALSE),0))*1</f>
        <v>1</v>
      </c>
      <c r="Y5224" s="19">
        <f>IF(SUMPRODUCT(($F$2:$F5224=F5224)*1)&gt;1,0,1)</f>
        <v>0</v>
      </c>
    </row>
    <row r="5225" spans="1:25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9" t="str">
        <f>VLOOKUP(Таблица1[[#This Row],[Region]],Таблица5[],2,FALSE)</f>
        <v>Kelly Williams</v>
      </c>
      <c r="W5225" s="19" t="str">
        <f>IFERROR(VLOOKUP(Таблица1[[#This Row],[Order ID]],Таблица4[],2,FALSE),"")</f>
        <v/>
      </c>
      <c r="X5225" s="19">
        <f>NOT(IFERROR(VLOOKUP(Таблица1[[#This Row],[Order ID]],Таблица4[],2,FALSE),0))*1</f>
        <v>1</v>
      </c>
      <c r="Y5225" s="19">
        <f>IF(SUMPRODUCT(($F$2:$F5225=F5225)*1)&gt;1,0,1)</f>
        <v>0</v>
      </c>
    </row>
    <row r="5226" spans="1:25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9" t="str">
        <f>VLOOKUP(Таблица1[[#This Row],[Region]],Таблица5[],2,FALSE)</f>
        <v>Anna Andreadi</v>
      </c>
      <c r="W5226" s="19" t="str">
        <f>IFERROR(VLOOKUP(Таблица1[[#This Row],[Order ID]],Таблица4[],2,FALSE),"")</f>
        <v/>
      </c>
      <c r="X5226" s="19">
        <f>NOT(IFERROR(VLOOKUP(Таблица1[[#This Row],[Order ID]],Таблица4[],2,FALSE),0))*1</f>
        <v>1</v>
      </c>
      <c r="Y5226" s="19">
        <f>IF(SUMPRODUCT(($F$2:$F5226=F5226)*1)&gt;1,0,1)</f>
        <v>0</v>
      </c>
    </row>
    <row r="5227" spans="1:25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9" t="str">
        <f>VLOOKUP(Таблица1[[#This Row],[Region]],Таблица5[],2,FALSE)</f>
        <v>Chuck Magee</v>
      </c>
      <c r="W5227" s="19" t="str">
        <f>IFERROR(VLOOKUP(Таблица1[[#This Row],[Order ID]],Таблица4[],2,FALSE),"")</f>
        <v/>
      </c>
      <c r="X5227" s="19">
        <f>NOT(IFERROR(VLOOKUP(Таблица1[[#This Row],[Order ID]],Таблица4[],2,FALSE),0))*1</f>
        <v>1</v>
      </c>
      <c r="Y5227" s="19">
        <f>IF(SUMPRODUCT(($F$2:$F5227=F5227)*1)&gt;1,0,1)</f>
        <v>0</v>
      </c>
    </row>
    <row r="5228" spans="1:25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9" t="str">
        <f>VLOOKUP(Таблица1[[#This Row],[Region]],Таблица5[],2,FALSE)</f>
        <v>Chuck Magee</v>
      </c>
      <c r="W5228" s="19" t="str">
        <f>IFERROR(VLOOKUP(Таблица1[[#This Row],[Order ID]],Таблица4[],2,FALSE),"")</f>
        <v/>
      </c>
      <c r="X5228" s="19">
        <f>NOT(IFERROR(VLOOKUP(Таблица1[[#This Row],[Order ID]],Таблица4[],2,FALSE),0))*1</f>
        <v>1</v>
      </c>
      <c r="Y5228" s="19">
        <f>IF(SUMPRODUCT(($F$2:$F5228=F5228)*1)&gt;1,0,1)</f>
        <v>0</v>
      </c>
    </row>
    <row r="5229" spans="1:25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9" t="str">
        <f>VLOOKUP(Таблица1[[#This Row],[Region]],Таблица5[],2,FALSE)</f>
        <v>Chuck Magee</v>
      </c>
      <c r="W5229" s="19" t="str">
        <f>IFERROR(VLOOKUP(Таблица1[[#This Row],[Order ID]],Таблица4[],2,FALSE),"")</f>
        <v/>
      </c>
      <c r="X5229" s="19">
        <f>NOT(IFERROR(VLOOKUP(Таблица1[[#This Row],[Order ID]],Таблица4[],2,FALSE),0))*1</f>
        <v>1</v>
      </c>
      <c r="Y5229" s="19">
        <f>IF(SUMPRODUCT(($F$2:$F5229=F5229)*1)&gt;1,0,1)</f>
        <v>0</v>
      </c>
    </row>
    <row r="5230" spans="1:25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9" t="str">
        <f>VLOOKUP(Таблица1[[#This Row],[Region]],Таблица5[],2,FALSE)</f>
        <v>Anna Andreadi</v>
      </c>
      <c r="W5230" s="19" t="str">
        <f>IFERROR(VLOOKUP(Таблица1[[#This Row],[Order ID]],Таблица4[],2,FALSE),"")</f>
        <v/>
      </c>
      <c r="X5230" s="19">
        <f>NOT(IFERROR(VLOOKUP(Таблица1[[#This Row],[Order ID]],Таблица4[],2,FALSE),0))*1</f>
        <v>1</v>
      </c>
      <c r="Y5230" s="19">
        <f>IF(SUMPRODUCT(($F$2:$F5230=F5230)*1)&gt;1,0,1)</f>
        <v>0</v>
      </c>
    </row>
    <row r="5231" spans="1:25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9" t="str">
        <f>VLOOKUP(Таблица1[[#This Row],[Region]],Таблица5[],2,FALSE)</f>
        <v>Anna Andreadi</v>
      </c>
      <c r="W5231" s="19" t="str">
        <f>IFERROR(VLOOKUP(Таблица1[[#This Row],[Order ID]],Таблица4[],2,FALSE),"")</f>
        <v/>
      </c>
      <c r="X5231" s="19">
        <f>NOT(IFERROR(VLOOKUP(Таблица1[[#This Row],[Order ID]],Таблица4[],2,FALSE),0))*1</f>
        <v>1</v>
      </c>
      <c r="Y5231" s="19">
        <f>IF(SUMPRODUCT(($F$2:$F5231=F5231)*1)&gt;1,0,1)</f>
        <v>0</v>
      </c>
    </row>
    <row r="5232" spans="1:25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9" t="str">
        <f>VLOOKUP(Таблица1[[#This Row],[Region]],Таблица5[],2,FALSE)</f>
        <v>Anna Andreadi</v>
      </c>
      <c r="W5232" s="19" t="str">
        <f>IFERROR(VLOOKUP(Таблица1[[#This Row],[Order ID]],Таблица4[],2,FALSE),"")</f>
        <v/>
      </c>
      <c r="X5232" s="19">
        <f>NOT(IFERROR(VLOOKUP(Таблица1[[#This Row],[Order ID]],Таблица4[],2,FALSE),0))*1</f>
        <v>1</v>
      </c>
      <c r="Y5232" s="19">
        <f>IF(SUMPRODUCT(($F$2:$F5232=F5232)*1)&gt;1,0,1)</f>
        <v>0</v>
      </c>
    </row>
    <row r="5233" spans="1:25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9" t="str">
        <f>VLOOKUP(Таблица1[[#This Row],[Region]],Таблица5[],2,FALSE)</f>
        <v>Anna Andreadi</v>
      </c>
      <c r="W5233" s="19" t="str">
        <f>IFERROR(VLOOKUP(Таблица1[[#This Row],[Order ID]],Таблица4[],2,FALSE),"")</f>
        <v/>
      </c>
      <c r="X5233" s="19">
        <f>NOT(IFERROR(VLOOKUP(Таблица1[[#This Row],[Order ID]],Таблица4[],2,FALSE),0))*1</f>
        <v>1</v>
      </c>
      <c r="Y5233" s="19">
        <f>IF(SUMPRODUCT(($F$2:$F5233=F5233)*1)&gt;1,0,1)</f>
        <v>0</v>
      </c>
    </row>
    <row r="5234" spans="1:25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9" t="str">
        <f>VLOOKUP(Таблица1[[#This Row],[Region]],Таблица5[],2,FALSE)</f>
        <v>Anna Andreadi</v>
      </c>
      <c r="W5234" s="19" t="str">
        <f>IFERROR(VLOOKUP(Таблица1[[#This Row],[Order ID]],Таблица4[],2,FALSE),"")</f>
        <v/>
      </c>
      <c r="X5234" s="19">
        <f>NOT(IFERROR(VLOOKUP(Таблица1[[#This Row],[Order ID]],Таблица4[],2,FALSE),0))*1</f>
        <v>1</v>
      </c>
      <c r="Y5234" s="19">
        <f>IF(SUMPRODUCT(($F$2:$F5234=F5234)*1)&gt;1,0,1)</f>
        <v>0</v>
      </c>
    </row>
    <row r="5235" spans="1:25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9" t="str">
        <f>VLOOKUP(Таблица1[[#This Row],[Region]],Таблица5[],2,FALSE)</f>
        <v>Cassandra Brandow</v>
      </c>
      <c r="W5235" s="19" t="str">
        <f>IFERROR(VLOOKUP(Таблица1[[#This Row],[Order ID]],Таблица4[],2,FALSE),"")</f>
        <v/>
      </c>
      <c r="X5235" s="19">
        <f>NOT(IFERROR(VLOOKUP(Таблица1[[#This Row],[Order ID]],Таблица4[],2,FALSE),0))*1</f>
        <v>1</v>
      </c>
      <c r="Y5235" s="19">
        <f>IF(SUMPRODUCT(($F$2:$F5235=F5235)*1)&gt;1,0,1)</f>
        <v>0</v>
      </c>
    </row>
    <row r="5236" spans="1:25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9" t="str">
        <f>VLOOKUP(Таблица1[[#This Row],[Region]],Таблица5[],2,FALSE)</f>
        <v>Anna Andreadi</v>
      </c>
      <c r="W5236" s="19" t="str">
        <f>IFERROR(VLOOKUP(Таблица1[[#This Row],[Order ID]],Таблица4[],2,FALSE),"")</f>
        <v/>
      </c>
      <c r="X5236" s="19">
        <f>NOT(IFERROR(VLOOKUP(Таблица1[[#This Row],[Order ID]],Таблица4[],2,FALSE),0))*1</f>
        <v>1</v>
      </c>
      <c r="Y5236" s="19">
        <f>IF(SUMPRODUCT(($F$2:$F5236=F5236)*1)&gt;1,0,1)</f>
        <v>0</v>
      </c>
    </row>
    <row r="5237" spans="1:25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9" t="str">
        <f>VLOOKUP(Таблица1[[#This Row],[Region]],Таблица5[],2,FALSE)</f>
        <v>Kelly Williams</v>
      </c>
      <c r="W5237" s="19" t="str">
        <f>IFERROR(VLOOKUP(Таблица1[[#This Row],[Order ID]],Таблица4[],2,FALSE),"")</f>
        <v/>
      </c>
      <c r="X5237" s="19">
        <f>NOT(IFERROR(VLOOKUP(Таблица1[[#This Row],[Order ID]],Таблица4[],2,FALSE),0))*1</f>
        <v>1</v>
      </c>
      <c r="Y5237" s="19">
        <f>IF(SUMPRODUCT(($F$2:$F5237=F5237)*1)&gt;1,0,1)</f>
        <v>0</v>
      </c>
    </row>
    <row r="5238" spans="1:25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9" t="str">
        <f>VLOOKUP(Таблица1[[#This Row],[Region]],Таблица5[],2,FALSE)</f>
        <v>Chuck Magee</v>
      </c>
      <c r="W5238" s="19">
        <f>IFERROR(VLOOKUP(Таблица1[[#This Row],[Order ID]],Таблица4[],2,FALSE),"")</f>
        <v>1</v>
      </c>
      <c r="X5238" s="19">
        <f>NOT(IFERROR(VLOOKUP(Таблица1[[#This Row],[Order ID]],Таблица4[],2,FALSE),0))*1</f>
        <v>0</v>
      </c>
      <c r="Y5238" s="19">
        <f>IF(SUMPRODUCT(($F$2:$F5238=F5238)*1)&gt;1,0,1)</f>
        <v>0</v>
      </c>
    </row>
    <row r="5239" spans="1:25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9" t="str">
        <f>VLOOKUP(Таблица1[[#This Row],[Region]],Таблица5[],2,FALSE)</f>
        <v>Chuck Magee</v>
      </c>
      <c r="W5239" s="19">
        <f>IFERROR(VLOOKUP(Таблица1[[#This Row],[Order ID]],Таблица4[],2,FALSE),"")</f>
        <v>1</v>
      </c>
      <c r="X5239" s="19">
        <f>NOT(IFERROR(VLOOKUP(Таблица1[[#This Row],[Order ID]],Таблица4[],2,FALSE),0))*1</f>
        <v>0</v>
      </c>
      <c r="Y5239" s="19">
        <f>IF(SUMPRODUCT(($F$2:$F5239=F5239)*1)&gt;1,0,1)</f>
        <v>0</v>
      </c>
    </row>
    <row r="5240" spans="1:25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9" t="str">
        <f>VLOOKUP(Таблица1[[#This Row],[Region]],Таблица5[],2,FALSE)</f>
        <v>Chuck Magee</v>
      </c>
      <c r="W5240" s="19">
        <f>IFERROR(VLOOKUP(Таблица1[[#This Row],[Order ID]],Таблица4[],2,FALSE),"")</f>
        <v>1</v>
      </c>
      <c r="X5240" s="19">
        <f>NOT(IFERROR(VLOOKUP(Таблица1[[#This Row],[Order ID]],Таблица4[],2,FALSE),0))*1</f>
        <v>0</v>
      </c>
      <c r="Y5240" s="19">
        <f>IF(SUMPRODUCT(($F$2:$F5240=F5240)*1)&gt;1,0,1)</f>
        <v>0</v>
      </c>
    </row>
    <row r="5241" spans="1:25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9" t="str">
        <f>VLOOKUP(Таблица1[[#This Row],[Region]],Таблица5[],2,FALSE)</f>
        <v>Anna Andreadi</v>
      </c>
      <c r="W5241" s="19" t="str">
        <f>IFERROR(VLOOKUP(Таблица1[[#This Row],[Order ID]],Таблица4[],2,FALSE),"")</f>
        <v/>
      </c>
      <c r="X5241" s="19">
        <f>NOT(IFERROR(VLOOKUP(Таблица1[[#This Row],[Order ID]],Таблица4[],2,FALSE),0))*1</f>
        <v>1</v>
      </c>
      <c r="Y5241" s="19">
        <f>IF(SUMPRODUCT(($F$2:$F5241=F5241)*1)&gt;1,0,1)</f>
        <v>0</v>
      </c>
    </row>
    <row r="5242" spans="1:25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9" t="str">
        <f>VLOOKUP(Таблица1[[#This Row],[Region]],Таблица5[],2,FALSE)</f>
        <v>Anna Andreadi</v>
      </c>
      <c r="W5242" s="19" t="str">
        <f>IFERROR(VLOOKUP(Таблица1[[#This Row],[Order ID]],Таблица4[],2,FALSE),"")</f>
        <v/>
      </c>
      <c r="X5242" s="19">
        <f>NOT(IFERROR(VLOOKUP(Таблица1[[#This Row],[Order ID]],Таблица4[],2,FALSE),0))*1</f>
        <v>1</v>
      </c>
      <c r="Y5242" s="19">
        <f>IF(SUMPRODUCT(($F$2:$F5242=F5242)*1)&gt;1,0,1)</f>
        <v>0</v>
      </c>
    </row>
    <row r="5243" spans="1:25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9" t="str">
        <f>VLOOKUP(Таблица1[[#This Row],[Region]],Таблица5[],2,FALSE)</f>
        <v>Anna Andreadi</v>
      </c>
      <c r="W5243" s="19" t="str">
        <f>IFERROR(VLOOKUP(Таблица1[[#This Row],[Order ID]],Таблица4[],2,FALSE),"")</f>
        <v/>
      </c>
      <c r="X5243" s="19">
        <f>NOT(IFERROR(VLOOKUP(Таблица1[[#This Row],[Order ID]],Таблица4[],2,FALSE),0))*1</f>
        <v>1</v>
      </c>
      <c r="Y5243" s="19">
        <f>IF(SUMPRODUCT(($F$2:$F5243=F5243)*1)&gt;1,0,1)</f>
        <v>0</v>
      </c>
    </row>
    <row r="5244" spans="1:25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9" t="str">
        <f>VLOOKUP(Таблица1[[#This Row],[Region]],Таблица5[],2,FALSE)</f>
        <v>Kelly Williams</v>
      </c>
      <c r="W5244" s="19" t="str">
        <f>IFERROR(VLOOKUP(Таблица1[[#This Row],[Order ID]],Таблица4[],2,FALSE),"")</f>
        <v/>
      </c>
      <c r="X5244" s="19">
        <f>NOT(IFERROR(VLOOKUP(Таблица1[[#This Row],[Order ID]],Таблица4[],2,FALSE),0))*1</f>
        <v>1</v>
      </c>
      <c r="Y5244" s="19">
        <f>IF(SUMPRODUCT(($F$2:$F5244=F5244)*1)&gt;1,0,1)</f>
        <v>0</v>
      </c>
    </row>
    <row r="5245" spans="1:25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9" t="str">
        <f>VLOOKUP(Таблица1[[#This Row],[Region]],Таблица5[],2,FALSE)</f>
        <v>Cassandra Brandow</v>
      </c>
      <c r="W5245" s="19" t="str">
        <f>IFERROR(VLOOKUP(Таблица1[[#This Row],[Order ID]],Таблица4[],2,FALSE),"")</f>
        <v/>
      </c>
      <c r="X5245" s="19">
        <f>NOT(IFERROR(VLOOKUP(Таблица1[[#This Row],[Order ID]],Таблица4[],2,FALSE),0))*1</f>
        <v>1</v>
      </c>
      <c r="Y5245" s="19">
        <f>IF(SUMPRODUCT(($F$2:$F5245=F5245)*1)&gt;1,0,1)</f>
        <v>0</v>
      </c>
    </row>
    <row r="5246" spans="1:25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9" t="str">
        <f>VLOOKUP(Таблица1[[#This Row],[Region]],Таблица5[],2,FALSE)</f>
        <v>Anna Andreadi</v>
      </c>
      <c r="W5246" s="19" t="str">
        <f>IFERROR(VLOOKUP(Таблица1[[#This Row],[Order ID]],Таблица4[],2,FALSE),"")</f>
        <v/>
      </c>
      <c r="X5246" s="19">
        <f>NOT(IFERROR(VLOOKUP(Таблица1[[#This Row],[Order ID]],Таблица4[],2,FALSE),0))*1</f>
        <v>1</v>
      </c>
      <c r="Y5246" s="19">
        <f>IF(SUMPRODUCT(($F$2:$F5246=F5246)*1)&gt;1,0,1)</f>
        <v>0</v>
      </c>
    </row>
    <row r="5247" spans="1:25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9" t="str">
        <f>VLOOKUP(Таблица1[[#This Row],[Region]],Таблица5[],2,FALSE)</f>
        <v>Anna Andreadi</v>
      </c>
      <c r="W5247" s="19" t="str">
        <f>IFERROR(VLOOKUP(Таблица1[[#This Row],[Order ID]],Таблица4[],2,FALSE),"")</f>
        <v/>
      </c>
      <c r="X5247" s="19">
        <f>NOT(IFERROR(VLOOKUP(Таблица1[[#This Row],[Order ID]],Таблица4[],2,FALSE),0))*1</f>
        <v>1</v>
      </c>
      <c r="Y5247" s="19">
        <f>IF(SUMPRODUCT(($F$2:$F5247=F5247)*1)&gt;1,0,1)</f>
        <v>0</v>
      </c>
    </row>
    <row r="5248" spans="1:25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9" t="str">
        <f>VLOOKUP(Таблица1[[#This Row],[Region]],Таблица5[],2,FALSE)</f>
        <v>Anna Andreadi</v>
      </c>
      <c r="W5248" s="19" t="str">
        <f>IFERROR(VLOOKUP(Таблица1[[#This Row],[Order ID]],Таблица4[],2,FALSE),"")</f>
        <v/>
      </c>
      <c r="X5248" s="19">
        <f>NOT(IFERROR(VLOOKUP(Таблица1[[#This Row],[Order ID]],Таблица4[],2,FALSE),0))*1</f>
        <v>1</v>
      </c>
      <c r="Y5248" s="19">
        <f>IF(SUMPRODUCT(($F$2:$F5248=F5248)*1)&gt;1,0,1)</f>
        <v>0</v>
      </c>
    </row>
    <row r="5249" spans="1:25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9" t="str">
        <f>VLOOKUP(Таблица1[[#This Row],[Region]],Таблица5[],2,FALSE)</f>
        <v>Kelly Williams</v>
      </c>
      <c r="W5249" s="19" t="str">
        <f>IFERROR(VLOOKUP(Таблица1[[#This Row],[Order ID]],Таблица4[],2,FALSE),"")</f>
        <v/>
      </c>
      <c r="X5249" s="19">
        <f>NOT(IFERROR(VLOOKUP(Таблица1[[#This Row],[Order ID]],Таблица4[],2,FALSE),0))*1</f>
        <v>1</v>
      </c>
      <c r="Y5249" s="19">
        <f>IF(SUMPRODUCT(($F$2:$F5249=F5249)*1)&gt;1,0,1)</f>
        <v>0</v>
      </c>
    </row>
    <row r="5250" spans="1:25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9" t="str">
        <f>VLOOKUP(Таблица1[[#This Row],[Region]],Таблица5[],2,FALSE)</f>
        <v>Anna Andreadi</v>
      </c>
      <c r="W5250" s="19" t="str">
        <f>IFERROR(VLOOKUP(Таблица1[[#This Row],[Order ID]],Таблица4[],2,FALSE),"")</f>
        <v/>
      </c>
      <c r="X5250" s="19">
        <f>NOT(IFERROR(VLOOKUP(Таблица1[[#This Row],[Order ID]],Таблица4[],2,FALSE),0))*1</f>
        <v>1</v>
      </c>
      <c r="Y5250" s="19">
        <f>IF(SUMPRODUCT(($F$2:$F5250=F5250)*1)&gt;1,0,1)</f>
        <v>0</v>
      </c>
    </row>
    <row r="5251" spans="1:25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9" t="str">
        <f>VLOOKUP(Таблица1[[#This Row],[Region]],Таблица5[],2,FALSE)</f>
        <v>Chuck Magee</v>
      </c>
      <c r="W5251" s="19" t="str">
        <f>IFERROR(VLOOKUP(Таблица1[[#This Row],[Order ID]],Таблица4[],2,FALSE),"")</f>
        <v/>
      </c>
      <c r="X5251" s="19">
        <f>NOT(IFERROR(VLOOKUP(Таблица1[[#This Row],[Order ID]],Таблица4[],2,FALSE),0))*1</f>
        <v>1</v>
      </c>
      <c r="Y5251" s="19">
        <f>IF(SUMPRODUCT(($F$2:$F5251=F5251)*1)&gt;1,0,1)</f>
        <v>0</v>
      </c>
    </row>
    <row r="5252" spans="1:25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9" t="str">
        <f>VLOOKUP(Таблица1[[#This Row],[Region]],Таблица5[],2,FALSE)</f>
        <v>Cassandra Brandow</v>
      </c>
      <c r="W5252" s="19" t="str">
        <f>IFERROR(VLOOKUP(Таблица1[[#This Row],[Order ID]],Таблица4[],2,FALSE),"")</f>
        <v/>
      </c>
      <c r="X5252" s="19">
        <f>NOT(IFERROR(VLOOKUP(Таблица1[[#This Row],[Order ID]],Таблица4[],2,FALSE),0))*1</f>
        <v>1</v>
      </c>
      <c r="Y5252" s="19">
        <f>IF(SUMPRODUCT(($F$2:$F5252=F5252)*1)&gt;1,0,1)</f>
        <v>0</v>
      </c>
    </row>
    <row r="5253" spans="1:25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9" t="str">
        <f>VLOOKUP(Таблица1[[#This Row],[Region]],Таблица5[],2,FALSE)</f>
        <v>Cassandra Brandow</v>
      </c>
      <c r="W5253" s="19" t="str">
        <f>IFERROR(VLOOKUP(Таблица1[[#This Row],[Order ID]],Таблица4[],2,FALSE),"")</f>
        <v/>
      </c>
      <c r="X5253" s="19">
        <f>NOT(IFERROR(VLOOKUP(Таблица1[[#This Row],[Order ID]],Таблица4[],2,FALSE),0))*1</f>
        <v>1</v>
      </c>
      <c r="Y5253" s="19">
        <f>IF(SUMPRODUCT(($F$2:$F5253=F5253)*1)&gt;1,0,1)</f>
        <v>0</v>
      </c>
    </row>
    <row r="5254" spans="1:25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9" t="str">
        <f>VLOOKUP(Таблица1[[#This Row],[Region]],Таблица5[],2,FALSE)</f>
        <v>Cassandra Brandow</v>
      </c>
      <c r="W5254" s="19" t="str">
        <f>IFERROR(VLOOKUP(Таблица1[[#This Row],[Order ID]],Таблица4[],2,FALSE),"")</f>
        <v/>
      </c>
      <c r="X5254" s="19">
        <f>NOT(IFERROR(VLOOKUP(Таблица1[[#This Row],[Order ID]],Таблица4[],2,FALSE),0))*1</f>
        <v>1</v>
      </c>
      <c r="Y5254" s="19">
        <f>IF(SUMPRODUCT(($F$2:$F5254=F5254)*1)&gt;1,0,1)</f>
        <v>0</v>
      </c>
    </row>
    <row r="5255" spans="1:25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9" t="str">
        <f>VLOOKUP(Таблица1[[#This Row],[Region]],Таблица5[],2,FALSE)</f>
        <v>Anna Andreadi</v>
      </c>
      <c r="W5255" s="19" t="str">
        <f>IFERROR(VLOOKUP(Таблица1[[#This Row],[Order ID]],Таблица4[],2,FALSE),"")</f>
        <v/>
      </c>
      <c r="X5255" s="19">
        <f>NOT(IFERROR(VLOOKUP(Таблица1[[#This Row],[Order ID]],Таблица4[],2,FALSE),0))*1</f>
        <v>1</v>
      </c>
      <c r="Y5255" s="19">
        <f>IF(SUMPRODUCT(($F$2:$F5255=F5255)*1)&gt;1,0,1)</f>
        <v>0</v>
      </c>
    </row>
    <row r="5256" spans="1:25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9" t="str">
        <f>VLOOKUP(Таблица1[[#This Row],[Region]],Таблица5[],2,FALSE)</f>
        <v>Chuck Magee</v>
      </c>
      <c r="W5256" s="19" t="str">
        <f>IFERROR(VLOOKUP(Таблица1[[#This Row],[Order ID]],Таблица4[],2,FALSE),"")</f>
        <v/>
      </c>
      <c r="X5256" s="19">
        <f>NOT(IFERROR(VLOOKUP(Таблица1[[#This Row],[Order ID]],Таблица4[],2,FALSE),0))*1</f>
        <v>1</v>
      </c>
      <c r="Y5256" s="19">
        <f>IF(SUMPRODUCT(($F$2:$F5256=F5256)*1)&gt;1,0,1)</f>
        <v>0</v>
      </c>
    </row>
    <row r="5257" spans="1:25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9" t="str">
        <f>VLOOKUP(Таблица1[[#This Row],[Region]],Таблица5[],2,FALSE)</f>
        <v>Chuck Magee</v>
      </c>
      <c r="W5257" s="19" t="str">
        <f>IFERROR(VLOOKUP(Таблица1[[#This Row],[Order ID]],Таблица4[],2,FALSE),"")</f>
        <v/>
      </c>
      <c r="X5257" s="19">
        <f>NOT(IFERROR(VLOOKUP(Таблица1[[#This Row],[Order ID]],Таблица4[],2,FALSE),0))*1</f>
        <v>1</v>
      </c>
      <c r="Y5257" s="19">
        <f>IF(SUMPRODUCT(($F$2:$F5257=F5257)*1)&gt;1,0,1)</f>
        <v>0</v>
      </c>
    </row>
    <row r="5258" spans="1:25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9" t="str">
        <f>VLOOKUP(Таблица1[[#This Row],[Region]],Таблица5[],2,FALSE)</f>
        <v>Kelly Williams</v>
      </c>
      <c r="W5258" s="19" t="str">
        <f>IFERROR(VLOOKUP(Таблица1[[#This Row],[Order ID]],Таблица4[],2,FALSE),"")</f>
        <v/>
      </c>
      <c r="X5258" s="19">
        <f>NOT(IFERROR(VLOOKUP(Таблица1[[#This Row],[Order ID]],Таблица4[],2,FALSE),0))*1</f>
        <v>1</v>
      </c>
      <c r="Y5258" s="19">
        <f>IF(SUMPRODUCT(($F$2:$F5258=F5258)*1)&gt;1,0,1)</f>
        <v>0</v>
      </c>
    </row>
    <row r="5259" spans="1:25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9" t="str">
        <f>VLOOKUP(Таблица1[[#This Row],[Region]],Таблица5[],2,FALSE)</f>
        <v>Anna Andreadi</v>
      </c>
      <c r="W5259" s="19" t="str">
        <f>IFERROR(VLOOKUP(Таблица1[[#This Row],[Order ID]],Таблица4[],2,FALSE),"")</f>
        <v/>
      </c>
      <c r="X5259" s="19">
        <f>NOT(IFERROR(VLOOKUP(Таблица1[[#This Row],[Order ID]],Таблица4[],2,FALSE),0))*1</f>
        <v>1</v>
      </c>
      <c r="Y5259" s="19">
        <f>IF(SUMPRODUCT(($F$2:$F5259=F5259)*1)&gt;1,0,1)</f>
        <v>0</v>
      </c>
    </row>
    <row r="5260" spans="1:25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9" t="str">
        <f>VLOOKUP(Таблица1[[#This Row],[Region]],Таблица5[],2,FALSE)</f>
        <v>Anna Andreadi</v>
      </c>
      <c r="W5260" s="19" t="str">
        <f>IFERROR(VLOOKUP(Таблица1[[#This Row],[Order ID]],Таблица4[],2,FALSE),"")</f>
        <v/>
      </c>
      <c r="X5260" s="19">
        <f>NOT(IFERROR(VLOOKUP(Таблица1[[#This Row],[Order ID]],Таблица4[],2,FALSE),0))*1</f>
        <v>1</v>
      </c>
      <c r="Y5260" s="19">
        <f>IF(SUMPRODUCT(($F$2:$F5260=F5260)*1)&gt;1,0,1)</f>
        <v>0</v>
      </c>
    </row>
    <row r="5261" spans="1:25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9" t="str">
        <f>VLOOKUP(Таблица1[[#This Row],[Region]],Таблица5[],2,FALSE)</f>
        <v>Chuck Magee</v>
      </c>
      <c r="W5261" s="19" t="str">
        <f>IFERROR(VLOOKUP(Таблица1[[#This Row],[Order ID]],Таблица4[],2,FALSE),"")</f>
        <v/>
      </c>
      <c r="X5261" s="19">
        <f>NOT(IFERROR(VLOOKUP(Таблица1[[#This Row],[Order ID]],Таблица4[],2,FALSE),0))*1</f>
        <v>1</v>
      </c>
      <c r="Y5261" s="19">
        <f>IF(SUMPRODUCT(($F$2:$F5261=F5261)*1)&gt;1,0,1)</f>
        <v>0</v>
      </c>
    </row>
    <row r="5262" spans="1:25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9" t="str">
        <f>VLOOKUP(Таблица1[[#This Row],[Region]],Таблица5[],2,FALSE)</f>
        <v>Kelly Williams</v>
      </c>
      <c r="W5262" s="19" t="str">
        <f>IFERROR(VLOOKUP(Таблица1[[#This Row],[Order ID]],Таблица4[],2,FALSE),"")</f>
        <v/>
      </c>
      <c r="X5262" s="19">
        <f>NOT(IFERROR(VLOOKUP(Таблица1[[#This Row],[Order ID]],Таблица4[],2,FALSE),0))*1</f>
        <v>1</v>
      </c>
      <c r="Y5262" s="19">
        <f>IF(SUMPRODUCT(($F$2:$F5262=F5262)*1)&gt;1,0,1)</f>
        <v>0</v>
      </c>
    </row>
    <row r="5263" spans="1:25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9" t="str">
        <f>VLOOKUP(Таблица1[[#This Row],[Region]],Таблица5[],2,FALSE)</f>
        <v>Kelly Williams</v>
      </c>
      <c r="W5263" s="19" t="str">
        <f>IFERROR(VLOOKUP(Таблица1[[#This Row],[Order ID]],Таблица4[],2,FALSE),"")</f>
        <v/>
      </c>
      <c r="X5263" s="19">
        <f>NOT(IFERROR(VLOOKUP(Таблица1[[#This Row],[Order ID]],Таблица4[],2,FALSE),0))*1</f>
        <v>1</v>
      </c>
      <c r="Y5263" s="19">
        <f>IF(SUMPRODUCT(($F$2:$F5263=F5263)*1)&gt;1,0,1)</f>
        <v>0</v>
      </c>
    </row>
    <row r="5264" spans="1:25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9" t="str">
        <f>VLOOKUP(Таблица1[[#This Row],[Region]],Таблица5[],2,FALSE)</f>
        <v>Kelly Williams</v>
      </c>
      <c r="W5264" s="19" t="str">
        <f>IFERROR(VLOOKUP(Таблица1[[#This Row],[Order ID]],Таблица4[],2,FALSE),"")</f>
        <v/>
      </c>
      <c r="X5264" s="19">
        <f>NOT(IFERROR(VLOOKUP(Таблица1[[#This Row],[Order ID]],Таблица4[],2,FALSE),0))*1</f>
        <v>1</v>
      </c>
      <c r="Y5264" s="19">
        <f>IF(SUMPRODUCT(($F$2:$F5264=F5264)*1)&gt;1,0,1)</f>
        <v>0</v>
      </c>
    </row>
    <row r="5265" spans="1:25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9" t="str">
        <f>VLOOKUP(Таблица1[[#This Row],[Region]],Таблица5[],2,FALSE)</f>
        <v>Kelly Williams</v>
      </c>
      <c r="W5265" s="19" t="str">
        <f>IFERROR(VLOOKUP(Таблица1[[#This Row],[Order ID]],Таблица4[],2,FALSE),"")</f>
        <v/>
      </c>
      <c r="X5265" s="19">
        <f>NOT(IFERROR(VLOOKUP(Таблица1[[#This Row],[Order ID]],Таблица4[],2,FALSE),0))*1</f>
        <v>1</v>
      </c>
      <c r="Y5265" s="19">
        <f>IF(SUMPRODUCT(($F$2:$F5265=F5265)*1)&gt;1,0,1)</f>
        <v>0</v>
      </c>
    </row>
    <row r="5266" spans="1:25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9" t="str">
        <f>VLOOKUP(Таблица1[[#This Row],[Region]],Таблица5[],2,FALSE)</f>
        <v>Kelly Williams</v>
      </c>
      <c r="W5266" s="19" t="str">
        <f>IFERROR(VLOOKUP(Таблица1[[#This Row],[Order ID]],Таблица4[],2,FALSE),"")</f>
        <v/>
      </c>
      <c r="X5266" s="19">
        <f>NOT(IFERROR(VLOOKUP(Таблица1[[#This Row],[Order ID]],Таблица4[],2,FALSE),0))*1</f>
        <v>1</v>
      </c>
      <c r="Y5266" s="19">
        <f>IF(SUMPRODUCT(($F$2:$F5266=F5266)*1)&gt;1,0,1)</f>
        <v>0</v>
      </c>
    </row>
    <row r="5267" spans="1:25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9" t="str">
        <f>VLOOKUP(Таблица1[[#This Row],[Region]],Таблица5[],2,FALSE)</f>
        <v>Anna Andreadi</v>
      </c>
      <c r="W5267" s="19">
        <f>IFERROR(VLOOKUP(Таблица1[[#This Row],[Order ID]],Таблица4[],2,FALSE),"")</f>
        <v>1</v>
      </c>
      <c r="X5267" s="19">
        <f>NOT(IFERROR(VLOOKUP(Таблица1[[#This Row],[Order ID]],Таблица4[],2,FALSE),0))*1</f>
        <v>0</v>
      </c>
      <c r="Y5267" s="19">
        <f>IF(SUMPRODUCT(($F$2:$F5267=F5267)*1)&gt;1,0,1)</f>
        <v>0</v>
      </c>
    </row>
    <row r="5268" spans="1:25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9" t="str">
        <f>VLOOKUP(Таблица1[[#This Row],[Region]],Таблица5[],2,FALSE)</f>
        <v>Anna Andreadi</v>
      </c>
      <c r="W5268" s="19">
        <f>IFERROR(VLOOKUP(Таблица1[[#This Row],[Order ID]],Таблица4[],2,FALSE),"")</f>
        <v>1</v>
      </c>
      <c r="X5268" s="19">
        <f>NOT(IFERROR(VLOOKUP(Таблица1[[#This Row],[Order ID]],Таблица4[],2,FALSE),0))*1</f>
        <v>0</v>
      </c>
      <c r="Y5268" s="19">
        <f>IF(SUMPRODUCT(($F$2:$F5268=F5268)*1)&gt;1,0,1)</f>
        <v>0</v>
      </c>
    </row>
    <row r="5269" spans="1:25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9" t="str">
        <f>VLOOKUP(Таблица1[[#This Row],[Region]],Таблица5[],2,FALSE)</f>
        <v>Anna Andreadi</v>
      </c>
      <c r="W5269" s="19">
        <f>IFERROR(VLOOKUP(Таблица1[[#This Row],[Order ID]],Таблица4[],2,FALSE),"")</f>
        <v>1</v>
      </c>
      <c r="X5269" s="19">
        <f>NOT(IFERROR(VLOOKUP(Таблица1[[#This Row],[Order ID]],Таблица4[],2,FALSE),0))*1</f>
        <v>0</v>
      </c>
      <c r="Y5269" s="19">
        <f>IF(SUMPRODUCT(($F$2:$F5269=F5269)*1)&gt;1,0,1)</f>
        <v>0</v>
      </c>
    </row>
    <row r="5270" spans="1:25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9" t="str">
        <f>VLOOKUP(Таблица1[[#This Row],[Region]],Таблица5[],2,FALSE)</f>
        <v>Chuck Magee</v>
      </c>
      <c r="W5270" s="19" t="str">
        <f>IFERROR(VLOOKUP(Таблица1[[#This Row],[Order ID]],Таблица4[],2,FALSE),"")</f>
        <v/>
      </c>
      <c r="X5270" s="19">
        <f>NOT(IFERROR(VLOOKUP(Таблица1[[#This Row],[Order ID]],Таблица4[],2,FALSE),0))*1</f>
        <v>1</v>
      </c>
      <c r="Y5270" s="19">
        <f>IF(SUMPRODUCT(($F$2:$F5270=F5270)*1)&gt;1,0,1)</f>
        <v>0</v>
      </c>
    </row>
    <row r="5271" spans="1:25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9" t="str">
        <f>VLOOKUP(Таблица1[[#This Row],[Region]],Таблица5[],2,FALSE)</f>
        <v>Anna Andreadi</v>
      </c>
      <c r="W5271" s="19" t="str">
        <f>IFERROR(VLOOKUP(Таблица1[[#This Row],[Order ID]],Таблица4[],2,FALSE),"")</f>
        <v/>
      </c>
      <c r="X5271" s="19">
        <f>NOT(IFERROR(VLOOKUP(Таблица1[[#This Row],[Order ID]],Таблица4[],2,FALSE),0))*1</f>
        <v>1</v>
      </c>
      <c r="Y5271" s="19">
        <f>IF(SUMPRODUCT(($F$2:$F5271=F5271)*1)&gt;1,0,1)</f>
        <v>0</v>
      </c>
    </row>
    <row r="5272" spans="1:25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9" t="str">
        <f>VLOOKUP(Таблица1[[#This Row],[Region]],Таблица5[],2,FALSE)</f>
        <v>Anna Andreadi</v>
      </c>
      <c r="W5272" s="19" t="str">
        <f>IFERROR(VLOOKUP(Таблица1[[#This Row],[Order ID]],Таблица4[],2,FALSE),"")</f>
        <v/>
      </c>
      <c r="X5272" s="19">
        <f>NOT(IFERROR(VLOOKUP(Таблица1[[#This Row],[Order ID]],Таблица4[],2,FALSE),0))*1</f>
        <v>1</v>
      </c>
      <c r="Y5272" s="19">
        <f>IF(SUMPRODUCT(($F$2:$F5272=F5272)*1)&gt;1,0,1)</f>
        <v>0</v>
      </c>
    </row>
    <row r="5273" spans="1:25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9" t="str">
        <f>VLOOKUP(Таблица1[[#This Row],[Region]],Таблица5[],2,FALSE)</f>
        <v>Anna Andreadi</v>
      </c>
      <c r="W5273" s="19" t="str">
        <f>IFERROR(VLOOKUP(Таблица1[[#This Row],[Order ID]],Таблица4[],2,FALSE),"")</f>
        <v/>
      </c>
      <c r="X5273" s="19">
        <f>NOT(IFERROR(VLOOKUP(Таблица1[[#This Row],[Order ID]],Таблица4[],2,FALSE),0))*1</f>
        <v>1</v>
      </c>
      <c r="Y5273" s="19">
        <f>IF(SUMPRODUCT(($F$2:$F5273=F5273)*1)&gt;1,0,1)</f>
        <v>0</v>
      </c>
    </row>
    <row r="5274" spans="1:25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9" t="str">
        <f>VLOOKUP(Таблица1[[#This Row],[Region]],Таблица5[],2,FALSE)</f>
        <v>Anna Andreadi</v>
      </c>
      <c r="W5274" s="19" t="str">
        <f>IFERROR(VLOOKUP(Таблица1[[#This Row],[Order ID]],Таблица4[],2,FALSE),"")</f>
        <v/>
      </c>
      <c r="X5274" s="19">
        <f>NOT(IFERROR(VLOOKUP(Таблица1[[#This Row],[Order ID]],Таблица4[],2,FALSE),0))*1</f>
        <v>1</v>
      </c>
      <c r="Y5274" s="19">
        <f>IF(SUMPRODUCT(($F$2:$F5274=F5274)*1)&gt;1,0,1)</f>
        <v>0</v>
      </c>
    </row>
    <row r="5275" spans="1:25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9" t="str">
        <f>VLOOKUP(Таблица1[[#This Row],[Region]],Таблица5[],2,FALSE)</f>
        <v>Cassandra Brandow</v>
      </c>
      <c r="W5275" s="19" t="str">
        <f>IFERROR(VLOOKUP(Таблица1[[#This Row],[Order ID]],Таблица4[],2,FALSE),"")</f>
        <v/>
      </c>
      <c r="X5275" s="19">
        <f>NOT(IFERROR(VLOOKUP(Таблица1[[#This Row],[Order ID]],Таблица4[],2,FALSE),0))*1</f>
        <v>1</v>
      </c>
      <c r="Y5275" s="19">
        <f>IF(SUMPRODUCT(($F$2:$F5275=F5275)*1)&gt;1,0,1)</f>
        <v>0</v>
      </c>
    </row>
    <row r="5276" spans="1:25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9" t="str">
        <f>VLOOKUP(Таблица1[[#This Row],[Region]],Таблица5[],2,FALSE)</f>
        <v>Chuck Magee</v>
      </c>
      <c r="W5276" s="19" t="str">
        <f>IFERROR(VLOOKUP(Таблица1[[#This Row],[Order ID]],Таблица4[],2,FALSE),"")</f>
        <v/>
      </c>
      <c r="X5276" s="19">
        <f>NOT(IFERROR(VLOOKUP(Таблица1[[#This Row],[Order ID]],Таблица4[],2,FALSE),0))*1</f>
        <v>1</v>
      </c>
      <c r="Y5276" s="19">
        <f>IF(SUMPRODUCT(($F$2:$F5276=F5276)*1)&gt;1,0,1)</f>
        <v>0</v>
      </c>
    </row>
    <row r="5277" spans="1:25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9" t="str">
        <f>VLOOKUP(Таблица1[[#This Row],[Region]],Таблица5[],2,FALSE)</f>
        <v>Cassandra Brandow</v>
      </c>
      <c r="W5277" s="19" t="str">
        <f>IFERROR(VLOOKUP(Таблица1[[#This Row],[Order ID]],Таблица4[],2,FALSE),"")</f>
        <v/>
      </c>
      <c r="X5277" s="19">
        <f>NOT(IFERROR(VLOOKUP(Таблица1[[#This Row],[Order ID]],Таблица4[],2,FALSE),0))*1</f>
        <v>1</v>
      </c>
      <c r="Y5277" s="19">
        <f>IF(SUMPRODUCT(($F$2:$F5277=F5277)*1)&gt;1,0,1)</f>
        <v>0</v>
      </c>
    </row>
    <row r="5278" spans="1:25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9" t="str">
        <f>VLOOKUP(Таблица1[[#This Row],[Region]],Таблица5[],2,FALSE)</f>
        <v>Cassandra Brandow</v>
      </c>
      <c r="W5278" s="19" t="str">
        <f>IFERROR(VLOOKUP(Таблица1[[#This Row],[Order ID]],Таблица4[],2,FALSE),"")</f>
        <v/>
      </c>
      <c r="X5278" s="19">
        <f>NOT(IFERROR(VLOOKUP(Таблица1[[#This Row],[Order ID]],Таблица4[],2,FALSE),0))*1</f>
        <v>1</v>
      </c>
      <c r="Y5278" s="19">
        <f>IF(SUMPRODUCT(($F$2:$F5278=F5278)*1)&gt;1,0,1)</f>
        <v>0</v>
      </c>
    </row>
    <row r="5279" spans="1:25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9" t="str">
        <f>VLOOKUP(Таблица1[[#This Row],[Region]],Таблица5[],2,FALSE)</f>
        <v>Kelly Williams</v>
      </c>
      <c r="W5279" s="19" t="str">
        <f>IFERROR(VLOOKUP(Таблица1[[#This Row],[Order ID]],Таблица4[],2,FALSE),"")</f>
        <v/>
      </c>
      <c r="X5279" s="19">
        <f>NOT(IFERROR(VLOOKUP(Таблица1[[#This Row],[Order ID]],Таблица4[],2,FALSE),0))*1</f>
        <v>1</v>
      </c>
      <c r="Y5279" s="19">
        <f>IF(SUMPRODUCT(($F$2:$F5279=F5279)*1)&gt;1,0,1)</f>
        <v>0</v>
      </c>
    </row>
    <row r="5280" spans="1:25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9" t="str">
        <f>VLOOKUP(Таблица1[[#This Row],[Region]],Таблица5[],2,FALSE)</f>
        <v>Cassandra Brandow</v>
      </c>
      <c r="W5280" s="19" t="str">
        <f>IFERROR(VLOOKUP(Таблица1[[#This Row],[Order ID]],Таблица4[],2,FALSE),"")</f>
        <v/>
      </c>
      <c r="X5280" s="19">
        <f>NOT(IFERROR(VLOOKUP(Таблица1[[#This Row],[Order ID]],Таблица4[],2,FALSE),0))*1</f>
        <v>1</v>
      </c>
      <c r="Y5280" s="19">
        <f>IF(SUMPRODUCT(($F$2:$F5280=F5280)*1)&gt;1,0,1)</f>
        <v>0</v>
      </c>
    </row>
    <row r="5281" spans="1:25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9" t="str">
        <f>VLOOKUP(Таблица1[[#This Row],[Region]],Таблица5[],2,FALSE)</f>
        <v>Kelly Williams</v>
      </c>
      <c r="W5281" s="19" t="str">
        <f>IFERROR(VLOOKUP(Таблица1[[#This Row],[Order ID]],Таблица4[],2,FALSE),"")</f>
        <v/>
      </c>
      <c r="X5281" s="19">
        <f>NOT(IFERROR(VLOOKUP(Таблица1[[#This Row],[Order ID]],Таблица4[],2,FALSE),0))*1</f>
        <v>1</v>
      </c>
      <c r="Y5281" s="19">
        <f>IF(SUMPRODUCT(($F$2:$F5281=F5281)*1)&gt;1,0,1)</f>
        <v>0</v>
      </c>
    </row>
    <row r="5282" spans="1:25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9" t="str">
        <f>VLOOKUP(Таблица1[[#This Row],[Region]],Таблица5[],2,FALSE)</f>
        <v>Kelly Williams</v>
      </c>
      <c r="W5282" s="19" t="str">
        <f>IFERROR(VLOOKUP(Таблица1[[#This Row],[Order ID]],Таблица4[],2,FALSE),"")</f>
        <v/>
      </c>
      <c r="X5282" s="19">
        <f>NOT(IFERROR(VLOOKUP(Таблица1[[#This Row],[Order ID]],Таблица4[],2,FALSE),0))*1</f>
        <v>1</v>
      </c>
      <c r="Y5282" s="19">
        <f>IF(SUMPRODUCT(($F$2:$F5282=F5282)*1)&gt;1,0,1)</f>
        <v>0</v>
      </c>
    </row>
    <row r="5283" spans="1:25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9" t="str">
        <f>VLOOKUP(Таблица1[[#This Row],[Region]],Таблица5[],2,FALSE)</f>
        <v>Kelly Williams</v>
      </c>
      <c r="W5283" s="19">
        <f>IFERROR(VLOOKUP(Таблица1[[#This Row],[Order ID]],Таблица4[],2,FALSE),"")</f>
        <v>1</v>
      </c>
      <c r="X5283" s="19">
        <f>NOT(IFERROR(VLOOKUP(Таблица1[[#This Row],[Order ID]],Таблица4[],2,FALSE),0))*1</f>
        <v>0</v>
      </c>
      <c r="Y5283" s="19">
        <f>IF(SUMPRODUCT(($F$2:$F5283=F5283)*1)&gt;1,0,1)</f>
        <v>0</v>
      </c>
    </row>
    <row r="5284" spans="1:25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9" t="str">
        <f>VLOOKUP(Таблица1[[#This Row],[Region]],Таблица5[],2,FALSE)</f>
        <v>Kelly Williams</v>
      </c>
      <c r="W5284" s="19">
        <f>IFERROR(VLOOKUP(Таблица1[[#This Row],[Order ID]],Таблица4[],2,FALSE),"")</f>
        <v>1</v>
      </c>
      <c r="X5284" s="19">
        <f>NOT(IFERROR(VLOOKUP(Таблица1[[#This Row],[Order ID]],Таблица4[],2,FALSE),0))*1</f>
        <v>0</v>
      </c>
      <c r="Y5284" s="19">
        <f>IF(SUMPRODUCT(($F$2:$F5284=F5284)*1)&gt;1,0,1)</f>
        <v>0</v>
      </c>
    </row>
    <row r="5285" spans="1:25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9" t="str">
        <f>VLOOKUP(Таблица1[[#This Row],[Region]],Таблица5[],2,FALSE)</f>
        <v>Anna Andreadi</v>
      </c>
      <c r="W5285" s="19" t="str">
        <f>IFERROR(VLOOKUP(Таблица1[[#This Row],[Order ID]],Таблица4[],2,FALSE),"")</f>
        <v/>
      </c>
      <c r="X5285" s="19">
        <f>NOT(IFERROR(VLOOKUP(Таблица1[[#This Row],[Order ID]],Таблица4[],2,FALSE),0))*1</f>
        <v>1</v>
      </c>
      <c r="Y5285" s="19">
        <f>IF(SUMPRODUCT(($F$2:$F5285=F5285)*1)&gt;1,0,1)</f>
        <v>0</v>
      </c>
    </row>
    <row r="5286" spans="1:25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9" t="str">
        <f>VLOOKUP(Таблица1[[#This Row],[Region]],Таблица5[],2,FALSE)</f>
        <v>Anna Andreadi</v>
      </c>
      <c r="W5286" s="19" t="str">
        <f>IFERROR(VLOOKUP(Таблица1[[#This Row],[Order ID]],Таблица4[],2,FALSE),"")</f>
        <v/>
      </c>
      <c r="X5286" s="19">
        <f>NOT(IFERROR(VLOOKUP(Таблица1[[#This Row],[Order ID]],Таблица4[],2,FALSE),0))*1</f>
        <v>1</v>
      </c>
      <c r="Y5286" s="19">
        <f>IF(SUMPRODUCT(($F$2:$F5286=F5286)*1)&gt;1,0,1)</f>
        <v>0</v>
      </c>
    </row>
    <row r="5287" spans="1:25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9" t="str">
        <f>VLOOKUP(Таблица1[[#This Row],[Region]],Таблица5[],2,FALSE)</f>
        <v>Anna Andreadi</v>
      </c>
      <c r="W5287" s="19" t="str">
        <f>IFERROR(VLOOKUP(Таблица1[[#This Row],[Order ID]],Таблица4[],2,FALSE),"")</f>
        <v/>
      </c>
      <c r="X5287" s="19">
        <f>NOT(IFERROR(VLOOKUP(Таблица1[[#This Row],[Order ID]],Таблица4[],2,FALSE),0))*1</f>
        <v>1</v>
      </c>
      <c r="Y5287" s="19">
        <f>IF(SUMPRODUCT(($F$2:$F5287=F5287)*1)&gt;1,0,1)</f>
        <v>0</v>
      </c>
    </row>
    <row r="5288" spans="1:25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9" t="str">
        <f>VLOOKUP(Таблица1[[#This Row],[Region]],Таблица5[],2,FALSE)</f>
        <v>Anna Andreadi</v>
      </c>
      <c r="W5288" s="19" t="str">
        <f>IFERROR(VLOOKUP(Таблица1[[#This Row],[Order ID]],Таблица4[],2,FALSE),"")</f>
        <v/>
      </c>
      <c r="X5288" s="19">
        <f>NOT(IFERROR(VLOOKUP(Таблица1[[#This Row],[Order ID]],Таблица4[],2,FALSE),0))*1</f>
        <v>1</v>
      </c>
      <c r="Y5288" s="19">
        <f>IF(SUMPRODUCT(($F$2:$F5288=F5288)*1)&gt;1,0,1)</f>
        <v>0</v>
      </c>
    </row>
    <row r="5289" spans="1:25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9" t="str">
        <f>VLOOKUP(Таблица1[[#This Row],[Region]],Таблица5[],2,FALSE)</f>
        <v>Anna Andreadi</v>
      </c>
      <c r="W5289" s="19" t="str">
        <f>IFERROR(VLOOKUP(Таблица1[[#This Row],[Order ID]],Таблица4[],2,FALSE),"")</f>
        <v/>
      </c>
      <c r="X5289" s="19">
        <f>NOT(IFERROR(VLOOKUP(Таблица1[[#This Row],[Order ID]],Таблица4[],2,FALSE),0))*1</f>
        <v>1</v>
      </c>
      <c r="Y5289" s="19">
        <f>IF(SUMPRODUCT(($F$2:$F5289=F5289)*1)&gt;1,0,1)</f>
        <v>0</v>
      </c>
    </row>
    <row r="5290" spans="1:25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9" t="str">
        <f>VLOOKUP(Таблица1[[#This Row],[Region]],Таблица5[],2,FALSE)</f>
        <v>Anna Andreadi</v>
      </c>
      <c r="W5290" s="19" t="str">
        <f>IFERROR(VLOOKUP(Таблица1[[#This Row],[Order ID]],Таблица4[],2,FALSE),"")</f>
        <v/>
      </c>
      <c r="X5290" s="19">
        <f>NOT(IFERROR(VLOOKUP(Таблица1[[#This Row],[Order ID]],Таблица4[],2,FALSE),0))*1</f>
        <v>1</v>
      </c>
      <c r="Y5290" s="19">
        <f>IF(SUMPRODUCT(($F$2:$F5290=F5290)*1)&gt;1,0,1)</f>
        <v>0</v>
      </c>
    </row>
    <row r="5291" spans="1:25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9" t="str">
        <f>VLOOKUP(Таблица1[[#This Row],[Region]],Таблица5[],2,FALSE)</f>
        <v>Kelly Williams</v>
      </c>
      <c r="W5291" s="19" t="str">
        <f>IFERROR(VLOOKUP(Таблица1[[#This Row],[Order ID]],Таблица4[],2,FALSE),"")</f>
        <v/>
      </c>
      <c r="X5291" s="19">
        <f>NOT(IFERROR(VLOOKUP(Таблица1[[#This Row],[Order ID]],Таблица4[],2,FALSE),0))*1</f>
        <v>1</v>
      </c>
      <c r="Y5291" s="19">
        <f>IF(SUMPRODUCT(($F$2:$F5291=F5291)*1)&gt;1,0,1)</f>
        <v>0</v>
      </c>
    </row>
    <row r="5292" spans="1:25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9" t="str">
        <f>VLOOKUP(Таблица1[[#This Row],[Region]],Таблица5[],2,FALSE)</f>
        <v>Kelly Williams</v>
      </c>
      <c r="W5292" s="19" t="str">
        <f>IFERROR(VLOOKUP(Таблица1[[#This Row],[Order ID]],Таблица4[],2,FALSE),"")</f>
        <v/>
      </c>
      <c r="X5292" s="19">
        <f>NOT(IFERROR(VLOOKUP(Таблица1[[#This Row],[Order ID]],Таблица4[],2,FALSE),0))*1</f>
        <v>1</v>
      </c>
      <c r="Y5292" s="19">
        <f>IF(SUMPRODUCT(($F$2:$F5292=F5292)*1)&gt;1,0,1)</f>
        <v>0</v>
      </c>
    </row>
    <row r="5293" spans="1:25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9" t="str">
        <f>VLOOKUP(Таблица1[[#This Row],[Region]],Таблица5[],2,FALSE)</f>
        <v>Kelly Williams</v>
      </c>
      <c r="W5293" s="19" t="str">
        <f>IFERROR(VLOOKUP(Таблица1[[#This Row],[Order ID]],Таблица4[],2,FALSE),"")</f>
        <v/>
      </c>
      <c r="X5293" s="19">
        <f>NOT(IFERROR(VLOOKUP(Таблица1[[#This Row],[Order ID]],Таблица4[],2,FALSE),0))*1</f>
        <v>1</v>
      </c>
      <c r="Y5293" s="19">
        <f>IF(SUMPRODUCT(($F$2:$F5293=F5293)*1)&gt;1,0,1)</f>
        <v>0</v>
      </c>
    </row>
    <row r="5294" spans="1:25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9" t="str">
        <f>VLOOKUP(Таблица1[[#This Row],[Region]],Таблица5[],2,FALSE)</f>
        <v>Cassandra Brandow</v>
      </c>
      <c r="W5294" s="19" t="str">
        <f>IFERROR(VLOOKUP(Таблица1[[#This Row],[Order ID]],Таблица4[],2,FALSE),"")</f>
        <v/>
      </c>
      <c r="X5294" s="19">
        <f>NOT(IFERROR(VLOOKUP(Таблица1[[#This Row],[Order ID]],Таблица4[],2,FALSE),0))*1</f>
        <v>1</v>
      </c>
      <c r="Y5294" s="19">
        <f>IF(SUMPRODUCT(($F$2:$F5294=F5294)*1)&gt;1,0,1)</f>
        <v>0</v>
      </c>
    </row>
    <row r="5295" spans="1:25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9" t="str">
        <f>VLOOKUP(Таблица1[[#This Row],[Region]],Таблица5[],2,FALSE)</f>
        <v>Chuck Magee</v>
      </c>
      <c r="W5295" s="19" t="str">
        <f>IFERROR(VLOOKUP(Таблица1[[#This Row],[Order ID]],Таблица4[],2,FALSE),"")</f>
        <v/>
      </c>
      <c r="X5295" s="19">
        <f>NOT(IFERROR(VLOOKUP(Таблица1[[#This Row],[Order ID]],Таблица4[],2,FALSE),0))*1</f>
        <v>1</v>
      </c>
      <c r="Y5295" s="19">
        <f>IF(SUMPRODUCT(($F$2:$F5295=F5295)*1)&gt;1,0,1)</f>
        <v>0</v>
      </c>
    </row>
    <row r="5296" spans="1:25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9" t="str">
        <f>VLOOKUP(Таблица1[[#This Row],[Region]],Таблица5[],2,FALSE)</f>
        <v>Kelly Williams</v>
      </c>
      <c r="W5296" s="19" t="str">
        <f>IFERROR(VLOOKUP(Таблица1[[#This Row],[Order ID]],Таблица4[],2,FALSE),"")</f>
        <v/>
      </c>
      <c r="X5296" s="19">
        <f>NOT(IFERROR(VLOOKUP(Таблица1[[#This Row],[Order ID]],Таблица4[],2,FALSE),0))*1</f>
        <v>1</v>
      </c>
      <c r="Y5296" s="19">
        <f>IF(SUMPRODUCT(($F$2:$F5296=F5296)*1)&gt;1,0,1)</f>
        <v>0</v>
      </c>
    </row>
    <row r="5297" spans="1:25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9" t="str">
        <f>VLOOKUP(Таблица1[[#This Row],[Region]],Таблица5[],2,FALSE)</f>
        <v>Kelly Williams</v>
      </c>
      <c r="W5297" s="19" t="str">
        <f>IFERROR(VLOOKUP(Таблица1[[#This Row],[Order ID]],Таблица4[],2,FALSE),"")</f>
        <v/>
      </c>
      <c r="X5297" s="19">
        <f>NOT(IFERROR(VLOOKUP(Таблица1[[#This Row],[Order ID]],Таблица4[],2,FALSE),0))*1</f>
        <v>1</v>
      </c>
      <c r="Y5297" s="19">
        <f>IF(SUMPRODUCT(($F$2:$F5297=F5297)*1)&gt;1,0,1)</f>
        <v>0</v>
      </c>
    </row>
    <row r="5298" spans="1:25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9" t="str">
        <f>VLOOKUP(Таблица1[[#This Row],[Region]],Таблица5[],2,FALSE)</f>
        <v>Chuck Magee</v>
      </c>
      <c r="W5298" s="19" t="str">
        <f>IFERROR(VLOOKUP(Таблица1[[#This Row],[Order ID]],Таблица4[],2,FALSE),"")</f>
        <v/>
      </c>
      <c r="X5298" s="19">
        <f>NOT(IFERROR(VLOOKUP(Таблица1[[#This Row],[Order ID]],Таблица4[],2,FALSE),0))*1</f>
        <v>1</v>
      </c>
      <c r="Y5298" s="19">
        <f>IF(SUMPRODUCT(($F$2:$F5298=F5298)*1)&gt;1,0,1)</f>
        <v>0</v>
      </c>
    </row>
    <row r="5299" spans="1:25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9" t="str">
        <f>VLOOKUP(Таблица1[[#This Row],[Region]],Таблица5[],2,FALSE)</f>
        <v>Chuck Magee</v>
      </c>
      <c r="W5299" s="19" t="str">
        <f>IFERROR(VLOOKUP(Таблица1[[#This Row],[Order ID]],Таблица4[],2,FALSE),"")</f>
        <v/>
      </c>
      <c r="X5299" s="19">
        <f>NOT(IFERROR(VLOOKUP(Таблица1[[#This Row],[Order ID]],Таблица4[],2,FALSE),0))*1</f>
        <v>1</v>
      </c>
      <c r="Y5299" s="19">
        <f>IF(SUMPRODUCT(($F$2:$F5299=F5299)*1)&gt;1,0,1)</f>
        <v>0</v>
      </c>
    </row>
    <row r="5300" spans="1:25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9" t="str">
        <f>VLOOKUP(Таблица1[[#This Row],[Region]],Таблица5[],2,FALSE)</f>
        <v>Anna Andreadi</v>
      </c>
      <c r="W5300" s="19" t="str">
        <f>IFERROR(VLOOKUP(Таблица1[[#This Row],[Order ID]],Таблица4[],2,FALSE),"")</f>
        <v/>
      </c>
      <c r="X5300" s="19">
        <f>NOT(IFERROR(VLOOKUP(Таблица1[[#This Row],[Order ID]],Таблица4[],2,FALSE),0))*1</f>
        <v>1</v>
      </c>
      <c r="Y5300" s="19">
        <f>IF(SUMPRODUCT(($F$2:$F5300=F5300)*1)&gt;1,0,1)</f>
        <v>0</v>
      </c>
    </row>
    <row r="5301" spans="1:25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9" t="str">
        <f>VLOOKUP(Таблица1[[#This Row],[Region]],Таблица5[],2,FALSE)</f>
        <v>Anna Andreadi</v>
      </c>
      <c r="W5301" s="19" t="str">
        <f>IFERROR(VLOOKUP(Таблица1[[#This Row],[Order ID]],Таблица4[],2,FALSE),"")</f>
        <v/>
      </c>
      <c r="X5301" s="19">
        <f>NOT(IFERROR(VLOOKUP(Таблица1[[#This Row],[Order ID]],Таблица4[],2,FALSE),0))*1</f>
        <v>1</v>
      </c>
      <c r="Y5301" s="19">
        <f>IF(SUMPRODUCT(($F$2:$F5301=F5301)*1)&gt;1,0,1)</f>
        <v>0</v>
      </c>
    </row>
    <row r="5302" spans="1:25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9" t="str">
        <f>VLOOKUP(Таблица1[[#This Row],[Region]],Таблица5[],2,FALSE)</f>
        <v>Cassandra Brandow</v>
      </c>
      <c r="W5302" s="19" t="str">
        <f>IFERROR(VLOOKUP(Таблица1[[#This Row],[Order ID]],Таблица4[],2,FALSE),"")</f>
        <v/>
      </c>
      <c r="X5302" s="19">
        <f>NOT(IFERROR(VLOOKUP(Таблица1[[#This Row],[Order ID]],Таблица4[],2,FALSE),0))*1</f>
        <v>1</v>
      </c>
      <c r="Y5302" s="19">
        <f>IF(SUMPRODUCT(($F$2:$F5302=F5302)*1)&gt;1,0,1)</f>
        <v>0</v>
      </c>
    </row>
    <row r="5303" spans="1:25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9" t="str">
        <f>VLOOKUP(Таблица1[[#This Row],[Region]],Таблица5[],2,FALSE)</f>
        <v>Cassandra Brandow</v>
      </c>
      <c r="W5303" s="19" t="str">
        <f>IFERROR(VLOOKUP(Таблица1[[#This Row],[Order ID]],Таблица4[],2,FALSE),"")</f>
        <v/>
      </c>
      <c r="X5303" s="19">
        <f>NOT(IFERROR(VLOOKUP(Таблица1[[#This Row],[Order ID]],Таблица4[],2,FALSE),0))*1</f>
        <v>1</v>
      </c>
      <c r="Y5303" s="19">
        <f>IF(SUMPRODUCT(($F$2:$F5303=F5303)*1)&gt;1,0,1)</f>
        <v>0</v>
      </c>
    </row>
    <row r="5304" spans="1:25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9" t="str">
        <f>VLOOKUP(Таблица1[[#This Row],[Region]],Таблица5[],2,FALSE)</f>
        <v>Cassandra Brandow</v>
      </c>
      <c r="W5304" s="19" t="str">
        <f>IFERROR(VLOOKUP(Таблица1[[#This Row],[Order ID]],Таблица4[],2,FALSE),"")</f>
        <v/>
      </c>
      <c r="X5304" s="19">
        <f>NOT(IFERROR(VLOOKUP(Таблица1[[#This Row],[Order ID]],Таблица4[],2,FALSE),0))*1</f>
        <v>1</v>
      </c>
      <c r="Y5304" s="19">
        <f>IF(SUMPRODUCT(($F$2:$F5304=F5304)*1)&gt;1,0,1)</f>
        <v>0</v>
      </c>
    </row>
    <row r="5305" spans="1:25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9" t="str">
        <f>VLOOKUP(Таблица1[[#This Row],[Region]],Таблица5[],2,FALSE)</f>
        <v>Kelly Williams</v>
      </c>
      <c r="W5305" s="19" t="str">
        <f>IFERROR(VLOOKUP(Таблица1[[#This Row],[Order ID]],Таблица4[],2,FALSE),"")</f>
        <v/>
      </c>
      <c r="X5305" s="19">
        <f>NOT(IFERROR(VLOOKUP(Таблица1[[#This Row],[Order ID]],Таблица4[],2,FALSE),0))*1</f>
        <v>1</v>
      </c>
      <c r="Y5305" s="19">
        <f>IF(SUMPRODUCT(($F$2:$F5305=F5305)*1)&gt;1,0,1)</f>
        <v>0</v>
      </c>
    </row>
    <row r="5306" spans="1:25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9" t="str">
        <f>VLOOKUP(Таблица1[[#This Row],[Region]],Таблица5[],2,FALSE)</f>
        <v>Kelly Williams</v>
      </c>
      <c r="W5306" s="19" t="str">
        <f>IFERROR(VLOOKUP(Таблица1[[#This Row],[Order ID]],Таблица4[],2,FALSE),"")</f>
        <v/>
      </c>
      <c r="X5306" s="19">
        <f>NOT(IFERROR(VLOOKUP(Таблица1[[#This Row],[Order ID]],Таблица4[],2,FALSE),0))*1</f>
        <v>1</v>
      </c>
      <c r="Y5306" s="19">
        <f>IF(SUMPRODUCT(($F$2:$F5306=F5306)*1)&gt;1,0,1)</f>
        <v>0</v>
      </c>
    </row>
    <row r="5307" spans="1:25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9" t="str">
        <f>VLOOKUP(Таблица1[[#This Row],[Region]],Таблица5[],2,FALSE)</f>
        <v>Chuck Magee</v>
      </c>
      <c r="W5307" s="19" t="str">
        <f>IFERROR(VLOOKUP(Таблица1[[#This Row],[Order ID]],Таблица4[],2,FALSE),"")</f>
        <v/>
      </c>
      <c r="X5307" s="19">
        <f>NOT(IFERROR(VLOOKUP(Таблица1[[#This Row],[Order ID]],Таблица4[],2,FALSE),0))*1</f>
        <v>1</v>
      </c>
      <c r="Y5307" s="19">
        <f>IF(SUMPRODUCT(($F$2:$F5307=F5307)*1)&gt;1,0,1)</f>
        <v>0</v>
      </c>
    </row>
    <row r="5308" spans="1:25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9" t="str">
        <f>VLOOKUP(Таблица1[[#This Row],[Region]],Таблица5[],2,FALSE)</f>
        <v>Chuck Magee</v>
      </c>
      <c r="W5308" s="19" t="str">
        <f>IFERROR(VLOOKUP(Таблица1[[#This Row],[Order ID]],Таблица4[],2,FALSE),"")</f>
        <v/>
      </c>
      <c r="X5308" s="19">
        <f>NOT(IFERROR(VLOOKUP(Таблица1[[#This Row],[Order ID]],Таблица4[],2,FALSE),0))*1</f>
        <v>1</v>
      </c>
      <c r="Y5308" s="19">
        <f>IF(SUMPRODUCT(($F$2:$F5308=F5308)*1)&gt;1,0,1)</f>
        <v>0</v>
      </c>
    </row>
    <row r="5309" spans="1:25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9" t="str">
        <f>VLOOKUP(Таблица1[[#This Row],[Region]],Таблица5[],2,FALSE)</f>
        <v>Chuck Magee</v>
      </c>
      <c r="W5309" s="19" t="str">
        <f>IFERROR(VLOOKUP(Таблица1[[#This Row],[Order ID]],Таблица4[],2,FALSE),"")</f>
        <v/>
      </c>
      <c r="X5309" s="19">
        <f>NOT(IFERROR(VLOOKUP(Таблица1[[#This Row],[Order ID]],Таблица4[],2,FALSE),0))*1</f>
        <v>1</v>
      </c>
      <c r="Y5309" s="19">
        <f>IF(SUMPRODUCT(($F$2:$F5309=F5309)*1)&gt;1,0,1)</f>
        <v>0</v>
      </c>
    </row>
    <row r="5310" spans="1:25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9" t="str">
        <f>VLOOKUP(Таблица1[[#This Row],[Region]],Таблица5[],2,FALSE)</f>
        <v>Kelly Williams</v>
      </c>
      <c r="W5310" s="19" t="str">
        <f>IFERROR(VLOOKUP(Таблица1[[#This Row],[Order ID]],Таблица4[],2,FALSE),"")</f>
        <v/>
      </c>
      <c r="X5310" s="19">
        <f>NOT(IFERROR(VLOOKUP(Таблица1[[#This Row],[Order ID]],Таблица4[],2,FALSE),0))*1</f>
        <v>1</v>
      </c>
      <c r="Y5310" s="19">
        <f>IF(SUMPRODUCT(($F$2:$F5310=F5310)*1)&gt;1,0,1)</f>
        <v>0</v>
      </c>
    </row>
    <row r="5311" spans="1:25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9" t="str">
        <f>VLOOKUP(Таблица1[[#This Row],[Region]],Таблица5[],2,FALSE)</f>
        <v>Kelly Williams</v>
      </c>
      <c r="W5311" s="19" t="str">
        <f>IFERROR(VLOOKUP(Таблица1[[#This Row],[Order ID]],Таблица4[],2,FALSE),"")</f>
        <v/>
      </c>
      <c r="X5311" s="19">
        <f>NOT(IFERROR(VLOOKUP(Таблица1[[#This Row],[Order ID]],Таблица4[],2,FALSE),0))*1</f>
        <v>1</v>
      </c>
      <c r="Y5311" s="19">
        <f>IF(SUMPRODUCT(($F$2:$F5311=F5311)*1)&gt;1,0,1)</f>
        <v>0</v>
      </c>
    </row>
    <row r="5312" spans="1:25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9" t="str">
        <f>VLOOKUP(Таблица1[[#This Row],[Region]],Таблица5[],2,FALSE)</f>
        <v>Kelly Williams</v>
      </c>
      <c r="W5312" s="19" t="str">
        <f>IFERROR(VLOOKUP(Таблица1[[#This Row],[Order ID]],Таблица4[],2,FALSE),"")</f>
        <v/>
      </c>
      <c r="X5312" s="19">
        <f>NOT(IFERROR(VLOOKUP(Таблица1[[#This Row],[Order ID]],Таблица4[],2,FALSE),0))*1</f>
        <v>1</v>
      </c>
      <c r="Y5312" s="19">
        <f>IF(SUMPRODUCT(($F$2:$F5312=F5312)*1)&gt;1,0,1)</f>
        <v>0</v>
      </c>
    </row>
    <row r="5313" spans="1:25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9" t="str">
        <f>VLOOKUP(Таблица1[[#This Row],[Region]],Таблица5[],2,FALSE)</f>
        <v>Cassandra Brandow</v>
      </c>
      <c r="W5313" s="19" t="str">
        <f>IFERROR(VLOOKUP(Таблица1[[#This Row],[Order ID]],Таблица4[],2,FALSE),"")</f>
        <v/>
      </c>
      <c r="X5313" s="19">
        <f>NOT(IFERROR(VLOOKUP(Таблица1[[#This Row],[Order ID]],Таблица4[],2,FALSE),0))*1</f>
        <v>1</v>
      </c>
      <c r="Y5313" s="19">
        <f>IF(SUMPRODUCT(($F$2:$F5313=F5313)*1)&gt;1,0,1)</f>
        <v>0</v>
      </c>
    </row>
    <row r="5314" spans="1:25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9" t="str">
        <f>VLOOKUP(Таблица1[[#This Row],[Region]],Таблица5[],2,FALSE)</f>
        <v>Cassandra Brandow</v>
      </c>
      <c r="W5314" s="19" t="str">
        <f>IFERROR(VLOOKUP(Таблица1[[#This Row],[Order ID]],Таблица4[],2,FALSE),"")</f>
        <v/>
      </c>
      <c r="X5314" s="19">
        <f>NOT(IFERROR(VLOOKUP(Таблица1[[#This Row],[Order ID]],Таблица4[],2,FALSE),0))*1</f>
        <v>1</v>
      </c>
      <c r="Y5314" s="19">
        <f>IF(SUMPRODUCT(($F$2:$F5314=F5314)*1)&gt;1,0,1)</f>
        <v>0</v>
      </c>
    </row>
    <row r="5315" spans="1:25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9" t="str">
        <f>VLOOKUP(Таблица1[[#This Row],[Region]],Таблица5[],2,FALSE)</f>
        <v>Anna Andreadi</v>
      </c>
      <c r="W5315" s="19" t="str">
        <f>IFERROR(VLOOKUP(Таблица1[[#This Row],[Order ID]],Таблица4[],2,FALSE),"")</f>
        <v/>
      </c>
      <c r="X5315" s="19">
        <f>NOT(IFERROR(VLOOKUP(Таблица1[[#This Row],[Order ID]],Таблица4[],2,FALSE),0))*1</f>
        <v>1</v>
      </c>
      <c r="Y5315" s="19">
        <f>IF(SUMPRODUCT(($F$2:$F5315=F5315)*1)&gt;1,0,1)</f>
        <v>0</v>
      </c>
    </row>
    <row r="5316" spans="1:25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9" t="str">
        <f>VLOOKUP(Таблица1[[#This Row],[Region]],Таблица5[],2,FALSE)</f>
        <v>Anna Andreadi</v>
      </c>
      <c r="W5316" s="19" t="str">
        <f>IFERROR(VLOOKUP(Таблица1[[#This Row],[Order ID]],Таблица4[],2,FALSE),"")</f>
        <v/>
      </c>
      <c r="X5316" s="19">
        <f>NOT(IFERROR(VLOOKUP(Таблица1[[#This Row],[Order ID]],Таблица4[],2,FALSE),0))*1</f>
        <v>1</v>
      </c>
      <c r="Y5316" s="19">
        <f>IF(SUMPRODUCT(($F$2:$F5316=F5316)*1)&gt;1,0,1)</f>
        <v>0</v>
      </c>
    </row>
    <row r="5317" spans="1:25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9" t="str">
        <f>VLOOKUP(Таблица1[[#This Row],[Region]],Таблица5[],2,FALSE)</f>
        <v>Cassandra Brandow</v>
      </c>
      <c r="W5317" s="19" t="str">
        <f>IFERROR(VLOOKUP(Таблица1[[#This Row],[Order ID]],Таблица4[],2,FALSE),"")</f>
        <v/>
      </c>
      <c r="X5317" s="19">
        <f>NOT(IFERROR(VLOOKUP(Таблица1[[#This Row],[Order ID]],Таблица4[],2,FALSE),0))*1</f>
        <v>1</v>
      </c>
      <c r="Y5317" s="19">
        <f>IF(SUMPRODUCT(($F$2:$F5317=F5317)*1)&gt;1,0,1)</f>
        <v>0</v>
      </c>
    </row>
    <row r="5318" spans="1:25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9" t="str">
        <f>VLOOKUP(Таблица1[[#This Row],[Region]],Таблица5[],2,FALSE)</f>
        <v>Cassandra Brandow</v>
      </c>
      <c r="W5318" s="19" t="str">
        <f>IFERROR(VLOOKUP(Таблица1[[#This Row],[Order ID]],Таблица4[],2,FALSE),"")</f>
        <v/>
      </c>
      <c r="X5318" s="19">
        <f>NOT(IFERROR(VLOOKUP(Таблица1[[#This Row],[Order ID]],Таблица4[],2,FALSE),0))*1</f>
        <v>1</v>
      </c>
      <c r="Y5318" s="19">
        <f>IF(SUMPRODUCT(($F$2:$F5318=F5318)*1)&gt;1,0,1)</f>
        <v>0</v>
      </c>
    </row>
    <row r="5319" spans="1:25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9" t="str">
        <f>VLOOKUP(Таблица1[[#This Row],[Region]],Таблица5[],2,FALSE)</f>
        <v>Cassandra Brandow</v>
      </c>
      <c r="W5319" s="19" t="str">
        <f>IFERROR(VLOOKUP(Таблица1[[#This Row],[Order ID]],Таблица4[],2,FALSE),"")</f>
        <v/>
      </c>
      <c r="X5319" s="19">
        <f>NOT(IFERROR(VLOOKUP(Таблица1[[#This Row],[Order ID]],Таблица4[],2,FALSE),0))*1</f>
        <v>1</v>
      </c>
      <c r="Y5319" s="19">
        <f>IF(SUMPRODUCT(($F$2:$F5319=F5319)*1)&gt;1,0,1)</f>
        <v>0</v>
      </c>
    </row>
    <row r="5320" spans="1:25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9" t="str">
        <f>VLOOKUP(Таблица1[[#This Row],[Region]],Таблица5[],2,FALSE)</f>
        <v>Cassandra Brandow</v>
      </c>
      <c r="W5320" s="19" t="str">
        <f>IFERROR(VLOOKUP(Таблица1[[#This Row],[Order ID]],Таблица4[],2,FALSE),"")</f>
        <v/>
      </c>
      <c r="X5320" s="19">
        <f>NOT(IFERROR(VLOOKUP(Таблица1[[#This Row],[Order ID]],Таблица4[],2,FALSE),0))*1</f>
        <v>1</v>
      </c>
      <c r="Y5320" s="19">
        <f>IF(SUMPRODUCT(($F$2:$F5320=F5320)*1)&gt;1,0,1)</f>
        <v>0</v>
      </c>
    </row>
    <row r="5321" spans="1:25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9" t="str">
        <f>VLOOKUP(Таблица1[[#This Row],[Region]],Таблица5[],2,FALSE)</f>
        <v>Cassandra Brandow</v>
      </c>
      <c r="W5321" s="19" t="str">
        <f>IFERROR(VLOOKUP(Таблица1[[#This Row],[Order ID]],Таблица4[],2,FALSE),"")</f>
        <v/>
      </c>
      <c r="X5321" s="19">
        <f>NOT(IFERROR(VLOOKUP(Таблица1[[#This Row],[Order ID]],Таблица4[],2,FALSE),0))*1</f>
        <v>1</v>
      </c>
      <c r="Y5321" s="19">
        <f>IF(SUMPRODUCT(($F$2:$F5321=F5321)*1)&gt;1,0,1)</f>
        <v>0</v>
      </c>
    </row>
    <row r="5322" spans="1:25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9" t="str">
        <f>VLOOKUP(Таблица1[[#This Row],[Region]],Таблица5[],2,FALSE)</f>
        <v>Cassandra Brandow</v>
      </c>
      <c r="W5322" s="19" t="str">
        <f>IFERROR(VLOOKUP(Таблица1[[#This Row],[Order ID]],Таблица4[],2,FALSE),"")</f>
        <v/>
      </c>
      <c r="X5322" s="19">
        <f>NOT(IFERROR(VLOOKUP(Таблица1[[#This Row],[Order ID]],Таблица4[],2,FALSE),0))*1</f>
        <v>1</v>
      </c>
      <c r="Y5322" s="19">
        <f>IF(SUMPRODUCT(($F$2:$F5322=F5322)*1)&gt;1,0,1)</f>
        <v>0</v>
      </c>
    </row>
    <row r="5323" spans="1:25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9" t="str">
        <f>VLOOKUP(Таблица1[[#This Row],[Region]],Таблица5[],2,FALSE)</f>
        <v>Cassandra Brandow</v>
      </c>
      <c r="W5323" s="19" t="str">
        <f>IFERROR(VLOOKUP(Таблица1[[#This Row],[Order ID]],Таблица4[],2,FALSE),"")</f>
        <v/>
      </c>
      <c r="X5323" s="19">
        <f>NOT(IFERROR(VLOOKUP(Таблица1[[#This Row],[Order ID]],Таблица4[],2,FALSE),0))*1</f>
        <v>1</v>
      </c>
      <c r="Y5323" s="19">
        <f>IF(SUMPRODUCT(($F$2:$F5323=F5323)*1)&gt;1,0,1)</f>
        <v>0</v>
      </c>
    </row>
    <row r="5324" spans="1:25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9" t="str">
        <f>VLOOKUP(Таблица1[[#This Row],[Region]],Таблица5[],2,FALSE)</f>
        <v>Cassandra Brandow</v>
      </c>
      <c r="W5324" s="19" t="str">
        <f>IFERROR(VLOOKUP(Таблица1[[#This Row],[Order ID]],Таблица4[],2,FALSE),"")</f>
        <v/>
      </c>
      <c r="X5324" s="19">
        <f>NOT(IFERROR(VLOOKUP(Таблица1[[#This Row],[Order ID]],Таблица4[],2,FALSE),0))*1</f>
        <v>1</v>
      </c>
      <c r="Y5324" s="19">
        <f>IF(SUMPRODUCT(($F$2:$F5324=F5324)*1)&gt;1,0,1)</f>
        <v>0</v>
      </c>
    </row>
    <row r="5325" spans="1:25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9" t="str">
        <f>VLOOKUP(Таблица1[[#This Row],[Region]],Таблица5[],2,FALSE)</f>
        <v>Kelly Williams</v>
      </c>
      <c r="W5325" s="19" t="str">
        <f>IFERROR(VLOOKUP(Таблица1[[#This Row],[Order ID]],Таблица4[],2,FALSE),"")</f>
        <v/>
      </c>
      <c r="X5325" s="19">
        <f>NOT(IFERROR(VLOOKUP(Таблица1[[#This Row],[Order ID]],Таблица4[],2,FALSE),0))*1</f>
        <v>1</v>
      </c>
      <c r="Y5325" s="19">
        <f>IF(SUMPRODUCT(($F$2:$F5325=F5325)*1)&gt;1,0,1)</f>
        <v>0</v>
      </c>
    </row>
    <row r="5326" spans="1:25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9" t="str">
        <f>VLOOKUP(Таблица1[[#This Row],[Region]],Таблица5[],2,FALSE)</f>
        <v>Anna Andreadi</v>
      </c>
      <c r="W5326" s="19" t="str">
        <f>IFERROR(VLOOKUP(Таблица1[[#This Row],[Order ID]],Таблица4[],2,FALSE),"")</f>
        <v/>
      </c>
      <c r="X5326" s="19">
        <f>NOT(IFERROR(VLOOKUP(Таблица1[[#This Row],[Order ID]],Таблица4[],2,FALSE),0))*1</f>
        <v>1</v>
      </c>
      <c r="Y5326" s="19">
        <f>IF(SUMPRODUCT(($F$2:$F5326=F5326)*1)&gt;1,0,1)</f>
        <v>0</v>
      </c>
    </row>
    <row r="5327" spans="1:25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9" t="str">
        <f>VLOOKUP(Таблица1[[#This Row],[Region]],Таблица5[],2,FALSE)</f>
        <v>Anna Andreadi</v>
      </c>
      <c r="W5327" s="19" t="str">
        <f>IFERROR(VLOOKUP(Таблица1[[#This Row],[Order ID]],Таблица4[],2,FALSE),"")</f>
        <v/>
      </c>
      <c r="X5327" s="19">
        <f>NOT(IFERROR(VLOOKUP(Таблица1[[#This Row],[Order ID]],Таблица4[],2,FALSE),0))*1</f>
        <v>1</v>
      </c>
      <c r="Y5327" s="19">
        <f>IF(SUMPRODUCT(($F$2:$F5327=F5327)*1)&gt;1,0,1)</f>
        <v>0</v>
      </c>
    </row>
    <row r="5328" spans="1:25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9" t="str">
        <f>VLOOKUP(Таблица1[[#This Row],[Region]],Таблица5[],2,FALSE)</f>
        <v>Chuck Magee</v>
      </c>
      <c r="W5328" s="19" t="str">
        <f>IFERROR(VLOOKUP(Таблица1[[#This Row],[Order ID]],Таблица4[],2,FALSE),"")</f>
        <v/>
      </c>
      <c r="X5328" s="19">
        <f>NOT(IFERROR(VLOOKUP(Таблица1[[#This Row],[Order ID]],Таблица4[],2,FALSE),0))*1</f>
        <v>1</v>
      </c>
      <c r="Y5328" s="19">
        <f>IF(SUMPRODUCT(($F$2:$F5328=F5328)*1)&gt;1,0,1)</f>
        <v>0</v>
      </c>
    </row>
    <row r="5329" spans="1:25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9" t="str">
        <f>VLOOKUP(Таблица1[[#This Row],[Region]],Таблица5[],2,FALSE)</f>
        <v>Anna Andreadi</v>
      </c>
      <c r="W5329" s="19" t="str">
        <f>IFERROR(VLOOKUP(Таблица1[[#This Row],[Order ID]],Таблица4[],2,FALSE),"")</f>
        <v/>
      </c>
      <c r="X5329" s="19">
        <f>NOT(IFERROR(VLOOKUP(Таблица1[[#This Row],[Order ID]],Таблица4[],2,FALSE),0))*1</f>
        <v>1</v>
      </c>
      <c r="Y5329" s="19">
        <f>IF(SUMPRODUCT(($F$2:$F5329=F5329)*1)&gt;1,0,1)</f>
        <v>0</v>
      </c>
    </row>
    <row r="5330" spans="1:25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9" t="str">
        <f>VLOOKUP(Таблица1[[#This Row],[Region]],Таблица5[],2,FALSE)</f>
        <v>Kelly Williams</v>
      </c>
      <c r="W5330" s="19" t="str">
        <f>IFERROR(VLOOKUP(Таблица1[[#This Row],[Order ID]],Таблица4[],2,FALSE),"")</f>
        <v/>
      </c>
      <c r="X5330" s="19">
        <f>NOT(IFERROR(VLOOKUP(Таблица1[[#This Row],[Order ID]],Таблица4[],2,FALSE),0))*1</f>
        <v>1</v>
      </c>
      <c r="Y5330" s="19">
        <f>IF(SUMPRODUCT(($F$2:$F5330=F5330)*1)&gt;1,0,1)</f>
        <v>0</v>
      </c>
    </row>
    <row r="5331" spans="1:25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9" t="str">
        <f>VLOOKUP(Таблица1[[#This Row],[Region]],Таблица5[],2,FALSE)</f>
        <v>Chuck Magee</v>
      </c>
      <c r="W5331" s="19" t="str">
        <f>IFERROR(VLOOKUP(Таблица1[[#This Row],[Order ID]],Таблица4[],2,FALSE),"")</f>
        <v/>
      </c>
      <c r="X5331" s="19">
        <f>NOT(IFERROR(VLOOKUP(Таблица1[[#This Row],[Order ID]],Таблица4[],2,FALSE),0))*1</f>
        <v>1</v>
      </c>
      <c r="Y5331" s="19">
        <f>IF(SUMPRODUCT(($F$2:$F5331=F5331)*1)&gt;1,0,1)</f>
        <v>0</v>
      </c>
    </row>
    <row r="5332" spans="1:25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9" t="str">
        <f>VLOOKUP(Таблица1[[#This Row],[Region]],Таблица5[],2,FALSE)</f>
        <v>Chuck Magee</v>
      </c>
      <c r="W5332" s="19" t="str">
        <f>IFERROR(VLOOKUP(Таблица1[[#This Row],[Order ID]],Таблица4[],2,FALSE),"")</f>
        <v/>
      </c>
      <c r="X5332" s="19">
        <f>NOT(IFERROR(VLOOKUP(Таблица1[[#This Row],[Order ID]],Таблица4[],2,FALSE),0))*1</f>
        <v>1</v>
      </c>
      <c r="Y5332" s="19">
        <f>IF(SUMPRODUCT(($F$2:$F5332=F5332)*1)&gt;1,0,1)</f>
        <v>0</v>
      </c>
    </row>
    <row r="5333" spans="1:25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9" t="str">
        <f>VLOOKUP(Таблица1[[#This Row],[Region]],Таблица5[],2,FALSE)</f>
        <v>Chuck Magee</v>
      </c>
      <c r="W5333" s="19" t="str">
        <f>IFERROR(VLOOKUP(Таблица1[[#This Row],[Order ID]],Таблица4[],2,FALSE),"")</f>
        <v/>
      </c>
      <c r="X5333" s="19">
        <f>NOT(IFERROR(VLOOKUP(Таблица1[[#This Row],[Order ID]],Таблица4[],2,FALSE),0))*1</f>
        <v>1</v>
      </c>
      <c r="Y5333" s="19">
        <f>IF(SUMPRODUCT(($F$2:$F5333=F5333)*1)&gt;1,0,1)</f>
        <v>0</v>
      </c>
    </row>
    <row r="5334" spans="1:25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9" t="str">
        <f>VLOOKUP(Таблица1[[#This Row],[Region]],Таблица5[],2,FALSE)</f>
        <v>Chuck Magee</v>
      </c>
      <c r="W5334" s="19" t="str">
        <f>IFERROR(VLOOKUP(Таблица1[[#This Row],[Order ID]],Таблица4[],2,FALSE),"")</f>
        <v/>
      </c>
      <c r="X5334" s="19">
        <f>NOT(IFERROR(VLOOKUP(Таблица1[[#This Row],[Order ID]],Таблица4[],2,FALSE),0))*1</f>
        <v>1</v>
      </c>
      <c r="Y5334" s="19">
        <f>IF(SUMPRODUCT(($F$2:$F5334=F5334)*1)&gt;1,0,1)</f>
        <v>0</v>
      </c>
    </row>
    <row r="5335" spans="1:25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9" t="str">
        <f>VLOOKUP(Таблица1[[#This Row],[Region]],Таблица5[],2,FALSE)</f>
        <v>Chuck Magee</v>
      </c>
      <c r="W5335" s="19" t="str">
        <f>IFERROR(VLOOKUP(Таблица1[[#This Row],[Order ID]],Таблица4[],2,FALSE),"")</f>
        <v/>
      </c>
      <c r="X5335" s="19">
        <f>NOT(IFERROR(VLOOKUP(Таблица1[[#This Row],[Order ID]],Таблица4[],2,FALSE),0))*1</f>
        <v>1</v>
      </c>
      <c r="Y5335" s="19">
        <f>IF(SUMPRODUCT(($F$2:$F5335=F5335)*1)&gt;1,0,1)</f>
        <v>0</v>
      </c>
    </row>
    <row r="5336" spans="1:25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9" t="str">
        <f>VLOOKUP(Таблица1[[#This Row],[Region]],Таблица5[],2,FALSE)</f>
        <v>Chuck Magee</v>
      </c>
      <c r="W5336" s="19" t="str">
        <f>IFERROR(VLOOKUP(Таблица1[[#This Row],[Order ID]],Таблица4[],2,FALSE),"")</f>
        <v/>
      </c>
      <c r="X5336" s="19">
        <f>NOT(IFERROR(VLOOKUP(Таблица1[[#This Row],[Order ID]],Таблица4[],2,FALSE),0))*1</f>
        <v>1</v>
      </c>
      <c r="Y5336" s="19">
        <f>IF(SUMPRODUCT(($F$2:$F5336=F5336)*1)&gt;1,0,1)</f>
        <v>0</v>
      </c>
    </row>
    <row r="5337" spans="1:25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9" t="str">
        <f>VLOOKUP(Таблица1[[#This Row],[Region]],Таблица5[],2,FALSE)</f>
        <v>Chuck Magee</v>
      </c>
      <c r="W5337" s="19" t="str">
        <f>IFERROR(VLOOKUP(Таблица1[[#This Row],[Order ID]],Таблица4[],2,FALSE),"")</f>
        <v/>
      </c>
      <c r="X5337" s="19">
        <f>NOT(IFERROR(VLOOKUP(Таблица1[[#This Row],[Order ID]],Таблица4[],2,FALSE),0))*1</f>
        <v>1</v>
      </c>
      <c r="Y5337" s="19">
        <f>IF(SUMPRODUCT(($F$2:$F5337=F5337)*1)&gt;1,0,1)</f>
        <v>0</v>
      </c>
    </row>
    <row r="5338" spans="1:25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9" t="str">
        <f>VLOOKUP(Таблица1[[#This Row],[Region]],Таблица5[],2,FALSE)</f>
        <v>Anna Andreadi</v>
      </c>
      <c r="W5338" s="19" t="str">
        <f>IFERROR(VLOOKUP(Таблица1[[#This Row],[Order ID]],Таблица4[],2,FALSE),"")</f>
        <v/>
      </c>
      <c r="X5338" s="19">
        <f>NOT(IFERROR(VLOOKUP(Таблица1[[#This Row],[Order ID]],Таблица4[],2,FALSE),0))*1</f>
        <v>1</v>
      </c>
      <c r="Y5338" s="19">
        <f>IF(SUMPRODUCT(($F$2:$F5338=F5338)*1)&gt;1,0,1)</f>
        <v>0</v>
      </c>
    </row>
    <row r="5339" spans="1:25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9" t="str">
        <f>VLOOKUP(Таблица1[[#This Row],[Region]],Таблица5[],2,FALSE)</f>
        <v>Anna Andreadi</v>
      </c>
      <c r="W5339" s="19" t="str">
        <f>IFERROR(VLOOKUP(Таблица1[[#This Row],[Order ID]],Таблица4[],2,FALSE),"")</f>
        <v/>
      </c>
      <c r="X5339" s="19">
        <f>NOT(IFERROR(VLOOKUP(Таблица1[[#This Row],[Order ID]],Таблица4[],2,FALSE),0))*1</f>
        <v>1</v>
      </c>
      <c r="Y5339" s="19">
        <f>IF(SUMPRODUCT(($F$2:$F5339=F5339)*1)&gt;1,0,1)</f>
        <v>0</v>
      </c>
    </row>
    <row r="5340" spans="1:25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9" t="str">
        <f>VLOOKUP(Таблица1[[#This Row],[Region]],Таблица5[],2,FALSE)</f>
        <v>Chuck Magee</v>
      </c>
      <c r="W5340" s="19">
        <f>IFERROR(VLOOKUP(Таблица1[[#This Row],[Order ID]],Таблица4[],2,FALSE),"")</f>
        <v>1</v>
      </c>
      <c r="X5340" s="19">
        <f>NOT(IFERROR(VLOOKUP(Таблица1[[#This Row],[Order ID]],Таблица4[],2,FALSE),0))*1</f>
        <v>0</v>
      </c>
      <c r="Y5340" s="19">
        <f>IF(SUMPRODUCT(($F$2:$F5340=F5340)*1)&gt;1,0,1)</f>
        <v>0</v>
      </c>
    </row>
    <row r="5341" spans="1:25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9" t="str">
        <f>VLOOKUP(Таблица1[[#This Row],[Region]],Таблица5[],2,FALSE)</f>
        <v>Chuck Magee</v>
      </c>
      <c r="W5341" s="19">
        <f>IFERROR(VLOOKUP(Таблица1[[#This Row],[Order ID]],Таблица4[],2,FALSE),"")</f>
        <v>1</v>
      </c>
      <c r="X5341" s="19">
        <f>NOT(IFERROR(VLOOKUP(Таблица1[[#This Row],[Order ID]],Таблица4[],2,FALSE),0))*1</f>
        <v>0</v>
      </c>
      <c r="Y5341" s="19">
        <f>IF(SUMPRODUCT(($F$2:$F5341=F5341)*1)&gt;1,0,1)</f>
        <v>0</v>
      </c>
    </row>
    <row r="5342" spans="1:25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9" t="str">
        <f>VLOOKUP(Таблица1[[#This Row],[Region]],Таблица5[],2,FALSE)</f>
        <v>Chuck Magee</v>
      </c>
      <c r="W5342" s="19">
        <f>IFERROR(VLOOKUP(Таблица1[[#This Row],[Order ID]],Таблица4[],2,FALSE),"")</f>
        <v>1</v>
      </c>
      <c r="X5342" s="19">
        <f>NOT(IFERROR(VLOOKUP(Таблица1[[#This Row],[Order ID]],Таблица4[],2,FALSE),0))*1</f>
        <v>0</v>
      </c>
      <c r="Y5342" s="19">
        <f>IF(SUMPRODUCT(($F$2:$F5342=F5342)*1)&gt;1,0,1)</f>
        <v>0</v>
      </c>
    </row>
    <row r="5343" spans="1:25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9" t="str">
        <f>VLOOKUP(Таблица1[[#This Row],[Region]],Таблица5[],2,FALSE)</f>
        <v>Chuck Magee</v>
      </c>
      <c r="W5343" s="19">
        <f>IFERROR(VLOOKUP(Таблица1[[#This Row],[Order ID]],Таблица4[],2,FALSE),"")</f>
        <v>1</v>
      </c>
      <c r="X5343" s="19">
        <f>NOT(IFERROR(VLOOKUP(Таблица1[[#This Row],[Order ID]],Таблица4[],2,FALSE),0))*1</f>
        <v>0</v>
      </c>
      <c r="Y5343" s="19">
        <f>IF(SUMPRODUCT(($F$2:$F5343=F5343)*1)&gt;1,0,1)</f>
        <v>0</v>
      </c>
    </row>
    <row r="5344" spans="1:25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9" t="str">
        <f>VLOOKUP(Таблица1[[#This Row],[Region]],Таблица5[],2,FALSE)</f>
        <v>Kelly Williams</v>
      </c>
      <c r="W5344" s="19" t="str">
        <f>IFERROR(VLOOKUP(Таблица1[[#This Row],[Order ID]],Таблица4[],2,FALSE),"")</f>
        <v/>
      </c>
      <c r="X5344" s="19">
        <f>NOT(IFERROR(VLOOKUP(Таблица1[[#This Row],[Order ID]],Таблица4[],2,FALSE),0))*1</f>
        <v>1</v>
      </c>
      <c r="Y5344" s="19">
        <f>IF(SUMPRODUCT(($F$2:$F5344=F5344)*1)&gt;1,0,1)</f>
        <v>1</v>
      </c>
    </row>
    <row r="5345" spans="1:25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9" t="str">
        <f>VLOOKUP(Таблица1[[#This Row],[Region]],Таблица5[],2,FALSE)</f>
        <v>Kelly Williams</v>
      </c>
      <c r="W5345" s="19" t="str">
        <f>IFERROR(VLOOKUP(Таблица1[[#This Row],[Order ID]],Таблица4[],2,FALSE),"")</f>
        <v/>
      </c>
      <c r="X5345" s="19">
        <f>NOT(IFERROR(VLOOKUP(Таблица1[[#This Row],[Order ID]],Таблица4[],2,FALSE),0))*1</f>
        <v>1</v>
      </c>
      <c r="Y5345" s="19">
        <f>IF(SUMPRODUCT(($F$2:$F5345=F5345)*1)&gt;1,0,1)</f>
        <v>0</v>
      </c>
    </row>
    <row r="5346" spans="1:25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9" t="str">
        <f>VLOOKUP(Таблица1[[#This Row],[Region]],Таблица5[],2,FALSE)</f>
        <v>Chuck Magee</v>
      </c>
      <c r="W5346" s="19" t="str">
        <f>IFERROR(VLOOKUP(Таблица1[[#This Row],[Order ID]],Таблица4[],2,FALSE),"")</f>
        <v/>
      </c>
      <c r="X5346" s="19">
        <f>NOT(IFERROR(VLOOKUP(Таблица1[[#This Row],[Order ID]],Таблица4[],2,FALSE),0))*1</f>
        <v>1</v>
      </c>
      <c r="Y5346" s="19">
        <f>IF(SUMPRODUCT(($F$2:$F5346=F5346)*1)&gt;1,0,1)</f>
        <v>0</v>
      </c>
    </row>
    <row r="5347" spans="1:25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9" t="str">
        <f>VLOOKUP(Таблица1[[#This Row],[Region]],Таблица5[],2,FALSE)</f>
        <v>Anna Andreadi</v>
      </c>
      <c r="W5347" s="19" t="str">
        <f>IFERROR(VLOOKUP(Таблица1[[#This Row],[Order ID]],Таблица4[],2,FALSE),"")</f>
        <v/>
      </c>
      <c r="X5347" s="19">
        <f>NOT(IFERROR(VLOOKUP(Таблица1[[#This Row],[Order ID]],Таблица4[],2,FALSE),0))*1</f>
        <v>1</v>
      </c>
      <c r="Y5347" s="19">
        <f>IF(SUMPRODUCT(($F$2:$F5347=F5347)*1)&gt;1,0,1)</f>
        <v>0</v>
      </c>
    </row>
    <row r="5348" spans="1:25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9" t="str">
        <f>VLOOKUP(Таблица1[[#This Row],[Region]],Таблица5[],2,FALSE)</f>
        <v>Anna Andreadi</v>
      </c>
      <c r="W5348" s="19" t="str">
        <f>IFERROR(VLOOKUP(Таблица1[[#This Row],[Order ID]],Таблица4[],2,FALSE),"")</f>
        <v/>
      </c>
      <c r="X5348" s="19">
        <f>NOT(IFERROR(VLOOKUP(Таблица1[[#This Row],[Order ID]],Таблица4[],2,FALSE),0))*1</f>
        <v>1</v>
      </c>
      <c r="Y5348" s="19">
        <f>IF(SUMPRODUCT(($F$2:$F5348=F5348)*1)&gt;1,0,1)</f>
        <v>0</v>
      </c>
    </row>
    <row r="5349" spans="1:25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9" t="str">
        <f>VLOOKUP(Таблица1[[#This Row],[Region]],Таблица5[],2,FALSE)</f>
        <v>Anna Andreadi</v>
      </c>
      <c r="W5349" s="19" t="str">
        <f>IFERROR(VLOOKUP(Таблица1[[#This Row],[Order ID]],Таблица4[],2,FALSE),"")</f>
        <v/>
      </c>
      <c r="X5349" s="19">
        <f>NOT(IFERROR(VLOOKUP(Таблица1[[#This Row],[Order ID]],Таблица4[],2,FALSE),0))*1</f>
        <v>1</v>
      </c>
      <c r="Y5349" s="19">
        <f>IF(SUMPRODUCT(($F$2:$F5349=F5349)*1)&gt;1,0,1)</f>
        <v>0</v>
      </c>
    </row>
    <row r="5350" spans="1:25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9" t="str">
        <f>VLOOKUP(Таблица1[[#This Row],[Region]],Таблица5[],2,FALSE)</f>
        <v>Kelly Williams</v>
      </c>
      <c r="W5350" s="19" t="str">
        <f>IFERROR(VLOOKUP(Таблица1[[#This Row],[Order ID]],Таблица4[],2,FALSE),"")</f>
        <v/>
      </c>
      <c r="X5350" s="19">
        <f>NOT(IFERROR(VLOOKUP(Таблица1[[#This Row],[Order ID]],Таблица4[],2,FALSE),0))*1</f>
        <v>1</v>
      </c>
      <c r="Y5350" s="19">
        <f>IF(SUMPRODUCT(($F$2:$F5350=F5350)*1)&gt;1,0,1)</f>
        <v>0</v>
      </c>
    </row>
    <row r="5351" spans="1:25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9" t="str">
        <f>VLOOKUP(Таблица1[[#This Row],[Region]],Таблица5[],2,FALSE)</f>
        <v>Kelly Williams</v>
      </c>
      <c r="W5351" s="19" t="str">
        <f>IFERROR(VLOOKUP(Таблица1[[#This Row],[Order ID]],Таблица4[],2,FALSE),"")</f>
        <v/>
      </c>
      <c r="X5351" s="19">
        <f>NOT(IFERROR(VLOOKUP(Таблица1[[#This Row],[Order ID]],Таблица4[],2,FALSE),0))*1</f>
        <v>1</v>
      </c>
      <c r="Y5351" s="19">
        <f>IF(SUMPRODUCT(($F$2:$F5351=F5351)*1)&gt;1,0,1)</f>
        <v>0</v>
      </c>
    </row>
    <row r="5352" spans="1:25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9" t="str">
        <f>VLOOKUP(Таблица1[[#This Row],[Region]],Таблица5[],2,FALSE)</f>
        <v>Kelly Williams</v>
      </c>
      <c r="W5352" s="19" t="str">
        <f>IFERROR(VLOOKUP(Таблица1[[#This Row],[Order ID]],Таблица4[],2,FALSE),"")</f>
        <v/>
      </c>
      <c r="X5352" s="19">
        <f>NOT(IFERROR(VLOOKUP(Таблица1[[#This Row],[Order ID]],Таблица4[],2,FALSE),0))*1</f>
        <v>1</v>
      </c>
      <c r="Y5352" s="19">
        <f>IF(SUMPRODUCT(($F$2:$F5352=F5352)*1)&gt;1,0,1)</f>
        <v>0</v>
      </c>
    </row>
    <row r="5353" spans="1:25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9" t="str">
        <f>VLOOKUP(Таблица1[[#This Row],[Region]],Таблица5[],2,FALSE)</f>
        <v>Kelly Williams</v>
      </c>
      <c r="W5353" s="19" t="str">
        <f>IFERROR(VLOOKUP(Таблица1[[#This Row],[Order ID]],Таблица4[],2,FALSE),"")</f>
        <v/>
      </c>
      <c r="X5353" s="19">
        <f>NOT(IFERROR(VLOOKUP(Таблица1[[#This Row],[Order ID]],Таблица4[],2,FALSE),0))*1</f>
        <v>1</v>
      </c>
      <c r="Y5353" s="19">
        <f>IF(SUMPRODUCT(($F$2:$F5353=F5353)*1)&gt;1,0,1)</f>
        <v>0</v>
      </c>
    </row>
    <row r="5354" spans="1:25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9" t="str">
        <f>VLOOKUP(Таблица1[[#This Row],[Region]],Таблица5[],2,FALSE)</f>
        <v>Kelly Williams</v>
      </c>
      <c r="W5354" s="19" t="str">
        <f>IFERROR(VLOOKUP(Таблица1[[#This Row],[Order ID]],Таблица4[],2,FALSE),"")</f>
        <v/>
      </c>
      <c r="X5354" s="19">
        <f>NOT(IFERROR(VLOOKUP(Таблица1[[#This Row],[Order ID]],Таблица4[],2,FALSE),0))*1</f>
        <v>1</v>
      </c>
      <c r="Y5354" s="19">
        <f>IF(SUMPRODUCT(($F$2:$F5354=F5354)*1)&gt;1,0,1)</f>
        <v>0</v>
      </c>
    </row>
    <row r="5355" spans="1:25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9" t="str">
        <f>VLOOKUP(Таблица1[[#This Row],[Region]],Таблица5[],2,FALSE)</f>
        <v>Cassandra Brandow</v>
      </c>
      <c r="W5355" s="19" t="str">
        <f>IFERROR(VLOOKUP(Таблица1[[#This Row],[Order ID]],Таблица4[],2,FALSE),"")</f>
        <v/>
      </c>
      <c r="X5355" s="19">
        <f>NOT(IFERROR(VLOOKUP(Таблица1[[#This Row],[Order ID]],Таблица4[],2,FALSE),0))*1</f>
        <v>1</v>
      </c>
      <c r="Y5355" s="19">
        <f>IF(SUMPRODUCT(($F$2:$F5355=F5355)*1)&gt;1,0,1)</f>
        <v>0</v>
      </c>
    </row>
    <row r="5356" spans="1:25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9" t="str">
        <f>VLOOKUP(Таблица1[[#This Row],[Region]],Таблица5[],2,FALSE)</f>
        <v>Anna Andreadi</v>
      </c>
      <c r="W5356" s="19" t="str">
        <f>IFERROR(VLOOKUP(Таблица1[[#This Row],[Order ID]],Таблица4[],2,FALSE),"")</f>
        <v/>
      </c>
      <c r="X5356" s="19">
        <f>NOT(IFERROR(VLOOKUP(Таблица1[[#This Row],[Order ID]],Таблица4[],2,FALSE),0))*1</f>
        <v>1</v>
      </c>
      <c r="Y5356" s="19">
        <f>IF(SUMPRODUCT(($F$2:$F5356=F5356)*1)&gt;1,0,1)</f>
        <v>0</v>
      </c>
    </row>
    <row r="5357" spans="1:25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9" t="str">
        <f>VLOOKUP(Таблица1[[#This Row],[Region]],Таблица5[],2,FALSE)</f>
        <v>Anna Andreadi</v>
      </c>
      <c r="W5357" s="19" t="str">
        <f>IFERROR(VLOOKUP(Таблица1[[#This Row],[Order ID]],Таблица4[],2,FALSE),"")</f>
        <v/>
      </c>
      <c r="X5357" s="19">
        <f>NOT(IFERROR(VLOOKUP(Таблица1[[#This Row],[Order ID]],Таблица4[],2,FALSE),0))*1</f>
        <v>1</v>
      </c>
      <c r="Y5357" s="19">
        <f>IF(SUMPRODUCT(($F$2:$F5357=F5357)*1)&gt;1,0,1)</f>
        <v>0</v>
      </c>
    </row>
    <row r="5358" spans="1:25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9" t="str">
        <f>VLOOKUP(Таблица1[[#This Row],[Region]],Таблица5[],2,FALSE)</f>
        <v>Anna Andreadi</v>
      </c>
      <c r="W5358" s="19" t="str">
        <f>IFERROR(VLOOKUP(Таблица1[[#This Row],[Order ID]],Таблица4[],2,FALSE),"")</f>
        <v/>
      </c>
      <c r="X5358" s="19">
        <f>NOT(IFERROR(VLOOKUP(Таблица1[[#This Row],[Order ID]],Таблица4[],2,FALSE),0))*1</f>
        <v>1</v>
      </c>
      <c r="Y5358" s="19">
        <f>IF(SUMPRODUCT(($F$2:$F5358=F5358)*1)&gt;1,0,1)</f>
        <v>0</v>
      </c>
    </row>
    <row r="5359" spans="1:25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9" t="str">
        <f>VLOOKUP(Таблица1[[#This Row],[Region]],Таблица5[],2,FALSE)</f>
        <v>Anna Andreadi</v>
      </c>
      <c r="W5359" s="19" t="str">
        <f>IFERROR(VLOOKUP(Таблица1[[#This Row],[Order ID]],Таблица4[],2,FALSE),"")</f>
        <v/>
      </c>
      <c r="X5359" s="19">
        <f>NOT(IFERROR(VLOOKUP(Таблица1[[#This Row],[Order ID]],Таблица4[],2,FALSE),0))*1</f>
        <v>1</v>
      </c>
      <c r="Y5359" s="19">
        <f>IF(SUMPRODUCT(($F$2:$F5359=F5359)*1)&gt;1,0,1)</f>
        <v>0</v>
      </c>
    </row>
    <row r="5360" spans="1:25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9" t="str">
        <f>VLOOKUP(Таблица1[[#This Row],[Region]],Таблица5[],2,FALSE)</f>
        <v>Anna Andreadi</v>
      </c>
      <c r="W5360" s="19" t="str">
        <f>IFERROR(VLOOKUP(Таблица1[[#This Row],[Order ID]],Таблица4[],2,FALSE),"")</f>
        <v/>
      </c>
      <c r="X5360" s="19">
        <f>NOT(IFERROR(VLOOKUP(Таблица1[[#This Row],[Order ID]],Таблица4[],2,FALSE),0))*1</f>
        <v>1</v>
      </c>
      <c r="Y5360" s="19">
        <f>IF(SUMPRODUCT(($F$2:$F5360=F5360)*1)&gt;1,0,1)</f>
        <v>0</v>
      </c>
    </row>
    <row r="5361" spans="1:25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9" t="str">
        <f>VLOOKUP(Таблица1[[#This Row],[Region]],Таблица5[],2,FALSE)</f>
        <v>Anna Andreadi</v>
      </c>
      <c r="W5361" s="19" t="str">
        <f>IFERROR(VLOOKUP(Таблица1[[#This Row],[Order ID]],Таблица4[],2,FALSE),"")</f>
        <v/>
      </c>
      <c r="X5361" s="19">
        <f>NOT(IFERROR(VLOOKUP(Таблица1[[#This Row],[Order ID]],Таблица4[],2,FALSE),0))*1</f>
        <v>1</v>
      </c>
      <c r="Y5361" s="19">
        <f>IF(SUMPRODUCT(($F$2:$F5361=F5361)*1)&gt;1,0,1)</f>
        <v>0</v>
      </c>
    </row>
    <row r="5362" spans="1:25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9" t="str">
        <f>VLOOKUP(Таблица1[[#This Row],[Region]],Таблица5[],2,FALSE)</f>
        <v>Cassandra Brandow</v>
      </c>
      <c r="W5362" s="19" t="str">
        <f>IFERROR(VLOOKUP(Таблица1[[#This Row],[Order ID]],Таблица4[],2,FALSE),"")</f>
        <v/>
      </c>
      <c r="X5362" s="19">
        <f>NOT(IFERROR(VLOOKUP(Таблица1[[#This Row],[Order ID]],Таблица4[],2,FALSE),0))*1</f>
        <v>1</v>
      </c>
      <c r="Y5362" s="19">
        <f>IF(SUMPRODUCT(($F$2:$F5362=F5362)*1)&gt;1,0,1)</f>
        <v>0</v>
      </c>
    </row>
    <row r="5363" spans="1:25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9" t="str">
        <f>VLOOKUP(Таблица1[[#This Row],[Region]],Таблица5[],2,FALSE)</f>
        <v>Kelly Williams</v>
      </c>
      <c r="W5363" s="19" t="str">
        <f>IFERROR(VLOOKUP(Таблица1[[#This Row],[Order ID]],Таблица4[],2,FALSE),"")</f>
        <v/>
      </c>
      <c r="X5363" s="19">
        <f>NOT(IFERROR(VLOOKUP(Таблица1[[#This Row],[Order ID]],Таблица4[],2,FALSE),0))*1</f>
        <v>1</v>
      </c>
      <c r="Y5363" s="19">
        <f>IF(SUMPRODUCT(($F$2:$F5363=F5363)*1)&gt;1,0,1)</f>
        <v>0</v>
      </c>
    </row>
    <row r="5364" spans="1:25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9" t="str">
        <f>VLOOKUP(Таблица1[[#This Row],[Region]],Таблица5[],2,FALSE)</f>
        <v>Kelly Williams</v>
      </c>
      <c r="W5364" s="19" t="str">
        <f>IFERROR(VLOOKUP(Таблица1[[#This Row],[Order ID]],Таблица4[],2,FALSE),"")</f>
        <v/>
      </c>
      <c r="X5364" s="19">
        <f>NOT(IFERROR(VLOOKUP(Таблица1[[#This Row],[Order ID]],Таблица4[],2,FALSE),0))*1</f>
        <v>1</v>
      </c>
      <c r="Y5364" s="19">
        <f>IF(SUMPRODUCT(($F$2:$F5364=F5364)*1)&gt;1,0,1)</f>
        <v>0</v>
      </c>
    </row>
    <row r="5365" spans="1:25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9" t="str">
        <f>VLOOKUP(Таблица1[[#This Row],[Region]],Таблица5[],2,FALSE)</f>
        <v>Kelly Williams</v>
      </c>
      <c r="W5365" s="19" t="str">
        <f>IFERROR(VLOOKUP(Таблица1[[#This Row],[Order ID]],Таблица4[],2,FALSE),"")</f>
        <v/>
      </c>
      <c r="X5365" s="19">
        <f>NOT(IFERROR(VLOOKUP(Таблица1[[#This Row],[Order ID]],Таблица4[],2,FALSE),0))*1</f>
        <v>1</v>
      </c>
      <c r="Y5365" s="19">
        <f>IF(SUMPRODUCT(($F$2:$F5365=F5365)*1)&gt;1,0,1)</f>
        <v>0</v>
      </c>
    </row>
    <row r="5366" spans="1:25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9" t="str">
        <f>VLOOKUP(Таблица1[[#This Row],[Region]],Таблица5[],2,FALSE)</f>
        <v>Anna Andreadi</v>
      </c>
      <c r="W5366" s="19" t="str">
        <f>IFERROR(VLOOKUP(Таблица1[[#This Row],[Order ID]],Таблица4[],2,FALSE),"")</f>
        <v/>
      </c>
      <c r="X5366" s="19">
        <f>NOT(IFERROR(VLOOKUP(Таблица1[[#This Row],[Order ID]],Таблица4[],2,FALSE),0))*1</f>
        <v>1</v>
      </c>
      <c r="Y5366" s="19">
        <f>IF(SUMPRODUCT(($F$2:$F5366=F5366)*1)&gt;1,0,1)</f>
        <v>0</v>
      </c>
    </row>
    <row r="5367" spans="1:25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9" t="str">
        <f>VLOOKUP(Таблица1[[#This Row],[Region]],Таблица5[],2,FALSE)</f>
        <v>Kelly Williams</v>
      </c>
      <c r="W5367" s="19" t="str">
        <f>IFERROR(VLOOKUP(Таблица1[[#This Row],[Order ID]],Таблица4[],2,FALSE),"")</f>
        <v/>
      </c>
      <c r="X5367" s="19">
        <f>NOT(IFERROR(VLOOKUP(Таблица1[[#This Row],[Order ID]],Таблица4[],2,FALSE),0))*1</f>
        <v>1</v>
      </c>
      <c r="Y5367" s="19">
        <f>IF(SUMPRODUCT(($F$2:$F5367=F5367)*1)&gt;1,0,1)</f>
        <v>0</v>
      </c>
    </row>
    <row r="5368" spans="1:25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9" t="str">
        <f>VLOOKUP(Таблица1[[#This Row],[Region]],Таблица5[],2,FALSE)</f>
        <v>Anna Andreadi</v>
      </c>
      <c r="W5368" s="19" t="str">
        <f>IFERROR(VLOOKUP(Таблица1[[#This Row],[Order ID]],Таблица4[],2,FALSE),"")</f>
        <v/>
      </c>
      <c r="X5368" s="19">
        <f>NOT(IFERROR(VLOOKUP(Таблица1[[#This Row],[Order ID]],Таблица4[],2,FALSE),0))*1</f>
        <v>1</v>
      </c>
      <c r="Y5368" s="19">
        <f>IF(SUMPRODUCT(($F$2:$F5368=F5368)*1)&gt;1,0,1)</f>
        <v>0</v>
      </c>
    </row>
    <row r="5369" spans="1:25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9" t="str">
        <f>VLOOKUP(Таблица1[[#This Row],[Region]],Таблица5[],2,FALSE)</f>
        <v>Anna Andreadi</v>
      </c>
      <c r="W5369" s="19" t="str">
        <f>IFERROR(VLOOKUP(Таблица1[[#This Row],[Order ID]],Таблица4[],2,FALSE),"")</f>
        <v/>
      </c>
      <c r="X5369" s="19">
        <f>NOT(IFERROR(VLOOKUP(Таблица1[[#This Row],[Order ID]],Таблица4[],2,FALSE),0))*1</f>
        <v>1</v>
      </c>
      <c r="Y5369" s="19">
        <f>IF(SUMPRODUCT(($F$2:$F5369=F5369)*1)&gt;1,0,1)</f>
        <v>0</v>
      </c>
    </row>
    <row r="5370" spans="1:25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9" t="str">
        <f>VLOOKUP(Таблица1[[#This Row],[Region]],Таблица5[],2,FALSE)</f>
        <v>Anna Andreadi</v>
      </c>
      <c r="W5370" s="19" t="str">
        <f>IFERROR(VLOOKUP(Таблица1[[#This Row],[Order ID]],Таблица4[],2,FALSE),"")</f>
        <v/>
      </c>
      <c r="X5370" s="19">
        <f>NOT(IFERROR(VLOOKUP(Таблица1[[#This Row],[Order ID]],Таблица4[],2,FALSE),0))*1</f>
        <v>1</v>
      </c>
      <c r="Y5370" s="19">
        <f>IF(SUMPRODUCT(($F$2:$F5370=F5370)*1)&gt;1,0,1)</f>
        <v>0</v>
      </c>
    </row>
    <row r="5371" spans="1:25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9" t="str">
        <f>VLOOKUP(Таблица1[[#This Row],[Region]],Таблица5[],2,FALSE)</f>
        <v>Chuck Magee</v>
      </c>
      <c r="W5371" s="19" t="str">
        <f>IFERROR(VLOOKUP(Таблица1[[#This Row],[Order ID]],Таблица4[],2,FALSE),"")</f>
        <v/>
      </c>
      <c r="X5371" s="19">
        <f>NOT(IFERROR(VLOOKUP(Таблица1[[#This Row],[Order ID]],Таблица4[],2,FALSE),0))*1</f>
        <v>1</v>
      </c>
      <c r="Y5371" s="19">
        <f>IF(SUMPRODUCT(($F$2:$F5371=F5371)*1)&gt;1,0,1)</f>
        <v>0</v>
      </c>
    </row>
    <row r="5372" spans="1:25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9" t="str">
        <f>VLOOKUP(Таблица1[[#This Row],[Region]],Таблица5[],2,FALSE)</f>
        <v>Kelly Williams</v>
      </c>
      <c r="W5372" s="19" t="str">
        <f>IFERROR(VLOOKUP(Таблица1[[#This Row],[Order ID]],Таблица4[],2,FALSE),"")</f>
        <v/>
      </c>
      <c r="X5372" s="19">
        <f>NOT(IFERROR(VLOOKUP(Таблица1[[#This Row],[Order ID]],Таблица4[],2,FALSE),0))*1</f>
        <v>1</v>
      </c>
      <c r="Y5372" s="19">
        <f>IF(SUMPRODUCT(($F$2:$F5372=F5372)*1)&gt;1,0,1)</f>
        <v>0</v>
      </c>
    </row>
    <row r="5373" spans="1:25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9" t="str">
        <f>VLOOKUP(Таблица1[[#This Row],[Region]],Таблица5[],2,FALSE)</f>
        <v>Kelly Williams</v>
      </c>
      <c r="W5373" s="19" t="str">
        <f>IFERROR(VLOOKUP(Таблица1[[#This Row],[Order ID]],Таблица4[],2,FALSE),"")</f>
        <v/>
      </c>
      <c r="X5373" s="19">
        <f>NOT(IFERROR(VLOOKUP(Таблица1[[#This Row],[Order ID]],Таблица4[],2,FALSE),0))*1</f>
        <v>1</v>
      </c>
      <c r="Y5373" s="19">
        <f>IF(SUMPRODUCT(($F$2:$F5373=F5373)*1)&gt;1,0,1)</f>
        <v>0</v>
      </c>
    </row>
    <row r="5374" spans="1:25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9" t="str">
        <f>VLOOKUP(Таблица1[[#This Row],[Region]],Таблица5[],2,FALSE)</f>
        <v>Kelly Williams</v>
      </c>
      <c r="W5374" s="19" t="str">
        <f>IFERROR(VLOOKUP(Таблица1[[#This Row],[Order ID]],Таблица4[],2,FALSE),"")</f>
        <v/>
      </c>
      <c r="X5374" s="19">
        <f>NOT(IFERROR(VLOOKUP(Таблица1[[#This Row],[Order ID]],Таблица4[],2,FALSE),0))*1</f>
        <v>1</v>
      </c>
      <c r="Y5374" s="19">
        <f>IF(SUMPRODUCT(($F$2:$F5374=F5374)*1)&gt;1,0,1)</f>
        <v>0</v>
      </c>
    </row>
    <row r="5375" spans="1:25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9" t="str">
        <f>VLOOKUP(Таблица1[[#This Row],[Region]],Таблица5[],2,FALSE)</f>
        <v>Kelly Williams</v>
      </c>
      <c r="W5375" s="19" t="str">
        <f>IFERROR(VLOOKUP(Таблица1[[#This Row],[Order ID]],Таблица4[],2,FALSE),"")</f>
        <v/>
      </c>
      <c r="X5375" s="19">
        <f>NOT(IFERROR(VLOOKUP(Таблица1[[#This Row],[Order ID]],Таблица4[],2,FALSE),0))*1</f>
        <v>1</v>
      </c>
      <c r="Y5375" s="19">
        <f>IF(SUMPRODUCT(($F$2:$F5375=F5375)*1)&gt;1,0,1)</f>
        <v>0</v>
      </c>
    </row>
    <row r="5376" spans="1:25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9" t="str">
        <f>VLOOKUP(Таблица1[[#This Row],[Region]],Таблица5[],2,FALSE)</f>
        <v>Kelly Williams</v>
      </c>
      <c r="W5376" s="19" t="str">
        <f>IFERROR(VLOOKUP(Таблица1[[#This Row],[Order ID]],Таблица4[],2,FALSE),"")</f>
        <v/>
      </c>
      <c r="X5376" s="19">
        <f>NOT(IFERROR(VLOOKUP(Таблица1[[#This Row],[Order ID]],Таблица4[],2,FALSE),0))*1</f>
        <v>1</v>
      </c>
      <c r="Y5376" s="19">
        <f>IF(SUMPRODUCT(($F$2:$F5376=F5376)*1)&gt;1,0,1)</f>
        <v>0</v>
      </c>
    </row>
    <row r="5377" spans="1:25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9" t="str">
        <f>VLOOKUP(Таблица1[[#This Row],[Region]],Таблица5[],2,FALSE)</f>
        <v>Anna Andreadi</v>
      </c>
      <c r="W5377" s="19" t="str">
        <f>IFERROR(VLOOKUP(Таблица1[[#This Row],[Order ID]],Таблица4[],2,FALSE),"")</f>
        <v/>
      </c>
      <c r="X5377" s="19">
        <f>NOT(IFERROR(VLOOKUP(Таблица1[[#This Row],[Order ID]],Таблица4[],2,FALSE),0))*1</f>
        <v>1</v>
      </c>
      <c r="Y5377" s="19">
        <f>IF(SUMPRODUCT(($F$2:$F5377=F5377)*1)&gt;1,0,1)</f>
        <v>0</v>
      </c>
    </row>
    <row r="5378" spans="1:25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9" t="str">
        <f>VLOOKUP(Таблица1[[#This Row],[Region]],Таблица5[],2,FALSE)</f>
        <v>Anna Andreadi</v>
      </c>
      <c r="W5378" s="19" t="str">
        <f>IFERROR(VLOOKUP(Таблица1[[#This Row],[Order ID]],Таблица4[],2,FALSE),"")</f>
        <v/>
      </c>
      <c r="X5378" s="19">
        <f>NOT(IFERROR(VLOOKUP(Таблица1[[#This Row],[Order ID]],Таблица4[],2,FALSE),0))*1</f>
        <v>1</v>
      </c>
      <c r="Y5378" s="19">
        <f>IF(SUMPRODUCT(($F$2:$F5378=F5378)*1)&gt;1,0,1)</f>
        <v>0</v>
      </c>
    </row>
    <row r="5379" spans="1:25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9" t="str">
        <f>VLOOKUP(Таблица1[[#This Row],[Region]],Таблица5[],2,FALSE)</f>
        <v>Chuck Magee</v>
      </c>
      <c r="W5379" s="19" t="str">
        <f>IFERROR(VLOOKUP(Таблица1[[#This Row],[Order ID]],Таблица4[],2,FALSE),"")</f>
        <v/>
      </c>
      <c r="X5379" s="19">
        <f>NOT(IFERROR(VLOOKUP(Таблица1[[#This Row],[Order ID]],Таблица4[],2,FALSE),0))*1</f>
        <v>1</v>
      </c>
      <c r="Y5379" s="19">
        <f>IF(SUMPRODUCT(($F$2:$F5379=F5379)*1)&gt;1,0,1)</f>
        <v>0</v>
      </c>
    </row>
    <row r="5380" spans="1:25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9" t="str">
        <f>VLOOKUP(Таблица1[[#This Row],[Region]],Таблица5[],2,FALSE)</f>
        <v>Chuck Magee</v>
      </c>
      <c r="W5380" s="19" t="str">
        <f>IFERROR(VLOOKUP(Таблица1[[#This Row],[Order ID]],Таблица4[],2,FALSE),"")</f>
        <v/>
      </c>
      <c r="X5380" s="19">
        <f>NOT(IFERROR(VLOOKUP(Таблица1[[#This Row],[Order ID]],Таблица4[],2,FALSE),0))*1</f>
        <v>1</v>
      </c>
      <c r="Y5380" s="19">
        <f>IF(SUMPRODUCT(($F$2:$F5380=F5380)*1)&gt;1,0,1)</f>
        <v>0</v>
      </c>
    </row>
    <row r="5381" spans="1:25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9" t="str">
        <f>VLOOKUP(Таблица1[[#This Row],[Region]],Таблица5[],2,FALSE)</f>
        <v>Anna Andreadi</v>
      </c>
      <c r="W5381" s="19" t="str">
        <f>IFERROR(VLOOKUP(Таблица1[[#This Row],[Order ID]],Таблица4[],2,FALSE),"")</f>
        <v/>
      </c>
      <c r="X5381" s="19">
        <f>NOT(IFERROR(VLOOKUP(Таблица1[[#This Row],[Order ID]],Таблица4[],2,FALSE),0))*1</f>
        <v>1</v>
      </c>
      <c r="Y5381" s="19">
        <f>IF(SUMPRODUCT(($F$2:$F5381=F5381)*1)&gt;1,0,1)</f>
        <v>0</v>
      </c>
    </row>
    <row r="5382" spans="1:25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9" t="str">
        <f>VLOOKUP(Таблица1[[#This Row],[Region]],Таблица5[],2,FALSE)</f>
        <v>Anna Andreadi</v>
      </c>
      <c r="W5382" s="19" t="str">
        <f>IFERROR(VLOOKUP(Таблица1[[#This Row],[Order ID]],Таблица4[],2,FALSE),"")</f>
        <v/>
      </c>
      <c r="X5382" s="19">
        <f>NOT(IFERROR(VLOOKUP(Таблица1[[#This Row],[Order ID]],Таблица4[],2,FALSE),0))*1</f>
        <v>1</v>
      </c>
      <c r="Y5382" s="19">
        <f>IF(SUMPRODUCT(($F$2:$F5382=F5382)*1)&gt;1,0,1)</f>
        <v>0</v>
      </c>
    </row>
    <row r="5383" spans="1:25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9" t="str">
        <f>VLOOKUP(Таблица1[[#This Row],[Region]],Таблица5[],2,FALSE)</f>
        <v>Kelly Williams</v>
      </c>
      <c r="W5383" s="19" t="str">
        <f>IFERROR(VLOOKUP(Таблица1[[#This Row],[Order ID]],Таблица4[],2,FALSE),"")</f>
        <v/>
      </c>
      <c r="X5383" s="19">
        <f>NOT(IFERROR(VLOOKUP(Таблица1[[#This Row],[Order ID]],Таблица4[],2,FALSE),0))*1</f>
        <v>1</v>
      </c>
      <c r="Y5383" s="19">
        <f>IF(SUMPRODUCT(($F$2:$F5383=F5383)*1)&gt;1,0,1)</f>
        <v>1</v>
      </c>
    </row>
    <row r="5384" spans="1:25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9" t="str">
        <f>VLOOKUP(Таблица1[[#This Row],[Region]],Таблица5[],2,FALSE)</f>
        <v>Kelly Williams</v>
      </c>
      <c r="W5384" s="19" t="str">
        <f>IFERROR(VLOOKUP(Таблица1[[#This Row],[Order ID]],Таблица4[],2,FALSE),"")</f>
        <v/>
      </c>
      <c r="X5384" s="19">
        <f>NOT(IFERROR(VLOOKUP(Таблица1[[#This Row],[Order ID]],Таблица4[],2,FALSE),0))*1</f>
        <v>1</v>
      </c>
      <c r="Y5384" s="19">
        <f>IF(SUMPRODUCT(($F$2:$F5384=F5384)*1)&gt;1,0,1)</f>
        <v>0</v>
      </c>
    </row>
    <row r="5385" spans="1:25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9" t="str">
        <f>VLOOKUP(Таблица1[[#This Row],[Region]],Таблица5[],2,FALSE)</f>
        <v>Kelly Williams</v>
      </c>
      <c r="W5385" s="19" t="str">
        <f>IFERROR(VLOOKUP(Таблица1[[#This Row],[Order ID]],Таблица4[],2,FALSE),"")</f>
        <v/>
      </c>
      <c r="X5385" s="19">
        <f>NOT(IFERROR(VLOOKUP(Таблица1[[#This Row],[Order ID]],Таблица4[],2,FALSE),0))*1</f>
        <v>1</v>
      </c>
      <c r="Y5385" s="19">
        <f>IF(SUMPRODUCT(($F$2:$F5385=F5385)*1)&gt;1,0,1)</f>
        <v>0</v>
      </c>
    </row>
    <row r="5386" spans="1:25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9" t="str">
        <f>VLOOKUP(Таблица1[[#This Row],[Region]],Таблица5[],2,FALSE)</f>
        <v>Chuck Magee</v>
      </c>
      <c r="W5386" s="19" t="str">
        <f>IFERROR(VLOOKUP(Таблица1[[#This Row],[Order ID]],Таблица4[],2,FALSE),"")</f>
        <v/>
      </c>
      <c r="X5386" s="19">
        <f>NOT(IFERROR(VLOOKUP(Таблица1[[#This Row],[Order ID]],Таблица4[],2,FALSE),0))*1</f>
        <v>1</v>
      </c>
      <c r="Y5386" s="19">
        <f>IF(SUMPRODUCT(($F$2:$F5386=F5386)*1)&gt;1,0,1)</f>
        <v>0</v>
      </c>
    </row>
    <row r="5387" spans="1:25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9" t="str">
        <f>VLOOKUP(Таблица1[[#This Row],[Region]],Таблица5[],2,FALSE)</f>
        <v>Chuck Magee</v>
      </c>
      <c r="W5387" s="19" t="str">
        <f>IFERROR(VLOOKUP(Таблица1[[#This Row],[Order ID]],Таблица4[],2,FALSE),"")</f>
        <v/>
      </c>
      <c r="X5387" s="19">
        <f>NOT(IFERROR(VLOOKUP(Таблица1[[#This Row],[Order ID]],Таблица4[],2,FALSE),0))*1</f>
        <v>1</v>
      </c>
      <c r="Y5387" s="19">
        <f>IF(SUMPRODUCT(($F$2:$F5387=F5387)*1)&gt;1,0,1)</f>
        <v>0</v>
      </c>
    </row>
    <row r="5388" spans="1:25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9" t="str">
        <f>VLOOKUP(Таблица1[[#This Row],[Region]],Таблица5[],2,FALSE)</f>
        <v>Cassandra Brandow</v>
      </c>
      <c r="W5388" s="19" t="str">
        <f>IFERROR(VLOOKUP(Таблица1[[#This Row],[Order ID]],Таблица4[],2,FALSE),"")</f>
        <v/>
      </c>
      <c r="X5388" s="19">
        <f>NOT(IFERROR(VLOOKUP(Таблица1[[#This Row],[Order ID]],Таблица4[],2,FALSE),0))*1</f>
        <v>1</v>
      </c>
      <c r="Y5388" s="19">
        <f>IF(SUMPRODUCT(($F$2:$F5388=F5388)*1)&gt;1,0,1)</f>
        <v>0</v>
      </c>
    </row>
    <row r="5389" spans="1:25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9" t="str">
        <f>VLOOKUP(Таблица1[[#This Row],[Region]],Таблица5[],2,FALSE)</f>
        <v>Anna Andreadi</v>
      </c>
      <c r="W5389" s="19" t="str">
        <f>IFERROR(VLOOKUP(Таблица1[[#This Row],[Order ID]],Таблица4[],2,FALSE),"")</f>
        <v/>
      </c>
      <c r="X5389" s="19">
        <f>NOT(IFERROR(VLOOKUP(Таблица1[[#This Row],[Order ID]],Таблица4[],2,FALSE),0))*1</f>
        <v>1</v>
      </c>
      <c r="Y5389" s="19">
        <f>IF(SUMPRODUCT(($F$2:$F5389=F5389)*1)&gt;1,0,1)</f>
        <v>0</v>
      </c>
    </row>
    <row r="5390" spans="1:25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9" t="str">
        <f>VLOOKUP(Таблица1[[#This Row],[Region]],Таблица5[],2,FALSE)</f>
        <v>Anna Andreadi</v>
      </c>
      <c r="W5390" s="19" t="str">
        <f>IFERROR(VLOOKUP(Таблица1[[#This Row],[Order ID]],Таблица4[],2,FALSE),"")</f>
        <v/>
      </c>
      <c r="X5390" s="19">
        <f>NOT(IFERROR(VLOOKUP(Таблица1[[#This Row],[Order ID]],Таблица4[],2,FALSE),0))*1</f>
        <v>1</v>
      </c>
      <c r="Y5390" s="19">
        <f>IF(SUMPRODUCT(($F$2:$F5390=F5390)*1)&gt;1,0,1)</f>
        <v>0</v>
      </c>
    </row>
    <row r="5391" spans="1:25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9" t="str">
        <f>VLOOKUP(Таблица1[[#This Row],[Region]],Таблица5[],2,FALSE)</f>
        <v>Anna Andreadi</v>
      </c>
      <c r="W5391" s="19" t="str">
        <f>IFERROR(VLOOKUP(Таблица1[[#This Row],[Order ID]],Таблица4[],2,FALSE),"")</f>
        <v/>
      </c>
      <c r="X5391" s="19">
        <f>NOT(IFERROR(VLOOKUP(Таблица1[[#This Row],[Order ID]],Таблица4[],2,FALSE),0))*1</f>
        <v>1</v>
      </c>
      <c r="Y5391" s="19">
        <f>IF(SUMPRODUCT(($F$2:$F5391=F5391)*1)&gt;1,0,1)</f>
        <v>0</v>
      </c>
    </row>
    <row r="5392" spans="1:25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9" t="str">
        <f>VLOOKUP(Таблица1[[#This Row],[Region]],Таблица5[],2,FALSE)</f>
        <v>Anna Andreadi</v>
      </c>
      <c r="W5392" s="19" t="str">
        <f>IFERROR(VLOOKUP(Таблица1[[#This Row],[Order ID]],Таблица4[],2,FALSE),"")</f>
        <v/>
      </c>
      <c r="X5392" s="19">
        <f>NOT(IFERROR(VLOOKUP(Таблица1[[#This Row],[Order ID]],Таблица4[],2,FALSE),0))*1</f>
        <v>1</v>
      </c>
      <c r="Y5392" s="19">
        <f>IF(SUMPRODUCT(($F$2:$F5392=F5392)*1)&gt;1,0,1)</f>
        <v>0</v>
      </c>
    </row>
    <row r="5393" spans="1:25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9" t="str">
        <f>VLOOKUP(Таблица1[[#This Row],[Region]],Таблица5[],2,FALSE)</f>
        <v>Chuck Magee</v>
      </c>
      <c r="W5393" s="19" t="str">
        <f>IFERROR(VLOOKUP(Таблица1[[#This Row],[Order ID]],Таблица4[],2,FALSE),"")</f>
        <v/>
      </c>
      <c r="X5393" s="19">
        <f>NOT(IFERROR(VLOOKUP(Таблица1[[#This Row],[Order ID]],Таблица4[],2,FALSE),0))*1</f>
        <v>1</v>
      </c>
      <c r="Y5393" s="19">
        <f>IF(SUMPRODUCT(($F$2:$F5393=F5393)*1)&gt;1,0,1)</f>
        <v>0</v>
      </c>
    </row>
    <row r="5394" spans="1:25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9" t="str">
        <f>VLOOKUP(Таблица1[[#This Row],[Region]],Таблица5[],2,FALSE)</f>
        <v>Chuck Magee</v>
      </c>
      <c r="W5394" s="19" t="str">
        <f>IFERROR(VLOOKUP(Таблица1[[#This Row],[Order ID]],Таблица4[],2,FALSE),"")</f>
        <v/>
      </c>
      <c r="X5394" s="19">
        <f>NOT(IFERROR(VLOOKUP(Таблица1[[#This Row],[Order ID]],Таблица4[],2,FALSE),0))*1</f>
        <v>1</v>
      </c>
      <c r="Y5394" s="19">
        <f>IF(SUMPRODUCT(($F$2:$F5394=F5394)*1)&gt;1,0,1)</f>
        <v>0</v>
      </c>
    </row>
    <row r="5395" spans="1:25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9" t="str">
        <f>VLOOKUP(Таблица1[[#This Row],[Region]],Таблица5[],2,FALSE)</f>
        <v>Chuck Magee</v>
      </c>
      <c r="W5395" s="19" t="str">
        <f>IFERROR(VLOOKUP(Таблица1[[#This Row],[Order ID]],Таблица4[],2,FALSE),"")</f>
        <v/>
      </c>
      <c r="X5395" s="19">
        <f>NOT(IFERROR(VLOOKUP(Таблица1[[#This Row],[Order ID]],Таблица4[],2,FALSE),0))*1</f>
        <v>1</v>
      </c>
      <c r="Y5395" s="19">
        <f>IF(SUMPRODUCT(($F$2:$F5395=F5395)*1)&gt;1,0,1)</f>
        <v>0</v>
      </c>
    </row>
    <row r="5396" spans="1:25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9" t="str">
        <f>VLOOKUP(Таблица1[[#This Row],[Region]],Таблица5[],2,FALSE)</f>
        <v>Chuck Magee</v>
      </c>
      <c r="W5396" s="19" t="str">
        <f>IFERROR(VLOOKUP(Таблица1[[#This Row],[Order ID]],Таблица4[],2,FALSE),"")</f>
        <v/>
      </c>
      <c r="X5396" s="19">
        <f>NOT(IFERROR(VLOOKUP(Таблица1[[#This Row],[Order ID]],Таблица4[],2,FALSE),0))*1</f>
        <v>1</v>
      </c>
      <c r="Y5396" s="19">
        <f>IF(SUMPRODUCT(($F$2:$F5396=F5396)*1)&gt;1,0,1)</f>
        <v>0</v>
      </c>
    </row>
    <row r="5397" spans="1:25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9" t="str">
        <f>VLOOKUP(Таблица1[[#This Row],[Region]],Таблица5[],2,FALSE)</f>
        <v>Anna Andreadi</v>
      </c>
      <c r="W5397" s="19">
        <f>IFERROR(VLOOKUP(Таблица1[[#This Row],[Order ID]],Таблица4[],2,FALSE),"")</f>
        <v>1</v>
      </c>
      <c r="X5397" s="19">
        <f>NOT(IFERROR(VLOOKUP(Таблица1[[#This Row],[Order ID]],Таблица4[],2,FALSE),0))*1</f>
        <v>0</v>
      </c>
      <c r="Y5397" s="19">
        <f>IF(SUMPRODUCT(($F$2:$F5397=F5397)*1)&gt;1,0,1)</f>
        <v>0</v>
      </c>
    </row>
    <row r="5398" spans="1:25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9" t="str">
        <f>VLOOKUP(Таблица1[[#This Row],[Region]],Таблица5[],2,FALSE)</f>
        <v>Anna Andreadi</v>
      </c>
      <c r="W5398" s="19" t="str">
        <f>IFERROR(VLOOKUP(Таблица1[[#This Row],[Order ID]],Таблица4[],2,FALSE),"")</f>
        <v/>
      </c>
      <c r="X5398" s="19">
        <f>NOT(IFERROR(VLOOKUP(Таблица1[[#This Row],[Order ID]],Таблица4[],2,FALSE),0))*1</f>
        <v>1</v>
      </c>
      <c r="Y5398" s="19">
        <f>IF(SUMPRODUCT(($F$2:$F5398=F5398)*1)&gt;1,0,1)</f>
        <v>0</v>
      </c>
    </row>
    <row r="5399" spans="1:25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9" t="str">
        <f>VLOOKUP(Таблица1[[#This Row],[Region]],Таблица5[],2,FALSE)</f>
        <v>Anna Andreadi</v>
      </c>
      <c r="W5399" s="19">
        <f>IFERROR(VLOOKUP(Таблица1[[#This Row],[Order ID]],Таблица4[],2,FALSE),"")</f>
        <v>1</v>
      </c>
      <c r="X5399" s="19">
        <f>NOT(IFERROR(VLOOKUP(Таблица1[[#This Row],[Order ID]],Таблица4[],2,FALSE),0))*1</f>
        <v>0</v>
      </c>
      <c r="Y5399" s="19">
        <f>IF(SUMPRODUCT(($F$2:$F5399=F5399)*1)&gt;1,0,1)</f>
        <v>0</v>
      </c>
    </row>
    <row r="5400" spans="1:25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9" t="str">
        <f>VLOOKUP(Таблица1[[#This Row],[Region]],Таблица5[],2,FALSE)</f>
        <v>Chuck Magee</v>
      </c>
      <c r="W5400" s="19" t="str">
        <f>IFERROR(VLOOKUP(Таблица1[[#This Row],[Order ID]],Таблица4[],2,FALSE),"")</f>
        <v/>
      </c>
      <c r="X5400" s="19">
        <f>NOT(IFERROR(VLOOKUP(Таблица1[[#This Row],[Order ID]],Таблица4[],2,FALSE),0))*1</f>
        <v>1</v>
      </c>
      <c r="Y5400" s="19">
        <f>IF(SUMPRODUCT(($F$2:$F5400=F5400)*1)&gt;1,0,1)</f>
        <v>0</v>
      </c>
    </row>
    <row r="5401" spans="1:25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9" t="str">
        <f>VLOOKUP(Таблица1[[#This Row],[Region]],Таблица5[],2,FALSE)</f>
        <v>Anna Andreadi</v>
      </c>
      <c r="W5401" s="19" t="str">
        <f>IFERROR(VLOOKUP(Таблица1[[#This Row],[Order ID]],Таблица4[],2,FALSE),"")</f>
        <v/>
      </c>
      <c r="X5401" s="19">
        <f>NOT(IFERROR(VLOOKUP(Таблица1[[#This Row],[Order ID]],Таблица4[],2,FALSE),0))*1</f>
        <v>1</v>
      </c>
      <c r="Y5401" s="19">
        <f>IF(SUMPRODUCT(($F$2:$F5401=F5401)*1)&gt;1,0,1)</f>
        <v>0</v>
      </c>
    </row>
    <row r="5402" spans="1:25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9" t="str">
        <f>VLOOKUP(Таблица1[[#This Row],[Region]],Таблица5[],2,FALSE)</f>
        <v>Anna Andreadi</v>
      </c>
      <c r="W5402" s="19" t="str">
        <f>IFERROR(VLOOKUP(Таблица1[[#This Row],[Order ID]],Таблица4[],2,FALSE),"")</f>
        <v/>
      </c>
      <c r="X5402" s="19">
        <f>NOT(IFERROR(VLOOKUP(Таблица1[[#This Row],[Order ID]],Таблица4[],2,FALSE),0))*1</f>
        <v>1</v>
      </c>
      <c r="Y5402" s="19">
        <f>IF(SUMPRODUCT(($F$2:$F5402=F5402)*1)&gt;1,0,1)</f>
        <v>1</v>
      </c>
    </row>
    <row r="5403" spans="1:25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9" t="str">
        <f>VLOOKUP(Таблица1[[#This Row],[Region]],Таблица5[],2,FALSE)</f>
        <v>Anna Andreadi</v>
      </c>
      <c r="W5403" s="19" t="str">
        <f>IFERROR(VLOOKUP(Таблица1[[#This Row],[Order ID]],Таблица4[],2,FALSE),"")</f>
        <v/>
      </c>
      <c r="X5403" s="19">
        <f>NOT(IFERROR(VLOOKUP(Таблица1[[#This Row],[Order ID]],Таблица4[],2,FALSE),0))*1</f>
        <v>1</v>
      </c>
      <c r="Y5403" s="19">
        <f>IF(SUMPRODUCT(($F$2:$F5403=F5403)*1)&gt;1,0,1)</f>
        <v>0</v>
      </c>
    </row>
    <row r="5404" spans="1:25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9" t="str">
        <f>VLOOKUP(Таблица1[[#This Row],[Region]],Таблица5[],2,FALSE)</f>
        <v>Chuck Magee</v>
      </c>
      <c r="W5404" s="19" t="str">
        <f>IFERROR(VLOOKUP(Таблица1[[#This Row],[Order ID]],Таблица4[],2,FALSE),"")</f>
        <v/>
      </c>
      <c r="X5404" s="19">
        <f>NOT(IFERROR(VLOOKUP(Таблица1[[#This Row],[Order ID]],Таблица4[],2,FALSE),0))*1</f>
        <v>1</v>
      </c>
      <c r="Y5404" s="19">
        <f>IF(SUMPRODUCT(($F$2:$F5404=F5404)*1)&gt;1,0,1)</f>
        <v>0</v>
      </c>
    </row>
    <row r="5405" spans="1:25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9" t="str">
        <f>VLOOKUP(Таблица1[[#This Row],[Region]],Таблица5[],2,FALSE)</f>
        <v>Chuck Magee</v>
      </c>
      <c r="W5405" s="19" t="str">
        <f>IFERROR(VLOOKUP(Таблица1[[#This Row],[Order ID]],Таблица4[],2,FALSE),"")</f>
        <v/>
      </c>
      <c r="X5405" s="19">
        <f>NOT(IFERROR(VLOOKUP(Таблица1[[#This Row],[Order ID]],Таблица4[],2,FALSE),0))*1</f>
        <v>1</v>
      </c>
      <c r="Y5405" s="19">
        <f>IF(SUMPRODUCT(($F$2:$F5405=F5405)*1)&gt;1,0,1)</f>
        <v>0</v>
      </c>
    </row>
    <row r="5406" spans="1:25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9" t="str">
        <f>VLOOKUP(Таблица1[[#This Row],[Region]],Таблица5[],2,FALSE)</f>
        <v>Anna Andreadi</v>
      </c>
      <c r="W5406" s="19" t="str">
        <f>IFERROR(VLOOKUP(Таблица1[[#This Row],[Order ID]],Таблица4[],2,FALSE),"")</f>
        <v/>
      </c>
      <c r="X5406" s="19">
        <f>NOT(IFERROR(VLOOKUP(Таблица1[[#This Row],[Order ID]],Таблица4[],2,FALSE),0))*1</f>
        <v>1</v>
      </c>
      <c r="Y5406" s="19">
        <f>IF(SUMPRODUCT(($F$2:$F5406=F5406)*1)&gt;1,0,1)</f>
        <v>0</v>
      </c>
    </row>
    <row r="5407" spans="1:25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9" t="str">
        <f>VLOOKUP(Таблица1[[#This Row],[Region]],Таблица5[],2,FALSE)</f>
        <v>Anna Andreadi</v>
      </c>
      <c r="W5407" s="19" t="str">
        <f>IFERROR(VLOOKUP(Таблица1[[#This Row],[Order ID]],Таблица4[],2,FALSE),"")</f>
        <v/>
      </c>
      <c r="X5407" s="19">
        <f>NOT(IFERROR(VLOOKUP(Таблица1[[#This Row],[Order ID]],Таблица4[],2,FALSE),0))*1</f>
        <v>1</v>
      </c>
      <c r="Y5407" s="19">
        <f>IF(SUMPRODUCT(($F$2:$F5407=F5407)*1)&gt;1,0,1)</f>
        <v>0</v>
      </c>
    </row>
    <row r="5408" spans="1:25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9" t="str">
        <f>VLOOKUP(Таблица1[[#This Row],[Region]],Таблица5[],2,FALSE)</f>
        <v>Anna Andreadi</v>
      </c>
      <c r="W5408" s="19" t="str">
        <f>IFERROR(VLOOKUP(Таблица1[[#This Row],[Order ID]],Таблица4[],2,FALSE),"")</f>
        <v/>
      </c>
      <c r="X5408" s="19">
        <f>NOT(IFERROR(VLOOKUP(Таблица1[[#This Row],[Order ID]],Таблица4[],2,FALSE),0))*1</f>
        <v>1</v>
      </c>
      <c r="Y5408" s="19">
        <f>IF(SUMPRODUCT(($F$2:$F5408=F5408)*1)&gt;1,0,1)</f>
        <v>0</v>
      </c>
    </row>
    <row r="5409" spans="1:25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9" t="str">
        <f>VLOOKUP(Таблица1[[#This Row],[Region]],Таблица5[],2,FALSE)</f>
        <v>Anna Andreadi</v>
      </c>
      <c r="W5409" s="19" t="str">
        <f>IFERROR(VLOOKUP(Таблица1[[#This Row],[Order ID]],Таблица4[],2,FALSE),"")</f>
        <v/>
      </c>
      <c r="X5409" s="19">
        <f>NOT(IFERROR(VLOOKUP(Таблица1[[#This Row],[Order ID]],Таблица4[],2,FALSE),0))*1</f>
        <v>1</v>
      </c>
      <c r="Y5409" s="19">
        <f>IF(SUMPRODUCT(($F$2:$F5409=F5409)*1)&gt;1,0,1)</f>
        <v>0</v>
      </c>
    </row>
    <row r="5410" spans="1:25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9" t="str">
        <f>VLOOKUP(Таблица1[[#This Row],[Region]],Таблица5[],2,FALSE)</f>
        <v>Anna Andreadi</v>
      </c>
      <c r="W5410" s="19" t="str">
        <f>IFERROR(VLOOKUP(Таблица1[[#This Row],[Order ID]],Таблица4[],2,FALSE),"")</f>
        <v/>
      </c>
      <c r="X5410" s="19">
        <f>NOT(IFERROR(VLOOKUP(Таблица1[[#This Row],[Order ID]],Таблица4[],2,FALSE),0))*1</f>
        <v>1</v>
      </c>
      <c r="Y5410" s="19">
        <f>IF(SUMPRODUCT(($F$2:$F5410=F5410)*1)&gt;1,0,1)</f>
        <v>0</v>
      </c>
    </row>
    <row r="5411" spans="1:25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9" t="str">
        <f>VLOOKUP(Таблица1[[#This Row],[Region]],Таблица5[],2,FALSE)</f>
        <v>Anna Andreadi</v>
      </c>
      <c r="W5411" s="19" t="str">
        <f>IFERROR(VLOOKUP(Таблица1[[#This Row],[Order ID]],Таблица4[],2,FALSE),"")</f>
        <v/>
      </c>
      <c r="X5411" s="19">
        <f>NOT(IFERROR(VLOOKUP(Таблица1[[#This Row],[Order ID]],Таблица4[],2,FALSE),0))*1</f>
        <v>1</v>
      </c>
      <c r="Y5411" s="19">
        <f>IF(SUMPRODUCT(($F$2:$F5411=F5411)*1)&gt;1,0,1)</f>
        <v>0</v>
      </c>
    </row>
    <row r="5412" spans="1:25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9" t="str">
        <f>VLOOKUP(Таблица1[[#This Row],[Region]],Таблица5[],2,FALSE)</f>
        <v>Anna Andreadi</v>
      </c>
      <c r="W5412" s="19" t="str">
        <f>IFERROR(VLOOKUP(Таблица1[[#This Row],[Order ID]],Таблица4[],2,FALSE),"")</f>
        <v/>
      </c>
      <c r="X5412" s="19">
        <f>NOT(IFERROR(VLOOKUP(Таблица1[[#This Row],[Order ID]],Таблица4[],2,FALSE),0))*1</f>
        <v>1</v>
      </c>
      <c r="Y5412" s="19">
        <f>IF(SUMPRODUCT(($F$2:$F5412=F5412)*1)&gt;1,0,1)</f>
        <v>0</v>
      </c>
    </row>
    <row r="5413" spans="1:25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9" t="str">
        <f>VLOOKUP(Таблица1[[#This Row],[Region]],Таблица5[],2,FALSE)</f>
        <v>Anna Andreadi</v>
      </c>
      <c r="W5413" s="19" t="str">
        <f>IFERROR(VLOOKUP(Таблица1[[#This Row],[Order ID]],Таблица4[],2,FALSE),"")</f>
        <v/>
      </c>
      <c r="X5413" s="19">
        <f>NOT(IFERROR(VLOOKUP(Таблица1[[#This Row],[Order ID]],Таблица4[],2,FALSE),0))*1</f>
        <v>1</v>
      </c>
      <c r="Y5413" s="19">
        <f>IF(SUMPRODUCT(($F$2:$F5413=F5413)*1)&gt;1,0,1)</f>
        <v>0</v>
      </c>
    </row>
    <row r="5414" spans="1:25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9" t="str">
        <f>VLOOKUP(Таблица1[[#This Row],[Region]],Таблица5[],2,FALSE)</f>
        <v>Anna Andreadi</v>
      </c>
      <c r="W5414" s="19" t="str">
        <f>IFERROR(VLOOKUP(Таблица1[[#This Row],[Order ID]],Таблица4[],2,FALSE),"")</f>
        <v/>
      </c>
      <c r="X5414" s="19">
        <f>NOT(IFERROR(VLOOKUP(Таблица1[[#This Row],[Order ID]],Таблица4[],2,FALSE),0))*1</f>
        <v>1</v>
      </c>
      <c r="Y5414" s="19">
        <f>IF(SUMPRODUCT(($F$2:$F5414=F5414)*1)&gt;1,0,1)</f>
        <v>0</v>
      </c>
    </row>
    <row r="5415" spans="1:25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9" t="str">
        <f>VLOOKUP(Таблица1[[#This Row],[Region]],Таблица5[],2,FALSE)</f>
        <v>Kelly Williams</v>
      </c>
      <c r="W5415" s="19" t="str">
        <f>IFERROR(VLOOKUP(Таблица1[[#This Row],[Order ID]],Таблица4[],2,FALSE),"")</f>
        <v/>
      </c>
      <c r="X5415" s="19">
        <f>NOT(IFERROR(VLOOKUP(Таблица1[[#This Row],[Order ID]],Таблица4[],2,FALSE),0))*1</f>
        <v>1</v>
      </c>
      <c r="Y5415" s="19">
        <f>IF(SUMPRODUCT(($F$2:$F5415=F5415)*1)&gt;1,0,1)</f>
        <v>0</v>
      </c>
    </row>
    <row r="5416" spans="1:25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9" t="str">
        <f>VLOOKUP(Таблица1[[#This Row],[Region]],Таблица5[],2,FALSE)</f>
        <v>Kelly Williams</v>
      </c>
      <c r="W5416" s="19" t="str">
        <f>IFERROR(VLOOKUP(Таблица1[[#This Row],[Order ID]],Таблица4[],2,FALSE),"")</f>
        <v/>
      </c>
      <c r="X5416" s="19">
        <f>NOT(IFERROR(VLOOKUP(Таблица1[[#This Row],[Order ID]],Таблица4[],2,FALSE),0))*1</f>
        <v>1</v>
      </c>
      <c r="Y5416" s="19">
        <f>IF(SUMPRODUCT(($F$2:$F5416=F5416)*1)&gt;1,0,1)</f>
        <v>0</v>
      </c>
    </row>
    <row r="5417" spans="1:25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9" t="str">
        <f>VLOOKUP(Таблица1[[#This Row],[Region]],Таблица5[],2,FALSE)</f>
        <v>Kelly Williams</v>
      </c>
      <c r="W5417" s="19" t="str">
        <f>IFERROR(VLOOKUP(Таблица1[[#This Row],[Order ID]],Таблица4[],2,FALSE),"")</f>
        <v/>
      </c>
      <c r="X5417" s="19">
        <f>NOT(IFERROR(VLOOKUP(Таблица1[[#This Row],[Order ID]],Таблица4[],2,FALSE),0))*1</f>
        <v>1</v>
      </c>
      <c r="Y5417" s="19">
        <f>IF(SUMPRODUCT(($F$2:$F5417=F5417)*1)&gt;1,0,1)</f>
        <v>0</v>
      </c>
    </row>
    <row r="5418" spans="1:25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9" t="str">
        <f>VLOOKUP(Таблица1[[#This Row],[Region]],Таблица5[],2,FALSE)</f>
        <v>Kelly Williams</v>
      </c>
      <c r="W5418" s="19" t="str">
        <f>IFERROR(VLOOKUP(Таблица1[[#This Row],[Order ID]],Таблица4[],2,FALSE),"")</f>
        <v/>
      </c>
      <c r="X5418" s="19">
        <f>NOT(IFERROR(VLOOKUP(Таблица1[[#This Row],[Order ID]],Таблица4[],2,FALSE),0))*1</f>
        <v>1</v>
      </c>
      <c r="Y5418" s="19">
        <f>IF(SUMPRODUCT(($F$2:$F5418=F5418)*1)&gt;1,0,1)</f>
        <v>0</v>
      </c>
    </row>
    <row r="5419" spans="1:25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9" t="str">
        <f>VLOOKUP(Таблица1[[#This Row],[Region]],Таблица5[],2,FALSE)</f>
        <v>Kelly Williams</v>
      </c>
      <c r="W5419" s="19" t="str">
        <f>IFERROR(VLOOKUP(Таблица1[[#This Row],[Order ID]],Таблица4[],2,FALSE),"")</f>
        <v/>
      </c>
      <c r="X5419" s="19">
        <f>NOT(IFERROR(VLOOKUP(Таблица1[[#This Row],[Order ID]],Таблица4[],2,FALSE),0))*1</f>
        <v>1</v>
      </c>
      <c r="Y5419" s="19">
        <f>IF(SUMPRODUCT(($F$2:$F5419=F5419)*1)&gt;1,0,1)</f>
        <v>0</v>
      </c>
    </row>
    <row r="5420" spans="1:25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9" t="str">
        <f>VLOOKUP(Таблица1[[#This Row],[Region]],Таблица5[],2,FALSE)</f>
        <v>Kelly Williams</v>
      </c>
      <c r="W5420" s="19" t="str">
        <f>IFERROR(VLOOKUP(Таблица1[[#This Row],[Order ID]],Таблица4[],2,FALSE),"")</f>
        <v/>
      </c>
      <c r="X5420" s="19">
        <f>NOT(IFERROR(VLOOKUP(Таблица1[[#This Row],[Order ID]],Таблица4[],2,FALSE),0))*1</f>
        <v>1</v>
      </c>
      <c r="Y5420" s="19">
        <f>IF(SUMPRODUCT(($F$2:$F5420=F5420)*1)&gt;1,0,1)</f>
        <v>0</v>
      </c>
    </row>
    <row r="5421" spans="1:25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9" t="str">
        <f>VLOOKUP(Таблица1[[#This Row],[Region]],Таблица5[],2,FALSE)</f>
        <v>Kelly Williams</v>
      </c>
      <c r="W5421" s="19" t="str">
        <f>IFERROR(VLOOKUP(Таблица1[[#This Row],[Order ID]],Таблица4[],2,FALSE),"")</f>
        <v/>
      </c>
      <c r="X5421" s="19">
        <f>NOT(IFERROR(VLOOKUP(Таблица1[[#This Row],[Order ID]],Таблица4[],2,FALSE),0))*1</f>
        <v>1</v>
      </c>
      <c r="Y5421" s="19">
        <f>IF(SUMPRODUCT(($F$2:$F5421=F5421)*1)&gt;1,0,1)</f>
        <v>0</v>
      </c>
    </row>
    <row r="5422" spans="1:25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9" t="str">
        <f>VLOOKUP(Таблица1[[#This Row],[Region]],Таблица5[],2,FALSE)</f>
        <v>Chuck Magee</v>
      </c>
      <c r="W5422" s="19">
        <f>IFERROR(VLOOKUP(Таблица1[[#This Row],[Order ID]],Таблица4[],2,FALSE),"")</f>
        <v>1</v>
      </c>
      <c r="X5422" s="19">
        <f>NOT(IFERROR(VLOOKUP(Таблица1[[#This Row],[Order ID]],Таблица4[],2,FALSE),0))*1</f>
        <v>0</v>
      </c>
      <c r="Y5422" s="19">
        <f>IF(SUMPRODUCT(($F$2:$F5422=F5422)*1)&gt;1,0,1)</f>
        <v>0</v>
      </c>
    </row>
    <row r="5423" spans="1:25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9" t="str">
        <f>VLOOKUP(Таблица1[[#This Row],[Region]],Таблица5[],2,FALSE)</f>
        <v>Chuck Magee</v>
      </c>
      <c r="W5423" s="19">
        <f>IFERROR(VLOOKUP(Таблица1[[#This Row],[Order ID]],Таблица4[],2,FALSE),"")</f>
        <v>1</v>
      </c>
      <c r="X5423" s="19">
        <f>NOT(IFERROR(VLOOKUP(Таблица1[[#This Row],[Order ID]],Таблица4[],2,FALSE),0))*1</f>
        <v>0</v>
      </c>
      <c r="Y5423" s="19">
        <f>IF(SUMPRODUCT(($F$2:$F5423=F5423)*1)&gt;1,0,1)</f>
        <v>0</v>
      </c>
    </row>
    <row r="5424" spans="1:25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9" t="str">
        <f>VLOOKUP(Таблица1[[#This Row],[Region]],Таблица5[],2,FALSE)</f>
        <v>Anna Andreadi</v>
      </c>
      <c r="W5424" s="19" t="str">
        <f>IFERROR(VLOOKUP(Таблица1[[#This Row],[Order ID]],Таблица4[],2,FALSE),"")</f>
        <v/>
      </c>
      <c r="X5424" s="19">
        <f>NOT(IFERROR(VLOOKUP(Таблица1[[#This Row],[Order ID]],Таблица4[],2,FALSE),0))*1</f>
        <v>1</v>
      </c>
      <c r="Y5424" s="19">
        <f>IF(SUMPRODUCT(($F$2:$F5424=F5424)*1)&gt;1,0,1)</f>
        <v>0</v>
      </c>
    </row>
    <row r="5425" spans="1:25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9" t="str">
        <f>VLOOKUP(Таблица1[[#This Row],[Region]],Таблица5[],2,FALSE)</f>
        <v>Cassandra Brandow</v>
      </c>
      <c r="W5425" s="19" t="str">
        <f>IFERROR(VLOOKUP(Таблица1[[#This Row],[Order ID]],Таблица4[],2,FALSE),"")</f>
        <v/>
      </c>
      <c r="X5425" s="19">
        <f>NOT(IFERROR(VLOOKUP(Таблица1[[#This Row],[Order ID]],Таблица4[],2,FALSE),0))*1</f>
        <v>1</v>
      </c>
      <c r="Y5425" s="19">
        <f>IF(SUMPRODUCT(($F$2:$F5425=F5425)*1)&gt;1,0,1)</f>
        <v>0</v>
      </c>
    </row>
    <row r="5426" spans="1:25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9" t="str">
        <f>VLOOKUP(Таблица1[[#This Row],[Region]],Таблица5[],2,FALSE)</f>
        <v>Chuck Magee</v>
      </c>
      <c r="W5426" s="19" t="str">
        <f>IFERROR(VLOOKUP(Таблица1[[#This Row],[Order ID]],Таблица4[],2,FALSE),"")</f>
        <v/>
      </c>
      <c r="X5426" s="19">
        <f>NOT(IFERROR(VLOOKUP(Таблица1[[#This Row],[Order ID]],Таблица4[],2,FALSE),0))*1</f>
        <v>1</v>
      </c>
      <c r="Y5426" s="19">
        <f>IF(SUMPRODUCT(($F$2:$F5426=F5426)*1)&gt;1,0,1)</f>
        <v>0</v>
      </c>
    </row>
    <row r="5427" spans="1:25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9" t="str">
        <f>VLOOKUP(Таблица1[[#This Row],[Region]],Таблица5[],2,FALSE)</f>
        <v>Anna Andreadi</v>
      </c>
      <c r="W5427" s="19" t="str">
        <f>IFERROR(VLOOKUP(Таблица1[[#This Row],[Order ID]],Таблица4[],2,FALSE),"")</f>
        <v/>
      </c>
      <c r="X5427" s="19">
        <f>NOT(IFERROR(VLOOKUP(Таблица1[[#This Row],[Order ID]],Таблица4[],2,FALSE),0))*1</f>
        <v>1</v>
      </c>
      <c r="Y5427" s="19">
        <f>IF(SUMPRODUCT(($F$2:$F5427=F5427)*1)&gt;1,0,1)</f>
        <v>0</v>
      </c>
    </row>
    <row r="5428" spans="1:25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9" t="str">
        <f>VLOOKUP(Таблица1[[#This Row],[Region]],Таблица5[],2,FALSE)</f>
        <v>Anna Andreadi</v>
      </c>
      <c r="W5428" s="19" t="str">
        <f>IFERROR(VLOOKUP(Таблица1[[#This Row],[Order ID]],Таблица4[],2,FALSE),"")</f>
        <v/>
      </c>
      <c r="X5428" s="19">
        <f>NOT(IFERROR(VLOOKUP(Таблица1[[#This Row],[Order ID]],Таблица4[],2,FALSE),0))*1</f>
        <v>1</v>
      </c>
      <c r="Y5428" s="19">
        <f>IF(SUMPRODUCT(($F$2:$F5428=F5428)*1)&gt;1,0,1)</f>
        <v>0</v>
      </c>
    </row>
    <row r="5429" spans="1:25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9" t="str">
        <f>VLOOKUP(Таблица1[[#This Row],[Region]],Таблица5[],2,FALSE)</f>
        <v>Anna Andreadi</v>
      </c>
      <c r="W5429" s="19" t="str">
        <f>IFERROR(VLOOKUP(Таблица1[[#This Row],[Order ID]],Таблица4[],2,FALSE),"")</f>
        <v/>
      </c>
      <c r="X5429" s="19">
        <f>NOT(IFERROR(VLOOKUP(Таблица1[[#This Row],[Order ID]],Таблица4[],2,FALSE),0))*1</f>
        <v>1</v>
      </c>
      <c r="Y5429" s="19">
        <f>IF(SUMPRODUCT(($F$2:$F5429=F5429)*1)&gt;1,0,1)</f>
        <v>1</v>
      </c>
    </row>
    <row r="5430" spans="1:25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9" t="str">
        <f>VLOOKUP(Таблица1[[#This Row],[Region]],Таблица5[],2,FALSE)</f>
        <v>Anna Andreadi</v>
      </c>
      <c r="W5430" s="19" t="str">
        <f>IFERROR(VLOOKUP(Таблица1[[#This Row],[Order ID]],Таблица4[],2,FALSE),"")</f>
        <v/>
      </c>
      <c r="X5430" s="19">
        <f>NOT(IFERROR(VLOOKUP(Таблица1[[#This Row],[Order ID]],Таблица4[],2,FALSE),0))*1</f>
        <v>1</v>
      </c>
      <c r="Y5430" s="19">
        <f>IF(SUMPRODUCT(($F$2:$F5430=F5430)*1)&gt;1,0,1)</f>
        <v>0</v>
      </c>
    </row>
    <row r="5431" spans="1:25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9" t="str">
        <f>VLOOKUP(Таблица1[[#This Row],[Region]],Таблица5[],2,FALSE)</f>
        <v>Cassandra Brandow</v>
      </c>
      <c r="W5431" s="19" t="str">
        <f>IFERROR(VLOOKUP(Таблица1[[#This Row],[Order ID]],Таблица4[],2,FALSE),"")</f>
        <v/>
      </c>
      <c r="X5431" s="19">
        <f>NOT(IFERROR(VLOOKUP(Таблица1[[#This Row],[Order ID]],Таблица4[],2,FALSE),0))*1</f>
        <v>1</v>
      </c>
      <c r="Y5431" s="19">
        <f>IF(SUMPRODUCT(($F$2:$F5431=F5431)*1)&gt;1,0,1)</f>
        <v>0</v>
      </c>
    </row>
    <row r="5432" spans="1:25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9" t="str">
        <f>VLOOKUP(Таблица1[[#This Row],[Region]],Таблица5[],2,FALSE)</f>
        <v>Chuck Magee</v>
      </c>
      <c r="W5432" s="19" t="str">
        <f>IFERROR(VLOOKUP(Таблица1[[#This Row],[Order ID]],Таблица4[],2,FALSE),"")</f>
        <v/>
      </c>
      <c r="X5432" s="19">
        <f>NOT(IFERROR(VLOOKUP(Таблица1[[#This Row],[Order ID]],Таблица4[],2,FALSE),0))*1</f>
        <v>1</v>
      </c>
      <c r="Y5432" s="19">
        <f>IF(SUMPRODUCT(($F$2:$F5432=F5432)*1)&gt;1,0,1)</f>
        <v>1</v>
      </c>
    </row>
    <row r="5433" spans="1:25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9" t="str">
        <f>VLOOKUP(Таблица1[[#This Row],[Region]],Таблица5[],2,FALSE)</f>
        <v>Chuck Magee</v>
      </c>
      <c r="W5433" s="19" t="str">
        <f>IFERROR(VLOOKUP(Таблица1[[#This Row],[Order ID]],Таблица4[],2,FALSE),"")</f>
        <v/>
      </c>
      <c r="X5433" s="19">
        <f>NOT(IFERROR(VLOOKUP(Таблица1[[#This Row],[Order ID]],Таблица4[],2,FALSE),0))*1</f>
        <v>1</v>
      </c>
      <c r="Y5433" s="19">
        <f>IF(SUMPRODUCT(($F$2:$F5433=F5433)*1)&gt;1,0,1)</f>
        <v>0</v>
      </c>
    </row>
    <row r="5434" spans="1:25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9" t="str">
        <f>VLOOKUP(Таблица1[[#This Row],[Region]],Таблица5[],2,FALSE)</f>
        <v>Chuck Magee</v>
      </c>
      <c r="W5434" s="19" t="str">
        <f>IFERROR(VLOOKUP(Таблица1[[#This Row],[Order ID]],Таблица4[],2,FALSE),"")</f>
        <v/>
      </c>
      <c r="X5434" s="19">
        <f>NOT(IFERROR(VLOOKUP(Таблица1[[#This Row],[Order ID]],Таблица4[],2,FALSE),0))*1</f>
        <v>1</v>
      </c>
      <c r="Y5434" s="19">
        <f>IF(SUMPRODUCT(($F$2:$F5434=F5434)*1)&gt;1,0,1)</f>
        <v>0</v>
      </c>
    </row>
    <row r="5435" spans="1:25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9" t="str">
        <f>VLOOKUP(Таблица1[[#This Row],[Region]],Таблица5[],2,FALSE)</f>
        <v>Anna Andreadi</v>
      </c>
      <c r="W5435" s="19">
        <f>IFERROR(VLOOKUP(Таблица1[[#This Row],[Order ID]],Таблица4[],2,FALSE),"")</f>
        <v>1</v>
      </c>
      <c r="X5435" s="19">
        <f>NOT(IFERROR(VLOOKUP(Таблица1[[#This Row],[Order ID]],Таблица4[],2,FALSE),0))*1</f>
        <v>0</v>
      </c>
      <c r="Y5435" s="19">
        <f>IF(SUMPRODUCT(($F$2:$F5435=F5435)*1)&gt;1,0,1)</f>
        <v>0</v>
      </c>
    </row>
    <row r="5436" spans="1:25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9" t="str">
        <f>VLOOKUP(Таблица1[[#This Row],[Region]],Таблица5[],2,FALSE)</f>
        <v>Anna Andreadi</v>
      </c>
      <c r="W5436" s="19" t="str">
        <f>IFERROR(VLOOKUP(Таблица1[[#This Row],[Order ID]],Таблица4[],2,FALSE),"")</f>
        <v/>
      </c>
      <c r="X5436" s="19">
        <f>NOT(IFERROR(VLOOKUP(Таблица1[[#This Row],[Order ID]],Таблица4[],2,FALSE),0))*1</f>
        <v>1</v>
      </c>
      <c r="Y5436" s="19">
        <f>IF(SUMPRODUCT(($F$2:$F5436=F5436)*1)&gt;1,0,1)</f>
        <v>0</v>
      </c>
    </row>
    <row r="5437" spans="1:25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9" t="str">
        <f>VLOOKUP(Таблица1[[#This Row],[Region]],Таблица5[],2,FALSE)</f>
        <v>Anna Andreadi</v>
      </c>
      <c r="W5437" s="19" t="str">
        <f>IFERROR(VLOOKUP(Таблица1[[#This Row],[Order ID]],Таблица4[],2,FALSE),"")</f>
        <v/>
      </c>
      <c r="X5437" s="19">
        <f>NOT(IFERROR(VLOOKUP(Таблица1[[#This Row],[Order ID]],Таблица4[],2,FALSE),0))*1</f>
        <v>1</v>
      </c>
      <c r="Y5437" s="19">
        <f>IF(SUMPRODUCT(($F$2:$F5437=F5437)*1)&gt;1,0,1)</f>
        <v>0</v>
      </c>
    </row>
    <row r="5438" spans="1:25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9" t="str">
        <f>VLOOKUP(Таблица1[[#This Row],[Region]],Таблица5[],2,FALSE)</f>
        <v>Cassandra Brandow</v>
      </c>
      <c r="W5438" s="19" t="str">
        <f>IFERROR(VLOOKUP(Таблица1[[#This Row],[Order ID]],Таблица4[],2,FALSE),"")</f>
        <v/>
      </c>
      <c r="X5438" s="19">
        <f>NOT(IFERROR(VLOOKUP(Таблица1[[#This Row],[Order ID]],Таблица4[],2,FALSE),0))*1</f>
        <v>1</v>
      </c>
      <c r="Y5438" s="19">
        <f>IF(SUMPRODUCT(($F$2:$F5438=F5438)*1)&gt;1,0,1)</f>
        <v>0</v>
      </c>
    </row>
    <row r="5439" spans="1:25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9" t="str">
        <f>VLOOKUP(Таблица1[[#This Row],[Region]],Таблица5[],2,FALSE)</f>
        <v>Cassandra Brandow</v>
      </c>
      <c r="W5439" s="19" t="str">
        <f>IFERROR(VLOOKUP(Таблица1[[#This Row],[Order ID]],Таблица4[],2,FALSE),"")</f>
        <v/>
      </c>
      <c r="X5439" s="19">
        <f>NOT(IFERROR(VLOOKUP(Таблица1[[#This Row],[Order ID]],Таблица4[],2,FALSE),0))*1</f>
        <v>1</v>
      </c>
      <c r="Y5439" s="19">
        <f>IF(SUMPRODUCT(($F$2:$F5439=F5439)*1)&gt;1,0,1)</f>
        <v>0</v>
      </c>
    </row>
    <row r="5440" spans="1:25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9" t="str">
        <f>VLOOKUP(Таблица1[[#This Row],[Region]],Таблица5[],2,FALSE)</f>
        <v>Cassandra Brandow</v>
      </c>
      <c r="W5440" s="19" t="str">
        <f>IFERROR(VLOOKUP(Таблица1[[#This Row],[Order ID]],Таблица4[],2,FALSE),"")</f>
        <v/>
      </c>
      <c r="X5440" s="19">
        <f>NOT(IFERROR(VLOOKUP(Таблица1[[#This Row],[Order ID]],Таблица4[],2,FALSE),0))*1</f>
        <v>1</v>
      </c>
      <c r="Y5440" s="19">
        <f>IF(SUMPRODUCT(($F$2:$F5440=F5440)*1)&gt;1,0,1)</f>
        <v>0</v>
      </c>
    </row>
    <row r="5441" spans="1:25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9" t="str">
        <f>VLOOKUP(Таблица1[[#This Row],[Region]],Таблица5[],2,FALSE)</f>
        <v>Chuck Magee</v>
      </c>
      <c r="W5441" s="19" t="str">
        <f>IFERROR(VLOOKUP(Таблица1[[#This Row],[Order ID]],Таблица4[],2,FALSE),"")</f>
        <v/>
      </c>
      <c r="X5441" s="19">
        <f>NOT(IFERROR(VLOOKUP(Таблица1[[#This Row],[Order ID]],Таблица4[],2,FALSE),0))*1</f>
        <v>1</v>
      </c>
      <c r="Y5441" s="19">
        <f>IF(SUMPRODUCT(($F$2:$F5441=F5441)*1)&gt;1,0,1)</f>
        <v>0</v>
      </c>
    </row>
    <row r="5442" spans="1:25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9" t="str">
        <f>VLOOKUP(Таблица1[[#This Row],[Region]],Таблица5[],2,FALSE)</f>
        <v>Cassandra Brandow</v>
      </c>
      <c r="W5442" s="19" t="str">
        <f>IFERROR(VLOOKUP(Таблица1[[#This Row],[Order ID]],Таблица4[],2,FALSE),"")</f>
        <v/>
      </c>
      <c r="X5442" s="19">
        <f>NOT(IFERROR(VLOOKUP(Таблица1[[#This Row],[Order ID]],Таблица4[],2,FALSE),0))*1</f>
        <v>1</v>
      </c>
      <c r="Y5442" s="19">
        <f>IF(SUMPRODUCT(($F$2:$F5442=F5442)*1)&gt;1,0,1)</f>
        <v>0</v>
      </c>
    </row>
    <row r="5443" spans="1:25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9" t="str">
        <f>VLOOKUP(Таблица1[[#This Row],[Region]],Таблица5[],2,FALSE)</f>
        <v>Anna Andreadi</v>
      </c>
      <c r="W5443" s="19" t="str">
        <f>IFERROR(VLOOKUP(Таблица1[[#This Row],[Order ID]],Таблица4[],2,FALSE),"")</f>
        <v/>
      </c>
      <c r="X5443" s="19">
        <f>NOT(IFERROR(VLOOKUP(Таблица1[[#This Row],[Order ID]],Таблица4[],2,FALSE),0))*1</f>
        <v>1</v>
      </c>
      <c r="Y5443" s="19">
        <f>IF(SUMPRODUCT(($F$2:$F5443=F5443)*1)&gt;1,0,1)</f>
        <v>0</v>
      </c>
    </row>
    <row r="5444" spans="1:25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9" t="str">
        <f>VLOOKUP(Таблица1[[#This Row],[Region]],Таблица5[],2,FALSE)</f>
        <v>Chuck Magee</v>
      </c>
      <c r="W5444" s="19" t="str">
        <f>IFERROR(VLOOKUP(Таблица1[[#This Row],[Order ID]],Таблица4[],2,FALSE),"")</f>
        <v/>
      </c>
      <c r="X5444" s="19">
        <f>NOT(IFERROR(VLOOKUP(Таблица1[[#This Row],[Order ID]],Таблица4[],2,FALSE),0))*1</f>
        <v>1</v>
      </c>
      <c r="Y5444" s="19">
        <f>IF(SUMPRODUCT(($F$2:$F5444=F5444)*1)&gt;1,0,1)</f>
        <v>0</v>
      </c>
    </row>
    <row r="5445" spans="1:25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9" t="str">
        <f>VLOOKUP(Таблица1[[#This Row],[Region]],Таблица5[],2,FALSE)</f>
        <v>Chuck Magee</v>
      </c>
      <c r="W5445" s="19" t="str">
        <f>IFERROR(VLOOKUP(Таблица1[[#This Row],[Order ID]],Таблица4[],2,FALSE),"")</f>
        <v/>
      </c>
      <c r="X5445" s="19">
        <f>NOT(IFERROR(VLOOKUP(Таблица1[[#This Row],[Order ID]],Таблица4[],2,FALSE),0))*1</f>
        <v>1</v>
      </c>
      <c r="Y5445" s="19">
        <f>IF(SUMPRODUCT(($F$2:$F5445=F5445)*1)&gt;1,0,1)</f>
        <v>0</v>
      </c>
    </row>
    <row r="5446" spans="1:25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9" t="str">
        <f>VLOOKUP(Таблица1[[#This Row],[Region]],Таблица5[],2,FALSE)</f>
        <v>Chuck Magee</v>
      </c>
      <c r="W5446" s="19" t="str">
        <f>IFERROR(VLOOKUP(Таблица1[[#This Row],[Order ID]],Таблица4[],2,FALSE),"")</f>
        <v/>
      </c>
      <c r="X5446" s="19">
        <f>NOT(IFERROR(VLOOKUP(Таблица1[[#This Row],[Order ID]],Таблица4[],2,FALSE),0))*1</f>
        <v>1</v>
      </c>
      <c r="Y5446" s="19">
        <f>IF(SUMPRODUCT(($F$2:$F5446=F5446)*1)&gt;1,0,1)</f>
        <v>0</v>
      </c>
    </row>
    <row r="5447" spans="1:25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9" t="str">
        <f>VLOOKUP(Таблица1[[#This Row],[Region]],Таблица5[],2,FALSE)</f>
        <v>Kelly Williams</v>
      </c>
      <c r="W5447" s="19" t="str">
        <f>IFERROR(VLOOKUP(Таблица1[[#This Row],[Order ID]],Таблица4[],2,FALSE),"")</f>
        <v/>
      </c>
      <c r="X5447" s="19">
        <f>NOT(IFERROR(VLOOKUP(Таблица1[[#This Row],[Order ID]],Таблица4[],2,FALSE),0))*1</f>
        <v>1</v>
      </c>
      <c r="Y5447" s="19">
        <f>IF(SUMPRODUCT(($F$2:$F5447=F5447)*1)&gt;1,0,1)</f>
        <v>0</v>
      </c>
    </row>
    <row r="5448" spans="1:25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9" t="str">
        <f>VLOOKUP(Таблица1[[#This Row],[Region]],Таблица5[],2,FALSE)</f>
        <v>Chuck Magee</v>
      </c>
      <c r="W5448" s="19">
        <f>IFERROR(VLOOKUP(Таблица1[[#This Row],[Order ID]],Таблица4[],2,FALSE),"")</f>
        <v>1</v>
      </c>
      <c r="X5448" s="19">
        <f>NOT(IFERROR(VLOOKUP(Таблица1[[#This Row],[Order ID]],Таблица4[],2,FALSE),0))*1</f>
        <v>0</v>
      </c>
      <c r="Y5448" s="19">
        <f>IF(SUMPRODUCT(($F$2:$F5448=F5448)*1)&gt;1,0,1)</f>
        <v>0</v>
      </c>
    </row>
    <row r="5449" spans="1:25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9" t="str">
        <f>VLOOKUP(Таблица1[[#This Row],[Region]],Таблица5[],2,FALSE)</f>
        <v>Chuck Magee</v>
      </c>
      <c r="W5449" s="19">
        <f>IFERROR(VLOOKUP(Таблица1[[#This Row],[Order ID]],Таблица4[],2,FALSE),"")</f>
        <v>1</v>
      </c>
      <c r="X5449" s="19">
        <f>NOT(IFERROR(VLOOKUP(Таблица1[[#This Row],[Order ID]],Таблица4[],2,FALSE),0))*1</f>
        <v>0</v>
      </c>
      <c r="Y5449" s="19">
        <f>IF(SUMPRODUCT(($F$2:$F5449=F5449)*1)&gt;1,0,1)</f>
        <v>0</v>
      </c>
    </row>
    <row r="5450" spans="1:25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9" t="str">
        <f>VLOOKUP(Таблица1[[#This Row],[Region]],Таблица5[],2,FALSE)</f>
        <v>Kelly Williams</v>
      </c>
      <c r="W5450" s="19" t="str">
        <f>IFERROR(VLOOKUP(Таблица1[[#This Row],[Order ID]],Таблица4[],2,FALSE),"")</f>
        <v/>
      </c>
      <c r="X5450" s="19">
        <f>NOT(IFERROR(VLOOKUP(Таблица1[[#This Row],[Order ID]],Таблица4[],2,FALSE),0))*1</f>
        <v>1</v>
      </c>
      <c r="Y5450" s="19">
        <f>IF(SUMPRODUCT(($F$2:$F5450=F5450)*1)&gt;1,0,1)</f>
        <v>0</v>
      </c>
    </row>
    <row r="5451" spans="1:25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9" t="str">
        <f>VLOOKUP(Таблица1[[#This Row],[Region]],Таблица5[],2,FALSE)</f>
        <v>Kelly Williams</v>
      </c>
      <c r="W5451" s="19" t="str">
        <f>IFERROR(VLOOKUP(Таблица1[[#This Row],[Order ID]],Таблица4[],2,FALSE),"")</f>
        <v/>
      </c>
      <c r="X5451" s="19">
        <f>NOT(IFERROR(VLOOKUP(Таблица1[[#This Row],[Order ID]],Таблица4[],2,FALSE),0))*1</f>
        <v>1</v>
      </c>
      <c r="Y5451" s="19">
        <f>IF(SUMPRODUCT(($F$2:$F5451=F5451)*1)&gt;1,0,1)</f>
        <v>0</v>
      </c>
    </row>
    <row r="5452" spans="1:25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9" t="str">
        <f>VLOOKUP(Таблица1[[#This Row],[Region]],Таблица5[],2,FALSE)</f>
        <v>Kelly Williams</v>
      </c>
      <c r="W5452" s="19" t="str">
        <f>IFERROR(VLOOKUP(Таблица1[[#This Row],[Order ID]],Таблица4[],2,FALSE),"")</f>
        <v/>
      </c>
      <c r="X5452" s="19">
        <f>NOT(IFERROR(VLOOKUP(Таблица1[[#This Row],[Order ID]],Таблица4[],2,FALSE),0))*1</f>
        <v>1</v>
      </c>
      <c r="Y5452" s="19">
        <f>IF(SUMPRODUCT(($F$2:$F5452=F5452)*1)&gt;1,0,1)</f>
        <v>0</v>
      </c>
    </row>
    <row r="5453" spans="1:25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9" t="str">
        <f>VLOOKUP(Таблица1[[#This Row],[Region]],Таблица5[],2,FALSE)</f>
        <v>Kelly Williams</v>
      </c>
      <c r="W5453" s="19" t="str">
        <f>IFERROR(VLOOKUP(Таблица1[[#This Row],[Order ID]],Таблица4[],2,FALSE),"")</f>
        <v/>
      </c>
      <c r="X5453" s="19">
        <f>NOT(IFERROR(VLOOKUP(Таблица1[[#This Row],[Order ID]],Таблица4[],2,FALSE),0))*1</f>
        <v>1</v>
      </c>
      <c r="Y5453" s="19">
        <f>IF(SUMPRODUCT(($F$2:$F5453=F5453)*1)&gt;1,0,1)</f>
        <v>0</v>
      </c>
    </row>
    <row r="5454" spans="1:25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9" t="str">
        <f>VLOOKUP(Таблица1[[#This Row],[Region]],Таблица5[],2,FALSE)</f>
        <v>Anna Andreadi</v>
      </c>
      <c r="W5454" s="19" t="str">
        <f>IFERROR(VLOOKUP(Таблица1[[#This Row],[Order ID]],Таблица4[],2,FALSE),"")</f>
        <v/>
      </c>
      <c r="X5454" s="19">
        <f>NOT(IFERROR(VLOOKUP(Таблица1[[#This Row],[Order ID]],Таблица4[],2,FALSE),0))*1</f>
        <v>1</v>
      </c>
      <c r="Y5454" s="19">
        <f>IF(SUMPRODUCT(($F$2:$F5454=F5454)*1)&gt;1,0,1)</f>
        <v>0</v>
      </c>
    </row>
    <row r="5455" spans="1:25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9" t="str">
        <f>VLOOKUP(Таблица1[[#This Row],[Region]],Таблица5[],2,FALSE)</f>
        <v>Kelly Williams</v>
      </c>
      <c r="W5455" s="19" t="str">
        <f>IFERROR(VLOOKUP(Таблица1[[#This Row],[Order ID]],Таблица4[],2,FALSE),"")</f>
        <v/>
      </c>
      <c r="X5455" s="19">
        <f>NOT(IFERROR(VLOOKUP(Таблица1[[#This Row],[Order ID]],Таблица4[],2,FALSE),0))*1</f>
        <v>1</v>
      </c>
      <c r="Y5455" s="19">
        <f>IF(SUMPRODUCT(($F$2:$F5455=F5455)*1)&gt;1,0,1)</f>
        <v>0</v>
      </c>
    </row>
    <row r="5456" spans="1:25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9" t="str">
        <f>VLOOKUP(Таблица1[[#This Row],[Region]],Таблица5[],2,FALSE)</f>
        <v>Chuck Magee</v>
      </c>
      <c r="W5456" s="19" t="str">
        <f>IFERROR(VLOOKUP(Таблица1[[#This Row],[Order ID]],Таблица4[],2,FALSE),"")</f>
        <v/>
      </c>
      <c r="X5456" s="19">
        <f>NOT(IFERROR(VLOOKUP(Таблица1[[#This Row],[Order ID]],Таблица4[],2,FALSE),0))*1</f>
        <v>1</v>
      </c>
      <c r="Y5456" s="19">
        <f>IF(SUMPRODUCT(($F$2:$F5456=F5456)*1)&gt;1,0,1)</f>
        <v>0</v>
      </c>
    </row>
    <row r="5457" spans="1:25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9" t="str">
        <f>VLOOKUP(Таблица1[[#This Row],[Region]],Таблица5[],2,FALSE)</f>
        <v>Chuck Magee</v>
      </c>
      <c r="W5457" s="19" t="str">
        <f>IFERROR(VLOOKUP(Таблица1[[#This Row],[Order ID]],Таблица4[],2,FALSE),"")</f>
        <v/>
      </c>
      <c r="X5457" s="19">
        <f>NOT(IFERROR(VLOOKUP(Таблица1[[#This Row],[Order ID]],Таблица4[],2,FALSE),0))*1</f>
        <v>1</v>
      </c>
      <c r="Y5457" s="19">
        <f>IF(SUMPRODUCT(($F$2:$F5457=F5457)*1)&gt;1,0,1)</f>
        <v>0</v>
      </c>
    </row>
    <row r="5458" spans="1:25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9" t="str">
        <f>VLOOKUP(Таблица1[[#This Row],[Region]],Таблица5[],2,FALSE)</f>
        <v>Anna Andreadi</v>
      </c>
      <c r="W5458" s="19">
        <f>IFERROR(VLOOKUP(Таблица1[[#This Row],[Order ID]],Таблица4[],2,FALSE),"")</f>
        <v>1</v>
      </c>
      <c r="X5458" s="19">
        <f>NOT(IFERROR(VLOOKUP(Таблица1[[#This Row],[Order ID]],Таблица4[],2,FALSE),0))*1</f>
        <v>0</v>
      </c>
      <c r="Y5458" s="19">
        <f>IF(SUMPRODUCT(($F$2:$F5458=F5458)*1)&gt;1,0,1)</f>
        <v>0</v>
      </c>
    </row>
    <row r="5459" spans="1:25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9" t="str">
        <f>VLOOKUP(Таблица1[[#This Row],[Region]],Таблица5[],2,FALSE)</f>
        <v>Anna Andreadi</v>
      </c>
      <c r="W5459" s="19">
        <f>IFERROR(VLOOKUP(Таблица1[[#This Row],[Order ID]],Таблица4[],2,FALSE),"")</f>
        <v>1</v>
      </c>
      <c r="X5459" s="19">
        <f>NOT(IFERROR(VLOOKUP(Таблица1[[#This Row],[Order ID]],Таблица4[],2,FALSE),0))*1</f>
        <v>0</v>
      </c>
      <c r="Y5459" s="19">
        <f>IF(SUMPRODUCT(($F$2:$F5459=F5459)*1)&gt;1,0,1)</f>
        <v>0</v>
      </c>
    </row>
    <row r="5460" spans="1:25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9" t="str">
        <f>VLOOKUP(Таблица1[[#This Row],[Region]],Таблица5[],2,FALSE)</f>
        <v>Anna Andreadi</v>
      </c>
      <c r="W5460" s="19" t="str">
        <f>IFERROR(VLOOKUP(Таблица1[[#This Row],[Order ID]],Таблица4[],2,FALSE),"")</f>
        <v/>
      </c>
      <c r="X5460" s="19">
        <f>NOT(IFERROR(VLOOKUP(Таблица1[[#This Row],[Order ID]],Таблица4[],2,FALSE),0))*1</f>
        <v>1</v>
      </c>
      <c r="Y5460" s="19">
        <f>IF(SUMPRODUCT(($F$2:$F5460=F5460)*1)&gt;1,0,1)</f>
        <v>0</v>
      </c>
    </row>
    <row r="5461" spans="1:25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9" t="str">
        <f>VLOOKUP(Таблица1[[#This Row],[Region]],Таблица5[],2,FALSE)</f>
        <v>Anna Andreadi</v>
      </c>
      <c r="W5461" s="19" t="str">
        <f>IFERROR(VLOOKUP(Таблица1[[#This Row],[Order ID]],Таблица4[],2,FALSE),"")</f>
        <v/>
      </c>
      <c r="X5461" s="19">
        <f>NOT(IFERROR(VLOOKUP(Таблица1[[#This Row],[Order ID]],Таблица4[],2,FALSE),0))*1</f>
        <v>1</v>
      </c>
      <c r="Y5461" s="19">
        <f>IF(SUMPRODUCT(($F$2:$F5461=F5461)*1)&gt;1,0,1)</f>
        <v>0</v>
      </c>
    </row>
    <row r="5462" spans="1:25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9" t="str">
        <f>VLOOKUP(Таблица1[[#This Row],[Region]],Таблица5[],2,FALSE)</f>
        <v>Cassandra Brandow</v>
      </c>
      <c r="W5462" s="19" t="str">
        <f>IFERROR(VLOOKUP(Таблица1[[#This Row],[Order ID]],Таблица4[],2,FALSE),"")</f>
        <v/>
      </c>
      <c r="X5462" s="19">
        <f>NOT(IFERROR(VLOOKUP(Таблица1[[#This Row],[Order ID]],Таблица4[],2,FALSE),0))*1</f>
        <v>1</v>
      </c>
      <c r="Y5462" s="19">
        <f>IF(SUMPRODUCT(($F$2:$F5462=F5462)*1)&gt;1,0,1)</f>
        <v>0</v>
      </c>
    </row>
    <row r="5463" spans="1:25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9" t="str">
        <f>VLOOKUP(Таблица1[[#This Row],[Region]],Таблица5[],2,FALSE)</f>
        <v>Anna Andreadi</v>
      </c>
      <c r="W5463" s="19">
        <f>IFERROR(VLOOKUP(Таблица1[[#This Row],[Order ID]],Таблица4[],2,FALSE),"")</f>
        <v>1</v>
      </c>
      <c r="X5463" s="19">
        <f>NOT(IFERROR(VLOOKUP(Таблица1[[#This Row],[Order ID]],Таблица4[],2,FALSE),0))*1</f>
        <v>0</v>
      </c>
      <c r="Y5463" s="19">
        <f>IF(SUMPRODUCT(($F$2:$F5463=F5463)*1)&gt;1,0,1)</f>
        <v>0</v>
      </c>
    </row>
    <row r="5464" spans="1:25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9" t="str">
        <f>VLOOKUP(Таблица1[[#This Row],[Region]],Таблица5[],2,FALSE)</f>
        <v>Anna Andreadi</v>
      </c>
      <c r="W5464" s="19" t="str">
        <f>IFERROR(VLOOKUP(Таблица1[[#This Row],[Order ID]],Таблица4[],2,FALSE),"")</f>
        <v/>
      </c>
      <c r="X5464" s="19">
        <f>NOT(IFERROR(VLOOKUP(Таблица1[[#This Row],[Order ID]],Таблица4[],2,FALSE),0))*1</f>
        <v>1</v>
      </c>
      <c r="Y5464" s="19">
        <f>IF(SUMPRODUCT(($F$2:$F5464=F5464)*1)&gt;1,0,1)</f>
        <v>0</v>
      </c>
    </row>
    <row r="5465" spans="1:25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9" t="str">
        <f>VLOOKUP(Таблица1[[#This Row],[Region]],Таблица5[],2,FALSE)</f>
        <v>Anna Andreadi</v>
      </c>
      <c r="W5465" s="19" t="str">
        <f>IFERROR(VLOOKUP(Таблица1[[#This Row],[Order ID]],Таблица4[],2,FALSE),"")</f>
        <v/>
      </c>
      <c r="X5465" s="19">
        <f>NOT(IFERROR(VLOOKUP(Таблица1[[#This Row],[Order ID]],Таблица4[],2,FALSE),0))*1</f>
        <v>1</v>
      </c>
      <c r="Y5465" s="19">
        <f>IF(SUMPRODUCT(($F$2:$F5465=F5465)*1)&gt;1,0,1)</f>
        <v>0</v>
      </c>
    </row>
    <row r="5466" spans="1:25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9" t="str">
        <f>VLOOKUP(Таблица1[[#This Row],[Region]],Таблица5[],2,FALSE)</f>
        <v>Anna Andreadi</v>
      </c>
      <c r="W5466" s="19" t="str">
        <f>IFERROR(VLOOKUP(Таблица1[[#This Row],[Order ID]],Таблица4[],2,FALSE),"")</f>
        <v/>
      </c>
      <c r="X5466" s="19">
        <f>NOT(IFERROR(VLOOKUP(Таблица1[[#This Row],[Order ID]],Таблица4[],2,FALSE),0))*1</f>
        <v>1</v>
      </c>
      <c r="Y5466" s="19">
        <f>IF(SUMPRODUCT(($F$2:$F5466=F5466)*1)&gt;1,0,1)</f>
        <v>0</v>
      </c>
    </row>
    <row r="5467" spans="1:25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9" t="str">
        <f>VLOOKUP(Таблица1[[#This Row],[Region]],Таблица5[],2,FALSE)</f>
        <v>Anna Andreadi</v>
      </c>
      <c r="W5467" s="19" t="str">
        <f>IFERROR(VLOOKUP(Таблица1[[#This Row],[Order ID]],Таблица4[],2,FALSE),"")</f>
        <v/>
      </c>
      <c r="X5467" s="19">
        <f>NOT(IFERROR(VLOOKUP(Таблица1[[#This Row],[Order ID]],Таблица4[],2,FALSE),0))*1</f>
        <v>1</v>
      </c>
      <c r="Y5467" s="19">
        <f>IF(SUMPRODUCT(($F$2:$F5467=F5467)*1)&gt;1,0,1)</f>
        <v>0</v>
      </c>
    </row>
    <row r="5468" spans="1:25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9" t="str">
        <f>VLOOKUP(Таблица1[[#This Row],[Region]],Таблица5[],2,FALSE)</f>
        <v>Kelly Williams</v>
      </c>
      <c r="W5468" s="19" t="str">
        <f>IFERROR(VLOOKUP(Таблица1[[#This Row],[Order ID]],Таблица4[],2,FALSE),"")</f>
        <v/>
      </c>
      <c r="X5468" s="19">
        <f>NOT(IFERROR(VLOOKUP(Таблица1[[#This Row],[Order ID]],Таблица4[],2,FALSE),0))*1</f>
        <v>1</v>
      </c>
      <c r="Y5468" s="19">
        <f>IF(SUMPRODUCT(($F$2:$F5468=F5468)*1)&gt;1,0,1)</f>
        <v>0</v>
      </c>
    </row>
    <row r="5469" spans="1:25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9" t="str">
        <f>VLOOKUP(Таблица1[[#This Row],[Region]],Таблица5[],2,FALSE)</f>
        <v>Anna Andreadi</v>
      </c>
      <c r="W5469" s="19" t="str">
        <f>IFERROR(VLOOKUP(Таблица1[[#This Row],[Order ID]],Таблица4[],2,FALSE),"")</f>
        <v/>
      </c>
      <c r="X5469" s="19">
        <f>NOT(IFERROR(VLOOKUP(Таблица1[[#This Row],[Order ID]],Таблица4[],2,FALSE),0))*1</f>
        <v>1</v>
      </c>
      <c r="Y5469" s="19">
        <f>IF(SUMPRODUCT(($F$2:$F5469=F5469)*1)&gt;1,0,1)</f>
        <v>0</v>
      </c>
    </row>
    <row r="5470" spans="1:25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9" t="str">
        <f>VLOOKUP(Таблица1[[#This Row],[Region]],Таблица5[],2,FALSE)</f>
        <v>Anna Andreadi</v>
      </c>
      <c r="W5470" s="19" t="str">
        <f>IFERROR(VLOOKUP(Таблица1[[#This Row],[Order ID]],Таблица4[],2,FALSE),"")</f>
        <v/>
      </c>
      <c r="X5470" s="19">
        <f>NOT(IFERROR(VLOOKUP(Таблица1[[#This Row],[Order ID]],Таблица4[],2,FALSE),0))*1</f>
        <v>1</v>
      </c>
      <c r="Y5470" s="19">
        <f>IF(SUMPRODUCT(($F$2:$F5470=F5470)*1)&gt;1,0,1)</f>
        <v>0</v>
      </c>
    </row>
    <row r="5471" spans="1:25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9" t="str">
        <f>VLOOKUP(Таблица1[[#This Row],[Region]],Таблица5[],2,FALSE)</f>
        <v>Anna Andreadi</v>
      </c>
      <c r="W5471" s="19" t="str">
        <f>IFERROR(VLOOKUP(Таблица1[[#This Row],[Order ID]],Таблица4[],2,FALSE),"")</f>
        <v/>
      </c>
      <c r="X5471" s="19">
        <f>NOT(IFERROR(VLOOKUP(Таблица1[[#This Row],[Order ID]],Таблица4[],2,FALSE),0))*1</f>
        <v>1</v>
      </c>
      <c r="Y5471" s="19">
        <f>IF(SUMPRODUCT(($F$2:$F5471=F5471)*1)&gt;1,0,1)</f>
        <v>0</v>
      </c>
    </row>
    <row r="5472" spans="1:25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9" t="str">
        <f>VLOOKUP(Таблица1[[#This Row],[Region]],Таблица5[],2,FALSE)</f>
        <v>Chuck Magee</v>
      </c>
      <c r="W5472" s="19" t="str">
        <f>IFERROR(VLOOKUP(Таблица1[[#This Row],[Order ID]],Таблица4[],2,FALSE),"")</f>
        <v/>
      </c>
      <c r="X5472" s="19">
        <f>NOT(IFERROR(VLOOKUP(Таблица1[[#This Row],[Order ID]],Таблица4[],2,FALSE),0))*1</f>
        <v>1</v>
      </c>
      <c r="Y5472" s="19">
        <f>IF(SUMPRODUCT(($F$2:$F5472=F5472)*1)&gt;1,0,1)</f>
        <v>0</v>
      </c>
    </row>
    <row r="5473" spans="1:25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9" t="str">
        <f>VLOOKUP(Таблица1[[#This Row],[Region]],Таблица5[],2,FALSE)</f>
        <v>Anna Andreadi</v>
      </c>
      <c r="W5473" s="19" t="str">
        <f>IFERROR(VLOOKUP(Таблица1[[#This Row],[Order ID]],Таблица4[],2,FALSE),"")</f>
        <v/>
      </c>
      <c r="X5473" s="19">
        <f>NOT(IFERROR(VLOOKUP(Таблица1[[#This Row],[Order ID]],Таблица4[],2,FALSE),0))*1</f>
        <v>1</v>
      </c>
      <c r="Y5473" s="19">
        <f>IF(SUMPRODUCT(($F$2:$F5473=F5473)*1)&gt;1,0,1)</f>
        <v>0</v>
      </c>
    </row>
    <row r="5474" spans="1:25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9" t="str">
        <f>VLOOKUP(Таблица1[[#This Row],[Region]],Таблица5[],2,FALSE)</f>
        <v>Anna Andreadi</v>
      </c>
      <c r="W5474" s="19" t="str">
        <f>IFERROR(VLOOKUP(Таблица1[[#This Row],[Order ID]],Таблица4[],2,FALSE),"")</f>
        <v/>
      </c>
      <c r="X5474" s="19">
        <f>NOT(IFERROR(VLOOKUP(Таблица1[[#This Row],[Order ID]],Таблица4[],2,FALSE),0))*1</f>
        <v>1</v>
      </c>
      <c r="Y5474" s="19">
        <f>IF(SUMPRODUCT(($F$2:$F5474=F5474)*1)&gt;1,0,1)</f>
        <v>0</v>
      </c>
    </row>
    <row r="5475" spans="1:25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9" t="str">
        <f>VLOOKUP(Таблица1[[#This Row],[Region]],Таблица5[],2,FALSE)</f>
        <v>Anna Andreadi</v>
      </c>
      <c r="W5475" s="19" t="str">
        <f>IFERROR(VLOOKUP(Таблица1[[#This Row],[Order ID]],Таблица4[],2,FALSE),"")</f>
        <v/>
      </c>
      <c r="X5475" s="19">
        <f>NOT(IFERROR(VLOOKUP(Таблица1[[#This Row],[Order ID]],Таблица4[],2,FALSE),0))*1</f>
        <v>1</v>
      </c>
      <c r="Y5475" s="19">
        <f>IF(SUMPRODUCT(($F$2:$F5475=F5475)*1)&gt;1,0,1)</f>
        <v>0</v>
      </c>
    </row>
    <row r="5476" spans="1:25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9" t="str">
        <f>VLOOKUP(Таблица1[[#This Row],[Region]],Таблица5[],2,FALSE)</f>
        <v>Kelly Williams</v>
      </c>
      <c r="W5476" s="19" t="str">
        <f>IFERROR(VLOOKUP(Таблица1[[#This Row],[Order ID]],Таблица4[],2,FALSE),"")</f>
        <v/>
      </c>
      <c r="X5476" s="19">
        <f>NOT(IFERROR(VLOOKUP(Таблица1[[#This Row],[Order ID]],Таблица4[],2,FALSE),0))*1</f>
        <v>1</v>
      </c>
      <c r="Y5476" s="19">
        <f>IF(SUMPRODUCT(($F$2:$F5476=F5476)*1)&gt;1,0,1)</f>
        <v>0</v>
      </c>
    </row>
    <row r="5477" spans="1:25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9" t="str">
        <f>VLOOKUP(Таблица1[[#This Row],[Region]],Таблица5[],2,FALSE)</f>
        <v>Kelly Williams</v>
      </c>
      <c r="W5477" s="19" t="str">
        <f>IFERROR(VLOOKUP(Таблица1[[#This Row],[Order ID]],Таблица4[],2,FALSE),"")</f>
        <v/>
      </c>
      <c r="X5477" s="19">
        <f>NOT(IFERROR(VLOOKUP(Таблица1[[#This Row],[Order ID]],Таблица4[],2,FALSE),0))*1</f>
        <v>1</v>
      </c>
      <c r="Y5477" s="19">
        <f>IF(SUMPRODUCT(($F$2:$F5477=F5477)*1)&gt;1,0,1)</f>
        <v>0</v>
      </c>
    </row>
    <row r="5478" spans="1:25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9" t="str">
        <f>VLOOKUP(Таблица1[[#This Row],[Region]],Таблица5[],2,FALSE)</f>
        <v>Kelly Williams</v>
      </c>
      <c r="W5478" s="19" t="str">
        <f>IFERROR(VLOOKUP(Таблица1[[#This Row],[Order ID]],Таблица4[],2,FALSE),"")</f>
        <v/>
      </c>
      <c r="X5478" s="19">
        <f>NOT(IFERROR(VLOOKUP(Таблица1[[#This Row],[Order ID]],Таблица4[],2,FALSE),0))*1</f>
        <v>1</v>
      </c>
      <c r="Y5478" s="19">
        <f>IF(SUMPRODUCT(($F$2:$F5478=F5478)*1)&gt;1,0,1)</f>
        <v>0</v>
      </c>
    </row>
    <row r="5479" spans="1:25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9" t="str">
        <f>VLOOKUP(Таблица1[[#This Row],[Region]],Таблица5[],2,FALSE)</f>
        <v>Kelly Williams</v>
      </c>
      <c r="W5479" s="19" t="str">
        <f>IFERROR(VLOOKUP(Таблица1[[#This Row],[Order ID]],Таблица4[],2,FALSE),"")</f>
        <v/>
      </c>
      <c r="X5479" s="19">
        <f>NOT(IFERROR(VLOOKUP(Таблица1[[#This Row],[Order ID]],Таблица4[],2,FALSE),0))*1</f>
        <v>1</v>
      </c>
      <c r="Y5479" s="19">
        <f>IF(SUMPRODUCT(($F$2:$F5479=F5479)*1)&gt;1,0,1)</f>
        <v>0</v>
      </c>
    </row>
    <row r="5480" spans="1:25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9" t="str">
        <f>VLOOKUP(Таблица1[[#This Row],[Region]],Таблица5[],2,FALSE)</f>
        <v>Chuck Magee</v>
      </c>
      <c r="W5480" s="19" t="str">
        <f>IFERROR(VLOOKUP(Таблица1[[#This Row],[Order ID]],Таблица4[],2,FALSE),"")</f>
        <v/>
      </c>
      <c r="X5480" s="19">
        <f>NOT(IFERROR(VLOOKUP(Таблица1[[#This Row],[Order ID]],Таблица4[],2,FALSE),0))*1</f>
        <v>1</v>
      </c>
      <c r="Y5480" s="19">
        <f>IF(SUMPRODUCT(($F$2:$F5480=F5480)*1)&gt;1,0,1)</f>
        <v>0</v>
      </c>
    </row>
    <row r="5481" spans="1:25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9" t="str">
        <f>VLOOKUP(Таблица1[[#This Row],[Region]],Таблица5[],2,FALSE)</f>
        <v>Cassandra Brandow</v>
      </c>
      <c r="W5481" s="19" t="str">
        <f>IFERROR(VLOOKUP(Таблица1[[#This Row],[Order ID]],Таблица4[],2,FALSE),"")</f>
        <v/>
      </c>
      <c r="X5481" s="19">
        <f>NOT(IFERROR(VLOOKUP(Таблица1[[#This Row],[Order ID]],Таблица4[],2,FALSE),0))*1</f>
        <v>1</v>
      </c>
      <c r="Y5481" s="19">
        <f>IF(SUMPRODUCT(($F$2:$F5481=F5481)*1)&gt;1,0,1)</f>
        <v>0</v>
      </c>
    </row>
    <row r="5482" spans="1:25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9" t="str">
        <f>VLOOKUP(Таблица1[[#This Row],[Region]],Таблица5[],2,FALSE)</f>
        <v>Anna Andreadi</v>
      </c>
      <c r="W5482" s="19" t="str">
        <f>IFERROR(VLOOKUP(Таблица1[[#This Row],[Order ID]],Таблица4[],2,FALSE),"")</f>
        <v/>
      </c>
      <c r="X5482" s="19">
        <f>NOT(IFERROR(VLOOKUP(Таблица1[[#This Row],[Order ID]],Таблица4[],2,FALSE),0))*1</f>
        <v>1</v>
      </c>
      <c r="Y5482" s="19">
        <f>IF(SUMPRODUCT(($F$2:$F5482=F5482)*1)&gt;1,0,1)</f>
        <v>0</v>
      </c>
    </row>
    <row r="5483" spans="1:25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9" t="str">
        <f>VLOOKUP(Таблица1[[#This Row],[Region]],Таблица5[],2,FALSE)</f>
        <v>Anna Andreadi</v>
      </c>
      <c r="W5483" s="19" t="str">
        <f>IFERROR(VLOOKUP(Таблица1[[#This Row],[Order ID]],Таблица4[],2,FALSE),"")</f>
        <v/>
      </c>
      <c r="X5483" s="19">
        <f>NOT(IFERROR(VLOOKUP(Таблица1[[#This Row],[Order ID]],Таблица4[],2,FALSE),0))*1</f>
        <v>1</v>
      </c>
      <c r="Y5483" s="19">
        <f>IF(SUMPRODUCT(($F$2:$F5483=F5483)*1)&gt;1,0,1)</f>
        <v>0</v>
      </c>
    </row>
    <row r="5484" spans="1:25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9" t="str">
        <f>VLOOKUP(Таблица1[[#This Row],[Region]],Таблица5[],2,FALSE)</f>
        <v>Anna Andreadi</v>
      </c>
      <c r="W5484" s="19" t="str">
        <f>IFERROR(VLOOKUP(Таблица1[[#This Row],[Order ID]],Таблица4[],2,FALSE),"")</f>
        <v/>
      </c>
      <c r="X5484" s="19">
        <f>NOT(IFERROR(VLOOKUP(Таблица1[[#This Row],[Order ID]],Таблица4[],2,FALSE),0))*1</f>
        <v>1</v>
      </c>
      <c r="Y5484" s="19">
        <f>IF(SUMPRODUCT(($F$2:$F5484=F5484)*1)&gt;1,0,1)</f>
        <v>0</v>
      </c>
    </row>
    <row r="5485" spans="1:25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9" t="str">
        <f>VLOOKUP(Таблица1[[#This Row],[Region]],Таблица5[],2,FALSE)</f>
        <v>Anna Andreadi</v>
      </c>
      <c r="W5485" s="19" t="str">
        <f>IFERROR(VLOOKUP(Таблица1[[#This Row],[Order ID]],Таблица4[],2,FALSE),"")</f>
        <v/>
      </c>
      <c r="X5485" s="19">
        <f>NOT(IFERROR(VLOOKUP(Таблица1[[#This Row],[Order ID]],Таблица4[],2,FALSE),0))*1</f>
        <v>1</v>
      </c>
      <c r="Y5485" s="19">
        <f>IF(SUMPRODUCT(($F$2:$F5485=F5485)*1)&gt;1,0,1)</f>
        <v>0</v>
      </c>
    </row>
    <row r="5486" spans="1:25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9" t="str">
        <f>VLOOKUP(Таблица1[[#This Row],[Region]],Таблица5[],2,FALSE)</f>
        <v>Cassandra Brandow</v>
      </c>
      <c r="W5486" s="19" t="str">
        <f>IFERROR(VLOOKUP(Таблица1[[#This Row],[Order ID]],Таблица4[],2,FALSE),"")</f>
        <v/>
      </c>
      <c r="X5486" s="19">
        <f>NOT(IFERROR(VLOOKUP(Таблица1[[#This Row],[Order ID]],Таблица4[],2,FALSE),0))*1</f>
        <v>1</v>
      </c>
      <c r="Y5486" s="19">
        <f>IF(SUMPRODUCT(($F$2:$F5486=F5486)*1)&gt;1,0,1)</f>
        <v>0</v>
      </c>
    </row>
    <row r="5487" spans="1:25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9" t="str">
        <f>VLOOKUP(Таблица1[[#This Row],[Region]],Таблица5[],2,FALSE)</f>
        <v>Cassandra Brandow</v>
      </c>
      <c r="W5487" s="19" t="str">
        <f>IFERROR(VLOOKUP(Таблица1[[#This Row],[Order ID]],Таблица4[],2,FALSE),"")</f>
        <v/>
      </c>
      <c r="X5487" s="19">
        <f>NOT(IFERROR(VLOOKUP(Таблица1[[#This Row],[Order ID]],Таблица4[],2,FALSE),0))*1</f>
        <v>1</v>
      </c>
      <c r="Y5487" s="19">
        <f>IF(SUMPRODUCT(($F$2:$F5487=F5487)*1)&gt;1,0,1)</f>
        <v>0</v>
      </c>
    </row>
    <row r="5488" spans="1:25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9" t="str">
        <f>VLOOKUP(Таблица1[[#This Row],[Region]],Таблица5[],2,FALSE)</f>
        <v>Kelly Williams</v>
      </c>
      <c r="W5488" s="19" t="str">
        <f>IFERROR(VLOOKUP(Таблица1[[#This Row],[Order ID]],Таблица4[],2,FALSE),"")</f>
        <v/>
      </c>
      <c r="X5488" s="19">
        <f>NOT(IFERROR(VLOOKUP(Таблица1[[#This Row],[Order ID]],Таблица4[],2,FALSE),0))*1</f>
        <v>1</v>
      </c>
      <c r="Y5488" s="19">
        <f>IF(SUMPRODUCT(($F$2:$F5488=F5488)*1)&gt;1,0,1)</f>
        <v>0</v>
      </c>
    </row>
    <row r="5489" spans="1:25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9" t="str">
        <f>VLOOKUP(Таблица1[[#This Row],[Region]],Таблица5[],2,FALSE)</f>
        <v>Cassandra Brandow</v>
      </c>
      <c r="W5489" s="19" t="str">
        <f>IFERROR(VLOOKUP(Таблица1[[#This Row],[Order ID]],Таблица4[],2,FALSE),"")</f>
        <v/>
      </c>
      <c r="X5489" s="19">
        <f>NOT(IFERROR(VLOOKUP(Таблица1[[#This Row],[Order ID]],Таблица4[],2,FALSE),0))*1</f>
        <v>1</v>
      </c>
      <c r="Y5489" s="19">
        <f>IF(SUMPRODUCT(($F$2:$F5489=F5489)*1)&gt;1,0,1)</f>
        <v>0</v>
      </c>
    </row>
    <row r="5490" spans="1:25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9" t="str">
        <f>VLOOKUP(Таблица1[[#This Row],[Region]],Таблица5[],2,FALSE)</f>
        <v>Cassandra Brandow</v>
      </c>
      <c r="W5490" s="19" t="str">
        <f>IFERROR(VLOOKUP(Таблица1[[#This Row],[Order ID]],Таблица4[],2,FALSE),"")</f>
        <v/>
      </c>
      <c r="X5490" s="19">
        <f>NOT(IFERROR(VLOOKUP(Таблица1[[#This Row],[Order ID]],Таблица4[],2,FALSE),0))*1</f>
        <v>1</v>
      </c>
      <c r="Y5490" s="19">
        <f>IF(SUMPRODUCT(($F$2:$F5490=F5490)*1)&gt;1,0,1)</f>
        <v>0</v>
      </c>
    </row>
    <row r="5491" spans="1:25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9" t="str">
        <f>VLOOKUP(Таблица1[[#This Row],[Region]],Таблица5[],2,FALSE)</f>
        <v>Cassandra Brandow</v>
      </c>
      <c r="W5491" s="19" t="str">
        <f>IFERROR(VLOOKUP(Таблица1[[#This Row],[Order ID]],Таблица4[],2,FALSE),"")</f>
        <v/>
      </c>
      <c r="X5491" s="19">
        <f>NOT(IFERROR(VLOOKUP(Таблица1[[#This Row],[Order ID]],Таблица4[],2,FALSE),0))*1</f>
        <v>1</v>
      </c>
      <c r="Y5491" s="19">
        <f>IF(SUMPRODUCT(($F$2:$F5491=F5491)*1)&gt;1,0,1)</f>
        <v>0</v>
      </c>
    </row>
    <row r="5492" spans="1:25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9" t="str">
        <f>VLOOKUP(Таблица1[[#This Row],[Region]],Таблица5[],2,FALSE)</f>
        <v>Cassandra Brandow</v>
      </c>
      <c r="W5492" s="19" t="str">
        <f>IFERROR(VLOOKUP(Таблица1[[#This Row],[Order ID]],Таблица4[],2,FALSE),"")</f>
        <v/>
      </c>
      <c r="X5492" s="19">
        <f>NOT(IFERROR(VLOOKUP(Таблица1[[#This Row],[Order ID]],Таблица4[],2,FALSE),0))*1</f>
        <v>1</v>
      </c>
      <c r="Y5492" s="19">
        <f>IF(SUMPRODUCT(($F$2:$F5492=F5492)*1)&gt;1,0,1)</f>
        <v>0</v>
      </c>
    </row>
    <row r="5493" spans="1:25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9" t="str">
        <f>VLOOKUP(Таблица1[[#This Row],[Region]],Таблица5[],2,FALSE)</f>
        <v>Kelly Williams</v>
      </c>
      <c r="W5493" s="19" t="str">
        <f>IFERROR(VLOOKUP(Таблица1[[#This Row],[Order ID]],Таблица4[],2,FALSE),"")</f>
        <v/>
      </c>
      <c r="X5493" s="19">
        <f>NOT(IFERROR(VLOOKUP(Таблица1[[#This Row],[Order ID]],Таблица4[],2,FALSE),0))*1</f>
        <v>1</v>
      </c>
      <c r="Y5493" s="19">
        <f>IF(SUMPRODUCT(($F$2:$F5493=F5493)*1)&gt;1,0,1)</f>
        <v>0</v>
      </c>
    </row>
    <row r="5494" spans="1:25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9" t="str">
        <f>VLOOKUP(Таблица1[[#This Row],[Region]],Таблица5[],2,FALSE)</f>
        <v>Anna Andreadi</v>
      </c>
      <c r="W5494" s="19" t="str">
        <f>IFERROR(VLOOKUP(Таблица1[[#This Row],[Order ID]],Таблица4[],2,FALSE),"")</f>
        <v/>
      </c>
      <c r="X5494" s="19">
        <f>NOT(IFERROR(VLOOKUP(Таблица1[[#This Row],[Order ID]],Таблица4[],2,FALSE),0))*1</f>
        <v>1</v>
      </c>
      <c r="Y5494" s="19">
        <f>IF(SUMPRODUCT(($F$2:$F5494=F5494)*1)&gt;1,0,1)</f>
        <v>0</v>
      </c>
    </row>
    <row r="5495" spans="1:25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9" t="str">
        <f>VLOOKUP(Таблица1[[#This Row],[Region]],Таблица5[],2,FALSE)</f>
        <v>Anna Andreadi</v>
      </c>
      <c r="W5495" s="19" t="str">
        <f>IFERROR(VLOOKUP(Таблица1[[#This Row],[Order ID]],Таблица4[],2,FALSE),"")</f>
        <v/>
      </c>
      <c r="X5495" s="19">
        <f>NOT(IFERROR(VLOOKUP(Таблица1[[#This Row],[Order ID]],Таблица4[],2,FALSE),0))*1</f>
        <v>1</v>
      </c>
      <c r="Y5495" s="19">
        <f>IF(SUMPRODUCT(($F$2:$F5495=F5495)*1)&gt;1,0,1)</f>
        <v>0</v>
      </c>
    </row>
    <row r="5496" spans="1:25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9" t="str">
        <f>VLOOKUP(Таблица1[[#This Row],[Region]],Таблица5[],2,FALSE)</f>
        <v>Anna Andreadi</v>
      </c>
      <c r="W5496" s="19" t="str">
        <f>IFERROR(VLOOKUP(Таблица1[[#This Row],[Order ID]],Таблица4[],2,FALSE),"")</f>
        <v/>
      </c>
      <c r="X5496" s="19">
        <f>NOT(IFERROR(VLOOKUP(Таблица1[[#This Row],[Order ID]],Таблица4[],2,FALSE),0))*1</f>
        <v>1</v>
      </c>
      <c r="Y5496" s="19">
        <f>IF(SUMPRODUCT(($F$2:$F5496=F5496)*1)&gt;1,0,1)</f>
        <v>0</v>
      </c>
    </row>
    <row r="5497" spans="1:25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9" t="str">
        <f>VLOOKUP(Таблица1[[#This Row],[Region]],Таблица5[],2,FALSE)</f>
        <v>Chuck Magee</v>
      </c>
      <c r="W5497" s="19" t="str">
        <f>IFERROR(VLOOKUP(Таблица1[[#This Row],[Order ID]],Таблица4[],2,FALSE),"")</f>
        <v/>
      </c>
      <c r="X5497" s="19">
        <f>NOT(IFERROR(VLOOKUP(Таблица1[[#This Row],[Order ID]],Таблица4[],2,FALSE),0))*1</f>
        <v>1</v>
      </c>
      <c r="Y5497" s="19">
        <f>IF(SUMPRODUCT(($F$2:$F5497=F5497)*1)&gt;1,0,1)</f>
        <v>0</v>
      </c>
    </row>
    <row r="5498" spans="1:25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9" t="str">
        <f>VLOOKUP(Таблица1[[#This Row],[Region]],Таблица5[],2,FALSE)</f>
        <v>Chuck Magee</v>
      </c>
      <c r="W5498" s="19" t="str">
        <f>IFERROR(VLOOKUP(Таблица1[[#This Row],[Order ID]],Таблица4[],2,FALSE),"")</f>
        <v/>
      </c>
      <c r="X5498" s="19">
        <f>NOT(IFERROR(VLOOKUP(Таблица1[[#This Row],[Order ID]],Таблица4[],2,FALSE),0))*1</f>
        <v>1</v>
      </c>
      <c r="Y5498" s="19">
        <f>IF(SUMPRODUCT(($F$2:$F5498=F5498)*1)&gt;1,0,1)</f>
        <v>0</v>
      </c>
    </row>
    <row r="5499" spans="1:25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9" t="str">
        <f>VLOOKUP(Таблица1[[#This Row],[Region]],Таблица5[],2,FALSE)</f>
        <v>Chuck Magee</v>
      </c>
      <c r="W5499" s="19" t="str">
        <f>IFERROR(VLOOKUP(Таблица1[[#This Row],[Order ID]],Таблица4[],2,FALSE),"")</f>
        <v/>
      </c>
      <c r="X5499" s="19">
        <f>NOT(IFERROR(VLOOKUP(Таблица1[[#This Row],[Order ID]],Таблица4[],2,FALSE),0))*1</f>
        <v>1</v>
      </c>
      <c r="Y5499" s="19">
        <f>IF(SUMPRODUCT(($F$2:$F5499=F5499)*1)&gt;1,0,1)</f>
        <v>0</v>
      </c>
    </row>
    <row r="5500" spans="1:25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9" t="str">
        <f>VLOOKUP(Таблица1[[#This Row],[Region]],Таблица5[],2,FALSE)</f>
        <v>Chuck Magee</v>
      </c>
      <c r="W5500" s="19" t="str">
        <f>IFERROR(VLOOKUP(Таблица1[[#This Row],[Order ID]],Таблица4[],2,FALSE),"")</f>
        <v/>
      </c>
      <c r="X5500" s="19">
        <f>NOT(IFERROR(VLOOKUP(Таблица1[[#This Row],[Order ID]],Таблица4[],2,FALSE),0))*1</f>
        <v>1</v>
      </c>
      <c r="Y5500" s="19">
        <f>IF(SUMPRODUCT(($F$2:$F5500=F5500)*1)&gt;1,0,1)</f>
        <v>0</v>
      </c>
    </row>
    <row r="5501" spans="1:25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9" t="str">
        <f>VLOOKUP(Таблица1[[#This Row],[Region]],Таблица5[],2,FALSE)</f>
        <v>Chuck Magee</v>
      </c>
      <c r="W5501" s="19" t="str">
        <f>IFERROR(VLOOKUP(Таблица1[[#This Row],[Order ID]],Таблица4[],2,FALSE),"")</f>
        <v/>
      </c>
      <c r="X5501" s="19">
        <f>NOT(IFERROR(VLOOKUP(Таблица1[[#This Row],[Order ID]],Таблица4[],2,FALSE),0))*1</f>
        <v>1</v>
      </c>
      <c r="Y5501" s="19">
        <f>IF(SUMPRODUCT(($F$2:$F5501=F5501)*1)&gt;1,0,1)</f>
        <v>0</v>
      </c>
    </row>
    <row r="5502" spans="1:25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9" t="str">
        <f>VLOOKUP(Таблица1[[#This Row],[Region]],Таблица5[],2,FALSE)</f>
        <v>Chuck Magee</v>
      </c>
      <c r="W5502" s="19" t="str">
        <f>IFERROR(VLOOKUP(Таблица1[[#This Row],[Order ID]],Таблица4[],2,FALSE),"")</f>
        <v/>
      </c>
      <c r="X5502" s="19">
        <f>NOT(IFERROR(VLOOKUP(Таблица1[[#This Row],[Order ID]],Таблица4[],2,FALSE),0))*1</f>
        <v>1</v>
      </c>
      <c r="Y5502" s="19">
        <f>IF(SUMPRODUCT(($F$2:$F5502=F5502)*1)&gt;1,0,1)</f>
        <v>0</v>
      </c>
    </row>
    <row r="5503" spans="1:25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9" t="str">
        <f>VLOOKUP(Таблица1[[#This Row],[Region]],Таблица5[],2,FALSE)</f>
        <v>Chuck Magee</v>
      </c>
      <c r="W5503" s="19" t="str">
        <f>IFERROR(VLOOKUP(Таблица1[[#This Row],[Order ID]],Таблица4[],2,FALSE),"")</f>
        <v/>
      </c>
      <c r="X5503" s="19">
        <f>NOT(IFERROR(VLOOKUP(Таблица1[[#This Row],[Order ID]],Таблица4[],2,FALSE),0))*1</f>
        <v>1</v>
      </c>
      <c r="Y5503" s="19">
        <f>IF(SUMPRODUCT(($F$2:$F5503=F5503)*1)&gt;1,0,1)</f>
        <v>0</v>
      </c>
    </row>
    <row r="5504" spans="1:25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9" t="str">
        <f>VLOOKUP(Таблица1[[#This Row],[Region]],Таблица5[],2,FALSE)</f>
        <v>Chuck Magee</v>
      </c>
      <c r="W5504" s="19" t="str">
        <f>IFERROR(VLOOKUP(Таблица1[[#This Row],[Order ID]],Таблица4[],2,FALSE),"")</f>
        <v/>
      </c>
      <c r="X5504" s="19">
        <f>NOT(IFERROR(VLOOKUP(Таблица1[[#This Row],[Order ID]],Таблица4[],2,FALSE),0))*1</f>
        <v>1</v>
      </c>
      <c r="Y5504" s="19">
        <f>IF(SUMPRODUCT(($F$2:$F5504=F5504)*1)&gt;1,0,1)</f>
        <v>1</v>
      </c>
    </row>
    <row r="5505" spans="1:25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9" t="str">
        <f>VLOOKUP(Таблица1[[#This Row],[Region]],Таблица5[],2,FALSE)</f>
        <v>Chuck Magee</v>
      </c>
      <c r="W5505" s="19" t="str">
        <f>IFERROR(VLOOKUP(Таблица1[[#This Row],[Order ID]],Таблица4[],2,FALSE),"")</f>
        <v/>
      </c>
      <c r="X5505" s="19">
        <f>NOT(IFERROR(VLOOKUP(Таблица1[[#This Row],[Order ID]],Таблица4[],2,FALSE),0))*1</f>
        <v>1</v>
      </c>
      <c r="Y5505" s="19">
        <f>IF(SUMPRODUCT(($F$2:$F5505=F5505)*1)&gt;1,0,1)</f>
        <v>0</v>
      </c>
    </row>
    <row r="5506" spans="1:25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9" t="str">
        <f>VLOOKUP(Таблица1[[#This Row],[Region]],Таблица5[],2,FALSE)</f>
        <v>Chuck Magee</v>
      </c>
      <c r="W5506" s="19" t="str">
        <f>IFERROR(VLOOKUP(Таблица1[[#This Row],[Order ID]],Таблица4[],2,FALSE),"")</f>
        <v/>
      </c>
      <c r="X5506" s="19">
        <f>NOT(IFERROR(VLOOKUP(Таблица1[[#This Row],[Order ID]],Таблица4[],2,FALSE),0))*1</f>
        <v>1</v>
      </c>
      <c r="Y5506" s="19">
        <f>IF(SUMPRODUCT(($F$2:$F5506=F5506)*1)&gt;1,0,1)</f>
        <v>0</v>
      </c>
    </row>
    <row r="5507" spans="1:25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9" t="str">
        <f>VLOOKUP(Таблица1[[#This Row],[Region]],Таблица5[],2,FALSE)</f>
        <v>Chuck Magee</v>
      </c>
      <c r="W5507" s="19" t="str">
        <f>IFERROR(VLOOKUP(Таблица1[[#This Row],[Order ID]],Таблица4[],2,FALSE),"")</f>
        <v/>
      </c>
      <c r="X5507" s="19">
        <f>NOT(IFERROR(VLOOKUP(Таблица1[[#This Row],[Order ID]],Таблица4[],2,FALSE),0))*1</f>
        <v>1</v>
      </c>
      <c r="Y5507" s="19">
        <f>IF(SUMPRODUCT(($F$2:$F5507=F5507)*1)&gt;1,0,1)</f>
        <v>0</v>
      </c>
    </row>
    <row r="5508" spans="1:25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9" t="str">
        <f>VLOOKUP(Таблица1[[#This Row],[Region]],Таблица5[],2,FALSE)</f>
        <v>Anna Andreadi</v>
      </c>
      <c r="W5508" s="19" t="str">
        <f>IFERROR(VLOOKUP(Таблица1[[#This Row],[Order ID]],Таблица4[],2,FALSE),"")</f>
        <v/>
      </c>
      <c r="X5508" s="19">
        <f>NOT(IFERROR(VLOOKUP(Таблица1[[#This Row],[Order ID]],Таблица4[],2,FALSE),0))*1</f>
        <v>1</v>
      </c>
      <c r="Y5508" s="19">
        <f>IF(SUMPRODUCT(($F$2:$F5508=F5508)*1)&gt;1,0,1)</f>
        <v>0</v>
      </c>
    </row>
    <row r="5509" spans="1:25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9" t="str">
        <f>VLOOKUP(Таблица1[[#This Row],[Region]],Таблица5[],2,FALSE)</f>
        <v>Cassandra Brandow</v>
      </c>
      <c r="W5509" s="19" t="str">
        <f>IFERROR(VLOOKUP(Таблица1[[#This Row],[Order ID]],Таблица4[],2,FALSE),"")</f>
        <v/>
      </c>
      <c r="X5509" s="19">
        <f>NOT(IFERROR(VLOOKUP(Таблица1[[#This Row],[Order ID]],Таблица4[],2,FALSE),0))*1</f>
        <v>1</v>
      </c>
      <c r="Y5509" s="19">
        <f>IF(SUMPRODUCT(($F$2:$F5509=F5509)*1)&gt;1,0,1)</f>
        <v>0</v>
      </c>
    </row>
    <row r="5510" spans="1:25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9" t="str">
        <f>VLOOKUP(Таблица1[[#This Row],[Region]],Таблица5[],2,FALSE)</f>
        <v>Anna Andreadi</v>
      </c>
      <c r="W5510" s="19" t="str">
        <f>IFERROR(VLOOKUP(Таблица1[[#This Row],[Order ID]],Таблица4[],2,FALSE),"")</f>
        <v/>
      </c>
      <c r="X5510" s="19">
        <f>NOT(IFERROR(VLOOKUP(Таблица1[[#This Row],[Order ID]],Таблица4[],2,FALSE),0))*1</f>
        <v>1</v>
      </c>
      <c r="Y5510" s="19">
        <f>IF(SUMPRODUCT(($F$2:$F5510=F5510)*1)&gt;1,0,1)</f>
        <v>0</v>
      </c>
    </row>
    <row r="5511" spans="1:25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9" t="str">
        <f>VLOOKUP(Таблица1[[#This Row],[Region]],Таблица5[],2,FALSE)</f>
        <v>Kelly Williams</v>
      </c>
      <c r="W5511" s="19" t="str">
        <f>IFERROR(VLOOKUP(Таблица1[[#This Row],[Order ID]],Таблица4[],2,FALSE),"")</f>
        <v/>
      </c>
      <c r="X5511" s="19">
        <f>NOT(IFERROR(VLOOKUP(Таблица1[[#This Row],[Order ID]],Таблица4[],2,FALSE),0))*1</f>
        <v>1</v>
      </c>
      <c r="Y5511" s="19">
        <f>IF(SUMPRODUCT(($F$2:$F5511=F5511)*1)&gt;1,0,1)</f>
        <v>0</v>
      </c>
    </row>
    <row r="5512" spans="1:25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9" t="str">
        <f>VLOOKUP(Таблица1[[#This Row],[Region]],Таблица5[],2,FALSE)</f>
        <v>Kelly Williams</v>
      </c>
      <c r="W5512" s="19" t="str">
        <f>IFERROR(VLOOKUP(Таблица1[[#This Row],[Order ID]],Таблица4[],2,FALSE),"")</f>
        <v/>
      </c>
      <c r="X5512" s="19">
        <f>NOT(IFERROR(VLOOKUP(Таблица1[[#This Row],[Order ID]],Таблица4[],2,FALSE),0))*1</f>
        <v>1</v>
      </c>
      <c r="Y5512" s="19">
        <f>IF(SUMPRODUCT(($F$2:$F5512=F5512)*1)&gt;1,0,1)</f>
        <v>0</v>
      </c>
    </row>
    <row r="5513" spans="1:25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9" t="str">
        <f>VLOOKUP(Таблица1[[#This Row],[Region]],Таблица5[],2,FALSE)</f>
        <v>Anna Andreadi</v>
      </c>
      <c r="W5513" s="19" t="str">
        <f>IFERROR(VLOOKUP(Таблица1[[#This Row],[Order ID]],Таблица4[],2,FALSE),"")</f>
        <v/>
      </c>
      <c r="X5513" s="19">
        <f>NOT(IFERROR(VLOOKUP(Таблица1[[#This Row],[Order ID]],Таблица4[],2,FALSE),0))*1</f>
        <v>1</v>
      </c>
      <c r="Y5513" s="19">
        <f>IF(SUMPRODUCT(($F$2:$F5513=F5513)*1)&gt;1,0,1)</f>
        <v>0</v>
      </c>
    </row>
    <row r="5514" spans="1:25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9" t="str">
        <f>VLOOKUP(Таблица1[[#This Row],[Region]],Таблица5[],2,FALSE)</f>
        <v>Anna Andreadi</v>
      </c>
      <c r="W5514" s="19" t="str">
        <f>IFERROR(VLOOKUP(Таблица1[[#This Row],[Order ID]],Таблица4[],2,FALSE),"")</f>
        <v/>
      </c>
      <c r="X5514" s="19">
        <f>NOT(IFERROR(VLOOKUP(Таблица1[[#This Row],[Order ID]],Таблица4[],2,FALSE),0))*1</f>
        <v>1</v>
      </c>
      <c r="Y5514" s="19">
        <f>IF(SUMPRODUCT(($F$2:$F5514=F5514)*1)&gt;1,0,1)</f>
        <v>0</v>
      </c>
    </row>
    <row r="5515" spans="1:25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9" t="str">
        <f>VLOOKUP(Таблица1[[#This Row],[Region]],Таблица5[],2,FALSE)</f>
        <v>Chuck Magee</v>
      </c>
      <c r="W5515" s="19" t="str">
        <f>IFERROR(VLOOKUP(Таблица1[[#This Row],[Order ID]],Таблица4[],2,FALSE),"")</f>
        <v/>
      </c>
      <c r="X5515" s="19">
        <f>NOT(IFERROR(VLOOKUP(Таблица1[[#This Row],[Order ID]],Таблица4[],2,FALSE),0))*1</f>
        <v>1</v>
      </c>
      <c r="Y5515" s="19">
        <f>IF(SUMPRODUCT(($F$2:$F5515=F5515)*1)&gt;1,0,1)</f>
        <v>0</v>
      </c>
    </row>
    <row r="5516" spans="1:25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9" t="str">
        <f>VLOOKUP(Таблица1[[#This Row],[Region]],Таблица5[],2,FALSE)</f>
        <v>Chuck Magee</v>
      </c>
      <c r="W5516" s="19" t="str">
        <f>IFERROR(VLOOKUP(Таблица1[[#This Row],[Order ID]],Таблица4[],2,FALSE),"")</f>
        <v/>
      </c>
      <c r="X5516" s="19">
        <f>NOT(IFERROR(VLOOKUP(Таблица1[[#This Row],[Order ID]],Таблица4[],2,FALSE),0))*1</f>
        <v>1</v>
      </c>
      <c r="Y5516" s="19">
        <f>IF(SUMPRODUCT(($F$2:$F5516=F5516)*1)&gt;1,0,1)</f>
        <v>0</v>
      </c>
    </row>
    <row r="5517" spans="1:25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9" t="str">
        <f>VLOOKUP(Таблица1[[#This Row],[Region]],Таблица5[],2,FALSE)</f>
        <v>Chuck Magee</v>
      </c>
      <c r="W5517" s="19" t="str">
        <f>IFERROR(VLOOKUP(Таблица1[[#This Row],[Order ID]],Таблица4[],2,FALSE),"")</f>
        <v/>
      </c>
      <c r="X5517" s="19">
        <f>NOT(IFERROR(VLOOKUP(Таблица1[[#This Row],[Order ID]],Таблица4[],2,FALSE),0))*1</f>
        <v>1</v>
      </c>
      <c r="Y5517" s="19">
        <f>IF(SUMPRODUCT(($F$2:$F5517=F5517)*1)&gt;1,0,1)</f>
        <v>0</v>
      </c>
    </row>
    <row r="5518" spans="1:25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9" t="str">
        <f>VLOOKUP(Таблица1[[#This Row],[Region]],Таблица5[],2,FALSE)</f>
        <v>Cassandra Brandow</v>
      </c>
      <c r="W5518" s="19" t="str">
        <f>IFERROR(VLOOKUP(Таблица1[[#This Row],[Order ID]],Таблица4[],2,FALSE),"")</f>
        <v/>
      </c>
      <c r="X5518" s="19">
        <f>NOT(IFERROR(VLOOKUP(Таблица1[[#This Row],[Order ID]],Таблица4[],2,FALSE),0))*1</f>
        <v>1</v>
      </c>
      <c r="Y5518" s="19">
        <f>IF(SUMPRODUCT(($F$2:$F5518=F5518)*1)&gt;1,0,1)</f>
        <v>0</v>
      </c>
    </row>
    <row r="5519" spans="1:25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9" t="str">
        <f>VLOOKUP(Таблица1[[#This Row],[Region]],Таблица5[],2,FALSE)</f>
        <v>Chuck Magee</v>
      </c>
      <c r="W5519" s="19" t="str">
        <f>IFERROR(VLOOKUP(Таблица1[[#This Row],[Order ID]],Таблица4[],2,FALSE),"")</f>
        <v/>
      </c>
      <c r="X5519" s="19">
        <f>NOT(IFERROR(VLOOKUP(Таблица1[[#This Row],[Order ID]],Таблица4[],2,FALSE),0))*1</f>
        <v>1</v>
      </c>
      <c r="Y5519" s="19">
        <f>IF(SUMPRODUCT(($F$2:$F5519=F5519)*1)&gt;1,0,1)</f>
        <v>0</v>
      </c>
    </row>
    <row r="5520" spans="1:25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9" t="str">
        <f>VLOOKUP(Таблица1[[#This Row],[Region]],Таблица5[],2,FALSE)</f>
        <v>Chuck Magee</v>
      </c>
      <c r="W5520" s="19" t="str">
        <f>IFERROR(VLOOKUP(Таблица1[[#This Row],[Order ID]],Таблица4[],2,FALSE),"")</f>
        <v/>
      </c>
      <c r="X5520" s="19">
        <f>NOT(IFERROR(VLOOKUP(Таблица1[[#This Row],[Order ID]],Таблица4[],2,FALSE),0))*1</f>
        <v>1</v>
      </c>
      <c r="Y5520" s="19">
        <f>IF(SUMPRODUCT(($F$2:$F5520=F5520)*1)&gt;1,0,1)</f>
        <v>0</v>
      </c>
    </row>
    <row r="5521" spans="1:25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9" t="str">
        <f>VLOOKUP(Таблица1[[#This Row],[Region]],Таблица5[],2,FALSE)</f>
        <v>Chuck Magee</v>
      </c>
      <c r="W5521" s="19" t="str">
        <f>IFERROR(VLOOKUP(Таблица1[[#This Row],[Order ID]],Таблица4[],2,FALSE),"")</f>
        <v/>
      </c>
      <c r="X5521" s="19">
        <f>NOT(IFERROR(VLOOKUP(Таблица1[[#This Row],[Order ID]],Таблица4[],2,FALSE),0))*1</f>
        <v>1</v>
      </c>
      <c r="Y5521" s="19">
        <f>IF(SUMPRODUCT(($F$2:$F5521=F5521)*1)&gt;1,0,1)</f>
        <v>0</v>
      </c>
    </row>
    <row r="5522" spans="1:25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9" t="str">
        <f>VLOOKUP(Таблица1[[#This Row],[Region]],Таблица5[],2,FALSE)</f>
        <v>Chuck Magee</v>
      </c>
      <c r="W5522" s="19" t="str">
        <f>IFERROR(VLOOKUP(Таблица1[[#This Row],[Order ID]],Таблица4[],2,FALSE),"")</f>
        <v/>
      </c>
      <c r="X5522" s="19">
        <f>NOT(IFERROR(VLOOKUP(Таблица1[[#This Row],[Order ID]],Таблица4[],2,FALSE),0))*1</f>
        <v>1</v>
      </c>
      <c r="Y5522" s="19">
        <f>IF(SUMPRODUCT(($F$2:$F5522=F5522)*1)&gt;1,0,1)</f>
        <v>0</v>
      </c>
    </row>
    <row r="5523" spans="1:25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9" t="str">
        <f>VLOOKUP(Таблица1[[#This Row],[Region]],Таблица5[],2,FALSE)</f>
        <v>Chuck Magee</v>
      </c>
      <c r="W5523" s="19" t="str">
        <f>IFERROR(VLOOKUP(Таблица1[[#This Row],[Order ID]],Таблица4[],2,FALSE),"")</f>
        <v/>
      </c>
      <c r="X5523" s="19">
        <f>NOT(IFERROR(VLOOKUP(Таблица1[[#This Row],[Order ID]],Таблица4[],2,FALSE),0))*1</f>
        <v>1</v>
      </c>
      <c r="Y5523" s="19">
        <f>IF(SUMPRODUCT(($F$2:$F5523=F5523)*1)&gt;1,0,1)</f>
        <v>0</v>
      </c>
    </row>
    <row r="5524" spans="1:25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9" t="str">
        <f>VLOOKUP(Таблица1[[#This Row],[Region]],Таблица5[],2,FALSE)</f>
        <v>Anna Andreadi</v>
      </c>
      <c r="W5524" s="19" t="str">
        <f>IFERROR(VLOOKUP(Таблица1[[#This Row],[Order ID]],Таблица4[],2,FALSE),"")</f>
        <v/>
      </c>
      <c r="X5524" s="19">
        <f>NOT(IFERROR(VLOOKUP(Таблица1[[#This Row],[Order ID]],Таблица4[],2,FALSE),0))*1</f>
        <v>1</v>
      </c>
      <c r="Y5524" s="19">
        <f>IF(SUMPRODUCT(($F$2:$F5524=F5524)*1)&gt;1,0,1)</f>
        <v>0</v>
      </c>
    </row>
    <row r="5525" spans="1:25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9" t="str">
        <f>VLOOKUP(Таблица1[[#This Row],[Region]],Таблица5[],2,FALSE)</f>
        <v>Anna Andreadi</v>
      </c>
      <c r="W5525" s="19" t="str">
        <f>IFERROR(VLOOKUP(Таблица1[[#This Row],[Order ID]],Таблица4[],2,FALSE),"")</f>
        <v/>
      </c>
      <c r="X5525" s="19">
        <f>NOT(IFERROR(VLOOKUP(Таблица1[[#This Row],[Order ID]],Таблица4[],2,FALSE),0))*1</f>
        <v>1</v>
      </c>
      <c r="Y5525" s="19">
        <f>IF(SUMPRODUCT(($F$2:$F5525=F5525)*1)&gt;1,0,1)</f>
        <v>0</v>
      </c>
    </row>
    <row r="5526" spans="1:25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9" t="str">
        <f>VLOOKUP(Таблица1[[#This Row],[Region]],Таблица5[],2,FALSE)</f>
        <v>Anna Andreadi</v>
      </c>
      <c r="W5526" s="19" t="str">
        <f>IFERROR(VLOOKUP(Таблица1[[#This Row],[Order ID]],Таблица4[],2,FALSE),"")</f>
        <v/>
      </c>
      <c r="X5526" s="19">
        <f>NOT(IFERROR(VLOOKUP(Таблица1[[#This Row],[Order ID]],Таблица4[],2,FALSE),0))*1</f>
        <v>1</v>
      </c>
      <c r="Y5526" s="19">
        <f>IF(SUMPRODUCT(($F$2:$F5526=F5526)*1)&gt;1,0,1)</f>
        <v>0</v>
      </c>
    </row>
    <row r="5527" spans="1:25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9" t="str">
        <f>VLOOKUP(Таблица1[[#This Row],[Region]],Таблица5[],2,FALSE)</f>
        <v>Anna Andreadi</v>
      </c>
      <c r="W5527" s="19" t="str">
        <f>IFERROR(VLOOKUP(Таблица1[[#This Row],[Order ID]],Таблица4[],2,FALSE),"")</f>
        <v/>
      </c>
      <c r="X5527" s="19">
        <f>NOT(IFERROR(VLOOKUP(Таблица1[[#This Row],[Order ID]],Таблица4[],2,FALSE),0))*1</f>
        <v>1</v>
      </c>
      <c r="Y5527" s="19">
        <f>IF(SUMPRODUCT(($F$2:$F5527=F5527)*1)&gt;1,0,1)</f>
        <v>0</v>
      </c>
    </row>
    <row r="5528" spans="1:25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9" t="str">
        <f>VLOOKUP(Таблица1[[#This Row],[Region]],Таблица5[],2,FALSE)</f>
        <v>Anna Andreadi</v>
      </c>
      <c r="W5528" s="19" t="str">
        <f>IFERROR(VLOOKUP(Таблица1[[#This Row],[Order ID]],Таблица4[],2,FALSE),"")</f>
        <v/>
      </c>
      <c r="X5528" s="19">
        <f>NOT(IFERROR(VLOOKUP(Таблица1[[#This Row],[Order ID]],Таблица4[],2,FALSE),0))*1</f>
        <v>1</v>
      </c>
      <c r="Y5528" s="19">
        <f>IF(SUMPRODUCT(($F$2:$F5528=F5528)*1)&gt;1,0,1)</f>
        <v>0</v>
      </c>
    </row>
    <row r="5529" spans="1:25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9" t="str">
        <f>VLOOKUP(Таблица1[[#This Row],[Region]],Таблица5[],2,FALSE)</f>
        <v>Chuck Magee</v>
      </c>
      <c r="W5529" s="19" t="str">
        <f>IFERROR(VLOOKUP(Таблица1[[#This Row],[Order ID]],Таблица4[],2,FALSE),"")</f>
        <v/>
      </c>
      <c r="X5529" s="19">
        <f>NOT(IFERROR(VLOOKUP(Таблица1[[#This Row],[Order ID]],Таблица4[],2,FALSE),0))*1</f>
        <v>1</v>
      </c>
      <c r="Y5529" s="19">
        <f>IF(SUMPRODUCT(($F$2:$F5529=F5529)*1)&gt;1,0,1)</f>
        <v>0</v>
      </c>
    </row>
    <row r="5530" spans="1:25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9" t="str">
        <f>VLOOKUP(Таблица1[[#This Row],[Region]],Таблица5[],2,FALSE)</f>
        <v>Cassandra Brandow</v>
      </c>
      <c r="W5530" s="19" t="str">
        <f>IFERROR(VLOOKUP(Таблица1[[#This Row],[Order ID]],Таблица4[],2,FALSE),"")</f>
        <v/>
      </c>
      <c r="X5530" s="19">
        <f>NOT(IFERROR(VLOOKUP(Таблица1[[#This Row],[Order ID]],Таблица4[],2,FALSE),0))*1</f>
        <v>1</v>
      </c>
      <c r="Y5530" s="19">
        <f>IF(SUMPRODUCT(($F$2:$F5530=F5530)*1)&gt;1,0,1)</f>
        <v>0</v>
      </c>
    </row>
    <row r="5531" spans="1:25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9" t="str">
        <f>VLOOKUP(Таблица1[[#This Row],[Region]],Таблица5[],2,FALSE)</f>
        <v>Kelly Williams</v>
      </c>
      <c r="W5531" s="19" t="str">
        <f>IFERROR(VLOOKUP(Таблица1[[#This Row],[Order ID]],Таблица4[],2,FALSE),"")</f>
        <v/>
      </c>
      <c r="X5531" s="19">
        <f>NOT(IFERROR(VLOOKUP(Таблица1[[#This Row],[Order ID]],Таблица4[],2,FALSE),0))*1</f>
        <v>1</v>
      </c>
      <c r="Y5531" s="19">
        <f>IF(SUMPRODUCT(($F$2:$F5531=F5531)*1)&gt;1,0,1)</f>
        <v>0</v>
      </c>
    </row>
    <row r="5532" spans="1:25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9" t="str">
        <f>VLOOKUP(Таблица1[[#This Row],[Region]],Таблица5[],2,FALSE)</f>
        <v>Kelly Williams</v>
      </c>
      <c r="W5532" s="19" t="str">
        <f>IFERROR(VLOOKUP(Таблица1[[#This Row],[Order ID]],Таблица4[],2,FALSE),"")</f>
        <v/>
      </c>
      <c r="X5532" s="19">
        <f>NOT(IFERROR(VLOOKUP(Таблица1[[#This Row],[Order ID]],Таблица4[],2,FALSE),0))*1</f>
        <v>1</v>
      </c>
      <c r="Y5532" s="19">
        <f>IF(SUMPRODUCT(($F$2:$F5532=F5532)*1)&gt;1,0,1)</f>
        <v>1</v>
      </c>
    </row>
    <row r="5533" spans="1:25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9" t="str">
        <f>VLOOKUP(Таблица1[[#This Row],[Region]],Таблица5[],2,FALSE)</f>
        <v>Cassandra Brandow</v>
      </c>
      <c r="W5533" s="19" t="str">
        <f>IFERROR(VLOOKUP(Таблица1[[#This Row],[Order ID]],Таблица4[],2,FALSE),"")</f>
        <v/>
      </c>
      <c r="X5533" s="19">
        <f>NOT(IFERROR(VLOOKUP(Таблица1[[#This Row],[Order ID]],Таблица4[],2,FALSE),0))*1</f>
        <v>1</v>
      </c>
      <c r="Y5533" s="19">
        <f>IF(SUMPRODUCT(($F$2:$F5533=F5533)*1)&gt;1,0,1)</f>
        <v>0</v>
      </c>
    </row>
    <row r="5534" spans="1:25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9" t="str">
        <f>VLOOKUP(Таблица1[[#This Row],[Region]],Таблица5[],2,FALSE)</f>
        <v>Cassandra Brandow</v>
      </c>
      <c r="W5534" s="19" t="str">
        <f>IFERROR(VLOOKUP(Таблица1[[#This Row],[Order ID]],Таблица4[],2,FALSE),"")</f>
        <v/>
      </c>
      <c r="X5534" s="19">
        <f>NOT(IFERROR(VLOOKUP(Таблица1[[#This Row],[Order ID]],Таблица4[],2,FALSE),0))*1</f>
        <v>1</v>
      </c>
      <c r="Y5534" s="19">
        <f>IF(SUMPRODUCT(($F$2:$F5534=F5534)*1)&gt;1,0,1)</f>
        <v>0</v>
      </c>
    </row>
    <row r="5535" spans="1:25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9" t="str">
        <f>VLOOKUP(Таблица1[[#This Row],[Region]],Таблица5[],2,FALSE)</f>
        <v>Cassandra Brandow</v>
      </c>
      <c r="W5535" s="19" t="str">
        <f>IFERROR(VLOOKUP(Таблица1[[#This Row],[Order ID]],Таблица4[],2,FALSE),"")</f>
        <v/>
      </c>
      <c r="X5535" s="19">
        <f>NOT(IFERROR(VLOOKUP(Таблица1[[#This Row],[Order ID]],Таблица4[],2,FALSE),0))*1</f>
        <v>1</v>
      </c>
      <c r="Y5535" s="19">
        <f>IF(SUMPRODUCT(($F$2:$F5535=F5535)*1)&gt;1,0,1)</f>
        <v>0</v>
      </c>
    </row>
    <row r="5536" spans="1:25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9" t="str">
        <f>VLOOKUP(Таблица1[[#This Row],[Region]],Таблица5[],2,FALSE)</f>
        <v>Cassandra Brandow</v>
      </c>
      <c r="W5536" s="19" t="str">
        <f>IFERROR(VLOOKUP(Таблица1[[#This Row],[Order ID]],Таблица4[],2,FALSE),"")</f>
        <v/>
      </c>
      <c r="X5536" s="19">
        <f>NOT(IFERROR(VLOOKUP(Таблица1[[#This Row],[Order ID]],Таблица4[],2,FALSE),0))*1</f>
        <v>1</v>
      </c>
      <c r="Y5536" s="19">
        <f>IF(SUMPRODUCT(($F$2:$F5536=F5536)*1)&gt;1,0,1)</f>
        <v>0</v>
      </c>
    </row>
    <row r="5537" spans="1:25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9" t="str">
        <f>VLOOKUP(Таблица1[[#This Row],[Region]],Таблица5[],2,FALSE)</f>
        <v>Cassandra Brandow</v>
      </c>
      <c r="W5537" s="19" t="str">
        <f>IFERROR(VLOOKUP(Таблица1[[#This Row],[Order ID]],Таблица4[],2,FALSE),"")</f>
        <v/>
      </c>
      <c r="X5537" s="19">
        <f>NOT(IFERROR(VLOOKUP(Таблица1[[#This Row],[Order ID]],Таблица4[],2,FALSE),0))*1</f>
        <v>1</v>
      </c>
      <c r="Y5537" s="19">
        <f>IF(SUMPRODUCT(($F$2:$F5537=F5537)*1)&gt;1,0,1)</f>
        <v>0</v>
      </c>
    </row>
    <row r="5538" spans="1:25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9" t="str">
        <f>VLOOKUP(Таблица1[[#This Row],[Region]],Таблица5[],2,FALSE)</f>
        <v>Cassandra Brandow</v>
      </c>
      <c r="W5538" s="19" t="str">
        <f>IFERROR(VLOOKUP(Таблица1[[#This Row],[Order ID]],Таблица4[],2,FALSE),"")</f>
        <v/>
      </c>
      <c r="X5538" s="19">
        <f>NOT(IFERROR(VLOOKUP(Таблица1[[#This Row],[Order ID]],Таблица4[],2,FALSE),0))*1</f>
        <v>1</v>
      </c>
      <c r="Y5538" s="19">
        <f>IF(SUMPRODUCT(($F$2:$F5538=F5538)*1)&gt;1,0,1)</f>
        <v>0</v>
      </c>
    </row>
    <row r="5539" spans="1:25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9" t="str">
        <f>VLOOKUP(Таблица1[[#This Row],[Region]],Таблица5[],2,FALSE)</f>
        <v>Cassandra Brandow</v>
      </c>
      <c r="W5539" s="19" t="str">
        <f>IFERROR(VLOOKUP(Таблица1[[#This Row],[Order ID]],Таблица4[],2,FALSE),"")</f>
        <v/>
      </c>
      <c r="X5539" s="19">
        <f>NOT(IFERROR(VLOOKUP(Таблица1[[#This Row],[Order ID]],Таблица4[],2,FALSE),0))*1</f>
        <v>1</v>
      </c>
      <c r="Y5539" s="19">
        <f>IF(SUMPRODUCT(($F$2:$F5539=F5539)*1)&gt;1,0,1)</f>
        <v>0</v>
      </c>
    </row>
    <row r="5540" spans="1:25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9" t="str">
        <f>VLOOKUP(Таблица1[[#This Row],[Region]],Таблица5[],2,FALSE)</f>
        <v>Kelly Williams</v>
      </c>
      <c r="W5540" s="19" t="str">
        <f>IFERROR(VLOOKUP(Таблица1[[#This Row],[Order ID]],Таблица4[],2,FALSE),"")</f>
        <v/>
      </c>
      <c r="X5540" s="19">
        <f>NOT(IFERROR(VLOOKUP(Таблица1[[#This Row],[Order ID]],Таблица4[],2,FALSE),0))*1</f>
        <v>1</v>
      </c>
      <c r="Y5540" s="19">
        <f>IF(SUMPRODUCT(($F$2:$F5540=F5540)*1)&gt;1,0,1)</f>
        <v>0</v>
      </c>
    </row>
    <row r="5541" spans="1:25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9" t="str">
        <f>VLOOKUP(Таблица1[[#This Row],[Region]],Таблица5[],2,FALSE)</f>
        <v>Kelly Williams</v>
      </c>
      <c r="W5541" s="19" t="str">
        <f>IFERROR(VLOOKUP(Таблица1[[#This Row],[Order ID]],Таблица4[],2,FALSE),"")</f>
        <v/>
      </c>
      <c r="X5541" s="19">
        <f>NOT(IFERROR(VLOOKUP(Таблица1[[#This Row],[Order ID]],Таблица4[],2,FALSE),0))*1</f>
        <v>1</v>
      </c>
      <c r="Y5541" s="19">
        <f>IF(SUMPRODUCT(($F$2:$F5541=F5541)*1)&gt;1,0,1)</f>
        <v>0</v>
      </c>
    </row>
    <row r="5542" spans="1:25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9" t="str">
        <f>VLOOKUP(Таблица1[[#This Row],[Region]],Таблица5[],2,FALSE)</f>
        <v>Kelly Williams</v>
      </c>
      <c r="W5542" s="19" t="str">
        <f>IFERROR(VLOOKUP(Таблица1[[#This Row],[Order ID]],Таблица4[],2,FALSE),"")</f>
        <v/>
      </c>
      <c r="X5542" s="19">
        <f>NOT(IFERROR(VLOOKUP(Таблица1[[#This Row],[Order ID]],Таблица4[],2,FALSE),0))*1</f>
        <v>1</v>
      </c>
      <c r="Y5542" s="19">
        <f>IF(SUMPRODUCT(($F$2:$F5542=F5542)*1)&gt;1,0,1)</f>
        <v>0</v>
      </c>
    </row>
    <row r="5543" spans="1:25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9" t="str">
        <f>VLOOKUP(Таблица1[[#This Row],[Region]],Таблица5[],2,FALSE)</f>
        <v>Kelly Williams</v>
      </c>
      <c r="W5543" s="19" t="str">
        <f>IFERROR(VLOOKUP(Таблица1[[#This Row],[Order ID]],Таблица4[],2,FALSE),"")</f>
        <v/>
      </c>
      <c r="X5543" s="19">
        <f>NOT(IFERROR(VLOOKUP(Таблица1[[#This Row],[Order ID]],Таблица4[],2,FALSE),0))*1</f>
        <v>1</v>
      </c>
      <c r="Y5543" s="19">
        <f>IF(SUMPRODUCT(($F$2:$F5543=F5543)*1)&gt;1,0,1)</f>
        <v>0</v>
      </c>
    </row>
    <row r="5544" spans="1:25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9" t="str">
        <f>VLOOKUP(Таблица1[[#This Row],[Region]],Таблица5[],2,FALSE)</f>
        <v>Anna Andreadi</v>
      </c>
      <c r="W5544" s="19" t="str">
        <f>IFERROR(VLOOKUP(Таблица1[[#This Row],[Order ID]],Таблица4[],2,FALSE),"")</f>
        <v/>
      </c>
      <c r="X5544" s="19">
        <f>NOT(IFERROR(VLOOKUP(Таблица1[[#This Row],[Order ID]],Таблица4[],2,FALSE),0))*1</f>
        <v>1</v>
      </c>
      <c r="Y5544" s="19">
        <f>IF(SUMPRODUCT(($F$2:$F5544=F5544)*1)&gt;1,0,1)</f>
        <v>0</v>
      </c>
    </row>
    <row r="5545" spans="1:25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9" t="str">
        <f>VLOOKUP(Таблица1[[#This Row],[Region]],Таблица5[],2,FALSE)</f>
        <v>Anna Andreadi</v>
      </c>
      <c r="W5545" s="19" t="str">
        <f>IFERROR(VLOOKUP(Таблица1[[#This Row],[Order ID]],Таблица4[],2,FALSE),"")</f>
        <v/>
      </c>
      <c r="X5545" s="19">
        <f>NOT(IFERROR(VLOOKUP(Таблица1[[#This Row],[Order ID]],Таблица4[],2,FALSE),0))*1</f>
        <v>1</v>
      </c>
      <c r="Y5545" s="19">
        <f>IF(SUMPRODUCT(($F$2:$F5545=F5545)*1)&gt;1,0,1)</f>
        <v>0</v>
      </c>
    </row>
    <row r="5546" spans="1:25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9" t="str">
        <f>VLOOKUP(Таблица1[[#This Row],[Region]],Таблица5[],2,FALSE)</f>
        <v>Anna Andreadi</v>
      </c>
      <c r="W5546" s="19" t="str">
        <f>IFERROR(VLOOKUP(Таблица1[[#This Row],[Order ID]],Таблица4[],2,FALSE),"")</f>
        <v/>
      </c>
      <c r="X5546" s="19">
        <f>NOT(IFERROR(VLOOKUP(Таблица1[[#This Row],[Order ID]],Таблица4[],2,FALSE),0))*1</f>
        <v>1</v>
      </c>
      <c r="Y5546" s="19">
        <f>IF(SUMPRODUCT(($F$2:$F5546=F5546)*1)&gt;1,0,1)</f>
        <v>0</v>
      </c>
    </row>
    <row r="5547" spans="1:25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9" t="str">
        <f>VLOOKUP(Таблица1[[#This Row],[Region]],Таблица5[],2,FALSE)</f>
        <v>Chuck Magee</v>
      </c>
      <c r="W5547" s="19" t="str">
        <f>IFERROR(VLOOKUP(Таблица1[[#This Row],[Order ID]],Таблица4[],2,FALSE),"")</f>
        <v/>
      </c>
      <c r="X5547" s="19">
        <f>NOT(IFERROR(VLOOKUP(Таблица1[[#This Row],[Order ID]],Таблица4[],2,FALSE),0))*1</f>
        <v>1</v>
      </c>
      <c r="Y5547" s="19">
        <f>IF(SUMPRODUCT(($F$2:$F5547=F5547)*1)&gt;1,0,1)</f>
        <v>0</v>
      </c>
    </row>
    <row r="5548" spans="1:25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9" t="str">
        <f>VLOOKUP(Таблица1[[#This Row],[Region]],Таблица5[],2,FALSE)</f>
        <v>Anna Andreadi</v>
      </c>
      <c r="W5548" s="19" t="str">
        <f>IFERROR(VLOOKUP(Таблица1[[#This Row],[Order ID]],Таблица4[],2,FALSE),"")</f>
        <v/>
      </c>
      <c r="X5548" s="19">
        <f>NOT(IFERROR(VLOOKUP(Таблица1[[#This Row],[Order ID]],Таблица4[],2,FALSE),0))*1</f>
        <v>1</v>
      </c>
      <c r="Y5548" s="19">
        <f>IF(SUMPRODUCT(($F$2:$F5548=F5548)*1)&gt;1,0,1)</f>
        <v>0</v>
      </c>
    </row>
    <row r="5549" spans="1:25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9" t="str">
        <f>VLOOKUP(Таблица1[[#This Row],[Region]],Таблица5[],2,FALSE)</f>
        <v>Anna Andreadi</v>
      </c>
      <c r="W5549" s="19" t="str">
        <f>IFERROR(VLOOKUP(Таблица1[[#This Row],[Order ID]],Таблица4[],2,FALSE),"")</f>
        <v/>
      </c>
      <c r="X5549" s="19">
        <f>NOT(IFERROR(VLOOKUP(Таблица1[[#This Row],[Order ID]],Таблица4[],2,FALSE),0))*1</f>
        <v>1</v>
      </c>
      <c r="Y5549" s="19">
        <f>IF(SUMPRODUCT(($F$2:$F5549=F5549)*1)&gt;1,0,1)</f>
        <v>0</v>
      </c>
    </row>
    <row r="5550" spans="1:25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9" t="str">
        <f>VLOOKUP(Таблица1[[#This Row],[Region]],Таблица5[],2,FALSE)</f>
        <v>Anna Andreadi</v>
      </c>
      <c r="W5550" s="19" t="str">
        <f>IFERROR(VLOOKUP(Таблица1[[#This Row],[Order ID]],Таблица4[],2,FALSE),"")</f>
        <v/>
      </c>
      <c r="X5550" s="19">
        <f>NOT(IFERROR(VLOOKUP(Таблица1[[#This Row],[Order ID]],Таблица4[],2,FALSE),0))*1</f>
        <v>1</v>
      </c>
      <c r="Y5550" s="19">
        <f>IF(SUMPRODUCT(($F$2:$F5550=F5550)*1)&gt;1,0,1)</f>
        <v>0</v>
      </c>
    </row>
    <row r="5551" spans="1:25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9" t="str">
        <f>VLOOKUP(Таблица1[[#This Row],[Region]],Таблица5[],2,FALSE)</f>
        <v>Anna Andreadi</v>
      </c>
      <c r="W5551" s="19" t="str">
        <f>IFERROR(VLOOKUP(Таблица1[[#This Row],[Order ID]],Таблица4[],2,FALSE),"")</f>
        <v/>
      </c>
      <c r="X5551" s="19">
        <f>NOT(IFERROR(VLOOKUP(Таблица1[[#This Row],[Order ID]],Таблица4[],2,FALSE),0))*1</f>
        <v>1</v>
      </c>
      <c r="Y5551" s="19">
        <f>IF(SUMPRODUCT(($F$2:$F5551=F5551)*1)&gt;1,0,1)</f>
        <v>0</v>
      </c>
    </row>
    <row r="5552" spans="1:25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9" t="str">
        <f>VLOOKUP(Таблица1[[#This Row],[Region]],Таблица5[],2,FALSE)</f>
        <v>Kelly Williams</v>
      </c>
      <c r="W5552" s="19" t="str">
        <f>IFERROR(VLOOKUP(Таблица1[[#This Row],[Order ID]],Таблица4[],2,FALSE),"")</f>
        <v/>
      </c>
      <c r="X5552" s="19">
        <f>NOT(IFERROR(VLOOKUP(Таблица1[[#This Row],[Order ID]],Таблица4[],2,FALSE),0))*1</f>
        <v>1</v>
      </c>
      <c r="Y5552" s="19">
        <f>IF(SUMPRODUCT(($F$2:$F5552=F5552)*1)&gt;1,0,1)</f>
        <v>0</v>
      </c>
    </row>
    <row r="5553" spans="1:25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9" t="str">
        <f>VLOOKUP(Таблица1[[#This Row],[Region]],Таблица5[],2,FALSE)</f>
        <v>Kelly Williams</v>
      </c>
      <c r="W5553" s="19" t="str">
        <f>IFERROR(VLOOKUP(Таблица1[[#This Row],[Order ID]],Таблица4[],2,FALSE),"")</f>
        <v/>
      </c>
      <c r="X5553" s="19">
        <f>NOT(IFERROR(VLOOKUP(Таблица1[[#This Row],[Order ID]],Таблица4[],2,FALSE),0))*1</f>
        <v>1</v>
      </c>
      <c r="Y5553" s="19">
        <f>IF(SUMPRODUCT(($F$2:$F5553=F5553)*1)&gt;1,0,1)</f>
        <v>0</v>
      </c>
    </row>
    <row r="5554" spans="1:25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9" t="str">
        <f>VLOOKUP(Таблица1[[#This Row],[Region]],Таблица5[],2,FALSE)</f>
        <v>Kelly Williams</v>
      </c>
      <c r="W5554" s="19" t="str">
        <f>IFERROR(VLOOKUP(Таблица1[[#This Row],[Order ID]],Таблица4[],2,FALSE),"")</f>
        <v/>
      </c>
      <c r="X5554" s="19">
        <f>NOT(IFERROR(VLOOKUP(Таблица1[[#This Row],[Order ID]],Таблица4[],2,FALSE),0))*1</f>
        <v>1</v>
      </c>
      <c r="Y5554" s="19">
        <f>IF(SUMPRODUCT(($F$2:$F5554=F5554)*1)&gt;1,0,1)</f>
        <v>0</v>
      </c>
    </row>
    <row r="5555" spans="1:25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9" t="str">
        <f>VLOOKUP(Таблица1[[#This Row],[Region]],Таблица5[],2,FALSE)</f>
        <v>Kelly Williams</v>
      </c>
      <c r="W5555" s="19" t="str">
        <f>IFERROR(VLOOKUP(Таблица1[[#This Row],[Order ID]],Таблица4[],2,FALSE),"")</f>
        <v/>
      </c>
      <c r="X5555" s="19">
        <f>NOT(IFERROR(VLOOKUP(Таблица1[[#This Row],[Order ID]],Таблица4[],2,FALSE),0))*1</f>
        <v>1</v>
      </c>
      <c r="Y5555" s="19">
        <f>IF(SUMPRODUCT(($F$2:$F5555=F5555)*1)&gt;1,0,1)</f>
        <v>0</v>
      </c>
    </row>
    <row r="5556" spans="1:25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9" t="str">
        <f>VLOOKUP(Таблица1[[#This Row],[Region]],Таблица5[],2,FALSE)</f>
        <v>Kelly Williams</v>
      </c>
      <c r="W5556" s="19" t="str">
        <f>IFERROR(VLOOKUP(Таблица1[[#This Row],[Order ID]],Таблица4[],2,FALSE),"")</f>
        <v/>
      </c>
      <c r="X5556" s="19">
        <f>NOT(IFERROR(VLOOKUP(Таблица1[[#This Row],[Order ID]],Таблица4[],2,FALSE),0))*1</f>
        <v>1</v>
      </c>
      <c r="Y5556" s="19">
        <f>IF(SUMPRODUCT(($F$2:$F5556=F5556)*1)&gt;1,0,1)</f>
        <v>0</v>
      </c>
    </row>
    <row r="5557" spans="1:25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9" t="str">
        <f>VLOOKUP(Таблица1[[#This Row],[Region]],Таблица5[],2,FALSE)</f>
        <v>Cassandra Brandow</v>
      </c>
      <c r="W5557" s="19" t="str">
        <f>IFERROR(VLOOKUP(Таблица1[[#This Row],[Order ID]],Таблица4[],2,FALSE),"")</f>
        <v/>
      </c>
      <c r="X5557" s="19">
        <f>NOT(IFERROR(VLOOKUP(Таблица1[[#This Row],[Order ID]],Таблица4[],2,FALSE),0))*1</f>
        <v>1</v>
      </c>
      <c r="Y5557" s="19">
        <f>IF(SUMPRODUCT(($F$2:$F5557=F5557)*1)&gt;1,0,1)</f>
        <v>0</v>
      </c>
    </row>
    <row r="5558" spans="1:25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9" t="str">
        <f>VLOOKUP(Таблица1[[#This Row],[Region]],Таблица5[],2,FALSE)</f>
        <v>Cassandra Brandow</v>
      </c>
      <c r="W5558" s="19" t="str">
        <f>IFERROR(VLOOKUP(Таблица1[[#This Row],[Order ID]],Таблица4[],2,FALSE),"")</f>
        <v/>
      </c>
      <c r="X5558" s="19">
        <f>NOT(IFERROR(VLOOKUP(Таблица1[[#This Row],[Order ID]],Таблица4[],2,FALSE),0))*1</f>
        <v>1</v>
      </c>
      <c r="Y5558" s="19">
        <f>IF(SUMPRODUCT(($F$2:$F5558=F5558)*1)&gt;1,0,1)</f>
        <v>0</v>
      </c>
    </row>
    <row r="5559" spans="1:25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9" t="str">
        <f>VLOOKUP(Таблица1[[#This Row],[Region]],Таблица5[],2,FALSE)</f>
        <v>Cassandra Brandow</v>
      </c>
      <c r="W5559" s="19" t="str">
        <f>IFERROR(VLOOKUP(Таблица1[[#This Row],[Order ID]],Таблица4[],2,FALSE),"")</f>
        <v/>
      </c>
      <c r="X5559" s="19">
        <f>NOT(IFERROR(VLOOKUP(Таблица1[[#This Row],[Order ID]],Таблица4[],2,FALSE),0))*1</f>
        <v>1</v>
      </c>
      <c r="Y5559" s="19">
        <f>IF(SUMPRODUCT(($F$2:$F5559=F5559)*1)&gt;1,0,1)</f>
        <v>0</v>
      </c>
    </row>
    <row r="5560" spans="1:25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9" t="str">
        <f>VLOOKUP(Таблица1[[#This Row],[Region]],Таблица5[],2,FALSE)</f>
        <v>Anna Andreadi</v>
      </c>
      <c r="W5560" s="19" t="str">
        <f>IFERROR(VLOOKUP(Таблица1[[#This Row],[Order ID]],Таблица4[],2,FALSE),"")</f>
        <v/>
      </c>
      <c r="X5560" s="19">
        <f>NOT(IFERROR(VLOOKUP(Таблица1[[#This Row],[Order ID]],Таблица4[],2,FALSE),0))*1</f>
        <v>1</v>
      </c>
      <c r="Y5560" s="19">
        <f>IF(SUMPRODUCT(($F$2:$F5560=F5560)*1)&gt;1,0,1)</f>
        <v>0</v>
      </c>
    </row>
    <row r="5561" spans="1:25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9" t="str">
        <f>VLOOKUP(Таблица1[[#This Row],[Region]],Таблица5[],2,FALSE)</f>
        <v>Anna Andreadi</v>
      </c>
      <c r="W5561" s="19" t="str">
        <f>IFERROR(VLOOKUP(Таблица1[[#This Row],[Order ID]],Таблица4[],2,FALSE),"")</f>
        <v/>
      </c>
      <c r="X5561" s="19">
        <f>NOT(IFERROR(VLOOKUP(Таблица1[[#This Row],[Order ID]],Таблица4[],2,FALSE),0))*1</f>
        <v>1</v>
      </c>
      <c r="Y5561" s="19">
        <f>IF(SUMPRODUCT(($F$2:$F5561=F5561)*1)&gt;1,0,1)</f>
        <v>0</v>
      </c>
    </row>
    <row r="5562" spans="1:25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9" t="str">
        <f>VLOOKUP(Таблица1[[#This Row],[Region]],Таблица5[],2,FALSE)</f>
        <v>Anna Andreadi</v>
      </c>
      <c r="W5562" s="19" t="str">
        <f>IFERROR(VLOOKUP(Таблица1[[#This Row],[Order ID]],Таблица4[],2,FALSE),"")</f>
        <v/>
      </c>
      <c r="X5562" s="19">
        <f>NOT(IFERROR(VLOOKUP(Таблица1[[#This Row],[Order ID]],Таблица4[],2,FALSE),0))*1</f>
        <v>1</v>
      </c>
      <c r="Y5562" s="19">
        <f>IF(SUMPRODUCT(($F$2:$F5562=F5562)*1)&gt;1,0,1)</f>
        <v>0</v>
      </c>
    </row>
    <row r="5563" spans="1:25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9" t="str">
        <f>VLOOKUP(Таблица1[[#This Row],[Region]],Таблица5[],2,FALSE)</f>
        <v>Cassandra Brandow</v>
      </c>
      <c r="W5563" s="19" t="str">
        <f>IFERROR(VLOOKUP(Таблица1[[#This Row],[Order ID]],Таблица4[],2,FALSE),"")</f>
        <v/>
      </c>
      <c r="X5563" s="19">
        <f>NOT(IFERROR(VLOOKUP(Таблица1[[#This Row],[Order ID]],Таблица4[],2,FALSE),0))*1</f>
        <v>1</v>
      </c>
      <c r="Y5563" s="19">
        <f>IF(SUMPRODUCT(($F$2:$F5563=F5563)*1)&gt;1,0,1)</f>
        <v>0</v>
      </c>
    </row>
    <row r="5564" spans="1:25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9" t="str">
        <f>VLOOKUP(Таблица1[[#This Row],[Region]],Таблица5[],2,FALSE)</f>
        <v>Cassandra Brandow</v>
      </c>
      <c r="W5564" s="19" t="str">
        <f>IFERROR(VLOOKUP(Таблица1[[#This Row],[Order ID]],Таблица4[],2,FALSE),"")</f>
        <v/>
      </c>
      <c r="X5564" s="19">
        <f>NOT(IFERROR(VLOOKUP(Таблица1[[#This Row],[Order ID]],Таблица4[],2,FALSE),0))*1</f>
        <v>1</v>
      </c>
      <c r="Y5564" s="19">
        <f>IF(SUMPRODUCT(($F$2:$F5564=F5564)*1)&gt;1,0,1)</f>
        <v>0</v>
      </c>
    </row>
    <row r="5565" spans="1:25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9" t="str">
        <f>VLOOKUP(Таблица1[[#This Row],[Region]],Таблица5[],2,FALSE)</f>
        <v>Cassandra Brandow</v>
      </c>
      <c r="W5565" s="19" t="str">
        <f>IFERROR(VLOOKUP(Таблица1[[#This Row],[Order ID]],Таблица4[],2,FALSE),"")</f>
        <v/>
      </c>
      <c r="X5565" s="19">
        <f>NOT(IFERROR(VLOOKUP(Таблица1[[#This Row],[Order ID]],Таблица4[],2,FALSE),0))*1</f>
        <v>1</v>
      </c>
      <c r="Y5565" s="19">
        <f>IF(SUMPRODUCT(($F$2:$F5565=F5565)*1)&gt;1,0,1)</f>
        <v>0</v>
      </c>
    </row>
    <row r="5566" spans="1:25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9" t="str">
        <f>VLOOKUP(Таблица1[[#This Row],[Region]],Таблица5[],2,FALSE)</f>
        <v>Kelly Williams</v>
      </c>
      <c r="W5566" s="19" t="str">
        <f>IFERROR(VLOOKUP(Таблица1[[#This Row],[Order ID]],Таблица4[],2,FALSE),"")</f>
        <v/>
      </c>
      <c r="X5566" s="19">
        <f>NOT(IFERROR(VLOOKUP(Таблица1[[#This Row],[Order ID]],Таблица4[],2,FALSE),0))*1</f>
        <v>1</v>
      </c>
      <c r="Y5566" s="19">
        <f>IF(SUMPRODUCT(($F$2:$F5566=F5566)*1)&gt;1,0,1)</f>
        <v>0</v>
      </c>
    </row>
    <row r="5567" spans="1:25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9" t="str">
        <f>VLOOKUP(Таблица1[[#This Row],[Region]],Таблица5[],2,FALSE)</f>
        <v>Kelly Williams</v>
      </c>
      <c r="W5567" s="19" t="str">
        <f>IFERROR(VLOOKUP(Таблица1[[#This Row],[Order ID]],Таблица4[],2,FALSE),"")</f>
        <v/>
      </c>
      <c r="X5567" s="19">
        <f>NOT(IFERROR(VLOOKUP(Таблица1[[#This Row],[Order ID]],Таблица4[],2,FALSE),0))*1</f>
        <v>1</v>
      </c>
      <c r="Y5567" s="19">
        <f>IF(SUMPRODUCT(($F$2:$F5567=F5567)*1)&gt;1,0,1)</f>
        <v>0</v>
      </c>
    </row>
    <row r="5568" spans="1:25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9" t="str">
        <f>VLOOKUP(Таблица1[[#This Row],[Region]],Таблица5[],2,FALSE)</f>
        <v>Kelly Williams</v>
      </c>
      <c r="W5568" s="19" t="str">
        <f>IFERROR(VLOOKUP(Таблица1[[#This Row],[Order ID]],Таблица4[],2,FALSE),"")</f>
        <v/>
      </c>
      <c r="X5568" s="19">
        <f>NOT(IFERROR(VLOOKUP(Таблица1[[#This Row],[Order ID]],Таблица4[],2,FALSE),0))*1</f>
        <v>1</v>
      </c>
      <c r="Y5568" s="19">
        <f>IF(SUMPRODUCT(($F$2:$F5568=F5568)*1)&gt;1,0,1)</f>
        <v>0</v>
      </c>
    </row>
    <row r="5569" spans="1:25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9" t="str">
        <f>VLOOKUP(Таблица1[[#This Row],[Region]],Таблица5[],2,FALSE)</f>
        <v>Kelly Williams</v>
      </c>
      <c r="W5569" s="19" t="str">
        <f>IFERROR(VLOOKUP(Таблица1[[#This Row],[Order ID]],Таблица4[],2,FALSE),"")</f>
        <v/>
      </c>
      <c r="X5569" s="19">
        <f>NOT(IFERROR(VLOOKUP(Таблица1[[#This Row],[Order ID]],Таблица4[],2,FALSE),0))*1</f>
        <v>1</v>
      </c>
      <c r="Y5569" s="19">
        <f>IF(SUMPRODUCT(($F$2:$F5569=F5569)*1)&gt;1,0,1)</f>
        <v>0</v>
      </c>
    </row>
    <row r="5570" spans="1:25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9" t="str">
        <f>VLOOKUP(Таблица1[[#This Row],[Region]],Таблица5[],2,FALSE)</f>
        <v>Kelly Williams</v>
      </c>
      <c r="W5570" s="19" t="str">
        <f>IFERROR(VLOOKUP(Таблица1[[#This Row],[Order ID]],Таблица4[],2,FALSE),"")</f>
        <v/>
      </c>
      <c r="X5570" s="19">
        <f>NOT(IFERROR(VLOOKUP(Таблица1[[#This Row],[Order ID]],Таблица4[],2,FALSE),0))*1</f>
        <v>1</v>
      </c>
      <c r="Y5570" s="19">
        <f>IF(SUMPRODUCT(($F$2:$F5570=F5570)*1)&gt;1,0,1)</f>
        <v>0</v>
      </c>
    </row>
    <row r="5571" spans="1:25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9" t="str">
        <f>VLOOKUP(Таблица1[[#This Row],[Region]],Таблица5[],2,FALSE)</f>
        <v>Kelly Williams</v>
      </c>
      <c r="W5571" s="19" t="str">
        <f>IFERROR(VLOOKUP(Таблица1[[#This Row],[Order ID]],Таблица4[],2,FALSE),"")</f>
        <v/>
      </c>
      <c r="X5571" s="19">
        <f>NOT(IFERROR(VLOOKUP(Таблица1[[#This Row],[Order ID]],Таблица4[],2,FALSE),0))*1</f>
        <v>1</v>
      </c>
      <c r="Y5571" s="19">
        <f>IF(SUMPRODUCT(($F$2:$F5571=F5571)*1)&gt;1,0,1)</f>
        <v>0</v>
      </c>
    </row>
    <row r="5572" spans="1:25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9" t="str">
        <f>VLOOKUP(Таблица1[[#This Row],[Region]],Таблица5[],2,FALSE)</f>
        <v>Kelly Williams</v>
      </c>
      <c r="W5572" s="19" t="str">
        <f>IFERROR(VLOOKUP(Таблица1[[#This Row],[Order ID]],Таблица4[],2,FALSE),"")</f>
        <v/>
      </c>
      <c r="X5572" s="19">
        <f>NOT(IFERROR(VLOOKUP(Таблица1[[#This Row],[Order ID]],Таблица4[],2,FALSE),0))*1</f>
        <v>1</v>
      </c>
      <c r="Y5572" s="19">
        <f>IF(SUMPRODUCT(($F$2:$F5572=F5572)*1)&gt;1,0,1)</f>
        <v>0</v>
      </c>
    </row>
    <row r="5573" spans="1:25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9" t="str">
        <f>VLOOKUP(Таблица1[[#This Row],[Region]],Таблица5[],2,FALSE)</f>
        <v>Chuck Magee</v>
      </c>
      <c r="W5573" s="19">
        <f>IFERROR(VLOOKUP(Таблица1[[#This Row],[Order ID]],Таблица4[],2,FALSE),"")</f>
        <v>1</v>
      </c>
      <c r="X5573" s="19">
        <f>NOT(IFERROR(VLOOKUP(Таблица1[[#This Row],[Order ID]],Таблица4[],2,FALSE),0))*1</f>
        <v>0</v>
      </c>
      <c r="Y5573" s="19">
        <f>IF(SUMPRODUCT(($F$2:$F5573=F5573)*1)&gt;1,0,1)</f>
        <v>0</v>
      </c>
    </row>
    <row r="5574" spans="1:25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9" t="str">
        <f>VLOOKUP(Таблица1[[#This Row],[Region]],Таблица5[],2,FALSE)</f>
        <v>Chuck Magee</v>
      </c>
      <c r="W5574" s="19">
        <f>IFERROR(VLOOKUP(Таблица1[[#This Row],[Order ID]],Таблица4[],2,FALSE),"")</f>
        <v>1</v>
      </c>
      <c r="X5574" s="19">
        <f>NOT(IFERROR(VLOOKUP(Таблица1[[#This Row],[Order ID]],Таблица4[],2,FALSE),0))*1</f>
        <v>0</v>
      </c>
      <c r="Y5574" s="19">
        <f>IF(SUMPRODUCT(($F$2:$F5574=F5574)*1)&gt;1,0,1)</f>
        <v>0</v>
      </c>
    </row>
    <row r="5575" spans="1:25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9" t="str">
        <f>VLOOKUP(Таблица1[[#This Row],[Region]],Таблица5[],2,FALSE)</f>
        <v>Chuck Magee</v>
      </c>
      <c r="W5575" s="19">
        <f>IFERROR(VLOOKUP(Таблица1[[#This Row],[Order ID]],Таблица4[],2,FALSE),"")</f>
        <v>1</v>
      </c>
      <c r="X5575" s="19">
        <f>NOT(IFERROR(VLOOKUP(Таблица1[[#This Row],[Order ID]],Таблица4[],2,FALSE),0))*1</f>
        <v>0</v>
      </c>
      <c r="Y5575" s="19">
        <f>IF(SUMPRODUCT(($F$2:$F5575=F5575)*1)&gt;1,0,1)</f>
        <v>0</v>
      </c>
    </row>
    <row r="5576" spans="1:25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9" t="str">
        <f>VLOOKUP(Таблица1[[#This Row],[Region]],Таблица5[],2,FALSE)</f>
        <v>Chuck Magee</v>
      </c>
      <c r="W5576" s="19">
        <f>IFERROR(VLOOKUP(Таблица1[[#This Row],[Order ID]],Таблица4[],2,FALSE),"")</f>
        <v>1</v>
      </c>
      <c r="X5576" s="19">
        <f>NOT(IFERROR(VLOOKUP(Таблица1[[#This Row],[Order ID]],Таблица4[],2,FALSE),0))*1</f>
        <v>0</v>
      </c>
      <c r="Y5576" s="19">
        <f>IF(SUMPRODUCT(($F$2:$F5576=F5576)*1)&gt;1,0,1)</f>
        <v>0</v>
      </c>
    </row>
    <row r="5577" spans="1:25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9" t="str">
        <f>VLOOKUP(Таблица1[[#This Row],[Region]],Таблица5[],2,FALSE)</f>
        <v>Chuck Magee</v>
      </c>
      <c r="W5577" s="19">
        <f>IFERROR(VLOOKUP(Таблица1[[#This Row],[Order ID]],Таблица4[],2,FALSE),"")</f>
        <v>1</v>
      </c>
      <c r="X5577" s="19">
        <f>NOT(IFERROR(VLOOKUP(Таблица1[[#This Row],[Order ID]],Таблица4[],2,FALSE),0))*1</f>
        <v>0</v>
      </c>
      <c r="Y5577" s="19">
        <f>IF(SUMPRODUCT(($F$2:$F5577=F5577)*1)&gt;1,0,1)</f>
        <v>0</v>
      </c>
    </row>
    <row r="5578" spans="1:25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9" t="str">
        <f>VLOOKUP(Таблица1[[#This Row],[Region]],Таблица5[],2,FALSE)</f>
        <v>Anna Andreadi</v>
      </c>
      <c r="W5578" s="19" t="str">
        <f>IFERROR(VLOOKUP(Таблица1[[#This Row],[Order ID]],Таблица4[],2,FALSE),"")</f>
        <v/>
      </c>
      <c r="X5578" s="19">
        <f>NOT(IFERROR(VLOOKUP(Таблица1[[#This Row],[Order ID]],Таблица4[],2,FALSE),0))*1</f>
        <v>1</v>
      </c>
      <c r="Y5578" s="19">
        <f>IF(SUMPRODUCT(($F$2:$F5578=F5578)*1)&gt;1,0,1)</f>
        <v>0</v>
      </c>
    </row>
    <row r="5579" spans="1:25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9" t="str">
        <f>VLOOKUP(Таблица1[[#This Row],[Region]],Таблица5[],2,FALSE)</f>
        <v>Anna Andreadi</v>
      </c>
      <c r="W5579" s="19" t="str">
        <f>IFERROR(VLOOKUP(Таблица1[[#This Row],[Order ID]],Таблица4[],2,FALSE),"")</f>
        <v/>
      </c>
      <c r="X5579" s="19">
        <f>NOT(IFERROR(VLOOKUP(Таблица1[[#This Row],[Order ID]],Таблица4[],2,FALSE),0))*1</f>
        <v>1</v>
      </c>
      <c r="Y5579" s="19">
        <f>IF(SUMPRODUCT(($F$2:$F5579=F5579)*1)&gt;1,0,1)</f>
        <v>0</v>
      </c>
    </row>
    <row r="5580" spans="1:25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9" t="str">
        <f>VLOOKUP(Таблица1[[#This Row],[Region]],Таблица5[],2,FALSE)</f>
        <v>Anna Andreadi</v>
      </c>
      <c r="W5580" s="19" t="str">
        <f>IFERROR(VLOOKUP(Таблица1[[#This Row],[Order ID]],Таблица4[],2,FALSE),"")</f>
        <v/>
      </c>
      <c r="X5580" s="19">
        <f>NOT(IFERROR(VLOOKUP(Таблица1[[#This Row],[Order ID]],Таблица4[],2,FALSE),0))*1</f>
        <v>1</v>
      </c>
      <c r="Y5580" s="19">
        <f>IF(SUMPRODUCT(($F$2:$F5580=F5580)*1)&gt;1,0,1)</f>
        <v>0</v>
      </c>
    </row>
    <row r="5581" spans="1:25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9" t="str">
        <f>VLOOKUP(Таблица1[[#This Row],[Region]],Таблица5[],2,FALSE)</f>
        <v>Anna Andreadi</v>
      </c>
      <c r="W5581" s="19" t="str">
        <f>IFERROR(VLOOKUP(Таблица1[[#This Row],[Order ID]],Таблица4[],2,FALSE),"")</f>
        <v/>
      </c>
      <c r="X5581" s="19">
        <f>NOT(IFERROR(VLOOKUP(Таблица1[[#This Row],[Order ID]],Таблица4[],2,FALSE),0))*1</f>
        <v>1</v>
      </c>
      <c r="Y5581" s="19">
        <f>IF(SUMPRODUCT(($F$2:$F5581=F5581)*1)&gt;1,0,1)</f>
        <v>0</v>
      </c>
    </row>
    <row r="5582" spans="1:25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9" t="str">
        <f>VLOOKUP(Таблица1[[#This Row],[Region]],Таблица5[],2,FALSE)</f>
        <v>Anna Andreadi</v>
      </c>
      <c r="W5582" s="19" t="str">
        <f>IFERROR(VLOOKUP(Таблица1[[#This Row],[Order ID]],Таблица4[],2,FALSE),"")</f>
        <v/>
      </c>
      <c r="X5582" s="19">
        <f>NOT(IFERROR(VLOOKUP(Таблица1[[#This Row],[Order ID]],Таблица4[],2,FALSE),0))*1</f>
        <v>1</v>
      </c>
      <c r="Y5582" s="19">
        <f>IF(SUMPRODUCT(($F$2:$F5582=F5582)*1)&gt;1,0,1)</f>
        <v>0</v>
      </c>
    </row>
    <row r="5583" spans="1:25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9" t="str">
        <f>VLOOKUP(Таблица1[[#This Row],[Region]],Таблица5[],2,FALSE)</f>
        <v>Chuck Magee</v>
      </c>
      <c r="W5583" s="19" t="str">
        <f>IFERROR(VLOOKUP(Таблица1[[#This Row],[Order ID]],Таблица4[],2,FALSE),"")</f>
        <v/>
      </c>
      <c r="X5583" s="19">
        <f>NOT(IFERROR(VLOOKUP(Таблица1[[#This Row],[Order ID]],Таблица4[],2,FALSE),0))*1</f>
        <v>1</v>
      </c>
      <c r="Y5583" s="19">
        <f>IF(SUMPRODUCT(($F$2:$F5583=F5583)*1)&gt;1,0,1)</f>
        <v>0</v>
      </c>
    </row>
    <row r="5584" spans="1:25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9" t="str">
        <f>VLOOKUP(Таблица1[[#This Row],[Region]],Таблица5[],2,FALSE)</f>
        <v>Chuck Magee</v>
      </c>
      <c r="W5584" s="19" t="str">
        <f>IFERROR(VLOOKUP(Таблица1[[#This Row],[Order ID]],Таблица4[],2,FALSE),"")</f>
        <v/>
      </c>
      <c r="X5584" s="19">
        <f>NOT(IFERROR(VLOOKUP(Таблица1[[#This Row],[Order ID]],Таблица4[],2,FALSE),0))*1</f>
        <v>1</v>
      </c>
      <c r="Y5584" s="19">
        <f>IF(SUMPRODUCT(($F$2:$F5584=F5584)*1)&gt;1,0,1)</f>
        <v>0</v>
      </c>
    </row>
    <row r="5585" spans="1:25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9" t="str">
        <f>VLOOKUP(Таблица1[[#This Row],[Region]],Таблица5[],2,FALSE)</f>
        <v>Anna Andreadi</v>
      </c>
      <c r="W5585" s="19" t="str">
        <f>IFERROR(VLOOKUP(Таблица1[[#This Row],[Order ID]],Таблица4[],2,FALSE),"")</f>
        <v/>
      </c>
      <c r="X5585" s="19">
        <f>NOT(IFERROR(VLOOKUP(Таблица1[[#This Row],[Order ID]],Таблица4[],2,FALSE),0))*1</f>
        <v>1</v>
      </c>
      <c r="Y5585" s="19">
        <f>IF(SUMPRODUCT(($F$2:$F5585=F5585)*1)&gt;1,0,1)</f>
        <v>0</v>
      </c>
    </row>
    <row r="5586" spans="1:25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9" t="str">
        <f>VLOOKUP(Таблица1[[#This Row],[Region]],Таблица5[],2,FALSE)</f>
        <v>Chuck Magee</v>
      </c>
      <c r="W5586" s="19" t="str">
        <f>IFERROR(VLOOKUP(Таблица1[[#This Row],[Order ID]],Таблица4[],2,FALSE),"")</f>
        <v/>
      </c>
      <c r="X5586" s="19">
        <f>NOT(IFERROR(VLOOKUP(Таблица1[[#This Row],[Order ID]],Таблица4[],2,FALSE),0))*1</f>
        <v>1</v>
      </c>
      <c r="Y5586" s="19">
        <f>IF(SUMPRODUCT(($F$2:$F5586=F5586)*1)&gt;1,0,1)</f>
        <v>0</v>
      </c>
    </row>
    <row r="5587" spans="1:25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9" t="str">
        <f>VLOOKUP(Таблица1[[#This Row],[Region]],Таблица5[],2,FALSE)</f>
        <v>Chuck Magee</v>
      </c>
      <c r="W5587" s="19" t="str">
        <f>IFERROR(VLOOKUP(Таблица1[[#This Row],[Order ID]],Таблица4[],2,FALSE),"")</f>
        <v/>
      </c>
      <c r="X5587" s="19">
        <f>NOT(IFERROR(VLOOKUP(Таблица1[[#This Row],[Order ID]],Таблица4[],2,FALSE),0))*1</f>
        <v>1</v>
      </c>
      <c r="Y5587" s="19">
        <f>IF(SUMPRODUCT(($F$2:$F5587=F5587)*1)&gt;1,0,1)</f>
        <v>0</v>
      </c>
    </row>
    <row r="5588" spans="1:25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9" t="str">
        <f>VLOOKUP(Таблица1[[#This Row],[Region]],Таблица5[],2,FALSE)</f>
        <v>Chuck Magee</v>
      </c>
      <c r="W5588" s="19" t="str">
        <f>IFERROR(VLOOKUP(Таблица1[[#This Row],[Order ID]],Таблица4[],2,FALSE),"")</f>
        <v/>
      </c>
      <c r="X5588" s="19">
        <f>NOT(IFERROR(VLOOKUP(Таблица1[[#This Row],[Order ID]],Таблица4[],2,FALSE),0))*1</f>
        <v>1</v>
      </c>
      <c r="Y5588" s="19">
        <f>IF(SUMPRODUCT(($F$2:$F5588=F5588)*1)&gt;1,0,1)</f>
        <v>0</v>
      </c>
    </row>
    <row r="5589" spans="1:25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9" t="str">
        <f>VLOOKUP(Таблица1[[#This Row],[Region]],Таблица5[],2,FALSE)</f>
        <v>Anna Andreadi</v>
      </c>
      <c r="W5589" s="19" t="str">
        <f>IFERROR(VLOOKUP(Таблица1[[#This Row],[Order ID]],Таблица4[],2,FALSE),"")</f>
        <v/>
      </c>
      <c r="X5589" s="19">
        <f>NOT(IFERROR(VLOOKUP(Таблица1[[#This Row],[Order ID]],Таблица4[],2,FALSE),0))*1</f>
        <v>1</v>
      </c>
      <c r="Y5589" s="19">
        <f>IF(SUMPRODUCT(($F$2:$F5589=F5589)*1)&gt;1,0,1)</f>
        <v>0</v>
      </c>
    </row>
    <row r="5590" spans="1:25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9" t="str">
        <f>VLOOKUP(Таблица1[[#This Row],[Region]],Таблица5[],2,FALSE)</f>
        <v>Anna Andreadi</v>
      </c>
      <c r="W5590" s="19" t="str">
        <f>IFERROR(VLOOKUP(Таблица1[[#This Row],[Order ID]],Таблица4[],2,FALSE),"")</f>
        <v/>
      </c>
      <c r="X5590" s="19">
        <f>NOT(IFERROR(VLOOKUP(Таблица1[[#This Row],[Order ID]],Таблица4[],2,FALSE),0))*1</f>
        <v>1</v>
      </c>
      <c r="Y5590" s="19">
        <f>IF(SUMPRODUCT(($F$2:$F5590=F5590)*1)&gt;1,0,1)</f>
        <v>0</v>
      </c>
    </row>
    <row r="5591" spans="1:25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9" t="str">
        <f>VLOOKUP(Таблица1[[#This Row],[Region]],Таблица5[],2,FALSE)</f>
        <v>Anna Andreadi</v>
      </c>
      <c r="W5591" s="19" t="str">
        <f>IFERROR(VLOOKUP(Таблица1[[#This Row],[Order ID]],Таблица4[],2,FALSE),"")</f>
        <v/>
      </c>
      <c r="X5591" s="19">
        <f>NOT(IFERROR(VLOOKUP(Таблица1[[#This Row],[Order ID]],Таблица4[],2,FALSE),0))*1</f>
        <v>1</v>
      </c>
      <c r="Y5591" s="19">
        <f>IF(SUMPRODUCT(($F$2:$F5591=F5591)*1)&gt;1,0,1)</f>
        <v>0</v>
      </c>
    </row>
    <row r="5592" spans="1:25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9" t="str">
        <f>VLOOKUP(Таблица1[[#This Row],[Region]],Таблица5[],2,FALSE)</f>
        <v>Anna Andreadi</v>
      </c>
      <c r="W5592" s="19" t="str">
        <f>IFERROR(VLOOKUP(Таблица1[[#This Row],[Order ID]],Таблица4[],2,FALSE),"")</f>
        <v/>
      </c>
      <c r="X5592" s="19">
        <f>NOT(IFERROR(VLOOKUP(Таблица1[[#This Row],[Order ID]],Таблица4[],2,FALSE),0))*1</f>
        <v>1</v>
      </c>
      <c r="Y5592" s="19">
        <f>IF(SUMPRODUCT(($F$2:$F5592=F5592)*1)&gt;1,0,1)</f>
        <v>0</v>
      </c>
    </row>
    <row r="5593" spans="1:25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9" t="str">
        <f>VLOOKUP(Таблица1[[#This Row],[Region]],Таблица5[],2,FALSE)</f>
        <v>Chuck Magee</v>
      </c>
      <c r="W5593" s="19" t="str">
        <f>IFERROR(VLOOKUP(Таблица1[[#This Row],[Order ID]],Таблица4[],2,FALSE),"")</f>
        <v/>
      </c>
      <c r="X5593" s="19">
        <f>NOT(IFERROR(VLOOKUP(Таблица1[[#This Row],[Order ID]],Таблица4[],2,FALSE),0))*1</f>
        <v>1</v>
      </c>
      <c r="Y5593" s="19">
        <f>IF(SUMPRODUCT(($F$2:$F5593=F5593)*1)&gt;1,0,1)</f>
        <v>0</v>
      </c>
    </row>
    <row r="5594" spans="1:25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9" t="str">
        <f>VLOOKUP(Таблица1[[#This Row],[Region]],Таблица5[],2,FALSE)</f>
        <v>Chuck Magee</v>
      </c>
      <c r="W5594" s="19" t="str">
        <f>IFERROR(VLOOKUP(Таблица1[[#This Row],[Order ID]],Таблица4[],2,FALSE),"")</f>
        <v/>
      </c>
      <c r="X5594" s="19">
        <f>NOT(IFERROR(VLOOKUP(Таблица1[[#This Row],[Order ID]],Таблица4[],2,FALSE),0))*1</f>
        <v>1</v>
      </c>
      <c r="Y5594" s="19">
        <f>IF(SUMPRODUCT(($F$2:$F5594=F5594)*1)&gt;1,0,1)</f>
        <v>0</v>
      </c>
    </row>
    <row r="5595" spans="1:25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9" t="str">
        <f>VLOOKUP(Таблица1[[#This Row],[Region]],Таблица5[],2,FALSE)</f>
        <v>Chuck Magee</v>
      </c>
      <c r="W5595" s="19" t="str">
        <f>IFERROR(VLOOKUP(Таблица1[[#This Row],[Order ID]],Таблица4[],2,FALSE),"")</f>
        <v/>
      </c>
      <c r="X5595" s="19">
        <f>NOT(IFERROR(VLOOKUP(Таблица1[[#This Row],[Order ID]],Таблица4[],2,FALSE),0))*1</f>
        <v>1</v>
      </c>
      <c r="Y5595" s="19">
        <f>IF(SUMPRODUCT(($F$2:$F5595=F5595)*1)&gt;1,0,1)</f>
        <v>0</v>
      </c>
    </row>
    <row r="5596" spans="1:25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9" t="str">
        <f>VLOOKUP(Таблица1[[#This Row],[Region]],Таблица5[],2,FALSE)</f>
        <v>Chuck Magee</v>
      </c>
      <c r="W5596" s="19" t="str">
        <f>IFERROR(VLOOKUP(Таблица1[[#This Row],[Order ID]],Таблица4[],2,FALSE),"")</f>
        <v/>
      </c>
      <c r="X5596" s="19">
        <f>NOT(IFERROR(VLOOKUP(Таблица1[[#This Row],[Order ID]],Таблица4[],2,FALSE),0))*1</f>
        <v>1</v>
      </c>
      <c r="Y5596" s="19">
        <f>IF(SUMPRODUCT(($F$2:$F5596=F5596)*1)&gt;1,0,1)</f>
        <v>0</v>
      </c>
    </row>
    <row r="5597" spans="1:25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9" t="str">
        <f>VLOOKUP(Таблица1[[#This Row],[Region]],Таблица5[],2,FALSE)</f>
        <v>Chuck Magee</v>
      </c>
      <c r="W5597" s="19" t="str">
        <f>IFERROR(VLOOKUP(Таблица1[[#This Row],[Order ID]],Таблица4[],2,FALSE),"")</f>
        <v/>
      </c>
      <c r="X5597" s="19">
        <f>NOT(IFERROR(VLOOKUP(Таблица1[[#This Row],[Order ID]],Таблица4[],2,FALSE),0))*1</f>
        <v>1</v>
      </c>
      <c r="Y5597" s="19">
        <f>IF(SUMPRODUCT(($F$2:$F5597=F5597)*1)&gt;1,0,1)</f>
        <v>0</v>
      </c>
    </row>
    <row r="5598" spans="1:25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9" t="str">
        <f>VLOOKUP(Таблица1[[#This Row],[Region]],Таблица5[],2,FALSE)</f>
        <v>Chuck Magee</v>
      </c>
      <c r="W5598" s="19" t="str">
        <f>IFERROR(VLOOKUP(Таблица1[[#This Row],[Order ID]],Таблица4[],2,FALSE),"")</f>
        <v/>
      </c>
      <c r="X5598" s="19">
        <f>NOT(IFERROR(VLOOKUP(Таблица1[[#This Row],[Order ID]],Таблица4[],2,FALSE),0))*1</f>
        <v>1</v>
      </c>
      <c r="Y5598" s="19">
        <f>IF(SUMPRODUCT(($F$2:$F5598=F5598)*1)&gt;1,0,1)</f>
        <v>1</v>
      </c>
    </row>
    <row r="5599" spans="1:25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9" t="str">
        <f>VLOOKUP(Таблица1[[#This Row],[Region]],Таблица5[],2,FALSE)</f>
        <v>Chuck Magee</v>
      </c>
      <c r="W5599" s="19" t="str">
        <f>IFERROR(VLOOKUP(Таблица1[[#This Row],[Order ID]],Таблица4[],2,FALSE),"")</f>
        <v/>
      </c>
      <c r="X5599" s="19">
        <f>NOT(IFERROR(VLOOKUP(Таблица1[[#This Row],[Order ID]],Таблица4[],2,FALSE),0))*1</f>
        <v>1</v>
      </c>
      <c r="Y5599" s="19">
        <f>IF(SUMPRODUCT(($F$2:$F5599=F5599)*1)&gt;1,0,1)</f>
        <v>0</v>
      </c>
    </row>
    <row r="5600" spans="1:25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9" t="str">
        <f>VLOOKUP(Таблица1[[#This Row],[Region]],Таблица5[],2,FALSE)</f>
        <v>Chuck Magee</v>
      </c>
      <c r="W5600" s="19" t="str">
        <f>IFERROR(VLOOKUP(Таблица1[[#This Row],[Order ID]],Таблица4[],2,FALSE),"")</f>
        <v/>
      </c>
      <c r="X5600" s="19">
        <f>NOT(IFERROR(VLOOKUP(Таблица1[[#This Row],[Order ID]],Таблица4[],2,FALSE),0))*1</f>
        <v>1</v>
      </c>
      <c r="Y5600" s="19">
        <f>IF(SUMPRODUCT(($F$2:$F5600=F5600)*1)&gt;1,0,1)</f>
        <v>0</v>
      </c>
    </row>
    <row r="5601" spans="1:25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9" t="str">
        <f>VLOOKUP(Таблица1[[#This Row],[Region]],Таблица5[],2,FALSE)</f>
        <v>Chuck Magee</v>
      </c>
      <c r="W5601" s="19" t="str">
        <f>IFERROR(VLOOKUP(Таблица1[[#This Row],[Order ID]],Таблица4[],2,FALSE),"")</f>
        <v/>
      </c>
      <c r="X5601" s="19">
        <f>NOT(IFERROR(VLOOKUP(Таблица1[[#This Row],[Order ID]],Таблица4[],2,FALSE),0))*1</f>
        <v>1</v>
      </c>
      <c r="Y5601" s="19">
        <f>IF(SUMPRODUCT(($F$2:$F5601=F5601)*1)&gt;1,0,1)</f>
        <v>0</v>
      </c>
    </row>
    <row r="5602" spans="1:25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9" t="str">
        <f>VLOOKUP(Таблица1[[#This Row],[Region]],Таблица5[],2,FALSE)</f>
        <v>Chuck Magee</v>
      </c>
      <c r="W5602" s="19" t="str">
        <f>IFERROR(VLOOKUP(Таблица1[[#This Row],[Order ID]],Таблица4[],2,FALSE),"")</f>
        <v/>
      </c>
      <c r="X5602" s="19">
        <f>NOT(IFERROR(VLOOKUP(Таблица1[[#This Row],[Order ID]],Таблица4[],2,FALSE),0))*1</f>
        <v>1</v>
      </c>
      <c r="Y5602" s="19">
        <f>IF(SUMPRODUCT(($F$2:$F5602=F5602)*1)&gt;1,0,1)</f>
        <v>0</v>
      </c>
    </row>
    <row r="5603" spans="1:25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9" t="str">
        <f>VLOOKUP(Таблица1[[#This Row],[Region]],Таблица5[],2,FALSE)</f>
        <v>Chuck Magee</v>
      </c>
      <c r="W5603" s="19" t="str">
        <f>IFERROR(VLOOKUP(Таблица1[[#This Row],[Order ID]],Таблица4[],2,FALSE),"")</f>
        <v/>
      </c>
      <c r="X5603" s="19">
        <f>NOT(IFERROR(VLOOKUP(Таблица1[[#This Row],[Order ID]],Таблица4[],2,FALSE),0))*1</f>
        <v>1</v>
      </c>
      <c r="Y5603" s="19">
        <f>IF(SUMPRODUCT(($F$2:$F5603=F5603)*1)&gt;1,0,1)</f>
        <v>0</v>
      </c>
    </row>
    <row r="5604" spans="1:25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9" t="str">
        <f>VLOOKUP(Таблица1[[#This Row],[Region]],Таблица5[],2,FALSE)</f>
        <v>Kelly Williams</v>
      </c>
      <c r="W5604" s="19" t="str">
        <f>IFERROR(VLOOKUP(Таблица1[[#This Row],[Order ID]],Таблица4[],2,FALSE),"")</f>
        <v/>
      </c>
      <c r="X5604" s="19">
        <f>NOT(IFERROR(VLOOKUP(Таблица1[[#This Row],[Order ID]],Таблица4[],2,FALSE),0))*1</f>
        <v>1</v>
      </c>
      <c r="Y5604" s="19">
        <f>IF(SUMPRODUCT(($F$2:$F5604=F5604)*1)&gt;1,0,1)</f>
        <v>0</v>
      </c>
    </row>
    <row r="5605" spans="1:25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9" t="str">
        <f>VLOOKUP(Таблица1[[#This Row],[Region]],Таблица5[],2,FALSE)</f>
        <v>Kelly Williams</v>
      </c>
      <c r="W5605" s="19" t="str">
        <f>IFERROR(VLOOKUP(Таблица1[[#This Row],[Order ID]],Таблица4[],2,FALSE),"")</f>
        <v/>
      </c>
      <c r="X5605" s="19">
        <f>NOT(IFERROR(VLOOKUP(Таблица1[[#This Row],[Order ID]],Таблица4[],2,FALSE),0))*1</f>
        <v>1</v>
      </c>
      <c r="Y5605" s="19">
        <f>IF(SUMPRODUCT(($F$2:$F5605=F5605)*1)&gt;1,0,1)</f>
        <v>0</v>
      </c>
    </row>
    <row r="5606" spans="1:25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9" t="str">
        <f>VLOOKUP(Таблица1[[#This Row],[Region]],Таблица5[],2,FALSE)</f>
        <v>Chuck Magee</v>
      </c>
      <c r="W5606" s="19" t="str">
        <f>IFERROR(VLOOKUP(Таблица1[[#This Row],[Order ID]],Таблица4[],2,FALSE),"")</f>
        <v/>
      </c>
      <c r="X5606" s="19">
        <f>NOT(IFERROR(VLOOKUP(Таблица1[[#This Row],[Order ID]],Таблица4[],2,FALSE),0))*1</f>
        <v>1</v>
      </c>
      <c r="Y5606" s="19">
        <f>IF(SUMPRODUCT(($F$2:$F5606=F5606)*1)&gt;1,0,1)</f>
        <v>0</v>
      </c>
    </row>
    <row r="5607" spans="1:25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9" t="str">
        <f>VLOOKUP(Таблица1[[#This Row],[Region]],Таблица5[],2,FALSE)</f>
        <v>Cassandra Brandow</v>
      </c>
      <c r="W5607" s="19" t="str">
        <f>IFERROR(VLOOKUP(Таблица1[[#This Row],[Order ID]],Таблица4[],2,FALSE),"")</f>
        <v/>
      </c>
      <c r="X5607" s="19">
        <f>NOT(IFERROR(VLOOKUP(Таблица1[[#This Row],[Order ID]],Таблица4[],2,FALSE),0))*1</f>
        <v>1</v>
      </c>
      <c r="Y5607" s="19">
        <f>IF(SUMPRODUCT(($F$2:$F5607=F5607)*1)&gt;1,0,1)</f>
        <v>0</v>
      </c>
    </row>
    <row r="5608" spans="1:25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9" t="str">
        <f>VLOOKUP(Таблица1[[#This Row],[Region]],Таблица5[],2,FALSE)</f>
        <v>Cassandra Brandow</v>
      </c>
      <c r="W5608" s="19" t="str">
        <f>IFERROR(VLOOKUP(Таблица1[[#This Row],[Order ID]],Таблица4[],2,FALSE),"")</f>
        <v/>
      </c>
      <c r="X5608" s="19">
        <f>NOT(IFERROR(VLOOKUP(Таблица1[[#This Row],[Order ID]],Таблица4[],2,FALSE),0))*1</f>
        <v>1</v>
      </c>
      <c r="Y5608" s="19">
        <f>IF(SUMPRODUCT(($F$2:$F5608=F5608)*1)&gt;1,0,1)</f>
        <v>0</v>
      </c>
    </row>
    <row r="5609" spans="1:25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9" t="str">
        <f>VLOOKUP(Таблица1[[#This Row],[Region]],Таблица5[],2,FALSE)</f>
        <v>Chuck Magee</v>
      </c>
      <c r="W5609" s="19" t="str">
        <f>IFERROR(VLOOKUP(Таблица1[[#This Row],[Order ID]],Таблица4[],2,FALSE),"")</f>
        <v/>
      </c>
      <c r="X5609" s="19">
        <f>NOT(IFERROR(VLOOKUP(Таблица1[[#This Row],[Order ID]],Таблица4[],2,FALSE),0))*1</f>
        <v>1</v>
      </c>
      <c r="Y5609" s="19">
        <f>IF(SUMPRODUCT(($F$2:$F5609=F5609)*1)&gt;1,0,1)</f>
        <v>0</v>
      </c>
    </row>
    <row r="5610" spans="1:25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9" t="str">
        <f>VLOOKUP(Таблица1[[#This Row],[Region]],Таблица5[],2,FALSE)</f>
        <v>Anna Andreadi</v>
      </c>
      <c r="W5610" s="19" t="str">
        <f>IFERROR(VLOOKUP(Таблица1[[#This Row],[Order ID]],Таблица4[],2,FALSE),"")</f>
        <v/>
      </c>
      <c r="X5610" s="19">
        <f>NOT(IFERROR(VLOOKUP(Таблица1[[#This Row],[Order ID]],Таблица4[],2,FALSE),0))*1</f>
        <v>1</v>
      </c>
      <c r="Y5610" s="19">
        <f>IF(SUMPRODUCT(($F$2:$F5610=F5610)*1)&gt;1,0,1)</f>
        <v>0</v>
      </c>
    </row>
    <row r="5611" spans="1:25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9" t="str">
        <f>VLOOKUP(Таблица1[[#This Row],[Region]],Таблица5[],2,FALSE)</f>
        <v>Cassandra Brandow</v>
      </c>
      <c r="W5611" s="19" t="str">
        <f>IFERROR(VLOOKUP(Таблица1[[#This Row],[Order ID]],Таблица4[],2,FALSE),"")</f>
        <v/>
      </c>
      <c r="X5611" s="19">
        <f>NOT(IFERROR(VLOOKUP(Таблица1[[#This Row],[Order ID]],Таблица4[],2,FALSE),0))*1</f>
        <v>1</v>
      </c>
      <c r="Y5611" s="19">
        <f>IF(SUMPRODUCT(($F$2:$F5611=F5611)*1)&gt;1,0,1)</f>
        <v>1</v>
      </c>
    </row>
    <row r="5612" spans="1:25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9" t="str">
        <f>VLOOKUP(Таблица1[[#This Row],[Region]],Таблица5[],2,FALSE)</f>
        <v>Chuck Magee</v>
      </c>
      <c r="W5612" s="19" t="str">
        <f>IFERROR(VLOOKUP(Таблица1[[#This Row],[Order ID]],Таблица4[],2,FALSE),"")</f>
        <v/>
      </c>
      <c r="X5612" s="19">
        <f>NOT(IFERROR(VLOOKUP(Таблица1[[#This Row],[Order ID]],Таблица4[],2,FALSE),0))*1</f>
        <v>1</v>
      </c>
      <c r="Y5612" s="19">
        <f>IF(SUMPRODUCT(($F$2:$F5612=F5612)*1)&gt;1,0,1)</f>
        <v>0</v>
      </c>
    </row>
    <row r="5613" spans="1:25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9" t="str">
        <f>VLOOKUP(Таблица1[[#This Row],[Region]],Таблица5[],2,FALSE)</f>
        <v>Anna Andreadi</v>
      </c>
      <c r="W5613" s="19" t="str">
        <f>IFERROR(VLOOKUP(Таблица1[[#This Row],[Order ID]],Таблица4[],2,FALSE),"")</f>
        <v/>
      </c>
      <c r="X5613" s="19">
        <f>NOT(IFERROR(VLOOKUP(Таблица1[[#This Row],[Order ID]],Таблица4[],2,FALSE),0))*1</f>
        <v>1</v>
      </c>
      <c r="Y5613" s="19">
        <f>IF(SUMPRODUCT(($F$2:$F5613=F5613)*1)&gt;1,0,1)</f>
        <v>0</v>
      </c>
    </row>
    <row r="5614" spans="1:25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9" t="str">
        <f>VLOOKUP(Таблица1[[#This Row],[Region]],Таблица5[],2,FALSE)</f>
        <v>Anna Andreadi</v>
      </c>
      <c r="W5614" s="19" t="str">
        <f>IFERROR(VLOOKUP(Таблица1[[#This Row],[Order ID]],Таблица4[],2,FALSE),"")</f>
        <v/>
      </c>
      <c r="X5614" s="19">
        <f>NOT(IFERROR(VLOOKUP(Таблица1[[#This Row],[Order ID]],Таблица4[],2,FALSE),0))*1</f>
        <v>1</v>
      </c>
      <c r="Y5614" s="19">
        <f>IF(SUMPRODUCT(($F$2:$F5614=F5614)*1)&gt;1,0,1)</f>
        <v>0</v>
      </c>
    </row>
    <row r="5615" spans="1:25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9" t="str">
        <f>VLOOKUP(Таблица1[[#This Row],[Region]],Таблица5[],2,FALSE)</f>
        <v>Chuck Magee</v>
      </c>
      <c r="W5615" s="19" t="str">
        <f>IFERROR(VLOOKUP(Таблица1[[#This Row],[Order ID]],Таблица4[],2,FALSE),"")</f>
        <v/>
      </c>
      <c r="X5615" s="19">
        <f>NOT(IFERROR(VLOOKUP(Таблица1[[#This Row],[Order ID]],Таблица4[],2,FALSE),0))*1</f>
        <v>1</v>
      </c>
      <c r="Y5615" s="19">
        <f>IF(SUMPRODUCT(($F$2:$F5615=F5615)*1)&gt;1,0,1)</f>
        <v>0</v>
      </c>
    </row>
    <row r="5616" spans="1:25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9" t="str">
        <f>VLOOKUP(Таблица1[[#This Row],[Region]],Таблица5[],2,FALSE)</f>
        <v>Chuck Magee</v>
      </c>
      <c r="W5616" s="19" t="str">
        <f>IFERROR(VLOOKUP(Таблица1[[#This Row],[Order ID]],Таблица4[],2,FALSE),"")</f>
        <v/>
      </c>
      <c r="X5616" s="19">
        <f>NOT(IFERROR(VLOOKUP(Таблица1[[#This Row],[Order ID]],Таблица4[],2,FALSE),0))*1</f>
        <v>1</v>
      </c>
      <c r="Y5616" s="19">
        <f>IF(SUMPRODUCT(($F$2:$F5616=F5616)*1)&gt;1,0,1)</f>
        <v>0</v>
      </c>
    </row>
    <row r="5617" spans="1:25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9" t="str">
        <f>VLOOKUP(Таблица1[[#This Row],[Region]],Таблица5[],2,FALSE)</f>
        <v>Chuck Magee</v>
      </c>
      <c r="W5617" s="19" t="str">
        <f>IFERROR(VLOOKUP(Таблица1[[#This Row],[Order ID]],Таблица4[],2,FALSE),"")</f>
        <v/>
      </c>
      <c r="X5617" s="19">
        <f>NOT(IFERROR(VLOOKUP(Таблица1[[#This Row],[Order ID]],Таблица4[],2,FALSE),0))*1</f>
        <v>1</v>
      </c>
      <c r="Y5617" s="19">
        <f>IF(SUMPRODUCT(($F$2:$F5617=F5617)*1)&gt;1,0,1)</f>
        <v>0</v>
      </c>
    </row>
    <row r="5618" spans="1:25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9" t="str">
        <f>VLOOKUP(Таблица1[[#This Row],[Region]],Таблица5[],2,FALSE)</f>
        <v>Chuck Magee</v>
      </c>
      <c r="W5618" s="19" t="str">
        <f>IFERROR(VLOOKUP(Таблица1[[#This Row],[Order ID]],Таблица4[],2,FALSE),"")</f>
        <v/>
      </c>
      <c r="X5618" s="19">
        <f>NOT(IFERROR(VLOOKUP(Таблица1[[#This Row],[Order ID]],Таблица4[],2,FALSE),0))*1</f>
        <v>1</v>
      </c>
      <c r="Y5618" s="19">
        <f>IF(SUMPRODUCT(($F$2:$F5618=F5618)*1)&gt;1,0,1)</f>
        <v>0</v>
      </c>
    </row>
    <row r="5619" spans="1:25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9" t="str">
        <f>VLOOKUP(Таблица1[[#This Row],[Region]],Таблица5[],2,FALSE)</f>
        <v>Cassandra Brandow</v>
      </c>
      <c r="W5619" s="19" t="str">
        <f>IFERROR(VLOOKUP(Таблица1[[#This Row],[Order ID]],Таблица4[],2,FALSE),"")</f>
        <v/>
      </c>
      <c r="X5619" s="19">
        <f>NOT(IFERROR(VLOOKUP(Таблица1[[#This Row],[Order ID]],Таблица4[],2,FALSE),0))*1</f>
        <v>1</v>
      </c>
      <c r="Y5619" s="19">
        <f>IF(SUMPRODUCT(($F$2:$F5619=F5619)*1)&gt;1,0,1)</f>
        <v>0</v>
      </c>
    </row>
    <row r="5620" spans="1:25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9" t="str">
        <f>VLOOKUP(Таблица1[[#This Row],[Region]],Таблица5[],2,FALSE)</f>
        <v>Anna Andreadi</v>
      </c>
      <c r="W5620" s="19" t="str">
        <f>IFERROR(VLOOKUP(Таблица1[[#This Row],[Order ID]],Таблица4[],2,FALSE),"")</f>
        <v/>
      </c>
      <c r="X5620" s="19">
        <f>NOT(IFERROR(VLOOKUP(Таблица1[[#This Row],[Order ID]],Таблица4[],2,FALSE),0))*1</f>
        <v>1</v>
      </c>
      <c r="Y5620" s="19">
        <f>IF(SUMPRODUCT(($F$2:$F5620=F5620)*1)&gt;1,0,1)</f>
        <v>0</v>
      </c>
    </row>
    <row r="5621" spans="1:25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9" t="str">
        <f>VLOOKUP(Таблица1[[#This Row],[Region]],Таблица5[],2,FALSE)</f>
        <v>Kelly Williams</v>
      </c>
      <c r="W5621" s="19" t="str">
        <f>IFERROR(VLOOKUP(Таблица1[[#This Row],[Order ID]],Таблица4[],2,FALSE),"")</f>
        <v/>
      </c>
      <c r="X5621" s="19">
        <f>NOT(IFERROR(VLOOKUP(Таблица1[[#This Row],[Order ID]],Таблица4[],2,FALSE),0))*1</f>
        <v>1</v>
      </c>
      <c r="Y5621" s="19">
        <f>IF(SUMPRODUCT(($F$2:$F5621=F5621)*1)&gt;1,0,1)</f>
        <v>0</v>
      </c>
    </row>
    <row r="5622" spans="1:25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9" t="str">
        <f>VLOOKUP(Таблица1[[#This Row],[Region]],Таблица5[],2,FALSE)</f>
        <v>Kelly Williams</v>
      </c>
      <c r="W5622" s="19" t="str">
        <f>IFERROR(VLOOKUP(Таблица1[[#This Row],[Order ID]],Таблица4[],2,FALSE),"")</f>
        <v/>
      </c>
      <c r="X5622" s="19">
        <f>NOT(IFERROR(VLOOKUP(Таблица1[[#This Row],[Order ID]],Таблица4[],2,FALSE),0))*1</f>
        <v>1</v>
      </c>
      <c r="Y5622" s="19">
        <f>IF(SUMPRODUCT(($F$2:$F5622=F5622)*1)&gt;1,0,1)</f>
        <v>0</v>
      </c>
    </row>
    <row r="5623" spans="1:25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9" t="str">
        <f>VLOOKUP(Таблица1[[#This Row],[Region]],Таблица5[],2,FALSE)</f>
        <v>Kelly Williams</v>
      </c>
      <c r="W5623" s="19" t="str">
        <f>IFERROR(VLOOKUP(Таблица1[[#This Row],[Order ID]],Таблица4[],2,FALSE),"")</f>
        <v/>
      </c>
      <c r="X5623" s="19">
        <f>NOT(IFERROR(VLOOKUP(Таблица1[[#This Row],[Order ID]],Таблица4[],2,FALSE),0))*1</f>
        <v>1</v>
      </c>
      <c r="Y5623" s="19">
        <f>IF(SUMPRODUCT(($F$2:$F5623=F5623)*1)&gt;1,0,1)</f>
        <v>0</v>
      </c>
    </row>
    <row r="5624" spans="1:25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9" t="str">
        <f>VLOOKUP(Таблица1[[#This Row],[Region]],Таблица5[],2,FALSE)</f>
        <v>Kelly Williams</v>
      </c>
      <c r="W5624" s="19" t="str">
        <f>IFERROR(VLOOKUP(Таблица1[[#This Row],[Order ID]],Таблица4[],2,FALSE),"")</f>
        <v/>
      </c>
      <c r="X5624" s="19">
        <f>NOT(IFERROR(VLOOKUP(Таблица1[[#This Row],[Order ID]],Таблица4[],2,FALSE),0))*1</f>
        <v>1</v>
      </c>
      <c r="Y5624" s="19">
        <f>IF(SUMPRODUCT(($F$2:$F5624=F5624)*1)&gt;1,0,1)</f>
        <v>0</v>
      </c>
    </row>
    <row r="5625" spans="1:25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9" t="str">
        <f>VLOOKUP(Таблица1[[#This Row],[Region]],Таблица5[],2,FALSE)</f>
        <v>Anna Andreadi</v>
      </c>
      <c r="W5625" s="19" t="str">
        <f>IFERROR(VLOOKUP(Таблица1[[#This Row],[Order ID]],Таблица4[],2,FALSE),"")</f>
        <v/>
      </c>
      <c r="X5625" s="19">
        <f>NOT(IFERROR(VLOOKUP(Таблица1[[#This Row],[Order ID]],Таблица4[],2,FALSE),0))*1</f>
        <v>1</v>
      </c>
      <c r="Y5625" s="19">
        <f>IF(SUMPRODUCT(($F$2:$F5625=F5625)*1)&gt;1,0,1)</f>
        <v>0</v>
      </c>
    </row>
    <row r="5626" spans="1:25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9" t="str">
        <f>VLOOKUP(Таблица1[[#This Row],[Region]],Таблица5[],2,FALSE)</f>
        <v>Anna Andreadi</v>
      </c>
      <c r="W5626" s="19" t="str">
        <f>IFERROR(VLOOKUP(Таблица1[[#This Row],[Order ID]],Таблица4[],2,FALSE),"")</f>
        <v/>
      </c>
      <c r="X5626" s="19">
        <f>NOT(IFERROR(VLOOKUP(Таблица1[[#This Row],[Order ID]],Таблица4[],2,FALSE),0))*1</f>
        <v>1</v>
      </c>
      <c r="Y5626" s="19">
        <f>IF(SUMPRODUCT(($F$2:$F5626=F5626)*1)&gt;1,0,1)</f>
        <v>0</v>
      </c>
    </row>
    <row r="5627" spans="1:25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9" t="str">
        <f>VLOOKUP(Таблица1[[#This Row],[Region]],Таблица5[],2,FALSE)</f>
        <v>Anna Andreadi</v>
      </c>
      <c r="W5627" s="19" t="str">
        <f>IFERROR(VLOOKUP(Таблица1[[#This Row],[Order ID]],Таблица4[],2,FALSE),"")</f>
        <v/>
      </c>
      <c r="X5627" s="19">
        <f>NOT(IFERROR(VLOOKUP(Таблица1[[#This Row],[Order ID]],Таблица4[],2,FALSE),0))*1</f>
        <v>1</v>
      </c>
      <c r="Y5627" s="19">
        <f>IF(SUMPRODUCT(($F$2:$F5627=F5627)*1)&gt;1,0,1)</f>
        <v>0</v>
      </c>
    </row>
    <row r="5628" spans="1:25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9" t="str">
        <f>VLOOKUP(Таблица1[[#This Row],[Region]],Таблица5[],2,FALSE)</f>
        <v>Anna Andreadi</v>
      </c>
      <c r="W5628" s="19" t="str">
        <f>IFERROR(VLOOKUP(Таблица1[[#This Row],[Order ID]],Таблица4[],2,FALSE),"")</f>
        <v/>
      </c>
      <c r="X5628" s="19">
        <f>NOT(IFERROR(VLOOKUP(Таблица1[[#This Row],[Order ID]],Таблица4[],2,FALSE),0))*1</f>
        <v>1</v>
      </c>
      <c r="Y5628" s="19">
        <f>IF(SUMPRODUCT(($F$2:$F5628=F5628)*1)&gt;1,0,1)</f>
        <v>0</v>
      </c>
    </row>
    <row r="5629" spans="1:25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9" t="str">
        <f>VLOOKUP(Таблица1[[#This Row],[Region]],Таблица5[],2,FALSE)</f>
        <v>Cassandra Brandow</v>
      </c>
      <c r="W5629" s="19" t="str">
        <f>IFERROR(VLOOKUP(Таблица1[[#This Row],[Order ID]],Таблица4[],2,FALSE),"")</f>
        <v/>
      </c>
      <c r="X5629" s="19">
        <f>NOT(IFERROR(VLOOKUP(Таблица1[[#This Row],[Order ID]],Таблица4[],2,FALSE),0))*1</f>
        <v>1</v>
      </c>
      <c r="Y5629" s="19">
        <f>IF(SUMPRODUCT(($F$2:$F5629=F5629)*1)&gt;1,0,1)</f>
        <v>0</v>
      </c>
    </row>
    <row r="5630" spans="1:25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9" t="str">
        <f>VLOOKUP(Таблица1[[#This Row],[Region]],Таблица5[],2,FALSE)</f>
        <v>Cassandra Brandow</v>
      </c>
      <c r="W5630" s="19" t="str">
        <f>IFERROR(VLOOKUP(Таблица1[[#This Row],[Order ID]],Таблица4[],2,FALSE),"")</f>
        <v/>
      </c>
      <c r="X5630" s="19">
        <f>NOT(IFERROR(VLOOKUP(Таблица1[[#This Row],[Order ID]],Таблица4[],2,FALSE),0))*1</f>
        <v>1</v>
      </c>
      <c r="Y5630" s="19">
        <f>IF(SUMPRODUCT(($F$2:$F5630=F5630)*1)&gt;1,0,1)</f>
        <v>0</v>
      </c>
    </row>
    <row r="5631" spans="1:25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9" t="str">
        <f>VLOOKUP(Таблица1[[#This Row],[Region]],Таблица5[],2,FALSE)</f>
        <v>Chuck Magee</v>
      </c>
      <c r="W5631" s="19" t="str">
        <f>IFERROR(VLOOKUP(Таблица1[[#This Row],[Order ID]],Таблица4[],2,FALSE),"")</f>
        <v/>
      </c>
      <c r="X5631" s="19">
        <f>NOT(IFERROR(VLOOKUP(Таблица1[[#This Row],[Order ID]],Таблица4[],2,FALSE),0))*1</f>
        <v>1</v>
      </c>
      <c r="Y5631" s="19">
        <f>IF(SUMPRODUCT(($F$2:$F5631=F5631)*1)&gt;1,0,1)</f>
        <v>0</v>
      </c>
    </row>
    <row r="5632" spans="1:25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9" t="str">
        <f>VLOOKUP(Таблица1[[#This Row],[Region]],Таблица5[],2,FALSE)</f>
        <v>Cassandra Brandow</v>
      </c>
      <c r="W5632" s="19" t="str">
        <f>IFERROR(VLOOKUP(Таблица1[[#This Row],[Order ID]],Таблица4[],2,FALSE),"")</f>
        <v/>
      </c>
      <c r="X5632" s="19">
        <f>NOT(IFERROR(VLOOKUP(Таблица1[[#This Row],[Order ID]],Таблица4[],2,FALSE),0))*1</f>
        <v>1</v>
      </c>
      <c r="Y5632" s="19">
        <f>IF(SUMPRODUCT(($F$2:$F5632=F5632)*1)&gt;1,0,1)</f>
        <v>0</v>
      </c>
    </row>
    <row r="5633" spans="1:25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9" t="str">
        <f>VLOOKUP(Таблица1[[#This Row],[Region]],Таблица5[],2,FALSE)</f>
        <v>Cassandra Brandow</v>
      </c>
      <c r="W5633" s="19" t="str">
        <f>IFERROR(VLOOKUP(Таблица1[[#This Row],[Order ID]],Таблица4[],2,FALSE),"")</f>
        <v/>
      </c>
      <c r="X5633" s="19">
        <f>NOT(IFERROR(VLOOKUP(Таблица1[[#This Row],[Order ID]],Таблица4[],2,FALSE),0))*1</f>
        <v>1</v>
      </c>
      <c r="Y5633" s="19">
        <f>IF(SUMPRODUCT(($F$2:$F5633=F5633)*1)&gt;1,0,1)</f>
        <v>0</v>
      </c>
    </row>
    <row r="5634" spans="1:25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9" t="str">
        <f>VLOOKUP(Таблица1[[#This Row],[Region]],Таблица5[],2,FALSE)</f>
        <v>Cassandra Brandow</v>
      </c>
      <c r="W5634" s="19" t="str">
        <f>IFERROR(VLOOKUP(Таблица1[[#This Row],[Order ID]],Таблица4[],2,FALSE),"")</f>
        <v/>
      </c>
      <c r="X5634" s="19">
        <f>NOT(IFERROR(VLOOKUP(Таблица1[[#This Row],[Order ID]],Таблица4[],2,FALSE),0))*1</f>
        <v>1</v>
      </c>
      <c r="Y5634" s="19">
        <f>IF(SUMPRODUCT(($F$2:$F5634=F5634)*1)&gt;1,0,1)</f>
        <v>0</v>
      </c>
    </row>
    <row r="5635" spans="1:25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9" t="str">
        <f>VLOOKUP(Таблица1[[#This Row],[Region]],Таблица5[],2,FALSE)</f>
        <v>Chuck Magee</v>
      </c>
      <c r="W5635" s="19" t="str">
        <f>IFERROR(VLOOKUP(Таблица1[[#This Row],[Order ID]],Таблица4[],2,FALSE),"")</f>
        <v/>
      </c>
      <c r="X5635" s="19">
        <f>NOT(IFERROR(VLOOKUP(Таблица1[[#This Row],[Order ID]],Таблица4[],2,FALSE),0))*1</f>
        <v>1</v>
      </c>
      <c r="Y5635" s="19">
        <f>IF(SUMPRODUCT(($F$2:$F5635=F5635)*1)&gt;1,0,1)</f>
        <v>0</v>
      </c>
    </row>
    <row r="5636" spans="1:25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9" t="str">
        <f>VLOOKUP(Таблица1[[#This Row],[Region]],Таблица5[],2,FALSE)</f>
        <v>Kelly Williams</v>
      </c>
      <c r="W5636" s="19" t="str">
        <f>IFERROR(VLOOKUP(Таблица1[[#This Row],[Order ID]],Таблица4[],2,FALSE),"")</f>
        <v/>
      </c>
      <c r="X5636" s="19">
        <f>NOT(IFERROR(VLOOKUP(Таблица1[[#This Row],[Order ID]],Таблица4[],2,FALSE),0))*1</f>
        <v>1</v>
      </c>
      <c r="Y5636" s="19">
        <f>IF(SUMPRODUCT(($F$2:$F5636=F5636)*1)&gt;1,0,1)</f>
        <v>0</v>
      </c>
    </row>
    <row r="5637" spans="1:25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9" t="str">
        <f>VLOOKUP(Таблица1[[#This Row],[Region]],Таблица5[],2,FALSE)</f>
        <v>Anna Andreadi</v>
      </c>
      <c r="W5637" s="19" t="str">
        <f>IFERROR(VLOOKUP(Таблица1[[#This Row],[Order ID]],Таблица4[],2,FALSE),"")</f>
        <v/>
      </c>
      <c r="X5637" s="19">
        <f>NOT(IFERROR(VLOOKUP(Таблица1[[#This Row],[Order ID]],Таблица4[],2,FALSE),0))*1</f>
        <v>1</v>
      </c>
      <c r="Y5637" s="19">
        <f>IF(SUMPRODUCT(($F$2:$F5637=F5637)*1)&gt;1,0,1)</f>
        <v>0</v>
      </c>
    </row>
    <row r="5638" spans="1:25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9" t="str">
        <f>VLOOKUP(Таблица1[[#This Row],[Region]],Таблица5[],2,FALSE)</f>
        <v>Anna Andreadi</v>
      </c>
      <c r="W5638" s="19" t="str">
        <f>IFERROR(VLOOKUP(Таблица1[[#This Row],[Order ID]],Таблица4[],2,FALSE),"")</f>
        <v/>
      </c>
      <c r="X5638" s="19">
        <f>NOT(IFERROR(VLOOKUP(Таблица1[[#This Row],[Order ID]],Таблица4[],2,FALSE),0))*1</f>
        <v>1</v>
      </c>
      <c r="Y5638" s="19">
        <f>IF(SUMPRODUCT(($F$2:$F5638=F5638)*1)&gt;1,0,1)</f>
        <v>0</v>
      </c>
    </row>
    <row r="5639" spans="1:25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9" t="str">
        <f>VLOOKUP(Таблица1[[#This Row],[Region]],Таблица5[],2,FALSE)</f>
        <v>Kelly Williams</v>
      </c>
      <c r="W5639" s="19" t="str">
        <f>IFERROR(VLOOKUP(Таблица1[[#This Row],[Order ID]],Таблица4[],2,FALSE),"")</f>
        <v/>
      </c>
      <c r="X5639" s="19">
        <f>NOT(IFERROR(VLOOKUP(Таблица1[[#This Row],[Order ID]],Таблица4[],2,FALSE),0))*1</f>
        <v>1</v>
      </c>
      <c r="Y5639" s="19">
        <f>IF(SUMPRODUCT(($F$2:$F5639=F5639)*1)&gt;1,0,1)</f>
        <v>0</v>
      </c>
    </row>
    <row r="5640" spans="1:25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9" t="str">
        <f>VLOOKUP(Таблица1[[#This Row],[Region]],Таблица5[],2,FALSE)</f>
        <v>Anna Andreadi</v>
      </c>
      <c r="W5640" s="19" t="str">
        <f>IFERROR(VLOOKUP(Таблица1[[#This Row],[Order ID]],Таблица4[],2,FALSE),"")</f>
        <v/>
      </c>
      <c r="X5640" s="19">
        <f>NOT(IFERROR(VLOOKUP(Таблица1[[#This Row],[Order ID]],Таблица4[],2,FALSE),0))*1</f>
        <v>1</v>
      </c>
      <c r="Y5640" s="19">
        <f>IF(SUMPRODUCT(($F$2:$F5640=F5640)*1)&gt;1,0,1)</f>
        <v>0</v>
      </c>
    </row>
    <row r="5641" spans="1:25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9" t="str">
        <f>VLOOKUP(Таблица1[[#This Row],[Region]],Таблица5[],2,FALSE)</f>
        <v>Anna Andreadi</v>
      </c>
      <c r="W5641" s="19" t="str">
        <f>IFERROR(VLOOKUP(Таблица1[[#This Row],[Order ID]],Таблица4[],2,FALSE),"")</f>
        <v/>
      </c>
      <c r="X5641" s="19">
        <f>NOT(IFERROR(VLOOKUP(Таблица1[[#This Row],[Order ID]],Таблица4[],2,FALSE),0))*1</f>
        <v>1</v>
      </c>
      <c r="Y5641" s="19">
        <f>IF(SUMPRODUCT(($F$2:$F5641=F5641)*1)&gt;1,0,1)</f>
        <v>0</v>
      </c>
    </row>
    <row r="5642" spans="1:25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9" t="str">
        <f>VLOOKUP(Таблица1[[#This Row],[Region]],Таблица5[],2,FALSE)</f>
        <v>Chuck Magee</v>
      </c>
      <c r="W5642" s="19" t="str">
        <f>IFERROR(VLOOKUP(Таблица1[[#This Row],[Order ID]],Таблица4[],2,FALSE),"")</f>
        <v/>
      </c>
      <c r="X5642" s="19">
        <f>NOT(IFERROR(VLOOKUP(Таблица1[[#This Row],[Order ID]],Таблица4[],2,FALSE),0))*1</f>
        <v>1</v>
      </c>
      <c r="Y5642" s="19">
        <f>IF(SUMPRODUCT(($F$2:$F5642=F5642)*1)&gt;1,0,1)</f>
        <v>0</v>
      </c>
    </row>
    <row r="5643" spans="1:25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9" t="str">
        <f>VLOOKUP(Таблица1[[#This Row],[Region]],Таблица5[],2,FALSE)</f>
        <v>Chuck Magee</v>
      </c>
      <c r="W5643" s="19" t="str">
        <f>IFERROR(VLOOKUP(Таблица1[[#This Row],[Order ID]],Таблица4[],2,FALSE),"")</f>
        <v/>
      </c>
      <c r="X5643" s="19">
        <f>NOT(IFERROR(VLOOKUP(Таблица1[[#This Row],[Order ID]],Таблица4[],2,FALSE),0))*1</f>
        <v>1</v>
      </c>
      <c r="Y5643" s="19">
        <f>IF(SUMPRODUCT(($F$2:$F5643=F5643)*1)&gt;1,0,1)</f>
        <v>0</v>
      </c>
    </row>
    <row r="5644" spans="1:25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9" t="str">
        <f>VLOOKUP(Таблица1[[#This Row],[Region]],Таблица5[],2,FALSE)</f>
        <v>Cassandra Brandow</v>
      </c>
      <c r="W5644" s="19" t="str">
        <f>IFERROR(VLOOKUP(Таблица1[[#This Row],[Order ID]],Таблица4[],2,FALSE),"")</f>
        <v/>
      </c>
      <c r="X5644" s="19">
        <f>NOT(IFERROR(VLOOKUP(Таблица1[[#This Row],[Order ID]],Таблица4[],2,FALSE),0))*1</f>
        <v>1</v>
      </c>
      <c r="Y5644" s="19">
        <f>IF(SUMPRODUCT(($F$2:$F5644=F5644)*1)&gt;1,0,1)</f>
        <v>0</v>
      </c>
    </row>
    <row r="5645" spans="1:25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9" t="str">
        <f>VLOOKUP(Таблица1[[#This Row],[Region]],Таблица5[],2,FALSE)</f>
        <v>Cassandra Brandow</v>
      </c>
      <c r="W5645" s="19" t="str">
        <f>IFERROR(VLOOKUP(Таблица1[[#This Row],[Order ID]],Таблица4[],2,FALSE),"")</f>
        <v/>
      </c>
      <c r="X5645" s="19">
        <f>NOT(IFERROR(VLOOKUP(Таблица1[[#This Row],[Order ID]],Таблица4[],2,FALSE),0))*1</f>
        <v>1</v>
      </c>
      <c r="Y5645" s="19">
        <f>IF(SUMPRODUCT(($F$2:$F5645=F5645)*1)&gt;1,0,1)</f>
        <v>0</v>
      </c>
    </row>
    <row r="5646" spans="1:25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9" t="str">
        <f>VLOOKUP(Таблица1[[#This Row],[Region]],Таблица5[],2,FALSE)</f>
        <v>Anna Andreadi</v>
      </c>
      <c r="W5646" s="19" t="str">
        <f>IFERROR(VLOOKUP(Таблица1[[#This Row],[Order ID]],Таблица4[],2,FALSE),"")</f>
        <v/>
      </c>
      <c r="X5646" s="19">
        <f>NOT(IFERROR(VLOOKUP(Таблица1[[#This Row],[Order ID]],Таблица4[],2,FALSE),0))*1</f>
        <v>1</v>
      </c>
      <c r="Y5646" s="19">
        <f>IF(SUMPRODUCT(($F$2:$F5646=F5646)*1)&gt;1,0,1)</f>
        <v>0</v>
      </c>
    </row>
    <row r="5647" spans="1:25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9" t="str">
        <f>VLOOKUP(Таблица1[[#This Row],[Region]],Таблица5[],2,FALSE)</f>
        <v>Chuck Magee</v>
      </c>
      <c r="W5647" s="19" t="str">
        <f>IFERROR(VLOOKUP(Таблица1[[#This Row],[Order ID]],Таблица4[],2,FALSE),"")</f>
        <v/>
      </c>
      <c r="X5647" s="19">
        <f>NOT(IFERROR(VLOOKUP(Таблица1[[#This Row],[Order ID]],Таблица4[],2,FALSE),0))*1</f>
        <v>1</v>
      </c>
      <c r="Y5647" s="19">
        <f>IF(SUMPRODUCT(($F$2:$F5647=F5647)*1)&gt;1,0,1)</f>
        <v>0</v>
      </c>
    </row>
    <row r="5648" spans="1:25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9" t="str">
        <f>VLOOKUP(Таблица1[[#This Row],[Region]],Таблица5[],2,FALSE)</f>
        <v>Cassandra Brandow</v>
      </c>
      <c r="W5648" s="19" t="str">
        <f>IFERROR(VLOOKUP(Таблица1[[#This Row],[Order ID]],Таблица4[],2,FALSE),"")</f>
        <v/>
      </c>
      <c r="X5648" s="19">
        <f>NOT(IFERROR(VLOOKUP(Таблица1[[#This Row],[Order ID]],Таблица4[],2,FALSE),0))*1</f>
        <v>1</v>
      </c>
      <c r="Y5648" s="19">
        <f>IF(SUMPRODUCT(($F$2:$F5648=F5648)*1)&gt;1,0,1)</f>
        <v>0</v>
      </c>
    </row>
    <row r="5649" spans="1:25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9" t="str">
        <f>VLOOKUP(Таблица1[[#This Row],[Region]],Таблица5[],2,FALSE)</f>
        <v>Anna Andreadi</v>
      </c>
      <c r="W5649" s="19" t="str">
        <f>IFERROR(VLOOKUP(Таблица1[[#This Row],[Order ID]],Таблица4[],2,FALSE),"")</f>
        <v/>
      </c>
      <c r="X5649" s="19">
        <f>NOT(IFERROR(VLOOKUP(Таблица1[[#This Row],[Order ID]],Таблица4[],2,FALSE),0))*1</f>
        <v>1</v>
      </c>
      <c r="Y5649" s="19">
        <f>IF(SUMPRODUCT(($F$2:$F5649=F5649)*1)&gt;1,0,1)</f>
        <v>0</v>
      </c>
    </row>
    <row r="5650" spans="1:25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9" t="str">
        <f>VLOOKUP(Таблица1[[#This Row],[Region]],Таблица5[],2,FALSE)</f>
        <v>Anna Andreadi</v>
      </c>
      <c r="W5650" s="19">
        <f>IFERROR(VLOOKUP(Таблица1[[#This Row],[Order ID]],Таблица4[],2,FALSE),"")</f>
        <v>1</v>
      </c>
      <c r="X5650" s="19">
        <f>NOT(IFERROR(VLOOKUP(Таблица1[[#This Row],[Order ID]],Таблица4[],2,FALSE),0))*1</f>
        <v>0</v>
      </c>
      <c r="Y5650" s="19">
        <f>IF(SUMPRODUCT(($F$2:$F5650=F5650)*1)&gt;1,0,1)</f>
        <v>0</v>
      </c>
    </row>
    <row r="5651" spans="1:25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9" t="str">
        <f>VLOOKUP(Таблица1[[#This Row],[Region]],Таблица5[],2,FALSE)</f>
        <v>Anna Andreadi</v>
      </c>
      <c r="W5651" s="19">
        <f>IFERROR(VLOOKUP(Таблица1[[#This Row],[Order ID]],Таблица4[],2,FALSE),"")</f>
        <v>1</v>
      </c>
      <c r="X5651" s="19">
        <f>NOT(IFERROR(VLOOKUP(Таблица1[[#This Row],[Order ID]],Таблица4[],2,FALSE),0))*1</f>
        <v>0</v>
      </c>
      <c r="Y5651" s="19">
        <f>IF(SUMPRODUCT(($F$2:$F5651=F5651)*1)&gt;1,0,1)</f>
        <v>0</v>
      </c>
    </row>
    <row r="5652" spans="1:25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9" t="str">
        <f>VLOOKUP(Таблица1[[#This Row],[Region]],Таблица5[],2,FALSE)</f>
        <v>Anna Andreadi</v>
      </c>
      <c r="W5652" s="19">
        <f>IFERROR(VLOOKUP(Таблица1[[#This Row],[Order ID]],Таблица4[],2,FALSE),"")</f>
        <v>1</v>
      </c>
      <c r="X5652" s="19">
        <f>NOT(IFERROR(VLOOKUP(Таблица1[[#This Row],[Order ID]],Таблица4[],2,FALSE),0))*1</f>
        <v>0</v>
      </c>
      <c r="Y5652" s="19">
        <f>IF(SUMPRODUCT(($F$2:$F5652=F5652)*1)&gt;1,0,1)</f>
        <v>0</v>
      </c>
    </row>
    <row r="5653" spans="1:25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9" t="str">
        <f>VLOOKUP(Таблица1[[#This Row],[Region]],Таблица5[],2,FALSE)</f>
        <v>Anna Andreadi</v>
      </c>
      <c r="W5653" s="19">
        <f>IFERROR(VLOOKUP(Таблица1[[#This Row],[Order ID]],Таблица4[],2,FALSE),"")</f>
        <v>1</v>
      </c>
      <c r="X5653" s="19">
        <f>NOT(IFERROR(VLOOKUP(Таблица1[[#This Row],[Order ID]],Таблица4[],2,FALSE),0))*1</f>
        <v>0</v>
      </c>
      <c r="Y5653" s="19">
        <f>IF(SUMPRODUCT(($F$2:$F5653=F5653)*1)&gt;1,0,1)</f>
        <v>0</v>
      </c>
    </row>
    <row r="5654" spans="1:25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9" t="str">
        <f>VLOOKUP(Таблица1[[#This Row],[Region]],Таблица5[],2,FALSE)</f>
        <v>Chuck Magee</v>
      </c>
      <c r="W5654" s="19" t="str">
        <f>IFERROR(VLOOKUP(Таблица1[[#This Row],[Order ID]],Таблица4[],2,FALSE),"")</f>
        <v/>
      </c>
      <c r="X5654" s="19">
        <f>NOT(IFERROR(VLOOKUP(Таблица1[[#This Row],[Order ID]],Таблица4[],2,FALSE),0))*1</f>
        <v>1</v>
      </c>
      <c r="Y5654" s="19">
        <f>IF(SUMPRODUCT(($F$2:$F5654=F5654)*1)&gt;1,0,1)</f>
        <v>0</v>
      </c>
    </row>
    <row r="5655" spans="1:25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9" t="str">
        <f>VLOOKUP(Таблица1[[#This Row],[Region]],Таблица5[],2,FALSE)</f>
        <v>Anna Andreadi</v>
      </c>
      <c r="W5655" s="19" t="str">
        <f>IFERROR(VLOOKUP(Таблица1[[#This Row],[Order ID]],Таблица4[],2,FALSE),"")</f>
        <v/>
      </c>
      <c r="X5655" s="19">
        <f>NOT(IFERROR(VLOOKUP(Таблица1[[#This Row],[Order ID]],Таблица4[],2,FALSE),0))*1</f>
        <v>1</v>
      </c>
      <c r="Y5655" s="19">
        <f>IF(SUMPRODUCT(($F$2:$F5655=F5655)*1)&gt;1,0,1)</f>
        <v>0</v>
      </c>
    </row>
    <row r="5656" spans="1:25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9" t="str">
        <f>VLOOKUP(Таблица1[[#This Row],[Region]],Таблица5[],2,FALSE)</f>
        <v>Anna Andreadi</v>
      </c>
      <c r="W5656" s="19">
        <f>IFERROR(VLOOKUP(Таблица1[[#This Row],[Order ID]],Таблица4[],2,FALSE),"")</f>
        <v>1</v>
      </c>
      <c r="X5656" s="19">
        <f>NOT(IFERROR(VLOOKUP(Таблица1[[#This Row],[Order ID]],Таблица4[],2,FALSE),0))*1</f>
        <v>0</v>
      </c>
      <c r="Y5656" s="19">
        <f>IF(SUMPRODUCT(($F$2:$F5656=F5656)*1)&gt;1,0,1)</f>
        <v>0</v>
      </c>
    </row>
    <row r="5657" spans="1:25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9" t="str">
        <f>VLOOKUP(Таблица1[[#This Row],[Region]],Таблица5[],2,FALSE)</f>
        <v>Anna Andreadi</v>
      </c>
      <c r="W5657" s="19">
        <f>IFERROR(VLOOKUP(Таблица1[[#This Row],[Order ID]],Таблица4[],2,FALSE),"")</f>
        <v>1</v>
      </c>
      <c r="X5657" s="19">
        <f>NOT(IFERROR(VLOOKUP(Таблица1[[#This Row],[Order ID]],Таблица4[],2,FALSE),0))*1</f>
        <v>0</v>
      </c>
      <c r="Y5657" s="19">
        <f>IF(SUMPRODUCT(($F$2:$F5657=F5657)*1)&gt;1,0,1)</f>
        <v>0</v>
      </c>
    </row>
    <row r="5658" spans="1:25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9" t="str">
        <f>VLOOKUP(Таблица1[[#This Row],[Region]],Таблица5[],2,FALSE)</f>
        <v>Anna Andreadi</v>
      </c>
      <c r="W5658" s="19">
        <f>IFERROR(VLOOKUP(Таблица1[[#This Row],[Order ID]],Таблица4[],2,FALSE),"")</f>
        <v>1</v>
      </c>
      <c r="X5658" s="19">
        <f>NOT(IFERROR(VLOOKUP(Таблица1[[#This Row],[Order ID]],Таблица4[],2,FALSE),0))*1</f>
        <v>0</v>
      </c>
      <c r="Y5658" s="19">
        <f>IF(SUMPRODUCT(($F$2:$F5658=F5658)*1)&gt;1,0,1)</f>
        <v>0</v>
      </c>
    </row>
    <row r="5659" spans="1:25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9" t="str">
        <f>VLOOKUP(Таблица1[[#This Row],[Region]],Таблица5[],2,FALSE)</f>
        <v>Anna Andreadi</v>
      </c>
      <c r="W5659" s="19">
        <f>IFERROR(VLOOKUP(Таблица1[[#This Row],[Order ID]],Таблица4[],2,FALSE),"")</f>
        <v>1</v>
      </c>
      <c r="X5659" s="19">
        <f>NOT(IFERROR(VLOOKUP(Таблица1[[#This Row],[Order ID]],Таблица4[],2,FALSE),0))*1</f>
        <v>0</v>
      </c>
      <c r="Y5659" s="19">
        <f>IF(SUMPRODUCT(($F$2:$F5659=F5659)*1)&gt;1,0,1)</f>
        <v>0</v>
      </c>
    </row>
    <row r="5660" spans="1:25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9" t="str">
        <f>VLOOKUP(Таблица1[[#This Row],[Region]],Таблица5[],2,FALSE)</f>
        <v>Anna Andreadi</v>
      </c>
      <c r="W5660" s="19">
        <f>IFERROR(VLOOKUP(Таблица1[[#This Row],[Order ID]],Таблица4[],2,FALSE),"")</f>
        <v>1</v>
      </c>
      <c r="X5660" s="19">
        <f>NOT(IFERROR(VLOOKUP(Таблица1[[#This Row],[Order ID]],Таблица4[],2,FALSE),0))*1</f>
        <v>0</v>
      </c>
      <c r="Y5660" s="19">
        <f>IF(SUMPRODUCT(($F$2:$F5660=F5660)*1)&gt;1,0,1)</f>
        <v>0</v>
      </c>
    </row>
    <row r="5661" spans="1:25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9" t="str">
        <f>VLOOKUP(Таблица1[[#This Row],[Region]],Таблица5[],2,FALSE)</f>
        <v>Anna Andreadi</v>
      </c>
      <c r="W5661" s="19">
        <f>IFERROR(VLOOKUP(Таблица1[[#This Row],[Order ID]],Таблица4[],2,FALSE),"")</f>
        <v>1</v>
      </c>
      <c r="X5661" s="19">
        <f>NOT(IFERROR(VLOOKUP(Таблица1[[#This Row],[Order ID]],Таблица4[],2,FALSE),0))*1</f>
        <v>0</v>
      </c>
      <c r="Y5661" s="19">
        <f>IF(SUMPRODUCT(($F$2:$F5661=F5661)*1)&gt;1,0,1)</f>
        <v>0</v>
      </c>
    </row>
    <row r="5662" spans="1:25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9" t="str">
        <f>VLOOKUP(Таблица1[[#This Row],[Region]],Таблица5[],2,FALSE)</f>
        <v>Anna Andreadi</v>
      </c>
      <c r="W5662" s="19">
        <f>IFERROR(VLOOKUP(Таблица1[[#This Row],[Order ID]],Таблица4[],2,FALSE),"")</f>
        <v>1</v>
      </c>
      <c r="X5662" s="19">
        <f>NOT(IFERROR(VLOOKUP(Таблица1[[#This Row],[Order ID]],Таблица4[],2,FALSE),0))*1</f>
        <v>0</v>
      </c>
      <c r="Y5662" s="19">
        <f>IF(SUMPRODUCT(($F$2:$F5662=F5662)*1)&gt;1,0,1)</f>
        <v>0</v>
      </c>
    </row>
    <row r="5663" spans="1:25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9" t="str">
        <f>VLOOKUP(Таблица1[[#This Row],[Region]],Таблица5[],2,FALSE)</f>
        <v>Anna Andreadi</v>
      </c>
      <c r="W5663" s="19" t="str">
        <f>IFERROR(VLOOKUP(Таблица1[[#This Row],[Order ID]],Таблица4[],2,FALSE),"")</f>
        <v/>
      </c>
      <c r="X5663" s="19">
        <f>NOT(IFERROR(VLOOKUP(Таблица1[[#This Row],[Order ID]],Таблица4[],2,FALSE),0))*1</f>
        <v>1</v>
      </c>
      <c r="Y5663" s="19">
        <f>IF(SUMPRODUCT(($F$2:$F5663=F5663)*1)&gt;1,0,1)</f>
        <v>0</v>
      </c>
    </row>
    <row r="5664" spans="1:25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9" t="str">
        <f>VLOOKUP(Таблица1[[#This Row],[Region]],Таблица5[],2,FALSE)</f>
        <v>Anna Andreadi</v>
      </c>
      <c r="W5664" s="19" t="str">
        <f>IFERROR(VLOOKUP(Таблица1[[#This Row],[Order ID]],Таблица4[],2,FALSE),"")</f>
        <v/>
      </c>
      <c r="X5664" s="19">
        <f>NOT(IFERROR(VLOOKUP(Таблица1[[#This Row],[Order ID]],Таблица4[],2,FALSE),0))*1</f>
        <v>1</v>
      </c>
      <c r="Y5664" s="19">
        <f>IF(SUMPRODUCT(($F$2:$F5664=F5664)*1)&gt;1,0,1)</f>
        <v>0</v>
      </c>
    </row>
    <row r="5665" spans="1:25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9" t="str">
        <f>VLOOKUP(Таблица1[[#This Row],[Region]],Таблица5[],2,FALSE)</f>
        <v>Chuck Magee</v>
      </c>
      <c r="W5665" s="19" t="str">
        <f>IFERROR(VLOOKUP(Таблица1[[#This Row],[Order ID]],Таблица4[],2,FALSE),"")</f>
        <v/>
      </c>
      <c r="X5665" s="19">
        <f>NOT(IFERROR(VLOOKUP(Таблица1[[#This Row],[Order ID]],Таблица4[],2,FALSE),0))*1</f>
        <v>1</v>
      </c>
      <c r="Y5665" s="19">
        <f>IF(SUMPRODUCT(($F$2:$F5665=F5665)*1)&gt;1,0,1)</f>
        <v>0</v>
      </c>
    </row>
    <row r="5666" spans="1:25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9" t="str">
        <f>VLOOKUP(Таблица1[[#This Row],[Region]],Таблица5[],2,FALSE)</f>
        <v>Chuck Magee</v>
      </c>
      <c r="W5666" s="19" t="str">
        <f>IFERROR(VLOOKUP(Таблица1[[#This Row],[Order ID]],Таблица4[],2,FALSE),"")</f>
        <v/>
      </c>
      <c r="X5666" s="19">
        <f>NOT(IFERROR(VLOOKUP(Таблица1[[#This Row],[Order ID]],Таблица4[],2,FALSE),0))*1</f>
        <v>1</v>
      </c>
      <c r="Y5666" s="19">
        <f>IF(SUMPRODUCT(($F$2:$F5666=F5666)*1)&gt;1,0,1)</f>
        <v>0</v>
      </c>
    </row>
    <row r="5667" spans="1:25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9" t="str">
        <f>VLOOKUP(Таблица1[[#This Row],[Region]],Таблица5[],2,FALSE)</f>
        <v>Chuck Magee</v>
      </c>
      <c r="W5667" s="19" t="str">
        <f>IFERROR(VLOOKUP(Таблица1[[#This Row],[Order ID]],Таблица4[],2,FALSE),"")</f>
        <v/>
      </c>
      <c r="X5667" s="19">
        <f>NOT(IFERROR(VLOOKUP(Таблица1[[#This Row],[Order ID]],Таблица4[],2,FALSE),0))*1</f>
        <v>1</v>
      </c>
      <c r="Y5667" s="19">
        <f>IF(SUMPRODUCT(($F$2:$F5667=F5667)*1)&gt;1,0,1)</f>
        <v>0</v>
      </c>
    </row>
    <row r="5668" spans="1:25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9" t="str">
        <f>VLOOKUP(Таблица1[[#This Row],[Region]],Таблица5[],2,FALSE)</f>
        <v>Chuck Magee</v>
      </c>
      <c r="W5668" s="19" t="str">
        <f>IFERROR(VLOOKUP(Таблица1[[#This Row],[Order ID]],Таблица4[],2,FALSE),"")</f>
        <v/>
      </c>
      <c r="X5668" s="19">
        <f>NOT(IFERROR(VLOOKUP(Таблица1[[#This Row],[Order ID]],Таблица4[],2,FALSE),0))*1</f>
        <v>1</v>
      </c>
      <c r="Y5668" s="19">
        <f>IF(SUMPRODUCT(($F$2:$F5668=F5668)*1)&gt;1,0,1)</f>
        <v>0</v>
      </c>
    </row>
    <row r="5669" spans="1:25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9" t="str">
        <f>VLOOKUP(Таблица1[[#This Row],[Region]],Таблица5[],2,FALSE)</f>
        <v>Anna Andreadi</v>
      </c>
      <c r="W5669" s="19" t="str">
        <f>IFERROR(VLOOKUP(Таблица1[[#This Row],[Order ID]],Таблица4[],2,FALSE),"")</f>
        <v/>
      </c>
      <c r="X5669" s="19">
        <f>NOT(IFERROR(VLOOKUP(Таблица1[[#This Row],[Order ID]],Таблица4[],2,FALSE),0))*1</f>
        <v>1</v>
      </c>
      <c r="Y5669" s="19">
        <f>IF(SUMPRODUCT(($F$2:$F5669=F5669)*1)&gt;1,0,1)</f>
        <v>0</v>
      </c>
    </row>
    <row r="5670" spans="1:25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9" t="str">
        <f>VLOOKUP(Таблица1[[#This Row],[Region]],Таблица5[],2,FALSE)</f>
        <v>Anna Andreadi</v>
      </c>
      <c r="W5670" s="19" t="str">
        <f>IFERROR(VLOOKUP(Таблица1[[#This Row],[Order ID]],Таблица4[],2,FALSE),"")</f>
        <v/>
      </c>
      <c r="X5670" s="19">
        <f>NOT(IFERROR(VLOOKUP(Таблица1[[#This Row],[Order ID]],Таблица4[],2,FALSE),0))*1</f>
        <v>1</v>
      </c>
      <c r="Y5670" s="19">
        <f>IF(SUMPRODUCT(($F$2:$F5670=F5670)*1)&gt;1,0,1)</f>
        <v>0</v>
      </c>
    </row>
    <row r="5671" spans="1:25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9" t="str">
        <f>VLOOKUP(Таблица1[[#This Row],[Region]],Таблица5[],2,FALSE)</f>
        <v>Anna Andreadi</v>
      </c>
      <c r="W5671" s="19" t="str">
        <f>IFERROR(VLOOKUP(Таблица1[[#This Row],[Order ID]],Таблица4[],2,FALSE),"")</f>
        <v/>
      </c>
      <c r="X5671" s="19">
        <f>NOT(IFERROR(VLOOKUP(Таблица1[[#This Row],[Order ID]],Таблица4[],2,FALSE),0))*1</f>
        <v>1</v>
      </c>
      <c r="Y5671" s="19">
        <f>IF(SUMPRODUCT(($F$2:$F5671=F5671)*1)&gt;1,0,1)</f>
        <v>0</v>
      </c>
    </row>
    <row r="5672" spans="1:25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9" t="str">
        <f>VLOOKUP(Таблица1[[#This Row],[Region]],Таблица5[],2,FALSE)</f>
        <v>Anna Andreadi</v>
      </c>
      <c r="W5672" s="19" t="str">
        <f>IFERROR(VLOOKUP(Таблица1[[#This Row],[Order ID]],Таблица4[],2,FALSE),"")</f>
        <v/>
      </c>
      <c r="X5672" s="19">
        <f>NOT(IFERROR(VLOOKUP(Таблица1[[#This Row],[Order ID]],Таблица4[],2,FALSE),0))*1</f>
        <v>1</v>
      </c>
      <c r="Y5672" s="19">
        <f>IF(SUMPRODUCT(($F$2:$F5672=F5672)*1)&gt;1,0,1)</f>
        <v>0</v>
      </c>
    </row>
    <row r="5673" spans="1:25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9" t="str">
        <f>VLOOKUP(Таблица1[[#This Row],[Region]],Таблица5[],2,FALSE)</f>
        <v>Anna Andreadi</v>
      </c>
      <c r="W5673" s="19" t="str">
        <f>IFERROR(VLOOKUP(Таблица1[[#This Row],[Order ID]],Таблица4[],2,FALSE),"")</f>
        <v/>
      </c>
      <c r="X5673" s="19">
        <f>NOT(IFERROR(VLOOKUP(Таблица1[[#This Row],[Order ID]],Таблица4[],2,FALSE),0))*1</f>
        <v>1</v>
      </c>
      <c r="Y5673" s="19">
        <f>IF(SUMPRODUCT(($F$2:$F5673=F5673)*1)&gt;1,0,1)</f>
        <v>0</v>
      </c>
    </row>
    <row r="5674" spans="1:25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9" t="str">
        <f>VLOOKUP(Таблица1[[#This Row],[Region]],Таблица5[],2,FALSE)</f>
        <v>Kelly Williams</v>
      </c>
      <c r="W5674" s="19" t="str">
        <f>IFERROR(VLOOKUP(Таблица1[[#This Row],[Order ID]],Таблица4[],2,FALSE),"")</f>
        <v/>
      </c>
      <c r="X5674" s="19">
        <f>NOT(IFERROR(VLOOKUP(Таблица1[[#This Row],[Order ID]],Таблица4[],2,FALSE),0))*1</f>
        <v>1</v>
      </c>
      <c r="Y5674" s="19">
        <f>IF(SUMPRODUCT(($F$2:$F5674=F5674)*1)&gt;1,0,1)</f>
        <v>0</v>
      </c>
    </row>
    <row r="5675" spans="1:25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9" t="str">
        <f>VLOOKUP(Таблица1[[#This Row],[Region]],Таблица5[],2,FALSE)</f>
        <v>Kelly Williams</v>
      </c>
      <c r="W5675" s="19" t="str">
        <f>IFERROR(VLOOKUP(Таблица1[[#This Row],[Order ID]],Таблица4[],2,FALSE),"")</f>
        <v/>
      </c>
      <c r="X5675" s="19">
        <f>NOT(IFERROR(VLOOKUP(Таблица1[[#This Row],[Order ID]],Таблица4[],2,FALSE),0))*1</f>
        <v>1</v>
      </c>
      <c r="Y5675" s="19">
        <f>IF(SUMPRODUCT(($F$2:$F5675=F5675)*1)&gt;1,0,1)</f>
        <v>0</v>
      </c>
    </row>
    <row r="5676" spans="1:25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9" t="str">
        <f>VLOOKUP(Таблица1[[#This Row],[Region]],Таблица5[],2,FALSE)</f>
        <v>Anna Andreadi</v>
      </c>
      <c r="W5676" s="19" t="str">
        <f>IFERROR(VLOOKUP(Таблица1[[#This Row],[Order ID]],Таблица4[],2,FALSE),"")</f>
        <v/>
      </c>
      <c r="X5676" s="19">
        <f>NOT(IFERROR(VLOOKUP(Таблица1[[#This Row],[Order ID]],Таблица4[],2,FALSE),0))*1</f>
        <v>1</v>
      </c>
      <c r="Y5676" s="19">
        <f>IF(SUMPRODUCT(($F$2:$F5676=F5676)*1)&gt;1,0,1)</f>
        <v>0</v>
      </c>
    </row>
    <row r="5677" spans="1:25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9" t="str">
        <f>VLOOKUP(Таблица1[[#This Row],[Region]],Таблица5[],2,FALSE)</f>
        <v>Anna Andreadi</v>
      </c>
      <c r="W5677" s="19" t="str">
        <f>IFERROR(VLOOKUP(Таблица1[[#This Row],[Order ID]],Таблица4[],2,FALSE),"")</f>
        <v/>
      </c>
      <c r="X5677" s="19">
        <f>NOT(IFERROR(VLOOKUP(Таблица1[[#This Row],[Order ID]],Таблица4[],2,FALSE),0))*1</f>
        <v>1</v>
      </c>
      <c r="Y5677" s="19">
        <f>IF(SUMPRODUCT(($F$2:$F5677=F5677)*1)&gt;1,0,1)</f>
        <v>0</v>
      </c>
    </row>
    <row r="5678" spans="1:25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9" t="str">
        <f>VLOOKUP(Таблица1[[#This Row],[Region]],Таблица5[],2,FALSE)</f>
        <v>Anna Andreadi</v>
      </c>
      <c r="W5678" s="19" t="str">
        <f>IFERROR(VLOOKUP(Таблица1[[#This Row],[Order ID]],Таблица4[],2,FALSE),"")</f>
        <v/>
      </c>
      <c r="X5678" s="19">
        <f>NOT(IFERROR(VLOOKUP(Таблица1[[#This Row],[Order ID]],Таблица4[],2,FALSE),0))*1</f>
        <v>1</v>
      </c>
      <c r="Y5678" s="19">
        <f>IF(SUMPRODUCT(($F$2:$F5678=F5678)*1)&gt;1,0,1)</f>
        <v>0</v>
      </c>
    </row>
    <row r="5679" spans="1:25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9" t="str">
        <f>VLOOKUP(Таблица1[[#This Row],[Region]],Таблица5[],2,FALSE)</f>
        <v>Kelly Williams</v>
      </c>
      <c r="W5679" s="19" t="str">
        <f>IFERROR(VLOOKUP(Таблица1[[#This Row],[Order ID]],Таблица4[],2,FALSE),"")</f>
        <v/>
      </c>
      <c r="X5679" s="19">
        <f>NOT(IFERROR(VLOOKUP(Таблица1[[#This Row],[Order ID]],Таблица4[],2,FALSE),0))*1</f>
        <v>1</v>
      </c>
      <c r="Y5679" s="19">
        <f>IF(SUMPRODUCT(($F$2:$F5679=F5679)*1)&gt;1,0,1)</f>
        <v>0</v>
      </c>
    </row>
    <row r="5680" spans="1:25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9" t="str">
        <f>VLOOKUP(Таблица1[[#This Row],[Region]],Таблица5[],2,FALSE)</f>
        <v>Kelly Williams</v>
      </c>
      <c r="W5680" s="19" t="str">
        <f>IFERROR(VLOOKUP(Таблица1[[#This Row],[Order ID]],Таблица4[],2,FALSE),"")</f>
        <v/>
      </c>
      <c r="X5680" s="19">
        <f>NOT(IFERROR(VLOOKUP(Таблица1[[#This Row],[Order ID]],Таблица4[],2,FALSE),0))*1</f>
        <v>1</v>
      </c>
      <c r="Y5680" s="19">
        <f>IF(SUMPRODUCT(($F$2:$F5680=F5680)*1)&gt;1,0,1)</f>
        <v>0</v>
      </c>
    </row>
    <row r="5681" spans="1:25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9" t="str">
        <f>VLOOKUP(Таблица1[[#This Row],[Region]],Таблица5[],2,FALSE)</f>
        <v>Kelly Williams</v>
      </c>
      <c r="W5681" s="19" t="str">
        <f>IFERROR(VLOOKUP(Таблица1[[#This Row],[Order ID]],Таблица4[],2,FALSE),"")</f>
        <v/>
      </c>
      <c r="X5681" s="19">
        <f>NOT(IFERROR(VLOOKUP(Таблица1[[#This Row],[Order ID]],Таблица4[],2,FALSE),0))*1</f>
        <v>1</v>
      </c>
      <c r="Y5681" s="19">
        <f>IF(SUMPRODUCT(($F$2:$F5681=F5681)*1)&gt;1,0,1)</f>
        <v>0</v>
      </c>
    </row>
    <row r="5682" spans="1:25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9" t="str">
        <f>VLOOKUP(Таблица1[[#This Row],[Region]],Таблица5[],2,FALSE)</f>
        <v>Kelly Williams</v>
      </c>
      <c r="W5682" s="19" t="str">
        <f>IFERROR(VLOOKUP(Таблица1[[#This Row],[Order ID]],Таблица4[],2,FALSE),"")</f>
        <v/>
      </c>
      <c r="X5682" s="19">
        <f>NOT(IFERROR(VLOOKUP(Таблица1[[#This Row],[Order ID]],Таблица4[],2,FALSE),0))*1</f>
        <v>1</v>
      </c>
      <c r="Y5682" s="19">
        <f>IF(SUMPRODUCT(($F$2:$F5682=F5682)*1)&gt;1,0,1)</f>
        <v>0</v>
      </c>
    </row>
    <row r="5683" spans="1:25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9" t="str">
        <f>VLOOKUP(Таблица1[[#This Row],[Region]],Таблица5[],2,FALSE)</f>
        <v>Kelly Williams</v>
      </c>
      <c r="W5683" s="19" t="str">
        <f>IFERROR(VLOOKUP(Таблица1[[#This Row],[Order ID]],Таблица4[],2,FALSE),"")</f>
        <v/>
      </c>
      <c r="X5683" s="19">
        <f>NOT(IFERROR(VLOOKUP(Таблица1[[#This Row],[Order ID]],Таблица4[],2,FALSE),0))*1</f>
        <v>1</v>
      </c>
      <c r="Y5683" s="19">
        <f>IF(SUMPRODUCT(($F$2:$F5683=F5683)*1)&gt;1,0,1)</f>
        <v>0</v>
      </c>
    </row>
    <row r="5684" spans="1:25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9" t="str">
        <f>VLOOKUP(Таблица1[[#This Row],[Region]],Таблица5[],2,FALSE)</f>
        <v>Cassandra Brandow</v>
      </c>
      <c r="W5684" s="19" t="str">
        <f>IFERROR(VLOOKUP(Таблица1[[#This Row],[Order ID]],Таблица4[],2,FALSE),"")</f>
        <v/>
      </c>
      <c r="X5684" s="19">
        <f>NOT(IFERROR(VLOOKUP(Таблица1[[#This Row],[Order ID]],Таблица4[],2,FALSE),0))*1</f>
        <v>1</v>
      </c>
      <c r="Y5684" s="19">
        <f>IF(SUMPRODUCT(($F$2:$F5684=F5684)*1)&gt;1,0,1)</f>
        <v>0</v>
      </c>
    </row>
    <row r="5685" spans="1:25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9" t="str">
        <f>VLOOKUP(Таблица1[[#This Row],[Region]],Таблица5[],2,FALSE)</f>
        <v>Cassandra Brandow</v>
      </c>
      <c r="W5685" s="19" t="str">
        <f>IFERROR(VLOOKUP(Таблица1[[#This Row],[Order ID]],Таблица4[],2,FALSE),"")</f>
        <v/>
      </c>
      <c r="X5685" s="19">
        <f>NOT(IFERROR(VLOOKUP(Таблица1[[#This Row],[Order ID]],Таблица4[],2,FALSE),0))*1</f>
        <v>1</v>
      </c>
      <c r="Y5685" s="19">
        <f>IF(SUMPRODUCT(($F$2:$F5685=F5685)*1)&gt;1,0,1)</f>
        <v>0</v>
      </c>
    </row>
    <row r="5686" spans="1:25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9" t="str">
        <f>VLOOKUP(Таблица1[[#This Row],[Region]],Таблица5[],2,FALSE)</f>
        <v>Cassandra Brandow</v>
      </c>
      <c r="W5686" s="19" t="str">
        <f>IFERROR(VLOOKUP(Таблица1[[#This Row],[Order ID]],Таблица4[],2,FALSE),"")</f>
        <v/>
      </c>
      <c r="X5686" s="19">
        <f>NOT(IFERROR(VLOOKUP(Таблица1[[#This Row],[Order ID]],Таблица4[],2,FALSE),0))*1</f>
        <v>1</v>
      </c>
      <c r="Y5686" s="19">
        <f>IF(SUMPRODUCT(($F$2:$F5686=F5686)*1)&gt;1,0,1)</f>
        <v>0</v>
      </c>
    </row>
    <row r="5687" spans="1:25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9" t="str">
        <f>VLOOKUP(Таблица1[[#This Row],[Region]],Таблица5[],2,FALSE)</f>
        <v>Anna Andreadi</v>
      </c>
      <c r="W5687" s="19" t="str">
        <f>IFERROR(VLOOKUP(Таблица1[[#This Row],[Order ID]],Таблица4[],2,FALSE),"")</f>
        <v/>
      </c>
      <c r="X5687" s="19">
        <f>NOT(IFERROR(VLOOKUP(Таблица1[[#This Row],[Order ID]],Таблица4[],2,FALSE),0))*1</f>
        <v>1</v>
      </c>
      <c r="Y5687" s="19">
        <f>IF(SUMPRODUCT(($F$2:$F5687=F5687)*1)&gt;1,0,1)</f>
        <v>0</v>
      </c>
    </row>
    <row r="5688" spans="1:25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9" t="str">
        <f>VLOOKUP(Таблица1[[#This Row],[Region]],Таблица5[],2,FALSE)</f>
        <v>Cassandra Brandow</v>
      </c>
      <c r="W5688" s="19" t="str">
        <f>IFERROR(VLOOKUP(Таблица1[[#This Row],[Order ID]],Таблица4[],2,FALSE),"")</f>
        <v/>
      </c>
      <c r="X5688" s="19">
        <f>NOT(IFERROR(VLOOKUP(Таблица1[[#This Row],[Order ID]],Таблица4[],2,FALSE),0))*1</f>
        <v>1</v>
      </c>
      <c r="Y5688" s="19">
        <f>IF(SUMPRODUCT(($F$2:$F5688=F5688)*1)&gt;1,0,1)</f>
        <v>0</v>
      </c>
    </row>
    <row r="5689" spans="1:25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9" t="str">
        <f>VLOOKUP(Таблица1[[#This Row],[Region]],Таблица5[],2,FALSE)</f>
        <v>Cassandra Brandow</v>
      </c>
      <c r="W5689" s="19" t="str">
        <f>IFERROR(VLOOKUP(Таблица1[[#This Row],[Order ID]],Таблица4[],2,FALSE),"")</f>
        <v/>
      </c>
      <c r="X5689" s="19">
        <f>NOT(IFERROR(VLOOKUP(Таблица1[[#This Row],[Order ID]],Таблица4[],2,FALSE),0))*1</f>
        <v>1</v>
      </c>
      <c r="Y5689" s="19">
        <f>IF(SUMPRODUCT(($F$2:$F5689=F5689)*1)&gt;1,0,1)</f>
        <v>0</v>
      </c>
    </row>
    <row r="5690" spans="1:25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9" t="str">
        <f>VLOOKUP(Таблица1[[#This Row],[Region]],Таблица5[],2,FALSE)</f>
        <v>Cassandra Brandow</v>
      </c>
      <c r="W5690" s="19" t="str">
        <f>IFERROR(VLOOKUP(Таблица1[[#This Row],[Order ID]],Таблица4[],2,FALSE),"")</f>
        <v/>
      </c>
      <c r="X5690" s="19">
        <f>NOT(IFERROR(VLOOKUP(Таблица1[[#This Row],[Order ID]],Таблица4[],2,FALSE),0))*1</f>
        <v>1</v>
      </c>
      <c r="Y5690" s="19">
        <f>IF(SUMPRODUCT(($F$2:$F5690=F5690)*1)&gt;1,0,1)</f>
        <v>0</v>
      </c>
    </row>
    <row r="5691" spans="1:25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9" t="str">
        <f>VLOOKUP(Таблица1[[#This Row],[Region]],Таблица5[],2,FALSE)</f>
        <v>Kelly Williams</v>
      </c>
      <c r="W5691" s="19" t="str">
        <f>IFERROR(VLOOKUP(Таблица1[[#This Row],[Order ID]],Таблица4[],2,FALSE),"")</f>
        <v/>
      </c>
      <c r="X5691" s="19">
        <f>NOT(IFERROR(VLOOKUP(Таблица1[[#This Row],[Order ID]],Таблица4[],2,FALSE),0))*1</f>
        <v>1</v>
      </c>
      <c r="Y5691" s="19">
        <f>IF(SUMPRODUCT(($F$2:$F5691=F5691)*1)&gt;1,0,1)</f>
        <v>0</v>
      </c>
    </row>
    <row r="5692" spans="1:25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9" t="str">
        <f>VLOOKUP(Таблица1[[#This Row],[Region]],Таблица5[],2,FALSE)</f>
        <v>Chuck Magee</v>
      </c>
      <c r="W5692" s="19" t="str">
        <f>IFERROR(VLOOKUP(Таблица1[[#This Row],[Order ID]],Таблица4[],2,FALSE),"")</f>
        <v/>
      </c>
      <c r="X5692" s="19">
        <f>NOT(IFERROR(VLOOKUP(Таблица1[[#This Row],[Order ID]],Таблица4[],2,FALSE),0))*1</f>
        <v>1</v>
      </c>
      <c r="Y5692" s="19">
        <f>IF(SUMPRODUCT(($F$2:$F5692=F5692)*1)&gt;1,0,1)</f>
        <v>0</v>
      </c>
    </row>
    <row r="5693" spans="1:25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9" t="str">
        <f>VLOOKUP(Таблица1[[#This Row],[Region]],Таблица5[],2,FALSE)</f>
        <v>Chuck Magee</v>
      </c>
      <c r="W5693" s="19" t="str">
        <f>IFERROR(VLOOKUP(Таблица1[[#This Row],[Order ID]],Таблица4[],2,FALSE),"")</f>
        <v/>
      </c>
      <c r="X5693" s="19">
        <f>NOT(IFERROR(VLOOKUP(Таблица1[[#This Row],[Order ID]],Таблица4[],2,FALSE),0))*1</f>
        <v>1</v>
      </c>
      <c r="Y5693" s="19">
        <f>IF(SUMPRODUCT(($F$2:$F5693=F5693)*1)&gt;1,0,1)</f>
        <v>0</v>
      </c>
    </row>
    <row r="5694" spans="1:25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9" t="str">
        <f>VLOOKUP(Таблица1[[#This Row],[Region]],Таблица5[],2,FALSE)</f>
        <v>Chuck Magee</v>
      </c>
      <c r="W5694" s="19" t="str">
        <f>IFERROR(VLOOKUP(Таблица1[[#This Row],[Order ID]],Таблица4[],2,FALSE),"")</f>
        <v/>
      </c>
      <c r="X5694" s="19">
        <f>NOT(IFERROR(VLOOKUP(Таблица1[[#This Row],[Order ID]],Таблица4[],2,FALSE),0))*1</f>
        <v>1</v>
      </c>
      <c r="Y5694" s="19">
        <f>IF(SUMPRODUCT(($F$2:$F5694=F5694)*1)&gt;1,0,1)</f>
        <v>0</v>
      </c>
    </row>
    <row r="5695" spans="1:25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9" t="str">
        <f>VLOOKUP(Таблица1[[#This Row],[Region]],Таблица5[],2,FALSE)</f>
        <v>Chuck Magee</v>
      </c>
      <c r="W5695" s="19" t="str">
        <f>IFERROR(VLOOKUP(Таблица1[[#This Row],[Order ID]],Таблица4[],2,FALSE),"")</f>
        <v/>
      </c>
      <c r="X5695" s="19">
        <f>NOT(IFERROR(VLOOKUP(Таблица1[[#This Row],[Order ID]],Таблица4[],2,FALSE),0))*1</f>
        <v>1</v>
      </c>
      <c r="Y5695" s="19">
        <f>IF(SUMPRODUCT(($F$2:$F5695=F5695)*1)&gt;1,0,1)</f>
        <v>0</v>
      </c>
    </row>
    <row r="5696" spans="1:25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9" t="str">
        <f>VLOOKUP(Таблица1[[#This Row],[Region]],Таблица5[],2,FALSE)</f>
        <v>Chuck Magee</v>
      </c>
      <c r="W5696" s="19" t="str">
        <f>IFERROR(VLOOKUP(Таблица1[[#This Row],[Order ID]],Таблица4[],2,FALSE),"")</f>
        <v/>
      </c>
      <c r="X5696" s="19">
        <f>NOT(IFERROR(VLOOKUP(Таблица1[[#This Row],[Order ID]],Таблица4[],2,FALSE),0))*1</f>
        <v>1</v>
      </c>
      <c r="Y5696" s="19">
        <f>IF(SUMPRODUCT(($F$2:$F5696=F5696)*1)&gt;1,0,1)</f>
        <v>0</v>
      </c>
    </row>
    <row r="5697" spans="1:25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9" t="str">
        <f>VLOOKUP(Таблица1[[#This Row],[Region]],Таблица5[],2,FALSE)</f>
        <v>Anna Andreadi</v>
      </c>
      <c r="W5697" s="19" t="str">
        <f>IFERROR(VLOOKUP(Таблица1[[#This Row],[Order ID]],Таблица4[],2,FALSE),"")</f>
        <v/>
      </c>
      <c r="X5697" s="19">
        <f>NOT(IFERROR(VLOOKUP(Таблица1[[#This Row],[Order ID]],Таблица4[],2,FALSE),0))*1</f>
        <v>1</v>
      </c>
      <c r="Y5697" s="19">
        <f>IF(SUMPRODUCT(($F$2:$F5697=F5697)*1)&gt;1,0,1)</f>
        <v>0</v>
      </c>
    </row>
    <row r="5698" spans="1:25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9" t="str">
        <f>VLOOKUP(Таблица1[[#This Row],[Region]],Таблица5[],2,FALSE)</f>
        <v>Kelly Williams</v>
      </c>
      <c r="W5698" s="19" t="str">
        <f>IFERROR(VLOOKUP(Таблица1[[#This Row],[Order ID]],Таблица4[],2,FALSE),"")</f>
        <v/>
      </c>
      <c r="X5698" s="19">
        <f>NOT(IFERROR(VLOOKUP(Таблица1[[#This Row],[Order ID]],Таблица4[],2,FALSE),0))*1</f>
        <v>1</v>
      </c>
      <c r="Y5698" s="19">
        <f>IF(SUMPRODUCT(($F$2:$F5698=F5698)*1)&gt;1,0,1)</f>
        <v>0</v>
      </c>
    </row>
    <row r="5699" spans="1:25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9" t="str">
        <f>VLOOKUP(Таблица1[[#This Row],[Region]],Таблица5[],2,FALSE)</f>
        <v>Kelly Williams</v>
      </c>
      <c r="W5699" s="19" t="str">
        <f>IFERROR(VLOOKUP(Таблица1[[#This Row],[Order ID]],Таблица4[],2,FALSE),"")</f>
        <v/>
      </c>
      <c r="X5699" s="19">
        <f>NOT(IFERROR(VLOOKUP(Таблица1[[#This Row],[Order ID]],Таблица4[],2,FALSE),0))*1</f>
        <v>1</v>
      </c>
      <c r="Y5699" s="19">
        <f>IF(SUMPRODUCT(($F$2:$F5699=F5699)*1)&gt;1,0,1)</f>
        <v>0</v>
      </c>
    </row>
    <row r="5700" spans="1:25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9" t="str">
        <f>VLOOKUP(Таблица1[[#This Row],[Region]],Таблица5[],2,FALSE)</f>
        <v>Kelly Williams</v>
      </c>
      <c r="W5700" s="19" t="str">
        <f>IFERROR(VLOOKUP(Таблица1[[#This Row],[Order ID]],Таблица4[],2,FALSE),"")</f>
        <v/>
      </c>
      <c r="X5700" s="19">
        <f>NOT(IFERROR(VLOOKUP(Таблица1[[#This Row],[Order ID]],Таблица4[],2,FALSE),0))*1</f>
        <v>1</v>
      </c>
      <c r="Y5700" s="19">
        <f>IF(SUMPRODUCT(($F$2:$F5700=F5700)*1)&gt;1,0,1)</f>
        <v>0</v>
      </c>
    </row>
    <row r="5701" spans="1:25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9" t="str">
        <f>VLOOKUP(Таблица1[[#This Row],[Region]],Таблица5[],2,FALSE)</f>
        <v>Anna Andreadi</v>
      </c>
      <c r="W5701" s="19" t="str">
        <f>IFERROR(VLOOKUP(Таблица1[[#This Row],[Order ID]],Таблица4[],2,FALSE),"")</f>
        <v/>
      </c>
      <c r="X5701" s="19">
        <f>NOT(IFERROR(VLOOKUP(Таблица1[[#This Row],[Order ID]],Таблица4[],2,FALSE),0))*1</f>
        <v>1</v>
      </c>
      <c r="Y5701" s="19">
        <f>IF(SUMPRODUCT(($F$2:$F5701=F5701)*1)&gt;1,0,1)</f>
        <v>0</v>
      </c>
    </row>
    <row r="5702" spans="1:25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9" t="str">
        <f>VLOOKUP(Таблица1[[#This Row],[Region]],Таблица5[],2,FALSE)</f>
        <v>Chuck Magee</v>
      </c>
      <c r="W5702" s="19" t="str">
        <f>IFERROR(VLOOKUP(Таблица1[[#This Row],[Order ID]],Таблица4[],2,FALSE),"")</f>
        <v/>
      </c>
      <c r="X5702" s="19">
        <f>NOT(IFERROR(VLOOKUP(Таблица1[[#This Row],[Order ID]],Таблица4[],2,FALSE),0))*1</f>
        <v>1</v>
      </c>
      <c r="Y5702" s="19">
        <f>IF(SUMPRODUCT(($F$2:$F5702=F5702)*1)&gt;1,0,1)</f>
        <v>0</v>
      </c>
    </row>
    <row r="5703" spans="1:25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9" t="str">
        <f>VLOOKUP(Таблица1[[#This Row],[Region]],Таблица5[],2,FALSE)</f>
        <v>Chuck Magee</v>
      </c>
      <c r="W5703" s="19" t="str">
        <f>IFERROR(VLOOKUP(Таблица1[[#This Row],[Order ID]],Таблица4[],2,FALSE),"")</f>
        <v/>
      </c>
      <c r="X5703" s="19">
        <f>NOT(IFERROR(VLOOKUP(Таблица1[[#This Row],[Order ID]],Таблица4[],2,FALSE),0))*1</f>
        <v>1</v>
      </c>
      <c r="Y5703" s="19">
        <f>IF(SUMPRODUCT(($F$2:$F5703=F5703)*1)&gt;1,0,1)</f>
        <v>0</v>
      </c>
    </row>
    <row r="5704" spans="1:25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9" t="str">
        <f>VLOOKUP(Таблица1[[#This Row],[Region]],Таблица5[],2,FALSE)</f>
        <v>Chuck Magee</v>
      </c>
      <c r="W5704" s="19" t="str">
        <f>IFERROR(VLOOKUP(Таблица1[[#This Row],[Order ID]],Таблица4[],2,FALSE),"")</f>
        <v/>
      </c>
      <c r="X5704" s="19">
        <f>NOT(IFERROR(VLOOKUP(Таблица1[[#This Row],[Order ID]],Таблица4[],2,FALSE),0))*1</f>
        <v>1</v>
      </c>
      <c r="Y5704" s="19">
        <f>IF(SUMPRODUCT(($F$2:$F5704=F5704)*1)&gt;1,0,1)</f>
        <v>0</v>
      </c>
    </row>
    <row r="5705" spans="1:25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9" t="str">
        <f>VLOOKUP(Таблица1[[#This Row],[Region]],Таблица5[],2,FALSE)</f>
        <v>Chuck Magee</v>
      </c>
      <c r="W5705" s="19" t="str">
        <f>IFERROR(VLOOKUP(Таблица1[[#This Row],[Order ID]],Таблица4[],2,FALSE),"")</f>
        <v/>
      </c>
      <c r="X5705" s="19">
        <f>NOT(IFERROR(VLOOKUP(Таблица1[[#This Row],[Order ID]],Таблица4[],2,FALSE),0))*1</f>
        <v>1</v>
      </c>
      <c r="Y5705" s="19">
        <f>IF(SUMPRODUCT(($F$2:$F5705=F5705)*1)&gt;1,0,1)</f>
        <v>0</v>
      </c>
    </row>
    <row r="5706" spans="1:25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9" t="str">
        <f>VLOOKUP(Таблица1[[#This Row],[Region]],Таблица5[],2,FALSE)</f>
        <v>Chuck Magee</v>
      </c>
      <c r="W5706" s="19" t="str">
        <f>IFERROR(VLOOKUP(Таблица1[[#This Row],[Order ID]],Таблица4[],2,FALSE),"")</f>
        <v/>
      </c>
      <c r="X5706" s="19">
        <f>NOT(IFERROR(VLOOKUP(Таблица1[[#This Row],[Order ID]],Таблица4[],2,FALSE),0))*1</f>
        <v>1</v>
      </c>
      <c r="Y5706" s="19">
        <f>IF(SUMPRODUCT(($F$2:$F5706=F5706)*1)&gt;1,0,1)</f>
        <v>0</v>
      </c>
    </row>
    <row r="5707" spans="1:25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9" t="str">
        <f>VLOOKUP(Таблица1[[#This Row],[Region]],Таблица5[],2,FALSE)</f>
        <v>Chuck Magee</v>
      </c>
      <c r="W5707" s="19" t="str">
        <f>IFERROR(VLOOKUP(Таблица1[[#This Row],[Order ID]],Таблица4[],2,FALSE),"")</f>
        <v/>
      </c>
      <c r="X5707" s="19">
        <f>NOT(IFERROR(VLOOKUP(Таблица1[[#This Row],[Order ID]],Таблица4[],2,FALSE),0))*1</f>
        <v>1</v>
      </c>
      <c r="Y5707" s="19">
        <f>IF(SUMPRODUCT(($F$2:$F5707=F5707)*1)&gt;1,0,1)</f>
        <v>0</v>
      </c>
    </row>
    <row r="5708" spans="1:25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9" t="str">
        <f>VLOOKUP(Таблица1[[#This Row],[Region]],Таблица5[],2,FALSE)</f>
        <v>Chuck Magee</v>
      </c>
      <c r="W5708" s="19" t="str">
        <f>IFERROR(VLOOKUP(Таблица1[[#This Row],[Order ID]],Таблица4[],2,FALSE),"")</f>
        <v/>
      </c>
      <c r="X5708" s="19">
        <f>NOT(IFERROR(VLOOKUP(Таблица1[[#This Row],[Order ID]],Таблица4[],2,FALSE),0))*1</f>
        <v>1</v>
      </c>
      <c r="Y5708" s="19">
        <f>IF(SUMPRODUCT(($F$2:$F5708=F5708)*1)&gt;1,0,1)</f>
        <v>0</v>
      </c>
    </row>
    <row r="5709" spans="1:25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9" t="str">
        <f>VLOOKUP(Таблица1[[#This Row],[Region]],Таблица5[],2,FALSE)</f>
        <v>Chuck Magee</v>
      </c>
      <c r="W5709" s="19">
        <f>IFERROR(VLOOKUP(Таблица1[[#This Row],[Order ID]],Таблица4[],2,FALSE),"")</f>
        <v>1</v>
      </c>
      <c r="X5709" s="19">
        <f>NOT(IFERROR(VLOOKUP(Таблица1[[#This Row],[Order ID]],Таблица4[],2,FALSE),0))*1</f>
        <v>0</v>
      </c>
      <c r="Y5709" s="19">
        <f>IF(SUMPRODUCT(($F$2:$F5709=F5709)*1)&gt;1,0,1)</f>
        <v>0</v>
      </c>
    </row>
    <row r="5710" spans="1:25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9" t="str">
        <f>VLOOKUP(Таблица1[[#This Row],[Region]],Таблица5[],2,FALSE)</f>
        <v>Chuck Magee</v>
      </c>
      <c r="W5710" s="19">
        <f>IFERROR(VLOOKUP(Таблица1[[#This Row],[Order ID]],Таблица4[],2,FALSE),"")</f>
        <v>1</v>
      </c>
      <c r="X5710" s="19">
        <f>NOT(IFERROR(VLOOKUP(Таблица1[[#This Row],[Order ID]],Таблица4[],2,FALSE),0))*1</f>
        <v>0</v>
      </c>
      <c r="Y5710" s="19">
        <f>IF(SUMPRODUCT(($F$2:$F5710=F5710)*1)&gt;1,0,1)</f>
        <v>0</v>
      </c>
    </row>
    <row r="5711" spans="1:25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9" t="str">
        <f>VLOOKUP(Таблица1[[#This Row],[Region]],Таблица5[],2,FALSE)</f>
        <v>Chuck Magee</v>
      </c>
      <c r="W5711" s="19">
        <f>IFERROR(VLOOKUP(Таблица1[[#This Row],[Order ID]],Таблица4[],2,FALSE),"")</f>
        <v>1</v>
      </c>
      <c r="X5711" s="19">
        <f>NOT(IFERROR(VLOOKUP(Таблица1[[#This Row],[Order ID]],Таблица4[],2,FALSE),0))*1</f>
        <v>0</v>
      </c>
      <c r="Y5711" s="19">
        <f>IF(SUMPRODUCT(($F$2:$F5711=F5711)*1)&gt;1,0,1)</f>
        <v>0</v>
      </c>
    </row>
    <row r="5712" spans="1:25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9" t="str">
        <f>VLOOKUP(Таблица1[[#This Row],[Region]],Таблица5[],2,FALSE)</f>
        <v>Chuck Magee</v>
      </c>
      <c r="W5712" s="19">
        <f>IFERROR(VLOOKUP(Таблица1[[#This Row],[Order ID]],Таблица4[],2,FALSE),"")</f>
        <v>1</v>
      </c>
      <c r="X5712" s="19">
        <f>NOT(IFERROR(VLOOKUP(Таблица1[[#This Row],[Order ID]],Таблица4[],2,FALSE),0))*1</f>
        <v>0</v>
      </c>
      <c r="Y5712" s="19">
        <f>IF(SUMPRODUCT(($F$2:$F5712=F5712)*1)&gt;1,0,1)</f>
        <v>0</v>
      </c>
    </row>
    <row r="5713" spans="1:25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9" t="str">
        <f>VLOOKUP(Таблица1[[#This Row],[Region]],Таблица5[],2,FALSE)</f>
        <v>Chuck Magee</v>
      </c>
      <c r="W5713" s="19">
        <f>IFERROR(VLOOKUP(Таблица1[[#This Row],[Order ID]],Таблица4[],2,FALSE),"")</f>
        <v>1</v>
      </c>
      <c r="X5713" s="19">
        <f>NOT(IFERROR(VLOOKUP(Таблица1[[#This Row],[Order ID]],Таблица4[],2,FALSE),0))*1</f>
        <v>0</v>
      </c>
      <c r="Y5713" s="19">
        <f>IF(SUMPRODUCT(($F$2:$F5713=F5713)*1)&gt;1,0,1)</f>
        <v>0</v>
      </c>
    </row>
    <row r="5714" spans="1:25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9" t="str">
        <f>VLOOKUP(Таблица1[[#This Row],[Region]],Таблица5[],2,FALSE)</f>
        <v>Kelly Williams</v>
      </c>
      <c r="W5714" s="19" t="str">
        <f>IFERROR(VLOOKUP(Таблица1[[#This Row],[Order ID]],Таблица4[],2,FALSE),"")</f>
        <v/>
      </c>
      <c r="X5714" s="19">
        <f>NOT(IFERROR(VLOOKUP(Таблица1[[#This Row],[Order ID]],Таблица4[],2,FALSE),0))*1</f>
        <v>1</v>
      </c>
      <c r="Y5714" s="19">
        <f>IF(SUMPRODUCT(($F$2:$F5714=F5714)*1)&gt;1,0,1)</f>
        <v>0</v>
      </c>
    </row>
    <row r="5715" spans="1:25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9" t="str">
        <f>VLOOKUP(Таблица1[[#This Row],[Region]],Таблица5[],2,FALSE)</f>
        <v>Chuck Magee</v>
      </c>
      <c r="W5715" s="19" t="str">
        <f>IFERROR(VLOOKUP(Таблица1[[#This Row],[Order ID]],Таблица4[],2,FALSE),"")</f>
        <v/>
      </c>
      <c r="X5715" s="19">
        <f>NOT(IFERROR(VLOOKUP(Таблица1[[#This Row],[Order ID]],Таблица4[],2,FALSE),0))*1</f>
        <v>1</v>
      </c>
      <c r="Y5715" s="19">
        <f>IF(SUMPRODUCT(($F$2:$F5715=F5715)*1)&gt;1,0,1)</f>
        <v>0</v>
      </c>
    </row>
    <row r="5716" spans="1:25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9" t="str">
        <f>VLOOKUP(Таблица1[[#This Row],[Region]],Таблица5[],2,FALSE)</f>
        <v>Cassandra Brandow</v>
      </c>
      <c r="W5716" s="19" t="str">
        <f>IFERROR(VLOOKUP(Таблица1[[#This Row],[Order ID]],Таблица4[],2,FALSE),"")</f>
        <v/>
      </c>
      <c r="X5716" s="19">
        <f>NOT(IFERROR(VLOOKUP(Таблица1[[#This Row],[Order ID]],Таблица4[],2,FALSE),0))*1</f>
        <v>1</v>
      </c>
      <c r="Y5716" s="19">
        <f>IF(SUMPRODUCT(($F$2:$F5716=F5716)*1)&gt;1,0,1)</f>
        <v>0</v>
      </c>
    </row>
    <row r="5717" spans="1:25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9" t="str">
        <f>VLOOKUP(Таблица1[[#This Row],[Region]],Таблица5[],2,FALSE)</f>
        <v>Kelly Williams</v>
      </c>
      <c r="W5717" s="19" t="str">
        <f>IFERROR(VLOOKUP(Таблица1[[#This Row],[Order ID]],Таблица4[],2,FALSE),"")</f>
        <v/>
      </c>
      <c r="X5717" s="19">
        <f>NOT(IFERROR(VLOOKUP(Таблица1[[#This Row],[Order ID]],Таблица4[],2,FALSE),0))*1</f>
        <v>1</v>
      </c>
      <c r="Y5717" s="19">
        <f>IF(SUMPRODUCT(($F$2:$F5717=F5717)*1)&gt;1,0,1)</f>
        <v>0</v>
      </c>
    </row>
    <row r="5718" spans="1:25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9" t="str">
        <f>VLOOKUP(Таблица1[[#This Row],[Region]],Таблица5[],2,FALSE)</f>
        <v>Kelly Williams</v>
      </c>
      <c r="W5718" s="19" t="str">
        <f>IFERROR(VLOOKUP(Таблица1[[#This Row],[Order ID]],Таблица4[],2,FALSE),"")</f>
        <v/>
      </c>
      <c r="X5718" s="19">
        <f>NOT(IFERROR(VLOOKUP(Таблица1[[#This Row],[Order ID]],Таблица4[],2,FALSE),0))*1</f>
        <v>1</v>
      </c>
      <c r="Y5718" s="19">
        <f>IF(SUMPRODUCT(($F$2:$F5718=F5718)*1)&gt;1,0,1)</f>
        <v>0</v>
      </c>
    </row>
    <row r="5719" spans="1:25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9" t="str">
        <f>VLOOKUP(Таблица1[[#This Row],[Region]],Таблица5[],2,FALSE)</f>
        <v>Kelly Williams</v>
      </c>
      <c r="W5719" s="19" t="str">
        <f>IFERROR(VLOOKUP(Таблица1[[#This Row],[Order ID]],Таблица4[],2,FALSE),"")</f>
        <v/>
      </c>
      <c r="X5719" s="19">
        <f>NOT(IFERROR(VLOOKUP(Таблица1[[#This Row],[Order ID]],Таблица4[],2,FALSE),0))*1</f>
        <v>1</v>
      </c>
      <c r="Y5719" s="19">
        <f>IF(SUMPRODUCT(($F$2:$F5719=F5719)*1)&gt;1,0,1)</f>
        <v>0</v>
      </c>
    </row>
    <row r="5720" spans="1:25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9" t="str">
        <f>VLOOKUP(Таблица1[[#This Row],[Region]],Таблица5[],2,FALSE)</f>
        <v>Kelly Williams</v>
      </c>
      <c r="W5720" s="19" t="str">
        <f>IFERROR(VLOOKUP(Таблица1[[#This Row],[Order ID]],Таблица4[],2,FALSE),"")</f>
        <v/>
      </c>
      <c r="X5720" s="19">
        <f>NOT(IFERROR(VLOOKUP(Таблица1[[#This Row],[Order ID]],Таблица4[],2,FALSE),0))*1</f>
        <v>1</v>
      </c>
      <c r="Y5720" s="19">
        <f>IF(SUMPRODUCT(($F$2:$F5720=F5720)*1)&gt;1,0,1)</f>
        <v>0</v>
      </c>
    </row>
    <row r="5721" spans="1:25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9" t="str">
        <f>VLOOKUP(Таблица1[[#This Row],[Region]],Таблица5[],2,FALSE)</f>
        <v>Kelly Williams</v>
      </c>
      <c r="W5721" s="19" t="str">
        <f>IFERROR(VLOOKUP(Таблица1[[#This Row],[Order ID]],Таблица4[],2,FALSE),"")</f>
        <v/>
      </c>
      <c r="X5721" s="19">
        <f>NOT(IFERROR(VLOOKUP(Таблица1[[#This Row],[Order ID]],Таблица4[],2,FALSE),0))*1</f>
        <v>1</v>
      </c>
      <c r="Y5721" s="19">
        <f>IF(SUMPRODUCT(($F$2:$F5721=F5721)*1)&gt;1,0,1)</f>
        <v>0</v>
      </c>
    </row>
    <row r="5722" spans="1:25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9" t="str">
        <f>VLOOKUP(Таблица1[[#This Row],[Region]],Таблица5[],2,FALSE)</f>
        <v>Anna Andreadi</v>
      </c>
      <c r="W5722" s="19">
        <f>IFERROR(VLOOKUP(Таблица1[[#This Row],[Order ID]],Таблица4[],2,FALSE),"")</f>
        <v>1</v>
      </c>
      <c r="X5722" s="19">
        <f>NOT(IFERROR(VLOOKUP(Таблица1[[#This Row],[Order ID]],Таблица4[],2,FALSE),0))*1</f>
        <v>0</v>
      </c>
      <c r="Y5722" s="19">
        <f>IF(SUMPRODUCT(($F$2:$F5722=F5722)*1)&gt;1,0,1)</f>
        <v>0</v>
      </c>
    </row>
    <row r="5723" spans="1:25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9" t="str">
        <f>VLOOKUP(Таблица1[[#This Row],[Region]],Таблица5[],2,FALSE)</f>
        <v>Anna Andreadi</v>
      </c>
      <c r="W5723" s="19">
        <f>IFERROR(VLOOKUP(Таблица1[[#This Row],[Order ID]],Таблица4[],2,FALSE),"")</f>
        <v>1</v>
      </c>
      <c r="X5723" s="19">
        <f>NOT(IFERROR(VLOOKUP(Таблица1[[#This Row],[Order ID]],Таблица4[],2,FALSE),0))*1</f>
        <v>0</v>
      </c>
      <c r="Y5723" s="19">
        <f>IF(SUMPRODUCT(($F$2:$F5723=F5723)*1)&gt;1,0,1)</f>
        <v>0</v>
      </c>
    </row>
    <row r="5724" spans="1:25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9" t="str">
        <f>VLOOKUP(Таблица1[[#This Row],[Region]],Таблица5[],2,FALSE)</f>
        <v>Anna Andreadi</v>
      </c>
      <c r="W5724" s="19">
        <f>IFERROR(VLOOKUP(Таблица1[[#This Row],[Order ID]],Таблица4[],2,FALSE),"")</f>
        <v>1</v>
      </c>
      <c r="X5724" s="19">
        <f>NOT(IFERROR(VLOOKUP(Таблица1[[#This Row],[Order ID]],Таблица4[],2,FALSE),0))*1</f>
        <v>0</v>
      </c>
      <c r="Y5724" s="19">
        <f>IF(SUMPRODUCT(($F$2:$F5724=F5724)*1)&gt;1,0,1)</f>
        <v>0</v>
      </c>
    </row>
    <row r="5725" spans="1:25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9" t="str">
        <f>VLOOKUP(Таблица1[[#This Row],[Region]],Таблица5[],2,FALSE)</f>
        <v>Anna Andreadi</v>
      </c>
      <c r="W5725" s="19" t="str">
        <f>IFERROR(VLOOKUP(Таблица1[[#This Row],[Order ID]],Таблица4[],2,FALSE),"")</f>
        <v/>
      </c>
      <c r="X5725" s="19">
        <f>NOT(IFERROR(VLOOKUP(Таблица1[[#This Row],[Order ID]],Таблица4[],2,FALSE),0))*1</f>
        <v>1</v>
      </c>
      <c r="Y5725" s="19">
        <f>IF(SUMPRODUCT(($F$2:$F5725=F5725)*1)&gt;1,0,1)</f>
        <v>0</v>
      </c>
    </row>
    <row r="5726" spans="1:25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9" t="str">
        <f>VLOOKUP(Таблица1[[#This Row],[Region]],Таблица5[],2,FALSE)</f>
        <v>Kelly Williams</v>
      </c>
      <c r="W5726" s="19" t="str">
        <f>IFERROR(VLOOKUP(Таблица1[[#This Row],[Order ID]],Таблица4[],2,FALSE),"")</f>
        <v/>
      </c>
      <c r="X5726" s="19">
        <f>NOT(IFERROR(VLOOKUP(Таблица1[[#This Row],[Order ID]],Таблица4[],2,FALSE),0))*1</f>
        <v>1</v>
      </c>
      <c r="Y5726" s="19">
        <f>IF(SUMPRODUCT(($F$2:$F5726=F5726)*1)&gt;1,0,1)</f>
        <v>0</v>
      </c>
    </row>
    <row r="5727" spans="1:25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9" t="str">
        <f>VLOOKUP(Таблица1[[#This Row],[Region]],Таблица5[],2,FALSE)</f>
        <v>Chuck Magee</v>
      </c>
      <c r="W5727" s="19" t="str">
        <f>IFERROR(VLOOKUP(Таблица1[[#This Row],[Order ID]],Таблица4[],2,FALSE),"")</f>
        <v/>
      </c>
      <c r="X5727" s="19">
        <f>NOT(IFERROR(VLOOKUP(Таблица1[[#This Row],[Order ID]],Таблица4[],2,FALSE),0))*1</f>
        <v>1</v>
      </c>
      <c r="Y5727" s="19">
        <f>IF(SUMPRODUCT(($F$2:$F5727=F5727)*1)&gt;1,0,1)</f>
        <v>0</v>
      </c>
    </row>
    <row r="5728" spans="1:25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9" t="str">
        <f>VLOOKUP(Таблица1[[#This Row],[Region]],Таблица5[],2,FALSE)</f>
        <v>Kelly Williams</v>
      </c>
      <c r="W5728" s="19" t="str">
        <f>IFERROR(VLOOKUP(Таблица1[[#This Row],[Order ID]],Таблица4[],2,FALSE),"")</f>
        <v/>
      </c>
      <c r="X5728" s="19">
        <f>NOT(IFERROR(VLOOKUP(Таблица1[[#This Row],[Order ID]],Таблица4[],2,FALSE),0))*1</f>
        <v>1</v>
      </c>
      <c r="Y5728" s="19">
        <f>IF(SUMPRODUCT(($F$2:$F5728=F5728)*1)&gt;1,0,1)</f>
        <v>0</v>
      </c>
    </row>
    <row r="5729" spans="1:25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9" t="str">
        <f>VLOOKUP(Таблица1[[#This Row],[Region]],Таблица5[],2,FALSE)</f>
        <v>Kelly Williams</v>
      </c>
      <c r="W5729" s="19" t="str">
        <f>IFERROR(VLOOKUP(Таблица1[[#This Row],[Order ID]],Таблица4[],2,FALSE),"")</f>
        <v/>
      </c>
      <c r="X5729" s="19">
        <f>NOT(IFERROR(VLOOKUP(Таблица1[[#This Row],[Order ID]],Таблица4[],2,FALSE),0))*1</f>
        <v>1</v>
      </c>
      <c r="Y5729" s="19">
        <f>IF(SUMPRODUCT(($F$2:$F5729=F5729)*1)&gt;1,0,1)</f>
        <v>0</v>
      </c>
    </row>
    <row r="5730" spans="1:25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9" t="str">
        <f>VLOOKUP(Таблица1[[#This Row],[Region]],Таблица5[],2,FALSE)</f>
        <v>Kelly Williams</v>
      </c>
      <c r="W5730" s="19" t="str">
        <f>IFERROR(VLOOKUP(Таблица1[[#This Row],[Order ID]],Таблица4[],2,FALSE),"")</f>
        <v/>
      </c>
      <c r="X5730" s="19">
        <f>NOT(IFERROR(VLOOKUP(Таблица1[[#This Row],[Order ID]],Таблица4[],2,FALSE),0))*1</f>
        <v>1</v>
      </c>
      <c r="Y5730" s="19">
        <f>IF(SUMPRODUCT(($F$2:$F5730=F5730)*1)&gt;1,0,1)</f>
        <v>0</v>
      </c>
    </row>
    <row r="5731" spans="1:25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9" t="str">
        <f>VLOOKUP(Таблица1[[#This Row],[Region]],Таблица5[],2,FALSE)</f>
        <v>Kelly Williams</v>
      </c>
      <c r="W5731" s="19" t="str">
        <f>IFERROR(VLOOKUP(Таблица1[[#This Row],[Order ID]],Таблица4[],2,FALSE),"")</f>
        <v/>
      </c>
      <c r="X5731" s="19">
        <f>NOT(IFERROR(VLOOKUP(Таблица1[[#This Row],[Order ID]],Таблица4[],2,FALSE),0))*1</f>
        <v>1</v>
      </c>
      <c r="Y5731" s="19">
        <f>IF(SUMPRODUCT(($F$2:$F5731=F5731)*1)&gt;1,0,1)</f>
        <v>0</v>
      </c>
    </row>
    <row r="5732" spans="1:25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9" t="str">
        <f>VLOOKUP(Таблица1[[#This Row],[Region]],Таблица5[],2,FALSE)</f>
        <v>Kelly Williams</v>
      </c>
      <c r="W5732" s="19" t="str">
        <f>IFERROR(VLOOKUP(Таблица1[[#This Row],[Order ID]],Таблица4[],2,FALSE),"")</f>
        <v/>
      </c>
      <c r="X5732" s="19">
        <f>NOT(IFERROR(VLOOKUP(Таблица1[[#This Row],[Order ID]],Таблица4[],2,FALSE),0))*1</f>
        <v>1</v>
      </c>
      <c r="Y5732" s="19">
        <f>IF(SUMPRODUCT(($F$2:$F5732=F5732)*1)&gt;1,0,1)</f>
        <v>0</v>
      </c>
    </row>
    <row r="5733" spans="1:25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9" t="str">
        <f>VLOOKUP(Таблица1[[#This Row],[Region]],Таблица5[],2,FALSE)</f>
        <v>Kelly Williams</v>
      </c>
      <c r="W5733" s="19" t="str">
        <f>IFERROR(VLOOKUP(Таблица1[[#This Row],[Order ID]],Таблица4[],2,FALSE),"")</f>
        <v/>
      </c>
      <c r="X5733" s="19">
        <f>NOT(IFERROR(VLOOKUP(Таблица1[[#This Row],[Order ID]],Таблица4[],2,FALSE),0))*1</f>
        <v>1</v>
      </c>
      <c r="Y5733" s="19">
        <f>IF(SUMPRODUCT(($F$2:$F5733=F5733)*1)&gt;1,0,1)</f>
        <v>0</v>
      </c>
    </row>
    <row r="5734" spans="1:25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9" t="str">
        <f>VLOOKUP(Таблица1[[#This Row],[Region]],Таблица5[],2,FALSE)</f>
        <v>Chuck Magee</v>
      </c>
      <c r="W5734" s="19" t="str">
        <f>IFERROR(VLOOKUP(Таблица1[[#This Row],[Order ID]],Таблица4[],2,FALSE),"")</f>
        <v/>
      </c>
      <c r="X5734" s="19">
        <f>NOT(IFERROR(VLOOKUP(Таблица1[[#This Row],[Order ID]],Таблица4[],2,FALSE),0))*1</f>
        <v>1</v>
      </c>
      <c r="Y5734" s="19">
        <f>IF(SUMPRODUCT(($F$2:$F5734=F5734)*1)&gt;1,0,1)</f>
        <v>0</v>
      </c>
    </row>
    <row r="5735" spans="1:25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9" t="str">
        <f>VLOOKUP(Таблица1[[#This Row],[Region]],Таблица5[],2,FALSE)</f>
        <v>Chuck Magee</v>
      </c>
      <c r="W5735" s="19" t="str">
        <f>IFERROR(VLOOKUP(Таблица1[[#This Row],[Order ID]],Таблица4[],2,FALSE),"")</f>
        <v/>
      </c>
      <c r="X5735" s="19">
        <f>NOT(IFERROR(VLOOKUP(Таблица1[[#This Row],[Order ID]],Таблица4[],2,FALSE),0))*1</f>
        <v>1</v>
      </c>
      <c r="Y5735" s="19">
        <f>IF(SUMPRODUCT(($F$2:$F5735=F5735)*1)&gt;1,0,1)</f>
        <v>0</v>
      </c>
    </row>
    <row r="5736" spans="1:25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9" t="str">
        <f>VLOOKUP(Таблица1[[#This Row],[Region]],Таблица5[],2,FALSE)</f>
        <v>Chuck Magee</v>
      </c>
      <c r="W5736" s="19" t="str">
        <f>IFERROR(VLOOKUP(Таблица1[[#This Row],[Order ID]],Таблица4[],2,FALSE),"")</f>
        <v/>
      </c>
      <c r="X5736" s="19">
        <f>NOT(IFERROR(VLOOKUP(Таблица1[[#This Row],[Order ID]],Таблица4[],2,FALSE),0))*1</f>
        <v>1</v>
      </c>
      <c r="Y5736" s="19">
        <f>IF(SUMPRODUCT(($F$2:$F5736=F5736)*1)&gt;1,0,1)</f>
        <v>0</v>
      </c>
    </row>
    <row r="5737" spans="1:25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9" t="str">
        <f>VLOOKUP(Таблица1[[#This Row],[Region]],Таблица5[],2,FALSE)</f>
        <v>Chuck Magee</v>
      </c>
      <c r="W5737" s="19" t="str">
        <f>IFERROR(VLOOKUP(Таблица1[[#This Row],[Order ID]],Таблица4[],2,FALSE),"")</f>
        <v/>
      </c>
      <c r="X5737" s="19">
        <f>NOT(IFERROR(VLOOKUP(Таблица1[[#This Row],[Order ID]],Таблица4[],2,FALSE),0))*1</f>
        <v>1</v>
      </c>
      <c r="Y5737" s="19">
        <f>IF(SUMPRODUCT(($F$2:$F5737=F5737)*1)&gt;1,0,1)</f>
        <v>0</v>
      </c>
    </row>
    <row r="5738" spans="1:25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9" t="str">
        <f>VLOOKUP(Таблица1[[#This Row],[Region]],Таблица5[],2,FALSE)</f>
        <v>Anna Andreadi</v>
      </c>
      <c r="W5738" s="19">
        <f>IFERROR(VLOOKUP(Таблица1[[#This Row],[Order ID]],Таблица4[],2,FALSE),"")</f>
        <v>1</v>
      </c>
      <c r="X5738" s="19">
        <f>NOT(IFERROR(VLOOKUP(Таблица1[[#This Row],[Order ID]],Таблица4[],2,FALSE),0))*1</f>
        <v>0</v>
      </c>
      <c r="Y5738" s="19">
        <f>IF(SUMPRODUCT(($F$2:$F5738=F5738)*1)&gt;1,0,1)</f>
        <v>0</v>
      </c>
    </row>
    <row r="5739" spans="1:25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9" t="str">
        <f>VLOOKUP(Таблица1[[#This Row],[Region]],Таблица5[],2,FALSE)</f>
        <v>Anna Andreadi</v>
      </c>
      <c r="W5739" s="19">
        <f>IFERROR(VLOOKUP(Таблица1[[#This Row],[Order ID]],Таблица4[],2,FALSE),"")</f>
        <v>1</v>
      </c>
      <c r="X5739" s="19">
        <f>NOT(IFERROR(VLOOKUP(Таблица1[[#This Row],[Order ID]],Таблица4[],2,FALSE),0))*1</f>
        <v>0</v>
      </c>
      <c r="Y5739" s="19">
        <f>IF(SUMPRODUCT(($F$2:$F5739=F5739)*1)&gt;1,0,1)</f>
        <v>0</v>
      </c>
    </row>
    <row r="5740" spans="1:25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9" t="str">
        <f>VLOOKUP(Таблица1[[#This Row],[Region]],Таблица5[],2,FALSE)</f>
        <v>Anna Andreadi</v>
      </c>
      <c r="W5740" s="19" t="str">
        <f>IFERROR(VLOOKUP(Таблица1[[#This Row],[Order ID]],Таблица4[],2,FALSE),"")</f>
        <v/>
      </c>
      <c r="X5740" s="19">
        <f>NOT(IFERROR(VLOOKUP(Таблица1[[#This Row],[Order ID]],Таблица4[],2,FALSE),0))*1</f>
        <v>1</v>
      </c>
      <c r="Y5740" s="19">
        <f>IF(SUMPRODUCT(($F$2:$F5740=F5740)*1)&gt;1,0,1)</f>
        <v>0</v>
      </c>
    </row>
    <row r="5741" spans="1:25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9" t="str">
        <f>VLOOKUP(Таблица1[[#This Row],[Region]],Таблица5[],2,FALSE)</f>
        <v>Anna Andreadi</v>
      </c>
      <c r="W5741" s="19">
        <f>IFERROR(VLOOKUP(Таблица1[[#This Row],[Order ID]],Таблица4[],2,FALSE),"")</f>
        <v>1</v>
      </c>
      <c r="X5741" s="19">
        <f>NOT(IFERROR(VLOOKUP(Таблица1[[#This Row],[Order ID]],Таблица4[],2,FALSE),0))*1</f>
        <v>0</v>
      </c>
      <c r="Y5741" s="19">
        <f>IF(SUMPRODUCT(($F$2:$F5741=F5741)*1)&gt;1,0,1)</f>
        <v>0</v>
      </c>
    </row>
    <row r="5742" spans="1:25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9" t="str">
        <f>VLOOKUP(Таблица1[[#This Row],[Region]],Таблица5[],2,FALSE)</f>
        <v>Anna Andreadi</v>
      </c>
      <c r="W5742" s="19">
        <f>IFERROR(VLOOKUP(Таблица1[[#This Row],[Order ID]],Таблица4[],2,FALSE),"")</f>
        <v>1</v>
      </c>
      <c r="X5742" s="19">
        <f>NOT(IFERROR(VLOOKUP(Таблица1[[#This Row],[Order ID]],Таблица4[],2,FALSE),0))*1</f>
        <v>0</v>
      </c>
      <c r="Y5742" s="19">
        <f>IF(SUMPRODUCT(($F$2:$F5742=F5742)*1)&gt;1,0,1)</f>
        <v>0</v>
      </c>
    </row>
    <row r="5743" spans="1:25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9" t="str">
        <f>VLOOKUP(Таблица1[[#This Row],[Region]],Таблица5[],2,FALSE)</f>
        <v>Anna Andreadi</v>
      </c>
      <c r="W5743" s="19">
        <f>IFERROR(VLOOKUP(Таблица1[[#This Row],[Order ID]],Таблица4[],2,FALSE),"")</f>
        <v>1</v>
      </c>
      <c r="X5743" s="19">
        <f>NOT(IFERROR(VLOOKUP(Таблица1[[#This Row],[Order ID]],Таблица4[],2,FALSE),0))*1</f>
        <v>0</v>
      </c>
      <c r="Y5743" s="19">
        <f>IF(SUMPRODUCT(($F$2:$F5743=F5743)*1)&gt;1,0,1)</f>
        <v>0</v>
      </c>
    </row>
    <row r="5744" spans="1:25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9" t="str">
        <f>VLOOKUP(Таблица1[[#This Row],[Region]],Таблица5[],2,FALSE)</f>
        <v>Anna Andreadi</v>
      </c>
      <c r="W5744" s="19">
        <f>IFERROR(VLOOKUP(Таблица1[[#This Row],[Order ID]],Таблица4[],2,FALSE),"")</f>
        <v>1</v>
      </c>
      <c r="X5744" s="19">
        <f>NOT(IFERROR(VLOOKUP(Таблица1[[#This Row],[Order ID]],Таблица4[],2,FALSE),0))*1</f>
        <v>0</v>
      </c>
      <c r="Y5744" s="19">
        <f>IF(SUMPRODUCT(($F$2:$F5744=F5744)*1)&gt;1,0,1)</f>
        <v>0</v>
      </c>
    </row>
    <row r="5745" spans="1:25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9" t="str">
        <f>VLOOKUP(Таблица1[[#This Row],[Region]],Таблица5[],2,FALSE)</f>
        <v>Anna Andreadi</v>
      </c>
      <c r="W5745" s="19">
        <f>IFERROR(VLOOKUP(Таблица1[[#This Row],[Order ID]],Таблица4[],2,FALSE),"")</f>
        <v>1</v>
      </c>
      <c r="X5745" s="19">
        <f>NOT(IFERROR(VLOOKUP(Таблица1[[#This Row],[Order ID]],Таблица4[],2,FALSE),0))*1</f>
        <v>0</v>
      </c>
      <c r="Y5745" s="19">
        <f>IF(SUMPRODUCT(($F$2:$F5745=F5745)*1)&gt;1,0,1)</f>
        <v>0</v>
      </c>
    </row>
    <row r="5746" spans="1:25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9" t="str">
        <f>VLOOKUP(Таблица1[[#This Row],[Region]],Таблица5[],2,FALSE)</f>
        <v>Anna Andreadi</v>
      </c>
      <c r="W5746" s="19">
        <f>IFERROR(VLOOKUP(Таблица1[[#This Row],[Order ID]],Таблица4[],2,FALSE),"")</f>
        <v>1</v>
      </c>
      <c r="X5746" s="19">
        <f>NOT(IFERROR(VLOOKUP(Таблица1[[#This Row],[Order ID]],Таблица4[],2,FALSE),0))*1</f>
        <v>0</v>
      </c>
      <c r="Y5746" s="19">
        <f>IF(SUMPRODUCT(($F$2:$F5746=F5746)*1)&gt;1,0,1)</f>
        <v>0</v>
      </c>
    </row>
    <row r="5747" spans="1:25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9" t="str">
        <f>VLOOKUP(Таблица1[[#This Row],[Region]],Таблица5[],2,FALSE)</f>
        <v>Anna Andreadi</v>
      </c>
      <c r="W5747" s="19">
        <f>IFERROR(VLOOKUP(Таблица1[[#This Row],[Order ID]],Таблица4[],2,FALSE),"")</f>
        <v>1</v>
      </c>
      <c r="X5747" s="19">
        <f>NOT(IFERROR(VLOOKUP(Таблица1[[#This Row],[Order ID]],Таблица4[],2,FALSE),0))*1</f>
        <v>0</v>
      </c>
      <c r="Y5747" s="19">
        <f>IF(SUMPRODUCT(($F$2:$F5747=F5747)*1)&gt;1,0,1)</f>
        <v>0</v>
      </c>
    </row>
    <row r="5748" spans="1:25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9" t="str">
        <f>VLOOKUP(Таблица1[[#This Row],[Region]],Таблица5[],2,FALSE)</f>
        <v>Cassandra Brandow</v>
      </c>
      <c r="W5748" s="19" t="str">
        <f>IFERROR(VLOOKUP(Таблица1[[#This Row],[Order ID]],Таблица4[],2,FALSE),"")</f>
        <v/>
      </c>
      <c r="X5748" s="19">
        <f>NOT(IFERROR(VLOOKUP(Таблица1[[#This Row],[Order ID]],Таблица4[],2,FALSE),0))*1</f>
        <v>1</v>
      </c>
      <c r="Y5748" s="19">
        <f>IF(SUMPRODUCT(($F$2:$F5748=F5748)*1)&gt;1,0,1)</f>
        <v>0</v>
      </c>
    </row>
    <row r="5749" spans="1:25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9" t="str">
        <f>VLOOKUP(Таблица1[[#This Row],[Region]],Таблица5[],2,FALSE)</f>
        <v>Cassandra Brandow</v>
      </c>
      <c r="W5749" s="19" t="str">
        <f>IFERROR(VLOOKUP(Таблица1[[#This Row],[Order ID]],Таблица4[],2,FALSE),"")</f>
        <v/>
      </c>
      <c r="X5749" s="19">
        <f>NOT(IFERROR(VLOOKUP(Таблица1[[#This Row],[Order ID]],Таблица4[],2,FALSE),0))*1</f>
        <v>1</v>
      </c>
      <c r="Y5749" s="19">
        <f>IF(SUMPRODUCT(($F$2:$F5749=F5749)*1)&gt;1,0,1)</f>
        <v>0</v>
      </c>
    </row>
    <row r="5750" spans="1:25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9" t="str">
        <f>VLOOKUP(Таблица1[[#This Row],[Region]],Таблица5[],2,FALSE)</f>
        <v>Cassandra Brandow</v>
      </c>
      <c r="W5750" s="19" t="str">
        <f>IFERROR(VLOOKUP(Таблица1[[#This Row],[Order ID]],Таблица4[],2,FALSE),"")</f>
        <v/>
      </c>
      <c r="X5750" s="19">
        <f>NOT(IFERROR(VLOOKUP(Таблица1[[#This Row],[Order ID]],Таблица4[],2,FALSE),0))*1</f>
        <v>1</v>
      </c>
      <c r="Y5750" s="19">
        <f>IF(SUMPRODUCT(($F$2:$F5750=F5750)*1)&gt;1,0,1)</f>
        <v>0</v>
      </c>
    </row>
    <row r="5751" spans="1:25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9" t="str">
        <f>VLOOKUP(Таблица1[[#This Row],[Region]],Таблица5[],2,FALSE)</f>
        <v>Chuck Magee</v>
      </c>
      <c r="W5751" s="19" t="str">
        <f>IFERROR(VLOOKUP(Таблица1[[#This Row],[Order ID]],Таблица4[],2,FALSE),"")</f>
        <v/>
      </c>
      <c r="X5751" s="19">
        <f>NOT(IFERROR(VLOOKUP(Таблица1[[#This Row],[Order ID]],Таблица4[],2,FALSE),0))*1</f>
        <v>1</v>
      </c>
      <c r="Y5751" s="19">
        <f>IF(SUMPRODUCT(($F$2:$F5751=F5751)*1)&gt;1,0,1)</f>
        <v>0</v>
      </c>
    </row>
    <row r="5752" spans="1:25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9" t="str">
        <f>VLOOKUP(Таблица1[[#This Row],[Region]],Таблица5[],2,FALSE)</f>
        <v>Kelly Williams</v>
      </c>
      <c r="W5752" s="19" t="str">
        <f>IFERROR(VLOOKUP(Таблица1[[#This Row],[Order ID]],Таблица4[],2,FALSE),"")</f>
        <v/>
      </c>
      <c r="X5752" s="19">
        <f>NOT(IFERROR(VLOOKUP(Таблица1[[#This Row],[Order ID]],Таблица4[],2,FALSE),0))*1</f>
        <v>1</v>
      </c>
      <c r="Y5752" s="19">
        <f>IF(SUMPRODUCT(($F$2:$F5752=F5752)*1)&gt;1,0,1)</f>
        <v>0</v>
      </c>
    </row>
    <row r="5753" spans="1:25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9" t="str">
        <f>VLOOKUP(Таблица1[[#This Row],[Region]],Таблица5[],2,FALSE)</f>
        <v>Anna Andreadi</v>
      </c>
      <c r="W5753" s="19" t="str">
        <f>IFERROR(VLOOKUP(Таблица1[[#This Row],[Order ID]],Таблица4[],2,FALSE),"")</f>
        <v/>
      </c>
      <c r="X5753" s="19">
        <f>NOT(IFERROR(VLOOKUP(Таблица1[[#This Row],[Order ID]],Таблица4[],2,FALSE),0))*1</f>
        <v>1</v>
      </c>
      <c r="Y5753" s="19">
        <f>IF(SUMPRODUCT(($F$2:$F5753=F5753)*1)&gt;1,0,1)</f>
        <v>0</v>
      </c>
    </row>
    <row r="5754" spans="1:25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9" t="str">
        <f>VLOOKUP(Таблица1[[#This Row],[Region]],Таблица5[],2,FALSE)</f>
        <v>Anna Andreadi</v>
      </c>
      <c r="W5754" s="19" t="str">
        <f>IFERROR(VLOOKUP(Таблица1[[#This Row],[Order ID]],Таблица4[],2,FALSE),"")</f>
        <v/>
      </c>
      <c r="X5754" s="19">
        <f>NOT(IFERROR(VLOOKUP(Таблица1[[#This Row],[Order ID]],Таблица4[],2,FALSE),0))*1</f>
        <v>1</v>
      </c>
      <c r="Y5754" s="19">
        <f>IF(SUMPRODUCT(($F$2:$F5754=F5754)*1)&gt;1,0,1)</f>
        <v>0</v>
      </c>
    </row>
    <row r="5755" spans="1:25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9" t="str">
        <f>VLOOKUP(Таблица1[[#This Row],[Region]],Таблица5[],2,FALSE)</f>
        <v>Cassandra Brandow</v>
      </c>
      <c r="W5755" s="19" t="str">
        <f>IFERROR(VLOOKUP(Таблица1[[#This Row],[Order ID]],Таблица4[],2,FALSE),"")</f>
        <v/>
      </c>
      <c r="X5755" s="19">
        <f>NOT(IFERROR(VLOOKUP(Таблица1[[#This Row],[Order ID]],Таблица4[],2,FALSE),0))*1</f>
        <v>1</v>
      </c>
      <c r="Y5755" s="19">
        <f>IF(SUMPRODUCT(($F$2:$F5755=F5755)*1)&gt;1,0,1)</f>
        <v>0</v>
      </c>
    </row>
    <row r="5756" spans="1:25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9" t="str">
        <f>VLOOKUP(Таблица1[[#This Row],[Region]],Таблица5[],2,FALSE)</f>
        <v>Cassandra Brandow</v>
      </c>
      <c r="W5756" s="19" t="str">
        <f>IFERROR(VLOOKUP(Таблица1[[#This Row],[Order ID]],Таблица4[],2,FALSE),"")</f>
        <v/>
      </c>
      <c r="X5756" s="19">
        <f>NOT(IFERROR(VLOOKUP(Таблица1[[#This Row],[Order ID]],Таблица4[],2,FALSE),0))*1</f>
        <v>1</v>
      </c>
      <c r="Y5756" s="19">
        <f>IF(SUMPRODUCT(($F$2:$F5756=F5756)*1)&gt;1,0,1)</f>
        <v>0</v>
      </c>
    </row>
    <row r="5757" spans="1:25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9" t="str">
        <f>VLOOKUP(Таблица1[[#This Row],[Region]],Таблица5[],2,FALSE)</f>
        <v>Kelly Williams</v>
      </c>
      <c r="W5757" s="19" t="str">
        <f>IFERROR(VLOOKUP(Таблица1[[#This Row],[Order ID]],Таблица4[],2,FALSE),"")</f>
        <v/>
      </c>
      <c r="X5757" s="19">
        <f>NOT(IFERROR(VLOOKUP(Таблица1[[#This Row],[Order ID]],Таблица4[],2,FALSE),0))*1</f>
        <v>1</v>
      </c>
      <c r="Y5757" s="19">
        <f>IF(SUMPRODUCT(($F$2:$F5757=F5757)*1)&gt;1,0,1)</f>
        <v>0</v>
      </c>
    </row>
    <row r="5758" spans="1:25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9" t="str">
        <f>VLOOKUP(Таблица1[[#This Row],[Region]],Таблица5[],2,FALSE)</f>
        <v>Kelly Williams</v>
      </c>
      <c r="W5758" s="19" t="str">
        <f>IFERROR(VLOOKUP(Таблица1[[#This Row],[Order ID]],Таблица4[],2,FALSE),"")</f>
        <v/>
      </c>
      <c r="X5758" s="19">
        <f>NOT(IFERROR(VLOOKUP(Таблица1[[#This Row],[Order ID]],Таблица4[],2,FALSE),0))*1</f>
        <v>1</v>
      </c>
      <c r="Y5758" s="19">
        <f>IF(SUMPRODUCT(($F$2:$F5758=F5758)*1)&gt;1,0,1)</f>
        <v>0</v>
      </c>
    </row>
    <row r="5759" spans="1:25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9" t="str">
        <f>VLOOKUP(Таблица1[[#This Row],[Region]],Таблица5[],2,FALSE)</f>
        <v>Cassandra Brandow</v>
      </c>
      <c r="W5759" s="19" t="str">
        <f>IFERROR(VLOOKUP(Таблица1[[#This Row],[Order ID]],Таблица4[],2,FALSE),"")</f>
        <v/>
      </c>
      <c r="X5759" s="19">
        <f>NOT(IFERROR(VLOOKUP(Таблица1[[#This Row],[Order ID]],Таблица4[],2,FALSE),0))*1</f>
        <v>1</v>
      </c>
      <c r="Y5759" s="19">
        <f>IF(SUMPRODUCT(($F$2:$F5759=F5759)*1)&gt;1,0,1)</f>
        <v>1</v>
      </c>
    </row>
    <row r="5760" spans="1:25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9" t="str">
        <f>VLOOKUP(Таблица1[[#This Row],[Region]],Таблица5[],2,FALSE)</f>
        <v>Cassandra Brandow</v>
      </c>
      <c r="W5760" s="19" t="str">
        <f>IFERROR(VLOOKUP(Таблица1[[#This Row],[Order ID]],Таблица4[],2,FALSE),"")</f>
        <v/>
      </c>
      <c r="X5760" s="19">
        <f>NOT(IFERROR(VLOOKUP(Таблица1[[#This Row],[Order ID]],Таблица4[],2,FALSE),0))*1</f>
        <v>1</v>
      </c>
      <c r="Y5760" s="19">
        <f>IF(SUMPRODUCT(($F$2:$F5760=F5760)*1)&gt;1,0,1)</f>
        <v>0</v>
      </c>
    </row>
    <row r="5761" spans="1:25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9" t="str">
        <f>VLOOKUP(Таблица1[[#This Row],[Region]],Таблица5[],2,FALSE)</f>
        <v>Anna Andreadi</v>
      </c>
      <c r="W5761" s="19">
        <f>IFERROR(VLOOKUP(Таблица1[[#This Row],[Order ID]],Таблица4[],2,FALSE),"")</f>
        <v>1</v>
      </c>
      <c r="X5761" s="19">
        <f>NOT(IFERROR(VLOOKUP(Таблица1[[#This Row],[Order ID]],Таблица4[],2,FALSE),0))*1</f>
        <v>0</v>
      </c>
      <c r="Y5761" s="19">
        <f>IF(SUMPRODUCT(($F$2:$F5761=F5761)*1)&gt;1,0,1)</f>
        <v>0</v>
      </c>
    </row>
    <row r="5762" spans="1:25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9" t="str">
        <f>VLOOKUP(Таблица1[[#This Row],[Region]],Таблица5[],2,FALSE)</f>
        <v>Anna Andreadi</v>
      </c>
      <c r="W5762" s="19">
        <f>IFERROR(VLOOKUP(Таблица1[[#This Row],[Order ID]],Таблица4[],2,FALSE),"")</f>
        <v>1</v>
      </c>
      <c r="X5762" s="19">
        <f>NOT(IFERROR(VLOOKUP(Таблица1[[#This Row],[Order ID]],Таблица4[],2,FALSE),0))*1</f>
        <v>0</v>
      </c>
      <c r="Y5762" s="19">
        <f>IF(SUMPRODUCT(($F$2:$F5762=F5762)*1)&gt;1,0,1)</f>
        <v>0</v>
      </c>
    </row>
    <row r="5763" spans="1:25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9" t="str">
        <f>VLOOKUP(Таблица1[[#This Row],[Region]],Таблица5[],2,FALSE)</f>
        <v>Anna Andreadi</v>
      </c>
      <c r="W5763" s="19" t="str">
        <f>IFERROR(VLOOKUP(Таблица1[[#This Row],[Order ID]],Таблица4[],2,FALSE),"")</f>
        <v/>
      </c>
      <c r="X5763" s="19">
        <f>NOT(IFERROR(VLOOKUP(Таблица1[[#This Row],[Order ID]],Таблица4[],2,FALSE),0))*1</f>
        <v>1</v>
      </c>
      <c r="Y5763" s="19">
        <f>IF(SUMPRODUCT(($F$2:$F5763=F5763)*1)&gt;1,0,1)</f>
        <v>0</v>
      </c>
    </row>
    <row r="5764" spans="1:25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9" t="str">
        <f>VLOOKUP(Таблица1[[#This Row],[Region]],Таблица5[],2,FALSE)</f>
        <v>Anna Andreadi</v>
      </c>
      <c r="W5764" s="19" t="str">
        <f>IFERROR(VLOOKUP(Таблица1[[#This Row],[Order ID]],Таблица4[],2,FALSE),"")</f>
        <v/>
      </c>
      <c r="X5764" s="19">
        <f>NOT(IFERROR(VLOOKUP(Таблица1[[#This Row],[Order ID]],Таблица4[],2,FALSE),0))*1</f>
        <v>1</v>
      </c>
      <c r="Y5764" s="19">
        <f>IF(SUMPRODUCT(($F$2:$F5764=F5764)*1)&gt;1,0,1)</f>
        <v>0</v>
      </c>
    </row>
    <row r="5765" spans="1:25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9" t="str">
        <f>VLOOKUP(Таблица1[[#This Row],[Region]],Таблица5[],2,FALSE)</f>
        <v>Chuck Magee</v>
      </c>
      <c r="W5765" s="19" t="str">
        <f>IFERROR(VLOOKUP(Таблица1[[#This Row],[Order ID]],Таблица4[],2,FALSE),"")</f>
        <v/>
      </c>
      <c r="X5765" s="19">
        <f>NOT(IFERROR(VLOOKUP(Таблица1[[#This Row],[Order ID]],Таблица4[],2,FALSE),0))*1</f>
        <v>1</v>
      </c>
      <c r="Y5765" s="19">
        <f>IF(SUMPRODUCT(($F$2:$F5765=F5765)*1)&gt;1,0,1)</f>
        <v>0</v>
      </c>
    </row>
    <row r="5766" spans="1:25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9" t="str">
        <f>VLOOKUP(Таблица1[[#This Row],[Region]],Таблица5[],2,FALSE)</f>
        <v>Anna Andreadi</v>
      </c>
      <c r="W5766" s="19" t="str">
        <f>IFERROR(VLOOKUP(Таблица1[[#This Row],[Order ID]],Таблица4[],2,FALSE),"")</f>
        <v/>
      </c>
      <c r="X5766" s="19">
        <f>NOT(IFERROR(VLOOKUP(Таблица1[[#This Row],[Order ID]],Таблица4[],2,FALSE),0))*1</f>
        <v>1</v>
      </c>
      <c r="Y5766" s="19">
        <f>IF(SUMPRODUCT(($F$2:$F5766=F5766)*1)&gt;1,0,1)</f>
        <v>0</v>
      </c>
    </row>
    <row r="5767" spans="1:25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9" t="str">
        <f>VLOOKUP(Таблица1[[#This Row],[Region]],Таблица5[],2,FALSE)</f>
        <v>Anna Andreadi</v>
      </c>
      <c r="W5767" s="19" t="str">
        <f>IFERROR(VLOOKUP(Таблица1[[#This Row],[Order ID]],Таблица4[],2,FALSE),"")</f>
        <v/>
      </c>
      <c r="X5767" s="19">
        <f>NOT(IFERROR(VLOOKUP(Таблица1[[#This Row],[Order ID]],Таблица4[],2,FALSE),0))*1</f>
        <v>1</v>
      </c>
      <c r="Y5767" s="19">
        <f>IF(SUMPRODUCT(($F$2:$F5767=F5767)*1)&gt;1,0,1)</f>
        <v>0</v>
      </c>
    </row>
    <row r="5768" spans="1:25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9" t="str">
        <f>VLOOKUP(Таблица1[[#This Row],[Region]],Таблица5[],2,FALSE)</f>
        <v>Kelly Williams</v>
      </c>
      <c r="W5768" s="19" t="str">
        <f>IFERROR(VLOOKUP(Таблица1[[#This Row],[Order ID]],Таблица4[],2,FALSE),"")</f>
        <v/>
      </c>
      <c r="X5768" s="19">
        <f>NOT(IFERROR(VLOOKUP(Таблица1[[#This Row],[Order ID]],Таблица4[],2,FALSE),0))*1</f>
        <v>1</v>
      </c>
      <c r="Y5768" s="19">
        <f>IF(SUMPRODUCT(($F$2:$F5768=F5768)*1)&gt;1,0,1)</f>
        <v>0</v>
      </c>
    </row>
    <row r="5769" spans="1:25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9" t="str">
        <f>VLOOKUP(Таблица1[[#This Row],[Region]],Таблица5[],2,FALSE)</f>
        <v>Kelly Williams</v>
      </c>
      <c r="W5769" s="19" t="str">
        <f>IFERROR(VLOOKUP(Таблица1[[#This Row],[Order ID]],Таблица4[],2,FALSE),"")</f>
        <v/>
      </c>
      <c r="X5769" s="19">
        <f>NOT(IFERROR(VLOOKUP(Таблица1[[#This Row],[Order ID]],Таблица4[],2,FALSE),0))*1</f>
        <v>1</v>
      </c>
      <c r="Y5769" s="19">
        <f>IF(SUMPRODUCT(($F$2:$F5769=F5769)*1)&gt;1,0,1)</f>
        <v>0</v>
      </c>
    </row>
    <row r="5770" spans="1:25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9" t="str">
        <f>VLOOKUP(Таблица1[[#This Row],[Region]],Таблица5[],2,FALSE)</f>
        <v>Chuck Magee</v>
      </c>
      <c r="W5770" s="19" t="str">
        <f>IFERROR(VLOOKUP(Таблица1[[#This Row],[Order ID]],Таблица4[],2,FALSE),"")</f>
        <v/>
      </c>
      <c r="X5770" s="19">
        <f>NOT(IFERROR(VLOOKUP(Таблица1[[#This Row],[Order ID]],Таблица4[],2,FALSE),0))*1</f>
        <v>1</v>
      </c>
      <c r="Y5770" s="19">
        <f>IF(SUMPRODUCT(($F$2:$F5770=F5770)*1)&gt;1,0,1)</f>
        <v>0</v>
      </c>
    </row>
    <row r="5771" spans="1:25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9" t="str">
        <f>VLOOKUP(Таблица1[[#This Row],[Region]],Таблица5[],2,FALSE)</f>
        <v>Chuck Magee</v>
      </c>
      <c r="W5771" s="19" t="str">
        <f>IFERROR(VLOOKUP(Таблица1[[#This Row],[Order ID]],Таблица4[],2,FALSE),"")</f>
        <v/>
      </c>
      <c r="X5771" s="19">
        <f>NOT(IFERROR(VLOOKUP(Таблица1[[#This Row],[Order ID]],Таблица4[],2,FALSE),0))*1</f>
        <v>1</v>
      </c>
      <c r="Y5771" s="19">
        <f>IF(SUMPRODUCT(($F$2:$F5771=F5771)*1)&gt;1,0,1)</f>
        <v>0</v>
      </c>
    </row>
    <row r="5772" spans="1:25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9" t="str">
        <f>VLOOKUP(Таблица1[[#This Row],[Region]],Таблица5[],2,FALSE)</f>
        <v>Anna Andreadi</v>
      </c>
      <c r="W5772" s="19" t="str">
        <f>IFERROR(VLOOKUP(Таблица1[[#This Row],[Order ID]],Таблица4[],2,FALSE),"")</f>
        <v/>
      </c>
      <c r="X5772" s="19">
        <f>NOT(IFERROR(VLOOKUP(Таблица1[[#This Row],[Order ID]],Таблица4[],2,FALSE),0))*1</f>
        <v>1</v>
      </c>
      <c r="Y5772" s="19">
        <f>IF(SUMPRODUCT(($F$2:$F5772=F5772)*1)&gt;1,0,1)</f>
        <v>0</v>
      </c>
    </row>
    <row r="5773" spans="1:25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9" t="str">
        <f>VLOOKUP(Таблица1[[#This Row],[Region]],Таблица5[],2,FALSE)</f>
        <v>Anna Andreadi</v>
      </c>
      <c r="W5773" s="19" t="str">
        <f>IFERROR(VLOOKUP(Таблица1[[#This Row],[Order ID]],Таблица4[],2,FALSE),"")</f>
        <v/>
      </c>
      <c r="X5773" s="19">
        <f>NOT(IFERROR(VLOOKUP(Таблица1[[#This Row],[Order ID]],Таблица4[],2,FALSE),0))*1</f>
        <v>1</v>
      </c>
      <c r="Y5773" s="19">
        <f>IF(SUMPRODUCT(($F$2:$F5773=F5773)*1)&gt;1,0,1)</f>
        <v>0</v>
      </c>
    </row>
    <row r="5774" spans="1:25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9" t="str">
        <f>VLOOKUP(Таблица1[[#This Row],[Region]],Таблица5[],2,FALSE)</f>
        <v>Kelly Williams</v>
      </c>
      <c r="W5774" s="19" t="str">
        <f>IFERROR(VLOOKUP(Таблица1[[#This Row],[Order ID]],Таблица4[],2,FALSE),"")</f>
        <v/>
      </c>
      <c r="X5774" s="19">
        <f>NOT(IFERROR(VLOOKUP(Таблица1[[#This Row],[Order ID]],Таблица4[],2,FALSE),0))*1</f>
        <v>1</v>
      </c>
      <c r="Y5774" s="19">
        <f>IF(SUMPRODUCT(($F$2:$F5774=F5774)*1)&gt;1,0,1)</f>
        <v>0</v>
      </c>
    </row>
    <row r="5775" spans="1:25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9" t="str">
        <f>VLOOKUP(Таблица1[[#This Row],[Region]],Таблица5[],2,FALSE)</f>
        <v>Kelly Williams</v>
      </c>
      <c r="W5775" s="19" t="str">
        <f>IFERROR(VLOOKUP(Таблица1[[#This Row],[Order ID]],Таблица4[],2,FALSE),"")</f>
        <v/>
      </c>
      <c r="X5775" s="19">
        <f>NOT(IFERROR(VLOOKUP(Таблица1[[#This Row],[Order ID]],Таблица4[],2,FALSE),0))*1</f>
        <v>1</v>
      </c>
      <c r="Y5775" s="19">
        <f>IF(SUMPRODUCT(($F$2:$F5775=F5775)*1)&gt;1,0,1)</f>
        <v>0</v>
      </c>
    </row>
    <row r="5776" spans="1:25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9" t="str">
        <f>VLOOKUP(Таблица1[[#This Row],[Region]],Таблица5[],2,FALSE)</f>
        <v>Anna Andreadi</v>
      </c>
      <c r="W5776" s="19">
        <f>IFERROR(VLOOKUP(Таблица1[[#This Row],[Order ID]],Таблица4[],2,FALSE),"")</f>
        <v>1</v>
      </c>
      <c r="X5776" s="19">
        <f>NOT(IFERROR(VLOOKUP(Таблица1[[#This Row],[Order ID]],Таблица4[],2,FALSE),0))*1</f>
        <v>0</v>
      </c>
      <c r="Y5776" s="19">
        <f>IF(SUMPRODUCT(($F$2:$F5776=F5776)*1)&gt;1,0,1)</f>
        <v>0</v>
      </c>
    </row>
    <row r="5777" spans="1:25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9" t="str">
        <f>VLOOKUP(Таблица1[[#This Row],[Region]],Таблица5[],2,FALSE)</f>
        <v>Anna Andreadi</v>
      </c>
      <c r="W5777" s="19">
        <f>IFERROR(VLOOKUP(Таблица1[[#This Row],[Order ID]],Таблица4[],2,FALSE),"")</f>
        <v>1</v>
      </c>
      <c r="X5777" s="19">
        <f>NOT(IFERROR(VLOOKUP(Таблица1[[#This Row],[Order ID]],Таблица4[],2,FALSE),0))*1</f>
        <v>0</v>
      </c>
      <c r="Y5777" s="19">
        <f>IF(SUMPRODUCT(($F$2:$F5777=F5777)*1)&gt;1,0,1)</f>
        <v>0</v>
      </c>
    </row>
    <row r="5778" spans="1:25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9" t="str">
        <f>VLOOKUP(Таблица1[[#This Row],[Region]],Таблица5[],2,FALSE)</f>
        <v>Chuck Magee</v>
      </c>
      <c r="W5778" s="19" t="str">
        <f>IFERROR(VLOOKUP(Таблица1[[#This Row],[Order ID]],Таблица4[],2,FALSE),"")</f>
        <v/>
      </c>
      <c r="X5778" s="19">
        <f>NOT(IFERROR(VLOOKUP(Таблица1[[#This Row],[Order ID]],Таблица4[],2,FALSE),0))*1</f>
        <v>1</v>
      </c>
      <c r="Y5778" s="19">
        <f>IF(SUMPRODUCT(($F$2:$F5778=F5778)*1)&gt;1,0,1)</f>
        <v>0</v>
      </c>
    </row>
    <row r="5779" spans="1:25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9" t="str">
        <f>VLOOKUP(Таблица1[[#This Row],[Region]],Таблица5[],2,FALSE)</f>
        <v>Anna Andreadi</v>
      </c>
      <c r="W5779" s="19" t="str">
        <f>IFERROR(VLOOKUP(Таблица1[[#This Row],[Order ID]],Таблица4[],2,FALSE),"")</f>
        <v/>
      </c>
      <c r="X5779" s="19">
        <f>NOT(IFERROR(VLOOKUP(Таблица1[[#This Row],[Order ID]],Таблица4[],2,FALSE),0))*1</f>
        <v>1</v>
      </c>
      <c r="Y5779" s="19">
        <f>IF(SUMPRODUCT(($F$2:$F5779=F5779)*1)&gt;1,0,1)</f>
        <v>0</v>
      </c>
    </row>
    <row r="5780" spans="1:25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9" t="str">
        <f>VLOOKUP(Таблица1[[#This Row],[Region]],Таблица5[],2,FALSE)</f>
        <v>Anna Andreadi</v>
      </c>
      <c r="W5780" s="19">
        <f>IFERROR(VLOOKUP(Таблица1[[#This Row],[Order ID]],Таблица4[],2,FALSE),"")</f>
        <v>1</v>
      </c>
      <c r="X5780" s="19">
        <f>NOT(IFERROR(VLOOKUP(Таблица1[[#This Row],[Order ID]],Таблица4[],2,FALSE),0))*1</f>
        <v>0</v>
      </c>
      <c r="Y5780" s="19">
        <f>IF(SUMPRODUCT(($F$2:$F5780=F5780)*1)&gt;1,0,1)</f>
        <v>0</v>
      </c>
    </row>
    <row r="5781" spans="1:25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9" t="str">
        <f>VLOOKUP(Таблица1[[#This Row],[Region]],Таблица5[],2,FALSE)</f>
        <v>Anna Andreadi</v>
      </c>
      <c r="W5781" s="19">
        <f>IFERROR(VLOOKUP(Таблица1[[#This Row],[Order ID]],Таблица4[],2,FALSE),"")</f>
        <v>1</v>
      </c>
      <c r="X5781" s="19">
        <f>NOT(IFERROR(VLOOKUP(Таблица1[[#This Row],[Order ID]],Таблица4[],2,FALSE),0))*1</f>
        <v>0</v>
      </c>
      <c r="Y5781" s="19">
        <f>IF(SUMPRODUCT(($F$2:$F5781=F5781)*1)&gt;1,0,1)</f>
        <v>0</v>
      </c>
    </row>
    <row r="5782" spans="1:25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9" t="str">
        <f>VLOOKUP(Таблица1[[#This Row],[Region]],Таблица5[],2,FALSE)</f>
        <v>Anna Andreadi</v>
      </c>
      <c r="W5782" s="19" t="str">
        <f>IFERROR(VLOOKUP(Таблица1[[#This Row],[Order ID]],Таблица4[],2,FALSE),"")</f>
        <v/>
      </c>
      <c r="X5782" s="19">
        <f>NOT(IFERROR(VLOOKUP(Таблица1[[#This Row],[Order ID]],Таблица4[],2,FALSE),0))*1</f>
        <v>1</v>
      </c>
      <c r="Y5782" s="19">
        <f>IF(SUMPRODUCT(($F$2:$F5782=F5782)*1)&gt;1,0,1)</f>
        <v>0</v>
      </c>
    </row>
    <row r="5783" spans="1:25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9" t="str">
        <f>VLOOKUP(Таблица1[[#This Row],[Region]],Таблица5[],2,FALSE)</f>
        <v>Anna Andreadi</v>
      </c>
      <c r="W5783" s="19" t="str">
        <f>IFERROR(VLOOKUP(Таблица1[[#This Row],[Order ID]],Таблица4[],2,FALSE),"")</f>
        <v/>
      </c>
      <c r="X5783" s="19">
        <f>NOT(IFERROR(VLOOKUP(Таблица1[[#This Row],[Order ID]],Таблица4[],2,FALSE),0))*1</f>
        <v>1</v>
      </c>
      <c r="Y5783" s="19">
        <f>IF(SUMPRODUCT(($F$2:$F5783=F5783)*1)&gt;1,0,1)</f>
        <v>0</v>
      </c>
    </row>
    <row r="5784" spans="1:25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9" t="str">
        <f>VLOOKUP(Таблица1[[#This Row],[Region]],Таблица5[],2,FALSE)</f>
        <v>Anna Andreadi</v>
      </c>
      <c r="W5784" s="19" t="str">
        <f>IFERROR(VLOOKUP(Таблица1[[#This Row],[Order ID]],Таблица4[],2,FALSE),"")</f>
        <v/>
      </c>
      <c r="X5784" s="19">
        <f>NOT(IFERROR(VLOOKUP(Таблица1[[#This Row],[Order ID]],Таблица4[],2,FALSE),0))*1</f>
        <v>1</v>
      </c>
      <c r="Y5784" s="19">
        <f>IF(SUMPRODUCT(($F$2:$F5784=F5784)*1)&gt;1,0,1)</f>
        <v>0</v>
      </c>
    </row>
    <row r="5785" spans="1:25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9" t="str">
        <f>VLOOKUP(Таблица1[[#This Row],[Region]],Таблица5[],2,FALSE)</f>
        <v>Anna Andreadi</v>
      </c>
      <c r="W5785" s="19" t="str">
        <f>IFERROR(VLOOKUP(Таблица1[[#This Row],[Order ID]],Таблица4[],2,FALSE),"")</f>
        <v/>
      </c>
      <c r="X5785" s="19">
        <f>NOT(IFERROR(VLOOKUP(Таблица1[[#This Row],[Order ID]],Таблица4[],2,FALSE),0))*1</f>
        <v>1</v>
      </c>
      <c r="Y5785" s="19">
        <f>IF(SUMPRODUCT(($F$2:$F5785=F5785)*1)&gt;1,0,1)</f>
        <v>0</v>
      </c>
    </row>
    <row r="5786" spans="1:25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9" t="str">
        <f>VLOOKUP(Таблица1[[#This Row],[Region]],Таблица5[],2,FALSE)</f>
        <v>Anna Andreadi</v>
      </c>
      <c r="W5786" s="19" t="str">
        <f>IFERROR(VLOOKUP(Таблица1[[#This Row],[Order ID]],Таблица4[],2,FALSE),"")</f>
        <v/>
      </c>
      <c r="X5786" s="19">
        <f>NOT(IFERROR(VLOOKUP(Таблица1[[#This Row],[Order ID]],Таблица4[],2,FALSE),0))*1</f>
        <v>1</v>
      </c>
      <c r="Y5786" s="19">
        <f>IF(SUMPRODUCT(($F$2:$F5786=F5786)*1)&gt;1,0,1)</f>
        <v>0</v>
      </c>
    </row>
    <row r="5787" spans="1:25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9" t="str">
        <f>VLOOKUP(Таблица1[[#This Row],[Region]],Таблица5[],2,FALSE)</f>
        <v>Anna Andreadi</v>
      </c>
      <c r="W5787" s="19" t="str">
        <f>IFERROR(VLOOKUP(Таблица1[[#This Row],[Order ID]],Таблица4[],2,FALSE),"")</f>
        <v/>
      </c>
      <c r="X5787" s="19">
        <f>NOT(IFERROR(VLOOKUP(Таблица1[[#This Row],[Order ID]],Таблица4[],2,FALSE),0))*1</f>
        <v>1</v>
      </c>
      <c r="Y5787" s="19">
        <f>IF(SUMPRODUCT(($F$2:$F5787=F5787)*1)&gt;1,0,1)</f>
        <v>0</v>
      </c>
    </row>
    <row r="5788" spans="1:25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9" t="str">
        <f>VLOOKUP(Таблица1[[#This Row],[Region]],Таблица5[],2,FALSE)</f>
        <v>Anna Andreadi</v>
      </c>
      <c r="W5788" s="19" t="str">
        <f>IFERROR(VLOOKUP(Таблица1[[#This Row],[Order ID]],Таблица4[],2,FALSE),"")</f>
        <v/>
      </c>
      <c r="X5788" s="19">
        <f>NOT(IFERROR(VLOOKUP(Таблица1[[#This Row],[Order ID]],Таблица4[],2,FALSE),0))*1</f>
        <v>1</v>
      </c>
      <c r="Y5788" s="19">
        <f>IF(SUMPRODUCT(($F$2:$F5788=F5788)*1)&gt;1,0,1)</f>
        <v>0</v>
      </c>
    </row>
    <row r="5789" spans="1:25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9" t="str">
        <f>VLOOKUP(Таблица1[[#This Row],[Region]],Таблица5[],2,FALSE)</f>
        <v>Anna Andreadi</v>
      </c>
      <c r="W5789" s="19" t="str">
        <f>IFERROR(VLOOKUP(Таблица1[[#This Row],[Order ID]],Таблица4[],2,FALSE),"")</f>
        <v/>
      </c>
      <c r="X5789" s="19">
        <f>NOT(IFERROR(VLOOKUP(Таблица1[[#This Row],[Order ID]],Таблица4[],2,FALSE),0))*1</f>
        <v>1</v>
      </c>
      <c r="Y5789" s="19">
        <f>IF(SUMPRODUCT(($F$2:$F5789=F5789)*1)&gt;1,0,1)</f>
        <v>0</v>
      </c>
    </row>
    <row r="5790" spans="1:25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9" t="str">
        <f>VLOOKUP(Таблица1[[#This Row],[Region]],Таблица5[],2,FALSE)</f>
        <v>Cassandra Brandow</v>
      </c>
      <c r="W5790" s="19" t="str">
        <f>IFERROR(VLOOKUP(Таблица1[[#This Row],[Order ID]],Таблица4[],2,FALSE),"")</f>
        <v/>
      </c>
      <c r="X5790" s="19">
        <f>NOT(IFERROR(VLOOKUP(Таблица1[[#This Row],[Order ID]],Таблица4[],2,FALSE),0))*1</f>
        <v>1</v>
      </c>
      <c r="Y5790" s="19">
        <f>IF(SUMPRODUCT(($F$2:$F5790=F5790)*1)&gt;1,0,1)</f>
        <v>1</v>
      </c>
    </row>
    <row r="5791" spans="1:25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9" t="str">
        <f>VLOOKUP(Таблица1[[#This Row],[Region]],Таблица5[],2,FALSE)</f>
        <v>Cassandra Brandow</v>
      </c>
      <c r="W5791" s="19" t="str">
        <f>IFERROR(VLOOKUP(Таблица1[[#This Row],[Order ID]],Таблица4[],2,FALSE),"")</f>
        <v/>
      </c>
      <c r="X5791" s="19">
        <f>NOT(IFERROR(VLOOKUP(Таблица1[[#This Row],[Order ID]],Таблица4[],2,FALSE),0))*1</f>
        <v>1</v>
      </c>
      <c r="Y5791" s="19">
        <f>IF(SUMPRODUCT(($F$2:$F5791=F5791)*1)&gt;1,0,1)</f>
        <v>0</v>
      </c>
    </row>
    <row r="5792" spans="1:25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9" t="str">
        <f>VLOOKUP(Таблица1[[#This Row],[Region]],Таблица5[],2,FALSE)</f>
        <v>Anna Andreadi</v>
      </c>
      <c r="W5792" s="19">
        <f>IFERROR(VLOOKUP(Таблица1[[#This Row],[Order ID]],Таблица4[],2,FALSE),"")</f>
        <v>1</v>
      </c>
      <c r="X5792" s="19">
        <f>NOT(IFERROR(VLOOKUP(Таблица1[[#This Row],[Order ID]],Таблица4[],2,FALSE),0))*1</f>
        <v>0</v>
      </c>
      <c r="Y5792" s="19">
        <f>IF(SUMPRODUCT(($F$2:$F5792=F5792)*1)&gt;1,0,1)</f>
        <v>0</v>
      </c>
    </row>
    <row r="5793" spans="1:25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9" t="str">
        <f>VLOOKUP(Таблица1[[#This Row],[Region]],Таблица5[],2,FALSE)</f>
        <v>Anna Andreadi</v>
      </c>
      <c r="W5793" s="19">
        <f>IFERROR(VLOOKUP(Таблица1[[#This Row],[Order ID]],Таблица4[],2,FALSE),"")</f>
        <v>1</v>
      </c>
      <c r="X5793" s="19">
        <f>NOT(IFERROR(VLOOKUP(Таблица1[[#This Row],[Order ID]],Таблица4[],2,FALSE),0))*1</f>
        <v>0</v>
      </c>
      <c r="Y5793" s="19">
        <f>IF(SUMPRODUCT(($F$2:$F5793=F5793)*1)&gt;1,0,1)</f>
        <v>0</v>
      </c>
    </row>
    <row r="5794" spans="1:25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9" t="str">
        <f>VLOOKUP(Таблица1[[#This Row],[Region]],Таблица5[],2,FALSE)</f>
        <v>Anna Andreadi</v>
      </c>
      <c r="W5794" s="19">
        <f>IFERROR(VLOOKUP(Таблица1[[#This Row],[Order ID]],Таблица4[],2,FALSE),"")</f>
        <v>1</v>
      </c>
      <c r="X5794" s="19">
        <f>NOT(IFERROR(VLOOKUP(Таблица1[[#This Row],[Order ID]],Таблица4[],2,FALSE),0))*1</f>
        <v>0</v>
      </c>
      <c r="Y5794" s="19">
        <f>IF(SUMPRODUCT(($F$2:$F5794=F5794)*1)&gt;1,0,1)</f>
        <v>0</v>
      </c>
    </row>
    <row r="5795" spans="1:25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9" t="str">
        <f>VLOOKUP(Таблица1[[#This Row],[Region]],Таблица5[],2,FALSE)</f>
        <v>Anna Andreadi</v>
      </c>
      <c r="W5795" s="19">
        <f>IFERROR(VLOOKUP(Таблица1[[#This Row],[Order ID]],Таблица4[],2,FALSE),"")</f>
        <v>1</v>
      </c>
      <c r="X5795" s="19">
        <f>NOT(IFERROR(VLOOKUP(Таблица1[[#This Row],[Order ID]],Таблица4[],2,FALSE),0))*1</f>
        <v>0</v>
      </c>
      <c r="Y5795" s="19">
        <f>IF(SUMPRODUCT(($F$2:$F5795=F5795)*1)&gt;1,0,1)</f>
        <v>0</v>
      </c>
    </row>
    <row r="5796" spans="1:25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9" t="str">
        <f>VLOOKUP(Таблица1[[#This Row],[Region]],Таблица5[],2,FALSE)</f>
        <v>Anna Andreadi</v>
      </c>
      <c r="W5796" s="19">
        <f>IFERROR(VLOOKUP(Таблица1[[#This Row],[Order ID]],Таблица4[],2,FALSE),"")</f>
        <v>1</v>
      </c>
      <c r="X5796" s="19">
        <f>NOT(IFERROR(VLOOKUP(Таблица1[[#This Row],[Order ID]],Таблица4[],2,FALSE),0))*1</f>
        <v>0</v>
      </c>
      <c r="Y5796" s="19">
        <f>IF(SUMPRODUCT(($F$2:$F5796=F5796)*1)&gt;1,0,1)</f>
        <v>0</v>
      </c>
    </row>
    <row r="5797" spans="1:25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9" t="str">
        <f>VLOOKUP(Таблица1[[#This Row],[Region]],Таблица5[],2,FALSE)</f>
        <v>Chuck Magee</v>
      </c>
      <c r="W5797" s="19" t="str">
        <f>IFERROR(VLOOKUP(Таблица1[[#This Row],[Order ID]],Таблица4[],2,FALSE),"")</f>
        <v/>
      </c>
      <c r="X5797" s="19">
        <f>NOT(IFERROR(VLOOKUP(Таблица1[[#This Row],[Order ID]],Таблица4[],2,FALSE),0))*1</f>
        <v>1</v>
      </c>
      <c r="Y5797" s="19">
        <f>IF(SUMPRODUCT(($F$2:$F5797=F5797)*1)&gt;1,0,1)</f>
        <v>0</v>
      </c>
    </row>
    <row r="5798" spans="1:25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9" t="str">
        <f>VLOOKUP(Таблица1[[#This Row],[Region]],Таблица5[],2,FALSE)</f>
        <v>Chuck Magee</v>
      </c>
      <c r="W5798" s="19" t="str">
        <f>IFERROR(VLOOKUP(Таблица1[[#This Row],[Order ID]],Таблица4[],2,FALSE),"")</f>
        <v/>
      </c>
      <c r="X5798" s="19">
        <f>NOT(IFERROR(VLOOKUP(Таблица1[[#This Row],[Order ID]],Таблица4[],2,FALSE),0))*1</f>
        <v>1</v>
      </c>
      <c r="Y5798" s="19">
        <f>IF(SUMPRODUCT(($F$2:$F5798=F5798)*1)&gt;1,0,1)</f>
        <v>0</v>
      </c>
    </row>
    <row r="5799" spans="1:25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9" t="str">
        <f>VLOOKUP(Таблица1[[#This Row],[Region]],Таблица5[],2,FALSE)</f>
        <v>Chuck Magee</v>
      </c>
      <c r="W5799" s="19" t="str">
        <f>IFERROR(VLOOKUP(Таблица1[[#This Row],[Order ID]],Таблица4[],2,FALSE),"")</f>
        <v/>
      </c>
      <c r="X5799" s="19">
        <f>NOT(IFERROR(VLOOKUP(Таблица1[[#This Row],[Order ID]],Таблица4[],2,FALSE),0))*1</f>
        <v>1</v>
      </c>
      <c r="Y5799" s="19">
        <f>IF(SUMPRODUCT(($F$2:$F5799=F5799)*1)&gt;1,0,1)</f>
        <v>0</v>
      </c>
    </row>
    <row r="5800" spans="1:25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9" t="str">
        <f>VLOOKUP(Таблица1[[#This Row],[Region]],Таблица5[],2,FALSE)</f>
        <v>Chuck Magee</v>
      </c>
      <c r="W5800" s="19" t="str">
        <f>IFERROR(VLOOKUP(Таблица1[[#This Row],[Order ID]],Таблица4[],2,FALSE),"")</f>
        <v/>
      </c>
      <c r="X5800" s="19">
        <f>NOT(IFERROR(VLOOKUP(Таблица1[[#This Row],[Order ID]],Таблица4[],2,FALSE),0))*1</f>
        <v>1</v>
      </c>
      <c r="Y5800" s="19">
        <f>IF(SUMPRODUCT(($F$2:$F5800=F5800)*1)&gt;1,0,1)</f>
        <v>0</v>
      </c>
    </row>
    <row r="5801" spans="1:25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9" t="str">
        <f>VLOOKUP(Таблица1[[#This Row],[Region]],Таблица5[],2,FALSE)</f>
        <v>Kelly Williams</v>
      </c>
      <c r="W5801" s="19" t="str">
        <f>IFERROR(VLOOKUP(Таблица1[[#This Row],[Order ID]],Таблица4[],2,FALSE),"")</f>
        <v/>
      </c>
      <c r="X5801" s="19">
        <f>NOT(IFERROR(VLOOKUP(Таблица1[[#This Row],[Order ID]],Таблица4[],2,FALSE),0))*1</f>
        <v>1</v>
      </c>
      <c r="Y5801" s="19">
        <f>IF(SUMPRODUCT(($F$2:$F5801=F5801)*1)&gt;1,0,1)</f>
        <v>0</v>
      </c>
    </row>
    <row r="5802" spans="1:25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9" t="str">
        <f>VLOOKUP(Таблица1[[#This Row],[Region]],Таблица5[],2,FALSE)</f>
        <v>Kelly Williams</v>
      </c>
      <c r="W5802" s="19">
        <f>IFERROR(VLOOKUP(Таблица1[[#This Row],[Order ID]],Таблица4[],2,FALSE),"")</f>
        <v>1</v>
      </c>
      <c r="X5802" s="19">
        <f>NOT(IFERROR(VLOOKUP(Таблица1[[#This Row],[Order ID]],Таблица4[],2,FALSE),0))*1</f>
        <v>0</v>
      </c>
      <c r="Y5802" s="19">
        <f>IF(SUMPRODUCT(($F$2:$F5802=F5802)*1)&gt;1,0,1)</f>
        <v>0</v>
      </c>
    </row>
    <row r="5803" spans="1:25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9" t="str">
        <f>VLOOKUP(Таблица1[[#This Row],[Region]],Таблица5[],2,FALSE)</f>
        <v>Kelly Williams</v>
      </c>
      <c r="W5803" s="19">
        <f>IFERROR(VLOOKUP(Таблица1[[#This Row],[Order ID]],Таблица4[],2,FALSE),"")</f>
        <v>1</v>
      </c>
      <c r="X5803" s="19">
        <f>NOT(IFERROR(VLOOKUP(Таблица1[[#This Row],[Order ID]],Таблица4[],2,FALSE),0))*1</f>
        <v>0</v>
      </c>
      <c r="Y5803" s="19">
        <f>IF(SUMPRODUCT(($F$2:$F5803=F5803)*1)&gt;1,0,1)</f>
        <v>0</v>
      </c>
    </row>
    <row r="5804" spans="1:25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9" t="str">
        <f>VLOOKUP(Таблица1[[#This Row],[Region]],Таблица5[],2,FALSE)</f>
        <v>Anna Andreadi</v>
      </c>
      <c r="W5804" s="19" t="str">
        <f>IFERROR(VLOOKUP(Таблица1[[#This Row],[Order ID]],Таблица4[],2,FALSE),"")</f>
        <v/>
      </c>
      <c r="X5804" s="19">
        <f>NOT(IFERROR(VLOOKUP(Таблица1[[#This Row],[Order ID]],Таблица4[],2,FALSE),0))*1</f>
        <v>1</v>
      </c>
      <c r="Y5804" s="19">
        <f>IF(SUMPRODUCT(($F$2:$F5804=F5804)*1)&gt;1,0,1)</f>
        <v>0</v>
      </c>
    </row>
    <row r="5805" spans="1:25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9" t="str">
        <f>VLOOKUP(Таблица1[[#This Row],[Region]],Таблица5[],2,FALSE)</f>
        <v>Chuck Magee</v>
      </c>
      <c r="W5805" s="19" t="str">
        <f>IFERROR(VLOOKUP(Таблица1[[#This Row],[Order ID]],Таблица4[],2,FALSE),"")</f>
        <v/>
      </c>
      <c r="X5805" s="19">
        <f>NOT(IFERROR(VLOOKUP(Таблица1[[#This Row],[Order ID]],Таблица4[],2,FALSE),0))*1</f>
        <v>1</v>
      </c>
      <c r="Y5805" s="19">
        <f>IF(SUMPRODUCT(($F$2:$F5805=F5805)*1)&gt;1,0,1)</f>
        <v>0</v>
      </c>
    </row>
    <row r="5806" spans="1:25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9" t="str">
        <f>VLOOKUP(Таблица1[[#This Row],[Region]],Таблица5[],2,FALSE)</f>
        <v>Kelly Williams</v>
      </c>
      <c r="W5806" s="19" t="str">
        <f>IFERROR(VLOOKUP(Таблица1[[#This Row],[Order ID]],Таблица4[],2,FALSE),"")</f>
        <v/>
      </c>
      <c r="X5806" s="19">
        <f>NOT(IFERROR(VLOOKUP(Таблица1[[#This Row],[Order ID]],Таблица4[],2,FALSE),0))*1</f>
        <v>1</v>
      </c>
      <c r="Y5806" s="19">
        <f>IF(SUMPRODUCT(($F$2:$F5806=F5806)*1)&gt;1,0,1)</f>
        <v>0</v>
      </c>
    </row>
    <row r="5807" spans="1:25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9" t="str">
        <f>VLOOKUP(Таблица1[[#This Row],[Region]],Таблица5[],2,FALSE)</f>
        <v>Kelly Williams</v>
      </c>
      <c r="W5807" s="19" t="str">
        <f>IFERROR(VLOOKUP(Таблица1[[#This Row],[Order ID]],Таблица4[],2,FALSE),"")</f>
        <v/>
      </c>
      <c r="X5807" s="19">
        <f>NOT(IFERROR(VLOOKUP(Таблица1[[#This Row],[Order ID]],Таблица4[],2,FALSE),0))*1</f>
        <v>1</v>
      </c>
      <c r="Y5807" s="19">
        <f>IF(SUMPRODUCT(($F$2:$F5807=F5807)*1)&gt;1,0,1)</f>
        <v>0</v>
      </c>
    </row>
    <row r="5808" spans="1:25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9" t="str">
        <f>VLOOKUP(Таблица1[[#This Row],[Region]],Таблица5[],2,FALSE)</f>
        <v>Cassandra Brandow</v>
      </c>
      <c r="W5808" s="19" t="str">
        <f>IFERROR(VLOOKUP(Таблица1[[#This Row],[Order ID]],Таблица4[],2,FALSE),"")</f>
        <v/>
      </c>
      <c r="X5808" s="19">
        <f>NOT(IFERROR(VLOOKUP(Таблица1[[#This Row],[Order ID]],Таблица4[],2,FALSE),0))*1</f>
        <v>1</v>
      </c>
      <c r="Y5808" s="19">
        <f>IF(SUMPRODUCT(($F$2:$F5808=F5808)*1)&gt;1,0,1)</f>
        <v>0</v>
      </c>
    </row>
    <row r="5809" spans="1:25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9" t="str">
        <f>VLOOKUP(Таблица1[[#This Row],[Region]],Таблица5[],2,FALSE)</f>
        <v>Cassandra Brandow</v>
      </c>
      <c r="W5809" s="19" t="str">
        <f>IFERROR(VLOOKUP(Таблица1[[#This Row],[Order ID]],Таблица4[],2,FALSE),"")</f>
        <v/>
      </c>
      <c r="X5809" s="19">
        <f>NOT(IFERROR(VLOOKUP(Таблица1[[#This Row],[Order ID]],Таблица4[],2,FALSE),0))*1</f>
        <v>1</v>
      </c>
      <c r="Y5809" s="19">
        <f>IF(SUMPRODUCT(($F$2:$F5809=F5809)*1)&gt;1,0,1)</f>
        <v>0</v>
      </c>
    </row>
    <row r="5810" spans="1:25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9" t="str">
        <f>VLOOKUP(Таблица1[[#This Row],[Region]],Таблица5[],2,FALSE)</f>
        <v>Cassandra Brandow</v>
      </c>
      <c r="W5810" s="19" t="str">
        <f>IFERROR(VLOOKUP(Таблица1[[#This Row],[Order ID]],Таблица4[],2,FALSE),"")</f>
        <v/>
      </c>
      <c r="X5810" s="19">
        <f>NOT(IFERROR(VLOOKUP(Таблица1[[#This Row],[Order ID]],Таблица4[],2,FALSE),0))*1</f>
        <v>1</v>
      </c>
      <c r="Y5810" s="19">
        <f>IF(SUMPRODUCT(($F$2:$F5810=F5810)*1)&gt;1,0,1)</f>
        <v>0</v>
      </c>
    </row>
    <row r="5811" spans="1:25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9" t="str">
        <f>VLOOKUP(Таблица1[[#This Row],[Region]],Таблица5[],2,FALSE)</f>
        <v>Cassandra Brandow</v>
      </c>
      <c r="W5811" s="19" t="str">
        <f>IFERROR(VLOOKUP(Таблица1[[#This Row],[Order ID]],Таблица4[],2,FALSE),"")</f>
        <v/>
      </c>
      <c r="X5811" s="19">
        <f>NOT(IFERROR(VLOOKUP(Таблица1[[#This Row],[Order ID]],Таблица4[],2,FALSE),0))*1</f>
        <v>1</v>
      </c>
      <c r="Y5811" s="19">
        <f>IF(SUMPRODUCT(($F$2:$F5811=F5811)*1)&gt;1,0,1)</f>
        <v>0</v>
      </c>
    </row>
    <row r="5812" spans="1:25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9" t="str">
        <f>VLOOKUP(Таблица1[[#This Row],[Region]],Таблица5[],2,FALSE)</f>
        <v>Anna Andreadi</v>
      </c>
      <c r="W5812" s="19" t="str">
        <f>IFERROR(VLOOKUP(Таблица1[[#This Row],[Order ID]],Таблица4[],2,FALSE),"")</f>
        <v/>
      </c>
      <c r="X5812" s="19">
        <f>NOT(IFERROR(VLOOKUP(Таблица1[[#This Row],[Order ID]],Таблица4[],2,FALSE),0))*1</f>
        <v>1</v>
      </c>
      <c r="Y5812" s="19">
        <f>IF(SUMPRODUCT(($F$2:$F5812=F5812)*1)&gt;1,0,1)</f>
        <v>0</v>
      </c>
    </row>
    <row r="5813" spans="1:25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9" t="str">
        <f>VLOOKUP(Таблица1[[#This Row],[Region]],Таблица5[],2,FALSE)</f>
        <v>Anna Andreadi</v>
      </c>
      <c r="W5813" s="19" t="str">
        <f>IFERROR(VLOOKUP(Таблица1[[#This Row],[Order ID]],Таблица4[],2,FALSE),"")</f>
        <v/>
      </c>
      <c r="X5813" s="19">
        <f>NOT(IFERROR(VLOOKUP(Таблица1[[#This Row],[Order ID]],Таблица4[],2,FALSE),0))*1</f>
        <v>1</v>
      </c>
      <c r="Y5813" s="19">
        <f>IF(SUMPRODUCT(($F$2:$F5813=F5813)*1)&gt;1,0,1)</f>
        <v>0</v>
      </c>
    </row>
    <row r="5814" spans="1:25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9" t="str">
        <f>VLOOKUP(Таблица1[[#This Row],[Region]],Таблица5[],2,FALSE)</f>
        <v>Anna Andreadi</v>
      </c>
      <c r="W5814" s="19" t="str">
        <f>IFERROR(VLOOKUP(Таблица1[[#This Row],[Order ID]],Таблица4[],2,FALSE),"")</f>
        <v/>
      </c>
      <c r="X5814" s="19">
        <f>NOT(IFERROR(VLOOKUP(Таблица1[[#This Row],[Order ID]],Таблица4[],2,FALSE),0))*1</f>
        <v>1</v>
      </c>
      <c r="Y5814" s="19">
        <f>IF(SUMPRODUCT(($F$2:$F5814=F5814)*1)&gt;1,0,1)</f>
        <v>0</v>
      </c>
    </row>
    <row r="5815" spans="1:25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9" t="str">
        <f>VLOOKUP(Таблица1[[#This Row],[Region]],Таблица5[],2,FALSE)</f>
        <v>Chuck Magee</v>
      </c>
      <c r="W5815" s="19" t="str">
        <f>IFERROR(VLOOKUP(Таблица1[[#This Row],[Order ID]],Таблица4[],2,FALSE),"")</f>
        <v/>
      </c>
      <c r="X5815" s="19">
        <f>NOT(IFERROR(VLOOKUP(Таблица1[[#This Row],[Order ID]],Таблица4[],2,FALSE),0))*1</f>
        <v>1</v>
      </c>
      <c r="Y5815" s="19">
        <f>IF(SUMPRODUCT(($F$2:$F5815=F5815)*1)&gt;1,0,1)</f>
        <v>0</v>
      </c>
    </row>
    <row r="5816" spans="1:25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9" t="str">
        <f>VLOOKUP(Таблица1[[#This Row],[Region]],Таблица5[],2,FALSE)</f>
        <v>Cassandra Brandow</v>
      </c>
      <c r="W5816" s="19" t="str">
        <f>IFERROR(VLOOKUP(Таблица1[[#This Row],[Order ID]],Таблица4[],2,FALSE),"")</f>
        <v/>
      </c>
      <c r="X5816" s="19">
        <f>NOT(IFERROR(VLOOKUP(Таблица1[[#This Row],[Order ID]],Таблица4[],2,FALSE),0))*1</f>
        <v>1</v>
      </c>
      <c r="Y5816" s="19">
        <f>IF(SUMPRODUCT(($F$2:$F5816=F5816)*1)&gt;1,0,1)</f>
        <v>0</v>
      </c>
    </row>
    <row r="5817" spans="1:25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9" t="str">
        <f>VLOOKUP(Таблица1[[#This Row],[Region]],Таблица5[],2,FALSE)</f>
        <v>Chuck Magee</v>
      </c>
      <c r="W5817" s="19" t="str">
        <f>IFERROR(VLOOKUP(Таблица1[[#This Row],[Order ID]],Таблица4[],2,FALSE),"")</f>
        <v/>
      </c>
      <c r="X5817" s="19">
        <f>NOT(IFERROR(VLOOKUP(Таблица1[[#This Row],[Order ID]],Таблица4[],2,FALSE),0))*1</f>
        <v>1</v>
      </c>
      <c r="Y5817" s="19">
        <f>IF(SUMPRODUCT(($F$2:$F5817=F5817)*1)&gt;1,0,1)</f>
        <v>0</v>
      </c>
    </row>
    <row r="5818" spans="1:25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9" t="str">
        <f>VLOOKUP(Таблица1[[#This Row],[Region]],Таблица5[],2,FALSE)</f>
        <v>Chuck Magee</v>
      </c>
      <c r="W5818" s="19" t="str">
        <f>IFERROR(VLOOKUP(Таблица1[[#This Row],[Order ID]],Таблица4[],2,FALSE),"")</f>
        <v/>
      </c>
      <c r="X5818" s="19">
        <f>NOT(IFERROR(VLOOKUP(Таблица1[[#This Row],[Order ID]],Таблица4[],2,FALSE),0))*1</f>
        <v>1</v>
      </c>
      <c r="Y5818" s="19">
        <f>IF(SUMPRODUCT(($F$2:$F5818=F5818)*1)&gt;1,0,1)</f>
        <v>0</v>
      </c>
    </row>
    <row r="5819" spans="1:25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9" t="str">
        <f>VLOOKUP(Таблица1[[#This Row],[Region]],Таблица5[],2,FALSE)</f>
        <v>Chuck Magee</v>
      </c>
      <c r="W5819" s="19" t="str">
        <f>IFERROR(VLOOKUP(Таблица1[[#This Row],[Order ID]],Таблица4[],2,FALSE),"")</f>
        <v/>
      </c>
      <c r="X5819" s="19">
        <f>NOT(IFERROR(VLOOKUP(Таблица1[[#This Row],[Order ID]],Таблица4[],2,FALSE),0))*1</f>
        <v>1</v>
      </c>
      <c r="Y5819" s="19">
        <f>IF(SUMPRODUCT(($F$2:$F5819=F5819)*1)&gt;1,0,1)</f>
        <v>0</v>
      </c>
    </row>
    <row r="5820" spans="1:25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9" t="str">
        <f>VLOOKUP(Таблица1[[#This Row],[Region]],Таблица5[],2,FALSE)</f>
        <v>Chuck Magee</v>
      </c>
      <c r="W5820" s="19" t="str">
        <f>IFERROR(VLOOKUP(Таблица1[[#This Row],[Order ID]],Таблица4[],2,FALSE),"")</f>
        <v/>
      </c>
      <c r="X5820" s="19">
        <f>NOT(IFERROR(VLOOKUP(Таблица1[[#This Row],[Order ID]],Таблица4[],2,FALSE),0))*1</f>
        <v>1</v>
      </c>
      <c r="Y5820" s="19">
        <f>IF(SUMPRODUCT(($F$2:$F5820=F5820)*1)&gt;1,0,1)</f>
        <v>0</v>
      </c>
    </row>
    <row r="5821" spans="1:25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9" t="str">
        <f>VLOOKUP(Таблица1[[#This Row],[Region]],Таблица5[],2,FALSE)</f>
        <v>Chuck Magee</v>
      </c>
      <c r="W5821" s="19" t="str">
        <f>IFERROR(VLOOKUP(Таблица1[[#This Row],[Order ID]],Таблица4[],2,FALSE),"")</f>
        <v/>
      </c>
      <c r="X5821" s="19">
        <f>NOT(IFERROR(VLOOKUP(Таблица1[[#This Row],[Order ID]],Таблица4[],2,FALSE),0))*1</f>
        <v>1</v>
      </c>
      <c r="Y5821" s="19">
        <f>IF(SUMPRODUCT(($F$2:$F5821=F5821)*1)&gt;1,0,1)</f>
        <v>0</v>
      </c>
    </row>
    <row r="5822" spans="1:25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9" t="str">
        <f>VLOOKUP(Таблица1[[#This Row],[Region]],Таблица5[],2,FALSE)</f>
        <v>Anna Andreadi</v>
      </c>
      <c r="W5822" s="19" t="str">
        <f>IFERROR(VLOOKUP(Таблица1[[#This Row],[Order ID]],Таблица4[],2,FALSE),"")</f>
        <v/>
      </c>
      <c r="X5822" s="19">
        <f>NOT(IFERROR(VLOOKUP(Таблица1[[#This Row],[Order ID]],Таблица4[],2,FALSE),0))*1</f>
        <v>1</v>
      </c>
      <c r="Y5822" s="19">
        <f>IF(SUMPRODUCT(($F$2:$F5822=F5822)*1)&gt;1,0,1)</f>
        <v>0</v>
      </c>
    </row>
    <row r="5823" spans="1:25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9" t="str">
        <f>VLOOKUP(Таблица1[[#This Row],[Region]],Таблица5[],2,FALSE)</f>
        <v>Anna Andreadi</v>
      </c>
      <c r="W5823" s="19" t="str">
        <f>IFERROR(VLOOKUP(Таблица1[[#This Row],[Order ID]],Таблица4[],2,FALSE),"")</f>
        <v/>
      </c>
      <c r="X5823" s="19">
        <f>NOT(IFERROR(VLOOKUP(Таблица1[[#This Row],[Order ID]],Таблица4[],2,FALSE),0))*1</f>
        <v>1</v>
      </c>
      <c r="Y5823" s="19">
        <f>IF(SUMPRODUCT(($F$2:$F5823=F5823)*1)&gt;1,0,1)</f>
        <v>0</v>
      </c>
    </row>
    <row r="5824" spans="1:25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9" t="str">
        <f>VLOOKUP(Таблица1[[#This Row],[Region]],Таблица5[],2,FALSE)</f>
        <v>Anna Andreadi</v>
      </c>
      <c r="W5824" s="19" t="str">
        <f>IFERROR(VLOOKUP(Таблица1[[#This Row],[Order ID]],Таблица4[],2,FALSE),"")</f>
        <v/>
      </c>
      <c r="X5824" s="19">
        <f>NOT(IFERROR(VLOOKUP(Таблица1[[#This Row],[Order ID]],Таблица4[],2,FALSE),0))*1</f>
        <v>1</v>
      </c>
      <c r="Y5824" s="19">
        <f>IF(SUMPRODUCT(($F$2:$F5824=F5824)*1)&gt;1,0,1)</f>
        <v>0</v>
      </c>
    </row>
    <row r="5825" spans="1:25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9" t="str">
        <f>VLOOKUP(Таблица1[[#This Row],[Region]],Таблица5[],2,FALSE)</f>
        <v>Anna Andreadi</v>
      </c>
      <c r="W5825" s="19" t="str">
        <f>IFERROR(VLOOKUP(Таблица1[[#This Row],[Order ID]],Таблица4[],2,FALSE),"")</f>
        <v/>
      </c>
      <c r="X5825" s="19">
        <f>NOT(IFERROR(VLOOKUP(Таблица1[[#This Row],[Order ID]],Таблица4[],2,FALSE),0))*1</f>
        <v>1</v>
      </c>
      <c r="Y5825" s="19">
        <f>IF(SUMPRODUCT(($F$2:$F5825=F5825)*1)&gt;1,0,1)</f>
        <v>0</v>
      </c>
    </row>
    <row r="5826" spans="1:25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9" t="str">
        <f>VLOOKUP(Таблица1[[#This Row],[Region]],Таблица5[],2,FALSE)</f>
        <v>Chuck Magee</v>
      </c>
      <c r="W5826" s="19" t="str">
        <f>IFERROR(VLOOKUP(Таблица1[[#This Row],[Order ID]],Таблица4[],2,FALSE),"")</f>
        <v/>
      </c>
      <c r="X5826" s="19">
        <f>NOT(IFERROR(VLOOKUP(Таблица1[[#This Row],[Order ID]],Таблица4[],2,FALSE),0))*1</f>
        <v>1</v>
      </c>
      <c r="Y5826" s="19">
        <f>IF(SUMPRODUCT(($F$2:$F5826=F5826)*1)&gt;1,0,1)</f>
        <v>0</v>
      </c>
    </row>
    <row r="5827" spans="1:25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9" t="str">
        <f>VLOOKUP(Таблица1[[#This Row],[Region]],Таблица5[],2,FALSE)</f>
        <v>Chuck Magee</v>
      </c>
      <c r="W5827" s="19" t="str">
        <f>IFERROR(VLOOKUP(Таблица1[[#This Row],[Order ID]],Таблица4[],2,FALSE),"")</f>
        <v/>
      </c>
      <c r="X5827" s="19">
        <f>NOT(IFERROR(VLOOKUP(Таблица1[[#This Row],[Order ID]],Таблица4[],2,FALSE),0))*1</f>
        <v>1</v>
      </c>
      <c r="Y5827" s="19">
        <f>IF(SUMPRODUCT(($F$2:$F5827=F5827)*1)&gt;1,0,1)</f>
        <v>0</v>
      </c>
    </row>
    <row r="5828" spans="1:25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9" t="str">
        <f>VLOOKUP(Таблица1[[#This Row],[Region]],Таблица5[],2,FALSE)</f>
        <v>Chuck Magee</v>
      </c>
      <c r="W5828" s="19" t="str">
        <f>IFERROR(VLOOKUP(Таблица1[[#This Row],[Order ID]],Таблица4[],2,FALSE),"")</f>
        <v/>
      </c>
      <c r="X5828" s="19">
        <f>NOT(IFERROR(VLOOKUP(Таблица1[[#This Row],[Order ID]],Таблица4[],2,FALSE),0))*1</f>
        <v>1</v>
      </c>
      <c r="Y5828" s="19">
        <f>IF(SUMPRODUCT(($F$2:$F5828=F5828)*1)&gt;1,0,1)</f>
        <v>0</v>
      </c>
    </row>
    <row r="5829" spans="1:25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9" t="str">
        <f>VLOOKUP(Таблица1[[#This Row],[Region]],Таблица5[],2,FALSE)</f>
        <v>Chuck Magee</v>
      </c>
      <c r="W5829" s="19" t="str">
        <f>IFERROR(VLOOKUP(Таблица1[[#This Row],[Order ID]],Таблица4[],2,FALSE),"")</f>
        <v/>
      </c>
      <c r="X5829" s="19">
        <f>NOT(IFERROR(VLOOKUP(Таблица1[[#This Row],[Order ID]],Таблица4[],2,FALSE),0))*1</f>
        <v>1</v>
      </c>
      <c r="Y5829" s="19">
        <f>IF(SUMPRODUCT(($F$2:$F5829=F5829)*1)&gt;1,0,1)</f>
        <v>0</v>
      </c>
    </row>
    <row r="5830" spans="1:25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9" t="str">
        <f>VLOOKUP(Таблица1[[#This Row],[Region]],Таблица5[],2,FALSE)</f>
        <v>Chuck Magee</v>
      </c>
      <c r="W5830" s="19" t="str">
        <f>IFERROR(VLOOKUP(Таблица1[[#This Row],[Order ID]],Таблица4[],2,FALSE),"")</f>
        <v/>
      </c>
      <c r="X5830" s="19">
        <f>NOT(IFERROR(VLOOKUP(Таблица1[[#This Row],[Order ID]],Таблица4[],2,FALSE),0))*1</f>
        <v>1</v>
      </c>
      <c r="Y5830" s="19">
        <f>IF(SUMPRODUCT(($F$2:$F5830=F5830)*1)&gt;1,0,1)</f>
        <v>0</v>
      </c>
    </row>
    <row r="5831" spans="1:25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9" t="str">
        <f>VLOOKUP(Таблица1[[#This Row],[Region]],Таблица5[],2,FALSE)</f>
        <v>Kelly Williams</v>
      </c>
      <c r="W5831" s="19" t="str">
        <f>IFERROR(VLOOKUP(Таблица1[[#This Row],[Order ID]],Таблица4[],2,FALSE),"")</f>
        <v/>
      </c>
      <c r="X5831" s="19">
        <f>NOT(IFERROR(VLOOKUP(Таблица1[[#This Row],[Order ID]],Таблица4[],2,FALSE),0))*1</f>
        <v>1</v>
      </c>
      <c r="Y5831" s="19">
        <f>IF(SUMPRODUCT(($F$2:$F5831=F5831)*1)&gt;1,0,1)</f>
        <v>0</v>
      </c>
    </row>
    <row r="5832" spans="1:25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9" t="str">
        <f>VLOOKUP(Таблица1[[#This Row],[Region]],Таблица5[],2,FALSE)</f>
        <v>Kelly Williams</v>
      </c>
      <c r="W5832" s="19" t="str">
        <f>IFERROR(VLOOKUP(Таблица1[[#This Row],[Order ID]],Таблица4[],2,FALSE),"")</f>
        <v/>
      </c>
      <c r="X5832" s="19">
        <f>NOT(IFERROR(VLOOKUP(Таблица1[[#This Row],[Order ID]],Таблица4[],2,FALSE),0))*1</f>
        <v>1</v>
      </c>
      <c r="Y5832" s="19">
        <f>IF(SUMPRODUCT(($F$2:$F5832=F5832)*1)&gt;1,0,1)</f>
        <v>0</v>
      </c>
    </row>
    <row r="5833" spans="1:25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9" t="str">
        <f>VLOOKUP(Таблица1[[#This Row],[Region]],Таблица5[],2,FALSE)</f>
        <v>Anna Andreadi</v>
      </c>
      <c r="W5833" s="19" t="str">
        <f>IFERROR(VLOOKUP(Таблица1[[#This Row],[Order ID]],Таблица4[],2,FALSE),"")</f>
        <v/>
      </c>
      <c r="X5833" s="19">
        <f>NOT(IFERROR(VLOOKUP(Таблица1[[#This Row],[Order ID]],Таблица4[],2,FALSE),0))*1</f>
        <v>1</v>
      </c>
      <c r="Y5833" s="19">
        <f>IF(SUMPRODUCT(($F$2:$F5833=F5833)*1)&gt;1,0,1)</f>
        <v>0</v>
      </c>
    </row>
    <row r="5834" spans="1:25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9" t="str">
        <f>VLOOKUP(Таблица1[[#This Row],[Region]],Таблица5[],2,FALSE)</f>
        <v>Cassandra Brandow</v>
      </c>
      <c r="W5834" s="19" t="str">
        <f>IFERROR(VLOOKUP(Таблица1[[#This Row],[Order ID]],Таблица4[],2,FALSE),"")</f>
        <v/>
      </c>
      <c r="X5834" s="19">
        <f>NOT(IFERROR(VLOOKUP(Таблица1[[#This Row],[Order ID]],Таблица4[],2,FALSE),0))*1</f>
        <v>1</v>
      </c>
      <c r="Y5834" s="19">
        <f>IF(SUMPRODUCT(($F$2:$F5834=F5834)*1)&gt;1,0,1)</f>
        <v>0</v>
      </c>
    </row>
    <row r="5835" spans="1:25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9" t="str">
        <f>VLOOKUP(Таблица1[[#This Row],[Region]],Таблица5[],2,FALSE)</f>
        <v>Cassandra Brandow</v>
      </c>
      <c r="W5835" s="19" t="str">
        <f>IFERROR(VLOOKUP(Таблица1[[#This Row],[Order ID]],Таблица4[],2,FALSE),"")</f>
        <v/>
      </c>
      <c r="X5835" s="19">
        <f>NOT(IFERROR(VLOOKUP(Таблица1[[#This Row],[Order ID]],Таблица4[],2,FALSE),0))*1</f>
        <v>1</v>
      </c>
      <c r="Y5835" s="19">
        <f>IF(SUMPRODUCT(($F$2:$F5835=F5835)*1)&gt;1,0,1)</f>
        <v>0</v>
      </c>
    </row>
    <row r="5836" spans="1:25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9" t="str">
        <f>VLOOKUP(Таблица1[[#This Row],[Region]],Таблица5[],2,FALSE)</f>
        <v>Cassandra Brandow</v>
      </c>
      <c r="W5836" s="19" t="str">
        <f>IFERROR(VLOOKUP(Таблица1[[#This Row],[Order ID]],Таблица4[],2,FALSE),"")</f>
        <v/>
      </c>
      <c r="X5836" s="19">
        <f>NOT(IFERROR(VLOOKUP(Таблица1[[#This Row],[Order ID]],Таблица4[],2,FALSE),0))*1</f>
        <v>1</v>
      </c>
      <c r="Y5836" s="19">
        <f>IF(SUMPRODUCT(($F$2:$F5836=F5836)*1)&gt;1,0,1)</f>
        <v>0</v>
      </c>
    </row>
    <row r="5837" spans="1:25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9" t="str">
        <f>VLOOKUP(Таблица1[[#This Row],[Region]],Таблица5[],2,FALSE)</f>
        <v>Cassandra Brandow</v>
      </c>
      <c r="W5837" s="19" t="str">
        <f>IFERROR(VLOOKUP(Таблица1[[#This Row],[Order ID]],Таблица4[],2,FALSE),"")</f>
        <v/>
      </c>
      <c r="X5837" s="19">
        <f>NOT(IFERROR(VLOOKUP(Таблица1[[#This Row],[Order ID]],Таблица4[],2,FALSE),0))*1</f>
        <v>1</v>
      </c>
      <c r="Y5837" s="19">
        <f>IF(SUMPRODUCT(($F$2:$F5837=F5837)*1)&gt;1,0,1)</f>
        <v>0</v>
      </c>
    </row>
    <row r="5838" spans="1:25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9" t="str">
        <f>VLOOKUP(Таблица1[[#This Row],[Region]],Таблица5[],2,FALSE)</f>
        <v>Cassandra Brandow</v>
      </c>
      <c r="W5838" s="19" t="str">
        <f>IFERROR(VLOOKUP(Таблица1[[#This Row],[Order ID]],Таблица4[],2,FALSE),"")</f>
        <v/>
      </c>
      <c r="X5838" s="19">
        <f>NOT(IFERROR(VLOOKUP(Таблица1[[#This Row],[Order ID]],Таблица4[],2,FALSE),0))*1</f>
        <v>1</v>
      </c>
      <c r="Y5838" s="19">
        <f>IF(SUMPRODUCT(($F$2:$F5838=F5838)*1)&gt;1,0,1)</f>
        <v>0</v>
      </c>
    </row>
    <row r="5839" spans="1:25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9" t="str">
        <f>VLOOKUP(Таблица1[[#This Row],[Region]],Таблица5[],2,FALSE)</f>
        <v>Anna Andreadi</v>
      </c>
      <c r="W5839" s="19" t="str">
        <f>IFERROR(VLOOKUP(Таблица1[[#This Row],[Order ID]],Таблица4[],2,FALSE),"")</f>
        <v/>
      </c>
      <c r="X5839" s="19">
        <f>NOT(IFERROR(VLOOKUP(Таблица1[[#This Row],[Order ID]],Таблица4[],2,FALSE),0))*1</f>
        <v>1</v>
      </c>
      <c r="Y5839" s="19">
        <f>IF(SUMPRODUCT(($F$2:$F5839=F5839)*1)&gt;1,0,1)</f>
        <v>1</v>
      </c>
    </row>
    <row r="5840" spans="1:25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9" t="str">
        <f>VLOOKUP(Таблица1[[#This Row],[Region]],Таблица5[],2,FALSE)</f>
        <v>Anna Andreadi</v>
      </c>
      <c r="W5840" s="19" t="str">
        <f>IFERROR(VLOOKUP(Таблица1[[#This Row],[Order ID]],Таблица4[],2,FALSE),"")</f>
        <v/>
      </c>
      <c r="X5840" s="19">
        <f>NOT(IFERROR(VLOOKUP(Таблица1[[#This Row],[Order ID]],Таблица4[],2,FALSE),0))*1</f>
        <v>1</v>
      </c>
      <c r="Y5840" s="19">
        <f>IF(SUMPRODUCT(($F$2:$F5840=F5840)*1)&gt;1,0,1)</f>
        <v>0</v>
      </c>
    </row>
    <row r="5841" spans="1:25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9" t="str">
        <f>VLOOKUP(Таблица1[[#This Row],[Region]],Таблица5[],2,FALSE)</f>
        <v>Cassandra Brandow</v>
      </c>
      <c r="W5841" s="19" t="str">
        <f>IFERROR(VLOOKUP(Таблица1[[#This Row],[Order ID]],Таблица4[],2,FALSE),"")</f>
        <v/>
      </c>
      <c r="X5841" s="19">
        <f>NOT(IFERROR(VLOOKUP(Таблица1[[#This Row],[Order ID]],Таблица4[],2,FALSE),0))*1</f>
        <v>1</v>
      </c>
      <c r="Y5841" s="19">
        <f>IF(SUMPRODUCT(($F$2:$F5841=F5841)*1)&gt;1,0,1)</f>
        <v>0</v>
      </c>
    </row>
    <row r="5842" spans="1:25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9" t="str">
        <f>VLOOKUP(Таблица1[[#This Row],[Region]],Таблица5[],2,FALSE)</f>
        <v>Cassandra Brandow</v>
      </c>
      <c r="W5842" s="19" t="str">
        <f>IFERROR(VLOOKUP(Таблица1[[#This Row],[Order ID]],Таблица4[],2,FALSE),"")</f>
        <v/>
      </c>
      <c r="X5842" s="19">
        <f>NOT(IFERROR(VLOOKUP(Таблица1[[#This Row],[Order ID]],Таблица4[],2,FALSE),0))*1</f>
        <v>1</v>
      </c>
      <c r="Y5842" s="19">
        <f>IF(SUMPRODUCT(($F$2:$F5842=F5842)*1)&gt;1,0,1)</f>
        <v>0</v>
      </c>
    </row>
    <row r="5843" spans="1:25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9" t="str">
        <f>VLOOKUP(Таблица1[[#This Row],[Region]],Таблица5[],2,FALSE)</f>
        <v>Anna Andreadi</v>
      </c>
      <c r="W5843" s="19" t="str">
        <f>IFERROR(VLOOKUP(Таблица1[[#This Row],[Order ID]],Таблица4[],2,FALSE),"")</f>
        <v/>
      </c>
      <c r="X5843" s="19">
        <f>NOT(IFERROR(VLOOKUP(Таблица1[[#This Row],[Order ID]],Таблица4[],2,FALSE),0))*1</f>
        <v>1</v>
      </c>
      <c r="Y5843" s="19">
        <f>IF(SUMPRODUCT(($F$2:$F5843=F5843)*1)&gt;1,0,1)</f>
        <v>0</v>
      </c>
    </row>
    <row r="5844" spans="1:25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9" t="str">
        <f>VLOOKUP(Таблица1[[#This Row],[Region]],Таблица5[],2,FALSE)</f>
        <v>Anna Andreadi</v>
      </c>
      <c r="W5844" s="19" t="str">
        <f>IFERROR(VLOOKUP(Таблица1[[#This Row],[Order ID]],Таблица4[],2,FALSE),"")</f>
        <v/>
      </c>
      <c r="X5844" s="19">
        <f>NOT(IFERROR(VLOOKUP(Таблица1[[#This Row],[Order ID]],Таблица4[],2,FALSE),0))*1</f>
        <v>1</v>
      </c>
      <c r="Y5844" s="19">
        <f>IF(SUMPRODUCT(($F$2:$F5844=F5844)*1)&gt;1,0,1)</f>
        <v>0</v>
      </c>
    </row>
    <row r="5845" spans="1:25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9" t="str">
        <f>VLOOKUP(Таблица1[[#This Row],[Region]],Таблица5[],2,FALSE)</f>
        <v>Anna Andreadi</v>
      </c>
      <c r="W5845" s="19" t="str">
        <f>IFERROR(VLOOKUP(Таблица1[[#This Row],[Order ID]],Таблица4[],2,FALSE),"")</f>
        <v/>
      </c>
      <c r="X5845" s="19">
        <f>NOT(IFERROR(VLOOKUP(Таблица1[[#This Row],[Order ID]],Таблица4[],2,FALSE),0))*1</f>
        <v>1</v>
      </c>
      <c r="Y5845" s="19">
        <f>IF(SUMPRODUCT(($F$2:$F5845=F5845)*1)&gt;1,0,1)</f>
        <v>0</v>
      </c>
    </row>
    <row r="5846" spans="1:25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9" t="str">
        <f>VLOOKUP(Таблица1[[#This Row],[Region]],Таблица5[],2,FALSE)</f>
        <v>Anna Andreadi</v>
      </c>
      <c r="W5846" s="19" t="str">
        <f>IFERROR(VLOOKUP(Таблица1[[#This Row],[Order ID]],Таблица4[],2,FALSE),"")</f>
        <v/>
      </c>
      <c r="X5846" s="19">
        <f>NOT(IFERROR(VLOOKUP(Таблица1[[#This Row],[Order ID]],Таблица4[],2,FALSE),0))*1</f>
        <v>1</v>
      </c>
      <c r="Y5846" s="19">
        <f>IF(SUMPRODUCT(($F$2:$F5846=F5846)*1)&gt;1,0,1)</f>
        <v>0</v>
      </c>
    </row>
    <row r="5847" spans="1:25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9" t="str">
        <f>VLOOKUP(Таблица1[[#This Row],[Region]],Таблица5[],2,FALSE)</f>
        <v>Anna Andreadi</v>
      </c>
      <c r="W5847" s="19" t="str">
        <f>IFERROR(VLOOKUP(Таблица1[[#This Row],[Order ID]],Таблица4[],2,FALSE),"")</f>
        <v/>
      </c>
      <c r="X5847" s="19">
        <f>NOT(IFERROR(VLOOKUP(Таблица1[[#This Row],[Order ID]],Таблица4[],2,FALSE),0))*1</f>
        <v>1</v>
      </c>
      <c r="Y5847" s="19">
        <f>IF(SUMPRODUCT(($F$2:$F5847=F5847)*1)&gt;1,0,1)</f>
        <v>0</v>
      </c>
    </row>
    <row r="5848" spans="1:25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9" t="str">
        <f>VLOOKUP(Таблица1[[#This Row],[Region]],Таблица5[],2,FALSE)</f>
        <v>Anna Andreadi</v>
      </c>
      <c r="W5848" s="19" t="str">
        <f>IFERROR(VLOOKUP(Таблица1[[#This Row],[Order ID]],Таблица4[],2,FALSE),"")</f>
        <v/>
      </c>
      <c r="X5848" s="19">
        <f>NOT(IFERROR(VLOOKUP(Таблица1[[#This Row],[Order ID]],Таблица4[],2,FALSE),0))*1</f>
        <v>1</v>
      </c>
      <c r="Y5848" s="19">
        <f>IF(SUMPRODUCT(($F$2:$F5848=F5848)*1)&gt;1,0,1)</f>
        <v>0</v>
      </c>
    </row>
    <row r="5849" spans="1:25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9" t="str">
        <f>VLOOKUP(Таблица1[[#This Row],[Region]],Таблица5[],2,FALSE)</f>
        <v>Anna Andreadi</v>
      </c>
      <c r="W5849" s="19" t="str">
        <f>IFERROR(VLOOKUP(Таблица1[[#This Row],[Order ID]],Таблица4[],2,FALSE),"")</f>
        <v/>
      </c>
      <c r="X5849" s="19">
        <f>NOT(IFERROR(VLOOKUP(Таблица1[[#This Row],[Order ID]],Таблица4[],2,FALSE),0))*1</f>
        <v>1</v>
      </c>
      <c r="Y5849" s="19">
        <f>IF(SUMPRODUCT(($F$2:$F5849=F5849)*1)&gt;1,0,1)</f>
        <v>0</v>
      </c>
    </row>
    <row r="5850" spans="1:25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9" t="str">
        <f>VLOOKUP(Таблица1[[#This Row],[Region]],Таблица5[],2,FALSE)</f>
        <v>Kelly Williams</v>
      </c>
      <c r="W5850" s="19" t="str">
        <f>IFERROR(VLOOKUP(Таблица1[[#This Row],[Order ID]],Таблица4[],2,FALSE),"")</f>
        <v/>
      </c>
      <c r="X5850" s="19">
        <f>NOT(IFERROR(VLOOKUP(Таблица1[[#This Row],[Order ID]],Таблица4[],2,FALSE),0))*1</f>
        <v>1</v>
      </c>
      <c r="Y5850" s="19">
        <f>IF(SUMPRODUCT(($F$2:$F5850=F5850)*1)&gt;1,0,1)</f>
        <v>0</v>
      </c>
    </row>
    <row r="5851" spans="1:25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9" t="str">
        <f>VLOOKUP(Таблица1[[#This Row],[Region]],Таблица5[],2,FALSE)</f>
        <v>Kelly Williams</v>
      </c>
      <c r="W5851" s="19" t="str">
        <f>IFERROR(VLOOKUP(Таблица1[[#This Row],[Order ID]],Таблица4[],2,FALSE),"")</f>
        <v/>
      </c>
      <c r="X5851" s="19">
        <f>NOT(IFERROR(VLOOKUP(Таблица1[[#This Row],[Order ID]],Таблица4[],2,FALSE),0))*1</f>
        <v>1</v>
      </c>
      <c r="Y5851" s="19">
        <f>IF(SUMPRODUCT(($F$2:$F5851=F5851)*1)&gt;1,0,1)</f>
        <v>0</v>
      </c>
    </row>
    <row r="5852" spans="1:25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9" t="str">
        <f>VLOOKUP(Таблица1[[#This Row],[Region]],Таблица5[],2,FALSE)</f>
        <v>Kelly Williams</v>
      </c>
      <c r="W5852" s="19" t="str">
        <f>IFERROR(VLOOKUP(Таблица1[[#This Row],[Order ID]],Таблица4[],2,FALSE),"")</f>
        <v/>
      </c>
      <c r="X5852" s="19">
        <f>NOT(IFERROR(VLOOKUP(Таблица1[[#This Row],[Order ID]],Таблица4[],2,FALSE),0))*1</f>
        <v>1</v>
      </c>
      <c r="Y5852" s="19">
        <f>IF(SUMPRODUCT(($F$2:$F5852=F5852)*1)&gt;1,0,1)</f>
        <v>0</v>
      </c>
    </row>
    <row r="5853" spans="1:25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9" t="str">
        <f>VLOOKUP(Таблица1[[#This Row],[Region]],Таблица5[],2,FALSE)</f>
        <v>Kelly Williams</v>
      </c>
      <c r="W5853" s="19" t="str">
        <f>IFERROR(VLOOKUP(Таблица1[[#This Row],[Order ID]],Таблица4[],2,FALSE),"")</f>
        <v/>
      </c>
      <c r="X5853" s="19">
        <f>NOT(IFERROR(VLOOKUP(Таблица1[[#This Row],[Order ID]],Таблица4[],2,FALSE),0))*1</f>
        <v>1</v>
      </c>
      <c r="Y5853" s="19">
        <f>IF(SUMPRODUCT(($F$2:$F5853=F5853)*1)&gt;1,0,1)</f>
        <v>0</v>
      </c>
    </row>
    <row r="5854" spans="1:25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9" t="str">
        <f>VLOOKUP(Таблица1[[#This Row],[Region]],Таблица5[],2,FALSE)</f>
        <v>Kelly Williams</v>
      </c>
      <c r="W5854" s="19" t="str">
        <f>IFERROR(VLOOKUP(Таблица1[[#This Row],[Order ID]],Таблица4[],2,FALSE),"")</f>
        <v/>
      </c>
      <c r="X5854" s="19">
        <f>NOT(IFERROR(VLOOKUP(Таблица1[[#This Row],[Order ID]],Таблица4[],2,FALSE),0))*1</f>
        <v>1</v>
      </c>
      <c r="Y5854" s="19">
        <f>IF(SUMPRODUCT(($F$2:$F5854=F5854)*1)&gt;1,0,1)</f>
        <v>0</v>
      </c>
    </row>
    <row r="5855" spans="1:25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9" t="str">
        <f>VLOOKUP(Таблица1[[#This Row],[Region]],Таблица5[],2,FALSE)</f>
        <v>Cassandra Brandow</v>
      </c>
      <c r="W5855" s="19" t="str">
        <f>IFERROR(VLOOKUP(Таблица1[[#This Row],[Order ID]],Таблица4[],2,FALSE),"")</f>
        <v/>
      </c>
      <c r="X5855" s="19">
        <f>NOT(IFERROR(VLOOKUP(Таблица1[[#This Row],[Order ID]],Таблица4[],2,FALSE),0))*1</f>
        <v>1</v>
      </c>
      <c r="Y5855" s="19">
        <f>IF(SUMPRODUCT(($F$2:$F5855=F5855)*1)&gt;1,0,1)</f>
        <v>0</v>
      </c>
    </row>
    <row r="5856" spans="1:25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9" t="str">
        <f>VLOOKUP(Таблица1[[#This Row],[Region]],Таблица5[],2,FALSE)</f>
        <v>Kelly Williams</v>
      </c>
      <c r="W5856" s="19" t="str">
        <f>IFERROR(VLOOKUP(Таблица1[[#This Row],[Order ID]],Таблица4[],2,FALSE),"")</f>
        <v/>
      </c>
      <c r="X5856" s="19">
        <f>NOT(IFERROR(VLOOKUP(Таблица1[[#This Row],[Order ID]],Таблица4[],2,FALSE),0))*1</f>
        <v>1</v>
      </c>
      <c r="Y5856" s="19">
        <f>IF(SUMPRODUCT(($F$2:$F5856=F5856)*1)&gt;1,0,1)</f>
        <v>0</v>
      </c>
    </row>
    <row r="5857" spans="1:25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9" t="str">
        <f>VLOOKUP(Таблица1[[#This Row],[Region]],Таблица5[],2,FALSE)</f>
        <v>Kelly Williams</v>
      </c>
      <c r="W5857" s="19" t="str">
        <f>IFERROR(VLOOKUP(Таблица1[[#This Row],[Order ID]],Таблица4[],2,FALSE),"")</f>
        <v/>
      </c>
      <c r="X5857" s="19">
        <f>NOT(IFERROR(VLOOKUP(Таблица1[[#This Row],[Order ID]],Таблица4[],2,FALSE),0))*1</f>
        <v>1</v>
      </c>
      <c r="Y5857" s="19">
        <f>IF(SUMPRODUCT(($F$2:$F5857=F5857)*1)&gt;1,0,1)</f>
        <v>0</v>
      </c>
    </row>
    <row r="5858" spans="1:25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9" t="str">
        <f>VLOOKUP(Таблица1[[#This Row],[Region]],Таблица5[],2,FALSE)</f>
        <v>Kelly Williams</v>
      </c>
      <c r="W5858" s="19" t="str">
        <f>IFERROR(VLOOKUP(Таблица1[[#This Row],[Order ID]],Таблица4[],2,FALSE),"")</f>
        <v/>
      </c>
      <c r="X5858" s="19">
        <f>NOT(IFERROR(VLOOKUP(Таблица1[[#This Row],[Order ID]],Таблица4[],2,FALSE),0))*1</f>
        <v>1</v>
      </c>
      <c r="Y5858" s="19">
        <f>IF(SUMPRODUCT(($F$2:$F5858=F5858)*1)&gt;1,0,1)</f>
        <v>0</v>
      </c>
    </row>
    <row r="5859" spans="1:25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9" t="str">
        <f>VLOOKUP(Таблица1[[#This Row],[Region]],Таблица5[],2,FALSE)</f>
        <v>Kelly Williams</v>
      </c>
      <c r="W5859" s="19" t="str">
        <f>IFERROR(VLOOKUP(Таблица1[[#This Row],[Order ID]],Таблица4[],2,FALSE),"")</f>
        <v/>
      </c>
      <c r="X5859" s="19">
        <f>NOT(IFERROR(VLOOKUP(Таблица1[[#This Row],[Order ID]],Таблица4[],2,FALSE),0))*1</f>
        <v>1</v>
      </c>
      <c r="Y5859" s="19">
        <f>IF(SUMPRODUCT(($F$2:$F5859=F5859)*1)&gt;1,0,1)</f>
        <v>0</v>
      </c>
    </row>
    <row r="5860" spans="1:25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9" t="str">
        <f>VLOOKUP(Таблица1[[#This Row],[Region]],Таблица5[],2,FALSE)</f>
        <v>Anna Andreadi</v>
      </c>
      <c r="W5860" s="19" t="str">
        <f>IFERROR(VLOOKUP(Таблица1[[#This Row],[Order ID]],Таблица4[],2,FALSE),"")</f>
        <v/>
      </c>
      <c r="X5860" s="19">
        <f>NOT(IFERROR(VLOOKUP(Таблица1[[#This Row],[Order ID]],Таблица4[],2,FALSE),0))*1</f>
        <v>1</v>
      </c>
      <c r="Y5860" s="19">
        <f>IF(SUMPRODUCT(($F$2:$F5860=F5860)*1)&gt;1,0,1)</f>
        <v>0</v>
      </c>
    </row>
    <row r="5861" spans="1:25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9" t="str">
        <f>VLOOKUP(Таблица1[[#This Row],[Region]],Таблица5[],2,FALSE)</f>
        <v>Cassandra Brandow</v>
      </c>
      <c r="W5861" s="19" t="str">
        <f>IFERROR(VLOOKUP(Таблица1[[#This Row],[Order ID]],Таблица4[],2,FALSE),"")</f>
        <v/>
      </c>
      <c r="X5861" s="19">
        <f>NOT(IFERROR(VLOOKUP(Таблица1[[#This Row],[Order ID]],Таблица4[],2,FALSE),0))*1</f>
        <v>1</v>
      </c>
      <c r="Y5861" s="19">
        <f>IF(SUMPRODUCT(($F$2:$F5861=F5861)*1)&gt;1,0,1)</f>
        <v>0</v>
      </c>
    </row>
    <row r="5862" spans="1:25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9" t="str">
        <f>VLOOKUP(Таблица1[[#This Row],[Region]],Таблица5[],2,FALSE)</f>
        <v>Chuck Magee</v>
      </c>
      <c r="W5862" s="19" t="str">
        <f>IFERROR(VLOOKUP(Таблица1[[#This Row],[Order ID]],Таблица4[],2,FALSE),"")</f>
        <v/>
      </c>
      <c r="X5862" s="19">
        <f>NOT(IFERROR(VLOOKUP(Таблица1[[#This Row],[Order ID]],Таблица4[],2,FALSE),0))*1</f>
        <v>1</v>
      </c>
      <c r="Y5862" s="19">
        <f>IF(SUMPRODUCT(($F$2:$F5862=F5862)*1)&gt;1,0,1)</f>
        <v>0</v>
      </c>
    </row>
    <row r="5863" spans="1:25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9" t="str">
        <f>VLOOKUP(Таблица1[[#This Row],[Region]],Таблица5[],2,FALSE)</f>
        <v>Cassandra Brandow</v>
      </c>
      <c r="W5863" s="19" t="str">
        <f>IFERROR(VLOOKUP(Таблица1[[#This Row],[Order ID]],Таблица4[],2,FALSE),"")</f>
        <v/>
      </c>
      <c r="X5863" s="19">
        <f>NOT(IFERROR(VLOOKUP(Таблица1[[#This Row],[Order ID]],Таблица4[],2,FALSE),0))*1</f>
        <v>1</v>
      </c>
      <c r="Y5863" s="19">
        <f>IF(SUMPRODUCT(($F$2:$F5863=F5863)*1)&gt;1,0,1)</f>
        <v>0</v>
      </c>
    </row>
    <row r="5864" spans="1:25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9" t="str">
        <f>VLOOKUP(Таблица1[[#This Row],[Region]],Таблица5[],2,FALSE)</f>
        <v>Cassandra Brandow</v>
      </c>
      <c r="W5864" s="19" t="str">
        <f>IFERROR(VLOOKUP(Таблица1[[#This Row],[Order ID]],Таблица4[],2,FALSE),"")</f>
        <v/>
      </c>
      <c r="X5864" s="19">
        <f>NOT(IFERROR(VLOOKUP(Таблица1[[#This Row],[Order ID]],Таблица4[],2,FALSE),0))*1</f>
        <v>1</v>
      </c>
      <c r="Y5864" s="19">
        <f>IF(SUMPRODUCT(($F$2:$F5864=F5864)*1)&gt;1,0,1)</f>
        <v>0</v>
      </c>
    </row>
    <row r="5865" spans="1:25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9" t="str">
        <f>VLOOKUP(Таблица1[[#This Row],[Region]],Таблица5[],2,FALSE)</f>
        <v>Cassandra Brandow</v>
      </c>
      <c r="W5865" s="19" t="str">
        <f>IFERROR(VLOOKUP(Таблица1[[#This Row],[Order ID]],Таблица4[],2,FALSE),"")</f>
        <v/>
      </c>
      <c r="X5865" s="19">
        <f>NOT(IFERROR(VLOOKUP(Таблица1[[#This Row],[Order ID]],Таблица4[],2,FALSE),0))*1</f>
        <v>1</v>
      </c>
      <c r="Y5865" s="19">
        <f>IF(SUMPRODUCT(($F$2:$F5865=F5865)*1)&gt;1,0,1)</f>
        <v>0</v>
      </c>
    </row>
    <row r="5866" spans="1:25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9" t="str">
        <f>VLOOKUP(Таблица1[[#This Row],[Region]],Таблица5[],2,FALSE)</f>
        <v>Chuck Magee</v>
      </c>
      <c r="W5866" s="19" t="str">
        <f>IFERROR(VLOOKUP(Таблица1[[#This Row],[Order ID]],Таблица4[],2,FALSE),"")</f>
        <v/>
      </c>
      <c r="X5866" s="19">
        <f>NOT(IFERROR(VLOOKUP(Таблица1[[#This Row],[Order ID]],Таблица4[],2,FALSE),0))*1</f>
        <v>1</v>
      </c>
      <c r="Y5866" s="19">
        <f>IF(SUMPRODUCT(($F$2:$F5866=F5866)*1)&gt;1,0,1)</f>
        <v>0</v>
      </c>
    </row>
    <row r="5867" spans="1:25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9" t="str">
        <f>VLOOKUP(Таблица1[[#This Row],[Region]],Таблица5[],2,FALSE)</f>
        <v>Chuck Magee</v>
      </c>
      <c r="W5867" s="19" t="str">
        <f>IFERROR(VLOOKUP(Таблица1[[#This Row],[Order ID]],Таблица4[],2,FALSE),"")</f>
        <v/>
      </c>
      <c r="X5867" s="19">
        <f>NOT(IFERROR(VLOOKUP(Таблица1[[#This Row],[Order ID]],Таблица4[],2,FALSE),0))*1</f>
        <v>1</v>
      </c>
      <c r="Y5867" s="19">
        <f>IF(SUMPRODUCT(($F$2:$F5867=F5867)*1)&gt;1,0,1)</f>
        <v>0</v>
      </c>
    </row>
    <row r="5868" spans="1:25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9" t="str">
        <f>VLOOKUP(Таблица1[[#This Row],[Region]],Таблица5[],2,FALSE)</f>
        <v>Chuck Magee</v>
      </c>
      <c r="W5868" s="19" t="str">
        <f>IFERROR(VLOOKUP(Таблица1[[#This Row],[Order ID]],Таблица4[],2,FALSE),"")</f>
        <v/>
      </c>
      <c r="X5868" s="19">
        <f>NOT(IFERROR(VLOOKUP(Таблица1[[#This Row],[Order ID]],Таблица4[],2,FALSE),0))*1</f>
        <v>1</v>
      </c>
      <c r="Y5868" s="19">
        <f>IF(SUMPRODUCT(($F$2:$F5868=F5868)*1)&gt;1,0,1)</f>
        <v>0</v>
      </c>
    </row>
    <row r="5869" spans="1:25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9" t="str">
        <f>VLOOKUP(Таблица1[[#This Row],[Region]],Таблица5[],2,FALSE)</f>
        <v>Chuck Magee</v>
      </c>
      <c r="W5869" s="19" t="str">
        <f>IFERROR(VLOOKUP(Таблица1[[#This Row],[Order ID]],Таблица4[],2,FALSE),"")</f>
        <v/>
      </c>
      <c r="X5869" s="19">
        <f>NOT(IFERROR(VLOOKUP(Таблица1[[#This Row],[Order ID]],Таблица4[],2,FALSE),0))*1</f>
        <v>1</v>
      </c>
      <c r="Y5869" s="19">
        <f>IF(SUMPRODUCT(($F$2:$F5869=F5869)*1)&gt;1,0,1)</f>
        <v>0</v>
      </c>
    </row>
    <row r="5870" spans="1:25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9" t="str">
        <f>VLOOKUP(Таблица1[[#This Row],[Region]],Таблица5[],2,FALSE)</f>
        <v>Chuck Magee</v>
      </c>
      <c r="W5870" s="19" t="str">
        <f>IFERROR(VLOOKUP(Таблица1[[#This Row],[Order ID]],Таблица4[],2,FALSE),"")</f>
        <v/>
      </c>
      <c r="X5870" s="19">
        <f>NOT(IFERROR(VLOOKUP(Таблица1[[#This Row],[Order ID]],Таблица4[],2,FALSE),0))*1</f>
        <v>1</v>
      </c>
      <c r="Y5870" s="19">
        <f>IF(SUMPRODUCT(($F$2:$F5870=F5870)*1)&gt;1,0,1)</f>
        <v>0</v>
      </c>
    </row>
    <row r="5871" spans="1:25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9" t="str">
        <f>VLOOKUP(Таблица1[[#This Row],[Region]],Таблица5[],2,FALSE)</f>
        <v>Anna Andreadi</v>
      </c>
      <c r="W5871" s="19" t="str">
        <f>IFERROR(VLOOKUP(Таблица1[[#This Row],[Order ID]],Таблица4[],2,FALSE),"")</f>
        <v/>
      </c>
      <c r="X5871" s="19">
        <f>NOT(IFERROR(VLOOKUP(Таблица1[[#This Row],[Order ID]],Таблица4[],2,FALSE),0))*1</f>
        <v>1</v>
      </c>
      <c r="Y5871" s="19">
        <f>IF(SUMPRODUCT(($F$2:$F5871=F5871)*1)&gt;1,0,1)</f>
        <v>0</v>
      </c>
    </row>
    <row r="5872" spans="1:25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9" t="str">
        <f>VLOOKUP(Таблица1[[#This Row],[Region]],Таблица5[],2,FALSE)</f>
        <v>Anna Andreadi</v>
      </c>
      <c r="W5872" s="19" t="str">
        <f>IFERROR(VLOOKUP(Таблица1[[#This Row],[Order ID]],Таблица4[],2,FALSE),"")</f>
        <v/>
      </c>
      <c r="X5872" s="19">
        <f>NOT(IFERROR(VLOOKUP(Таблица1[[#This Row],[Order ID]],Таблица4[],2,FALSE),0))*1</f>
        <v>1</v>
      </c>
      <c r="Y5872" s="19">
        <f>IF(SUMPRODUCT(($F$2:$F5872=F5872)*1)&gt;1,0,1)</f>
        <v>0</v>
      </c>
    </row>
    <row r="5873" spans="1:25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9" t="str">
        <f>VLOOKUP(Таблица1[[#This Row],[Region]],Таблица5[],2,FALSE)</f>
        <v>Kelly Williams</v>
      </c>
      <c r="W5873" s="19" t="str">
        <f>IFERROR(VLOOKUP(Таблица1[[#This Row],[Order ID]],Таблица4[],2,FALSE),"")</f>
        <v/>
      </c>
      <c r="X5873" s="19">
        <f>NOT(IFERROR(VLOOKUP(Таблица1[[#This Row],[Order ID]],Таблица4[],2,FALSE),0))*1</f>
        <v>1</v>
      </c>
      <c r="Y5873" s="19">
        <f>IF(SUMPRODUCT(($F$2:$F5873=F5873)*1)&gt;1,0,1)</f>
        <v>0</v>
      </c>
    </row>
    <row r="5874" spans="1:25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9" t="str">
        <f>VLOOKUP(Таблица1[[#This Row],[Region]],Таблица5[],2,FALSE)</f>
        <v>Cassandra Brandow</v>
      </c>
      <c r="W5874" s="19" t="str">
        <f>IFERROR(VLOOKUP(Таблица1[[#This Row],[Order ID]],Таблица4[],2,FALSE),"")</f>
        <v/>
      </c>
      <c r="X5874" s="19">
        <f>NOT(IFERROR(VLOOKUP(Таблица1[[#This Row],[Order ID]],Таблица4[],2,FALSE),0))*1</f>
        <v>1</v>
      </c>
      <c r="Y5874" s="19">
        <f>IF(SUMPRODUCT(($F$2:$F5874=F5874)*1)&gt;1,0,1)</f>
        <v>0</v>
      </c>
    </row>
    <row r="5875" spans="1:25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9" t="str">
        <f>VLOOKUP(Таблица1[[#This Row],[Region]],Таблица5[],2,FALSE)</f>
        <v>Cassandra Brandow</v>
      </c>
      <c r="W5875" s="19" t="str">
        <f>IFERROR(VLOOKUP(Таблица1[[#This Row],[Order ID]],Таблица4[],2,FALSE),"")</f>
        <v/>
      </c>
      <c r="X5875" s="19">
        <f>NOT(IFERROR(VLOOKUP(Таблица1[[#This Row],[Order ID]],Таблица4[],2,FALSE),0))*1</f>
        <v>1</v>
      </c>
      <c r="Y5875" s="19">
        <f>IF(SUMPRODUCT(($F$2:$F5875=F5875)*1)&gt;1,0,1)</f>
        <v>0</v>
      </c>
    </row>
    <row r="5876" spans="1:25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9" t="str">
        <f>VLOOKUP(Таблица1[[#This Row],[Region]],Таблица5[],2,FALSE)</f>
        <v>Cassandra Brandow</v>
      </c>
      <c r="W5876" s="19" t="str">
        <f>IFERROR(VLOOKUP(Таблица1[[#This Row],[Order ID]],Таблица4[],2,FALSE),"")</f>
        <v/>
      </c>
      <c r="X5876" s="19">
        <f>NOT(IFERROR(VLOOKUP(Таблица1[[#This Row],[Order ID]],Таблица4[],2,FALSE),0))*1</f>
        <v>1</v>
      </c>
      <c r="Y5876" s="19">
        <f>IF(SUMPRODUCT(($F$2:$F5876=F5876)*1)&gt;1,0,1)</f>
        <v>0</v>
      </c>
    </row>
    <row r="5877" spans="1:25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9" t="str">
        <f>VLOOKUP(Таблица1[[#This Row],[Region]],Таблица5[],2,FALSE)</f>
        <v>Chuck Magee</v>
      </c>
      <c r="W5877" s="19" t="str">
        <f>IFERROR(VLOOKUP(Таблица1[[#This Row],[Order ID]],Таблица4[],2,FALSE),"")</f>
        <v/>
      </c>
      <c r="X5877" s="19">
        <f>NOT(IFERROR(VLOOKUP(Таблица1[[#This Row],[Order ID]],Таблица4[],2,FALSE),0))*1</f>
        <v>1</v>
      </c>
      <c r="Y5877" s="19">
        <f>IF(SUMPRODUCT(($F$2:$F5877=F5877)*1)&gt;1,0,1)</f>
        <v>0</v>
      </c>
    </row>
    <row r="5878" spans="1:25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9" t="str">
        <f>VLOOKUP(Таблица1[[#This Row],[Region]],Таблица5[],2,FALSE)</f>
        <v>Chuck Magee</v>
      </c>
      <c r="W5878" s="19" t="str">
        <f>IFERROR(VLOOKUP(Таблица1[[#This Row],[Order ID]],Таблица4[],2,FALSE),"")</f>
        <v/>
      </c>
      <c r="X5878" s="19">
        <f>NOT(IFERROR(VLOOKUP(Таблица1[[#This Row],[Order ID]],Таблица4[],2,FALSE),0))*1</f>
        <v>1</v>
      </c>
      <c r="Y5878" s="19">
        <f>IF(SUMPRODUCT(($F$2:$F5878=F5878)*1)&gt;1,0,1)</f>
        <v>0</v>
      </c>
    </row>
    <row r="5879" spans="1:25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9" t="str">
        <f>VLOOKUP(Таблица1[[#This Row],[Region]],Таблица5[],2,FALSE)</f>
        <v>Chuck Magee</v>
      </c>
      <c r="W5879" s="19" t="str">
        <f>IFERROR(VLOOKUP(Таблица1[[#This Row],[Order ID]],Таблица4[],2,FALSE),"")</f>
        <v/>
      </c>
      <c r="X5879" s="19">
        <f>NOT(IFERROR(VLOOKUP(Таблица1[[#This Row],[Order ID]],Таблица4[],2,FALSE),0))*1</f>
        <v>1</v>
      </c>
      <c r="Y5879" s="19">
        <f>IF(SUMPRODUCT(($F$2:$F5879=F5879)*1)&gt;1,0,1)</f>
        <v>0</v>
      </c>
    </row>
    <row r="5880" spans="1:25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9" t="str">
        <f>VLOOKUP(Таблица1[[#This Row],[Region]],Таблица5[],2,FALSE)</f>
        <v>Chuck Magee</v>
      </c>
      <c r="W5880" s="19" t="str">
        <f>IFERROR(VLOOKUP(Таблица1[[#This Row],[Order ID]],Таблица4[],2,FALSE),"")</f>
        <v/>
      </c>
      <c r="X5880" s="19">
        <f>NOT(IFERROR(VLOOKUP(Таблица1[[#This Row],[Order ID]],Таблица4[],2,FALSE),0))*1</f>
        <v>1</v>
      </c>
      <c r="Y5880" s="19">
        <f>IF(SUMPRODUCT(($F$2:$F5880=F5880)*1)&gt;1,0,1)</f>
        <v>0</v>
      </c>
    </row>
    <row r="5881" spans="1:25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9" t="str">
        <f>VLOOKUP(Таблица1[[#This Row],[Region]],Таблица5[],2,FALSE)</f>
        <v>Chuck Magee</v>
      </c>
      <c r="W5881" s="19">
        <f>IFERROR(VLOOKUP(Таблица1[[#This Row],[Order ID]],Таблица4[],2,FALSE),"")</f>
        <v>1</v>
      </c>
      <c r="X5881" s="19">
        <f>NOT(IFERROR(VLOOKUP(Таблица1[[#This Row],[Order ID]],Таблица4[],2,FALSE),0))*1</f>
        <v>0</v>
      </c>
      <c r="Y5881" s="19">
        <f>IF(SUMPRODUCT(($F$2:$F5881=F5881)*1)&gt;1,0,1)</f>
        <v>0</v>
      </c>
    </row>
    <row r="5882" spans="1:25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9" t="str">
        <f>VLOOKUP(Таблица1[[#This Row],[Region]],Таблица5[],2,FALSE)</f>
        <v>Anna Andreadi</v>
      </c>
      <c r="W5882" s="19" t="str">
        <f>IFERROR(VLOOKUP(Таблица1[[#This Row],[Order ID]],Таблица4[],2,FALSE),"")</f>
        <v/>
      </c>
      <c r="X5882" s="19">
        <f>NOT(IFERROR(VLOOKUP(Таблица1[[#This Row],[Order ID]],Таблица4[],2,FALSE),0))*1</f>
        <v>1</v>
      </c>
      <c r="Y5882" s="19">
        <f>IF(SUMPRODUCT(($F$2:$F5882=F5882)*1)&gt;1,0,1)</f>
        <v>0</v>
      </c>
    </row>
    <row r="5883" spans="1:25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9" t="str">
        <f>VLOOKUP(Таблица1[[#This Row],[Region]],Таблица5[],2,FALSE)</f>
        <v>Anna Andreadi</v>
      </c>
      <c r="W5883" s="19" t="str">
        <f>IFERROR(VLOOKUP(Таблица1[[#This Row],[Order ID]],Таблица4[],2,FALSE),"")</f>
        <v/>
      </c>
      <c r="X5883" s="19">
        <f>NOT(IFERROR(VLOOKUP(Таблица1[[#This Row],[Order ID]],Таблица4[],2,FALSE),0))*1</f>
        <v>1</v>
      </c>
      <c r="Y5883" s="19">
        <f>IF(SUMPRODUCT(($F$2:$F5883=F5883)*1)&gt;1,0,1)</f>
        <v>0</v>
      </c>
    </row>
    <row r="5884" spans="1:25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9" t="str">
        <f>VLOOKUP(Таблица1[[#This Row],[Region]],Таблица5[],2,FALSE)</f>
        <v>Anna Andreadi</v>
      </c>
      <c r="W5884" s="19" t="str">
        <f>IFERROR(VLOOKUP(Таблица1[[#This Row],[Order ID]],Таблица4[],2,FALSE),"")</f>
        <v/>
      </c>
      <c r="X5884" s="19">
        <f>NOT(IFERROR(VLOOKUP(Таблица1[[#This Row],[Order ID]],Таблица4[],2,FALSE),0))*1</f>
        <v>1</v>
      </c>
      <c r="Y5884" s="19">
        <f>IF(SUMPRODUCT(($F$2:$F5884=F5884)*1)&gt;1,0,1)</f>
        <v>0</v>
      </c>
    </row>
    <row r="5885" spans="1:25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9" t="str">
        <f>VLOOKUP(Таблица1[[#This Row],[Region]],Таблица5[],2,FALSE)</f>
        <v>Anna Andreadi</v>
      </c>
      <c r="W5885" s="19" t="str">
        <f>IFERROR(VLOOKUP(Таблица1[[#This Row],[Order ID]],Таблица4[],2,FALSE),"")</f>
        <v/>
      </c>
      <c r="X5885" s="19">
        <f>NOT(IFERROR(VLOOKUP(Таблица1[[#This Row],[Order ID]],Таблица4[],2,FALSE),0))*1</f>
        <v>1</v>
      </c>
      <c r="Y5885" s="19">
        <f>IF(SUMPRODUCT(($F$2:$F5885=F5885)*1)&gt;1,0,1)</f>
        <v>0</v>
      </c>
    </row>
    <row r="5886" spans="1:25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9" t="str">
        <f>VLOOKUP(Таблица1[[#This Row],[Region]],Таблица5[],2,FALSE)</f>
        <v>Anna Andreadi</v>
      </c>
      <c r="W5886" s="19" t="str">
        <f>IFERROR(VLOOKUP(Таблица1[[#This Row],[Order ID]],Таблица4[],2,FALSE),"")</f>
        <v/>
      </c>
      <c r="X5886" s="19">
        <f>NOT(IFERROR(VLOOKUP(Таблица1[[#This Row],[Order ID]],Таблица4[],2,FALSE),0))*1</f>
        <v>1</v>
      </c>
      <c r="Y5886" s="19">
        <f>IF(SUMPRODUCT(($F$2:$F5886=F5886)*1)&gt;1,0,1)</f>
        <v>0</v>
      </c>
    </row>
    <row r="5887" spans="1:25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9" t="str">
        <f>VLOOKUP(Таблица1[[#This Row],[Region]],Таблица5[],2,FALSE)</f>
        <v>Anna Andreadi</v>
      </c>
      <c r="W5887" s="19" t="str">
        <f>IFERROR(VLOOKUP(Таблица1[[#This Row],[Order ID]],Таблица4[],2,FALSE),"")</f>
        <v/>
      </c>
      <c r="X5887" s="19">
        <f>NOT(IFERROR(VLOOKUP(Таблица1[[#This Row],[Order ID]],Таблица4[],2,FALSE),0))*1</f>
        <v>1</v>
      </c>
      <c r="Y5887" s="19">
        <f>IF(SUMPRODUCT(($F$2:$F5887=F5887)*1)&gt;1,0,1)</f>
        <v>0</v>
      </c>
    </row>
    <row r="5888" spans="1:25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9" t="str">
        <f>VLOOKUP(Таблица1[[#This Row],[Region]],Таблица5[],2,FALSE)</f>
        <v>Anna Andreadi</v>
      </c>
      <c r="W5888" s="19" t="str">
        <f>IFERROR(VLOOKUP(Таблица1[[#This Row],[Order ID]],Таблица4[],2,FALSE),"")</f>
        <v/>
      </c>
      <c r="X5888" s="19">
        <f>NOT(IFERROR(VLOOKUP(Таблица1[[#This Row],[Order ID]],Таблица4[],2,FALSE),0))*1</f>
        <v>1</v>
      </c>
      <c r="Y5888" s="19">
        <f>IF(SUMPRODUCT(($F$2:$F5888=F5888)*1)&gt;1,0,1)</f>
        <v>0</v>
      </c>
    </row>
    <row r="5889" spans="1:25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9" t="str">
        <f>VLOOKUP(Таблица1[[#This Row],[Region]],Таблица5[],2,FALSE)</f>
        <v>Chuck Magee</v>
      </c>
      <c r="W5889" s="19" t="str">
        <f>IFERROR(VLOOKUP(Таблица1[[#This Row],[Order ID]],Таблица4[],2,FALSE),"")</f>
        <v/>
      </c>
      <c r="X5889" s="19">
        <f>NOT(IFERROR(VLOOKUP(Таблица1[[#This Row],[Order ID]],Таблица4[],2,FALSE),0))*1</f>
        <v>1</v>
      </c>
      <c r="Y5889" s="19">
        <f>IF(SUMPRODUCT(($F$2:$F5889=F5889)*1)&gt;1,0,1)</f>
        <v>1</v>
      </c>
    </row>
    <row r="5890" spans="1:25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9" t="str">
        <f>VLOOKUP(Таблица1[[#This Row],[Region]],Таблица5[],2,FALSE)</f>
        <v>Cassandra Brandow</v>
      </c>
      <c r="W5890" s="19" t="str">
        <f>IFERROR(VLOOKUP(Таблица1[[#This Row],[Order ID]],Таблица4[],2,FALSE),"")</f>
        <v/>
      </c>
      <c r="X5890" s="19">
        <f>NOT(IFERROR(VLOOKUP(Таблица1[[#This Row],[Order ID]],Таблица4[],2,FALSE),0))*1</f>
        <v>1</v>
      </c>
      <c r="Y5890" s="19">
        <f>IF(SUMPRODUCT(($F$2:$F5890=F5890)*1)&gt;1,0,1)</f>
        <v>0</v>
      </c>
    </row>
    <row r="5891" spans="1:25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9" t="str">
        <f>VLOOKUP(Таблица1[[#This Row],[Region]],Таблица5[],2,FALSE)</f>
        <v>Chuck Magee</v>
      </c>
      <c r="W5891" s="19" t="str">
        <f>IFERROR(VLOOKUP(Таблица1[[#This Row],[Order ID]],Таблица4[],2,FALSE),"")</f>
        <v/>
      </c>
      <c r="X5891" s="19">
        <f>NOT(IFERROR(VLOOKUP(Таблица1[[#This Row],[Order ID]],Таблица4[],2,FALSE),0))*1</f>
        <v>1</v>
      </c>
      <c r="Y5891" s="19">
        <f>IF(SUMPRODUCT(($F$2:$F5891=F5891)*1)&gt;1,0,1)</f>
        <v>0</v>
      </c>
    </row>
    <row r="5892" spans="1:25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9" t="str">
        <f>VLOOKUP(Таблица1[[#This Row],[Region]],Таблица5[],2,FALSE)</f>
        <v>Kelly Williams</v>
      </c>
      <c r="W5892" s="19" t="str">
        <f>IFERROR(VLOOKUP(Таблица1[[#This Row],[Order ID]],Таблица4[],2,FALSE),"")</f>
        <v/>
      </c>
      <c r="X5892" s="19">
        <f>NOT(IFERROR(VLOOKUP(Таблица1[[#This Row],[Order ID]],Таблица4[],2,FALSE),0))*1</f>
        <v>1</v>
      </c>
      <c r="Y5892" s="19">
        <f>IF(SUMPRODUCT(($F$2:$F5892=F5892)*1)&gt;1,0,1)</f>
        <v>0</v>
      </c>
    </row>
    <row r="5893" spans="1:25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9" t="str">
        <f>VLOOKUP(Таблица1[[#This Row],[Region]],Таблица5[],2,FALSE)</f>
        <v>Kelly Williams</v>
      </c>
      <c r="W5893" s="19" t="str">
        <f>IFERROR(VLOOKUP(Таблица1[[#This Row],[Order ID]],Таблица4[],2,FALSE),"")</f>
        <v/>
      </c>
      <c r="X5893" s="19">
        <f>NOT(IFERROR(VLOOKUP(Таблица1[[#This Row],[Order ID]],Таблица4[],2,FALSE),0))*1</f>
        <v>1</v>
      </c>
      <c r="Y5893" s="19">
        <f>IF(SUMPRODUCT(($F$2:$F5893=F5893)*1)&gt;1,0,1)</f>
        <v>0</v>
      </c>
    </row>
    <row r="5894" spans="1:25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9" t="str">
        <f>VLOOKUP(Таблица1[[#This Row],[Region]],Таблица5[],2,FALSE)</f>
        <v>Kelly Williams</v>
      </c>
      <c r="W5894" s="19" t="str">
        <f>IFERROR(VLOOKUP(Таблица1[[#This Row],[Order ID]],Таблица4[],2,FALSE),"")</f>
        <v/>
      </c>
      <c r="X5894" s="19">
        <f>NOT(IFERROR(VLOOKUP(Таблица1[[#This Row],[Order ID]],Таблица4[],2,FALSE),0))*1</f>
        <v>1</v>
      </c>
      <c r="Y5894" s="19">
        <f>IF(SUMPRODUCT(($F$2:$F5894=F5894)*1)&gt;1,0,1)</f>
        <v>0</v>
      </c>
    </row>
    <row r="5895" spans="1:25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9" t="str">
        <f>VLOOKUP(Таблица1[[#This Row],[Region]],Таблица5[],2,FALSE)</f>
        <v>Cassandra Brandow</v>
      </c>
      <c r="W5895" s="19">
        <f>IFERROR(VLOOKUP(Таблица1[[#This Row],[Order ID]],Таблица4[],2,FALSE),"")</f>
        <v>1</v>
      </c>
      <c r="X5895" s="19">
        <f>NOT(IFERROR(VLOOKUP(Таблица1[[#This Row],[Order ID]],Таблица4[],2,FALSE),0))*1</f>
        <v>0</v>
      </c>
      <c r="Y5895" s="19">
        <f>IF(SUMPRODUCT(($F$2:$F5895=F5895)*1)&gt;1,0,1)</f>
        <v>0</v>
      </c>
    </row>
    <row r="5896" spans="1:25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9" t="str">
        <f>VLOOKUP(Таблица1[[#This Row],[Region]],Таблица5[],2,FALSE)</f>
        <v>Anna Andreadi</v>
      </c>
      <c r="W5896" s="19" t="str">
        <f>IFERROR(VLOOKUP(Таблица1[[#This Row],[Order ID]],Таблица4[],2,FALSE),"")</f>
        <v/>
      </c>
      <c r="X5896" s="19">
        <f>NOT(IFERROR(VLOOKUP(Таблица1[[#This Row],[Order ID]],Таблица4[],2,FALSE),0))*1</f>
        <v>1</v>
      </c>
      <c r="Y5896" s="19">
        <f>IF(SUMPRODUCT(($F$2:$F5896=F5896)*1)&gt;1,0,1)</f>
        <v>0</v>
      </c>
    </row>
    <row r="5897" spans="1:25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9" t="str">
        <f>VLOOKUP(Таблица1[[#This Row],[Region]],Таблица5[],2,FALSE)</f>
        <v>Anna Andreadi</v>
      </c>
      <c r="W5897" s="19" t="str">
        <f>IFERROR(VLOOKUP(Таблица1[[#This Row],[Order ID]],Таблица4[],2,FALSE),"")</f>
        <v/>
      </c>
      <c r="X5897" s="19">
        <f>NOT(IFERROR(VLOOKUP(Таблица1[[#This Row],[Order ID]],Таблица4[],2,FALSE),0))*1</f>
        <v>1</v>
      </c>
      <c r="Y5897" s="19">
        <f>IF(SUMPRODUCT(($F$2:$F5897=F5897)*1)&gt;1,0,1)</f>
        <v>0</v>
      </c>
    </row>
    <row r="5898" spans="1:25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9" t="str">
        <f>VLOOKUP(Таблица1[[#This Row],[Region]],Таблица5[],2,FALSE)</f>
        <v>Anna Andreadi</v>
      </c>
      <c r="W5898" s="19" t="str">
        <f>IFERROR(VLOOKUP(Таблица1[[#This Row],[Order ID]],Таблица4[],2,FALSE),"")</f>
        <v/>
      </c>
      <c r="X5898" s="19">
        <f>NOT(IFERROR(VLOOKUP(Таблица1[[#This Row],[Order ID]],Таблица4[],2,FALSE),0))*1</f>
        <v>1</v>
      </c>
      <c r="Y5898" s="19">
        <f>IF(SUMPRODUCT(($F$2:$F5898=F5898)*1)&gt;1,0,1)</f>
        <v>0</v>
      </c>
    </row>
    <row r="5899" spans="1:25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9" t="str">
        <f>VLOOKUP(Таблица1[[#This Row],[Region]],Таблица5[],2,FALSE)</f>
        <v>Kelly Williams</v>
      </c>
      <c r="W5899" s="19" t="str">
        <f>IFERROR(VLOOKUP(Таблица1[[#This Row],[Order ID]],Таблица4[],2,FALSE),"")</f>
        <v/>
      </c>
      <c r="X5899" s="19">
        <f>NOT(IFERROR(VLOOKUP(Таблица1[[#This Row],[Order ID]],Таблица4[],2,FALSE),0))*1</f>
        <v>1</v>
      </c>
      <c r="Y5899" s="19">
        <f>IF(SUMPRODUCT(($F$2:$F5899=F5899)*1)&gt;1,0,1)</f>
        <v>0</v>
      </c>
    </row>
    <row r="5900" spans="1:25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9" t="str">
        <f>VLOOKUP(Таблица1[[#This Row],[Region]],Таблица5[],2,FALSE)</f>
        <v>Kelly Williams</v>
      </c>
      <c r="W5900" s="19" t="str">
        <f>IFERROR(VLOOKUP(Таблица1[[#This Row],[Order ID]],Таблица4[],2,FALSE),"")</f>
        <v/>
      </c>
      <c r="X5900" s="19">
        <f>NOT(IFERROR(VLOOKUP(Таблица1[[#This Row],[Order ID]],Таблица4[],2,FALSE),0))*1</f>
        <v>1</v>
      </c>
      <c r="Y5900" s="19">
        <f>IF(SUMPRODUCT(($F$2:$F5900=F5900)*1)&gt;1,0,1)</f>
        <v>0</v>
      </c>
    </row>
    <row r="5901" spans="1:25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9" t="str">
        <f>VLOOKUP(Таблица1[[#This Row],[Region]],Таблица5[],2,FALSE)</f>
        <v>Anna Andreadi</v>
      </c>
      <c r="W5901" s="19" t="str">
        <f>IFERROR(VLOOKUP(Таблица1[[#This Row],[Order ID]],Таблица4[],2,FALSE),"")</f>
        <v/>
      </c>
      <c r="X5901" s="19">
        <f>NOT(IFERROR(VLOOKUP(Таблица1[[#This Row],[Order ID]],Таблица4[],2,FALSE),0))*1</f>
        <v>1</v>
      </c>
      <c r="Y5901" s="19">
        <f>IF(SUMPRODUCT(($F$2:$F5901=F5901)*1)&gt;1,0,1)</f>
        <v>0</v>
      </c>
    </row>
    <row r="5902" spans="1:25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9" t="str">
        <f>VLOOKUP(Таблица1[[#This Row],[Region]],Таблица5[],2,FALSE)</f>
        <v>Anna Andreadi</v>
      </c>
      <c r="W5902" s="19" t="str">
        <f>IFERROR(VLOOKUP(Таблица1[[#This Row],[Order ID]],Таблица4[],2,FALSE),"")</f>
        <v/>
      </c>
      <c r="X5902" s="19">
        <f>NOT(IFERROR(VLOOKUP(Таблица1[[#This Row],[Order ID]],Таблица4[],2,FALSE),0))*1</f>
        <v>1</v>
      </c>
      <c r="Y5902" s="19">
        <f>IF(SUMPRODUCT(($F$2:$F5902=F5902)*1)&gt;1,0,1)</f>
        <v>0</v>
      </c>
    </row>
    <row r="5903" spans="1:25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9" t="str">
        <f>VLOOKUP(Таблица1[[#This Row],[Region]],Таблица5[],2,FALSE)</f>
        <v>Chuck Magee</v>
      </c>
      <c r="W5903" s="19" t="str">
        <f>IFERROR(VLOOKUP(Таблица1[[#This Row],[Order ID]],Таблица4[],2,FALSE),"")</f>
        <v/>
      </c>
      <c r="X5903" s="19">
        <f>NOT(IFERROR(VLOOKUP(Таблица1[[#This Row],[Order ID]],Таблица4[],2,FALSE),0))*1</f>
        <v>1</v>
      </c>
      <c r="Y5903" s="19">
        <f>IF(SUMPRODUCT(($F$2:$F5903=F5903)*1)&gt;1,0,1)</f>
        <v>0</v>
      </c>
    </row>
    <row r="5904" spans="1:25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9" t="str">
        <f>VLOOKUP(Таблица1[[#This Row],[Region]],Таблица5[],2,FALSE)</f>
        <v>Anna Andreadi</v>
      </c>
      <c r="W5904" s="19" t="str">
        <f>IFERROR(VLOOKUP(Таблица1[[#This Row],[Order ID]],Таблица4[],2,FALSE),"")</f>
        <v/>
      </c>
      <c r="X5904" s="19">
        <f>NOT(IFERROR(VLOOKUP(Таблица1[[#This Row],[Order ID]],Таблица4[],2,FALSE),0))*1</f>
        <v>1</v>
      </c>
      <c r="Y5904" s="19">
        <f>IF(SUMPRODUCT(($F$2:$F5904=F5904)*1)&gt;1,0,1)</f>
        <v>0</v>
      </c>
    </row>
    <row r="5905" spans="1:25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9" t="str">
        <f>VLOOKUP(Таблица1[[#This Row],[Region]],Таблица5[],2,FALSE)</f>
        <v>Anna Andreadi</v>
      </c>
      <c r="W5905" s="19" t="str">
        <f>IFERROR(VLOOKUP(Таблица1[[#This Row],[Order ID]],Таблица4[],2,FALSE),"")</f>
        <v/>
      </c>
      <c r="X5905" s="19">
        <f>NOT(IFERROR(VLOOKUP(Таблица1[[#This Row],[Order ID]],Таблица4[],2,FALSE),0))*1</f>
        <v>1</v>
      </c>
      <c r="Y5905" s="19">
        <f>IF(SUMPRODUCT(($F$2:$F5905=F5905)*1)&gt;1,0,1)</f>
        <v>0</v>
      </c>
    </row>
    <row r="5906" spans="1:25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9" t="str">
        <f>VLOOKUP(Таблица1[[#This Row],[Region]],Таблица5[],2,FALSE)</f>
        <v>Anna Andreadi</v>
      </c>
      <c r="W5906" s="19" t="str">
        <f>IFERROR(VLOOKUP(Таблица1[[#This Row],[Order ID]],Таблица4[],2,FALSE),"")</f>
        <v/>
      </c>
      <c r="X5906" s="19">
        <f>NOT(IFERROR(VLOOKUP(Таблица1[[#This Row],[Order ID]],Таблица4[],2,FALSE),0))*1</f>
        <v>1</v>
      </c>
      <c r="Y5906" s="19">
        <f>IF(SUMPRODUCT(($F$2:$F5906=F5906)*1)&gt;1,0,1)</f>
        <v>0</v>
      </c>
    </row>
    <row r="5907" spans="1:25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9" t="str">
        <f>VLOOKUP(Таблица1[[#This Row],[Region]],Таблица5[],2,FALSE)</f>
        <v>Anna Andreadi</v>
      </c>
      <c r="W5907" s="19" t="str">
        <f>IFERROR(VLOOKUP(Таблица1[[#This Row],[Order ID]],Таблица4[],2,FALSE),"")</f>
        <v/>
      </c>
      <c r="X5907" s="19">
        <f>NOT(IFERROR(VLOOKUP(Таблица1[[#This Row],[Order ID]],Таблица4[],2,FALSE),0))*1</f>
        <v>1</v>
      </c>
      <c r="Y5907" s="19">
        <f>IF(SUMPRODUCT(($F$2:$F5907=F5907)*1)&gt;1,0,1)</f>
        <v>0</v>
      </c>
    </row>
    <row r="5908" spans="1:25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9" t="str">
        <f>VLOOKUP(Таблица1[[#This Row],[Region]],Таблица5[],2,FALSE)</f>
        <v>Anna Andreadi</v>
      </c>
      <c r="W5908" s="19" t="str">
        <f>IFERROR(VLOOKUP(Таблица1[[#This Row],[Order ID]],Таблица4[],2,FALSE),"")</f>
        <v/>
      </c>
      <c r="X5908" s="19">
        <f>NOT(IFERROR(VLOOKUP(Таблица1[[#This Row],[Order ID]],Таблица4[],2,FALSE),0))*1</f>
        <v>1</v>
      </c>
      <c r="Y5908" s="19">
        <f>IF(SUMPRODUCT(($F$2:$F5908=F5908)*1)&gt;1,0,1)</f>
        <v>0</v>
      </c>
    </row>
    <row r="5909" spans="1:25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9" t="str">
        <f>VLOOKUP(Таблица1[[#This Row],[Region]],Таблица5[],2,FALSE)</f>
        <v>Anna Andreadi</v>
      </c>
      <c r="W5909" s="19" t="str">
        <f>IFERROR(VLOOKUP(Таблица1[[#This Row],[Order ID]],Таблица4[],2,FALSE),"")</f>
        <v/>
      </c>
      <c r="X5909" s="19">
        <f>NOT(IFERROR(VLOOKUP(Таблица1[[#This Row],[Order ID]],Таблица4[],2,FALSE),0))*1</f>
        <v>1</v>
      </c>
      <c r="Y5909" s="19">
        <f>IF(SUMPRODUCT(($F$2:$F5909=F5909)*1)&gt;1,0,1)</f>
        <v>0</v>
      </c>
    </row>
    <row r="5910" spans="1:25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9" t="str">
        <f>VLOOKUP(Таблица1[[#This Row],[Region]],Таблица5[],2,FALSE)</f>
        <v>Anna Andreadi</v>
      </c>
      <c r="W5910" s="19" t="str">
        <f>IFERROR(VLOOKUP(Таблица1[[#This Row],[Order ID]],Таблица4[],2,FALSE),"")</f>
        <v/>
      </c>
      <c r="X5910" s="19">
        <f>NOT(IFERROR(VLOOKUP(Таблица1[[#This Row],[Order ID]],Таблица4[],2,FALSE),0))*1</f>
        <v>1</v>
      </c>
      <c r="Y5910" s="19">
        <f>IF(SUMPRODUCT(($F$2:$F5910=F5910)*1)&gt;1,0,1)</f>
        <v>0</v>
      </c>
    </row>
    <row r="5911" spans="1:25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9" t="str">
        <f>VLOOKUP(Таблица1[[#This Row],[Region]],Таблица5[],2,FALSE)</f>
        <v>Anna Andreadi</v>
      </c>
      <c r="W5911" s="19" t="str">
        <f>IFERROR(VLOOKUP(Таблица1[[#This Row],[Order ID]],Таблица4[],2,FALSE),"")</f>
        <v/>
      </c>
      <c r="X5911" s="19">
        <f>NOT(IFERROR(VLOOKUP(Таблица1[[#This Row],[Order ID]],Таблица4[],2,FALSE),0))*1</f>
        <v>1</v>
      </c>
      <c r="Y5911" s="19">
        <f>IF(SUMPRODUCT(($F$2:$F5911=F5911)*1)&gt;1,0,1)</f>
        <v>0</v>
      </c>
    </row>
    <row r="5912" spans="1:25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9" t="str">
        <f>VLOOKUP(Таблица1[[#This Row],[Region]],Таблица5[],2,FALSE)</f>
        <v>Anna Andreadi</v>
      </c>
      <c r="W5912" s="19" t="str">
        <f>IFERROR(VLOOKUP(Таблица1[[#This Row],[Order ID]],Таблица4[],2,FALSE),"")</f>
        <v/>
      </c>
      <c r="X5912" s="19">
        <f>NOT(IFERROR(VLOOKUP(Таблица1[[#This Row],[Order ID]],Таблица4[],2,FALSE),0))*1</f>
        <v>1</v>
      </c>
      <c r="Y5912" s="19">
        <f>IF(SUMPRODUCT(($F$2:$F5912=F5912)*1)&gt;1,0,1)</f>
        <v>0</v>
      </c>
    </row>
    <row r="5913" spans="1:25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9" t="str">
        <f>VLOOKUP(Таблица1[[#This Row],[Region]],Таблица5[],2,FALSE)</f>
        <v>Anna Andreadi</v>
      </c>
      <c r="W5913" s="19" t="str">
        <f>IFERROR(VLOOKUP(Таблица1[[#This Row],[Order ID]],Таблица4[],2,FALSE),"")</f>
        <v/>
      </c>
      <c r="X5913" s="19">
        <f>NOT(IFERROR(VLOOKUP(Таблица1[[#This Row],[Order ID]],Таблица4[],2,FALSE),0))*1</f>
        <v>1</v>
      </c>
      <c r="Y5913" s="19">
        <f>IF(SUMPRODUCT(($F$2:$F5913=F5913)*1)&gt;1,0,1)</f>
        <v>0</v>
      </c>
    </row>
    <row r="5914" spans="1:25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9" t="str">
        <f>VLOOKUP(Таблица1[[#This Row],[Region]],Таблица5[],2,FALSE)</f>
        <v>Cassandra Brandow</v>
      </c>
      <c r="W5914" s="19" t="str">
        <f>IFERROR(VLOOKUP(Таблица1[[#This Row],[Order ID]],Таблица4[],2,FALSE),"")</f>
        <v/>
      </c>
      <c r="X5914" s="19">
        <f>NOT(IFERROR(VLOOKUP(Таблица1[[#This Row],[Order ID]],Таблица4[],2,FALSE),0))*1</f>
        <v>1</v>
      </c>
      <c r="Y5914" s="19">
        <f>IF(SUMPRODUCT(($F$2:$F5914=F5914)*1)&gt;1,0,1)</f>
        <v>0</v>
      </c>
    </row>
    <row r="5915" spans="1:25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9" t="str">
        <f>VLOOKUP(Таблица1[[#This Row],[Region]],Таблица5[],2,FALSE)</f>
        <v>Chuck Magee</v>
      </c>
      <c r="W5915" s="19" t="str">
        <f>IFERROR(VLOOKUP(Таблица1[[#This Row],[Order ID]],Таблица4[],2,FALSE),"")</f>
        <v/>
      </c>
      <c r="X5915" s="19">
        <f>NOT(IFERROR(VLOOKUP(Таблица1[[#This Row],[Order ID]],Таблица4[],2,FALSE),0))*1</f>
        <v>1</v>
      </c>
      <c r="Y5915" s="19">
        <f>IF(SUMPRODUCT(($F$2:$F5915=F5915)*1)&gt;1,0,1)</f>
        <v>0</v>
      </c>
    </row>
    <row r="5916" spans="1:25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9" t="str">
        <f>VLOOKUP(Таблица1[[#This Row],[Region]],Таблица5[],2,FALSE)</f>
        <v>Chuck Magee</v>
      </c>
      <c r="W5916" s="19" t="str">
        <f>IFERROR(VLOOKUP(Таблица1[[#This Row],[Order ID]],Таблица4[],2,FALSE),"")</f>
        <v/>
      </c>
      <c r="X5916" s="19">
        <f>NOT(IFERROR(VLOOKUP(Таблица1[[#This Row],[Order ID]],Таблица4[],2,FALSE),0))*1</f>
        <v>1</v>
      </c>
      <c r="Y5916" s="19">
        <f>IF(SUMPRODUCT(($F$2:$F5916=F5916)*1)&gt;1,0,1)</f>
        <v>0</v>
      </c>
    </row>
    <row r="5917" spans="1:25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9" t="str">
        <f>VLOOKUP(Таблица1[[#This Row],[Region]],Таблица5[],2,FALSE)</f>
        <v>Chuck Magee</v>
      </c>
      <c r="W5917" s="19" t="str">
        <f>IFERROR(VLOOKUP(Таблица1[[#This Row],[Order ID]],Таблица4[],2,FALSE),"")</f>
        <v/>
      </c>
      <c r="X5917" s="19">
        <f>NOT(IFERROR(VLOOKUP(Таблица1[[#This Row],[Order ID]],Таблица4[],2,FALSE),0))*1</f>
        <v>1</v>
      </c>
      <c r="Y5917" s="19">
        <f>IF(SUMPRODUCT(($F$2:$F5917=F5917)*1)&gt;1,0,1)</f>
        <v>0</v>
      </c>
    </row>
    <row r="5918" spans="1:25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9" t="str">
        <f>VLOOKUP(Таблица1[[#This Row],[Region]],Таблица5[],2,FALSE)</f>
        <v>Chuck Magee</v>
      </c>
      <c r="W5918" s="19" t="str">
        <f>IFERROR(VLOOKUP(Таблица1[[#This Row],[Order ID]],Таблица4[],2,FALSE),"")</f>
        <v/>
      </c>
      <c r="X5918" s="19">
        <f>NOT(IFERROR(VLOOKUP(Таблица1[[#This Row],[Order ID]],Таблица4[],2,FALSE),0))*1</f>
        <v>1</v>
      </c>
      <c r="Y5918" s="19">
        <f>IF(SUMPRODUCT(($F$2:$F5918=F5918)*1)&gt;1,0,1)</f>
        <v>0</v>
      </c>
    </row>
    <row r="5919" spans="1:25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9" t="str">
        <f>VLOOKUP(Таблица1[[#This Row],[Region]],Таблица5[],2,FALSE)</f>
        <v>Chuck Magee</v>
      </c>
      <c r="W5919" s="19" t="str">
        <f>IFERROR(VLOOKUP(Таблица1[[#This Row],[Order ID]],Таблица4[],2,FALSE),"")</f>
        <v/>
      </c>
      <c r="X5919" s="19">
        <f>NOT(IFERROR(VLOOKUP(Таблица1[[#This Row],[Order ID]],Таблица4[],2,FALSE),0))*1</f>
        <v>1</v>
      </c>
      <c r="Y5919" s="19">
        <f>IF(SUMPRODUCT(($F$2:$F5919=F5919)*1)&gt;1,0,1)</f>
        <v>0</v>
      </c>
    </row>
    <row r="5920" spans="1:25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9" t="str">
        <f>VLOOKUP(Таблица1[[#This Row],[Region]],Таблица5[],2,FALSE)</f>
        <v>Chuck Magee</v>
      </c>
      <c r="W5920" s="19" t="str">
        <f>IFERROR(VLOOKUP(Таблица1[[#This Row],[Order ID]],Таблица4[],2,FALSE),"")</f>
        <v/>
      </c>
      <c r="X5920" s="19">
        <f>NOT(IFERROR(VLOOKUP(Таблица1[[#This Row],[Order ID]],Таблица4[],2,FALSE),0))*1</f>
        <v>1</v>
      </c>
      <c r="Y5920" s="19">
        <f>IF(SUMPRODUCT(($F$2:$F5920=F5920)*1)&gt;1,0,1)</f>
        <v>0</v>
      </c>
    </row>
    <row r="5921" spans="1:25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9" t="str">
        <f>VLOOKUP(Таблица1[[#This Row],[Region]],Таблица5[],2,FALSE)</f>
        <v>Chuck Magee</v>
      </c>
      <c r="W5921" s="19" t="str">
        <f>IFERROR(VLOOKUP(Таблица1[[#This Row],[Order ID]],Таблица4[],2,FALSE),"")</f>
        <v/>
      </c>
      <c r="X5921" s="19">
        <f>NOT(IFERROR(VLOOKUP(Таблица1[[#This Row],[Order ID]],Таблица4[],2,FALSE),0))*1</f>
        <v>1</v>
      </c>
      <c r="Y5921" s="19">
        <f>IF(SUMPRODUCT(($F$2:$F5921=F5921)*1)&gt;1,0,1)</f>
        <v>0</v>
      </c>
    </row>
    <row r="5922" spans="1:25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9" t="str">
        <f>VLOOKUP(Таблица1[[#This Row],[Region]],Таблица5[],2,FALSE)</f>
        <v>Chuck Magee</v>
      </c>
      <c r="W5922" s="19" t="str">
        <f>IFERROR(VLOOKUP(Таблица1[[#This Row],[Order ID]],Таблица4[],2,FALSE),"")</f>
        <v/>
      </c>
      <c r="X5922" s="19">
        <f>NOT(IFERROR(VLOOKUP(Таблица1[[#This Row],[Order ID]],Таблица4[],2,FALSE),0))*1</f>
        <v>1</v>
      </c>
      <c r="Y5922" s="19">
        <f>IF(SUMPRODUCT(($F$2:$F5922=F5922)*1)&gt;1,0,1)</f>
        <v>0</v>
      </c>
    </row>
    <row r="5923" spans="1:25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9" t="str">
        <f>VLOOKUP(Таблица1[[#This Row],[Region]],Таблица5[],2,FALSE)</f>
        <v>Chuck Magee</v>
      </c>
      <c r="W5923" s="19" t="str">
        <f>IFERROR(VLOOKUP(Таблица1[[#This Row],[Order ID]],Таблица4[],2,FALSE),"")</f>
        <v/>
      </c>
      <c r="X5923" s="19">
        <f>NOT(IFERROR(VLOOKUP(Таблица1[[#This Row],[Order ID]],Таблица4[],2,FALSE),0))*1</f>
        <v>1</v>
      </c>
      <c r="Y5923" s="19">
        <f>IF(SUMPRODUCT(($F$2:$F5923=F5923)*1)&gt;1,0,1)</f>
        <v>0</v>
      </c>
    </row>
    <row r="5924" spans="1:25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9" t="str">
        <f>VLOOKUP(Таблица1[[#This Row],[Region]],Таблица5[],2,FALSE)</f>
        <v>Chuck Magee</v>
      </c>
      <c r="W5924" s="19" t="str">
        <f>IFERROR(VLOOKUP(Таблица1[[#This Row],[Order ID]],Таблица4[],2,FALSE),"")</f>
        <v/>
      </c>
      <c r="X5924" s="19">
        <f>NOT(IFERROR(VLOOKUP(Таблица1[[#This Row],[Order ID]],Таблица4[],2,FALSE),0))*1</f>
        <v>1</v>
      </c>
      <c r="Y5924" s="19">
        <f>IF(SUMPRODUCT(($F$2:$F5924=F5924)*1)&gt;1,0,1)</f>
        <v>0</v>
      </c>
    </row>
    <row r="5925" spans="1:25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9" t="str">
        <f>VLOOKUP(Таблица1[[#This Row],[Region]],Таблица5[],2,FALSE)</f>
        <v>Chuck Magee</v>
      </c>
      <c r="W5925" s="19" t="str">
        <f>IFERROR(VLOOKUP(Таблица1[[#This Row],[Order ID]],Таблица4[],2,FALSE),"")</f>
        <v/>
      </c>
      <c r="X5925" s="19">
        <f>NOT(IFERROR(VLOOKUP(Таблица1[[#This Row],[Order ID]],Таблица4[],2,FALSE),0))*1</f>
        <v>1</v>
      </c>
      <c r="Y5925" s="19">
        <f>IF(SUMPRODUCT(($F$2:$F5925=F5925)*1)&gt;1,0,1)</f>
        <v>0</v>
      </c>
    </row>
    <row r="5926" spans="1:25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9" t="str">
        <f>VLOOKUP(Таблица1[[#This Row],[Region]],Таблица5[],2,FALSE)</f>
        <v>Cassandra Brandow</v>
      </c>
      <c r="W5926" s="19" t="str">
        <f>IFERROR(VLOOKUP(Таблица1[[#This Row],[Order ID]],Таблица4[],2,FALSE),"")</f>
        <v/>
      </c>
      <c r="X5926" s="19">
        <f>NOT(IFERROR(VLOOKUP(Таблица1[[#This Row],[Order ID]],Таблица4[],2,FALSE),0))*1</f>
        <v>1</v>
      </c>
      <c r="Y5926" s="19">
        <f>IF(SUMPRODUCT(($F$2:$F5926=F5926)*1)&gt;1,0,1)</f>
        <v>0</v>
      </c>
    </row>
    <row r="5927" spans="1:25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9" t="str">
        <f>VLOOKUP(Таблица1[[#This Row],[Region]],Таблица5[],2,FALSE)</f>
        <v>Anna Andreadi</v>
      </c>
      <c r="W5927" s="19" t="str">
        <f>IFERROR(VLOOKUP(Таблица1[[#This Row],[Order ID]],Таблица4[],2,FALSE),"")</f>
        <v/>
      </c>
      <c r="X5927" s="19">
        <f>NOT(IFERROR(VLOOKUP(Таблица1[[#This Row],[Order ID]],Таблица4[],2,FALSE),0))*1</f>
        <v>1</v>
      </c>
      <c r="Y5927" s="19">
        <f>IF(SUMPRODUCT(($F$2:$F5927=F5927)*1)&gt;1,0,1)</f>
        <v>0</v>
      </c>
    </row>
    <row r="5928" spans="1:25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9" t="str">
        <f>VLOOKUP(Таблица1[[#This Row],[Region]],Таблица5[],2,FALSE)</f>
        <v>Cassandra Brandow</v>
      </c>
      <c r="W5928" s="19" t="str">
        <f>IFERROR(VLOOKUP(Таблица1[[#This Row],[Order ID]],Таблица4[],2,FALSE),"")</f>
        <v/>
      </c>
      <c r="X5928" s="19">
        <f>NOT(IFERROR(VLOOKUP(Таблица1[[#This Row],[Order ID]],Таблица4[],2,FALSE),0))*1</f>
        <v>1</v>
      </c>
      <c r="Y5928" s="19">
        <f>IF(SUMPRODUCT(($F$2:$F5928=F5928)*1)&gt;1,0,1)</f>
        <v>0</v>
      </c>
    </row>
    <row r="5929" spans="1:25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9" t="str">
        <f>VLOOKUP(Таблица1[[#This Row],[Region]],Таблица5[],2,FALSE)</f>
        <v>Cassandra Brandow</v>
      </c>
      <c r="W5929" s="19" t="str">
        <f>IFERROR(VLOOKUP(Таблица1[[#This Row],[Order ID]],Таблица4[],2,FALSE),"")</f>
        <v/>
      </c>
      <c r="X5929" s="19">
        <f>NOT(IFERROR(VLOOKUP(Таблица1[[#This Row],[Order ID]],Таблица4[],2,FALSE),0))*1</f>
        <v>1</v>
      </c>
      <c r="Y5929" s="19">
        <f>IF(SUMPRODUCT(($F$2:$F5929=F5929)*1)&gt;1,0,1)</f>
        <v>0</v>
      </c>
    </row>
    <row r="5930" spans="1:25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9" t="str">
        <f>VLOOKUP(Таблица1[[#This Row],[Region]],Таблица5[],2,FALSE)</f>
        <v>Cassandra Brandow</v>
      </c>
      <c r="W5930" s="19" t="str">
        <f>IFERROR(VLOOKUP(Таблица1[[#This Row],[Order ID]],Таблица4[],2,FALSE),"")</f>
        <v/>
      </c>
      <c r="X5930" s="19">
        <f>NOT(IFERROR(VLOOKUP(Таблица1[[#This Row],[Order ID]],Таблица4[],2,FALSE),0))*1</f>
        <v>1</v>
      </c>
      <c r="Y5930" s="19">
        <f>IF(SUMPRODUCT(($F$2:$F5930=F5930)*1)&gt;1,0,1)</f>
        <v>0</v>
      </c>
    </row>
    <row r="5931" spans="1:25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9" t="str">
        <f>VLOOKUP(Таблица1[[#This Row],[Region]],Таблица5[],2,FALSE)</f>
        <v>Chuck Magee</v>
      </c>
      <c r="W5931" s="19" t="str">
        <f>IFERROR(VLOOKUP(Таблица1[[#This Row],[Order ID]],Таблица4[],2,FALSE),"")</f>
        <v/>
      </c>
      <c r="X5931" s="19">
        <f>NOT(IFERROR(VLOOKUP(Таблица1[[#This Row],[Order ID]],Таблица4[],2,FALSE),0))*1</f>
        <v>1</v>
      </c>
      <c r="Y5931" s="19">
        <f>IF(SUMPRODUCT(($F$2:$F5931=F5931)*1)&gt;1,0,1)</f>
        <v>0</v>
      </c>
    </row>
    <row r="5932" spans="1:25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9" t="str">
        <f>VLOOKUP(Таблица1[[#This Row],[Region]],Таблица5[],2,FALSE)</f>
        <v>Chuck Magee</v>
      </c>
      <c r="W5932" s="19" t="str">
        <f>IFERROR(VLOOKUP(Таблица1[[#This Row],[Order ID]],Таблица4[],2,FALSE),"")</f>
        <v/>
      </c>
      <c r="X5932" s="19">
        <f>NOT(IFERROR(VLOOKUP(Таблица1[[#This Row],[Order ID]],Таблица4[],2,FALSE),0))*1</f>
        <v>1</v>
      </c>
      <c r="Y5932" s="19">
        <f>IF(SUMPRODUCT(($F$2:$F5932=F5932)*1)&gt;1,0,1)</f>
        <v>0</v>
      </c>
    </row>
    <row r="5933" spans="1:25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9" t="str">
        <f>VLOOKUP(Таблица1[[#This Row],[Region]],Таблица5[],2,FALSE)</f>
        <v>Chuck Magee</v>
      </c>
      <c r="W5933" s="19" t="str">
        <f>IFERROR(VLOOKUP(Таблица1[[#This Row],[Order ID]],Таблица4[],2,FALSE),"")</f>
        <v/>
      </c>
      <c r="X5933" s="19">
        <f>NOT(IFERROR(VLOOKUP(Таблица1[[#This Row],[Order ID]],Таблица4[],2,FALSE),0))*1</f>
        <v>1</v>
      </c>
      <c r="Y5933" s="19">
        <f>IF(SUMPRODUCT(($F$2:$F5933=F5933)*1)&gt;1,0,1)</f>
        <v>0</v>
      </c>
    </row>
    <row r="5934" spans="1:25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9" t="str">
        <f>VLOOKUP(Таблица1[[#This Row],[Region]],Таблица5[],2,FALSE)</f>
        <v>Chuck Magee</v>
      </c>
      <c r="W5934" s="19" t="str">
        <f>IFERROR(VLOOKUP(Таблица1[[#This Row],[Order ID]],Таблица4[],2,FALSE),"")</f>
        <v/>
      </c>
      <c r="X5934" s="19">
        <f>NOT(IFERROR(VLOOKUP(Таблица1[[#This Row],[Order ID]],Таблица4[],2,FALSE),0))*1</f>
        <v>1</v>
      </c>
      <c r="Y5934" s="19">
        <f>IF(SUMPRODUCT(($F$2:$F5934=F5934)*1)&gt;1,0,1)</f>
        <v>0</v>
      </c>
    </row>
    <row r="5935" spans="1:25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9" t="str">
        <f>VLOOKUP(Таблица1[[#This Row],[Region]],Таблица5[],2,FALSE)</f>
        <v>Chuck Magee</v>
      </c>
      <c r="W5935" s="19" t="str">
        <f>IFERROR(VLOOKUP(Таблица1[[#This Row],[Order ID]],Таблица4[],2,FALSE),"")</f>
        <v/>
      </c>
      <c r="X5935" s="19">
        <f>NOT(IFERROR(VLOOKUP(Таблица1[[#This Row],[Order ID]],Таблица4[],2,FALSE),0))*1</f>
        <v>1</v>
      </c>
      <c r="Y5935" s="19">
        <f>IF(SUMPRODUCT(($F$2:$F5935=F5935)*1)&gt;1,0,1)</f>
        <v>0</v>
      </c>
    </row>
    <row r="5936" spans="1:25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9" t="str">
        <f>VLOOKUP(Таблица1[[#This Row],[Region]],Таблица5[],2,FALSE)</f>
        <v>Chuck Magee</v>
      </c>
      <c r="W5936" s="19" t="str">
        <f>IFERROR(VLOOKUP(Таблица1[[#This Row],[Order ID]],Таблица4[],2,FALSE),"")</f>
        <v/>
      </c>
      <c r="X5936" s="19">
        <f>NOT(IFERROR(VLOOKUP(Таблица1[[#This Row],[Order ID]],Таблица4[],2,FALSE),0))*1</f>
        <v>1</v>
      </c>
      <c r="Y5936" s="19">
        <f>IF(SUMPRODUCT(($F$2:$F5936=F5936)*1)&gt;1,0,1)</f>
        <v>0</v>
      </c>
    </row>
    <row r="5937" spans="1:25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9" t="str">
        <f>VLOOKUP(Таблица1[[#This Row],[Region]],Таблица5[],2,FALSE)</f>
        <v>Anna Andreadi</v>
      </c>
      <c r="W5937" s="19" t="str">
        <f>IFERROR(VLOOKUP(Таблица1[[#This Row],[Order ID]],Таблица4[],2,FALSE),"")</f>
        <v/>
      </c>
      <c r="X5937" s="19">
        <f>NOT(IFERROR(VLOOKUP(Таблица1[[#This Row],[Order ID]],Таблица4[],2,FALSE),0))*1</f>
        <v>1</v>
      </c>
      <c r="Y5937" s="19">
        <f>IF(SUMPRODUCT(($F$2:$F5937=F5937)*1)&gt;1,0,1)</f>
        <v>0</v>
      </c>
    </row>
    <row r="5938" spans="1:25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9" t="str">
        <f>VLOOKUP(Таблица1[[#This Row],[Region]],Таблица5[],2,FALSE)</f>
        <v>Anna Andreadi</v>
      </c>
      <c r="W5938" s="19" t="str">
        <f>IFERROR(VLOOKUP(Таблица1[[#This Row],[Order ID]],Таблица4[],2,FALSE),"")</f>
        <v/>
      </c>
      <c r="X5938" s="19">
        <f>NOT(IFERROR(VLOOKUP(Таблица1[[#This Row],[Order ID]],Таблица4[],2,FALSE),0))*1</f>
        <v>1</v>
      </c>
      <c r="Y5938" s="19">
        <f>IF(SUMPRODUCT(($F$2:$F5938=F5938)*1)&gt;1,0,1)</f>
        <v>0</v>
      </c>
    </row>
    <row r="5939" spans="1:25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9" t="str">
        <f>VLOOKUP(Таблица1[[#This Row],[Region]],Таблица5[],2,FALSE)</f>
        <v>Anna Andreadi</v>
      </c>
      <c r="W5939" s="19" t="str">
        <f>IFERROR(VLOOKUP(Таблица1[[#This Row],[Order ID]],Таблица4[],2,FALSE),"")</f>
        <v/>
      </c>
      <c r="X5939" s="19">
        <f>NOT(IFERROR(VLOOKUP(Таблица1[[#This Row],[Order ID]],Таблица4[],2,FALSE),0))*1</f>
        <v>1</v>
      </c>
      <c r="Y5939" s="19">
        <f>IF(SUMPRODUCT(($F$2:$F5939=F5939)*1)&gt;1,0,1)</f>
        <v>0</v>
      </c>
    </row>
    <row r="5940" spans="1:25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9" t="str">
        <f>VLOOKUP(Таблица1[[#This Row],[Region]],Таблица5[],2,FALSE)</f>
        <v>Kelly Williams</v>
      </c>
      <c r="W5940" s="19" t="str">
        <f>IFERROR(VLOOKUP(Таблица1[[#This Row],[Order ID]],Таблица4[],2,FALSE),"")</f>
        <v/>
      </c>
      <c r="X5940" s="19">
        <f>NOT(IFERROR(VLOOKUP(Таблица1[[#This Row],[Order ID]],Таблица4[],2,FALSE),0))*1</f>
        <v>1</v>
      </c>
      <c r="Y5940" s="19">
        <f>IF(SUMPRODUCT(($F$2:$F5940=F5940)*1)&gt;1,0,1)</f>
        <v>0</v>
      </c>
    </row>
    <row r="5941" spans="1:25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9" t="str">
        <f>VLOOKUP(Таблица1[[#This Row],[Region]],Таблица5[],2,FALSE)</f>
        <v>Kelly Williams</v>
      </c>
      <c r="W5941" s="19" t="str">
        <f>IFERROR(VLOOKUP(Таблица1[[#This Row],[Order ID]],Таблица4[],2,FALSE),"")</f>
        <v/>
      </c>
      <c r="X5941" s="19">
        <f>NOT(IFERROR(VLOOKUP(Таблица1[[#This Row],[Order ID]],Таблица4[],2,FALSE),0))*1</f>
        <v>1</v>
      </c>
      <c r="Y5941" s="19">
        <f>IF(SUMPRODUCT(($F$2:$F5941=F5941)*1)&gt;1,0,1)</f>
        <v>0</v>
      </c>
    </row>
    <row r="5942" spans="1:25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9" t="str">
        <f>VLOOKUP(Таблица1[[#This Row],[Region]],Таблица5[],2,FALSE)</f>
        <v>Anna Andreadi</v>
      </c>
      <c r="W5942" s="19" t="str">
        <f>IFERROR(VLOOKUP(Таблица1[[#This Row],[Order ID]],Таблица4[],2,FALSE),"")</f>
        <v/>
      </c>
      <c r="X5942" s="19">
        <f>NOT(IFERROR(VLOOKUP(Таблица1[[#This Row],[Order ID]],Таблица4[],2,FALSE),0))*1</f>
        <v>1</v>
      </c>
      <c r="Y5942" s="19">
        <f>IF(SUMPRODUCT(($F$2:$F5942=F5942)*1)&gt;1,0,1)</f>
        <v>0</v>
      </c>
    </row>
    <row r="5943" spans="1:25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9" t="str">
        <f>VLOOKUP(Таблица1[[#This Row],[Region]],Таблица5[],2,FALSE)</f>
        <v>Anna Andreadi</v>
      </c>
      <c r="W5943" s="19" t="str">
        <f>IFERROR(VLOOKUP(Таблица1[[#This Row],[Order ID]],Таблица4[],2,FALSE),"")</f>
        <v/>
      </c>
      <c r="X5943" s="19">
        <f>NOT(IFERROR(VLOOKUP(Таблица1[[#This Row],[Order ID]],Таблица4[],2,FALSE),0))*1</f>
        <v>1</v>
      </c>
      <c r="Y5943" s="19">
        <f>IF(SUMPRODUCT(($F$2:$F5943=F5943)*1)&gt;1,0,1)</f>
        <v>0</v>
      </c>
    </row>
    <row r="5944" spans="1:25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9" t="str">
        <f>VLOOKUP(Таблица1[[#This Row],[Region]],Таблица5[],2,FALSE)</f>
        <v>Anna Andreadi</v>
      </c>
      <c r="W5944" s="19" t="str">
        <f>IFERROR(VLOOKUP(Таблица1[[#This Row],[Order ID]],Таблица4[],2,FALSE),"")</f>
        <v/>
      </c>
      <c r="X5944" s="19">
        <f>NOT(IFERROR(VLOOKUP(Таблица1[[#This Row],[Order ID]],Таблица4[],2,FALSE),0))*1</f>
        <v>1</v>
      </c>
      <c r="Y5944" s="19">
        <f>IF(SUMPRODUCT(($F$2:$F5944=F5944)*1)&gt;1,0,1)</f>
        <v>0</v>
      </c>
    </row>
    <row r="5945" spans="1:25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9" t="str">
        <f>VLOOKUP(Таблица1[[#This Row],[Region]],Таблица5[],2,FALSE)</f>
        <v>Anna Andreadi</v>
      </c>
      <c r="W5945" s="19" t="str">
        <f>IFERROR(VLOOKUP(Таблица1[[#This Row],[Order ID]],Таблица4[],2,FALSE),"")</f>
        <v/>
      </c>
      <c r="X5945" s="19">
        <f>NOT(IFERROR(VLOOKUP(Таблица1[[#This Row],[Order ID]],Таблица4[],2,FALSE),0))*1</f>
        <v>1</v>
      </c>
      <c r="Y5945" s="19">
        <f>IF(SUMPRODUCT(($F$2:$F5945=F5945)*1)&gt;1,0,1)</f>
        <v>0</v>
      </c>
    </row>
    <row r="5946" spans="1:25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9" t="str">
        <f>VLOOKUP(Таблица1[[#This Row],[Region]],Таблица5[],2,FALSE)</f>
        <v>Anna Andreadi</v>
      </c>
      <c r="W5946" s="19" t="str">
        <f>IFERROR(VLOOKUP(Таблица1[[#This Row],[Order ID]],Таблица4[],2,FALSE),"")</f>
        <v/>
      </c>
      <c r="X5946" s="19">
        <f>NOT(IFERROR(VLOOKUP(Таблица1[[#This Row],[Order ID]],Таблица4[],2,FALSE),0))*1</f>
        <v>1</v>
      </c>
      <c r="Y5946" s="19">
        <f>IF(SUMPRODUCT(($F$2:$F5946=F5946)*1)&gt;1,0,1)</f>
        <v>0</v>
      </c>
    </row>
    <row r="5947" spans="1:25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9" t="str">
        <f>VLOOKUP(Таблица1[[#This Row],[Region]],Таблица5[],2,FALSE)</f>
        <v>Anna Andreadi</v>
      </c>
      <c r="W5947" s="19" t="str">
        <f>IFERROR(VLOOKUP(Таблица1[[#This Row],[Order ID]],Таблица4[],2,FALSE),"")</f>
        <v/>
      </c>
      <c r="X5947" s="19">
        <f>NOT(IFERROR(VLOOKUP(Таблица1[[#This Row],[Order ID]],Таблица4[],2,FALSE),0))*1</f>
        <v>1</v>
      </c>
      <c r="Y5947" s="19">
        <f>IF(SUMPRODUCT(($F$2:$F5947=F5947)*1)&gt;1,0,1)</f>
        <v>0</v>
      </c>
    </row>
    <row r="5948" spans="1:25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9" t="str">
        <f>VLOOKUP(Таблица1[[#This Row],[Region]],Таблица5[],2,FALSE)</f>
        <v>Anna Andreadi</v>
      </c>
      <c r="W5948" s="19" t="str">
        <f>IFERROR(VLOOKUP(Таблица1[[#This Row],[Order ID]],Таблица4[],2,FALSE),"")</f>
        <v/>
      </c>
      <c r="X5948" s="19">
        <f>NOT(IFERROR(VLOOKUP(Таблица1[[#This Row],[Order ID]],Таблица4[],2,FALSE),0))*1</f>
        <v>1</v>
      </c>
      <c r="Y5948" s="19">
        <f>IF(SUMPRODUCT(($F$2:$F5948=F5948)*1)&gt;1,0,1)</f>
        <v>0</v>
      </c>
    </row>
    <row r="5949" spans="1:25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9" t="str">
        <f>VLOOKUP(Таблица1[[#This Row],[Region]],Таблица5[],2,FALSE)</f>
        <v>Kelly Williams</v>
      </c>
      <c r="W5949" s="19" t="str">
        <f>IFERROR(VLOOKUP(Таблица1[[#This Row],[Order ID]],Таблица4[],2,FALSE),"")</f>
        <v/>
      </c>
      <c r="X5949" s="19">
        <f>NOT(IFERROR(VLOOKUP(Таблица1[[#This Row],[Order ID]],Таблица4[],2,FALSE),0))*1</f>
        <v>1</v>
      </c>
      <c r="Y5949" s="19">
        <f>IF(SUMPRODUCT(($F$2:$F5949=F5949)*1)&gt;1,0,1)</f>
        <v>0</v>
      </c>
    </row>
    <row r="5950" spans="1:25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9" t="str">
        <f>VLOOKUP(Таблица1[[#This Row],[Region]],Таблица5[],2,FALSE)</f>
        <v>Cassandra Brandow</v>
      </c>
      <c r="W5950" s="19" t="str">
        <f>IFERROR(VLOOKUP(Таблица1[[#This Row],[Order ID]],Таблица4[],2,FALSE),"")</f>
        <v/>
      </c>
      <c r="X5950" s="19">
        <f>NOT(IFERROR(VLOOKUP(Таблица1[[#This Row],[Order ID]],Таблица4[],2,FALSE),0))*1</f>
        <v>1</v>
      </c>
      <c r="Y5950" s="19">
        <f>IF(SUMPRODUCT(($F$2:$F5950=F5950)*1)&gt;1,0,1)</f>
        <v>0</v>
      </c>
    </row>
    <row r="5951" spans="1:25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9" t="str">
        <f>VLOOKUP(Таблица1[[#This Row],[Region]],Таблица5[],2,FALSE)</f>
        <v>Cassandra Brandow</v>
      </c>
      <c r="W5951" s="19" t="str">
        <f>IFERROR(VLOOKUP(Таблица1[[#This Row],[Order ID]],Таблица4[],2,FALSE),"")</f>
        <v/>
      </c>
      <c r="X5951" s="19">
        <f>NOT(IFERROR(VLOOKUP(Таблица1[[#This Row],[Order ID]],Таблица4[],2,FALSE),0))*1</f>
        <v>1</v>
      </c>
      <c r="Y5951" s="19">
        <f>IF(SUMPRODUCT(($F$2:$F5951=F5951)*1)&gt;1,0,1)</f>
        <v>0</v>
      </c>
    </row>
    <row r="5952" spans="1:25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9" t="str">
        <f>VLOOKUP(Таблица1[[#This Row],[Region]],Таблица5[],2,FALSE)</f>
        <v>Cassandra Brandow</v>
      </c>
      <c r="W5952" s="19" t="str">
        <f>IFERROR(VLOOKUP(Таблица1[[#This Row],[Order ID]],Таблица4[],2,FALSE),"")</f>
        <v/>
      </c>
      <c r="X5952" s="19">
        <f>NOT(IFERROR(VLOOKUP(Таблица1[[#This Row],[Order ID]],Таблица4[],2,FALSE),0))*1</f>
        <v>1</v>
      </c>
      <c r="Y5952" s="19">
        <f>IF(SUMPRODUCT(($F$2:$F5952=F5952)*1)&gt;1,0,1)</f>
        <v>0</v>
      </c>
    </row>
    <row r="5953" spans="1:25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9" t="str">
        <f>VLOOKUP(Таблица1[[#This Row],[Region]],Таблица5[],2,FALSE)</f>
        <v>Cassandra Brandow</v>
      </c>
      <c r="W5953" s="19" t="str">
        <f>IFERROR(VLOOKUP(Таблица1[[#This Row],[Order ID]],Таблица4[],2,FALSE),"")</f>
        <v/>
      </c>
      <c r="X5953" s="19">
        <f>NOT(IFERROR(VLOOKUP(Таблица1[[#This Row],[Order ID]],Таблица4[],2,FALSE),0))*1</f>
        <v>1</v>
      </c>
      <c r="Y5953" s="19">
        <f>IF(SUMPRODUCT(($F$2:$F5953=F5953)*1)&gt;1,0,1)</f>
        <v>0</v>
      </c>
    </row>
    <row r="5954" spans="1:25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9" t="str">
        <f>VLOOKUP(Таблица1[[#This Row],[Region]],Таблица5[],2,FALSE)</f>
        <v>Kelly Williams</v>
      </c>
      <c r="W5954" s="19" t="str">
        <f>IFERROR(VLOOKUP(Таблица1[[#This Row],[Order ID]],Таблица4[],2,FALSE),"")</f>
        <v/>
      </c>
      <c r="X5954" s="19">
        <f>NOT(IFERROR(VLOOKUP(Таблица1[[#This Row],[Order ID]],Таблица4[],2,FALSE),0))*1</f>
        <v>1</v>
      </c>
      <c r="Y5954" s="19">
        <f>IF(SUMPRODUCT(($F$2:$F5954=F5954)*1)&gt;1,0,1)</f>
        <v>0</v>
      </c>
    </row>
    <row r="5955" spans="1:25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9" t="str">
        <f>VLOOKUP(Таблица1[[#This Row],[Region]],Таблица5[],2,FALSE)</f>
        <v>Chuck Magee</v>
      </c>
      <c r="W5955" s="19" t="str">
        <f>IFERROR(VLOOKUP(Таблица1[[#This Row],[Order ID]],Таблица4[],2,FALSE),"")</f>
        <v/>
      </c>
      <c r="X5955" s="19">
        <f>NOT(IFERROR(VLOOKUP(Таблица1[[#This Row],[Order ID]],Таблица4[],2,FALSE),0))*1</f>
        <v>1</v>
      </c>
      <c r="Y5955" s="19">
        <f>IF(SUMPRODUCT(($F$2:$F5955=F5955)*1)&gt;1,0,1)</f>
        <v>0</v>
      </c>
    </row>
    <row r="5956" spans="1:25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9" t="str">
        <f>VLOOKUP(Таблица1[[#This Row],[Region]],Таблица5[],2,FALSE)</f>
        <v>Chuck Magee</v>
      </c>
      <c r="W5956" s="19" t="str">
        <f>IFERROR(VLOOKUP(Таблица1[[#This Row],[Order ID]],Таблица4[],2,FALSE),"")</f>
        <v/>
      </c>
      <c r="X5956" s="19">
        <f>NOT(IFERROR(VLOOKUP(Таблица1[[#This Row],[Order ID]],Таблица4[],2,FALSE),0))*1</f>
        <v>1</v>
      </c>
      <c r="Y5956" s="19">
        <f>IF(SUMPRODUCT(($F$2:$F5956=F5956)*1)&gt;1,0,1)</f>
        <v>0</v>
      </c>
    </row>
    <row r="5957" spans="1:25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9" t="str">
        <f>VLOOKUP(Таблица1[[#This Row],[Region]],Таблица5[],2,FALSE)</f>
        <v>Chuck Magee</v>
      </c>
      <c r="W5957" s="19" t="str">
        <f>IFERROR(VLOOKUP(Таблица1[[#This Row],[Order ID]],Таблица4[],2,FALSE),"")</f>
        <v/>
      </c>
      <c r="X5957" s="19">
        <f>NOT(IFERROR(VLOOKUP(Таблица1[[#This Row],[Order ID]],Таблица4[],2,FALSE),0))*1</f>
        <v>1</v>
      </c>
      <c r="Y5957" s="19">
        <f>IF(SUMPRODUCT(($F$2:$F5957=F5957)*1)&gt;1,0,1)</f>
        <v>0</v>
      </c>
    </row>
    <row r="5958" spans="1:25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9" t="str">
        <f>VLOOKUP(Таблица1[[#This Row],[Region]],Таблица5[],2,FALSE)</f>
        <v>Anna Andreadi</v>
      </c>
      <c r="W5958" s="19" t="str">
        <f>IFERROR(VLOOKUP(Таблица1[[#This Row],[Order ID]],Таблица4[],2,FALSE),"")</f>
        <v/>
      </c>
      <c r="X5958" s="19">
        <f>NOT(IFERROR(VLOOKUP(Таблица1[[#This Row],[Order ID]],Таблица4[],2,FALSE),0))*1</f>
        <v>1</v>
      </c>
      <c r="Y5958" s="19">
        <f>IF(SUMPRODUCT(($F$2:$F5958=F5958)*1)&gt;1,0,1)</f>
        <v>0</v>
      </c>
    </row>
    <row r="5959" spans="1:25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9" t="str">
        <f>VLOOKUP(Таблица1[[#This Row],[Region]],Таблица5[],2,FALSE)</f>
        <v>Anna Andreadi</v>
      </c>
      <c r="W5959" s="19" t="str">
        <f>IFERROR(VLOOKUP(Таблица1[[#This Row],[Order ID]],Таблица4[],2,FALSE),"")</f>
        <v/>
      </c>
      <c r="X5959" s="19">
        <f>NOT(IFERROR(VLOOKUP(Таблица1[[#This Row],[Order ID]],Таблица4[],2,FALSE),0))*1</f>
        <v>1</v>
      </c>
      <c r="Y5959" s="19">
        <f>IF(SUMPRODUCT(($F$2:$F5959=F5959)*1)&gt;1,0,1)</f>
        <v>0</v>
      </c>
    </row>
    <row r="5960" spans="1:25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9" t="str">
        <f>VLOOKUP(Таблица1[[#This Row],[Region]],Таблица5[],2,FALSE)</f>
        <v>Anna Andreadi</v>
      </c>
      <c r="W5960" s="19" t="str">
        <f>IFERROR(VLOOKUP(Таблица1[[#This Row],[Order ID]],Таблица4[],2,FALSE),"")</f>
        <v/>
      </c>
      <c r="X5960" s="19">
        <f>NOT(IFERROR(VLOOKUP(Таблица1[[#This Row],[Order ID]],Таблица4[],2,FALSE),0))*1</f>
        <v>1</v>
      </c>
      <c r="Y5960" s="19">
        <f>IF(SUMPRODUCT(($F$2:$F5960=F5960)*1)&gt;1,0,1)</f>
        <v>0</v>
      </c>
    </row>
    <row r="5961" spans="1:25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9" t="str">
        <f>VLOOKUP(Таблица1[[#This Row],[Region]],Таблица5[],2,FALSE)</f>
        <v>Anna Andreadi</v>
      </c>
      <c r="W5961" s="19" t="str">
        <f>IFERROR(VLOOKUP(Таблица1[[#This Row],[Order ID]],Таблица4[],2,FALSE),"")</f>
        <v/>
      </c>
      <c r="X5961" s="19">
        <f>NOT(IFERROR(VLOOKUP(Таблица1[[#This Row],[Order ID]],Таблица4[],2,FALSE),0))*1</f>
        <v>1</v>
      </c>
      <c r="Y5961" s="19">
        <f>IF(SUMPRODUCT(($F$2:$F5961=F5961)*1)&gt;1,0,1)</f>
        <v>0</v>
      </c>
    </row>
    <row r="5962" spans="1:25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9" t="str">
        <f>VLOOKUP(Таблица1[[#This Row],[Region]],Таблица5[],2,FALSE)</f>
        <v>Anna Andreadi</v>
      </c>
      <c r="W5962" s="19" t="str">
        <f>IFERROR(VLOOKUP(Таблица1[[#This Row],[Order ID]],Таблица4[],2,FALSE),"")</f>
        <v/>
      </c>
      <c r="X5962" s="19">
        <f>NOT(IFERROR(VLOOKUP(Таблица1[[#This Row],[Order ID]],Таблица4[],2,FALSE),0))*1</f>
        <v>1</v>
      </c>
      <c r="Y5962" s="19">
        <f>IF(SUMPRODUCT(($F$2:$F5962=F5962)*1)&gt;1,0,1)</f>
        <v>0</v>
      </c>
    </row>
    <row r="5963" spans="1:25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9" t="str">
        <f>VLOOKUP(Таблица1[[#This Row],[Region]],Таблица5[],2,FALSE)</f>
        <v>Anna Andreadi</v>
      </c>
      <c r="W5963" s="19" t="str">
        <f>IFERROR(VLOOKUP(Таблица1[[#This Row],[Order ID]],Таблица4[],2,FALSE),"")</f>
        <v/>
      </c>
      <c r="X5963" s="19">
        <f>NOT(IFERROR(VLOOKUP(Таблица1[[#This Row],[Order ID]],Таблица4[],2,FALSE),0))*1</f>
        <v>1</v>
      </c>
      <c r="Y5963" s="19">
        <f>IF(SUMPRODUCT(($F$2:$F5963=F5963)*1)&gt;1,0,1)</f>
        <v>0</v>
      </c>
    </row>
    <row r="5964" spans="1:25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9" t="str">
        <f>VLOOKUP(Таблица1[[#This Row],[Region]],Таблица5[],2,FALSE)</f>
        <v>Anna Andreadi</v>
      </c>
      <c r="W5964" s="19" t="str">
        <f>IFERROR(VLOOKUP(Таблица1[[#This Row],[Order ID]],Таблица4[],2,FALSE),"")</f>
        <v/>
      </c>
      <c r="X5964" s="19">
        <f>NOT(IFERROR(VLOOKUP(Таблица1[[#This Row],[Order ID]],Таблица4[],2,FALSE),0))*1</f>
        <v>1</v>
      </c>
      <c r="Y5964" s="19">
        <f>IF(SUMPRODUCT(($F$2:$F5964=F5964)*1)&gt;1,0,1)</f>
        <v>0</v>
      </c>
    </row>
    <row r="5965" spans="1:25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9" t="str">
        <f>VLOOKUP(Таблица1[[#This Row],[Region]],Таблица5[],2,FALSE)</f>
        <v>Anna Andreadi</v>
      </c>
      <c r="W5965" s="19" t="str">
        <f>IFERROR(VLOOKUP(Таблица1[[#This Row],[Order ID]],Таблица4[],2,FALSE),"")</f>
        <v/>
      </c>
      <c r="X5965" s="19">
        <f>NOT(IFERROR(VLOOKUP(Таблица1[[#This Row],[Order ID]],Таблица4[],2,FALSE),0))*1</f>
        <v>1</v>
      </c>
      <c r="Y5965" s="19">
        <f>IF(SUMPRODUCT(($F$2:$F5965=F5965)*1)&gt;1,0,1)</f>
        <v>0</v>
      </c>
    </row>
    <row r="5966" spans="1:25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9" t="str">
        <f>VLOOKUP(Таблица1[[#This Row],[Region]],Таблица5[],2,FALSE)</f>
        <v>Anna Andreadi</v>
      </c>
      <c r="W5966" s="19" t="str">
        <f>IFERROR(VLOOKUP(Таблица1[[#This Row],[Order ID]],Таблица4[],2,FALSE),"")</f>
        <v/>
      </c>
      <c r="X5966" s="19">
        <f>NOT(IFERROR(VLOOKUP(Таблица1[[#This Row],[Order ID]],Таблица4[],2,FALSE),0))*1</f>
        <v>1</v>
      </c>
      <c r="Y5966" s="19">
        <f>IF(SUMPRODUCT(($F$2:$F5966=F5966)*1)&gt;1,0,1)</f>
        <v>0</v>
      </c>
    </row>
    <row r="5967" spans="1:25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9" t="str">
        <f>VLOOKUP(Таблица1[[#This Row],[Region]],Таблица5[],2,FALSE)</f>
        <v>Anna Andreadi</v>
      </c>
      <c r="W5967" s="19" t="str">
        <f>IFERROR(VLOOKUP(Таблица1[[#This Row],[Order ID]],Таблица4[],2,FALSE),"")</f>
        <v/>
      </c>
      <c r="X5967" s="19">
        <f>NOT(IFERROR(VLOOKUP(Таблица1[[#This Row],[Order ID]],Таблица4[],2,FALSE),0))*1</f>
        <v>1</v>
      </c>
      <c r="Y5967" s="19">
        <f>IF(SUMPRODUCT(($F$2:$F5967=F5967)*1)&gt;1,0,1)</f>
        <v>0</v>
      </c>
    </row>
    <row r="5968" spans="1:25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9" t="str">
        <f>VLOOKUP(Таблица1[[#This Row],[Region]],Таблица5[],2,FALSE)</f>
        <v>Anna Andreadi</v>
      </c>
      <c r="W5968" s="19" t="str">
        <f>IFERROR(VLOOKUP(Таблица1[[#This Row],[Order ID]],Таблица4[],2,FALSE),"")</f>
        <v/>
      </c>
      <c r="X5968" s="19">
        <f>NOT(IFERROR(VLOOKUP(Таблица1[[#This Row],[Order ID]],Таблица4[],2,FALSE),0))*1</f>
        <v>1</v>
      </c>
      <c r="Y5968" s="19">
        <f>IF(SUMPRODUCT(($F$2:$F5968=F5968)*1)&gt;1,0,1)</f>
        <v>0</v>
      </c>
    </row>
    <row r="5969" spans="1:25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9" t="str">
        <f>VLOOKUP(Таблица1[[#This Row],[Region]],Таблица5[],2,FALSE)</f>
        <v>Chuck Magee</v>
      </c>
      <c r="W5969" s="19" t="str">
        <f>IFERROR(VLOOKUP(Таблица1[[#This Row],[Order ID]],Таблица4[],2,FALSE),"")</f>
        <v/>
      </c>
      <c r="X5969" s="19">
        <f>NOT(IFERROR(VLOOKUP(Таблица1[[#This Row],[Order ID]],Таблица4[],2,FALSE),0))*1</f>
        <v>1</v>
      </c>
      <c r="Y5969" s="19">
        <f>IF(SUMPRODUCT(($F$2:$F5969=F5969)*1)&gt;1,0,1)</f>
        <v>0</v>
      </c>
    </row>
    <row r="5970" spans="1:25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9" t="str">
        <f>VLOOKUP(Таблица1[[#This Row],[Region]],Таблица5[],2,FALSE)</f>
        <v>Anna Andreadi</v>
      </c>
      <c r="W5970" s="19">
        <f>IFERROR(VLOOKUP(Таблица1[[#This Row],[Order ID]],Таблица4[],2,FALSE),"")</f>
        <v>1</v>
      </c>
      <c r="X5970" s="19">
        <f>NOT(IFERROR(VLOOKUP(Таблица1[[#This Row],[Order ID]],Таблица4[],2,FALSE),0))*1</f>
        <v>0</v>
      </c>
      <c r="Y5970" s="19">
        <f>IF(SUMPRODUCT(($F$2:$F5970=F5970)*1)&gt;1,0,1)</f>
        <v>0</v>
      </c>
    </row>
    <row r="5971" spans="1:25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9" t="str">
        <f>VLOOKUP(Таблица1[[#This Row],[Region]],Таблица5[],2,FALSE)</f>
        <v>Anna Andreadi</v>
      </c>
      <c r="W5971" s="19">
        <f>IFERROR(VLOOKUP(Таблица1[[#This Row],[Order ID]],Таблица4[],2,FALSE),"")</f>
        <v>1</v>
      </c>
      <c r="X5971" s="19">
        <f>NOT(IFERROR(VLOOKUP(Таблица1[[#This Row],[Order ID]],Таблица4[],2,FALSE),0))*1</f>
        <v>0</v>
      </c>
      <c r="Y5971" s="19">
        <f>IF(SUMPRODUCT(($F$2:$F5971=F5971)*1)&gt;1,0,1)</f>
        <v>0</v>
      </c>
    </row>
    <row r="5972" spans="1:25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9" t="str">
        <f>VLOOKUP(Таблица1[[#This Row],[Region]],Таблица5[],2,FALSE)</f>
        <v>Anna Andreadi</v>
      </c>
      <c r="W5972" s="19">
        <f>IFERROR(VLOOKUP(Таблица1[[#This Row],[Order ID]],Таблица4[],2,FALSE),"")</f>
        <v>1</v>
      </c>
      <c r="X5972" s="19">
        <f>NOT(IFERROR(VLOOKUP(Таблица1[[#This Row],[Order ID]],Таблица4[],2,FALSE),0))*1</f>
        <v>0</v>
      </c>
      <c r="Y5972" s="19">
        <f>IF(SUMPRODUCT(($F$2:$F5972=F5972)*1)&gt;1,0,1)</f>
        <v>0</v>
      </c>
    </row>
    <row r="5973" spans="1:25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9" t="str">
        <f>VLOOKUP(Таблица1[[#This Row],[Region]],Таблица5[],2,FALSE)</f>
        <v>Anna Andreadi</v>
      </c>
      <c r="W5973" s="19">
        <f>IFERROR(VLOOKUP(Таблица1[[#This Row],[Order ID]],Таблица4[],2,FALSE),"")</f>
        <v>1</v>
      </c>
      <c r="X5973" s="19">
        <f>NOT(IFERROR(VLOOKUP(Таблица1[[#This Row],[Order ID]],Таблица4[],2,FALSE),0))*1</f>
        <v>0</v>
      </c>
      <c r="Y5973" s="19">
        <f>IF(SUMPRODUCT(($F$2:$F5973=F5973)*1)&gt;1,0,1)</f>
        <v>0</v>
      </c>
    </row>
    <row r="5974" spans="1:25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9" t="str">
        <f>VLOOKUP(Таблица1[[#This Row],[Region]],Таблица5[],2,FALSE)</f>
        <v>Chuck Magee</v>
      </c>
      <c r="W5974" s="19" t="str">
        <f>IFERROR(VLOOKUP(Таблица1[[#This Row],[Order ID]],Таблица4[],2,FALSE),"")</f>
        <v/>
      </c>
      <c r="X5974" s="19">
        <f>NOT(IFERROR(VLOOKUP(Таблица1[[#This Row],[Order ID]],Таблица4[],2,FALSE),0))*1</f>
        <v>1</v>
      </c>
      <c r="Y5974" s="19">
        <f>IF(SUMPRODUCT(($F$2:$F5974=F5974)*1)&gt;1,0,1)</f>
        <v>0</v>
      </c>
    </row>
    <row r="5975" spans="1:25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9" t="str">
        <f>VLOOKUP(Таблица1[[#This Row],[Region]],Таблица5[],2,FALSE)</f>
        <v>Chuck Magee</v>
      </c>
      <c r="W5975" s="19" t="str">
        <f>IFERROR(VLOOKUP(Таблица1[[#This Row],[Order ID]],Таблица4[],2,FALSE),"")</f>
        <v/>
      </c>
      <c r="X5975" s="19">
        <f>NOT(IFERROR(VLOOKUP(Таблица1[[#This Row],[Order ID]],Таблица4[],2,FALSE),0))*1</f>
        <v>1</v>
      </c>
      <c r="Y5975" s="19">
        <f>IF(SUMPRODUCT(($F$2:$F5975=F5975)*1)&gt;1,0,1)</f>
        <v>0</v>
      </c>
    </row>
    <row r="5976" spans="1:25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9" t="str">
        <f>VLOOKUP(Таблица1[[#This Row],[Region]],Таблица5[],2,FALSE)</f>
        <v>Cassandra Brandow</v>
      </c>
      <c r="W5976" s="19" t="str">
        <f>IFERROR(VLOOKUP(Таблица1[[#This Row],[Order ID]],Таблица4[],2,FALSE),"")</f>
        <v/>
      </c>
      <c r="X5976" s="19">
        <f>NOT(IFERROR(VLOOKUP(Таблица1[[#This Row],[Order ID]],Таблица4[],2,FALSE),0))*1</f>
        <v>1</v>
      </c>
      <c r="Y5976" s="19">
        <f>IF(SUMPRODUCT(($F$2:$F5976=F5976)*1)&gt;1,0,1)</f>
        <v>0</v>
      </c>
    </row>
    <row r="5977" spans="1:25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9" t="str">
        <f>VLOOKUP(Таблица1[[#This Row],[Region]],Таблица5[],2,FALSE)</f>
        <v>Kelly Williams</v>
      </c>
      <c r="W5977" s="19" t="str">
        <f>IFERROR(VLOOKUP(Таблица1[[#This Row],[Order ID]],Таблица4[],2,FALSE),"")</f>
        <v/>
      </c>
      <c r="X5977" s="19">
        <f>NOT(IFERROR(VLOOKUP(Таблица1[[#This Row],[Order ID]],Таблица4[],2,FALSE),0))*1</f>
        <v>1</v>
      </c>
      <c r="Y5977" s="19">
        <f>IF(SUMPRODUCT(($F$2:$F5977=F5977)*1)&gt;1,0,1)</f>
        <v>0</v>
      </c>
    </row>
    <row r="5978" spans="1:25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9" t="str">
        <f>VLOOKUP(Таблица1[[#This Row],[Region]],Таблица5[],2,FALSE)</f>
        <v>Kelly Williams</v>
      </c>
      <c r="W5978" s="19" t="str">
        <f>IFERROR(VLOOKUP(Таблица1[[#This Row],[Order ID]],Таблица4[],2,FALSE),"")</f>
        <v/>
      </c>
      <c r="X5978" s="19">
        <f>NOT(IFERROR(VLOOKUP(Таблица1[[#This Row],[Order ID]],Таблица4[],2,FALSE),0))*1</f>
        <v>1</v>
      </c>
      <c r="Y5978" s="19">
        <f>IF(SUMPRODUCT(($F$2:$F5978=F5978)*1)&gt;1,0,1)</f>
        <v>0</v>
      </c>
    </row>
    <row r="5979" spans="1:25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9" t="str">
        <f>VLOOKUP(Таблица1[[#This Row],[Region]],Таблица5[],2,FALSE)</f>
        <v>Anna Andreadi</v>
      </c>
      <c r="W5979" s="19" t="str">
        <f>IFERROR(VLOOKUP(Таблица1[[#This Row],[Order ID]],Таблица4[],2,FALSE),"")</f>
        <v/>
      </c>
      <c r="X5979" s="19">
        <f>NOT(IFERROR(VLOOKUP(Таблица1[[#This Row],[Order ID]],Таблица4[],2,FALSE),0))*1</f>
        <v>1</v>
      </c>
      <c r="Y5979" s="19">
        <f>IF(SUMPRODUCT(($F$2:$F5979=F5979)*1)&gt;1,0,1)</f>
        <v>0</v>
      </c>
    </row>
    <row r="5980" spans="1:25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9" t="str">
        <f>VLOOKUP(Таблица1[[#This Row],[Region]],Таблица5[],2,FALSE)</f>
        <v>Kelly Williams</v>
      </c>
      <c r="W5980" s="19" t="str">
        <f>IFERROR(VLOOKUP(Таблица1[[#This Row],[Order ID]],Таблица4[],2,FALSE),"")</f>
        <v/>
      </c>
      <c r="X5980" s="19">
        <f>NOT(IFERROR(VLOOKUP(Таблица1[[#This Row],[Order ID]],Таблица4[],2,FALSE),0))*1</f>
        <v>1</v>
      </c>
      <c r="Y5980" s="19">
        <f>IF(SUMPRODUCT(($F$2:$F5980=F5980)*1)&gt;1,0,1)</f>
        <v>0</v>
      </c>
    </row>
    <row r="5981" spans="1:25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9" t="str">
        <f>VLOOKUP(Таблица1[[#This Row],[Region]],Таблица5[],2,FALSE)</f>
        <v>Kelly Williams</v>
      </c>
      <c r="W5981" s="19" t="str">
        <f>IFERROR(VLOOKUP(Таблица1[[#This Row],[Order ID]],Таблица4[],2,FALSE),"")</f>
        <v/>
      </c>
      <c r="X5981" s="19">
        <f>NOT(IFERROR(VLOOKUP(Таблица1[[#This Row],[Order ID]],Таблица4[],2,FALSE),0))*1</f>
        <v>1</v>
      </c>
      <c r="Y5981" s="19">
        <f>IF(SUMPRODUCT(($F$2:$F5981=F5981)*1)&gt;1,0,1)</f>
        <v>0</v>
      </c>
    </row>
    <row r="5982" spans="1:25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9" t="str">
        <f>VLOOKUP(Таблица1[[#This Row],[Region]],Таблица5[],2,FALSE)</f>
        <v>Kelly Williams</v>
      </c>
      <c r="W5982" s="19" t="str">
        <f>IFERROR(VLOOKUP(Таблица1[[#This Row],[Order ID]],Таблица4[],2,FALSE),"")</f>
        <v/>
      </c>
      <c r="X5982" s="19">
        <f>NOT(IFERROR(VLOOKUP(Таблица1[[#This Row],[Order ID]],Таблица4[],2,FALSE),0))*1</f>
        <v>1</v>
      </c>
      <c r="Y5982" s="19">
        <f>IF(SUMPRODUCT(($F$2:$F5982=F5982)*1)&gt;1,0,1)</f>
        <v>0</v>
      </c>
    </row>
    <row r="5983" spans="1:25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9" t="str">
        <f>VLOOKUP(Таблица1[[#This Row],[Region]],Таблица5[],2,FALSE)</f>
        <v>Kelly Williams</v>
      </c>
      <c r="W5983" s="19" t="str">
        <f>IFERROR(VLOOKUP(Таблица1[[#This Row],[Order ID]],Таблица4[],2,FALSE),"")</f>
        <v/>
      </c>
      <c r="X5983" s="19">
        <f>NOT(IFERROR(VLOOKUP(Таблица1[[#This Row],[Order ID]],Таблица4[],2,FALSE),0))*1</f>
        <v>1</v>
      </c>
      <c r="Y5983" s="19">
        <f>IF(SUMPRODUCT(($F$2:$F5983=F5983)*1)&gt;1,0,1)</f>
        <v>0</v>
      </c>
    </row>
    <row r="5984" spans="1:25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9" t="str">
        <f>VLOOKUP(Таблица1[[#This Row],[Region]],Таблица5[],2,FALSE)</f>
        <v>Chuck Magee</v>
      </c>
      <c r="W5984" s="19" t="str">
        <f>IFERROR(VLOOKUP(Таблица1[[#This Row],[Order ID]],Таблица4[],2,FALSE),"")</f>
        <v/>
      </c>
      <c r="X5984" s="19">
        <f>NOT(IFERROR(VLOOKUP(Таблица1[[#This Row],[Order ID]],Таблица4[],2,FALSE),0))*1</f>
        <v>1</v>
      </c>
      <c r="Y5984" s="19">
        <f>IF(SUMPRODUCT(($F$2:$F5984=F5984)*1)&gt;1,0,1)</f>
        <v>0</v>
      </c>
    </row>
    <row r="5985" spans="1:25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9" t="str">
        <f>VLOOKUP(Таблица1[[#This Row],[Region]],Таблица5[],2,FALSE)</f>
        <v>Chuck Magee</v>
      </c>
      <c r="W5985" s="19" t="str">
        <f>IFERROR(VLOOKUP(Таблица1[[#This Row],[Order ID]],Таблица4[],2,FALSE),"")</f>
        <v/>
      </c>
      <c r="X5985" s="19">
        <f>NOT(IFERROR(VLOOKUP(Таблица1[[#This Row],[Order ID]],Таблица4[],2,FALSE),0))*1</f>
        <v>1</v>
      </c>
      <c r="Y5985" s="19">
        <f>IF(SUMPRODUCT(($F$2:$F5985=F5985)*1)&gt;1,0,1)</f>
        <v>0</v>
      </c>
    </row>
    <row r="5986" spans="1:25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9" t="str">
        <f>VLOOKUP(Таблица1[[#This Row],[Region]],Таблица5[],2,FALSE)</f>
        <v>Cassandra Brandow</v>
      </c>
      <c r="W5986" s="19" t="str">
        <f>IFERROR(VLOOKUP(Таблица1[[#This Row],[Order ID]],Таблица4[],2,FALSE),"")</f>
        <v/>
      </c>
      <c r="X5986" s="19">
        <f>NOT(IFERROR(VLOOKUP(Таблица1[[#This Row],[Order ID]],Таблица4[],2,FALSE),0))*1</f>
        <v>1</v>
      </c>
      <c r="Y5986" s="19">
        <f>IF(SUMPRODUCT(($F$2:$F5986=F5986)*1)&gt;1,0,1)</f>
        <v>0</v>
      </c>
    </row>
    <row r="5987" spans="1:25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9" t="str">
        <f>VLOOKUP(Таблица1[[#This Row],[Region]],Таблица5[],2,FALSE)</f>
        <v>Cassandra Brandow</v>
      </c>
      <c r="W5987" s="19" t="str">
        <f>IFERROR(VLOOKUP(Таблица1[[#This Row],[Order ID]],Таблица4[],2,FALSE),"")</f>
        <v/>
      </c>
      <c r="X5987" s="19">
        <f>NOT(IFERROR(VLOOKUP(Таблица1[[#This Row],[Order ID]],Таблица4[],2,FALSE),0))*1</f>
        <v>1</v>
      </c>
      <c r="Y5987" s="19">
        <f>IF(SUMPRODUCT(($F$2:$F5987=F5987)*1)&gt;1,0,1)</f>
        <v>0</v>
      </c>
    </row>
    <row r="5988" spans="1:25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9" t="str">
        <f>VLOOKUP(Таблица1[[#This Row],[Region]],Таблица5[],2,FALSE)</f>
        <v>Cassandra Brandow</v>
      </c>
      <c r="W5988" s="19" t="str">
        <f>IFERROR(VLOOKUP(Таблица1[[#This Row],[Order ID]],Таблица4[],2,FALSE),"")</f>
        <v/>
      </c>
      <c r="X5988" s="19">
        <f>NOT(IFERROR(VLOOKUP(Таблица1[[#This Row],[Order ID]],Таблица4[],2,FALSE),0))*1</f>
        <v>1</v>
      </c>
      <c r="Y5988" s="19">
        <f>IF(SUMPRODUCT(($F$2:$F5988=F5988)*1)&gt;1,0,1)</f>
        <v>0</v>
      </c>
    </row>
    <row r="5989" spans="1:25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9" t="str">
        <f>VLOOKUP(Таблица1[[#This Row],[Region]],Таблица5[],2,FALSE)</f>
        <v>Cassandra Brandow</v>
      </c>
      <c r="W5989" s="19" t="str">
        <f>IFERROR(VLOOKUP(Таблица1[[#This Row],[Order ID]],Таблица4[],2,FALSE),"")</f>
        <v/>
      </c>
      <c r="X5989" s="19">
        <f>NOT(IFERROR(VLOOKUP(Таблица1[[#This Row],[Order ID]],Таблица4[],2,FALSE),0))*1</f>
        <v>1</v>
      </c>
      <c r="Y5989" s="19">
        <f>IF(SUMPRODUCT(($F$2:$F5989=F5989)*1)&gt;1,0,1)</f>
        <v>0</v>
      </c>
    </row>
    <row r="5990" spans="1:25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9" t="str">
        <f>VLOOKUP(Таблица1[[#This Row],[Region]],Таблица5[],2,FALSE)</f>
        <v>Cassandra Brandow</v>
      </c>
      <c r="W5990" s="19" t="str">
        <f>IFERROR(VLOOKUP(Таблица1[[#This Row],[Order ID]],Таблица4[],2,FALSE),"")</f>
        <v/>
      </c>
      <c r="X5990" s="19">
        <f>NOT(IFERROR(VLOOKUP(Таблица1[[#This Row],[Order ID]],Таблица4[],2,FALSE),0))*1</f>
        <v>1</v>
      </c>
      <c r="Y5990" s="19">
        <f>IF(SUMPRODUCT(($F$2:$F5990=F5990)*1)&gt;1,0,1)</f>
        <v>0</v>
      </c>
    </row>
    <row r="5991" spans="1:25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9" t="str">
        <f>VLOOKUP(Таблица1[[#This Row],[Region]],Таблица5[],2,FALSE)</f>
        <v>Cassandra Brandow</v>
      </c>
      <c r="W5991" s="19" t="str">
        <f>IFERROR(VLOOKUP(Таблица1[[#This Row],[Order ID]],Таблица4[],2,FALSE),"")</f>
        <v/>
      </c>
      <c r="X5991" s="19">
        <f>NOT(IFERROR(VLOOKUP(Таблица1[[#This Row],[Order ID]],Таблица4[],2,FALSE),0))*1</f>
        <v>1</v>
      </c>
      <c r="Y5991" s="19">
        <f>IF(SUMPRODUCT(($F$2:$F5991=F5991)*1)&gt;1,0,1)</f>
        <v>0</v>
      </c>
    </row>
    <row r="5992" spans="1:25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9" t="str">
        <f>VLOOKUP(Таблица1[[#This Row],[Region]],Таблица5[],2,FALSE)</f>
        <v>Anna Andreadi</v>
      </c>
      <c r="W5992" s="19" t="str">
        <f>IFERROR(VLOOKUP(Таблица1[[#This Row],[Order ID]],Таблица4[],2,FALSE),"")</f>
        <v/>
      </c>
      <c r="X5992" s="19">
        <f>NOT(IFERROR(VLOOKUP(Таблица1[[#This Row],[Order ID]],Таблица4[],2,FALSE),0))*1</f>
        <v>1</v>
      </c>
      <c r="Y5992" s="19">
        <f>IF(SUMPRODUCT(($F$2:$F5992=F5992)*1)&gt;1,0,1)</f>
        <v>0</v>
      </c>
    </row>
    <row r="5993" spans="1:25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9" t="str">
        <f>VLOOKUP(Таблица1[[#This Row],[Region]],Таблица5[],2,FALSE)</f>
        <v>Anna Andreadi</v>
      </c>
      <c r="W5993" s="19" t="str">
        <f>IFERROR(VLOOKUP(Таблица1[[#This Row],[Order ID]],Таблица4[],2,FALSE),"")</f>
        <v/>
      </c>
      <c r="X5993" s="19">
        <f>NOT(IFERROR(VLOOKUP(Таблица1[[#This Row],[Order ID]],Таблица4[],2,FALSE),0))*1</f>
        <v>1</v>
      </c>
      <c r="Y5993" s="19">
        <f>IF(SUMPRODUCT(($F$2:$F5993=F5993)*1)&gt;1,0,1)</f>
        <v>0</v>
      </c>
    </row>
    <row r="5994" spans="1:25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9" t="str">
        <f>VLOOKUP(Таблица1[[#This Row],[Region]],Таблица5[],2,FALSE)</f>
        <v>Anna Andreadi</v>
      </c>
      <c r="W5994" s="19" t="str">
        <f>IFERROR(VLOOKUP(Таблица1[[#This Row],[Order ID]],Таблица4[],2,FALSE),"")</f>
        <v/>
      </c>
      <c r="X5994" s="19">
        <f>NOT(IFERROR(VLOOKUP(Таблица1[[#This Row],[Order ID]],Таблица4[],2,FALSE),0))*1</f>
        <v>1</v>
      </c>
      <c r="Y5994" s="19">
        <f>IF(SUMPRODUCT(($F$2:$F5994=F5994)*1)&gt;1,0,1)</f>
        <v>0</v>
      </c>
    </row>
    <row r="5995" spans="1:25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9" t="str">
        <f>VLOOKUP(Таблица1[[#This Row],[Region]],Таблица5[],2,FALSE)</f>
        <v>Chuck Magee</v>
      </c>
      <c r="W5995" s="19" t="str">
        <f>IFERROR(VLOOKUP(Таблица1[[#This Row],[Order ID]],Таблица4[],2,FALSE),"")</f>
        <v/>
      </c>
      <c r="X5995" s="19">
        <f>NOT(IFERROR(VLOOKUP(Таблица1[[#This Row],[Order ID]],Таблица4[],2,FALSE),0))*1</f>
        <v>1</v>
      </c>
      <c r="Y5995" s="19">
        <f>IF(SUMPRODUCT(($F$2:$F5995=F5995)*1)&gt;1,0,1)</f>
        <v>0</v>
      </c>
    </row>
    <row r="5996" spans="1:25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9" t="str">
        <f>VLOOKUP(Таблица1[[#This Row],[Region]],Таблица5[],2,FALSE)</f>
        <v>Chuck Magee</v>
      </c>
      <c r="W5996" s="19" t="str">
        <f>IFERROR(VLOOKUP(Таблица1[[#This Row],[Order ID]],Таблица4[],2,FALSE),"")</f>
        <v/>
      </c>
      <c r="X5996" s="19">
        <f>NOT(IFERROR(VLOOKUP(Таблица1[[#This Row],[Order ID]],Таблица4[],2,FALSE),0))*1</f>
        <v>1</v>
      </c>
      <c r="Y5996" s="19">
        <f>IF(SUMPRODUCT(($F$2:$F5996=F5996)*1)&gt;1,0,1)</f>
        <v>0</v>
      </c>
    </row>
    <row r="5997" spans="1:25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9" t="str">
        <f>VLOOKUP(Таблица1[[#This Row],[Region]],Таблица5[],2,FALSE)</f>
        <v>Chuck Magee</v>
      </c>
      <c r="W5997" s="19" t="str">
        <f>IFERROR(VLOOKUP(Таблица1[[#This Row],[Order ID]],Таблица4[],2,FALSE),"")</f>
        <v/>
      </c>
      <c r="X5997" s="19">
        <f>NOT(IFERROR(VLOOKUP(Таблица1[[#This Row],[Order ID]],Таблица4[],2,FALSE),0))*1</f>
        <v>1</v>
      </c>
      <c r="Y5997" s="19">
        <f>IF(SUMPRODUCT(($F$2:$F5997=F5997)*1)&gt;1,0,1)</f>
        <v>0</v>
      </c>
    </row>
    <row r="5998" spans="1:25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9" t="str">
        <f>VLOOKUP(Таблица1[[#This Row],[Region]],Таблица5[],2,FALSE)</f>
        <v>Chuck Magee</v>
      </c>
      <c r="W5998" s="19" t="str">
        <f>IFERROR(VLOOKUP(Таблица1[[#This Row],[Order ID]],Таблица4[],2,FALSE),"")</f>
        <v/>
      </c>
      <c r="X5998" s="19">
        <f>NOT(IFERROR(VLOOKUP(Таблица1[[#This Row],[Order ID]],Таблица4[],2,FALSE),0))*1</f>
        <v>1</v>
      </c>
      <c r="Y5998" s="19">
        <f>IF(SUMPRODUCT(($F$2:$F5998=F5998)*1)&gt;1,0,1)</f>
        <v>0</v>
      </c>
    </row>
    <row r="5999" spans="1:25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9" t="str">
        <f>VLOOKUP(Таблица1[[#This Row],[Region]],Таблица5[],2,FALSE)</f>
        <v>Chuck Magee</v>
      </c>
      <c r="W5999" s="19" t="str">
        <f>IFERROR(VLOOKUP(Таблица1[[#This Row],[Order ID]],Таблица4[],2,FALSE),"")</f>
        <v/>
      </c>
      <c r="X5999" s="19">
        <f>NOT(IFERROR(VLOOKUP(Таблица1[[#This Row],[Order ID]],Таблица4[],2,FALSE),0))*1</f>
        <v>1</v>
      </c>
      <c r="Y5999" s="19">
        <f>IF(SUMPRODUCT(($F$2:$F5999=F5999)*1)&gt;1,0,1)</f>
        <v>0</v>
      </c>
    </row>
    <row r="6000" spans="1:25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9" t="str">
        <f>VLOOKUP(Таблица1[[#This Row],[Region]],Таблица5[],2,FALSE)</f>
        <v>Anna Andreadi</v>
      </c>
      <c r="W6000" s="19" t="str">
        <f>IFERROR(VLOOKUP(Таблица1[[#This Row],[Order ID]],Таблица4[],2,FALSE),"")</f>
        <v/>
      </c>
      <c r="X6000" s="19">
        <f>NOT(IFERROR(VLOOKUP(Таблица1[[#This Row],[Order ID]],Таблица4[],2,FALSE),0))*1</f>
        <v>1</v>
      </c>
      <c r="Y6000" s="19">
        <f>IF(SUMPRODUCT(($F$2:$F6000=F6000)*1)&gt;1,0,1)</f>
        <v>0</v>
      </c>
    </row>
    <row r="6001" spans="1:25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9" t="str">
        <f>VLOOKUP(Таблица1[[#This Row],[Region]],Таблица5[],2,FALSE)</f>
        <v>Anna Andreadi</v>
      </c>
      <c r="W6001" s="19" t="str">
        <f>IFERROR(VLOOKUP(Таблица1[[#This Row],[Order ID]],Таблица4[],2,FALSE),"")</f>
        <v/>
      </c>
      <c r="X6001" s="19">
        <f>NOT(IFERROR(VLOOKUP(Таблица1[[#This Row],[Order ID]],Таблица4[],2,FALSE),0))*1</f>
        <v>1</v>
      </c>
      <c r="Y6001" s="19">
        <f>IF(SUMPRODUCT(($F$2:$F6001=F6001)*1)&gt;1,0,1)</f>
        <v>0</v>
      </c>
    </row>
    <row r="6002" spans="1:25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9" t="str">
        <f>VLOOKUP(Таблица1[[#This Row],[Region]],Таблица5[],2,FALSE)</f>
        <v>Anna Andreadi</v>
      </c>
      <c r="W6002" s="19" t="str">
        <f>IFERROR(VLOOKUP(Таблица1[[#This Row],[Order ID]],Таблица4[],2,FALSE),"")</f>
        <v/>
      </c>
      <c r="X6002" s="19">
        <f>NOT(IFERROR(VLOOKUP(Таблица1[[#This Row],[Order ID]],Таблица4[],2,FALSE),0))*1</f>
        <v>1</v>
      </c>
      <c r="Y6002" s="19">
        <f>IF(SUMPRODUCT(($F$2:$F6002=F6002)*1)&gt;1,0,1)</f>
        <v>0</v>
      </c>
    </row>
    <row r="6003" spans="1:25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9" t="str">
        <f>VLOOKUP(Таблица1[[#This Row],[Region]],Таблица5[],2,FALSE)</f>
        <v>Anna Andreadi</v>
      </c>
      <c r="W6003" s="19" t="str">
        <f>IFERROR(VLOOKUP(Таблица1[[#This Row],[Order ID]],Таблица4[],2,FALSE),"")</f>
        <v/>
      </c>
      <c r="X6003" s="19">
        <f>NOT(IFERROR(VLOOKUP(Таблица1[[#This Row],[Order ID]],Таблица4[],2,FALSE),0))*1</f>
        <v>1</v>
      </c>
      <c r="Y6003" s="19">
        <f>IF(SUMPRODUCT(($F$2:$F6003=F6003)*1)&gt;1,0,1)</f>
        <v>0</v>
      </c>
    </row>
    <row r="6004" spans="1:25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9" t="str">
        <f>VLOOKUP(Таблица1[[#This Row],[Region]],Таблица5[],2,FALSE)</f>
        <v>Anna Andreadi</v>
      </c>
      <c r="W6004" s="19" t="str">
        <f>IFERROR(VLOOKUP(Таблица1[[#This Row],[Order ID]],Таблица4[],2,FALSE),"")</f>
        <v/>
      </c>
      <c r="X6004" s="19">
        <f>NOT(IFERROR(VLOOKUP(Таблица1[[#This Row],[Order ID]],Таблица4[],2,FALSE),0))*1</f>
        <v>1</v>
      </c>
      <c r="Y6004" s="19">
        <f>IF(SUMPRODUCT(($F$2:$F6004=F6004)*1)&gt;1,0,1)</f>
        <v>0</v>
      </c>
    </row>
    <row r="6005" spans="1:25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9" t="str">
        <f>VLOOKUP(Таблица1[[#This Row],[Region]],Таблица5[],2,FALSE)</f>
        <v>Cassandra Brandow</v>
      </c>
      <c r="W6005" s="19" t="str">
        <f>IFERROR(VLOOKUP(Таблица1[[#This Row],[Order ID]],Таблица4[],2,FALSE),"")</f>
        <v/>
      </c>
      <c r="X6005" s="19">
        <f>NOT(IFERROR(VLOOKUP(Таблица1[[#This Row],[Order ID]],Таблица4[],2,FALSE),0))*1</f>
        <v>1</v>
      </c>
      <c r="Y6005" s="19">
        <f>IF(SUMPRODUCT(($F$2:$F6005=F6005)*1)&gt;1,0,1)</f>
        <v>0</v>
      </c>
    </row>
    <row r="6006" spans="1:25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9" t="str">
        <f>VLOOKUP(Таблица1[[#This Row],[Region]],Таблица5[],2,FALSE)</f>
        <v>Anna Andreadi</v>
      </c>
      <c r="W6006" s="19" t="str">
        <f>IFERROR(VLOOKUP(Таблица1[[#This Row],[Order ID]],Таблица4[],2,FALSE),"")</f>
        <v/>
      </c>
      <c r="X6006" s="19">
        <f>NOT(IFERROR(VLOOKUP(Таблица1[[#This Row],[Order ID]],Таблица4[],2,FALSE),0))*1</f>
        <v>1</v>
      </c>
      <c r="Y6006" s="19">
        <f>IF(SUMPRODUCT(($F$2:$F6006=F6006)*1)&gt;1,0,1)</f>
        <v>0</v>
      </c>
    </row>
    <row r="6007" spans="1:25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9" t="str">
        <f>VLOOKUP(Таблица1[[#This Row],[Region]],Таблица5[],2,FALSE)</f>
        <v>Chuck Magee</v>
      </c>
      <c r="W6007" s="19" t="str">
        <f>IFERROR(VLOOKUP(Таблица1[[#This Row],[Order ID]],Таблица4[],2,FALSE),"")</f>
        <v/>
      </c>
      <c r="X6007" s="19">
        <f>NOT(IFERROR(VLOOKUP(Таблица1[[#This Row],[Order ID]],Таблица4[],2,FALSE),0))*1</f>
        <v>1</v>
      </c>
      <c r="Y6007" s="19">
        <f>IF(SUMPRODUCT(($F$2:$F6007=F6007)*1)&gt;1,0,1)</f>
        <v>0</v>
      </c>
    </row>
    <row r="6008" spans="1:25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9" t="str">
        <f>VLOOKUP(Таблица1[[#This Row],[Region]],Таблица5[],2,FALSE)</f>
        <v>Chuck Magee</v>
      </c>
      <c r="W6008" s="19" t="str">
        <f>IFERROR(VLOOKUP(Таблица1[[#This Row],[Order ID]],Таблица4[],2,FALSE),"")</f>
        <v/>
      </c>
      <c r="X6008" s="19">
        <f>NOT(IFERROR(VLOOKUP(Таблица1[[#This Row],[Order ID]],Таблица4[],2,FALSE),0))*1</f>
        <v>1</v>
      </c>
      <c r="Y6008" s="19">
        <f>IF(SUMPRODUCT(($F$2:$F6008=F6008)*1)&gt;1,0,1)</f>
        <v>0</v>
      </c>
    </row>
    <row r="6009" spans="1:25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9" t="str">
        <f>VLOOKUP(Таблица1[[#This Row],[Region]],Таблица5[],2,FALSE)</f>
        <v>Cassandra Brandow</v>
      </c>
      <c r="W6009" s="19" t="str">
        <f>IFERROR(VLOOKUP(Таблица1[[#This Row],[Order ID]],Таблица4[],2,FALSE),"")</f>
        <v/>
      </c>
      <c r="X6009" s="19">
        <f>NOT(IFERROR(VLOOKUP(Таблица1[[#This Row],[Order ID]],Таблица4[],2,FALSE),0))*1</f>
        <v>1</v>
      </c>
      <c r="Y6009" s="19">
        <f>IF(SUMPRODUCT(($F$2:$F6009=F6009)*1)&gt;1,0,1)</f>
        <v>0</v>
      </c>
    </row>
    <row r="6010" spans="1:25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9" t="str">
        <f>VLOOKUP(Таблица1[[#This Row],[Region]],Таблица5[],2,FALSE)</f>
        <v>Anna Andreadi</v>
      </c>
      <c r="W6010" s="19">
        <f>IFERROR(VLOOKUP(Таблица1[[#This Row],[Order ID]],Таблица4[],2,FALSE),"")</f>
        <v>1</v>
      </c>
      <c r="X6010" s="19">
        <f>NOT(IFERROR(VLOOKUP(Таблица1[[#This Row],[Order ID]],Таблица4[],2,FALSE),0))*1</f>
        <v>0</v>
      </c>
      <c r="Y6010" s="19">
        <f>IF(SUMPRODUCT(($F$2:$F6010=F6010)*1)&gt;1,0,1)</f>
        <v>0</v>
      </c>
    </row>
    <row r="6011" spans="1:25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9" t="str">
        <f>VLOOKUP(Таблица1[[#This Row],[Region]],Таблица5[],2,FALSE)</f>
        <v>Anna Andreadi</v>
      </c>
      <c r="W6011" s="19">
        <f>IFERROR(VLOOKUP(Таблица1[[#This Row],[Order ID]],Таблица4[],2,FALSE),"")</f>
        <v>1</v>
      </c>
      <c r="X6011" s="19">
        <f>NOT(IFERROR(VLOOKUP(Таблица1[[#This Row],[Order ID]],Таблица4[],2,FALSE),0))*1</f>
        <v>0</v>
      </c>
      <c r="Y6011" s="19">
        <f>IF(SUMPRODUCT(($F$2:$F6011=F6011)*1)&gt;1,0,1)</f>
        <v>0</v>
      </c>
    </row>
    <row r="6012" spans="1:25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9" t="str">
        <f>VLOOKUP(Таблица1[[#This Row],[Region]],Таблица5[],2,FALSE)</f>
        <v>Anna Andreadi</v>
      </c>
      <c r="W6012" s="19">
        <f>IFERROR(VLOOKUP(Таблица1[[#This Row],[Order ID]],Таблица4[],2,FALSE),"")</f>
        <v>1</v>
      </c>
      <c r="X6012" s="19">
        <f>NOT(IFERROR(VLOOKUP(Таблица1[[#This Row],[Order ID]],Таблица4[],2,FALSE),0))*1</f>
        <v>0</v>
      </c>
      <c r="Y6012" s="19">
        <f>IF(SUMPRODUCT(($F$2:$F6012=F6012)*1)&gt;1,0,1)</f>
        <v>0</v>
      </c>
    </row>
    <row r="6013" spans="1:25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9" t="str">
        <f>VLOOKUP(Таблица1[[#This Row],[Region]],Таблица5[],2,FALSE)</f>
        <v>Anna Andreadi</v>
      </c>
      <c r="W6013" s="19">
        <f>IFERROR(VLOOKUP(Таблица1[[#This Row],[Order ID]],Таблица4[],2,FALSE),"")</f>
        <v>1</v>
      </c>
      <c r="X6013" s="19">
        <f>NOT(IFERROR(VLOOKUP(Таблица1[[#This Row],[Order ID]],Таблица4[],2,FALSE),0))*1</f>
        <v>0</v>
      </c>
      <c r="Y6013" s="19">
        <f>IF(SUMPRODUCT(($F$2:$F6013=F6013)*1)&gt;1,0,1)</f>
        <v>0</v>
      </c>
    </row>
    <row r="6014" spans="1:25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9" t="str">
        <f>VLOOKUP(Таблица1[[#This Row],[Region]],Таблица5[],2,FALSE)</f>
        <v>Anna Andreadi</v>
      </c>
      <c r="W6014" s="19">
        <f>IFERROR(VLOOKUP(Таблица1[[#This Row],[Order ID]],Таблица4[],2,FALSE),"")</f>
        <v>1</v>
      </c>
      <c r="X6014" s="19">
        <f>NOT(IFERROR(VLOOKUP(Таблица1[[#This Row],[Order ID]],Таблица4[],2,FALSE),0))*1</f>
        <v>0</v>
      </c>
      <c r="Y6014" s="19">
        <f>IF(SUMPRODUCT(($F$2:$F6014=F6014)*1)&gt;1,0,1)</f>
        <v>0</v>
      </c>
    </row>
    <row r="6015" spans="1:25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9" t="str">
        <f>VLOOKUP(Таблица1[[#This Row],[Region]],Таблица5[],2,FALSE)</f>
        <v>Anna Andreadi</v>
      </c>
      <c r="W6015" s="19" t="str">
        <f>IFERROR(VLOOKUP(Таблица1[[#This Row],[Order ID]],Таблица4[],2,FALSE),"")</f>
        <v/>
      </c>
      <c r="X6015" s="19">
        <f>NOT(IFERROR(VLOOKUP(Таблица1[[#This Row],[Order ID]],Таблица4[],2,FALSE),0))*1</f>
        <v>1</v>
      </c>
      <c r="Y6015" s="19">
        <f>IF(SUMPRODUCT(($F$2:$F6015=F6015)*1)&gt;1,0,1)</f>
        <v>0</v>
      </c>
    </row>
    <row r="6016" spans="1:25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9" t="str">
        <f>VLOOKUP(Таблица1[[#This Row],[Region]],Таблица5[],2,FALSE)</f>
        <v>Anna Andreadi</v>
      </c>
      <c r="W6016" s="19" t="str">
        <f>IFERROR(VLOOKUP(Таблица1[[#This Row],[Order ID]],Таблица4[],2,FALSE),"")</f>
        <v/>
      </c>
      <c r="X6016" s="19">
        <f>NOT(IFERROR(VLOOKUP(Таблица1[[#This Row],[Order ID]],Таблица4[],2,FALSE),0))*1</f>
        <v>1</v>
      </c>
      <c r="Y6016" s="19">
        <f>IF(SUMPRODUCT(($F$2:$F6016=F6016)*1)&gt;1,0,1)</f>
        <v>0</v>
      </c>
    </row>
    <row r="6017" spans="1:25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9" t="str">
        <f>VLOOKUP(Таблица1[[#This Row],[Region]],Таблица5[],2,FALSE)</f>
        <v>Anna Andreadi</v>
      </c>
      <c r="W6017" s="19">
        <f>IFERROR(VLOOKUP(Таблица1[[#This Row],[Order ID]],Таблица4[],2,FALSE),"")</f>
        <v>1</v>
      </c>
      <c r="X6017" s="19">
        <f>NOT(IFERROR(VLOOKUP(Таблица1[[#This Row],[Order ID]],Таблица4[],2,FALSE),0))*1</f>
        <v>0</v>
      </c>
      <c r="Y6017" s="19">
        <f>IF(SUMPRODUCT(($F$2:$F6017=F6017)*1)&gt;1,0,1)</f>
        <v>0</v>
      </c>
    </row>
    <row r="6018" spans="1:25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9" t="str">
        <f>VLOOKUP(Таблица1[[#This Row],[Region]],Таблица5[],2,FALSE)</f>
        <v>Anna Andreadi</v>
      </c>
      <c r="W6018" s="19">
        <f>IFERROR(VLOOKUP(Таблица1[[#This Row],[Order ID]],Таблица4[],2,FALSE),"")</f>
        <v>1</v>
      </c>
      <c r="X6018" s="19">
        <f>NOT(IFERROR(VLOOKUP(Таблица1[[#This Row],[Order ID]],Таблица4[],2,FALSE),0))*1</f>
        <v>0</v>
      </c>
      <c r="Y6018" s="19">
        <f>IF(SUMPRODUCT(($F$2:$F6018=F6018)*1)&gt;1,0,1)</f>
        <v>0</v>
      </c>
    </row>
    <row r="6019" spans="1:25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9" t="str">
        <f>VLOOKUP(Таблица1[[#This Row],[Region]],Таблица5[],2,FALSE)</f>
        <v>Anna Andreadi</v>
      </c>
      <c r="W6019" s="19">
        <f>IFERROR(VLOOKUP(Таблица1[[#This Row],[Order ID]],Таблица4[],2,FALSE),"")</f>
        <v>1</v>
      </c>
      <c r="X6019" s="19">
        <f>NOT(IFERROR(VLOOKUP(Таблица1[[#This Row],[Order ID]],Таблица4[],2,FALSE),0))*1</f>
        <v>0</v>
      </c>
      <c r="Y6019" s="19">
        <f>IF(SUMPRODUCT(($F$2:$F6019=F6019)*1)&gt;1,0,1)</f>
        <v>0</v>
      </c>
    </row>
    <row r="6020" spans="1:25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9" t="str">
        <f>VLOOKUP(Таблица1[[#This Row],[Region]],Таблица5[],2,FALSE)</f>
        <v>Anna Andreadi</v>
      </c>
      <c r="W6020" s="19">
        <f>IFERROR(VLOOKUP(Таблица1[[#This Row],[Order ID]],Таблица4[],2,FALSE),"")</f>
        <v>1</v>
      </c>
      <c r="X6020" s="19">
        <f>NOT(IFERROR(VLOOKUP(Таблица1[[#This Row],[Order ID]],Таблица4[],2,FALSE),0))*1</f>
        <v>0</v>
      </c>
      <c r="Y6020" s="19">
        <f>IF(SUMPRODUCT(($F$2:$F6020=F6020)*1)&gt;1,0,1)</f>
        <v>0</v>
      </c>
    </row>
    <row r="6021" spans="1:25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9" t="str">
        <f>VLOOKUP(Таблица1[[#This Row],[Region]],Таблица5[],2,FALSE)</f>
        <v>Chuck Magee</v>
      </c>
      <c r="W6021" s="19" t="str">
        <f>IFERROR(VLOOKUP(Таблица1[[#This Row],[Order ID]],Таблица4[],2,FALSE),"")</f>
        <v/>
      </c>
      <c r="X6021" s="19">
        <f>NOT(IFERROR(VLOOKUP(Таблица1[[#This Row],[Order ID]],Таблица4[],2,FALSE),0))*1</f>
        <v>1</v>
      </c>
      <c r="Y6021" s="19">
        <f>IF(SUMPRODUCT(($F$2:$F6021=F6021)*1)&gt;1,0,1)</f>
        <v>0</v>
      </c>
    </row>
    <row r="6022" spans="1:25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9" t="str">
        <f>VLOOKUP(Таблица1[[#This Row],[Region]],Таблица5[],2,FALSE)</f>
        <v>Cassandra Brandow</v>
      </c>
      <c r="W6022" s="19" t="str">
        <f>IFERROR(VLOOKUP(Таблица1[[#This Row],[Order ID]],Таблица4[],2,FALSE),"")</f>
        <v/>
      </c>
      <c r="X6022" s="19">
        <f>NOT(IFERROR(VLOOKUP(Таблица1[[#This Row],[Order ID]],Таблица4[],2,FALSE),0))*1</f>
        <v>1</v>
      </c>
      <c r="Y6022" s="19">
        <f>IF(SUMPRODUCT(($F$2:$F6022=F6022)*1)&gt;1,0,1)</f>
        <v>0</v>
      </c>
    </row>
    <row r="6023" spans="1:25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9" t="str">
        <f>VLOOKUP(Таблица1[[#This Row],[Region]],Таблица5[],2,FALSE)</f>
        <v>Cassandra Brandow</v>
      </c>
      <c r="W6023" s="19" t="str">
        <f>IFERROR(VLOOKUP(Таблица1[[#This Row],[Order ID]],Таблица4[],2,FALSE),"")</f>
        <v/>
      </c>
      <c r="X6023" s="19">
        <f>NOT(IFERROR(VLOOKUP(Таблица1[[#This Row],[Order ID]],Таблица4[],2,FALSE),0))*1</f>
        <v>1</v>
      </c>
      <c r="Y6023" s="19">
        <f>IF(SUMPRODUCT(($F$2:$F6023=F6023)*1)&gt;1,0,1)</f>
        <v>0</v>
      </c>
    </row>
    <row r="6024" spans="1:25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9" t="str">
        <f>VLOOKUP(Таблица1[[#This Row],[Region]],Таблица5[],2,FALSE)</f>
        <v>Kelly Williams</v>
      </c>
      <c r="W6024" s="19" t="str">
        <f>IFERROR(VLOOKUP(Таблица1[[#This Row],[Order ID]],Таблица4[],2,FALSE),"")</f>
        <v/>
      </c>
      <c r="X6024" s="19">
        <f>NOT(IFERROR(VLOOKUP(Таблица1[[#This Row],[Order ID]],Таблица4[],2,FALSE),0))*1</f>
        <v>1</v>
      </c>
      <c r="Y6024" s="19">
        <f>IF(SUMPRODUCT(($F$2:$F6024=F6024)*1)&gt;1,0,1)</f>
        <v>0</v>
      </c>
    </row>
    <row r="6025" spans="1:25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9" t="str">
        <f>VLOOKUP(Таблица1[[#This Row],[Region]],Таблица5[],2,FALSE)</f>
        <v>Chuck Magee</v>
      </c>
      <c r="W6025" s="19" t="str">
        <f>IFERROR(VLOOKUP(Таблица1[[#This Row],[Order ID]],Таблица4[],2,FALSE),"")</f>
        <v/>
      </c>
      <c r="X6025" s="19">
        <f>NOT(IFERROR(VLOOKUP(Таблица1[[#This Row],[Order ID]],Таблица4[],2,FALSE),0))*1</f>
        <v>1</v>
      </c>
      <c r="Y6025" s="19">
        <f>IF(SUMPRODUCT(($F$2:$F6025=F6025)*1)&gt;1,0,1)</f>
        <v>0</v>
      </c>
    </row>
    <row r="6026" spans="1:25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9" t="str">
        <f>VLOOKUP(Таблица1[[#This Row],[Region]],Таблица5[],2,FALSE)</f>
        <v>Chuck Magee</v>
      </c>
      <c r="W6026" s="19" t="str">
        <f>IFERROR(VLOOKUP(Таблица1[[#This Row],[Order ID]],Таблица4[],2,FALSE),"")</f>
        <v/>
      </c>
      <c r="X6026" s="19">
        <f>NOT(IFERROR(VLOOKUP(Таблица1[[#This Row],[Order ID]],Таблица4[],2,FALSE),0))*1</f>
        <v>1</v>
      </c>
      <c r="Y6026" s="19">
        <f>IF(SUMPRODUCT(($F$2:$F6026=F6026)*1)&gt;1,0,1)</f>
        <v>0</v>
      </c>
    </row>
    <row r="6027" spans="1:25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9" t="str">
        <f>VLOOKUP(Таблица1[[#This Row],[Region]],Таблица5[],2,FALSE)</f>
        <v>Chuck Magee</v>
      </c>
      <c r="W6027" s="19" t="str">
        <f>IFERROR(VLOOKUP(Таблица1[[#This Row],[Order ID]],Таблица4[],2,FALSE),"")</f>
        <v/>
      </c>
      <c r="X6027" s="19">
        <f>NOT(IFERROR(VLOOKUP(Таблица1[[#This Row],[Order ID]],Таблица4[],2,FALSE),0))*1</f>
        <v>1</v>
      </c>
      <c r="Y6027" s="19">
        <f>IF(SUMPRODUCT(($F$2:$F6027=F6027)*1)&gt;1,0,1)</f>
        <v>0</v>
      </c>
    </row>
    <row r="6028" spans="1:25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9" t="str">
        <f>VLOOKUP(Таблица1[[#This Row],[Region]],Таблица5[],2,FALSE)</f>
        <v>Anna Andreadi</v>
      </c>
      <c r="W6028" s="19" t="str">
        <f>IFERROR(VLOOKUP(Таблица1[[#This Row],[Order ID]],Таблица4[],2,FALSE),"")</f>
        <v/>
      </c>
      <c r="X6028" s="19">
        <f>NOT(IFERROR(VLOOKUP(Таблица1[[#This Row],[Order ID]],Таблица4[],2,FALSE),0))*1</f>
        <v>1</v>
      </c>
      <c r="Y6028" s="19">
        <f>IF(SUMPRODUCT(($F$2:$F6028=F6028)*1)&gt;1,0,1)</f>
        <v>0</v>
      </c>
    </row>
    <row r="6029" spans="1:25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9" t="str">
        <f>VLOOKUP(Таблица1[[#This Row],[Region]],Таблица5[],2,FALSE)</f>
        <v>Anna Andreadi</v>
      </c>
      <c r="W6029" s="19" t="str">
        <f>IFERROR(VLOOKUP(Таблица1[[#This Row],[Order ID]],Таблица4[],2,FALSE),"")</f>
        <v/>
      </c>
      <c r="X6029" s="19">
        <f>NOT(IFERROR(VLOOKUP(Таблица1[[#This Row],[Order ID]],Таблица4[],2,FALSE),0))*1</f>
        <v>1</v>
      </c>
      <c r="Y6029" s="19">
        <f>IF(SUMPRODUCT(($F$2:$F6029=F6029)*1)&gt;1,0,1)</f>
        <v>0</v>
      </c>
    </row>
    <row r="6030" spans="1:25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9" t="str">
        <f>VLOOKUP(Таблица1[[#This Row],[Region]],Таблица5[],2,FALSE)</f>
        <v>Cassandra Brandow</v>
      </c>
      <c r="W6030" s="19" t="str">
        <f>IFERROR(VLOOKUP(Таблица1[[#This Row],[Order ID]],Таблица4[],2,FALSE),"")</f>
        <v/>
      </c>
      <c r="X6030" s="19">
        <f>NOT(IFERROR(VLOOKUP(Таблица1[[#This Row],[Order ID]],Таблица4[],2,FALSE),0))*1</f>
        <v>1</v>
      </c>
      <c r="Y6030" s="19">
        <f>IF(SUMPRODUCT(($F$2:$F6030=F6030)*1)&gt;1,0,1)</f>
        <v>0</v>
      </c>
    </row>
    <row r="6031" spans="1:25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9" t="str">
        <f>VLOOKUP(Таблица1[[#This Row],[Region]],Таблица5[],2,FALSE)</f>
        <v>Anna Andreadi</v>
      </c>
      <c r="W6031" s="19" t="str">
        <f>IFERROR(VLOOKUP(Таблица1[[#This Row],[Order ID]],Таблица4[],2,FALSE),"")</f>
        <v/>
      </c>
      <c r="X6031" s="19">
        <f>NOT(IFERROR(VLOOKUP(Таблица1[[#This Row],[Order ID]],Таблица4[],2,FALSE),0))*1</f>
        <v>1</v>
      </c>
      <c r="Y6031" s="19">
        <f>IF(SUMPRODUCT(($F$2:$F6031=F6031)*1)&gt;1,0,1)</f>
        <v>0</v>
      </c>
    </row>
    <row r="6032" spans="1:25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9" t="str">
        <f>VLOOKUP(Таблица1[[#This Row],[Region]],Таблица5[],2,FALSE)</f>
        <v>Cassandra Brandow</v>
      </c>
      <c r="W6032" s="19" t="str">
        <f>IFERROR(VLOOKUP(Таблица1[[#This Row],[Order ID]],Таблица4[],2,FALSE),"")</f>
        <v/>
      </c>
      <c r="X6032" s="19">
        <f>NOT(IFERROR(VLOOKUP(Таблица1[[#This Row],[Order ID]],Таблица4[],2,FALSE),0))*1</f>
        <v>1</v>
      </c>
      <c r="Y6032" s="19">
        <f>IF(SUMPRODUCT(($F$2:$F6032=F6032)*1)&gt;1,0,1)</f>
        <v>0</v>
      </c>
    </row>
    <row r="6033" spans="1:25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9" t="str">
        <f>VLOOKUP(Таблица1[[#This Row],[Region]],Таблица5[],2,FALSE)</f>
        <v>Chuck Magee</v>
      </c>
      <c r="W6033" s="19" t="str">
        <f>IFERROR(VLOOKUP(Таблица1[[#This Row],[Order ID]],Таблица4[],2,FALSE),"")</f>
        <v/>
      </c>
      <c r="X6033" s="19">
        <f>NOT(IFERROR(VLOOKUP(Таблица1[[#This Row],[Order ID]],Таблица4[],2,FALSE),0))*1</f>
        <v>1</v>
      </c>
      <c r="Y6033" s="19">
        <f>IF(SUMPRODUCT(($F$2:$F6033=F6033)*1)&gt;1,0,1)</f>
        <v>0</v>
      </c>
    </row>
    <row r="6034" spans="1:25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9" t="str">
        <f>VLOOKUP(Таблица1[[#This Row],[Region]],Таблица5[],2,FALSE)</f>
        <v>Chuck Magee</v>
      </c>
      <c r="W6034" s="19" t="str">
        <f>IFERROR(VLOOKUP(Таблица1[[#This Row],[Order ID]],Таблица4[],2,FALSE),"")</f>
        <v/>
      </c>
      <c r="X6034" s="19">
        <f>NOT(IFERROR(VLOOKUP(Таблица1[[#This Row],[Order ID]],Таблица4[],2,FALSE),0))*1</f>
        <v>1</v>
      </c>
      <c r="Y6034" s="19">
        <f>IF(SUMPRODUCT(($F$2:$F6034=F6034)*1)&gt;1,0,1)</f>
        <v>0</v>
      </c>
    </row>
    <row r="6035" spans="1:25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9" t="str">
        <f>VLOOKUP(Таблица1[[#This Row],[Region]],Таблица5[],2,FALSE)</f>
        <v>Anna Andreadi</v>
      </c>
      <c r="W6035" s="19" t="str">
        <f>IFERROR(VLOOKUP(Таблица1[[#This Row],[Order ID]],Таблица4[],2,FALSE),"")</f>
        <v/>
      </c>
      <c r="X6035" s="19">
        <f>NOT(IFERROR(VLOOKUP(Таблица1[[#This Row],[Order ID]],Таблица4[],2,FALSE),0))*1</f>
        <v>1</v>
      </c>
      <c r="Y6035" s="19">
        <f>IF(SUMPRODUCT(($F$2:$F6035=F6035)*1)&gt;1,0,1)</f>
        <v>0</v>
      </c>
    </row>
    <row r="6036" spans="1:25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9" t="str">
        <f>VLOOKUP(Таблица1[[#This Row],[Region]],Таблица5[],2,FALSE)</f>
        <v>Kelly Williams</v>
      </c>
      <c r="W6036" s="19" t="str">
        <f>IFERROR(VLOOKUP(Таблица1[[#This Row],[Order ID]],Таблица4[],2,FALSE),"")</f>
        <v/>
      </c>
      <c r="X6036" s="19">
        <f>NOT(IFERROR(VLOOKUP(Таблица1[[#This Row],[Order ID]],Таблица4[],2,FALSE),0))*1</f>
        <v>1</v>
      </c>
      <c r="Y6036" s="19">
        <f>IF(SUMPRODUCT(($F$2:$F6036=F6036)*1)&gt;1,0,1)</f>
        <v>0</v>
      </c>
    </row>
    <row r="6037" spans="1:25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9" t="str">
        <f>VLOOKUP(Таблица1[[#This Row],[Region]],Таблица5[],2,FALSE)</f>
        <v>Kelly Williams</v>
      </c>
      <c r="W6037" s="19" t="str">
        <f>IFERROR(VLOOKUP(Таблица1[[#This Row],[Order ID]],Таблица4[],2,FALSE),"")</f>
        <v/>
      </c>
      <c r="X6037" s="19">
        <f>NOT(IFERROR(VLOOKUP(Таблица1[[#This Row],[Order ID]],Таблица4[],2,FALSE),0))*1</f>
        <v>1</v>
      </c>
      <c r="Y6037" s="19">
        <f>IF(SUMPRODUCT(($F$2:$F6037=F6037)*1)&gt;1,0,1)</f>
        <v>0</v>
      </c>
    </row>
    <row r="6038" spans="1:25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9" t="str">
        <f>VLOOKUP(Таблица1[[#This Row],[Region]],Таблица5[],2,FALSE)</f>
        <v>Cassandra Brandow</v>
      </c>
      <c r="W6038" s="19" t="str">
        <f>IFERROR(VLOOKUP(Таблица1[[#This Row],[Order ID]],Таблица4[],2,FALSE),"")</f>
        <v/>
      </c>
      <c r="X6038" s="19">
        <f>NOT(IFERROR(VLOOKUP(Таблица1[[#This Row],[Order ID]],Таблица4[],2,FALSE),0))*1</f>
        <v>1</v>
      </c>
      <c r="Y6038" s="19">
        <f>IF(SUMPRODUCT(($F$2:$F6038=F6038)*1)&gt;1,0,1)</f>
        <v>0</v>
      </c>
    </row>
    <row r="6039" spans="1:25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9" t="str">
        <f>VLOOKUP(Таблица1[[#This Row],[Region]],Таблица5[],2,FALSE)</f>
        <v>Cassandra Brandow</v>
      </c>
      <c r="W6039" s="19" t="str">
        <f>IFERROR(VLOOKUP(Таблица1[[#This Row],[Order ID]],Таблица4[],2,FALSE),"")</f>
        <v/>
      </c>
      <c r="X6039" s="19">
        <f>NOT(IFERROR(VLOOKUP(Таблица1[[#This Row],[Order ID]],Таблица4[],2,FALSE),0))*1</f>
        <v>1</v>
      </c>
      <c r="Y6039" s="19">
        <f>IF(SUMPRODUCT(($F$2:$F6039=F6039)*1)&gt;1,0,1)</f>
        <v>0</v>
      </c>
    </row>
    <row r="6040" spans="1:25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9" t="str">
        <f>VLOOKUP(Таблица1[[#This Row],[Region]],Таблица5[],2,FALSE)</f>
        <v>Cassandra Brandow</v>
      </c>
      <c r="W6040" s="19" t="str">
        <f>IFERROR(VLOOKUP(Таблица1[[#This Row],[Order ID]],Таблица4[],2,FALSE),"")</f>
        <v/>
      </c>
      <c r="X6040" s="19">
        <f>NOT(IFERROR(VLOOKUP(Таблица1[[#This Row],[Order ID]],Таблица4[],2,FALSE),0))*1</f>
        <v>1</v>
      </c>
      <c r="Y6040" s="19">
        <f>IF(SUMPRODUCT(($F$2:$F6040=F6040)*1)&gt;1,0,1)</f>
        <v>0</v>
      </c>
    </row>
    <row r="6041" spans="1:25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9" t="str">
        <f>VLOOKUP(Таблица1[[#This Row],[Region]],Таблица5[],2,FALSE)</f>
        <v>Cassandra Brandow</v>
      </c>
      <c r="W6041" s="19" t="str">
        <f>IFERROR(VLOOKUP(Таблица1[[#This Row],[Order ID]],Таблица4[],2,FALSE),"")</f>
        <v/>
      </c>
      <c r="X6041" s="19">
        <f>NOT(IFERROR(VLOOKUP(Таблица1[[#This Row],[Order ID]],Таблица4[],2,FALSE),0))*1</f>
        <v>1</v>
      </c>
      <c r="Y6041" s="19">
        <f>IF(SUMPRODUCT(($F$2:$F6041=F6041)*1)&gt;1,0,1)</f>
        <v>0</v>
      </c>
    </row>
    <row r="6042" spans="1:25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9" t="str">
        <f>VLOOKUP(Таблица1[[#This Row],[Region]],Таблица5[],2,FALSE)</f>
        <v>Anna Andreadi</v>
      </c>
      <c r="W6042" s="19" t="str">
        <f>IFERROR(VLOOKUP(Таблица1[[#This Row],[Order ID]],Таблица4[],2,FALSE),"")</f>
        <v/>
      </c>
      <c r="X6042" s="19">
        <f>NOT(IFERROR(VLOOKUP(Таблица1[[#This Row],[Order ID]],Таблица4[],2,FALSE),0))*1</f>
        <v>1</v>
      </c>
      <c r="Y6042" s="19">
        <f>IF(SUMPRODUCT(($F$2:$F6042=F6042)*1)&gt;1,0,1)</f>
        <v>0</v>
      </c>
    </row>
    <row r="6043" spans="1:25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9" t="str">
        <f>VLOOKUP(Таблица1[[#This Row],[Region]],Таблица5[],2,FALSE)</f>
        <v>Anna Andreadi</v>
      </c>
      <c r="W6043" s="19" t="str">
        <f>IFERROR(VLOOKUP(Таблица1[[#This Row],[Order ID]],Таблица4[],2,FALSE),"")</f>
        <v/>
      </c>
      <c r="X6043" s="19">
        <f>NOT(IFERROR(VLOOKUP(Таблица1[[#This Row],[Order ID]],Таблица4[],2,FALSE),0))*1</f>
        <v>1</v>
      </c>
      <c r="Y6043" s="19">
        <f>IF(SUMPRODUCT(($F$2:$F6043=F6043)*1)&gt;1,0,1)</f>
        <v>0</v>
      </c>
    </row>
    <row r="6044" spans="1:25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9" t="str">
        <f>VLOOKUP(Таблица1[[#This Row],[Region]],Таблица5[],2,FALSE)</f>
        <v>Anna Andreadi</v>
      </c>
      <c r="W6044" s="19" t="str">
        <f>IFERROR(VLOOKUP(Таблица1[[#This Row],[Order ID]],Таблица4[],2,FALSE),"")</f>
        <v/>
      </c>
      <c r="X6044" s="19">
        <f>NOT(IFERROR(VLOOKUP(Таблица1[[#This Row],[Order ID]],Таблица4[],2,FALSE),0))*1</f>
        <v>1</v>
      </c>
      <c r="Y6044" s="19">
        <f>IF(SUMPRODUCT(($F$2:$F6044=F6044)*1)&gt;1,0,1)</f>
        <v>0</v>
      </c>
    </row>
    <row r="6045" spans="1:25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9" t="str">
        <f>VLOOKUP(Таблица1[[#This Row],[Region]],Таблица5[],2,FALSE)</f>
        <v>Cassandra Brandow</v>
      </c>
      <c r="W6045" s="19" t="str">
        <f>IFERROR(VLOOKUP(Таблица1[[#This Row],[Order ID]],Таблица4[],2,FALSE),"")</f>
        <v/>
      </c>
      <c r="X6045" s="19">
        <f>NOT(IFERROR(VLOOKUP(Таблица1[[#This Row],[Order ID]],Таблица4[],2,FALSE),0))*1</f>
        <v>1</v>
      </c>
      <c r="Y6045" s="19">
        <f>IF(SUMPRODUCT(($F$2:$F6045=F6045)*1)&gt;1,0,1)</f>
        <v>0</v>
      </c>
    </row>
    <row r="6046" spans="1:25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9" t="str">
        <f>VLOOKUP(Таблица1[[#This Row],[Region]],Таблица5[],2,FALSE)</f>
        <v>Cassandra Brandow</v>
      </c>
      <c r="W6046" s="19" t="str">
        <f>IFERROR(VLOOKUP(Таблица1[[#This Row],[Order ID]],Таблица4[],2,FALSE),"")</f>
        <v/>
      </c>
      <c r="X6046" s="19">
        <f>NOT(IFERROR(VLOOKUP(Таблица1[[#This Row],[Order ID]],Таблица4[],2,FALSE),0))*1</f>
        <v>1</v>
      </c>
      <c r="Y6046" s="19">
        <f>IF(SUMPRODUCT(($F$2:$F6046=F6046)*1)&gt;1,0,1)</f>
        <v>0</v>
      </c>
    </row>
    <row r="6047" spans="1:25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9" t="str">
        <f>VLOOKUP(Таблица1[[#This Row],[Region]],Таблица5[],2,FALSE)</f>
        <v>Anna Andreadi</v>
      </c>
      <c r="W6047" s="19" t="str">
        <f>IFERROR(VLOOKUP(Таблица1[[#This Row],[Order ID]],Таблица4[],2,FALSE),"")</f>
        <v/>
      </c>
      <c r="X6047" s="19">
        <f>NOT(IFERROR(VLOOKUP(Таблица1[[#This Row],[Order ID]],Таблица4[],2,FALSE),0))*1</f>
        <v>1</v>
      </c>
      <c r="Y6047" s="19">
        <f>IF(SUMPRODUCT(($F$2:$F6047=F6047)*1)&gt;1,0,1)</f>
        <v>0</v>
      </c>
    </row>
    <row r="6048" spans="1:25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9" t="str">
        <f>VLOOKUP(Таблица1[[#This Row],[Region]],Таблица5[],2,FALSE)</f>
        <v>Kelly Williams</v>
      </c>
      <c r="W6048" s="19" t="str">
        <f>IFERROR(VLOOKUP(Таблица1[[#This Row],[Order ID]],Таблица4[],2,FALSE),"")</f>
        <v/>
      </c>
      <c r="X6048" s="19">
        <f>NOT(IFERROR(VLOOKUP(Таблица1[[#This Row],[Order ID]],Таблица4[],2,FALSE),0))*1</f>
        <v>1</v>
      </c>
      <c r="Y6048" s="19">
        <f>IF(SUMPRODUCT(($F$2:$F6048=F6048)*1)&gt;1,0,1)</f>
        <v>0</v>
      </c>
    </row>
    <row r="6049" spans="1:25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9" t="str">
        <f>VLOOKUP(Таблица1[[#This Row],[Region]],Таблица5[],2,FALSE)</f>
        <v>Cassandra Brandow</v>
      </c>
      <c r="W6049" s="19" t="str">
        <f>IFERROR(VLOOKUP(Таблица1[[#This Row],[Order ID]],Таблица4[],2,FALSE),"")</f>
        <v/>
      </c>
      <c r="X6049" s="19">
        <f>NOT(IFERROR(VLOOKUP(Таблица1[[#This Row],[Order ID]],Таблица4[],2,FALSE),0))*1</f>
        <v>1</v>
      </c>
      <c r="Y6049" s="19">
        <f>IF(SUMPRODUCT(($F$2:$F6049=F6049)*1)&gt;1,0,1)</f>
        <v>0</v>
      </c>
    </row>
    <row r="6050" spans="1:25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9" t="str">
        <f>VLOOKUP(Таблица1[[#This Row],[Region]],Таблица5[],2,FALSE)</f>
        <v>Cassandra Brandow</v>
      </c>
      <c r="W6050" s="19" t="str">
        <f>IFERROR(VLOOKUP(Таблица1[[#This Row],[Order ID]],Таблица4[],2,FALSE),"")</f>
        <v/>
      </c>
      <c r="X6050" s="19">
        <f>NOT(IFERROR(VLOOKUP(Таблица1[[#This Row],[Order ID]],Таблица4[],2,FALSE),0))*1</f>
        <v>1</v>
      </c>
      <c r="Y6050" s="19">
        <f>IF(SUMPRODUCT(($F$2:$F6050=F6050)*1)&gt;1,0,1)</f>
        <v>0</v>
      </c>
    </row>
    <row r="6051" spans="1:25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9" t="str">
        <f>VLOOKUP(Таблица1[[#This Row],[Region]],Таблица5[],2,FALSE)</f>
        <v>Kelly Williams</v>
      </c>
      <c r="W6051" s="19" t="str">
        <f>IFERROR(VLOOKUP(Таблица1[[#This Row],[Order ID]],Таблица4[],2,FALSE),"")</f>
        <v/>
      </c>
      <c r="X6051" s="19">
        <f>NOT(IFERROR(VLOOKUP(Таблица1[[#This Row],[Order ID]],Таблица4[],2,FALSE),0))*1</f>
        <v>1</v>
      </c>
      <c r="Y6051" s="19">
        <f>IF(SUMPRODUCT(($F$2:$F6051=F6051)*1)&gt;1,0,1)</f>
        <v>0</v>
      </c>
    </row>
    <row r="6052" spans="1:25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9" t="str">
        <f>VLOOKUP(Таблица1[[#This Row],[Region]],Таблица5[],2,FALSE)</f>
        <v>Kelly Williams</v>
      </c>
      <c r="W6052" s="19" t="str">
        <f>IFERROR(VLOOKUP(Таблица1[[#This Row],[Order ID]],Таблица4[],2,FALSE),"")</f>
        <v/>
      </c>
      <c r="X6052" s="19">
        <f>NOT(IFERROR(VLOOKUP(Таблица1[[#This Row],[Order ID]],Таблица4[],2,FALSE),0))*1</f>
        <v>1</v>
      </c>
      <c r="Y6052" s="19">
        <f>IF(SUMPRODUCT(($F$2:$F6052=F6052)*1)&gt;1,0,1)</f>
        <v>1</v>
      </c>
    </row>
    <row r="6053" spans="1:25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9" t="str">
        <f>VLOOKUP(Таблица1[[#This Row],[Region]],Таблица5[],2,FALSE)</f>
        <v>Kelly Williams</v>
      </c>
      <c r="W6053" s="19" t="str">
        <f>IFERROR(VLOOKUP(Таблица1[[#This Row],[Order ID]],Таблица4[],2,FALSE),"")</f>
        <v/>
      </c>
      <c r="X6053" s="19">
        <f>NOT(IFERROR(VLOOKUP(Таблица1[[#This Row],[Order ID]],Таблица4[],2,FALSE),0))*1</f>
        <v>1</v>
      </c>
      <c r="Y6053" s="19">
        <f>IF(SUMPRODUCT(($F$2:$F6053=F6053)*1)&gt;1,0,1)</f>
        <v>0</v>
      </c>
    </row>
    <row r="6054" spans="1:25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9" t="str">
        <f>VLOOKUP(Таблица1[[#This Row],[Region]],Таблица5[],2,FALSE)</f>
        <v>Chuck Magee</v>
      </c>
      <c r="W6054" s="19" t="str">
        <f>IFERROR(VLOOKUP(Таблица1[[#This Row],[Order ID]],Таблица4[],2,FALSE),"")</f>
        <v/>
      </c>
      <c r="X6054" s="19">
        <f>NOT(IFERROR(VLOOKUP(Таблица1[[#This Row],[Order ID]],Таблица4[],2,FALSE),0))*1</f>
        <v>1</v>
      </c>
      <c r="Y6054" s="19">
        <f>IF(SUMPRODUCT(($F$2:$F6054=F6054)*1)&gt;1,0,1)</f>
        <v>0</v>
      </c>
    </row>
    <row r="6055" spans="1:25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9" t="str">
        <f>VLOOKUP(Таблица1[[#This Row],[Region]],Таблица5[],2,FALSE)</f>
        <v>Chuck Magee</v>
      </c>
      <c r="W6055" s="19" t="str">
        <f>IFERROR(VLOOKUP(Таблица1[[#This Row],[Order ID]],Таблица4[],2,FALSE),"")</f>
        <v/>
      </c>
      <c r="X6055" s="19">
        <f>NOT(IFERROR(VLOOKUP(Таблица1[[#This Row],[Order ID]],Таблица4[],2,FALSE),0))*1</f>
        <v>1</v>
      </c>
      <c r="Y6055" s="19">
        <f>IF(SUMPRODUCT(($F$2:$F6055=F6055)*1)&gt;1,0,1)</f>
        <v>0</v>
      </c>
    </row>
    <row r="6056" spans="1:25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9" t="str">
        <f>VLOOKUP(Таблица1[[#This Row],[Region]],Таблица5[],2,FALSE)</f>
        <v>Chuck Magee</v>
      </c>
      <c r="W6056" s="19" t="str">
        <f>IFERROR(VLOOKUP(Таблица1[[#This Row],[Order ID]],Таблица4[],2,FALSE),"")</f>
        <v/>
      </c>
      <c r="X6056" s="19">
        <f>NOT(IFERROR(VLOOKUP(Таблица1[[#This Row],[Order ID]],Таблица4[],2,FALSE),0))*1</f>
        <v>1</v>
      </c>
      <c r="Y6056" s="19">
        <f>IF(SUMPRODUCT(($F$2:$F6056=F6056)*1)&gt;1,0,1)</f>
        <v>0</v>
      </c>
    </row>
    <row r="6057" spans="1:25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9" t="str">
        <f>VLOOKUP(Таблица1[[#This Row],[Region]],Таблица5[],2,FALSE)</f>
        <v>Kelly Williams</v>
      </c>
      <c r="W6057" s="19" t="str">
        <f>IFERROR(VLOOKUP(Таблица1[[#This Row],[Order ID]],Таблица4[],2,FALSE),"")</f>
        <v/>
      </c>
      <c r="X6057" s="19">
        <f>NOT(IFERROR(VLOOKUP(Таблица1[[#This Row],[Order ID]],Таблица4[],2,FALSE),0))*1</f>
        <v>1</v>
      </c>
      <c r="Y6057" s="19">
        <f>IF(SUMPRODUCT(($F$2:$F6057=F6057)*1)&gt;1,0,1)</f>
        <v>0</v>
      </c>
    </row>
    <row r="6058" spans="1:25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9" t="str">
        <f>VLOOKUP(Таблица1[[#This Row],[Region]],Таблица5[],2,FALSE)</f>
        <v>Kelly Williams</v>
      </c>
      <c r="W6058" s="19" t="str">
        <f>IFERROR(VLOOKUP(Таблица1[[#This Row],[Order ID]],Таблица4[],2,FALSE),"")</f>
        <v/>
      </c>
      <c r="X6058" s="19">
        <f>NOT(IFERROR(VLOOKUP(Таблица1[[#This Row],[Order ID]],Таблица4[],2,FALSE),0))*1</f>
        <v>1</v>
      </c>
      <c r="Y6058" s="19">
        <f>IF(SUMPRODUCT(($F$2:$F6058=F6058)*1)&gt;1,0,1)</f>
        <v>0</v>
      </c>
    </row>
    <row r="6059" spans="1:25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9" t="str">
        <f>VLOOKUP(Таблица1[[#This Row],[Region]],Таблица5[],2,FALSE)</f>
        <v>Chuck Magee</v>
      </c>
      <c r="W6059" s="19" t="str">
        <f>IFERROR(VLOOKUP(Таблица1[[#This Row],[Order ID]],Таблица4[],2,FALSE),"")</f>
        <v/>
      </c>
      <c r="X6059" s="19">
        <f>NOT(IFERROR(VLOOKUP(Таблица1[[#This Row],[Order ID]],Таблица4[],2,FALSE),0))*1</f>
        <v>1</v>
      </c>
      <c r="Y6059" s="19">
        <f>IF(SUMPRODUCT(($F$2:$F6059=F6059)*1)&gt;1,0,1)</f>
        <v>0</v>
      </c>
    </row>
    <row r="6060" spans="1:25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9" t="str">
        <f>VLOOKUP(Таблица1[[#This Row],[Region]],Таблица5[],2,FALSE)</f>
        <v>Chuck Magee</v>
      </c>
      <c r="W6060" s="19" t="str">
        <f>IFERROR(VLOOKUP(Таблица1[[#This Row],[Order ID]],Таблица4[],2,FALSE),"")</f>
        <v/>
      </c>
      <c r="X6060" s="19">
        <f>NOT(IFERROR(VLOOKUP(Таблица1[[#This Row],[Order ID]],Таблица4[],2,FALSE),0))*1</f>
        <v>1</v>
      </c>
      <c r="Y6060" s="19">
        <f>IF(SUMPRODUCT(($F$2:$F6060=F6060)*1)&gt;1,0,1)</f>
        <v>0</v>
      </c>
    </row>
    <row r="6061" spans="1:25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9" t="str">
        <f>VLOOKUP(Таблица1[[#This Row],[Region]],Таблица5[],2,FALSE)</f>
        <v>Chuck Magee</v>
      </c>
      <c r="W6061" s="19" t="str">
        <f>IFERROR(VLOOKUP(Таблица1[[#This Row],[Order ID]],Таблица4[],2,FALSE),"")</f>
        <v/>
      </c>
      <c r="X6061" s="19">
        <f>NOT(IFERROR(VLOOKUP(Таблица1[[#This Row],[Order ID]],Таблица4[],2,FALSE),0))*1</f>
        <v>1</v>
      </c>
      <c r="Y6061" s="19">
        <f>IF(SUMPRODUCT(($F$2:$F6061=F6061)*1)&gt;1,0,1)</f>
        <v>0</v>
      </c>
    </row>
    <row r="6062" spans="1:25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9" t="str">
        <f>VLOOKUP(Таблица1[[#This Row],[Region]],Таблица5[],2,FALSE)</f>
        <v>Chuck Magee</v>
      </c>
      <c r="W6062" s="19">
        <f>IFERROR(VLOOKUP(Таблица1[[#This Row],[Order ID]],Таблица4[],2,FALSE),"")</f>
        <v>1</v>
      </c>
      <c r="X6062" s="19">
        <f>NOT(IFERROR(VLOOKUP(Таблица1[[#This Row],[Order ID]],Таблица4[],2,FALSE),0))*1</f>
        <v>0</v>
      </c>
      <c r="Y6062" s="19">
        <f>IF(SUMPRODUCT(($F$2:$F6062=F6062)*1)&gt;1,0,1)</f>
        <v>0</v>
      </c>
    </row>
    <row r="6063" spans="1:25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9" t="str">
        <f>VLOOKUP(Таблица1[[#This Row],[Region]],Таблица5[],2,FALSE)</f>
        <v>Chuck Magee</v>
      </c>
      <c r="W6063" s="19">
        <f>IFERROR(VLOOKUP(Таблица1[[#This Row],[Order ID]],Таблица4[],2,FALSE),"")</f>
        <v>1</v>
      </c>
      <c r="X6063" s="19">
        <f>NOT(IFERROR(VLOOKUP(Таблица1[[#This Row],[Order ID]],Таблица4[],2,FALSE),0))*1</f>
        <v>0</v>
      </c>
      <c r="Y6063" s="19">
        <f>IF(SUMPRODUCT(($F$2:$F6063=F6063)*1)&gt;1,0,1)</f>
        <v>0</v>
      </c>
    </row>
    <row r="6064" spans="1:25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9" t="str">
        <f>VLOOKUP(Таблица1[[#This Row],[Region]],Таблица5[],2,FALSE)</f>
        <v>Anna Andreadi</v>
      </c>
      <c r="W6064" s="19" t="str">
        <f>IFERROR(VLOOKUP(Таблица1[[#This Row],[Order ID]],Таблица4[],2,FALSE),"")</f>
        <v/>
      </c>
      <c r="X6064" s="19">
        <f>NOT(IFERROR(VLOOKUP(Таблица1[[#This Row],[Order ID]],Таблица4[],2,FALSE),0))*1</f>
        <v>1</v>
      </c>
      <c r="Y6064" s="19">
        <f>IF(SUMPRODUCT(($F$2:$F6064=F6064)*1)&gt;1,0,1)</f>
        <v>0</v>
      </c>
    </row>
    <row r="6065" spans="1:25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9" t="str">
        <f>VLOOKUP(Таблица1[[#This Row],[Region]],Таблица5[],2,FALSE)</f>
        <v>Anna Andreadi</v>
      </c>
      <c r="W6065" s="19" t="str">
        <f>IFERROR(VLOOKUP(Таблица1[[#This Row],[Order ID]],Таблица4[],2,FALSE),"")</f>
        <v/>
      </c>
      <c r="X6065" s="19">
        <f>NOT(IFERROR(VLOOKUP(Таблица1[[#This Row],[Order ID]],Таблица4[],2,FALSE),0))*1</f>
        <v>1</v>
      </c>
      <c r="Y6065" s="19">
        <f>IF(SUMPRODUCT(($F$2:$F6065=F6065)*1)&gt;1,0,1)</f>
        <v>0</v>
      </c>
    </row>
    <row r="6066" spans="1:25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9" t="str">
        <f>VLOOKUP(Таблица1[[#This Row],[Region]],Таблица5[],2,FALSE)</f>
        <v>Anna Andreadi</v>
      </c>
      <c r="W6066" s="19" t="str">
        <f>IFERROR(VLOOKUP(Таблица1[[#This Row],[Order ID]],Таблица4[],2,FALSE),"")</f>
        <v/>
      </c>
      <c r="X6066" s="19">
        <f>NOT(IFERROR(VLOOKUP(Таблица1[[#This Row],[Order ID]],Таблица4[],2,FALSE),0))*1</f>
        <v>1</v>
      </c>
      <c r="Y6066" s="19">
        <f>IF(SUMPRODUCT(($F$2:$F6066=F6066)*1)&gt;1,0,1)</f>
        <v>0</v>
      </c>
    </row>
    <row r="6067" spans="1:25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9" t="str">
        <f>VLOOKUP(Таблица1[[#This Row],[Region]],Таблица5[],2,FALSE)</f>
        <v>Chuck Magee</v>
      </c>
      <c r="W6067" s="19" t="str">
        <f>IFERROR(VLOOKUP(Таблица1[[#This Row],[Order ID]],Таблица4[],2,FALSE),"")</f>
        <v/>
      </c>
      <c r="X6067" s="19">
        <f>NOT(IFERROR(VLOOKUP(Таблица1[[#This Row],[Order ID]],Таблица4[],2,FALSE),0))*1</f>
        <v>1</v>
      </c>
      <c r="Y6067" s="19">
        <f>IF(SUMPRODUCT(($F$2:$F6067=F6067)*1)&gt;1,0,1)</f>
        <v>0</v>
      </c>
    </row>
    <row r="6068" spans="1:25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9" t="str">
        <f>VLOOKUP(Таблица1[[#This Row],[Region]],Таблица5[],2,FALSE)</f>
        <v>Cassandra Brandow</v>
      </c>
      <c r="W6068" s="19">
        <f>IFERROR(VLOOKUP(Таблица1[[#This Row],[Order ID]],Таблица4[],2,FALSE),"")</f>
        <v>1</v>
      </c>
      <c r="X6068" s="19">
        <f>NOT(IFERROR(VLOOKUP(Таблица1[[#This Row],[Order ID]],Таблица4[],2,FALSE),0))*1</f>
        <v>0</v>
      </c>
      <c r="Y6068" s="19">
        <f>IF(SUMPRODUCT(($F$2:$F6068=F6068)*1)&gt;1,0,1)</f>
        <v>0</v>
      </c>
    </row>
    <row r="6069" spans="1:25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9" t="str">
        <f>VLOOKUP(Таблица1[[#This Row],[Region]],Таблица5[],2,FALSE)</f>
        <v>Anna Andreadi</v>
      </c>
      <c r="W6069" s="19" t="str">
        <f>IFERROR(VLOOKUP(Таблица1[[#This Row],[Order ID]],Таблица4[],2,FALSE),"")</f>
        <v/>
      </c>
      <c r="X6069" s="19">
        <f>NOT(IFERROR(VLOOKUP(Таблица1[[#This Row],[Order ID]],Таблица4[],2,FALSE),0))*1</f>
        <v>1</v>
      </c>
      <c r="Y6069" s="19">
        <f>IF(SUMPRODUCT(($F$2:$F6069=F6069)*1)&gt;1,0,1)</f>
        <v>0</v>
      </c>
    </row>
    <row r="6070" spans="1:25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9" t="str">
        <f>VLOOKUP(Таблица1[[#This Row],[Region]],Таблица5[],2,FALSE)</f>
        <v>Anna Andreadi</v>
      </c>
      <c r="W6070" s="19" t="str">
        <f>IFERROR(VLOOKUP(Таблица1[[#This Row],[Order ID]],Таблица4[],2,FALSE),"")</f>
        <v/>
      </c>
      <c r="X6070" s="19">
        <f>NOT(IFERROR(VLOOKUP(Таблица1[[#This Row],[Order ID]],Таблица4[],2,FALSE),0))*1</f>
        <v>1</v>
      </c>
      <c r="Y6070" s="19">
        <f>IF(SUMPRODUCT(($F$2:$F6070=F6070)*1)&gt;1,0,1)</f>
        <v>0</v>
      </c>
    </row>
    <row r="6071" spans="1:25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9" t="str">
        <f>VLOOKUP(Таблица1[[#This Row],[Region]],Таблица5[],2,FALSE)</f>
        <v>Anna Andreadi</v>
      </c>
      <c r="W6071" s="19" t="str">
        <f>IFERROR(VLOOKUP(Таблица1[[#This Row],[Order ID]],Таблица4[],2,FALSE),"")</f>
        <v/>
      </c>
      <c r="X6071" s="19">
        <f>NOT(IFERROR(VLOOKUP(Таблица1[[#This Row],[Order ID]],Таблица4[],2,FALSE),0))*1</f>
        <v>1</v>
      </c>
      <c r="Y6071" s="19">
        <f>IF(SUMPRODUCT(($F$2:$F6071=F6071)*1)&gt;1,0,1)</f>
        <v>0</v>
      </c>
    </row>
    <row r="6072" spans="1:25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9" t="str">
        <f>VLOOKUP(Таблица1[[#This Row],[Region]],Таблица5[],2,FALSE)</f>
        <v>Chuck Magee</v>
      </c>
      <c r="W6072" s="19" t="str">
        <f>IFERROR(VLOOKUP(Таблица1[[#This Row],[Order ID]],Таблица4[],2,FALSE),"")</f>
        <v/>
      </c>
      <c r="X6072" s="19">
        <f>NOT(IFERROR(VLOOKUP(Таблица1[[#This Row],[Order ID]],Таблица4[],2,FALSE),0))*1</f>
        <v>1</v>
      </c>
      <c r="Y6072" s="19">
        <f>IF(SUMPRODUCT(($F$2:$F6072=F6072)*1)&gt;1,0,1)</f>
        <v>0</v>
      </c>
    </row>
    <row r="6073" spans="1:25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9" t="str">
        <f>VLOOKUP(Таблица1[[#This Row],[Region]],Таблица5[],2,FALSE)</f>
        <v>Kelly Williams</v>
      </c>
      <c r="W6073" s="19" t="str">
        <f>IFERROR(VLOOKUP(Таблица1[[#This Row],[Order ID]],Таблица4[],2,FALSE),"")</f>
        <v/>
      </c>
      <c r="X6073" s="19">
        <f>NOT(IFERROR(VLOOKUP(Таблица1[[#This Row],[Order ID]],Таблица4[],2,FALSE),0))*1</f>
        <v>1</v>
      </c>
      <c r="Y6073" s="19">
        <f>IF(SUMPRODUCT(($F$2:$F6073=F6073)*1)&gt;1,0,1)</f>
        <v>0</v>
      </c>
    </row>
    <row r="6074" spans="1:25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9" t="str">
        <f>VLOOKUP(Таблица1[[#This Row],[Region]],Таблица5[],2,FALSE)</f>
        <v>Kelly Williams</v>
      </c>
      <c r="W6074" s="19" t="str">
        <f>IFERROR(VLOOKUP(Таблица1[[#This Row],[Order ID]],Таблица4[],2,FALSE),"")</f>
        <v/>
      </c>
      <c r="X6074" s="19">
        <f>NOT(IFERROR(VLOOKUP(Таблица1[[#This Row],[Order ID]],Таблица4[],2,FALSE),0))*1</f>
        <v>1</v>
      </c>
      <c r="Y6074" s="19">
        <f>IF(SUMPRODUCT(($F$2:$F6074=F6074)*1)&gt;1,0,1)</f>
        <v>0</v>
      </c>
    </row>
    <row r="6075" spans="1:25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9" t="str">
        <f>VLOOKUP(Таблица1[[#This Row],[Region]],Таблица5[],2,FALSE)</f>
        <v>Kelly Williams</v>
      </c>
      <c r="W6075" s="19" t="str">
        <f>IFERROR(VLOOKUP(Таблица1[[#This Row],[Order ID]],Таблица4[],2,FALSE),"")</f>
        <v/>
      </c>
      <c r="X6075" s="19">
        <f>NOT(IFERROR(VLOOKUP(Таблица1[[#This Row],[Order ID]],Таблица4[],2,FALSE),0))*1</f>
        <v>1</v>
      </c>
      <c r="Y6075" s="19">
        <f>IF(SUMPRODUCT(($F$2:$F6075=F6075)*1)&gt;1,0,1)</f>
        <v>0</v>
      </c>
    </row>
    <row r="6076" spans="1:25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9" t="str">
        <f>VLOOKUP(Таблица1[[#This Row],[Region]],Таблица5[],2,FALSE)</f>
        <v>Anna Andreadi</v>
      </c>
      <c r="W6076" s="19" t="str">
        <f>IFERROR(VLOOKUP(Таблица1[[#This Row],[Order ID]],Таблица4[],2,FALSE),"")</f>
        <v/>
      </c>
      <c r="X6076" s="19">
        <f>NOT(IFERROR(VLOOKUP(Таблица1[[#This Row],[Order ID]],Таблица4[],2,FALSE),0))*1</f>
        <v>1</v>
      </c>
      <c r="Y6076" s="19">
        <f>IF(SUMPRODUCT(($F$2:$F6076=F6076)*1)&gt;1,0,1)</f>
        <v>0</v>
      </c>
    </row>
    <row r="6077" spans="1:25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9" t="str">
        <f>VLOOKUP(Таблица1[[#This Row],[Region]],Таблица5[],2,FALSE)</f>
        <v>Anna Andreadi</v>
      </c>
      <c r="W6077" s="19" t="str">
        <f>IFERROR(VLOOKUP(Таблица1[[#This Row],[Order ID]],Таблица4[],2,FALSE),"")</f>
        <v/>
      </c>
      <c r="X6077" s="19">
        <f>NOT(IFERROR(VLOOKUP(Таблица1[[#This Row],[Order ID]],Таблица4[],2,FALSE),0))*1</f>
        <v>1</v>
      </c>
      <c r="Y6077" s="19">
        <f>IF(SUMPRODUCT(($F$2:$F6077=F6077)*1)&gt;1,0,1)</f>
        <v>0</v>
      </c>
    </row>
    <row r="6078" spans="1:25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9" t="str">
        <f>VLOOKUP(Таблица1[[#This Row],[Region]],Таблица5[],2,FALSE)</f>
        <v>Chuck Magee</v>
      </c>
      <c r="W6078" s="19" t="str">
        <f>IFERROR(VLOOKUP(Таблица1[[#This Row],[Order ID]],Таблица4[],2,FALSE),"")</f>
        <v/>
      </c>
      <c r="X6078" s="19">
        <f>NOT(IFERROR(VLOOKUP(Таблица1[[#This Row],[Order ID]],Таблица4[],2,FALSE),0))*1</f>
        <v>1</v>
      </c>
      <c r="Y6078" s="19">
        <f>IF(SUMPRODUCT(($F$2:$F6078=F6078)*1)&gt;1,0,1)</f>
        <v>0</v>
      </c>
    </row>
    <row r="6079" spans="1:25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9" t="str">
        <f>VLOOKUP(Таблица1[[#This Row],[Region]],Таблица5[],2,FALSE)</f>
        <v>Chuck Magee</v>
      </c>
      <c r="W6079" s="19" t="str">
        <f>IFERROR(VLOOKUP(Таблица1[[#This Row],[Order ID]],Таблица4[],2,FALSE),"")</f>
        <v/>
      </c>
      <c r="X6079" s="19">
        <f>NOT(IFERROR(VLOOKUP(Таблица1[[#This Row],[Order ID]],Таблица4[],2,FALSE),0))*1</f>
        <v>1</v>
      </c>
      <c r="Y6079" s="19">
        <f>IF(SUMPRODUCT(($F$2:$F6079=F6079)*1)&gt;1,0,1)</f>
        <v>0</v>
      </c>
    </row>
    <row r="6080" spans="1:25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9" t="str">
        <f>VLOOKUP(Таблица1[[#This Row],[Region]],Таблица5[],2,FALSE)</f>
        <v>Chuck Magee</v>
      </c>
      <c r="W6080" s="19" t="str">
        <f>IFERROR(VLOOKUP(Таблица1[[#This Row],[Order ID]],Таблица4[],2,FALSE),"")</f>
        <v/>
      </c>
      <c r="X6080" s="19">
        <f>NOT(IFERROR(VLOOKUP(Таблица1[[#This Row],[Order ID]],Таблица4[],2,FALSE),0))*1</f>
        <v>1</v>
      </c>
      <c r="Y6080" s="19">
        <f>IF(SUMPRODUCT(($F$2:$F6080=F6080)*1)&gt;1,0,1)</f>
        <v>0</v>
      </c>
    </row>
    <row r="6081" spans="1:25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9" t="str">
        <f>VLOOKUP(Таблица1[[#This Row],[Region]],Таблица5[],2,FALSE)</f>
        <v>Chuck Magee</v>
      </c>
      <c r="W6081" s="19" t="str">
        <f>IFERROR(VLOOKUP(Таблица1[[#This Row],[Order ID]],Таблица4[],2,FALSE),"")</f>
        <v/>
      </c>
      <c r="X6081" s="19">
        <f>NOT(IFERROR(VLOOKUP(Таблица1[[#This Row],[Order ID]],Таблица4[],2,FALSE),0))*1</f>
        <v>1</v>
      </c>
      <c r="Y6081" s="19">
        <f>IF(SUMPRODUCT(($F$2:$F6081=F6081)*1)&gt;1,0,1)</f>
        <v>0</v>
      </c>
    </row>
    <row r="6082" spans="1:25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9" t="str">
        <f>VLOOKUP(Таблица1[[#This Row],[Region]],Таблица5[],2,FALSE)</f>
        <v>Kelly Williams</v>
      </c>
      <c r="W6082" s="19" t="str">
        <f>IFERROR(VLOOKUP(Таблица1[[#This Row],[Order ID]],Таблица4[],2,FALSE),"")</f>
        <v/>
      </c>
      <c r="X6082" s="19">
        <f>NOT(IFERROR(VLOOKUP(Таблица1[[#This Row],[Order ID]],Таблица4[],2,FALSE),0))*1</f>
        <v>1</v>
      </c>
      <c r="Y6082" s="19">
        <f>IF(SUMPRODUCT(($F$2:$F6082=F6082)*1)&gt;1,0,1)</f>
        <v>0</v>
      </c>
    </row>
    <row r="6083" spans="1:25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9" t="str">
        <f>VLOOKUP(Таблица1[[#This Row],[Region]],Таблица5[],2,FALSE)</f>
        <v>Kelly Williams</v>
      </c>
      <c r="W6083" s="19" t="str">
        <f>IFERROR(VLOOKUP(Таблица1[[#This Row],[Order ID]],Таблица4[],2,FALSE),"")</f>
        <v/>
      </c>
      <c r="X6083" s="19">
        <f>NOT(IFERROR(VLOOKUP(Таблица1[[#This Row],[Order ID]],Таблица4[],2,FALSE),0))*1</f>
        <v>1</v>
      </c>
      <c r="Y6083" s="19">
        <f>IF(SUMPRODUCT(($F$2:$F6083=F6083)*1)&gt;1,0,1)</f>
        <v>0</v>
      </c>
    </row>
    <row r="6084" spans="1:25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9" t="str">
        <f>VLOOKUP(Таблица1[[#This Row],[Region]],Таблица5[],2,FALSE)</f>
        <v>Kelly Williams</v>
      </c>
      <c r="W6084" s="19" t="str">
        <f>IFERROR(VLOOKUP(Таблица1[[#This Row],[Order ID]],Таблица4[],2,FALSE),"")</f>
        <v/>
      </c>
      <c r="X6084" s="19">
        <f>NOT(IFERROR(VLOOKUP(Таблица1[[#This Row],[Order ID]],Таблица4[],2,FALSE),0))*1</f>
        <v>1</v>
      </c>
      <c r="Y6084" s="19">
        <f>IF(SUMPRODUCT(($F$2:$F6084=F6084)*1)&gt;1,0,1)</f>
        <v>0</v>
      </c>
    </row>
    <row r="6085" spans="1:25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9" t="str">
        <f>VLOOKUP(Таблица1[[#This Row],[Region]],Таблица5[],2,FALSE)</f>
        <v>Kelly Williams</v>
      </c>
      <c r="W6085" s="19" t="str">
        <f>IFERROR(VLOOKUP(Таблица1[[#This Row],[Order ID]],Таблица4[],2,FALSE),"")</f>
        <v/>
      </c>
      <c r="X6085" s="19">
        <f>NOT(IFERROR(VLOOKUP(Таблица1[[#This Row],[Order ID]],Таблица4[],2,FALSE),0))*1</f>
        <v>1</v>
      </c>
      <c r="Y6085" s="19">
        <f>IF(SUMPRODUCT(($F$2:$F6085=F6085)*1)&gt;1,0,1)</f>
        <v>0</v>
      </c>
    </row>
    <row r="6086" spans="1:25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9" t="str">
        <f>VLOOKUP(Таблица1[[#This Row],[Region]],Таблица5[],2,FALSE)</f>
        <v>Kelly Williams</v>
      </c>
      <c r="W6086" s="19" t="str">
        <f>IFERROR(VLOOKUP(Таблица1[[#This Row],[Order ID]],Таблица4[],2,FALSE),"")</f>
        <v/>
      </c>
      <c r="X6086" s="19">
        <f>NOT(IFERROR(VLOOKUP(Таблица1[[#This Row],[Order ID]],Таблица4[],2,FALSE),0))*1</f>
        <v>1</v>
      </c>
      <c r="Y6086" s="19">
        <f>IF(SUMPRODUCT(($F$2:$F6086=F6086)*1)&gt;1,0,1)</f>
        <v>0</v>
      </c>
    </row>
    <row r="6087" spans="1:25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9" t="str">
        <f>VLOOKUP(Таблица1[[#This Row],[Region]],Таблица5[],2,FALSE)</f>
        <v>Kelly Williams</v>
      </c>
      <c r="W6087" s="19" t="str">
        <f>IFERROR(VLOOKUP(Таблица1[[#This Row],[Order ID]],Таблица4[],2,FALSE),"")</f>
        <v/>
      </c>
      <c r="X6087" s="19">
        <f>NOT(IFERROR(VLOOKUP(Таблица1[[#This Row],[Order ID]],Таблица4[],2,FALSE),0))*1</f>
        <v>1</v>
      </c>
      <c r="Y6087" s="19">
        <f>IF(SUMPRODUCT(($F$2:$F6087=F6087)*1)&gt;1,0,1)</f>
        <v>0</v>
      </c>
    </row>
    <row r="6088" spans="1:25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9" t="str">
        <f>VLOOKUP(Таблица1[[#This Row],[Region]],Таблица5[],2,FALSE)</f>
        <v>Kelly Williams</v>
      </c>
      <c r="W6088" s="19" t="str">
        <f>IFERROR(VLOOKUP(Таблица1[[#This Row],[Order ID]],Таблица4[],2,FALSE),"")</f>
        <v/>
      </c>
      <c r="X6088" s="19">
        <f>NOT(IFERROR(VLOOKUP(Таблица1[[#This Row],[Order ID]],Таблица4[],2,FALSE),0))*1</f>
        <v>1</v>
      </c>
      <c r="Y6088" s="19">
        <f>IF(SUMPRODUCT(($F$2:$F6088=F6088)*1)&gt;1,0,1)</f>
        <v>0</v>
      </c>
    </row>
    <row r="6089" spans="1:25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9" t="str">
        <f>VLOOKUP(Таблица1[[#This Row],[Region]],Таблица5[],2,FALSE)</f>
        <v>Anna Andreadi</v>
      </c>
      <c r="W6089" s="19">
        <f>IFERROR(VLOOKUP(Таблица1[[#This Row],[Order ID]],Таблица4[],2,FALSE),"")</f>
        <v>1</v>
      </c>
      <c r="X6089" s="19">
        <f>NOT(IFERROR(VLOOKUP(Таблица1[[#This Row],[Order ID]],Таблица4[],2,FALSE),0))*1</f>
        <v>0</v>
      </c>
      <c r="Y6089" s="19">
        <f>IF(SUMPRODUCT(($F$2:$F6089=F6089)*1)&gt;1,0,1)</f>
        <v>0</v>
      </c>
    </row>
    <row r="6090" spans="1:25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9" t="str">
        <f>VLOOKUP(Таблица1[[#This Row],[Region]],Таблица5[],2,FALSE)</f>
        <v>Cassandra Brandow</v>
      </c>
      <c r="W6090" s="19" t="str">
        <f>IFERROR(VLOOKUP(Таблица1[[#This Row],[Order ID]],Таблица4[],2,FALSE),"")</f>
        <v/>
      </c>
      <c r="X6090" s="19">
        <f>NOT(IFERROR(VLOOKUP(Таблица1[[#This Row],[Order ID]],Таблица4[],2,FALSE),0))*1</f>
        <v>1</v>
      </c>
      <c r="Y6090" s="19">
        <f>IF(SUMPRODUCT(($F$2:$F6090=F6090)*1)&gt;1,0,1)</f>
        <v>0</v>
      </c>
    </row>
    <row r="6091" spans="1:25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9" t="str">
        <f>VLOOKUP(Таблица1[[#This Row],[Region]],Таблица5[],2,FALSE)</f>
        <v>Anna Andreadi</v>
      </c>
      <c r="W6091" s="19" t="str">
        <f>IFERROR(VLOOKUP(Таблица1[[#This Row],[Order ID]],Таблица4[],2,FALSE),"")</f>
        <v/>
      </c>
      <c r="X6091" s="19">
        <f>NOT(IFERROR(VLOOKUP(Таблица1[[#This Row],[Order ID]],Таблица4[],2,FALSE),0))*1</f>
        <v>1</v>
      </c>
      <c r="Y6091" s="19">
        <f>IF(SUMPRODUCT(($F$2:$F6091=F6091)*1)&gt;1,0,1)</f>
        <v>0</v>
      </c>
    </row>
    <row r="6092" spans="1:25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9" t="str">
        <f>VLOOKUP(Таблица1[[#This Row],[Region]],Таблица5[],2,FALSE)</f>
        <v>Chuck Magee</v>
      </c>
      <c r="W6092" s="19">
        <f>IFERROR(VLOOKUP(Таблица1[[#This Row],[Order ID]],Таблица4[],2,FALSE),"")</f>
        <v>1</v>
      </c>
      <c r="X6092" s="19">
        <f>NOT(IFERROR(VLOOKUP(Таблица1[[#This Row],[Order ID]],Таблица4[],2,FALSE),0))*1</f>
        <v>0</v>
      </c>
      <c r="Y6092" s="19">
        <f>IF(SUMPRODUCT(($F$2:$F6092=F6092)*1)&gt;1,0,1)</f>
        <v>0</v>
      </c>
    </row>
    <row r="6093" spans="1:25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9" t="str">
        <f>VLOOKUP(Таблица1[[#This Row],[Region]],Таблица5[],2,FALSE)</f>
        <v>Chuck Magee</v>
      </c>
      <c r="W6093" s="19">
        <f>IFERROR(VLOOKUP(Таблица1[[#This Row],[Order ID]],Таблица4[],2,FALSE),"")</f>
        <v>1</v>
      </c>
      <c r="X6093" s="19">
        <f>NOT(IFERROR(VLOOKUP(Таблица1[[#This Row],[Order ID]],Таблица4[],2,FALSE),0))*1</f>
        <v>0</v>
      </c>
      <c r="Y6093" s="19">
        <f>IF(SUMPRODUCT(($F$2:$F6093=F6093)*1)&gt;1,0,1)</f>
        <v>0</v>
      </c>
    </row>
    <row r="6094" spans="1:25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9" t="str">
        <f>VLOOKUP(Таблица1[[#This Row],[Region]],Таблица5[],2,FALSE)</f>
        <v>Chuck Magee</v>
      </c>
      <c r="W6094" s="19">
        <f>IFERROR(VLOOKUP(Таблица1[[#This Row],[Order ID]],Таблица4[],2,FALSE),"")</f>
        <v>1</v>
      </c>
      <c r="X6094" s="19">
        <f>NOT(IFERROR(VLOOKUP(Таблица1[[#This Row],[Order ID]],Таблица4[],2,FALSE),0))*1</f>
        <v>0</v>
      </c>
      <c r="Y6094" s="19">
        <f>IF(SUMPRODUCT(($F$2:$F6094=F6094)*1)&gt;1,0,1)</f>
        <v>0</v>
      </c>
    </row>
    <row r="6095" spans="1:25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9" t="str">
        <f>VLOOKUP(Таблица1[[#This Row],[Region]],Таблица5[],2,FALSE)</f>
        <v>Chuck Magee</v>
      </c>
      <c r="W6095" s="19">
        <f>IFERROR(VLOOKUP(Таблица1[[#This Row],[Order ID]],Таблица4[],2,FALSE),"")</f>
        <v>1</v>
      </c>
      <c r="X6095" s="19">
        <f>NOT(IFERROR(VLOOKUP(Таблица1[[#This Row],[Order ID]],Таблица4[],2,FALSE),0))*1</f>
        <v>0</v>
      </c>
      <c r="Y6095" s="19">
        <f>IF(SUMPRODUCT(($F$2:$F6095=F6095)*1)&gt;1,0,1)</f>
        <v>0</v>
      </c>
    </row>
    <row r="6096" spans="1:25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9" t="str">
        <f>VLOOKUP(Таблица1[[#This Row],[Region]],Таблица5[],2,FALSE)</f>
        <v>Chuck Magee</v>
      </c>
      <c r="W6096" s="19">
        <f>IFERROR(VLOOKUP(Таблица1[[#This Row],[Order ID]],Таблица4[],2,FALSE),"")</f>
        <v>1</v>
      </c>
      <c r="X6096" s="19">
        <f>NOT(IFERROR(VLOOKUP(Таблица1[[#This Row],[Order ID]],Таблица4[],2,FALSE),0))*1</f>
        <v>0</v>
      </c>
      <c r="Y6096" s="19">
        <f>IF(SUMPRODUCT(($F$2:$F6096=F6096)*1)&gt;1,0,1)</f>
        <v>0</v>
      </c>
    </row>
    <row r="6097" spans="1:25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9" t="str">
        <f>VLOOKUP(Таблица1[[#This Row],[Region]],Таблица5[],2,FALSE)</f>
        <v>Chuck Magee</v>
      </c>
      <c r="W6097" s="19">
        <f>IFERROR(VLOOKUP(Таблица1[[#This Row],[Order ID]],Таблица4[],2,FALSE),"")</f>
        <v>1</v>
      </c>
      <c r="X6097" s="19">
        <f>NOT(IFERROR(VLOOKUP(Таблица1[[#This Row],[Order ID]],Таблица4[],2,FALSE),0))*1</f>
        <v>0</v>
      </c>
      <c r="Y6097" s="19">
        <f>IF(SUMPRODUCT(($F$2:$F6097=F6097)*1)&gt;1,0,1)</f>
        <v>0</v>
      </c>
    </row>
    <row r="6098" spans="1:25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9" t="str">
        <f>VLOOKUP(Таблица1[[#This Row],[Region]],Таблица5[],2,FALSE)</f>
        <v>Chuck Magee</v>
      </c>
      <c r="W6098" s="19">
        <f>IFERROR(VLOOKUP(Таблица1[[#This Row],[Order ID]],Таблица4[],2,FALSE),"")</f>
        <v>1</v>
      </c>
      <c r="X6098" s="19">
        <f>NOT(IFERROR(VLOOKUP(Таблица1[[#This Row],[Order ID]],Таблица4[],2,FALSE),0))*1</f>
        <v>0</v>
      </c>
      <c r="Y6098" s="19">
        <f>IF(SUMPRODUCT(($F$2:$F6098=F6098)*1)&gt;1,0,1)</f>
        <v>0</v>
      </c>
    </row>
    <row r="6099" spans="1:25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9" t="str">
        <f>VLOOKUP(Таблица1[[#This Row],[Region]],Таблица5[],2,FALSE)</f>
        <v>Chuck Magee</v>
      </c>
      <c r="W6099" s="19">
        <f>IFERROR(VLOOKUP(Таблица1[[#This Row],[Order ID]],Таблица4[],2,FALSE),"")</f>
        <v>1</v>
      </c>
      <c r="X6099" s="19">
        <f>NOT(IFERROR(VLOOKUP(Таблица1[[#This Row],[Order ID]],Таблица4[],2,FALSE),0))*1</f>
        <v>0</v>
      </c>
      <c r="Y6099" s="19">
        <f>IF(SUMPRODUCT(($F$2:$F6099=F6099)*1)&gt;1,0,1)</f>
        <v>0</v>
      </c>
    </row>
    <row r="6100" spans="1:25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9" t="str">
        <f>VLOOKUP(Таблица1[[#This Row],[Region]],Таблица5[],2,FALSE)</f>
        <v>Chuck Magee</v>
      </c>
      <c r="W6100" s="19">
        <f>IFERROR(VLOOKUP(Таблица1[[#This Row],[Order ID]],Таблица4[],2,FALSE),"")</f>
        <v>1</v>
      </c>
      <c r="X6100" s="19">
        <f>NOT(IFERROR(VLOOKUP(Таблица1[[#This Row],[Order ID]],Таблица4[],2,FALSE),0))*1</f>
        <v>0</v>
      </c>
      <c r="Y6100" s="19">
        <f>IF(SUMPRODUCT(($F$2:$F6100=F6100)*1)&gt;1,0,1)</f>
        <v>0</v>
      </c>
    </row>
    <row r="6101" spans="1:25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9" t="str">
        <f>VLOOKUP(Таблица1[[#This Row],[Region]],Таблица5[],2,FALSE)</f>
        <v>Chuck Magee</v>
      </c>
      <c r="W6101" s="19">
        <f>IFERROR(VLOOKUP(Таблица1[[#This Row],[Order ID]],Таблица4[],2,FALSE),"")</f>
        <v>1</v>
      </c>
      <c r="X6101" s="19">
        <f>NOT(IFERROR(VLOOKUP(Таблица1[[#This Row],[Order ID]],Таблица4[],2,FALSE),0))*1</f>
        <v>0</v>
      </c>
      <c r="Y6101" s="19">
        <f>IF(SUMPRODUCT(($F$2:$F6101=F6101)*1)&gt;1,0,1)</f>
        <v>0</v>
      </c>
    </row>
    <row r="6102" spans="1:25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9" t="str">
        <f>VLOOKUP(Таблица1[[#This Row],[Region]],Таблица5[],2,FALSE)</f>
        <v>Chuck Magee</v>
      </c>
      <c r="W6102" s="19">
        <f>IFERROR(VLOOKUP(Таблица1[[#This Row],[Order ID]],Таблица4[],2,FALSE),"")</f>
        <v>1</v>
      </c>
      <c r="X6102" s="19">
        <f>NOT(IFERROR(VLOOKUP(Таблица1[[#This Row],[Order ID]],Таблица4[],2,FALSE),0))*1</f>
        <v>0</v>
      </c>
      <c r="Y6102" s="19">
        <f>IF(SUMPRODUCT(($F$2:$F6102=F6102)*1)&gt;1,0,1)</f>
        <v>0</v>
      </c>
    </row>
    <row r="6103" spans="1:25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9" t="str">
        <f>VLOOKUP(Таблица1[[#This Row],[Region]],Таблица5[],2,FALSE)</f>
        <v>Chuck Magee</v>
      </c>
      <c r="W6103" s="19">
        <f>IFERROR(VLOOKUP(Таблица1[[#This Row],[Order ID]],Таблица4[],2,FALSE),"")</f>
        <v>1</v>
      </c>
      <c r="X6103" s="19">
        <f>NOT(IFERROR(VLOOKUP(Таблица1[[#This Row],[Order ID]],Таблица4[],2,FALSE),0))*1</f>
        <v>0</v>
      </c>
      <c r="Y6103" s="19">
        <f>IF(SUMPRODUCT(($F$2:$F6103=F6103)*1)&gt;1,0,1)</f>
        <v>0</v>
      </c>
    </row>
    <row r="6104" spans="1:25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9" t="str">
        <f>VLOOKUP(Таблица1[[#This Row],[Region]],Таблица5[],2,FALSE)</f>
        <v>Chuck Magee</v>
      </c>
      <c r="W6104" s="19">
        <f>IFERROR(VLOOKUP(Таблица1[[#This Row],[Order ID]],Таблица4[],2,FALSE),"")</f>
        <v>1</v>
      </c>
      <c r="X6104" s="19">
        <f>NOT(IFERROR(VLOOKUP(Таблица1[[#This Row],[Order ID]],Таблица4[],2,FALSE),0))*1</f>
        <v>0</v>
      </c>
      <c r="Y6104" s="19">
        <f>IF(SUMPRODUCT(($F$2:$F6104=F6104)*1)&gt;1,0,1)</f>
        <v>0</v>
      </c>
    </row>
    <row r="6105" spans="1:25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9" t="str">
        <f>VLOOKUP(Таблица1[[#This Row],[Region]],Таблица5[],2,FALSE)</f>
        <v>Chuck Magee</v>
      </c>
      <c r="W6105" s="19">
        <f>IFERROR(VLOOKUP(Таблица1[[#This Row],[Order ID]],Таблица4[],2,FALSE),"")</f>
        <v>1</v>
      </c>
      <c r="X6105" s="19">
        <f>NOT(IFERROR(VLOOKUP(Таблица1[[#This Row],[Order ID]],Таблица4[],2,FALSE),0))*1</f>
        <v>0</v>
      </c>
      <c r="Y6105" s="19">
        <f>IF(SUMPRODUCT(($F$2:$F6105=F6105)*1)&gt;1,0,1)</f>
        <v>0</v>
      </c>
    </row>
    <row r="6106" spans="1:25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9" t="str">
        <f>VLOOKUP(Таблица1[[#This Row],[Region]],Таблица5[],2,FALSE)</f>
        <v>Chuck Magee</v>
      </c>
      <c r="W6106" s="19" t="str">
        <f>IFERROR(VLOOKUP(Таблица1[[#This Row],[Order ID]],Таблица4[],2,FALSE),"")</f>
        <v/>
      </c>
      <c r="X6106" s="19">
        <f>NOT(IFERROR(VLOOKUP(Таблица1[[#This Row],[Order ID]],Таблица4[],2,FALSE),0))*1</f>
        <v>1</v>
      </c>
      <c r="Y6106" s="19">
        <f>IF(SUMPRODUCT(($F$2:$F6106=F6106)*1)&gt;1,0,1)</f>
        <v>0</v>
      </c>
    </row>
    <row r="6107" spans="1:25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9" t="str">
        <f>VLOOKUP(Таблица1[[#This Row],[Region]],Таблица5[],2,FALSE)</f>
        <v>Cassandra Brandow</v>
      </c>
      <c r="W6107" s="19" t="str">
        <f>IFERROR(VLOOKUP(Таблица1[[#This Row],[Order ID]],Таблица4[],2,FALSE),"")</f>
        <v/>
      </c>
      <c r="X6107" s="19">
        <f>NOT(IFERROR(VLOOKUP(Таблица1[[#This Row],[Order ID]],Таблица4[],2,FALSE),0))*1</f>
        <v>1</v>
      </c>
      <c r="Y6107" s="19">
        <f>IF(SUMPRODUCT(($F$2:$F6107=F6107)*1)&gt;1,0,1)</f>
        <v>0</v>
      </c>
    </row>
    <row r="6108" spans="1:25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9" t="str">
        <f>VLOOKUP(Таблица1[[#This Row],[Region]],Таблица5[],2,FALSE)</f>
        <v>Kelly Williams</v>
      </c>
      <c r="W6108" s="19" t="str">
        <f>IFERROR(VLOOKUP(Таблица1[[#This Row],[Order ID]],Таблица4[],2,FALSE),"")</f>
        <v/>
      </c>
      <c r="X6108" s="19">
        <f>NOT(IFERROR(VLOOKUP(Таблица1[[#This Row],[Order ID]],Таблица4[],2,FALSE),0))*1</f>
        <v>1</v>
      </c>
      <c r="Y6108" s="19">
        <f>IF(SUMPRODUCT(($F$2:$F6108=F6108)*1)&gt;1,0,1)</f>
        <v>0</v>
      </c>
    </row>
    <row r="6109" spans="1:25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9" t="str">
        <f>VLOOKUP(Таблица1[[#This Row],[Region]],Таблица5[],2,FALSE)</f>
        <v>Kelly Williams</v>
      </c>
      <c r="W6109" s="19" t="str">
        <f>IFERROR(VLOOKUP(Таблица1[[#This Row],[Order ID]],Таблица4[],2,FALSE),"")</f>
        <v/>
      </c>
      <c r="X6109" s="19">
        <f>NOT(IFERROR(VLOOKUP(Таблица1[[#This Row],[Order ID]],Таблица4[],2,FALSE),0))*1</f>
        <v>1</v>
      </c>
      <c r="Y6109" s="19">
        <f>IF(SUMPRODUCT(($F$2:$F6109=F6109)*1)&gt;1,0,1)</f>
        <v>0</v>
      </c>
    </row>
    <row r="6110" spans="1:25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9" t="str">
        <f>VLOOKUP(Таблица1[[#This Row],[Region]],Таблица5[],2,FALSE)</f>
        <v>Kelly Williams</v>
      </c>
      <c r="W6110" s="19" t="str">
        <f>IFERROR(VLOOKUP(Таблица1[[#This Row],[Order ID]],Таблица4[],2,FALSE),"")</f>
        <v/>
      </c>
      <c r="X6110" s="19">
        <f>NOT(IFERROR(VLOOKUP(Таблица1[[#This Row],[Order ID]],Таблица4[],2,FALSE),0))*1</f>
        <v>1</v>
      </c>
      <c r="Y6110" s="19">
        <f>IF(SUMPRODUCT(($F$2:$F6110=F6110)*1)&gt;1,0,1)</f>
        <v>0</v>
      </c>
    </row>
    <row r="6111" spans="1:25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9" t="str">
        <f>VLOOKUP(Таблица1[[#This Row],[Region]],Таблица5[],2,FALSE)</f>
        <v>Kelly Williams</v>
      </c>
      <c r="W6111" s="19" t="str">
        <f>IFERROR(VLOOKUP(Таблица1[[#This Row],[Order ID]],Таблица4[],2,FALSE),"")</f>
        <v/>
      </c>
      <c r="X6111" s="19">
        <f>NOT(IFERROR(VLOOKUP(Таблица1[[#This Row],[Order ID]],Таблица4[],2,FALSE),0))*1</f>
        <v>1</v>
      </c>
      <c r="Y6111" s="19">
        <f>IF(SUMPRODUCT(($F$2:$F6111=F6111)*1)&gt;1,0,1)</f>
        <v>0</v>
      </c>
    </row>
    <row r="6112" spans="1:25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9" t="str">
        <f>VLOOKUP(Таблица1[[#This Row],[Region]],Таблица5[],2,FALSE)</f>
        <v>Chuck Magee</v>
      </c>
      <c r="W6112" s="19" t="str">
        <f>IFERROR(VLOOKUP(Таблица1[[#This Row],[Order ID]],Таблица4[],2,FALSE),"")</f>
        <v/>
      </c>
      <c r="X6112" s="19">
        <f>NOT(IFERROR(VLOOKUP(Таблица1[[#This Row],[Order ID]],Таблица4[],2,FALSE),0))*1</f>
        <v>1</v>
      </c>
      <c r="Y6112" s="19">
        <f>IF(SUMPRODUCT(($F$2:$F6112=F6112)*1)&gt;1,0,1)</f>
        <v>0</v>
      </c>
    </row>
    <row r="6113" spans="1:25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9" t="str">
        <f>VLOOKUP(Таблица1[[#This Row],[Region]],Таблица5[],2,FALSE)</f>
        <v>Chuck Magee</v>
      </c>
      <c r="W6113" s="19" t="str">
        <f>IFERROR(VLOOKUP(Таблица1[[#This Row],[Order ID]],Таблица4[],2,FALSE),"")</f>
        <v/>
      </c>
      <c r="X6113" s="19">
        <f>NOT(IFERROR(VLOOKUP(Таблица1[[#This Row],[Order ID]],Таблица4[],2,FALSE),0))*1</f>
        <v>1</v>
      </c>
      <c r="Y6113" s="19">
        <f>IF(SUMPRODUCT(($F$2:$F6113=F6113)*1)&gt;1,0,1)</f>
        <v>0</v>
      </c>
    </row>
    <row r="6114" spans="1:25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9" t="str">
        <f>VLOOKUP(Таблица1[[#This Row],[Region]],Таблица5[],2,FALSE)</f>
        <v>Chuck Magee</v>
      </c>
      <c r="W6114" s="19" t="str">
        <f>IFERROR(VLOOKUP(Таблица1[[#This Row],[Order ID]],Таблица4[],2,FALSE),"")</f>
        <v/>
      </c>
      <c r="X6114" s="19">
        <f>NOT(IFERROR(VLOOKUP(Таблица1[[#This Row],[Order ID]],Таблица4[],2,FALSE),0))*1</f>
        <v>1</v>
      </c>
      <c r="Y6114" s="19">
        <f>IF(SUMPRODUCT(($F$2:$F6114=F6114)*1)&gt;1,0,1)</f>
        <v>0</v>
      </c>
    </row>
    <row r="6115" spans="1:25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9" t="str">
        <f>VLOOKUP(Таблица1[[#This Row],[Region]],Таблица5[],2,FALSE)</f>
        <v>Chuck Magee</v>
      </c>
      <c r="W6115" s="19" t="str">
        <f>IFERROR(VLOOKUP(Таблица1[[#This Row],[Order ID]],Таблица4[],2,FALSE),"")</f>
        <v/>
      </c>
      <c r="X6115" s="19">
        <f>NOT(IFERROR(VLOOKUP(Таблица1[[#This Row],[Order ID]],Таблица4[],2,FALSE),0))*1</f>
        <v>1</v>
      </c>
      <c r="Y6115" s="19">
        <f>IF(SUMPRODUCT(($F$2:$F6115=F6115)*1)&gt;1,0,1)</f>
        <v>0</v>
      </c>
    </row>
    <row r="6116" spans="1:25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9" t="str">
        <f>VLOOKUP(Таблица1[[#This Row],[Region]],Таблица5[],2,FALSE)</f>
        <v>Chuck Magee</v>
      </c>
      <c r="W6116" s="19" t="str">
        <f>IFERROR(VLOOKUP(Таблица1[[#This Row],[Order ID]],Таблица4[],2,FALSE),"")</f>
        <v/>
      </c>
      <c r="X6116" s="19">
        <f>NOT(IFERROR(VLOOKUP(Таблица1[[#This Row],[Order ID]],Таблица4[],2,FALSE),0))*1</f>
        <v>1</v>
      </c>
      <c r="Y6116" s="19">
        <f>IF(SUMPRODUCT(($F$2:$F6116=F6116)*1)&gt;1,0,1)</f>
        <v>0</v>
      </c>
    </row>
    <row r="6117" spans="1:25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9" t="str">
        <f>VLOOKUP(Таблица1[[#This Row],[Region]],Таблица5[],2,FALSE)</f>
        <v>Anna Andreadi</v>
      </c>
      <c r="W6117" s="19">
        <f>IFERROR(VLOOKUP(Таблица1[[#This Row],[Order ID]],Таблица4[],2,FALSE),"")</f>
        <v>1</v>
      </c>
      <c r="X6117" s="19">
        <f>NOT(IFERROR(VLOOKUP(Таблица1[[#This Row],[Order ID]],Таблица4[],2,FALSE),0))*1</f>
        <v>0</v>
      </c>
      <c r="Y6117" s="19">
        <f>IF(SUMPRODUCT(($F$2:$F6117=F6117)*1)&gt;1,0,1)</f>
        <v>0</v>
      </c>
    </row>
    <row r="6118" spans="1:25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9" t="str">
        <f>VLOOKUP(Таблица1[[#This Row],[Region]],Таблица5[],2,FALSE)</f>
        <v>Chuck Magee</v>
      </c>
      <c r="W6118" s="19" t="str">
        <f>IFERROR(VLOOKUP(Таблица1[[#This Row],[Order ID]],Таблица4[],2,FALSE),"")</f>
        <v/>
      </c>
      <c r="X6118" s="19">
        <f>NOT(IFERROR(VLOOKUP(Таблица1[[#This Row],[Order ID]],Таблица4[],2,FALSE),0))*1</f>
        <v>1</v>
      </c>
      <c r="Y6118" s="19">
        <f>IF(SUMPRODUCT(($F$2:$F6118=F6118)*1)&gt;1,0,1)</f>
        <v>0</v>
      </c>
    </row>
    <row r="6119" spans="1:25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9" t="str">
        <f>VLOOKUP(Таблица1[[#This Row],[Region]],Таблица5[],2,FALSE)</f>
        <v>Chuck Magee</v>
      </c>
      <c r="W6119" s="19" t="str">
        <f>IFERROR(VLOOKUP(Таблица1[[#This Row],[Order ID]],Таблица4[],2,FALSE),"")</f>
        <v/>
      </c>
      <c r="X6119" s="19">
        <f>NOT(IFERROR(VLOOKUP(Таблица1[[#This Row],[Order ID]],Таблица4[],2,FALSE),0))*1</f>
        <v>1</v>
      </c>
      <c r="Y6119" s="19">
        <f>IF(SUMPRODUCT(($F$2:$F6119=F6119)*1)&gt;1,0,1)</f>
        <v>0</v>
      </c>
    </row>
    <row r="6120" spans="1:25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9" t="str">
        <f>VLOOKUP(Таблица1[[#This Row],[Region]],Таблица5[],2,FALSE)</f>
        <v>Anna Andreadi</v>
      </c>
      <c r="W6120" s="19" t="str">
        <f>IFERROR(VLOOKUP(Таблица1[[#This Row],[Order ID]],Таблица4[],2,FALSE),"")</f>
        <v/>
      </c>
      <c r="X6120" s="19">
        <f>NOT(IFERROR(VLOOKUP(Таблица1[[#This Row],[Order ID]],Таблица4[],2,FALSE),0))*1</f>
        <v>1</v>
      </c>
      <c r="Y6120" s="19">
        <f>IF(SUMPRODUCT(($F$2:$F6120=F6120)*1)&gt;1,0,1)</f>
        <v>0</v>
      </c>
    </row>
    <row r="6121" spans="1:25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9" t="str">
        <f>VLOOKUP(Таблица1[[#This Row],[Region]],Таблица5[],2,FALSE)</f>
        <v>Anna Andreadi</v>
      </c>
      <c r="W6121" s="19" t="str">
        <f>IFERROR(VLOOKUP(Таблица1[[#This Row],[Order ID]],Таблица4[],2,FALSE),"")</f>
        <v/>
      </c>
      <c r="X6121" s="19">
        <f>NOT(IFERROR(VLOOKUP(Таблица1[[#This Row],[Order ID]],Таблица4[],2,FALSE),0))*1</f>
        <v>1</v>
      </c>
      <c r="Y6121" s="19">
        <f>IF(SUMPRODUCT(($F$2:$F6121=F6121)*1)&gt;1,0,1)</f>
        <v>0</v>
      </c>
    </row>
    <row r="6122" spans="1:25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9" t="str">
        <f>VLOOKUP(Таблица1[[#This Row],[Region]],Таблица5[],2,FALSE)</f>
        <v>Anna Andreadi</v>
      </c>
      <c r="W6122" s="19" t="str">
        <f>IFERROR(VLOOKUP(Таблица1[[#This Row],[Order ID]],Таблица4[],2,FALSE),"")</f>
        <v/>
      </c>
      <c r="X6122" s="19">
        <f>NOT(IFERROR(VLOOKUP(Таблица1[[#This Row],[Order ID]],Таблица4[],2,FALSE),0))*1</f>
        <v>1</v>
      </c>
      <c r="Y6122" s="19">
        <f>IF(SUMPRODUCT(($F$2:$F6122=F6122)*1)&gt;1,0,1)</f>
        <v>0</v>
      </c>
    </row>
    <row r="6123" spans="1:25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9" t="str">
        <f>VLOOKUP(Таблица1[[#This Row],[Region]],Таблица5[],2,FALSE)</f>
        <v>Anna Andreadi</v>
      </c>
      <c r="W6123" s="19" t="str">
        <f>IFERROR(VLOOKUP(Таблица1[[#This Row],[Order ID]],Таблица4[],2,FALSE),"")</f>
        <v/>
      </c>
      <c r="X6123" s="19">
        <f>NOT(IFERROR(VLOOKUP(Таблица1[[#This Row],[Order ID]],Таблица4[],2,FALSE),0))*1</f>
        <v>1</v>
      </c>
      <c r="Y6123" s="19">
        <f>IF(SUMPRODUCT(($F$2:$F6123=F6123)*1)&gt;1,0,1)</f>
        <v>0</v>
      </c>
    </row>
    <row r="6124" spans="1:25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9" t="str">
        <f>VLOOKUP(Таблица1[[#This Row],[Region]],Таблица5[],2,FALSE)</f>
        <v>Kelly Williams</v>
      </c>
      <c r="W6124" s="19">
        <f>IFERROR(VLOOKUP(Таблица1[[#This Row],[Order ID]],Таблица4[],2,FALSE),"")</f>
        <v>1</v>
      </c>
      <c r="X6124" s="19">
        <f>NOT(IFERROR(VLOOKUP(Таблица1[[#This Row],[Order ID]],Таблица4[],2,FALSE),0))*1</f>
        <v>0</v>
      </c>
      <c r="Y6124" s="19">
        <f>IF(SUMPRODUCT(($F$2:$F6124=F6124)*1)&gt;1,0,1)</f>
        <v>0</v>
      </c>
    </row>
    <row r="6125" spans="1:25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9" t="str">
        <f>VLOOKUP(Таблица1[[#This Row],[Region]],Таблица5[],2,FALSE)</f>
        <v>Kelly Williams</v>
      </c>
      <c r="W6125" s="19" t="str">
        <f>IFERROR(VLOOKUP(Таблица1[[#This Row],[Order ID]],Таблица4[],2,FALSE),"")</f>
        <v/>
      </c>
      <c r="X6125" s="19">
        <f>NOT(IFERROR(VLOOKUP(Таблица1[[#This Row],[Order ID]],Таблица4[],2,FALSE),0))*1</f>
        <v>1</v>
      </c>
      <c r="Y6125" s="19">
        <f>IF(SUMPRODUCT(($F$2:$F6125=F6125)*1)&gt;1,0,1)</f>
        <v>0</v>
      </c>
    </row>
    <row r="6126" spans="1:25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9" t="str">
        <f>VLOOKUP(Таблица1[[#This Row],[Region]],Таблица5[],2,FALSE)</f>
        <v>Anna Andreadi</v>
      </c>
      <c r="W6126" s="19">
        <f>IFERROR(VLOOKUP(Таблица1[[#This Row],[Order ID]],Таблица4[],2,FALSE),"")</f>
        <v>1</v>
      </c>
      <c r="X6126" s="19">
        <f>NOT(IFERROR(VLOOKUP(Таблица1[[#This Row],[Order ID]],Таблица4[],2,FALSE),0))*1</f>
        <v>0</v>
      </c>
      <c r="Y6126" s="19">
        <f>IF(SUMPRODUCT(($F$2:$F6126=F6126)*1)&gt;1,0,1)</f>
        <v>0</v>
      </c>
    </row>
    <row r="6127" spans="1:25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9" t="str">
        <f>VLOOKUP(Таблица1[[#This Row],[Region]],Таблица5[],2,FALSE)</f>
        <v>Anna Andreadi</v>
      </c>
      <c r="W6127" s="19">
        <f>IFERROR(VLOOKUP(Таблица1[[#This Row],[Order ID]],Таблица4[],2,FALSE),"")</f>
        <v>1</v>
      </c>
      <c r="X6127" s="19">
        <f>NOT(IFERROR(VLOOKUP(Таблица1[[#This Row],[Order ID]],Таблица4[],2,FALSE),0))*1</f>
        <v>0</v>
      </c>
      <c r="Y6127" s="19">
        <f>IF(SUMPRODUCT(($F$2:$F6127=F6127)*1)&gt;1,0,1)</f>
        <v>0</v>
      </c>
    </row>
    <row r="6128" spans="1:25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9" t="str">
        <f>VLOOKUP(Таблица1[[#This Row],[Region]],Таблица5[],2,FALSE)</f>
        <v>Anna Andreadi</v>
      </c>
      <c r="W6128" s="19">
        <f>IFERROR(VLOOKUP(Таблица1[[#This Row],[Order ID]],Таблица4[],2,FALSE),"")</f>
        <v>1</v>
      </c>
      <c r="X6128" s="19">
        <f>NOT(IFERROR(VLOOKUP(Таблица1[[#This Row],[Order ID]],Таблица4[],2,FALSE),0))*1</f>
        <v>0</v>
      </c>
      <c r="Y6128" s="19">
        <f>IF(SUMPRODUCT(($F$2:$F6128=F6128)*1)&gt;1,0,1)</f>
        <v>0</v>
      </c>
    </row>
    <row r="6129" spans="1:25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9" t="str">
        <f>VLOOKUP(Таблица1[[#This Row],[Region]],Таблица5[],2,FALSE)</f>
        <v>Chuck Magee</v>
      </c>
      <c r="W6129" s="19" t="str">
        <f>IFERROR(VLOOKUP(Таблица1[[#This Row],[Order ID]],Таблица4[],2,FALSE),"")</f>
        <v/>
      </c>
      <c r="X6129" s="19">
        <f>NOT(IFERROR(VLOOKUP(Таблица1[[#This Row],[Order ID]],Таблица4[],2,FALSE),0))*1</f>
        <v>1</v>
      </c>
      <c r="Y6129" s="19">
        <f>IF(SUMPRODUCT(($F$2:$F6129=F6129)*1)&gt;1,0,1)</f>
        <v>0</v>
      </c>
    </row>
    <row r="6130" spans="1:25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9" t="str">
        <f>VLOOKUP(Таблица1[[#This Row],[Region]],Таблица5[],2,FALSE)</f>
        <v>Anna Andreadi</v>
      </c>
      <c r="W6130" s="19" t="str">
        <f>IFERROR(VLOOKUP(Таблица1[[#This Row],[Order ID]],Таблица4[],2,FALSE),"")</f>
        <v/>
      </c>
      <c r="X6130" s="19">
        <f>NOT(IFERROR(VLOOKUP(Таблица1[[#This Row],[Order ID]],Таблица4[],2,FALSE),0))*1</f>
        <v>1</v>
      </c>
      <c r="Y6130" s="19">
        <f>IF(SUMPRODUCT(($F$2:$F6130=F6130)*1)&gt;1,0,1)</f>
        <v>0</v>
      </c>
    </row>
    <row r="6131" spans="1:25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9" t="str">
        <f>VLOOKUP(Таблица1[[#This Row],[Region]],Таблица5[],2,FALSE)</f>
        <v>Cassandra Brandow</v>
      </c>
      <c r="W6131" s="19" t="str">
        <f>IFERROR(VLOOKUP(Таблица1[[#This Row],[Order ID]],Таблица4[],2,FALSE),"")</f>
        <v/>
      </c>
      <c r="X6131" s="19">
        <f>NOT(IFERROR(VLOOKUP(Таблица1[[#This Row],[Order ID]],Таблица4[],2,FALSE),0))*1</f>
        <v>1</v>
      </c>
      <c r="Y6131" s="19">
        <f>IF(SUMPRODUCT(($F$2:$F6131=F6131)*1)&gt;1,0,1)</f>
        <v>1</v>
      </c>
    </row>
    <row r="6132" spans="1:25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9" t="str">
        <f>VLOOKUP(Таблица1[[#This Row],[Region]],Таблица5[],2,FALSE)</f>
        <v>Cassandra Brandow</v>
      </c>
      <c r="W6132" s="19" t="str">
        <f>IFERROR(VLOOKUP(Таблица1[[#This Row],[Order ID]],Таблица4[],2,FALSE),"")</f>
        <v/>
      </c>
      <c r="X6132" s="19">
        <f>NOT(IFERROR(VLOOKUP(Таблица1[[#This Row],[Order ID]],Таблица4[],2,FALSE),0))*1</f>
        <v>1</v>
      </c>
      <c r="Y6132" s="19">
        <f>IF(SUMPRODUCT(($F$2:$F6132=F6132)*1)&gt;1,0,1)</f>
        <v>0</v>
      </c>
    </row>
    <row r="6133" spans="1:25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9" t="str">
        <f>VLOOKUP(Таблица1[[#This Row],[Region]],Таблица5[],2,FALSE)</f>
        <v>Chuck Magee</v>
      </c>
      <c r="W6133" s="19" t="str">
        <f>IFERROR(VLOOKUP(Таблица1[[#This Row],[Order ID]],Таблица4[],2,FALSE),"")</f>
        <v/>
      </c>
      <c r="X6133" s="19">
        <f>NOT(IFERROR(VLOOKUP(Таблица1[[#This Row],[Order ID]],Таблица4[],2,FALSE),0))*1</f>
        <v>1</v>
      </c>
      <c r="Y6133" s="19">
        <f>IF(SUMPRODUCT(($F$2:$F6133=F6133)*1)&gt;1,0,1)</f>
        <v>0</v>
      </c>
    </row>
    <row r="6134" spans="1:25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9" t="str">
        <f>VLOOKUP(Таблица1[[#This Row],[Region]],Таблица5[],2,FALSE)</f>
        <v>Cassandra Brandow</v>
      </c>
      <c r="W6134" s="19" t="str">
        <f>IFERROR(VLOOKUP(Таблица1[[#This Row],[Order ID]],Таблица4[],2,FALSE),"")</f>
        <v/>
      </c>
      <c r="X6134" s="19">
        <f>NOT(IFERROR(VLOOKUP(Таблица1[[#This Row],[Order ID]],Таблица4[],2,FALSE),0))*1</f>
        <v>1</v>
      </c>
      <c r="Y6134" s="19">
        <f>IF(SUMPRODUCT(($F$2:$F6134=F6134)*1)&gt;1,0,1)</f>
        <v>0</v>
      </c>
    </row>
    <row r="6135" spans="1:25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9" t="str">
        <f>VLOOKUP(Таблица1[[#This Row],[Region]],Таблица5[],2,FALSE)</f>
        <v>Anna Andreadi</v>
      </c>
      <c r="W6135" s="19" t="str">
        <f>IFERROR(VLOOKUP(Таблица1[[#This Row],[Order ID]],Таблица4[],2,FALSE),"")</f>
        <v/>
      </c>
      <c r="X6135" s="19">
        <f>NOT(IFERROR(VLOOKUP(Таблица1[[#This Row],[Order ID]],Таблица4[],2,FALSE),0))*1</f>
        <v>1</v>
      </c>
      <c r="Y6135" s="19">
        <f>IF(SUMPRODUCT(($F$2:$F6135=F6135)*1)&gt;1,0,1)</f>
        <v>1</v>
      </c>
    </row>
    <row r="6136" spans="1:25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9" t="str">
        <f>VLOOKUP(Таблица1[[#This Row],[Region]],Таблица5[],2,FALSE)</f>
        <v>Anna Andreadi</v>
      </c>
      <c r="W6136" s="19" t="str">
        <f>IFERROR(VLOOKUP(Таблица1[[#This Row],[Order ID]],Таблица4[],2,FALSE),"")</f>
        <v/>
      </c>
      <c r="X6136" s="19">
        <f>NOT(IFERROR(VLOOKUP(Таблица1[[#This Row],[Order ID]],Таблица4[],2,FALSE),0))*1</f>
        <v>1</v>
      </c>
      <c r="Y6136" s="19">
        <f>IF(SUMPRODUCT(($F$2:$F6136=F6136)*1)&gt;1,0,1)</f>
        <v>0</v>
      </c>
    </row>
    <row r="6137" spans="1:25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9" t="str">
        <f>VLOOKUP(Таблица1[[#This Row],[Region]],Таблица5[],2,FALSE)</f>
        <v>Kelly Williams</v>
      </c>
      <c r="W6137" s="19" t="str">
        <f>IFERROR(VLOOKUP(Таблица1[[#This Row],[Order ID]],Таблица4[],2,FALSE),"")</f>
        <v/>
      </c>
      <c r="X6137" s="19">
        <f>NOT(IFERROR(VLOOKUP(Таблица1[[#This Row],[Order ID]],Таблица4[],2,FALSE),0))*1</f>
        <v>1</v>
      </c>
      <c r="Y6137" s="19">
        <f>IF(SUMPRODUCT(($F$2:$F6137=F6137)*1)&gt;1,0,1)</f>
        <v>0</v>
      </c>
    </row>
    <row r="6138" spans="1:25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9" t="str">
        <f>VLOOKUP(Таблица1[[#This Row],[Region]],Таблица5[],2,FALSE)</f>
        <v>Kelly Williams</v>
      </c>
      <c r="W6138" s="19" t="str">
        <f>IFERROR(VLOOKUP(Таблица1[[#This Row],[Order ID]],Таблица4[],2,FALSE),"")</f>
        <v/>
      </c>
      <c r="X6138" s="19">
        <f>NOT(IFERROR(VLOOKUP(Таблица1[[#This Row],[Order ID]],Таблица4[],2,FALSE),0))*1</f>
        <v>1</v>
      </c>
      <c r="Y6138" s="19">
        <f>IF(SUMPRODUCT(($F$2:$F6138=F6138)*1)&gt;1,0,1)</f>
        <v>0</v>
      </c>
    </row>
    <row r="6139" spans="1:25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9" t="str">
        <f>VLOOKUP(Таблица1[[#This Row],[Region]],Таблица5[],2,FALSE)</f>
        <v>Cassandra Brandow</v>
      </c>
      <c r="W6139" s="19" t="str">
        <f>IFERROR(VLOOKUP(Таблица1[[#This Row],[Order ID]],Таблица4[],2,FALSE),"")</f>
        <v/>
      </c>
      <c r="X6139" s="19">
        <f>NOT(IFERROR(VLOOKUP(Таблица1[[#This Row],[Order ID]],Таблица4[],2,FALSE),0))*1</f>
        <v>1</v>
      </c>
      <c r="Y6139" s="19">
        <f>IF(SUMPRODUCT(($F$2:$F6139=F6139)*1)&gt;1,0,1)</f>
        <v>0</v>
      </c>
    </row>
    <row r="6140" spans="1:25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9" t="str">
        <f>VLOOKUP(Таблица1[[#This Row],[Region]],Таблица5[],2,FALSE)</f>
        <v>Anna Andreadi</v>
      </c>
      <c r="W6140" s="19" t="str">
        <f>IFERROR(VLOOKUP(Таблица1[[#This Row],[Order ID]],Таблица4[],2,FALSE),"")</f>
        <v/>
      </c>
      <c r="X6140" s="19">
        <f>NOT(IFERROR(VLOOKUP(Таблица1[[#This Row],[Order ID]],Таблица4[],2,FALSE),0))*1</f>
        <v>1</v>
      </c>
      <c r="Y6140" s="19">
        <f>IF(SUMPRODUCT(($F$2:$F6140=F6140)*1)&gt;1,0,1)</f>
        <v>0</v>
      </c>
    </row>
    <row r="6141" spans="1:25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9" t="str">
        <f>VLOOKUP(Таблица1[[#This Row],[Region]],Таблица5[],2,FALSE)</f>
        <v>Anna Andreadi</v>
      </c>
      <c r="W6141" s="19" t="str">
        <f>IFERROR(VLOOKUP(Таблица1[[#This Row],[Order ID]],Таблица4[],2,FALSE),"")</f>
        <v/>
      </c>
      <c r="X6141" s="19">
        <f>NOT(IFERROR(VLOOKUP(Таблица1[[#This Row],[Order ID]],Таблица4[],2,FALSE),0))*1</f>
        <v>1</v>
      </c>
      <c r="Y6141" s="19">
        <f>IF(SUMPRODUCT(($F$2:$F6141=F6141)*1)&gt;1,0,1)</f>
        <v>0</v>
      </c>
    </row>
    <row r="6142" spans="1:25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9" t="str">
        <f>VLOOKUP(Таблица1[[#This Row],[Region]],Таблица5[],2,FALSE)</f>
        <v>Chuck Magee</v>
      </c>
      <c r="W6142" s="19" t="str">
        <f>IFERROR(VLOOKUP(Таблица1[[#This Row],[Order ID]],Таблица4[],2,FALSE),"")</f>
        <v/>
      </c>
      <c r="X6142" s="19">
        <f>NOT(IFERROR(VLOOKUP(Таблица1[[#This Row],[Order ID]],Таблица4[],2,FALSE),0))*1</f>
        <v>1</v>
      </c>
      <c r="Y6142" s="19">
        <f>IF(SUMPRODUCT(($F$2:$F6142=F6142)*1)&gt;1,0,1)</f>
        <v>0</v>
      </c>
    </row>
    <row r="6143" spans="1:25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9" t="str">
        <f>VLOOKUP(Таблица1[[#This Row],[Region]],Таблица5[],2,FALSE)</f>
        <v>Chuck Magee</v>
      </c>
      <c r="W6143" s="19" t="str">
        <f>IFERROR(VLOOKUP(Таблица1[[#This Row],[Order ID]],Таблица4[],2,FALSE),"")</f>
        <v/>
      </c>
      <c r="X6143" s="19">
        <f>NOT(IFERROR(VLOOKUP(Таблица1[[#This Row],[Order ID]],Таблица4[],2,FALSE),0))*1</f>
        <v>1</v>
      </c>
      <c r="Y6143" s="19">
        <f>IF(SUMPRODUCT(($F$2:$F6143=F6143)*1)&gt;1,0,1)</f>
        <v>0</v>
      </c>
    </row>
    <row r="6144" spans="1:25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9" t="str">
        <f>VLOOKUP(Таблица1[[#This Row],[Region]],Таблица5[],2,FALSE)</f>
        <v>Chuck Magee</v>
      </c>
      <c r="W6144" s="19" t="str">
        <f>IFERROR(VLOOKUP(Таблица1[[#This Row],[Order ID]],Таблица4[],2,FALSE),"")</f>
        <v/>
      </c>
      <c r="X6144" s="19">
        <f>NOT(IFERROR(VLOOKUP(Таблица1[[#This Row],[Order ID]],Таблица4[],2,FALSE),0))*1</f>
        <v>1</v>
      </c>
      <c r="Y6144" s="19">
        <f>IF(SUMPRODUCT(($F$2:$F6144=F6144)*1)&gt;1,0,1)</f>
        <v>0</v>
      </c>
    </row>
    <row r="6145" spans="1:25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9" t="str">
        <f>VLOOKUP(Таблица1[[#This Row],[Region]],Таблица5[],2,FALSE)</f>
        <v>Chuck Magee</v>
      </c>
      <c r="W6145" s="19" t="str">
        <f>IFERROR(VLOOKUP(Таблица1[[#This Row],[Order ID]],Таблица4[],2,FALSE),"")</f>
        <v/>
      </c>
      <c r="X6145" s="19">
        <f>NOT(IFERROR(VLOOKUP(Таблица1[[#This Row],[Order ID]],Таблица4[],2,FALSE),0))*1</f>
        <v>1</v>
      </c>
      <c r="Y6145" s="19">
        <f>IF(SUMPRODUCT(($F$2:$F6145=F6145)*1)&gt;1,0,1)</f>
        <v>0</v>
      </c>
    </row>
    <row r="6146" spans="1:25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9" t="str">
        <f>VLOOKUP(Таблица1[[#This Row],[Region]],Таблица5[],2,FALSE)</f>
        <v>Kelly Williams</v>
      </c>
      <c r="W6146" s="19" t="str">
        <f>IFERROR(VLOOKUP(Таблица1[[#This Row],[Order ID]],Таблица4[],2,FALSE),"")</f>
        <v/>
      </c>
      <c r="X6146" s="19">
        <f>NOT(IFERROR(VLOOKUP(Таблица1[[#This Row],[Order ID]],Таблица4[],2,FALSE),0))*1</f>
        <v>1</v>
      </c>
      <c r="Y6146" s="19">
        <f>IF(SUMPRODUCT(($F$2:$F6146=F6146)*1)&gt;1,0,1)</f>
        <v>0</v>
      </c>
    </row>
    <row r="6147" spans="1:25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9" t="str">
        <f>VLOOKUP(Таблица1[[#This Row],[Region]],Таблица5[],2,FALSE)</f>
        <v>Anna Andreadi</v>
      </c>
      <c r="W6147" s="19" t="str">
        <f>IFERROR(VLOOKUP(Таблица1[[#This Row],[Order ID]],Таблица4[],2,FALSE),"")</f>
        <v/>
      </c>
      <c r="X6147" s="19">
        <f>NOT(IFERROR(VLOOKUP(Таблица1[[#This Row],[Order ID]],Таблица4[],2,FALSE),0))*1</f>
        <v>1</v>
      </c>
      <c r="Y6147" s="19">
        <f>IF(SUMPRODUCT(($F$2:$F6147=F6147)*1)&gt;1,0,1)</f>
        <v>0</v>
      </c>
    </row>
    <row r="6148" spans="1:25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9" t="str">
        <f>VLOOKUP(Таблица1[[#This Row],[Region]],Таблица5[],2,FALSE)</f>
        <v>Anna Andreadi</v>
      </c>
      <c r="W6148" s="19" t="str">
        <f>IFERROR(VLOOKUP(Таблица1[[#This Row],[Order ID]],Таблица4[],2,FALSE),"")</f>
        <v/>
      </c>
      <c r="X6148" s="19">
        <f>NOT(IFERROR(VLOOKUP(Таблица1[[#This Row],[Order ID]],Таблица4[],2,FALSE),0))*1</f>
        <v>1</v>
      </c>
      <c r="Y6148" s="19">
        <f>IF(SUMPRODUCT(($F$2:$F6148=F6148)*1)&gt;1,0,1)</f>
        <v>0</v>
      </c>
    </row>
    <row r="6149" spans="1:25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9" t="str">
        <f>VLOOKUP(Таблица1[[#This Row],[Region]],Таблица5[],2,FALSE)</f>
        <v>Anna Andreadi</v>
      </c>
      <c r="W6149" s="19" t="str">
        <f>IFERROR(VLOOKUP(Таблица1[[#This Row],[Order ID]],Таблица4[],2,FALSE),"")</f>
        <v/>
      </c>
      <c r="X6149" s="19">
        <f>NOT(IFERROR(VLOOKUP(Таблица1[[#This Row],[Order ID]],Таблица4[],2,FALSE),0))*1</f>
        <v>1</v>
      </c>
      <c r="Y6149" s="19">
        <f>IF(SUMPRODUCT(($F$2:$F6149=F6149)*1)&gt;1,0,1)</f>
        <v>0</v>
      </c>
    </row>
    <row r="6150" spans="1:25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9" t="str">
        <f>VLOOKUP(Таблица1[[#This Row],[Region]],Таблица5[],2,FALSE)</f>
        <v>Anna Andreadi</v>
      </c>
      <c r="W6150" s="19" t="str">
        <f>IFERROR(VLOOKUP(Таблица1[[#This Row],[Order ID]],Таблица4[],2,FALSE),"")</f>
        <v/>
      </c>
      <c r="X6150" s="19">
        <f>NOT(IFERROR(VLOOKUP(Таблица1[[#This Row],[Order ID]],Таблица4[],2,FALSE),0))*1</f>
        <v>1</v>
      </c>
      <c r="Y6150" s="19">
        <f>IF(SUMPRODUCT(($F$2:$F6150=F6150)*1)&gt;1,0,1)</f>
        <v>0</v>
      </c>
    </row>
    <row r="6151" spans="1:25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9" t="str">
        <f>VLOOKUP(Таблица1[[#This Row],[Region]],Таблица5[],2,FALSE)</f>
        <v>Anna Andreadi</v>
      </c>
      <c r="W6151" s="19" t="str">
        <f>IFERROR(VLOOKUP(Таблица1[[#This Row],[Order ID]],Таблица4[],2,FALSE),"")</f>
        <v/>
      </c>
      <c r="X6151" s="19">
        <f>NOT(IFERROR(VLOOKUP(Таблица1[[#This Row],[Order ID]],Таблица4[],2,FALSE),0))*1</f>
        <v>1</v>
      </c>
      <c r="Y6151" s="19">
        <f>IF(SUMPRODUCT(($F$2:$F6151=F6151)*1)&gt;1,0,1)</f>
        <v>0</v>
      </c>
    </row>
    <row r="6152" spans="1:25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9" t="str">
        <f>VLOOKUP(Таблица1[[#This Row],[Region]],Таблица5[],2,FALSE)</f>
        <v>Cassandra Brandow</v>
      </c>
      <c r="W6152" s="19" t="str">
        <f>IFERROR(VLOOKUP(Таблица1[[#This Row],[Order ID]],Таблица4[],2,FALSE),"")</f>
        <v/>
      </c>
      <c r="X6152" s="19">
        <f>NOT(IFERROR(VLOOKUP(Таблица1[[#This Row],[Order ID]],Таблица4[],2,FALSE),0))*1</f>
        <v>1</v>
      </c>
      <c r="Y6152" s="19">
        <f>IF(SUMPRODUCT(($F$2:$F6152=F6152)*1)&gt;1,0,1)</f>
        <v>0</v>
      </c>
    </row>
    <row r="6153" spans="1:25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9" t="str">
        <f>VLOOKUP(Таблица1[[#This Row],[Region]],Таблица5[],2,FALSE)</f>
        <v>Anna Andreadi</v>
      </c>
      <c r="W6153" s="19">
        <f>IFERROR(VLOOKUP(Таблица1[[#This Row],[Order ID]],Таблица4[],2,FALSE),"")</f>
        <v>1</v>
      </c>
      <c r="X6153" s="19">
        <f>NOT(IFERROR(VLOOKUP(Таблица1[[#This Row],[Order ID]],Таблица4[],2,FALSE),0))*1</f>
        <v>0</v>
      </c>
      <c r="Y6153" s="19">
        <f>IF(SUMPRODUCT(($F$2:$F6153=F6153)*1)&gt;1,0,1)</f>
        <v>0</v>
      </c>
    </row>
    <row r="6154" spans="1:25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9" t="str">
        <f>VLOOKUP(Таблица1[[#This Row],[Region]],Таблица5[],2,FALSE)</f>
        <v>Anna Andreadi</v>
      </c>
      <c r="W6154" s="19" t="str">
        <f>IFERROR(VLOOKUP(Таблица1[[#This Row],[Order ID]],Таблица4[],2,FALSE),"")</f>
        <v/>
      </c>
      <c r="X6154" s="19">
        <f>NOT(IFERROR(VLOOKUP(Таблица1[[#This Row],[Order ID]],Таблица4[],2,FALSE),0))*1</f>
        <v>1</v>
      </c>
      <c r="Y6154" s="19">
        <f>IF(SUMPRODUCT(($F$2:$F6154=F6154)*1)&gt;1,0,1)</f>
        <v>0</v>
      </c>
    </row>
    <row r="6155" spans="1:25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9" t="str">
        <f>VLOOKUP(Таблица1[[#This Row],[Region]],Таблица5[],2,FALSE)</f>
        <v>Chuck Magee</v>
      </c>
      <c r="W6155" s="19" t="str">
        <f>IFERROR(VLOOKUP(Таблица1[[#This Row],[Order ID]],Таблица4[],2,FALSE),"")</f>
        <v/>
      </c>
      <c r="X6155" s="19">
        <f>NOT(IFERROR(VLOOKUP(Таблица1[[#This Row],[Order ID]],Таблица4[],2,FALSE),0))*1</f>
        <v>1</v>
      </c>
      <c r="Y6155" s="19">
        <f>IF(SUMPRODUCT(($F$2:$F6155=F6155)*1)&gt;1,0,1)</f>
        <v>0</v>
      </c>
    </row>
    <row r="6156" spans="1:25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9" t="str">
        <f>VLOOKUP(Таблица1[[#This Row],[Region]],Таблица5[],2,FALSE)</f>
        <v>Chuck Magee</v>
      </c>
      <c r="W6156" s="19" t="str">
        <f>IFERROR(VLOOKUP(Таблица1[[#This Row],[Order ID]],Таблица4[],2,FALSE),"")</f>
        <v/>
      </c>
      <c r="X6156" s="19">
        <f>NOT(IFERROR(VLOOKUP(Таблица1[[#This Row],[Order ID]],Таблица4[],2,FALSE),0))*1</f>
        <v>1</v>
      </c>
      <c r="Y6156" s="19">
        <f>IF(SUMPRODUCT(($F$2:$F6156=F6156)*1)&gt;1,0,1)</f>
        <v>0</v>
      </c>
    </row>
    <row r="6157" spans="1:25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9" t="str">
        <f>VLOOKUP(Таблица1[[#This Row],[Region]],Таблица5[],2,FALSE)</f>
        <v>Chuck Magee</v>
      </c>
      <c r="W6157" s="19" t="str">
        <f>IFERROR(VLOOKUP(Таблица1[[#This Row],[Order ID]],Таблица4[],2,FALSE),"")</f>
        <v/>
      </c>
      <c r="X6157" s="19">
        <f>NOT(IFERROR(VLOOKUP(Таблица1[[#This Row],[Order ID]],Таблица4[],2,FALSE),0))*1</f>
        <v>1</v>
      </c>
      <c r="Y6157" s="19">
        <f>IF(SUMPRODUCT(($F$2:$F6157=F6157)*1)&gt;1,0,1)</f>
        <v>0</v>
      </c>
    </row>
    <row r="6158" spans="1:25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9" t="str">
        <f>VLOOKUP(Таблица1[[#This Row],[Region]],Таблица5[],2,FALSE)</f>
        <v>Chuck Magee</v>
      </c>
      <c r="W6158" s="19" t="str">
        <f>IFERROR(VLOOKUP(Таблица1[[#This Row],[Order ID]],Таблица4[],2,FALSE),"")</f>
        <v/>
      </c>
      <c r="X6158" s="19">
        <f>NOT(IFERROR(VLOOKUP(Таблица1[[#This Row],[Order ID]],Таблица4[],2,FALSE),0))*1</f>
        <v>1</v>
      </c>
      <c r="Y6158" s="19">
        <f>IF(SUMPRODUCT(($F$2:$F6158=F6158)*1)&gt;1,0,1)</f>
        <v>0</v>
      </c>
    </row>
    <row r="6159" spans="1:25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9" t="str">
        <f>VLOOKUP(Таблица1[[#This Row],[Region]],Таблица5[],2,FALSE)</f>
        <v>Kelly Williams</v>
      </c>
      <c r="W6159" s="19" t="str">
        <f>IFERROR(VLOOKUP(Таблица1[[#This Row],[Order ID]],Таблица4[],2,FALSE),"")</f>
        <v/>
      </c>
      <c r="X6159" s="19">
        <f>NOT(IFERROR(VLOOKUP(Таблица1[[#This Row],[Order ID]],Таблица4[],2,FALSE),0))*1</f>
        <v>1</v>
      </c>
      <c r="Y6159" s="19">
        <f>IF(SUMPRODUCT(($F$2:$F6159=F6159)*1)&gt;1,0,1)</f>
        <v>0</v>
      </c>
    </row>
    <row r="6160" spans="1:25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9" t="str">
        <f>VLOOKUP(Таблица1[[#This Row],[Region]],Таблица5[],2,FALSE)</f>
        <v>Kelly Williams</v>
      </c>
      <c r="W6160" s="19" t="str">
        <f>IFERROR(VLOOKUP(Таблица1[[#This Row],[Order ID]],Таблица4[],2,FALSE),"")</f>
        <v/>
      </c>
      <c r="X6160" s="19">
        <f>NOT(IFERROR(VLOOKUP(Таблица1[[#This Row],[Order ID]],Таблица4[],2,FALSE),0))*1</f>
        <v>1</v>
      </c>
      <c r="Y6160" s="19">
        <f>IF(SUMPRODUCT(($F$2:$F6160=F6160)*1)&gt;1,0,1)</f>
        <v>0</v>
      </c>
    </row>
    <row r="6161" spans="1:25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9" t="str">
        <f>VLOOKUP(Таблица1[[#This Row],[Region]],Таблица5[],2,FALSE)</f>
        <v>Anna Andreadi</v>
      </c>
      <c r="W6161" s="19" t="str">
        <f>IFERROR(VLOOKUP(Таблица1[[#This Row],[Order ID]],Таблица4[],2,FALSE),"")</f>
        <v/>
      </c>
      <c r="X6161" s="19">
        <f>NOT(IFERROR(VLOOKUP(Таблица1[[#This Row],[Order ID]],Таблица4[],2,FALSE),0))*1</f>
        <v>1</v>
      </c>
      <c r="Y6161" s="19">
        <f>IF(SUMPRODUCT(($F$2:$F6161=F6161)*1)&gt;1,0,1)</f>
        <v>0</v>
      </c>
    </row>
    <row r="6162" spans="1:25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9" t="str">
        <f>VLOOKUP(Таблица1[[#This Row],[Region]],Таблица5[],2,FALSE)</f>
        <v>Cassandra Brandow</v>
      </c>
      <c r="W6162" s="19" t="str">
        <f>IFERROR(VLOOKUP(Таблица1[[#This Row],[Order ID]],Таблица4[],2,FALSE),"")</f>
        <v/>
      </c>
      <c r="X6162" s="19">
        <f>NOT(IFERROR(VLOOKUP(Таблица1[[#This Row],[Order ID]],Таблица4[],2,FALSE),0))*1</f>
        <v>1</v>
      </c>
      <c r="Y6162" s="19">
        <f>IF(SUMPRODUCT(($F$2:$F6162=F6162)*1)&gt;1,0,1)</f>
        <v>0</v>
      </c>
    </row>
    <row r="6163" spans="1:25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9" t="str">
        <f>VLOOKUP(Таблица1[[#This Row],[Region]],Таблица5[],2,FALSE)</f>
        <v>Cassandra Brandow</v>
      </c>
      <c r="W6163" s="19" t="str">
        <f>IFERROR(VLOOKUP(Таблица1[[#This Row],[Order ID]],Таблица4[],2,FALSE),"")</f>
        <v/>
      </c>
      <c r="X6163" s="19">
        <f>NOT(IFERROR(VLOOKUP(Таблица1[[#This Row],[Order ID]],Таблица4[],2,FALSE),0))*1</f>
        <v>1</v>
      </c>
      <c r="Y6163" s="19">
        <f>IF(SUMPRODUCT(($F$2:$F6163=F6163)*1)&gt;1,0,1)</f>
        <v>0</v>
      </c>
    </row>
    <row r="6164" spans="1:25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9" t="str">
        <f>VLOOKUP(Таблица1[[#This Row],[Region]],Таблица5[],2,FALSE)</f>
        <v>Cassandra Brandow</v>
      </c>
      <c r="W6164" s="19" t="str">
        <f>IFERROR(VLOOKUP(Таблица1[[#This Row],[Order ID]],Таблица4[],2,FALSE),"")</f>
        <v/>
      </c>
      <c r="X6164" s="19">
        <f>NOT(IFERROR(VLOOKUP(Таблица1[[#This Row],[Order ID]],Таблица4[],2,FALSE),0))*1</f>
        <v>1</v>
      </c>
      <c r="Y6164" s="19">
        <f>IF(SUMPRODUCT(($F$2:$F6164=F6164)*1)&gt;1,0,1)</f>
        <v>0</v>
      </c>
    </row>
    <row r="6165" spans="1:25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9" t="str">
        <f>VLOOKUP(Таблица1[[#This Row],[Region]],Таблица5[],2,FALSE)</f>
        <v>Cassandra Brandow</v>
      </c>
      <c r="W6165" s="19" t="str">
        <f>IFERROR(VLOOKUP(Таблица1[[#This Row],[Order ID]],Таблица4[],2,FALSE),"")</f>
        <v/>
      </c>
      <c r="X6165" s="19">
        <f>NOT(IFERROR(VLOOKUP(Таблица1[[#This Row],[Order ID]],Таблица4[],2,FALSE),0))*1</f>
        <v>1</v>
      </c>
      <c r="Y6165" s="19">
        <f>IF(SUMPRODUCT(($F$2:$F6165=F6165)*1)&gt;1,0,1)</f>
        <v>0</v>
      </c>
    </row>
    <row r="6166" spans="1:25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9" t="str">
        <f>VLOOKUP(Таблица1[[#This Row],[Region]],Таблица5[],2,FALSE)</f>
        <v>Cassandra Brandow</v>
      </c>
      <c r="W6166" s="19" t="str">
        <f>IFERROR(VLOOKUP(Таблица1[[#This Row],[Order ID]],Таблица4[],2,FALSE),"")</f>
        <v/>
      </c>
      <c r="X6166" s="19">
        <f>NOT(IFERROR(VLOOKUP(Таблица1[[#This Row],[Order ID]],Таблица4[],2,FALSE),0))*1</f>
        <v>1</v>
      </c>
      <c r="Y6166" s="19">
        <f>IF(SUMPRODUCT(($F$2:$F6166=F6166)*1)&gt;1,0,1)</f>
        <v>0</v>
      </c>
    </row>
    <row r="6167" spans="1:25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9" t="str">
        <f>VLOOKUP(Таблица1[[#This Row],[Region]],Таблица5[],2,FALSE)</f>
        <v>Cassandra Brandow</v>
      </c>
      <c r="W6167" s="19" t="str">
        <f>IFERROR(VLOOKUP(Таблица1[[#This Row],[Order ID]],Таблица4[],2,FALSE),"")</f>
        <v/>
      </c>
      <c r="X6167" s="19">
        <f>NOT(IFERROR(VLOOKUP(Таблица1[[#This Row],[Order ID]],Таблица4[],2,FALSE),0))*1</f>
        <v>1</v>
      </c>
      <c r="Y6167" s="19">
        <f>IF(SUMPRODUCT(($F$2:$F6167=F6167)*1)&gt;1,0,1)</f>
        <v>0</v>
      </c>
    </row>
    <row r="6168" spans="1:25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9" t="str">
        <f>VLOOKUP(Таблица1[[#This Row],[Region]],Таблица5[],2,FALSE)</f>
        <v>Cassandra Brandow</v>
      </c>
      <c r="W6168" s="19" t="str">
        <f>IFERROR(VLOOKUP(Таблица1[[#This Row],[Order ID]],Таблица4[],2,FALSE),"")</f>
        <v/>
      </c>
      <c r="X6168" s="19">
        <f>NOT(IFERROR(VLOOKUP(Таблица1[[#This Row],[Order ID]],Таблица4[],2,FALSE),0))*1</f>
        <v>1</v>
      </c>
      <c r="Y6168" s="19">
        <f>IF(SUMPRODUCT(($F$2:$F6168=F6168)*1)&gt;1,0,1)</f>
        <v>0</v>
      </c>
    </row>
    <row r="6169" spans="1:25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9" t="str">
        <f>VLOOKUP(Таблица1[[#This Row],[Region]],Таблица5[],2,FALSE)</f>
        <v>Kelly Williams</v>
      </c>
      <c r="W6169" s="19" t="str">
        <f>IFERROR(VLOOKUP(Таблица1[[#This Row],[Order ID]],Таблица4[],2,FALSE),"")</f>
        <v/>
      </c>
      <c r="X6169" s="19">
        <f>NOT(IFERROR(VLOOKUP(Таблица1[[#This Row],[Order ID]],Таблица4[],2,FALSE),0))*1</f>
        <v>1</v>
      </c>
      <c r="Y6169" s="19">
        <f>IF(SUMPRODUCT(($F$2:$F6169=F6169)*1)&gt;1,0,1)</f>
        <v>0</v>
      </c>
    </row>
    <row r="6170" spans="1:25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9" t="str">
        <f>VLOOKUP(Таблица1[[#This Row],[Region]],Таблица5[],2,FALSE)</f>
        <v>Anna Andreadi</v>
      </c>
      <c r="W6170" s="19" t="str">
        <f>IFERROR(VLOOKUP(Таблица1[[#This Row],[Order ID]],Таблица4[],2,FALSE),"")</f>
        <v/>
      </c>
      <c r="X6170" s="19">
        <f>NOT(IFERROR(VLOOKUP(Таблица1[[#This Row],[Order ID]],Таблица4[],2,FALSE),0))*1</f>
        <v>1</v>
      </c>
      <c r="Y6170" s="19">
        <f>IF(SUMPRODUCT(($F$2:$F6170=F6170)*1)&gt;1,0,1)</f>
        <v>0</v>
      </c>
    </row>
    <row r="6171" spans="1:25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9" t="str">
        <f>VLOOKUP(Таблица1[[#This Row],[Region]],Таблица5[],2,FALSE)</f>
        <v>Cassandra Brandow</v>
      </c>
      <c r="W6171" s="19" t="str">
        <f>IFERROR(VLOOKUP(Таблица1[[#This Row],[Order ID]],Таблица4[],2,FALSE),"")</f>
        <v/>
      </c>
      <c r="X6171" s="19">
        <f>NOT(IFERROR(VLOOKUP(Таблица1[[#This Row],[Order ID]],Таблица4[],2,FALSE),0))*1</f>
        <v>1</v>
      </c>
      <c r="Y6171" s="19">
        <f>IF(SUMPRODUCT(($F$2:$F6171=F6171)*1)&gt;1,0,1)</f>
        <v>0</v>
      </c>
    </row>
    <row r="6172" spans="1:25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9" t="str">
        <f>VLOOKUP(Таблица1[[#This Row],[Region]],Таблица5[],2,FALSE)</f>
        <v>Chuck Magee</v>
      </c>
      <c r="W6172" s="19" t="str">
        <f>IFERROR(VLOOKUP(Таблица1[[#This Row],[Order ID]],Таблица4[],2,FALSE),"")</f>
        <v/>
      </c>
      <c r="X6172" s="19">
        <f>NOT(IFERROR(VLOOKUP(Таблица1[[#This Row],[Order ID]],Таблица4[],2,FALSE),0))*1</f>
        <v>1</v>
      </c>
      <c r="Y6172" s="19">
        <f>IF(SUMPRODUCT(($F$2:$F6172=F6172)*1)&gt;1,0,1)</f>
        <v>1</v>
      </c>
    </row>
    <row r="6173" spans="1:25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9" t="str">
        <f>VLOOKUP(Таблица1[[#This Row],[Region]],Таблица5[],2,FALSE)</f>
        <v>Chuck Magee</v>
      </c>
      <c r="W6173" s="19" t="str">
        <f>IFERROR(VLOOKUP(Таблица1[[#This Row],[Order ID]],Таблица4[],2,FALSE),"")</f>
        <v/>
      </c>
      <c r="X6173" s="19">
        <f>NOT(IFERROR(VLOOKUP(Таблица1[[#This Row],[Order ID]],Таблица4[],2,FALSE),0))*1</f>
        <v>1</v>
      </c>
      <c r="Y6173" s="19">
        <f>IF(SUMPRODUCT(($F$2:$F6173=F6173)*1)&gt;1,0,1)</f>
        <v>0</v>
      </c>
    </row>
    <row r="6174" spans="1:25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9" t="str">
        <f>VLOOKUP(Таблица1[[#This Row],[Region]],Таблица5[],2,FALSE)</f>
        <v>Kelly Williams</v>
      </c>
      <c r="W6174" s="19" t="str">
        <f>IFERROR(VLOOKUP(Таблица1[[#This Row],[Order ID]],Таблица4[],2,FALSE),"")</f>
        <v/>
      </c>
      <c r="X6174" s="19">
        <f>NOT(IFERROR(VLOOKUP(Таблица1[[#This Row],[Order ID]],Таблица4[],2,FALSE),0))*1</f>
        <v>1</v>
      </c>
      <c r="Y6174" s="19">
        <f>IF(SUMPRODUCT(($F$2:$F6174=F6174)*1)&gt;1,0,1)</f>
        <v>0</v>
      </c>
    </row>
    <row r="6175" spans="1:25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9" t="str">
        <f>VLOOKUP(Таблица1[[#This Row],[Region]],Таблица5[],2,FALSE)</f>
        <v>Kelly Williams</v>
      </c>
      <c r="W6175" s="19" t="str">
        <f>IFERROR(VLOOKUP(Таблица1[[#This Row],[Order ID]],Таблица4[],2,FALSE),"")</f>
        <v/>
      </c>
      <c r="X6175" s="19">
        <f>NOT(IFERROR(VLOOKUP(Таблица1[[#This Row],[Order ID]],Таблица4[],2,FALSE),0))*1</f>
        <v>1</v>
      </c>
      <c r="Y6175" s="19">
        <f>IF(SUMPRODUCT(($F$2:$F6175=F6175)*1)&gt;1,0,1)</f>
        <v>0</v>
      </c>
    </row>
    <row r="6176" spans="1:25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9" t="str">
        <f>VLOOKUP(Таблица1[[#This Row],[Region]],Таблица5[],2,FALSE)</f>
        <v>Kelly Williams</v>
      </c>
      <c r="W6176" s="19" t="str">
        <f>IFERROR(VLOOKUP(Таблица1[[#This Row],[Order ID]],Таблица4[],2,FALSE),"")</f>
        <v/>
      </c>
      <c r="X6176" s="19">
        <f>NOT(IFERROR(VLOOKUP(Таблица1[[#This Row],[Order ID]],Таблица4[],2,FALSE),0))*1</f>
        <v>1</v>
      </c>
      <c r="Y6176" s="19">
        <f>IF(SUMPRODUCT(($F$2:$F6176=F6176)*1)&gt;1,0,1)</f>
        <v>0</v>
      </c>
    </row>
    <row r="6177" spans="1:25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9" t="str">
        <f>VLOOKUP(Таблица1[[#This Row],[Region]],Таблица5[],2,FALSE)</f>
        <v>Cassandra Brandow</v>
      </c>
      <c r="W6177" s="19" t="str">
        <f>IFERROR(VLOOKUP(Таблица1[[#This Row],[Order ID]],Таблица4[],2,FALSE),"")</f>
        <v/>
      </c>
      <c r="X6177" s="19">
        <f>NOT(IFERROR(VLOOKUP(Таблица1[[#This Row],[Order ID]],Таблица4[],2,FALSE),0))*1</f>
        <v>1</v>
      </c>
      <c r="Y6177" s="19">
        <f>IF(SUMPRODUCT(($F$2:$F6177=F6177)*1)&gt;1,0,1)</f>
        <v>0</v>
      </c>
    </row>
    <row r="6178" spans="1:25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9" t="str">
        <f>VLOOKUP(Таблица1[[#This Row],[Region]],Таблица5[],2,FALSE)</f>
        <v>Cassandra Brandow</v>
      </c>
      <c r="W6178" s="19" t="str">
        <f>IFERROR(VLOOKUP(Таблица1[[#This Row],[Order ID]],Таблица4[],2,FALSE),"")</f>
        <v/>
      </c>
      <c r="X6178" s="19">
        <f>NOT(IFERROR(VLOOKUP(Таблица1[[#This Row],[Order ID]],Таблица4[],2,FALSE),0))*1</f>
        <v>1</v>
      </c>
      <c r="Y6178" s="19">
        <f>IF(SUMPRODUCT(($F$2:$F6178=F6178)*1)&gt;1,0,1)</f>
        <v>0</v>
      </c>
    </row>
    <row r="6179" spans="1:25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9" t="str">
        <f>VLOOKUP(Таблица1[[#This Row],[Region]],Таблица5[],2,FALSE)</f>
        <v>Cassandra Brandow</v>
      </c>
      <c r="W6179" s="19" t="str">
        <f>IFERROR(VLOOKUP(Таблица1[[#This Row],[Order ID]],Таблица4[],2,FALSE),"")</f>
        <v/>
      </c>
      <c r="X6179" s="19">
        <f>NOT(IFERROR(VLOOKUP(Таблица1[[#This Row],[Order ID]],Таблица4[],2,FALSE),0))*1</f>
        <v>1</v>
      </c>
      <c r="Y6179" s="19">
        <f>IF(SUMPRODUCT(($F$2:$F6179=F6179)*1)&gt;1,0,1)</f>
        <v>0</v>
      </c>
    </row>
    <row r="6180" spans="1:25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9" t="str">
        <f>VLOOKUP(Таблица1[[#This Row],[Region]],Таблица5[],2,FALSE)</f>
        <v>Cassandra Brandow</v>
      </c>
      <c r="W6180" s="19" t="str">
        <f>IFERROR(VLOOKUP(Таблица1[[#This Row],[Order ID]],Таблица4[],2,FALSE),"")</f>
        <v/>
      </c>
      <c r="X6180" s="19">
        <f>NOT(IFERROR(VLOOKUP(Таблица1[[#This Row],[Order ID]],Таблица4[],2,FALSE),0))*1</f>
        <v>1</v>
      </c>
      <c r="Y6180" s="19">
        <f>IF(SUMPRODUCT(($F$2:$F6180=F6180)*1)&gt;1,0,1)</f>
        <v>0</v>
      </c>
    </row>
    <row r="6181" spans="1:25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9" t="str">
        <f>VLOOKUP(Таблица1[[#This Row],[Region]],Таблица5[],2,FALSE)</f>
        <v>Cassandra Brandow</v>
      </c>
      <c r="W6181" s="19" t="str">
        <f>IFERROR(VLOOKUP(Таблица1[[#This Row],[Order ID]],Таблица4[],2,FALSE),"")</f>
        <v/>
      </c>
      <c r="X6181" s="19">
        <f>NOT(IFERROR(VLOOKUP(Таблица1[[#This Row],[Order ID]],Таблица4[],2,FALSE),0))*1</f>
        <v>1</v>
      </c>
      <c r="Y6181" s="19">
        <f>IF(SUMPRODUCT(($F$2:$F6181=F6181)*1)&gt;1,0,1)</f>
        <v>0</v>
      </c>
    </row>
    <row r="6182" spans="1:25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9" t="str">
        <f>VLOOKUP(Таблица1[[#This Row],[Region]],Таблица5[],2,FALSE)</f>
        <v>Cassandra Brandow</v>
      </c>
      <c r="W6182" s="19" t="str">
        <f>IFERROR(VLOOKUP(Таблица1[[#This Row],[Order ID]],Таблица4[],2,FALSE),"")</f>
        <v/>
      </c>
      <c r="X6182" s="19">
        <f>NOT(IFERROR(VLOOKUP(Таблица1[[#This Row],[Order ID]],Таблица4[],2,FALSE),0))*1</f>
        <v>1</v>
      </c>
      <c r="Y6182" s="19">
        <f>IF(SUMPRODUCT(($F$2:$F6182=F6182)*1)&gt;1,0,1)</f>
        <v>0</v>
      </c>
    </row>
    <row r="6183" spans="1:25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9" t="str">
        <f>VLOOKUP(Таблица1[[#This Row],[Region]],Таблица5[],2,FALSE)</f>
        <v>Cassandra Brandow</v>
      </c>
      <c r="W6183" s="19" t="str">
        <f>IFERROR(VLOOKUP(Таблица1[[#This Row],[Order ID]],Таблица4[],2,FALSE),"")</f>
        <v/>
      </c>
      <c r="X6183" s="19">
        <f>NOT(IFERROR(VLOOKUP(Таблица1[[#This Row],[Order ID]],Таблица4[],2,FALSE),0))*1</f>
        <v>1</v>
      </c>
      <c r="Y6183" s="19">
        <f>IF(SUMPRODUCT(($F$2:$F6183=F6183)*1)&gt;1,0,1)</f>
        <v>0</v>
      </c>
    </row>
    <row r="6184" spans="1:25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9" t="str">
        <f>VLOOKUP(Таблица1[[#This Row],[Region]],Таблица5[],2,FALSE)</f>
        <v>Cassandra Brandow</v>
      </c>
      <c r="W6184" s="19" t="str">
        <f>IFERROR(VLOOKUP(Таблица1[[#This Row],[Order ID]],Таблица4[],2,FALSE),"")</f>
        <v/>
      </c>
      <c r="X6184" s="19">
        <f>NOT(IFERROR(VLOOKUP(Таблица1[[#This Row],[Order ID]],Таблица4[],2,FALSE),0))*1</f>
        <v>1</v>
      </c>
      <c r="Y6184" s="19">
        <f>IF(SUMPRODUCT(($F$2:$F6184=F6184)*1)&gt;1,0,1)</f>
        <v>0</v>
      </c>
    </row>
    <row r="6185" spans="1:25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9" t="str">
        <f>VLOOKUP(Таблица1[[#This Row],[Region]],Таблица5[],2,FALSE)</f>
        <v>Cassandra Brandow</v>
      </c>
      <c r="W6185" s="19" t="str">
        <f>IFERROR(VLOOKUP(Таблица1[[#This Row],[Order ID]],Таблица4[],2,FALSE),"")</f>
        <v/>
      </c>
      <c r="X6185" s="19">
        <f>NOT(IFERROR(VLOOKUP(Таблица1[[#This Row],[Order ID]],Таблица4[],2,FALSE),0))*1</f>
        <v>1</v>
      </c>
      <c r="Y6185" s="19">
        <f>IF(SUMPRODUCT(($F$2:$F6185=F6185)*1)&gt;1,0,1)</f>
        <v>0</v>
      </c>
    </row>
    <row r="6186" spans="1:25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9" t="str">
        <f>VLOOKUP(Таблица1[[#This Row],[Region]],Таблица5[],2,FALSE)</f>
        <v>Anna Andreadi</v>
      </c>
      <c r="W6186" s="19" t="str">
        <f>IFERROR(VLOOKUP(Таблица1[[#This Row],[Order ID]],Таблица4[],2,FALSE),"")</f>
        <v/>
      </c>
      <c r="X6186" s="19">
        <f>NOT(IFERROR(VLOOKUP(Таблица1[[#This Row],[Order ID]],Таблица4[],2,FALSE),0))*1</f>
        <v>1</v>
      </c>
      <c r="Y6186" s="19">
        <f>IF(SUMPRODUCT(($F$2:$F6186=F6186)*1)&gt;1,0,1)</f>
        <v>0</v>
      </c>
    </row>
    <row r="6187" spans="1:25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9" t="str">
        <f>VLOOKUP(Таблица1[[#This Row],[Region]],Таблица5[],2,FALSE)</f>
        <v>Chuck Magee</v>
      </c>
      <c r="W6187" s="19" t="str">
        <f>IFERROR(VLOOKUP(Таблица1[[#This Row],[Order ID]],Таблица4[],2,FALSE),"")</f>
        <v/>
      </c>
      <c r="X6187" s="19">
        <f>NOT(IFERROR(VLOOKUP(Таблица1[[#This Row],[Order ID]],Таблица4[],2,FALSE),0))*1</f>
        <v>1</v>
      </c>
      <c r="Y6187" s="19">
        <f>IF(SUMPRODUCT(($F$2:$F6187=F6187)*1)&gt;1,0,1)</f>
        <v>0</v>
      </c>
    </row>
    <row r="6188" spans="1:25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9" t="str">
        <f>VLOOKUP(Таблица1[[#This Row],[Region]],Таблица5[],2,FALSE)</f>
        <v>Chuck Magee</v>
      </c>
      <c r="W6188" s="19" t="str">
        <f>IFERROR(VLOOKUP(Таблица1[[#This Row],[Order ID]],Таблица4[],2,FALSE),"")</f>
        <v/>
      </c>
      <c r="X6188" s="19">
        <f>NOT(IFERROR(VLOOKUP(Таблица1[[#This Row],[Order ID]],Таблица4[],2,FALSE),0))*1</f>
        <v>1</v>
      </c>
      <c r="Y6188" s="19">
        <f>IF(SUMPRODUCT(($F$2:$F6188=F6188)*1)&gt;1,0,1)</f>
        <v>0</v>
      </c>
    </row>
    <row r="6189" spans="1:25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9" t="str">
        <f>VLOOKUP(Таблица1[[#This Row],[Region]],Таблица5[],2,FALSE)</f>
        <v>Chuck Magee</v>
      </c>
      <c r="W6189" s="19" t="str">
        <f>IFERROR(VLOOKUP(Таблица1[[#This Row],[Order ID]],Таблица4[],2,FALSE),"")</f>
        <v/>
      </c>
      <c r="X6189" s="19">
        <f>NOT(IFERROR(VLOOKUP(Таблица1[[#This Row],[Order ID]],Таблица4[],2,FALSE),0))*1</f>
        <v>1</v>
      </c>
      <c r="Y6189" s="19">
        <f>IF(SUMPRODUCT(($F$2:$F6189=F6189)*1)&gt;1,0,1)</f>
        <v>0</v>
      </c>
    </row>
    <row r="6190" spans="1:25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9" t="str">
        <f>VLOOKUP(Таблица1[[#This Row],[Region]],Таблица5[],2,FALSE)</f>
        <v>Chuck Magee</v>
      </c>
      <c r="W6190" s="19" t="str">
        <f>IFERROR(VLOOKUP(Таблица1[[#This Row],[Order ID]],Таблица4[],2,FALSE),"")</f>
        <v/>
      </c>
      <c r="X6190" s="19">
        <f>NOT(IFERROR(VLOOKUP(Таблица1[[#This Row],[Order ID]],Таблица4[],2,FALSE),0))*1</f>
        <v>1</v>
      </c>
      <c r="Y6190" s="19">
        <f>IF(SUMPRODUCT(($F$2:$F6190=F6190)*1)&gt;1,0,1)</f>
        <v>0</v>
      </c>
    </row>
    <row r="6191" spans="1:25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9" t="str">
        <f>VLOOKUP(Таблица1[[#This Row],[Region]],Таблица5[],2,FALSE)</f>
        <v>Kelly Williams</v>
      </c>
      <c r="W6191" s="19" t="str">
        <f>IFERROR(VLOOKUP(Таблица1[[#This Row],[Order ID]],Таблица4[],2,FALSE),"")</f>
        <v/>
      </c>
      <c r="X6191" s="19">
        <f>NOT(IFERROR(VLOOKUP(Таблица1[[#This Row],[Order ID]],Таблица4[],2,FALSE),0))*1</f>
        <v>1</v>
      </c>
      <c r="Y6191" s="19">
        <f>IF(SUMPRODUCT(($F$2:$F6191=F6191)*1)&gt;1,0,1)</f>
        <v>0</v>
      </c>
    </row>
    <row r="6192" spans="1:25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9" t="str">
        <f>VLOOKUP(Таблица1[[#This Row],[Region]],Таблица5[],2,FALSE)</f>
        <v>Chuck Magee</v>
      </c>
      <c r="W6192" s="19" t="str">
        <f>IFERROR(VLOOKUP(Таблица1[[#This Row],[Order ID]],Таблица4[],2,FALSE),"")</f>
        <v/>
      </c>
      <c r="X6192" s="19">
        <f>NOT(IFERROR(VLOOKUP(Таблица1[[#This Row],[Order ID]],Таблица4[],2,FALSE),0))*1</f>
        <v>1</v>
      </c>
      <c r="Y6192" s="19">
        <f>IF(SUMPRODUCT(($F$2:$F6192=F6192)*1)&gt;1,0,1)</f>
        <v>0</v>
      </c>
    </row>
    <row r="6193" spans="1:25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9" t="str">
        <f>VLOOKUP(Таблица1[[#This Row],[Region]],Таблица5[],2,FALSE)</f>
        <v>Anna Andreadi</v>
      </c>
      <c r="W6193" s="19" t="str">
        <f>IFERROR(VLOOKUP(Таблица1[[#This Row],[Order ID]],Таблица4[],2,FALSE),"")</f>
        <v/>
      </c>
      <c r="X6193" s="19">
        <f>NOT(IFERROR(VLOOKUP(Таблица1[[#This Row],[Order ID]],Таблица4[],2,FALSE),0))*1</f>
        <v>1</v>
      </c>
      <c r="Y6193" s="19">
        <f>IF(SUMPRODUCT(($F$2:$F6193=F6193)*1)&gt;1,0,1)</f>
        <v>0</v>
      </c>
    </row>
    <row r="6194" spans="1:25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9" t="str">
        <f>VLOOKUP(Таблица1[[#This Row],[Region]],Таблица5[],2,FALSE)</f>
        <v>Kelly Williams</v>
      </c>
      <c r="W6194" s="19" t="str">
        <f>IFERROR(VLOOKUP(Таблица1[[#This Row],[Order ID]],Таблица4[],2,FALSE),"")</f>
        <v/>
      </c>
      <c r="X6194" s="19">
        <f>NOT(IFERROR(VLOOKUP(Таблица1[[#This Row],[Order ID]],Таблица4[],2,FALSE),0))*1</f>
        <v>1</v>
      </c>
      <c r="Y6194" s="19">
        <f>IF(SUMPRODUCT(($F$2:$F6194=F6194)*1)&gt;1,0,1)</f>
        <v>0</v>
      </c>
    </row>
    <row r="6195" spans="1:25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9" t="str">
        <f>VLOOKUP(Таблица1[[#This Row],[Region]],Таблица5[],2,FALSE)</f>
        <v>Kelly Williams</v>
      </c>
      <c r="W6195" s="19" t="str">
        <f>IFERROR(VLOOKUP(Таблица1[[#This Row],[Order ID]],Таблица4[],2,FALSE),"")</f>
        <v/>
      </c>
      <c r="X6195" s="19">
        <f>NOT(IFERROR(VLOOKUP(Таблица1[[#This Row],[Order ID]],Таблица4[],2,FALSE),0))*1</f>
        <v>1</v>
      </c>
      <c r="Y6195" s="19">
        <f>IF(SUMPRODUCT(($F$2:$F6195=F6195)*1)&gt;1,0,1)</f>
        <v>0</v>
      </c>
    </row>
    <row r="6196" spans="1:25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9" t="str">
        <f>VLOOKUP(Таблица1[[#This Row],[Region]],Таблица5[],2,FALSE)</f>
        <v>Kelly Williams</v>
      </c>
      <c r="W6196" s="19" t="str">
        <f>IFERROR(VLOOKUP(Таблица1[[#This Row],[Order ID]],Таблица4[],2,FALSE),"")</f>
        <v/>
      </c>
      <c r="X6196" s="19">
        <f>NOT(IFERROR(VLOOKUP(Таблица1[[#This Row],[Order ID]],Таблица4[],2,FALSE),0))*1</f>
        <v>1</v>
      </c>
      <c r="Y6196" s="19">
        <f>IF(SUMPRODUCT(($F$2:$F6196=F6196)*1)&gt;1,0,1)</f>
        <v>0</v>
      </c>
    </row>
    <row r="6197" spans="1:25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9" t="str">
        <f>VLOOKUP(Таблица1[[#This Row],[Region]],Таблица5[],2,FALSE)</f>
        <v>Chuck Magee</v>
      </c>
      <c r="W6197" s="19" t="str">
        <f>IFERROR(VLOOKUP(Таблица1[[#This Row],[Order ID]],Таблица4[],2,FALSE),"")</f>
        <v/>
      </c>
      <c r="X6197" s="19">
        <f>NOT(IFERROR(VLOOKUP(Таблица1[[#This Row],[Order ID]],Таблица4[],2,FALSE),0))*1</f>
        <v>1</v>
      </c>
      <c r="Y6197" s="19">
        <f>IF(SUMPRODUCT(($F$2:$F6197=F6197)*1)&gt;1,0,1)</f>
        <v>0</v>
      </c>
    </row>
    <row r="6198" spans="1:25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9" t="str">
        <f>VLOOKUP(Таблица1[[#This Row],[Region]],Таблица5[],2,FALSE)</f>
        <v>Chuck Magee</v>
      </c>
      <c r="W6198" s="19" t="str">
        <f>IFERROR(VLOOKUP(Таблица1[[#This Row],[Order ID]],Таблица4[],2,FALSE),"")</f>
        <v/>
      </c>
      <c r="X6198" s="19">
        <f>NOT(IFERROR(VLOOKUP(Таблица1[[#This Row],[Order ID]],Таблица4[],2,FALSE),0))*1</f>
        <v>1</v>
      </c>
      <c r="Y6198" s="19">
        <f>IF(SUMPRODUCT(($F$2:$F6198=F6198)*1)&gt;1,0,1)</f>
        <v>0</v>
      </c>
    </row>
    <row r="6199" spans="1:25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9" t="str">
        <f>VLOOKUP(Таблица1[[#This Row],[Region]],Таблица5[],2,FALSE)</f>
        <v>Kelly Williams</v>
      </c>
      <c r="W6199" s="19" t="str">
        <f>IFERROR(VLOOKUP(Таблица1[[#This Row],[Order ID]],Таблица4[],2,FALSE),"")</f>
        <v/>
      </c>
      <c r="X6199" s="19">
        <f>NOT(IFERROR(VLOOKUP(Таблица1[[#This Row],[Order ID]],Таблица4[],2,FALSE),0))*1</f>
        <v>1</v>
      </c>
      <c r="Y6199" s="19">
        <f>IF(SUMPRODUCT(($F$2:$F6199=F6199)*1)&gt;1,0,1)</f>
        <v>0</v>
      </c>
    </row>
    <row r="6200" spans="1:25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9" t="str">
        <f>VLOOKUP(Таблица1[[#This Row],[Region]],Таблица5[],2,FALSE)</f>
        <v>Kelly Williams</v>
      </c>
      <c r="W6200" s="19" t="str">
        <f>IFERROR(VLOOKUP(Таблица1[[#This Row],[Order ID]],Таблица4[],2,FALSE),"")</f>
        <v/>
      </c>
      <c r="X6200" s="19">
        <f>NOT(IFERROR(VLOOKUP(Таблица1[[#This Row],[Order ID]],Таблица4[],2,FALSE),0))*1</f>
        <v>1</v>
      </c>
      <c r="Y6200" s="19">
        <f>IF(SUMPRODUCT(($F$2:$F6200=F6200)*1)&gt;1,0,1)</f>
        <v>0</v>
      </c>
    </row>
    <row r="6201" spans="1:25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9" t="str">
        <f>VLOOKUP(Таблица1[[#This Row],[Region]],Таблица5[],2,FALSE)</f>
        <v>Kelly Williams</v>
      </c>
      <c r="W6201" s="19" t="str">
        <f>IFERROR(VLOOKUP(Таблица1[[#This Row],[Order ID]],Таблица4[],2,FALSE),"")</f>
        <v/>
      </c>
      <c r="X6201" s="19">
        <f>NOT(IFERROR(VLOOKUP(Таблица1[[#This Row],[Order ID]],Таблица4[],2,FALSE),0))*1</f>
        <v>1</v>
      </c>
      <c r="Y6201" s="19">
        <f>IF(SUMPRODUCT(($F$2:$F6201=F6201)*1)&gt;1,0,1)</f>
        <v>0</v>
      </c>
    </row>
    <row r="6202" spans="1:25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9" t="str">
        <f>VLOOKUP(Таблица1[[#This Row],[Region]],Таблица5[],2,FALSE)</f>
        <v>Kelly Williams</v>
      </c>
      <c r="W6202" s="19" t="str">
        <f>IFERROR(VLOOKUP(Таблица1[[#This Row],[Order ID]],Таблица4[],2,FALSE),"")</f>
        <v/>
      </c>
      <c r="X6202" s="19">
        <f>NOT(IFERROR(VLOOKUP(Таблица1[[#This Row],[Order ID]],Таблица4[],2,FALSE),0))*1</f>
        <v>1</v>
      </c>
      <c r="Y6202" s="19">
        <f>IF(SUMPRODUCT(($F$2:$F6202=F6202)*1)&gt;1,0,1)</f>
        <v>0</v>
      </c>
    </row>
    <row r="6203" spans="1:25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9" t="str">
        <f>VLOOKUP(Таблица1[[#This Row],[Region]],Таблица5[],2,FALSE)</f>
        <v>Kelly Williams</v>
      </c>
      <c r="W6203" s="19" t="str">
        <f>IFERROR(VLOOKUP(Таблица1[[#This Row],[Order ID]],Таблица4[],2,FALSE),"")</f>
        <v/>
      </c>
      <c r="X6203" s="19">
        <f>NOT(IFERROR(VLOOKUP(Таблица1[[#This Row],[Order ID]],Таблица4[],2,FALSE),0))*1</f>
        <v>1</v>
      </c>
      <c r="Y6203" s="19">
        <f>IF(SUMPRODUCT(($F$2:$F6203=F6203)*1)&gt;1,0,1)</f>
        <v>0</v>
      </c>
    </row>
    <row r="6204" spans="1:25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9" t="str">
        <f>VLOOKUP(Таблица1[[#This Row],[Region]],Таблица5[],2,FALSE)</f>
        <v>Anna Andreadi</v>
      </c>
      <c r="W6204" s="19" t="str">
        <f>IFERROR(VLOOKUP(Таблица1[[#This Row],[Order ID]],Таблица4[],2,FALSE),"")</f>
        <v/>
      </c>
      <c r="X6204" s="19">
        <f>NOT(IFERROR(VLOOKUP(Таблица1[[#This Row],[Order ID]],Таблица4[],2,FALSE),0))*1</f>
        <v>1</v>
      </c>
      <c r="Y6204" s="19">
        <f>IF(SUMPRODUCT(($F$2:$F6204=F6204)*1)&gt;1,0,1)</f>
        <v>0</v>
      </c>
    </row>
    <row r="6205" spans="1:25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9" t="str">
        <f>VLOOKUP(Таблица1[[#This Row],[Region]],Таблица5[],2,FALSE)</f>
        <v>Chuck Magee</v>
      </c>
      <c r="W6205" s="19" t="str">
        <f>IFERROR(VLOOKUP(Таблица1[[#This Row],[Order ID]],Таблица4[],2,FALSE),"")</f>
        <v/>
      </c>
      <c r="X6205" s="19">
        <f>NOT(IFERROR(VLOOKUP(Таблица1[[#This Row],[Order ID]],Таблица4[],2,FALSE),0))*1</f>
        <v>1</v>
      </c>
      <c r="Y6205" s="19">
        <f>IF(SUMPRODUCT(($F$2:$F6205=F6205)*1)&gt;1,0,1)</f>
        <v>0</v>
      </c>
    </row>
    <row r="6206" spans="1:25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9" t="str">
        <f>VLOOKUP(Таблица1[[#This Row],[Region]],Таблица5[],2,FALSE)</f>
        <v>Chuck Magee</v>
      </c>
      <c r="W6206" s="19" t="str">
        <f>IFERROR(VLOOKUP(Таблица1[[#This Row],[Order ID]],Таблица4[],2,FALSE),"")</f>
        <v/>
      </c>
      <c r="X6206" s="19">
        <f>NOT(IFERROR(VLOOKUP(Таблица1[[#This Row],[Order ID]],Таблица4[],2,FALSE),0))*1</f>
        <v>1</v>
      </c>
      <c r="Y6206" s="19">
        <f>IF(SUMPRODUCT(($F$2:$F6206=F6206)*1)&gt;1,0,1)</f>
        <v>0</v>
      </c>
    </row>
    <row r="6207" spans="1:25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9" t="str">
        <f>VLOOKUP(Таблица1[[#This Row],[Region]],Таблица5[],2,FALSE)</f>
        <v>Kelly Williams</v>
      </c>
      <c r="W6207" s="19" t="str">
        <f>IFERROR(VLOOKUP(Таблица1[[#This Row],[Order ID]],Таблица4[],2,FALSE),"")</f>
        <v/>
      </c>
      <c r="X6207" s="19">
        <f>NOT(IFERROR(VLOOKUP(Таблица1[[#This Row],[Order ID]],Таблица4[],2,FALSE),0))*1</f>
        <v>1</v>
      </c>
      <c r="Y6207" s="19">
        <f>IF(SUMPRODUCT(($F$2:$F6207=F6207)*1)&gt;1,0,1)</f>
        <v>0</v>
      </c>
    </row>
    <row r="6208" spans="1:25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9" t="str">
        <f>VLOOKUP(Таблица1[[#This Row],[Region]],Таблица5[],2,FALSE)</f>
        <v>Kelly Williams</v>
      </c>
      <c r="W6208" s="19" t="str">
        <f>IFERROR(VLOOKUP(Таблица1[[#This Row],[Order ID]],Таблица4[],2,FALSE),"")</f>
        <v/>
      </c>
      <c r="X6208" s="19">
        <f>NOT(IFERROR(VLOOKUP(Таблица1[[#This Row],[Order ID]],Таблица4[],2,FALSE),0))*1</f>
        <v>1</v>
      </c>
      <c r="Y6208" s="19">
        <f>IF(SUMPRODUCT(($F$2:$F6208=F6208)*1)&gt;1,0,1)</f>
        <v>0</v>
      </c>
    </row>
    <row r="6209" spans="1:25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9" t="str">
        <f>VLOOKUP(Таблица1[[#This Row],[Region]],Таблица5[],2,FALSE)</f>
        <v>Kelly Williams</v>
      </c>
      <c r="W6209" s="19" t="str">
        <f>IFERROR(VLOOKUP(Таблица1[[#This Row],[Order ID]],Таблица4[],2,FALSE),"")</f>
        <v/>
      </c>
      <c r="X6209" s="19">
        <f>NOT(IFERROR(VLOOKUP(Таблица1[[#This Row],[Order ID]],Таблица4[],2,FALSE),0))*1</f>
        <v>1</v>
      </c>
      <c r="Y6209" s="19">
        <f>IF(SUMPRODUCT(($F$2:$F6209=F6209)*1)&gt;1,0,1)</f>
        <v>0</v>
      </c>
    </row>
    <row r="6210" spans="1:25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9" t="str">
        <f>VLOOKUP(Таблица1[[#This Row],[Region]],Таблица5[],2,FALSE)</f>
        <v>Chuck Magee</v>
      </c>
      <c r="W6210" s="19" t="str">
        <f>IFERROR(VLOOKUP(Таблица1[[#This Row],[Order ID]],Таблица4[],2,FALSE),"")</f>
        <v/>
      </c>
      <c r="X6210" s="19">
        <f>NOT(IFERROR(VLOOKUP(Таблица1[[#This Row],[Order ID]],Таблица4[],2,FALSE),0))*1</f>
        <v>1</v>
      </c>
      <c r="Y6210" s="19">
        <f>IF(SUMPRODUCT(($F$2:$F6210=F6210)*1)&gt;1,0,1)</f>
        <v>0</v>
      </c>
    </row>
    <row r="6211" spans="1:25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9" t="str">
        <f>VLOOKUP(Таблица1[[#This Row],[Region]],Таблица5[],2,FALSE)</f>
        <v>Anna Andreadi</v>
      </c>
      <c r="W6211" s="19" t="str">
        <f>IFERROR(VLOOKUP(Таблица1[[#This Row],[Order ID]],Таблица4[],2,FALSE),"")</f>
        <v/>
      </c>
      <c r="X6211" s="19">
        <f>NOT(IFERROR(VLOOKUP(Таблица1[[#This Row],[Order ID]],Таблица4[],2,FALSE),0))*1</f>
        <v>1</v>
      </c>
      <c r="Y6211" s="19">
        <f>IF(SUMPRODUCT(($F$2:$F6211=F6211)*1)&gt;1,0,1)</f>
        <v>0</v>
      </c>
    </row>
    <row r="6212" spans="1:25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9" t="str">
        <f>VLOOKUP(Таблица1[[#This Row],[Region]],Таблица5[],2,FALSE)</f>
        <v>Anna Andreadi</v>
      </c>
      <c r="W6212" s="19" t="str">
        <f>IFERROR(VLOOKUP(Таблица1[[#This Row],[Order ID]],Таблица4[],2,FALSE),"")</f>
        <v/>
      </c>
      <c r="X6212" s="19">
        <f>NOT(IFERROR(VLOOKUP(Таблица1[[#This Row],[Order ID]],Таблица4[],2,FALSE),0))*1</f>
        <v>1</v>
      </c>
      <c r="Y6212" s="19">
        <f>IF(SUMPRODUCT(($F$2:$F6212=F6212)*1)&gt;1,0,1)</f>
        <v>0</v>
      </c>
    </row>
    <row r="6213" spans="1:25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9" t="str">
        <f>VLOOKUP(Таблица1[[#This Row],[Region]],Таблица5[],2,FALSE)</f>
        <v>Anna Andreadi</v>
      </c>
      <c r="W6213" s="19" t="str">
        <f>IFERROR(VLOOKUP(Таблица1[[#This Row],[Order ID]],Таблица4[],2,FALSE),"")</f>
        <v/>
      </c>
      <c r="X6213" s="19">
        <f>NOT(IFERROR(VLOOKUP(Таблица1[[#This Row],[Order ID]],Таблица4[],2,FALSE),0))*1</f>
        <v>1</v>
      </c>
      <c r="Y6213" s="19">
        <f>IF(SUMPRODUCT(($F$2:$F6213=F6213)*1)&gt;1,0,1)</f>
        <v>0</v>
      </c>
    </row>
    <row r="6214" spans="1:25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9" t="str">
        <f>VLOOKUP(Таблица1[[#This Row],[Region]],Таблица5[],2,FALSE)</f>
        <v>Anna Andreadi</v>
      </c>
      <c r="W6214" s="19" t="str">
        <f>IFERROR(VLOOKUP(Таблица1[[#This Row],[Order ID]],Таблица4[],2,FALSE),"")</f>
        <v/>
      </c>
      <c r="X6214" s="19">
        <f>NOT(IFERROR(VLOOKUP(Таблица1[[#This Row],[Order ID]],Таблица4[],2,FALSE),0))*1</f>
        <v>1</v>
      </c>
      <c r="Y6214" s="19">
        <f>IF(SUMPRODUCT(($F$2:$F6214=F6214)*1)&gt;1,0,1)</f>
        <v>0</v>
      </c>
    </row>
    <row r="6215" spans="1:25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9" t="str">
        <f>VLOOKUP(Таблица1[[#This Row],[Region]],Таблица5[],2,FALSE)</f>
        <v>Anna Andreadi</v>
      </c>
      <c r="W6215" s="19" t="str">
        <f>IFERROR(VLOOKUP(Таблица1[[#This Row],[Order ID]],Таблица4[],2,FALSE),"")</f>
        <v/>
      </c>
      <c r="X6215" s="19">
        <f>NOT(IFERROR(VLOOKUP(Таблица1[[#This Row],[Order ID]],Таблица4[],2,FALSE),0))*1</f>
        <v>1</v>
      </c>
      <c r="Y6215" s="19">
        <f>IF(SUMPRODUCT(($F$2:$F6215=F6215)*1)&gt;1,0,1)</f>
        <v>0</v>
      </c>
    </row>
    <row r="6216" spans="1:25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9" t="str">
        <f>VLOOKUP(Таблица1[[#This Row],[Region]],Таблица5[],2,FALSE)</f>
        <v>Anna Andreadi</v>
      </c>
      <c r="W6216" s="19" t="str">
        <f>IFERROR(VLOOKUP(Таблица1[[#This Row],[Order ID]],Таблица4[],2,FALSE),"")</f>
        <v/>
      </c>
      <c r="X6216" s="19">
        <f>NOT(IFERROR(VLOOKUP(Таблица1[[#This Row],[Order ID]],Таблица4[],2,FALSE),0))*1</f>
        <v>1</v>
      </c>
      <c r="Y6216" s="19">
        <f>IF(SUMPRODUCT(($F$2:$F6216=F6216)*1)&gt;1,0,1)</f>
        <v>0</v>
      </c>
    </row>
    <row r="6217" spans="1:25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9" t="str">
        <f>VLOOKUP(Таблица1[[#This Row],[Region]],Таблица5[],2,FALSE)</f>
        <v>Chuck Magee</v>
      </c>
      <c r="W6217" s="19" t="str">
        <f>IFERROR(VLOOKUP(Таблица1[[#This Row],[Order ID]],Таблица4[],2,FALSE),"")</f>
        <v/>
      </c>
      <c r="X6217" s="19">
        <f>NOT(IFERROR(VLOOKUP(Таблица1[[#This Row],[Order ID]],Таблица4[],2,FALSE),0))*1</f>
        <v>1</v>
      </c>
      <c r="Y6217" s="19">
        <f>IF(SUMPRODUCT(($F$2:$F6217=F6217)*1)&gt;1,0,1)</f>
        <v>0</v>
      </c>
    </row>
    <row r="6218" spans="1:25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9" t="str">
        <f>VLOOKUP(Таблица1[[#This Row],[Region]],Таблица5[],2,FALSE)</f>
        <v>Chuck Magee</v>
      </c>
      <c r="W6218" s="19" t="str">
        <f>IFERROR(VLOOKUP(Таблица1[[#This Row],[Order ID]],Таблица4[],2,FALSE),"")</f>
        <v/>
      </c>
      <c r="X6218" s="19">
        <f>NOT(IFERROR(VLOOKUP(Таблица1[[#This Row],[Order ID]],Таблица4[],2,FALSE),0))*1</f>
        <v>1</v>
      </c>
      <c r="Y6218" s="19">
        <f>IF(SUMPRODUCT(($F$2:$F6218=F6218)*1)&gt;1,0,1)</f>
        <v>0</v>
      </c>
    </row>
    <row r="6219" spans="1:25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9" t="str">
        <f>VLOOKUP(Таблица1[[#This Row],[Region]],Таблица5[],2,FALSE)</f>
        <v>Cassandra Brandow</v>
      </c>
      <c r="W6219" s="19" t="str">
        <f>IFERROR(VLOOKUP(Таблица1[[#This Row],[Order ID]],Таблица4[],2,FALSE),"")</f>
        <v/>
      </c>
      <c r="X6219" s="19">
        <f>NOT(IFERROR(VLOOKUP(Таблица1[[#This Row],[Order ID]],Таблица4[],2,FALSE),0))*1</f>
        <v>1</v>
      </c>
      <c r="Y6219" s="19">
        <f>IF(SUMPRODUCT(($F$2:$F6219=F6219)*1)&gt;1,0,1)</f>
        <v>0</v>
      </c>
    </row>
    <row r="6220" spans="1:25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9" t="str">
        <f>VLOOKUP(Таблица1[[#This Row],[Region]],Таблица5[],2,FALSE)</f>
        <v>Kelly Williams</v>
      </c>
      <c r="W6220" s="19" t="str">
        <f>IFERROR(VLOOKUP(Таблица1[[#This Row],[Order ID]],Таблица4[],2,FALSE),"")</f>
        <v/>
      </c>
      <c r="X6220" s="19">
        <f>NOT(IFERROR(VLOOKUP(Таблица1[[#This Row],[Order ID]],Таблица4[],2,FALSE),0))*1</f>
        <v>1</v>
      </c>
      <c r="Y6220" s="19">
        <f>IF(SUMPRODUCT(($F$2:$F6220=F6220)*1)&gt;1,0,1)</f>
        <v>0</v>
      </c>
    </row>
    <row r="6221" spans="1:25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9" t="str">
        <f>VLOOKUP(Таблица1[[#This Row],[Region]],Таблица5[],2,FALSE)</f>
        <v>Kelly Williams</v>
      </c>
      <c r="W6221" s="19" t="str">
        <f>IFERROR(VLOOKUP(Таблица1[[#This Row],[Order ID]],Таблица4[],2,FALSE),"")</f>
        <v/>
      </c>
      <c r="X6221" s="19">
        <f>NOT(IFERROR(VLOOKUP(Таблица1[[#This Row],[Order ID]],Таблица4[],2,FALSE),0))*1</f>
        <v>1</v>
      </c>
      <c r="Y6221" s="19">
        <f>IF(SUMPRODUCT(($F$2:$F6221=F6221)*1)&gt;1,0,1)</f>
        <v>0</v>
      </c>
    </row>
    <row r="6222" spans="1:25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9" t="str">
        <f>VLOOKUP(Таблица1[[#This Row],[Region]],Таблица5[],2,FALSE)</f>
        <v>Kelly Williams</v>
      </c>
      <c r="W6222" s="19" t="str">
        <f>IFERROR(VLOOKUP(Таблица1[[#This Row],[Order ID]],Таблица4[],2,FALSE),"")</f>
        <v/>
      </c>
      <c r="X6222" s="19">
        <f>NOT(IFERROR(VLOOKUP(Таблица1[[#This Row],[Order ID]],Таблица4[],2,FALSE),0))*1</f>
        <v>1</v>
      </c>
      <c r="Y6222" s="19">
        <f>IF(SUMPRODUCT(($F$2:$F6222=F6222)*1)&gt;1,0,1)</f>
        <v>0</v>
      </c>
    </row>
    <row r="6223" spans="1:25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9" t="str">
        <f>VLOOKUP(Таблица1[[#This Row],[Region]],Таблица5[],2,FALSE)</f>
        <v>Anna Andreadi</v>
      </c>
      <c r="W6223" s="19" t="str">
        <f>IFERROR(VLOOKUP(Таблица1[[#This Row],[Order ID]],Таблица4[],2,FALSE),"")</f>
        <v/>
      </c>
      <c r="X6223" s="19">
        <f>NOT(IFERROR(VLOOKUP(Таблица1[[#This Row],[Order ID]],Таблица4[],2,FALSE),0))*1</f>
        <v>1</v>
      </c>
      <c r="Y6223" s="19">
        <f>IF(SUMPRODUCT(($F$2:$F6223=F6223)*1)&gt;1,0,1)</f>
        <v>0</v>
      </c>
    </row>
    <row r="6224" spans="1:25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9" t="str">
        <f>VLOOKUP(Таблица1[[#This Row],[Region]],Таблица5[],2,FALSE)</f>
        <v>Cassandra Brandow</v>
      </c>
      <c r="W6224" s="19" t="str">
        <f>IFERROR(VLOOKUP(Таблица1[[#This Row],[Order ID]],Таблица4[],2,FALSE),"")</f>
        <v/>
      </c>
      <c r="X6224" s="19">
        <f>NOT(IFERROR(VLOOKUP(Таблица1[[#This Row],[Order ID]],Таблица4[],2,FALSE),0))*1</f>
        <v>1</v>
      </c>
      <c r="Y6224" s="19">
        <f>IF(SUMPRODUCT(($F$2:$F6224=F6224)*1)&gt;1,0,1)</f>
        <v>0</v>
      </c>
    </row>
    <row r="6225" spans="1:25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9" t="str">
        <f>VLOOKUP(Таблица1[[#This Row],[Region]],Таблица5[],2,FALSE)</f>
        <v>Cassandra Brandow</v>
      </c>
      <c r="W6225" s="19" t="str">
        <f>IFERROR(VLOOKUP(Таблица1[[#This Row],[Order ID]],Таблица4[],2,FALSE),"")</f>
        <v/>
      </c>
      <c r="X6225" s="19">
        <f>NOT(IFERROR(VLOOKUP(Таблица1[[#This Row],[Order ID]],Таблица4[],2,FALSE),0))*1</f>
        <v>1</v>
      </c>
      <c r="Y6225" s="19">
        <f>IF(SUMPRODUCT(($F$2:$F6225=F6225)*1)&gt;1,0,1)</f>
        <v>0</v>
      </c>
    </row>
    <row r="6226" spans="1:25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9" t="str">
        <f>VLOOKUP(Таблица1[[#This Row],[Region]],Таблица5[],2,FALSE)</f>
        <v>Cassandra Brandow</v>
      </c>
      <c r="W6226" s="19" t="str">
        <f>IFERROR(VLOOKUP(Таблица1[[#This Row],[Order ID]],Таблица4[],2,FALSE),"")</f>
        <v/>
      </c>
      <c r="X6226" s="19">
        <f>NOT(IFERROR(VLOOKUP(Таблица1[[#This Row],[Order ID]],Таблица4[],2,FALSE),0))*1</f>
        <v>1</v>
      </c>
      <c r="Y6226" s="19">
        <f>IF(SUMPRODUCT(($F$2:$F6226=F6226)*1)&gt;1,0,1)</f>
        <v>0</v>
      </c>
    </row>
    <row r="6227" spans="1:25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9" t="str">
        <f>VLOOKUP(Таблица1[[#This Row],[Region]],Таблица5[],2,FALSE)</f>
        <v>Anna Andreadi</v>
      </c>
      <c r="W6227" s="19" t="str">
        <f>IFERROR(VLOOKUP(Таблица1[[#This Row],[Order ID]],Таблица4[],2,FALSE),"")</f>
        <v/>
      </c>
      <c r="X6227" s="19">
        <f>NOT(IFERROR(VLOOKUP(Таблица1[[#This Row],[Order ID]],Таблица4[],2,FALSE),0))*1</f>
        <v>1</v>
      </c>
      <c r="Y6227" s="19">
        <f>IF(SUMPRODUCT(($F$2:$F6227=F6227)*1)&gt;1,0,1)</f>
        <v>0</v>
      </c>
    </row>
    <row r="6228" spans="1:25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9" t="str">
        <f>VLOOKUP(Таблица1[[#This Row],[Region]],Таблица5[],2,FALSE)</f>
        <v>Anna Andreadi</v>
      </c>
      <c r="W6228" s="19" t="str">
        <f>IFERROR(VLOOKUP(Таблица1[[#This Row],[Order ID]],Таблица4[],2,FALSE),"")</f>
        <v/>
      </c>
      <c r="X6228" s="19">
        <f>NOT(IFERROR(VLOOKUP(Таблица1[[#This Row],[Order ID]],Таблица4[],2,FALSE),0))*1</f>
        <v>1</v>
      </c>
      <c r="Y6228" s="19">
        <f>IF(SUMPRODUCT(($F$2:$F6228=F6228)*1)&gt;1,0,1)</f>
        <v>0</v>
      </c>
    </row>
    <row r="6229" spans="1:25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9" t="str">
        <f>VLOOKUP(Таблица1[[#This Row],[Region]],Таблица5[],2,FALSE)</f>
        <v>Kelly Williams</v>
      </c>
      <c r="W6229" s="19" t="str">
        <f>IFERROR(VLOOKUP(Таблица1[[#This Row],[Order ID]],Таблица4[],2,FALSE),"")</f>
        <v/>
      </c>
      <c r="X6229" s="19">
        <f>NOT(IFERROR(VLOOKUP(Таблица1[[#This Row],[Order ID]],Таблица4[],2,FALSE),0))*1</f>
        <v>1</v>
      </c>
      <c r="Y6229" s="19">
        <f>IF(SUMPRODUCT(($F$2:$F6229=F6229)*1)&gt;1,0,1)</f>
        <v>0</v>
      </c>
    </row>
    <row r="6230" spans="1:25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9" t="str">
        <f>VLOOKUP(Таблица1[[#This Row],[Region]],Таблица5[],2,FALSE)</f>
        <v>Chuck Magee</v>
      </c>
      <c r="W6230" s="19" t="str">
        <f>IFERROR(VLOOKUP(Таблица1[[#This Row],[Order ID]],Таблица4[],2,FALSE),"")</f>
        <v/>
      </c>
      <c r="X6230" s="19">
        <f>NOT(IFERROR(VLOOKUP(Таблица1[[#This Row],[Order ID]],Таблица4[],2,FALSE),0))*1</f>
        <v>1</v>
      </c>
      <c r="Y6230" s="19">
        <f>IF(SUMPRODUCT(($F$2:$F6230=F6230)*1)&gt;1,0,1)</f>
        <v>0</v>
      </c>
    </row>
    <row r="6231" spans="1:25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9" t="str">
        <f>VLOOKUP(Таблица1[[#This Row],[Region]],Таблица5[],2,FALSE)</f>
        <v>Chuck Magee</v>
      </c>
      <c r="W6231" s="19" t="str">
        <f>IFERROR(VLOOKUP(Таблица1[[#This Row],[Order ID]],Таблица4[],2,FALSE),"")</f>
        <v/>
      </c>
      <c r="X6231" s="19">
        <f>NOT(IFERROR(VLOOKUP(Таблица1[[#This Row],[Order ID]],Таблица4[],2,FALSE),0))*1</f>
        <v>1</v>
      </c>
      <c r="Y6231" s="19">
        <f>IF(SUMPRODUCT(($F$2:$F6231=F6231)*1)&gt;1,0,1)</f>
        <v>0</v>
      </c>
    </row>
    <row r="6232" spans="1:25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9" t="str">
        <f>VLOOKUP(Таблица1[[#This Row],[Region]],Таблица5[],2,FALSE)</f>
        <v>Kelly Williams</v>
      </c>
      <c r="W6232" s="19" t="str">
        <f>IFERROR(VLOOKUP(Таблица1[[#This Row],[Order ID]],Таблица4[],2,FALSE),"")</f>
        <v/>
      </c>
      <c r="X6232" s="19">
        <f>NOT(IFERROR(VLOOKUP(Таблица1[[#This Row],[Order ID]],Таблица4[],2,FALSE),0))*1</f>
        <v>1</v>
      </c>
      <c r="Y6232" s="19">
        <f>IF(SUMPRODUCT(($F$2:$F6232=F6232)*1)&gt;1,0,1)</f>
        <v>0</v>
      </c>
    </row>
    <row r="6233" spans="1:25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9" t="str">
        <f>VLOOKUP(Таблица1[[#This Row],[Region]],Таблица5[],2,FALSE)</f>
        <v>Anna Andreadi</v>
      </c>
      <c r="W6233" s="19" t="str">
        <f>IFERROR(VLOOKUP(Таблица1[[#This Row],[Order ID]],Таблица4[],2,FALSE),"")</f>
        <v/>
      </c>
      <c r="X6233" s="19">
        <f>NOT(IFERROR(VLOOKUP(Таблица1[[#This Row],[Order ID]],Таблица4[],2,FALSE),0))*1</f>
        <v>1</v>
      </c>
      <c r="Y6233" s="19">
        <f>IF(SUMPRODUCT(($F$2:$F6233=F6233)*1)&gt;1,0,1)</f>
        <v>0</v>
      </c>
    </row>
    <row r="6234" spans="1:25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9" t="str">
        <f>VLOOKUP(Таблица1[[#This Row],[Region]],Таблица5[],2,FALSE)</f>
        <v>Anna Andreadi</v>
      </c>
      <c r="W6234" s="19" t="str">
        <f>IFERROR(VLOOKUP(Таблица1[[#This Row],[Order ID]],Таблица4[],2,FALSE),"")</f>
        <v/>
      </c>
      <c r="X6234" s="19">
        <f>NOT(IFERROR(VLOOKUP(Таблица1[[#This Row],[Order ID]],Таблица4[],2,FALSE),0))*1</f>
        <v>1</v>
      </c>
      <c r="Y6234" s="19">
        <f>IF(SUMPRODUCT(($F$2:$F6234=F6234)*1)&gt;1,0,1)</f>
        <v>0</v>
      </c>
    </row>
    <row r="6235" spans="1:25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9" t="str">
        <f>VLOOKUP(Таблица1[[#This Row],[Region]],Таблица5[],2,FALSE)</f>
        <v>Anna Andreadi</v>
      </c>
      <c r="W6235" s="19" t="str">
        <f>IFERROR(VLOOKUP(Таблица1[[#This Row],[Order ID]],Таблица4[],2,FALSE),"")</f>
        <v/>
      </c>
      <c r="X6235" s="19">
        <f>NOT(IFERROR(VLOOKUP(Таблица1[[#This Row],[Order ID]],Таблица4[],2,FALSE),0))*1</f>
        <v>1</v>
      </c>
      <c r="Y6235" s="19">
        <f>IF(SUMPRODUCT(($F$2:$F6235=F6235)*1)&gt;1,0,1)</f>
        <v>0</v>
      </c>
    </row>
    <row r="6236" spans="1:25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9" t="str">
        <f>VLOOKUP(Таблица1[[#This Row],[Region]],Таблица5[],2,FALSE)</f>
        <v>Anna Andreadi</v>
      </c>
      <c r="W6236" s="19" t="str">
        <f>IFERROR(VLOOKUP(Таблица1[[#This Row],[Order ID]],Таблица4[],2,FALSE),"")</f>
        <v/>
      </c>
      <c r="X6236" s="19">
        <f>NOT(IFERROR(VLOOKUP(Таблица1[[#This Row],[Order ID]],Таблица4[],2,FALSE),0))*1</f>
        <v>1</v>
      </c>
      <c r="Y6236" s="19">
        <f>IF(SUMPRODUCT(($F$2:$F6236=F6236)*1)&gt;1,0,1)</f>
        <v>0</v>
      </c>
    </row>
    <row r="6237" spans="1:25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9" t="str">
        <f>VLOOKUP(Таблица1[[#This Row],[Region]],Таблица5[],2,FALSE)</f>
        <v>Anna Andreadi</v>
      </c>
      <c r="W6237" s="19" t="str">
        <f>IFERROR(VLOOKUP(Таблица1[[#This Row],[Order ID]],Таблица4[],2,FALSE),"")</f>
        <v/>
      </c>
      <c r="X6237" s="19">
        <f>NOT(IFERROR(VLOOKUP(Таблица1[[#This Row],[Order ID]],Таблица4[],2,FALSE),0))*1</f>
        <v>1</v>
      </c>
      <c r="Y6237" s="19">
        <f>IF(SUMPRODUCT(($F$2:$F6237=F6237)*1)&gt;1,0,1)</f>
        <v>0</v>
      </c>
    </row>
    <row r="6238" spans="1:25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9" t="str">
        <f>VLOOKUP(Таблица1[[#This Row],[Region]],Таблица5[],2,FALSE)</f>
        <v>Chuck Magee</v>
      </c>
      <c r="W6238" s="19" t="str">
        <f>IFERROR(VLOOKUP(Таблица1[[#This Row],[Order ID]],Таблица4[],2,FALSE),"")</f>
        <v/>
      </c>
      <c r="X6238" s="19">
        <f>NOT(IFERROR(VLOOKUP(Таблица1[[#This Row],[Order ID]],Таблица4[],2,FALSE),0))*1</f>
        <v>1</v>
      </c>
      <c r="Y6238" s="19">
        <f>IF(SUMPRODUCT(($F$2:$F6238=F6238)*1)&gt;1,0,1)</f>
        <v>0</v>
      </c>
    </row>
    <row r="6239" spans="1:25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9" t="str">
        <f>VLOOKUP(Таблица1[[#This Row],[Region]],Таблица5[],2,FALSE)</f>
        <v>Chuck Magee</v>
      </c>
      <c r="W6239" s="19" t="str">
        <f>IFERROR(VLOOKUP(Таблица1[[#This Row],[Order ID]],Таблица4[],2,FALSE),"")</f>
        <v/>
      </c>
      <c r="X6239" s="19">
        <f>NOT(IFERROR(VLOOKUP(Таблица1[[#This Row],[Order ID]],Таблица4[],2,FALSE),0))*1</f>
        <v>1</v>
      </c>
      <c r="Y6239" s="19">
        <f>IF(SUMPRODUCT(($F$2:$F6239=F6239)*1)&gt;1,0,1)</f>
        <v>0</v>
      </c>
    </row>
    <row r="6240" spans="1:25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9" t="str">
        <f>VLOOKUP(Таблица1[[#This Row],[Region]],Таблица5[],2,FALSE)</f>
        <v>Anna Andreadi</v>
      </c>
      <c r="W6240" s="19">
        <f>IFERROR(VLOOKUP(Таблица1[[#This Row],[Order ID]],Таблица4[],2,FALSE),"")</f>
        <v>1</v>
      </c>
      <c r="X6240" s="19">
        <f>NOT(IFERROR(VLOOKUP(Таблица1[[#This Row],[Order ID]],Таблица4[],2,FALSE),0))*1</f>
        <v>0</v>
      </c>
      <c r="Y6240" s="19">
        <f>IF(SUMPRODUCT(($F$2:$F6240=F6240)*1)&gt;1,0,1)</f>
        <v>0</v>
      </c>
    </row>
    <row r="6241" spans="1:25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9" t="str">
        <f>VLOOKUP(Таблица1[[#This Row],[Region]],Таблица5[],2,FALSE)</f>
        <v>Anna Andreadi</v>
      </c>
      <c r="W6241" s="19">
        <f>IFERROR(VLOOKUP(Таблица1[[#This Row],[Order ID]],Таблица4[],2,FALSE),"")</f>
        <v>1</v>
      </c>
      <c r="X6241" s="19">
        <f>NOT(IFERROR(VLOOKUP(Таблица1[[#This Row],[Order ID]],Таблица4[],2,FALSE),0))*1</f>
        <v>0</v>
      </c>
      <c r="Y6241" s="19">
        <f>IF(SUMPRODUCT(($F$2:$F6241=F6241)*1)&gt;1,0,1)</f>
        <v>0</v>
      </c>
    </row>
    <row r="6242" spans="1:25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9" t="str">
        <f>VLOOKUP(Таблица1[[#This Row],[Region]],Таблица5[],2,FALSE)</f>
        <v>Anna Andreadi</v>
      </c>
      <c r="W6242" s="19" t="str">
        <f>IFERROR(VLOOKUP(Таблица1[[#This Row],[Order ID]],Таблица4[],2,FALSE),"")</f>
        <v/>
      </c>
      <c r="X6242" s="19">
        <f>NOT(IFERROR(VLOOKUP(Таблица1[[#This Row],[Order ID]],Таблица4[],2,FALSE),0))*1</f>
        <v>1</v>
      </c>
      <c r="Y6242" s="19">
        <f>IF(SUMPRODUCT(($F$2:$F6242=F6242)*1)&gt;1,0,1)</f>
        <v>0</v>
      </c>
    </row>
    <row r="6243" spans="1:25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9" t="str">
        <f>VLOOKUP(Таблица1[[#This Row],[Region]],Таблица5[],2,FALSE)</f>
        <v>Chuck Magee</v>
      </c>
      <c r="W6243" s="19" t="str">
        <f>IFERROR(VLOOKUP(Таблица1[[#This Row],[Order ID]],Таблица4[],2,FALSE),"")</f>
        <v/>
      </c>
      <c r="X6243" s="19">
        <f>NOT(IFERROR(VLOOKUP(Таблица1[[#This Row],[Order ID]],Таблица4[],2,FALSE),0))*1</f>
        <v>1</v>
      </c>
      <c r="Y6243" s="19">
        <f>IF(SUMPRODUCT(($F$2:$F6243=F6243)*1)&gt;1,0,1)</f>
        <v>0</v>
      </c>
    </row>
    <row r="6244" spans="1:25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9" t="str">
        <f>VLOOKUP(Таблица1[[#This Row],[Region]],Таблица5[],2,FALSE)</f>
        <v>Cassandra Brandow</v>
      </c>
      <c r="W6244" s="19" t="str">
        <f>IFERROR(VLOOKUP(Таблица1[[#This Row],[Order ID]],Таблица4[],2,FALSE),"")</f>
        <v/>
      </c>
      <c r="X6244" s="19">
        <f>NOT(IFERROR(VLOOKUP(Таблица1[[#This Row],[Order ID]],Таблица4[],2,FALSE),0))*1</f>
        <v>1</v>
      </c>
      <c r="Y6244" s="19">
        <f>IF(SUMPRODUCT(($F$2:$F6244=F6244)*1)&gt;1,0,1)</f>
        <v>0</v>
      </c>
    </row>
    <row r="6245" spans="1:25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9" t="str">
        <f>VLOOKUP(Таблица1[[#This Row],[Region]],Таблица5[],2,FALSE)</f>
        <v>Anna Andreadi</v>
      </c>
      <c r="W6245" s="19" t="str">
        <f>IFERROR(VLOOKUP(Таблица1[[#This Row],[Order ID]],Таблица4[],2,FALSE),"")</f>
        <v/>
      </c>
      <c r="X6245" s="19">
        <f>NOT(IFERROR(VLOOKUP(Таблица1[[#This Row],[Order ID]],Таблица4[],2,FALSE),0))*1</f>
        <v>1</v>
      </c>
      <c r="Y6245" s="19">
        <f>IF(SUMPRODUCT(($F$2:$F6245=F6245)*1)&gt;1,0,1)</f>
        <v>0</v>
      </c>
    </row>
    <row r="6246" spans="1:25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9" t="str">
        <f>VLOOKUP(Таблица1[[#This Row],[Region]],Таблица5[],2,FALSE)</f>
        <v>Anna Andreadi</v>
      </c>
      <c r="W6246" s="19" t="str">
        <f>IFERROR(VLOOKUP(Таблица1[[#This Row],[Order ID]],Таблица4[],2,FALSE),"")</f>
        <v/>
      </c>
      <c r="X6246" s="19">
        <f>NOT(IFERROR(VLOOKUP(Таблица1[[#This Row],[Order ID]],Таблица4[],2,FALSE),0))*1</f>
        <v>1</v>
      </c>
      <c r="Y6246" s="19">
        <f>IF(SUMPRODUCT(($F$2:$F6246=F6246)*1)&gt;1,0,1)</f>
        <v>0</v>
      </c>
    </row>
    <row r="6247" spans="1:25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9" t="str">
        <f>VLOOKUP(Таблица1[[#This Row],[Region]],Таблица5[],2,FALSE)</f>
        <v>Anna Andreadi</v>
      </c>
      <c r="W6247" s="19" t="str">
        <f>IFERROR(VLOOKUP(Таблица1[[#This Row],[Order ID]],Таблица4[],2,FALSE),"")</f>
        <v/>
      </c>
      <c r="X6247" s="19">
        <f>NOT(IFERROR(VLOOKUP(Таблица1[[#This Row],[Order ID]],Таблица4[],2,FALSE),0))*1</f>
        <v>1</v>
      </c>
      <c r="Y6247" s="19">
        <f>IF(SUMPRODUCT(($F$2:$F6247=F6247)*1)&gt;1,0,1)</f>
        <v>0</v>
      </c>
    </row>
    <row r="6248" spans="1:25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9" t="str">
        <f>VLOOKUP(Таблица1[[#This Row],[Region]],Таблица5[],2,FALSE)</f>
        <v>Anna Andreadi</v>
      </c>
      <c r="W6248" s="19" t="str">
        <f>IFERROR(VLOOKUP(Таблица1[[#This Row],[Order ID]],Таблица4[],2,FALSE),"")</f>
        <v/>
      </c>
      <c r="X6248" s="19">
        <f>NOT(IFERROR(VLOOKUP(Таблица1[[#This Row],[Order ID]],Таблица4[],2,FALSE),0))*1</f>
        <v>1</v>
      </c>
      <c r="Y6248" s="19">
        <f>IF(SUMPRODUCT(($F$2:$F6248=F6248)*1)&gt;1,0,1)</f>
        <v>0</v>
      </c>
    </row>
    <row r="6249" spans="1:25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9" t="str">
        <f>VLOOKUP(Таблица1[[#This Row],[Region]],Таблица5[],2,FALSE)</f>
        <v>Kelly Williams</v>
      </c>
      <c r="W6249" s="19" t="str">
        <f>IFERROR(VLOOKUP(Таблица1[[#This Row],[Order ID]],Таблица4[],2,FALSE),"")</f>
        <v/>
      </c>
      <c r="X6249" s="19">
        <f>NOT(IFERROR(VLOOKUP(Таблица1[[#This Row],[Order ID]],Таблица4[],2,FALSE),0))*1</f>
        <v>1</v>
      </c>
      <c r="Y6249" s="19">
        <f>IF(SUMPRODUCT(($F$2:$F6249=F6249)*1)&gt;1,0,1)</f>
        <v>0</v>
      </c>
    </row>
    <row r="6250" spans="1:25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9" t="str">
        <f>VLOOKUP(Таблица1[[#This Row],[Region]],Таблица5[],2,FALSE)</f>
        <v>Kelly Williams</v>
      </c>
      <c r="W6250" s="19" t="str">
        <f>IFERROR(VLOOKUP(Таблица1[[#This Row],[Order ID]],Таблица4[],2,FALSE),"")</f>
        <v/>
      </c>
      <c r="X6250" s="19">
        <f>NOT(IFERROR(VLOOKUP(Таблица1[[#This Row],[Order ID]],Таблица4[],2,FALSE),0))*1</f>
        <v>1</v>
      </c>
      <c r="Y6250" s="19">
        <f>IF(SUMPRODUCT(($F$2:$F6250=F6250)*1)&gt;1,0,1)</f>
        <v>0</v>
      </c>
    </row>
    <row r="6251" spans="1:25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9" t="str">
        <f>VLOOKUP(Таблица1[[#This Row],[Region]],Таблица5[],2,FALSE)</f>
        <v>Kelly Williams</v>
      </c>
      <c r="W6251" s="19" t="str">
        <f>IFERROR(VLOOKUP(Таблица1[[#This Row],[Order ID]],Таблица4[],2,FALSE),"")</f>
        <v/>
      </c>
      <c r="X6251" s="19">
        <f>NOT(IFERROR(VLOOKUP(Таблица1[[#This Row],[Order ID]],Таблица4[],2,FALSE),0))*1</f>
        <v>1</v>
      </c>
      <c r="Y6251" s="19">
        <f>IF(SUMPRODUCT(($F$2:$F6251=F6251)*1)&gt;1,0,1)</f>
        <v>0</v>
      </c>
    </row>
    <row r="6252" spans="1:25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9" t="str">
        <f>VLOOKUP(Таблица1[[#This Row],[Region]],Таблица5[],2,FALSE)</f>
        <v>Kelly Williams</v>
      </c>
      <c r="W6252" s="19" t="str">
        <f>IFERROR(VLOOKUP(Таблица1[[#This Row],[Order ID]],Таблица4[],2,FALSE),"")</f>
        <v/>
      </c>
      <c r="X6252" s="19">
        <f>NOT(IFERROR(VLOOKUP(Таблица1[[#This Row],[Order ID]],Таблица4[],2,FALSE),0))*1</f>
        <v>1</v>
      </c>
      <c r="Y6252" s="19">
        <f>IF(SUMPRODUCT(($F$2:$F6252=F6252)*1)&gt;1,0,1)</f>
        <v>0</v>
      </c>
    </row>
    <row r="6253" spans="1:25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9" t="str">
        <f>VLOOKUP(Таблица1[[#This Row],[Region]],Таблица5[],2,FALSE)</f>
        <v>Kelly Williams</v>
      </c>
      <c r="W6253" s="19" t="str">
        <f>IFERROR(VLOOKUP(Таблица1[[#This Row],[Order ID]],Таблица4[],2,FALSE),"")</f>
        <v/>
      </c>
      <c r="X6253" s="19">
        <f>NOT(IFERROR(VLOOKUP(Таблица1[[#This Row],[Order ID]],Таблица4[],2,FALSE),0))*1</f>
        <v>1</v>
      </c>
      <c r="Y6253" s="19">
        <f>IF(SUMPRODUCT(($F$2:$F6253=F6253)*1)&gt;1,0,1)</f>
        <v>0</v>
      </c>
    </row>
    <row r="6254" spans="1:25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9" t="str">
        <f>VLOOKUP(Таблица1[[#This Row],[Region]],Таблица5[],2,FALSE)</f>
        <v>Cassandra Brandow</v>
      </c>
      <c r="W6254" s="19" t="str">
        <f>IFERROR(VLOOKUP(Таблица1[[#This Row],[Order ID]],Таблица4[],2,FALSE),"")</f>
        <v/>
      </c>
      <c r="X6254" s="19">
        <f>NOT(IFERROR(VLOOKUP(Таблица1[[#This Row],[Order ID]],Таблица4[],2,FALSE),0))*1</f>
        <v>1</v>
      </c>
      <c r="Y6254" s="19">
        <f>IF(SUMPRODUCT(($F$2:$F6254=F6254)*1)&gt;1,0,1)</f>
        <v>0</v>
      </c>
    </row>
    <row r="6255" spans="1:25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9" t="str">
        <f>VLOOKUP(Таблица1[[#This Row],[Region]],Таблица5[],2,FALSE)</f>
        <v>Cassandra Brandow</v>
      </c>
      <c r="W6255" s="19" t="str">
        <f>IFERROR(VLOOKUP(Таблица1[[#This Row],[Order ID]],Таблица4[],2,FALSE),"")</f>
        <v/>
      </c>
      <c r="X6255" s="19">
        <f>NOT(IFERROR(VLOOKUP(Таблица1[[#This Row],[Order ID]],Таблица4[],2,FALSE),0))*1</f>
        <v>1</v>
      </c>
      <c r="Y6255" s="19">
        <f>IF(SUMPRODUCT(($F$2:$F6255=F6255)*1)&gt;1,0,1)</f>
        <v>0</v>
      </c>
    </row>
    <row r="6256" spans="1:25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9" t="str">
        <f>VLOOKUP(Таблица1[[#This Row],[Region]],Таблица5[],2,FALSE)</f>
        <v>Cassandra Brandow</v>
      </c>
      <c r="W6256" s="19" t="str">
        <f>IFERROR(VLOOKUP(Таблица1[[#This Row],[Order ID]],Таблица4[],2,FALSE),"")</f>
        <v/>
      </c>
      <c r="X6256" s="19">
        <f>NOT(IFERROR(VLOOKUP(Таблица1[[#This Row],[Order ID]],Таблица4[],2,FALSE),0))*1</f>
        <v>1</v>
      </c>
      <c r="Y6256" s="19">
        <f>IF(SUMPRODUCT(($F$2:$F6256=F6256)*1)&gt;1,0,1)</f>
        <v>0</v>
      </c>
    </row>
    <row r="6257" spans="1:25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9" t="str">
        <f>VLOOKUP(Таблица1[[#This Row],[Region]],Таблица5[],2,FALSE)</f>
        <v>Kelly Williams</v>
      </c>
      <c r="W6257" s="19" t="str">
        <f>IFERROR(VLOOKUP(Таблица1[[#This Row],[Order ID]],Таблица4[],2,FALSE),"")</f>
        <v/>
      </c>
      <c r="X6257" s="19">
        <f>NOT(IFERROR(VLOOKUP(Таблица1[[#This Row],[Order ID]],Таблица4[],2,FALSE),0))*1</f>
        <v>1</v>
      </c>
      <c r="Y6257" s="19">
        <f>IF(SUMPRODUCT(($F$2:$F6257=F6257)*1)&gt;1,0,1)</f>
        <v>0</v>
      </c>
    </row>
    <row r="6258" spans="1:25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9" t="str">
        <f>VLOOKUP(Таблица1[[#This Row],[Region]],Таблица5[],2,FALSE)</f>
        <v>Cassandra Brandow</v>
      </c>
      <c r="W6258" s="19" t="str">
        <f>IFERROR(VLOOKUP(Таблица1[[#This Row],[Order ID]],Таблица4[],2,FALSE),"")</f>
        <v/>
      </c>
      <c r="X6258" s="19">
        <f>NOT(IFERROR(VLOOKUP(Таблица1[[#This Row],[Order ID]],Таблица4[],2,FALSE),0))*1</f>
        <v>1</v>
      </c>
      <c r="Y6258" s="19">
        <f>IF(SUMPRODUCT(($F$2:$F6258=F6258)*1)&gt;1,0,1)</f>
        <v>0</v>
      </c>
    </row>
    <row r="6259" spans="1:25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9" t="str">
        <f>VLOOKUP(Таблица1[[#This Row],[Region]],Таблица5[],2,FALSE)</f>
        <v>Chuck Magee</v>
      </c>
      <c r="W6259" s="19" t="str">
        <f>IFERROR(VLOOKUP(Таблица1[[#This Row],[Order ID]],Таблица4[],2,FALSE),"")</f>
        <v/>
      </c>
      <c r="X6259" s="19">
        <f>NOT(IFERROR(VLOOKUP(Таблица1[[#This Row],[Order ID]],Таблица4[],2,FALSE),0))*1</f>
        <v>1</v>
      </c>
      <c r="Y6259" s="19">
        <f>IF(SUMPRODUCT(($F$2:$F6259=F6259)*1)&gt;1,0,1)</f>
        <v>0</v>
      </c>
    </row>
    <row r="6260" spans="1:25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9" t="str">
        <f>VLOOKUP(Таблица1[[#This Row],[Region]],Таблица5[],2,FALSE)</f>
        <v>Chuck Magee</v>
      </c>
      <c r="W6260" s="19" t="str">
        <f>IFERROR(VLOOKUP(Таблица1[[#This Row],[Order ID]],Таблица4[],2,FALSE),"")</f>
        <v/>
      </c>
      <c r="X6260" s="19">
        <f>NOT(IFERROR(VLOOKUP(Таблица1[[#This Row],[Order ID]],Таблица4[],2,FALSE),0))*1</f>
        <v>1</v>
      </c>
      <c r="Y6260" s="19">
        <f>IF(SUMPRODUCT(($F$2:$F6260=F6260)*1)&gt;1,0,1)</f>
        <v>0</v>
      </c>
    </row>
    <row r="6261" spans="1:25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9" t="str">
        <f>VLOOKUP(Таблица1[[#This Row],[Region]],Таблица5[],2,FALSE)</f>
        <v>Kelly Williams</v>
      </c>
      <c r="W6261" s="19" t="str">
        <f>IFERROR(VLOOKUP(Таблица1[[#This Row],[Order ID]],Таблица4[],2,FALSE),"")</f>
        <v/>
      </c>
      <c r="X6261" s="19">
        <f>NOT(IFERROR(VLOOKUP(Таблица1[[#This Row],[Order ID]],Таблица4[],2,FALSE),0))*1</f>
        <v>1</v>
      </c>
      <c r="Y6261" s="19">
        <f>IF(SUMPRODUCT(($F$2:$F6261=F6261)*1)&gt;1,0,1)</f>
        <v>0</v>
      </c>
    </row>
    <row r="6262" spans="1:25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9" t="str">
        <f>VLOOKUP(Таблица1[[#This Row],[Region]],Таблица5[],2,FALSE)</f>
        <v>Anna Andreadi</v>
      </c>
      <c r="W6262" s="19" t="str">
        <f>IFERROR(VLOOKUP(Таблица1[[#This Row],[Order ID]],Таблица4[],2,FALSE),"")</f>
        <v/>
      </c>
      <c r="X6262" s="19">
        <f>NOT(IFERROR(VLOOKUP(Таблица1[[#This Row],[Order ID]],Таблица4[],2,FALSE),0))*1</f>
        <v>1</v>
      </c>
      <c r="Y6262" s="19">
        <f>IF(SUMPRODUCT(($F$2:$F6262=F6262)*1)&gt;1,0,1)</f>
        <v>0</v>
      </c>
    </row>
    <row r="6263" spans="1:25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9" t="str">
        <f>VLOOKUP(Таблица1[[#This Row],[Region]],Таблица5[],2,FALSE)</f>
        <v>Chuck Magee</v>
      </c>
      <c r="W6263" s="19" t="str">
        <f>IFERROR(VLOOKUP(Таблица1[[#This Row],[Order ID]],Таблица4[],2,FALSE),"")</f>
        <v/>
      </c>
      <c r="X6263" s="19">
        <f>NOT(IFERROR(VLOOKUP(Таблица1[[#This Row],[Order ID]],Таблица4[],2,FALSE),0))*1</f>
        <v>1</v>
      </c>
      <c r="Y6263" s="19">
        <f>IF(SUMPRODUCT(($F$2:$F6263=F6263)*1)&gt;1,0,1)</f>
        <v>0</v>
      </c>
    </row>
    <row r="6264" spans="1:25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9" t="str">
        <f>VLOOKUP(Таблица1[[#This Row],[Region]],Таблица5[],2,FALSE)</f>
        <v>Kelly Williams</v>
      </c>
      <c r="W6264" s="19" t="str">
        <f>IFERROR(VLOOKUP(Таблица1[[#This Row],[Order ID]],Таблица4[],2,FALSE),"")</f>
        <v/>
      </c>
      <c r="X6264" s="19">
        <f>NOT(IFERROR(VLOOKUP(Таблица1[[#This Row],[Order ID]],Таблица4[],2,FALSE),0))*1</f>
        <v>1</v>
      </c>
      <c r="Y6264" s="19">
        <f>IF(SUMPRODUCT(($F$2:$F6264=F6264)*1)&gt;1,0,1)</f>
        <v>0</v>
      </c>
    </row>
    <row r="6265" spans="1:25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9" t="str">
        <f>VLOOKUP(Таблица1[[#This Row],[Region]],Таблица5[],2,FALSE)</f>
        <v>Cassandra Brandow</v>
      </c>
      <c r="W6265" s="19" t="str">
        <f>IFERROR(VLOOKUP(Таблица1[[#This Row],[Order ID]],Таблица4[],2,FALSE),"")</f>
        <v/>
      </c>
      <c r="X6265" s="19">
        <f>NOT(IFERROR(VLOOKUP(Таблица1[[#This Row],[Order ID]],Таблица4[],2,FALSE),0))*1</f>
        <v>1</v>
      </c>
      <c r="Y6265" s="19">
        <f>IF(SUMPRODUCT(($F$2:$F6265=F6265)*1)&gt;1,0,1)</f>
        <v>0</v>
      </c>
    </row>
    <row r="6266" spans="1:25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9" t="str">
        <f>VLOOKUP(Таблица1[[#This Row],[Region]],Таблица5[],2,FALSE)</f>
        <v>Kelly Williams</v>
      </c>
      <c r="W6266" s="19">
        <f>IFERROR(VLOOKUP(Таблица1[[#This Row],[Order ID]],Таблица4[],2,FALSE),"")</f>
        <v>1</v>
      </c>
      <c r="X6266" s="19">
        <f>NOT(IFERROR(VLOOKUP(Таблица1[[#This Row],[Order ID]],Таблица4[],2,FALSE),0))*1</f>
        <v>0</v>
      </c>
      <c r="Y6266" s="19">
        <f>IF(SUMPRODUCT(($F$2:$F6266=F6266)*1)&gt;1,0,1)</f>
        <v>0</v>
      </c>
    </row>
    <row r="6267" spans="1:25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9" t="str">
        <f>VLOOKUP(Таблица1[[#This Row],[Region]],Таблица5[],2,FALSE)</f>
        <v>Cassandra Brandow</v>
      </c>
      <c r="W6267" s="19" t="str">
        <f>IFERROR(VLOOKUP(Таблица1[[#This Row],[Order ID]],Таблица4[],2,FALSE),"")</f>
        <v/>
      </c>
      <c r="X6267" s="19">
        <f>NOT(IFERROR(VLOOKUP(Таблица1[[#This Row],[Order ID]],Таблица4[],2,FALSE),0))*1</f>
        <v>1</v>
      </c>
      <c r="Y6267" s="19">
        <f>IF(SUMPRODUCT(($F$2:$F6267=F6267)*1)&gt;1,0,1)</f>
        <v>0</v>
      </c>
    </row>
    <row r="6268" spans="1:25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9" t="str">
        <f>VLOOKUP(Таблица1[[#This Row],[Region]],Таблица5[],2,FALSE)</f>
        <v>Cassandra Brandow</v>
      </c>
      <c r="W6268" s="19" t="str">
        <f>IFERROR(VLOOKUP(Таблица1[[#This Row],[Order ID]],Таблица4[],2,FALSE),"")</f>
        <v/>
      </c>
      <c r="X6268" s="19">
        <f>NOT(IFERROR(VLOOKUP(Таблица1[[#This Row],[Order ID]],Таблица4[],2,FALSE),0))*1</f>
        <v>1</v>
      </c>
      <c r="Y6268" s="19">
        <f>IF(SUMPRODUCT(($F$2:$F6268=F6268)*1)&gt;1,0,1)</f>
        <v>0</v>
      </c>
    </row>
    <row r="6269" spans="1:25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9" t="str">
        <f>VLOOKUP(Таблица1[[#This Row],[Region]],Таблица5[],2,FALSE)</f>
        <v>Chuck Magee</v>
      </c>
      <c r="W6269" s="19" t="str">
        <f>IFERROR(VLOOKUP(Таблица1[[#This Row],[Order ID]],Таблица4[],2,FALSE),"")</f>
        <v/>
      </c>
      <c r="X6269" s="19">
        <f>NOT(IFERROR(VLOOKUP(Таблица1[[#This Row],[Order ID]],Таблица4[],2,FALSE),0))*1</f>
        <v>1</v>
      </c>
      <c r="Y6269" s="19">
        <f>IF(SUMPRODUCT(($F$2:$F6269=F6269)*1)&gt;1,0,1)</f>
        <v>0</v>
      </c>
    </row>
    <row r="6270" spans="1:25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9" t="str">
        <f>VLOOKUP(Таблица1[[#This Row],[Region]],Таблица5[],2,FALSE)</f>
        <v>Chuck Magee</v>
      </c>
      <c r="W6270" s="19" t="str">
        <f>IFERROR(VLOOKUP(Таблица1[[#This Row],[Order ID]],Таблица4[],2,FALSE),"")</f>
        <v/>
      </c>
      <c r="X6270" s="19">
        <f>NOT(IFERROR(VLOOKUP(Таблица1[[#This Row],[Order ID]],Таблица4[],2,FALSE),0))*1</f>
        <v>1</v>
      </c>
      <c r="Y6270" s="19">
        <f>IF(SUMPRODUCT(($F$2:$F6270=F6270)*1)&gt;1,0,1)</f>
        <v>0</v>
      </c>
    </row>
    <row r="6271" spans="1:25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9" t="str">
        <f>VLOOKUP(Таблица1[[#This Row],[Region]],Таблица5[],2,FALSE)</f>
        <v>Anna Andreadi</v>
      </c>
      <c r="W6271" s="19" t="str">
        <f>IFERROR(VLOOKUP(Таблица1[[#This Row],[Order ID]],Таблица4[],2,FALSE),"")</f>
        <v/>
      </c>
      <c r="X6271" s="19">
        <f>NOT(IFERROR(VLOOKUP(Таблица1[[#This Row],[Order ID]],Таблица4[],2,FALSE),0))*1</f>
        <v>1</v>
      </c>
      <c r="Y6271" s="19">
        <f>IF(SUMPRODUCT(($F$2:$F6271=F6271)*1)&gt;1,0,1)</f>
        <v>0</v>
      </c>
    </row>
    <row r="6272" spans="1:25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9" t="str">
        <f>VLOOKUP(Таблица1[[#This Row],[Region]],Таблица5[],2,FALSE)</f>
        <v>Anna Andreadi</v>
      </c>
      <c r="W6272" s="19" t="str">
        <f>IFERROR(VLOOKUP(Таблица1[[#This Row],[Order ID]],Таблица4[],2,FALSE),"")</f>
        <v/>
      </c>
      <c r="X6272" s="19">
        <f>NOT(IFERROR(VLOOKUP(Таблица1[[#This Row],[Order ID]],Таблица4[],2,FALSE),0))*1</f>
        <v>1</v>
      </c>
      <c r="Y6272" s="19">
        <f>IF(SUMPRODUCT(($F$2:$F6272=F6272)*1)&gt;1,0,1)</f>
        <v>0</v>
      </c>
    </row>
    <row r="6273" spans="1:25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9" t="str">
        <f>VLOOKUP(Таблица1[[#This Row],[Region]],Таблица5[],2,FALSE)</f>
        <v>Anna Andreadi</v>
      </c>
      <c r="W6273" s="19" t="str">
        <f>IFERROR(VLOOKUP(Таблица1[[#This Row],[Order ID]],Таблица4[],2,FALSE),"")</f>
        <v/>
      </c>
      <c r="X6273" s="19">
        <f>NOT(IFERROR(VLOOKUP(Таблица1[[#This Row],[Order ID]],Таблица4[],2,FALSE),0))*1</f>
        <v>1</v>
      </c>
      <c r="Y6273" s="19">
        <f>IF(SUMPRODUCT(($F$2:$F6273=F6273)*1)&gt;1,0,1)</f>
        <v>0</v>
      </c>
    </row>
    <row r="6274" spans="1:25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9" t="str">
        <f>VLOOKUP(Таблица1[[#This Row],[Region]],Таблица5[],2,FALSE)</f>
        <v>Kelly Williams</v>
      </c>
      <c r="W6274" s="19" t="str">
        <f>IFERROR(VLOOKUP(Таблица1[[#This Row],[Order ID]],Таблица4[],2,FALSE),"")</f>
        <v/>
      </c>
      <c r="X6274" s="19">
        <f>NOT(IFERROR(VLOOKUP(Таблица1[[#This Row],[Order ID]],Таблица4[],2,FALSE),0))*1</f>
        <v>1</v>
      </c>
      <c r="Y6274" s="19">
        <f>IF(SUMPRODUCT(($F$2:$F6274=F6274)*1)&gt;1,0,1)</f>
        <v>0</v>
      </c>
    </row>
    <row r="6275" spans="1:25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9" t="str">
        <f>VLOOKUP(Таблица1[[#This Row],[Region]],Таблица5[],2,FALSE)</f>
        <v>Anna Andreadi</v>
      </c>
      <c r="W6275" s="19" t="str">
        <f>IFERROR(VLOOKUP(Таблица1[[#This Row],[Order ID]],Таблица4[],2,FALSE),"")</f>
        <v/>
      </c>
      <c r="X6275" s="19">
        <f>NOT(IFERROR(VLOOKUP(Таблица1[[#This Row],[Order ID]],Таблица4[],2,FALSE),0))*1</f>
        <v>1</v>
      </c>
      <c r="Y6275" s="19">
        <f>IF(SUMPRODUCT(($F$2:$F6275=F6275)*1)&gt;1,0,1)</f>
        <v>0</v>
      </c>
    </row>
    <row r="6276" spans="1:25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9" t="str">
        <f>VLOOKUP(Таблица1[[#This Row],[Region]],Таблица5[],2,FALSE)</f>
        <v>Anna Andreadi</v>
      </c>
      <c r="W6276" s="19" t="str">
        <f>IFERROR(VLOOKUP(Таблица1[[#This Row],[Order ID]],Таблица4[],2,FALSE),"")</f>
        <v/>
      </c>
      <c r="X6276" s="19">
        <f>NOT(IFERROR(VLOOKUP(Таблица1[[#This Row],[Order ID]],Таблица4[],2,FALSE),0))*1</f>
        <v>1</v>
      </c>
      <c r="Y6276" s="19">
        <f>IF(SUMPRODUCT(($F$2:$F6276=F6276)*1)&gt;1,0,1)</f>
        <v>0</v>
      </c>
    </row>
    <row r="6277" spans="1:25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9" t="str">
        <f>VLOOKUP(Таблица1[[#This Row],[Region]],Таблица5[],2,FALSE)</f>
        <v>Anna Andreadi</v>
      </c>
      <c r="W6277" s="19" t="str">
        <f>IFERROR(VLOOKUP(Таблица1[[#This Row],[Order ID]],Таблица4[],2,FALSE),"")</f>
        <v/>
      </c>
      <c r="X6277" s="19">
        <f>NOT(IFERROR(VLOOKUP(Таблица1[[#This Row],[Order ID]],Таблица4[],2,FALSE),0))*1</f>
        <v>1</v>
      </c>
      <c r="Y6277" s="19">
        <f>IF(SUMPRODUCT(($F$2:$F6277=F6277)*1)&gt;1,0,1)</f>
        <v>0</v>
      </c>
    </row>
    <row r="6278" spans="1:25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9" t="str">
        <f>VLOOKUP(Таблица1[[#This Row],[Region]],Таблица5[],2,FALSE)</f>
        <v>Anna Andreadi</v>
      </c>
      <c r="W6278" s="19" t="str">
        <f>IFERROR(VLOOKUP(Таблица1[[#This Row],[Order ID]],Таблица4[],2,FALSE),"")</f>
        <v/>
      </c>
      <c r="X6278" s="19">
        <f>NOT(IFERROR(VLOOKUP(Таблица1[[#This Row],[Order ID]],Таблица4[],2,FALSE),0))*1</f>
        <v>1</v>
      </c>
      <c r="Y6278" s="19">
        <f>IF(SUMPRODUCT(($F$2:$F6278=F6278)*1)&gt;1,0,1)</f>
        <v>0</v>
      </c>
    </row>
    <row r="6279" spans="1:25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9" t="str">
        <f>VLOOKUP(Таблица1[[#This Row],[Region]],Таблица5[],2,FALSE)</f>
        <v>Anna Andreadi</v>
      </c>
      <c r="W6279" s="19" t="str">
        <f>IFERROR(VLOOKUP(Таблица1[[#This Row],[Order ID]],Таблица4[],2,FALSE),"")</f>
        <v/>
      </c>
      <c r="X6279" s="19">
        <f>NOT(IFERROR(VLOOKUP(Таблица1[[#This Row],[Order ID]],Таблица4[],2,FALSE),0))*1</f>
        <v>1</v>
      </c>
      <c r="Y6279" s="19">
        <f>IF(SUMPRODUCT(($F$2:$F6279=F6279)*1)&gt;1,0,1)</f>
        <v>0</v>
      </c>
    </row>
    <row r="6280" spans="1:25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9" t="str">
        <f>VLOOKUP(Таблица1[[#This Row],[Region]],Таблица5[],2,FALSE)</f>
        <v>Anna Andreadi</v>
      </c>
      <c r="W6280" s="19" t="str">
        <f>IFERROR(VLOOKUP(Таблица1[[#This Row],[Order ID]],Таблица4[],2,FALSE),"")</f>
        <v/>
      </c>
      <c r="X6280" s="19">
        <f>NOT(IFERROR(VLOOKUP(Таблица1[[#This Row],[Order ID]],Таблица4[],2,FALSE),0))*1</f>
        <v>1</v>
      </c>
      <c r="Y6280" s="19">
        <f>IF(SUMPRODUCT(($F$2:$F6280=F6280)*1)&gt;1,0,1)</f>
        <v>0</v>
      </c>
    </row>
    <row r="6281" spans="1:25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9" t="str">
        <f>VLOOKUP(Таблица1[[#This Row],[Region]],Таблица5[],2,FALSE)</f>
        <v>Anna Andreadi</v>
      </c>
      <c r="W6281" s="19" t="str">
        <f>IFERROR(VLOOKUP(Таблица1[[#This Row],[Order ID]],Таблица4[],2,FALSE),"")</f>
        <v/>
      </c>
      <c r="X6281" s="19">
        <f>NOT(IFERROR(VLOOKUP(Таблица1[[#This Row],[Order ID]],Таблица4[],2,FALSE),0))*1</f>
        <v>1</v>
      </c>
      <c r="Y6281" s="19">
        <f>IF(SUMPRODUCT(($F$2:$F6281=F6281)*1)&gt;1,0,1)</f>
        <v>0</v>
      </c>
    </row>
    <row r="6282" spans="1:25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9" t="str">
        <f>VLOOKUP(Таблица1[[#This Row],[Region]],Таблица5[],2,FALSE)</f>
        <v>Chuck Magee</v>
      </c>
      <c r="W6282" s="19" t="str">
        <f>IFERROR(VLOOKUP(Таблица1[[#This Row],[Order ID]],Таблица4[],2,FALSE),"")</f>
        <v/>
      </c>
      <c r="X6282" s="19">
        <f>NOT(IFERROR(VLOOKUP(Таблица1[[#This Row],[Order ID]],Таблица4[],2,FALSE),0))*1</f>
        <v>1</v>
      </c>
      <c r="Y6282" s="19">
        <f>IF(SUMPRODUCT(($F$2:$F6282=F6282)*1)&gt;1,0,1)</f>
        <v>0</v>
      </c>
    </row>
    <row r="6283" spans="1:25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9" t="str">
        <f>VLOOKUP(Таблица1[[#This Row],[Region]],Таблица5[],2,FALSE)</f>
        <v>Chuck Magee</v>
      </c>
      <c r="W6283" s="19" t="str">
        <f>IFERROR(VLOOKUP(Таблица1[[#This Row],[Order ID]],Таблица4[],2,FALSE),"")</f>
        <v/>
      </c>
      <c r="X6283" s="19">
        <f>NOT(IFERROR(VLOOKUP(Таблица1[[#This Row],[Order ID]],Таблица4[],2,FALSE),0))*1</f>
        <v>1</v>
      </c>
      <c r="Y6283" s="19">
        <f>IF(SUMPRODUCT(($F$2:$F6283=F6283)*1)&gt;1,0,1)</f>
        <v>0</v>
      </c>
    </row>
    <row r="6284" spans="1:25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9" t="str">
        <f>VLOOKUP(Таблица1[[#This Row],[Region]],Таблица5[],2,FALSE)</f>
        <v>Chuck Magee</v>
      </c>
      <c r="W6284" s="19" t="str">
        <f>IFERROR(VLOOKUP(Таблица1[[#This Row],[Order ID]],Таблица4[],2,FALSE),"")</f>
        <v/>
      </c>
      <c r="X6284" s="19">
        <f>NOT(IFERROR(VLOOKUP(Таблица1[[#This Row],[Order ID]],Таблица4[],2,FALSE),0))*1</f>
        <v>1</v>
      </c>
      <c r="Y6284" s="19">
        <f>IF(SUMPRODUCT(($F$2:$F6284=F6284)*1)&gt;1,0,1)</f>
        <v>0</v>
      </c>
    </row>
    <row r="6285" spans="1:25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9" t="str">
        <f>VLOOKUP(Таблица1[[#This Row],[Region]],Таблица5[],2,FALSE)</f>
        <v>Anna Andreadi</v>
      </c>
      <c r="W6285" s="19" t="str">
        <f>IFERROR(VLOOKUP(Таблица1[[#This Row],[Order ID]],Таблица4[],2,FALSE),"")</f>
        <v/>
      </c>
      <c r="X6285" s="19">
        <f>NOT(IFERROR(VLOOKUP(Таблица1[[#This Row],[Order ID]],Таблица4[],2,FALSE),0))*1</f>
        <v>1</v>
      </c>
      <c r="Y6285" s="19">
        <f>IF(SUMPRODUCT(($F$2:$F6285=F6285)*1)&gt;1,0,1)</f>
        <v>0</v>
      </c>
    </row>
    <row r="6286" spans="1:25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9" t="str">
        <f>VLOOKUP(Таблица1[[#This Row],[Region]],Таблица5[],2,FALSE)</f>
        <v>Anna Andreadi</v>
      </c>
      <c r="W6286" s="19" t="str">
        <f>IFERROR(VLOOKUP(Таблица1[[#This Row],[Order ID]],Таблица4[],2,FALSE),"")</f>
        <v/>
      </c>
      <c r="X6286" s="19">
        <f>NOT(IFERROR(VLOOKUP(Таблица1[[#This Row],[Order ID]],Таблица4[],2,FALSE),0))*1</f>
        <v>1</v>
      </c>
      <c r="Y6286" s="19">
        <f>IF(SUMPRODUCT(($F$2:$F6286=F6286)*1)&gt;1,0,1)</f>
        <v>0</v>
      </c>
    </row>
    <row r="6287" spans="1:25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9" t="str">
        <f>VLOOKUP(Таблица1[[#This Row],[Region]],Таблица5[],2,FALSE)</f>
        <v>Chuck Magee</v>
      </c>
      <c r="W6287" s="19" t="str">
        <f>IFERROR(VLOOKUP(Таблица1[[#This Row],[Order ID]],Таблица4[],2,FALSE),"")</f>
        <v/>
      </c>
      <c r="X6287" s="19">
        <f>NOT(IFERROR(VLOOKUP(Таблица1[[#This Row],[Order ID]],Таблица4[],2,FALSE),0))*1</f>
        <v>1</v>
      </c>
      <c r="Y6287" s="19">
        <f>IF(SUMPRODUCT(($F$2:$F6287=F6287)*1)&gt;1,0,1)</f>
        <v>0</v>
      </c>
    </row>
    <row r="6288" spans="1:25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9" t="str">
        <f>VLOOKUP(Таблица1[[#This Row],[Region]],Таблица5[],2,FALSE)</f>
        <v>Cassandra Brandow</v>
      </c>
      <c r="W6288" s="19" t="str">
        <f>IFERROR(VLOOKUP(Таблица1[[#This Row],[Order ID]],Таблица4[],2,FALSE),"")</f>
        <v/>
      </c>
      <c r="X6288" s="19">
        <f>NOT(IFERROR(VLOOKUP(Таблица1[[#This Row],[Order ID]],Таблица4[],2,FALSE),0))*1</f>
        <v>1</v>
      </c>
      <c r="Y6288" s="19">
        <f>IF(SUMPRODUCT(($F$2:$F6288=F6288)*1)&gt;1,0,1)</f>
        <v>0</v>
      </c>
    </row>
    <row r="6289" spans="1:25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9" t="str">
        <f>VLOOKUP(Таблица1[[#This Row],[Region]],Таблица5[],2,FALSE)</f>
        <v>Anna Andreadi</v>
      </c>
      <c r="W6289" s="19" t="str">
        <f>IFERROR(VLOOKUP(Таблица1[[#This Row],[Order ID]],Таблица4[],2,FALSE),"")</f>
        <v/>
      </c>
      <c r="X6289" s="19">
        <f>NOT(IFERROR(VLOOKUP(Таблица1[[#This Row],[Order ID]],Таблица4[],2,FALSE),0))*1</f>
        <v>1</v>
      </c>
      <c r="Y6289" s="19">
        <f>IF(SUMPRODUCT(($F$2:$F6289=F6289)*1)&gt;1,0,1)</f>
        <v>0</v>
      </c>
    </row>
    <row r="6290" spans="1:25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9" t="str">
        <f>VLOOKUP(Таблица1[[#This Row],[Region]],Таблица5[],2,FALSE)</f>
        <v>Anna Andreadi</v>
      </c>
      <c r="W6290" s="19" t="str">
        <f>IFERROR(VLOOKUP(Таблица1[[#This Row],[Order ID]],Таблица4[],2,FALSE),"")</f>
        <v/>
      </c>
      <c r="X6290" s="19">
        <f>NOT(IFERROR(VLOOKUP(Таблица1[[#This Row],[Order ID]],Таблица4[],2,FALSE),0))*1</f>
        <v>1</v>
      </c>
      <c r="Y6290" s="19">
        <f>IF(SUMPRODUCT(($F$2:$F6290=F6290)*1)&gt;1,0,1)</f>
        <v>0</v>
      </c>
    </row>
    <row r="6291" spans="1:25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9" t="str">
        <f>VLOOKUP(Таблица1[[#This Row],[Region]],Таблица5[],2,FALSE)</f>
        <v>Anna Andreadi</v>
      </c>
      <c r="W6291" s="19" t="str">
        <f>IFERROR(VLOOKUP(Таблица1[[#This Row],[Order ID]],Таблица4[],2,FALSE),"")</f>
        <v/>
      </c>
      <c r="X6291" s="19">
        <f>NOT(IFERROR(VLOOKUP(Таблица1[[#This Row],[Order ID]],Таблица4[],2,FALSE),0))*1</f>
        <v>1</v>
      </c>
      <c r="Y6291" s="19">
        <f>IF(SUMPRODUCT(($F$2:$F6291=F6291)*1)&gt;1,0,1)</f>
        <v>0</v>
      </c>
    </row>
    <row r="6292" spans="1:25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9" t="str">
        <f>VLOOKUP(Таблица1[[#This Row],[Region]],Таблица5[],2,FALSE)</f>
        <v>Anna Andreadi</v>
      </c>
      <c r="W6292" s="19" t="str">
        <f>IFERROR(VLOOKUP(Таблица1[[#This Row],[Order ID]],Таблица4[],2,FALSE),"")</f>
        <v/>
      </c>
      <c r="X6292" s="19">
        <f>NOT(IFERROR(VLOOKUP(Таблица1[[#This Row],[Order ID]],Таблица4[],2,FALSE),0))*1</f>
        <v>1</v>
      </c>
      <c r="Y6292" s="19">
        <f>IF(SUMPRODUCT(($F$2:$F6292=F6292)*1)&gt;1,0,1)</f>
        <v>0</v>
      </c>
    </row>
    <row r="6293" spans="1:25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9" t="str">
        <f>VLOOKUP(Таблица1[[#This Row],[Region]],Таблица5[],2,FALSE)</f>
        <v>Cassandra Brandow</v>
      </c>
      <c r="W6293" s="19" t="str">
        <f>IFERROR(VLOOKUP(Таблица1[[#This Row],[Order ID]],Таблица4[],2,FALSE),"")</f>
        <v/>
      </c>
      <c r="X6293" s="19">
        <f>NOT(IFERROR(VLOOKUP(Таблица1[[#This Row],[Order ID]],Таблица4[],2,FALSE),0))*1</f>
        <v>1</v>
      </c>
      <c r="Y6293" s="19">
        <f>IF(SUMPRODUCT(($F$2:$F6293=F6293)*1)&gt;1,0,1)</f>
        <v>0</v>
      </c>
    </row>
    <row r="6294" spans="1:25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9" t="str">
        <f>VLOOKUP(Таблица1[[#This Row],[Region]],Таблица5[],2,FALSE)</f>
        <v>Anna Andreadi</v>
      </c>
      <c r="W6294" s="19" t="str">
        <f>IFERROR(VLOOKUP(Таблица1[[#This Row],[Order ID]],Таблица4[],2,FALSE),"")</f>
        <v/>
      </c>
      <c r="X6294" s="19">
        <f>NOT(IFERROR(VLOOKUP(Таблица1[[#This Row],[Order ID]],Таблица4[],2,FALSE),0))*1</f>
        <v>1</v>
      </c>
      <c r="Y6294" s="19">
        <f>IF(SUMPRODUCT(($F$2:$F6294=F6294)*1)&gt;1,0,1)</f>
        <v>0</v>
      </c>
    </row>
    <row r="6295" spans="1:25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9" t="str">
        <f>VLOOKUP(Таблица1[[#This Row],[Region]],Таблица5[],2,FALSE)</f>
        <v>Anna Andreadi</v>
      </c>
      <c r="W6295" s="19" t="str">
        <f>IFERROR(VLOOKUP(Таблица1[[#This Row],[Order ID]],Таблица4[],2,FALSE),"")</f>
        <v/>
      </c>
      <c r="X6295" s="19">
        <f>NOT(IFERROR(VLOOKUP(Таблица1[[#This Row],[Order ID]],Таблица4[],2,FALSE),0))*1</f>
        <v>1</v>
      </c>
      <c r="Y6295" s="19">
        <f>IF(SUMPRODUCT(($F$2:$F6295=F6295)*1)&gt;1,0,1)</f>
        <v>0</v>
      </c>
    </row>
    <row r="6296" spans="1:25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9" t="str">
        <f>VLOOKUP(Таблица1[[#This Row],[Region]],Таблица5[],2,FALSE)</f>
        <v>Chuck Magee</v>
      </c>
      <c r="W6296" s="19" t="str">
        <f>IFERROR(VLOOKUP(Таблица1[[#This Row],[Order ID]],Таблица4[],2,FALSE),"")</f>
        <v/>
      </c>
      <c r="X6296" s="19">
        <f>NOT(IFERROR(VLOOKUP(Таблица1[[#This Row],[Order ID]],Таблица4[],2,FALSE),0))*1</f>
        <v>1</v>
      </c>
      <c r="Y6296" s="19">
        <f>IF(SUMPRODUCT(($F$2:$F6296=F6296)*1)&gt;1,0,1)</f>
        <v>0</v>
      </c>
    </row>
    <row r="6297" spans="1:25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9" t="str">
        <f>VLOOKUP(Таблица1[[#This Row],[Region]],Таблица5[],2,FALSE)</f>
        <v>Chuck Magee</v>
      </c>
      <c r="W6297" s="19" t="str">
        <f>IFERROR(VLOOKUP(Таблица1[[#This Row],[Order ID]],Таблица4[],2,FALSE),"")</f>
        <v/>
      </c>
      <c r="X6297" s="19">
        <f>NOT(IFERROR(VLOOKUP(Таблица1[[#This Row],[Order ID]],Таблица4[],2,FALSE),0))*1</f>
        <v>1</v>
      </c>
      <c r="Y6297" s="19">
        <f>IF(SUMPRODUCT(($F$2:$F6297=F6297)*1)&gt;1,0,1)</f>
        <v>0</v>
      </c>
    </row>
    <row r="6298" spans="1:25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9" t="str">
        <f>VLOOKUP(Таблица1[[#This Row],[Region]],Таблица5[],2,FALSE)</f>
        <v>Chuck Magee</v>
      </c>
      <c r="W6298" s="19" t="str">
        <f>IFERROR(VLOOKUP(Таблица1[[#This Row],[Order ID]],Таблица4[],2,FALSE),"")</f>
        <v/>
      </c>
      <c r="X6298" s="19">
        <f>NOT(IFERROR(VLOOKUP(Таблица1[[#This Row],[Order ID]],Таблица4[],2,FALSE),0))*1</f>
        <v>1</v>
      </c>
      <c r="Y6298" s="19">
        <f>IF(SUMPRODUCT(($F$2:$F6298=F6298)*1)&gt;1,0,1)</f>
        <v>0</v>
      </c>
    </row>
    <row r="6299" spans="1:25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9" t="str">
        <f>VLOOKUP(Таблица1[[#This Row],[Region]],Таблица5[],2,FALSE)</f>
        <v>Chuck Magee</v>
      </c>
      <c r="W6299" s="19" t="str">
        <f>IFERROR(VLOOKUP(Таблица1[[#This Row],[Order ID]],Таблица4[],2,FALSE),"")</f>
        <v/>
      </c>
      <c r="X6299" s="19">
        <f>NOT(IFERROR(VLOOKUP(Таблица1[[#This Row],[Order ID]],Таблица4[],2,FALSE),0))*1</f>
        <v>1</v>
      </c>
      <c r="Y6299" s="19">
        <f>IF(SUMPRODUCT(($F$2:$F6299=F6299)*1)&gt;1,0,1)</f>
        <v>0</v>
      </c>
    </row>
    <row r="6300" spans="1:25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9" t="str">
        <f>VLOOKUP(Таблица1[[#This Row],[Region]],Таблица5[],2,FALSE)</f>
        <v>Anna Andreadi</v>
      </c>
      <c r="W6300" s="19" t="str">
        <f>IFERROR(VLOOKUP(Таблица1[[#This Row],[Order ID]],Таблица4[],2,FALSE),"")</f>
        <v/>
      </c>
      <c r="X6300" s="19">
        <f>NOT(IFERROR(VLOOKUP(Таблица1[[#This Row],[Order ID]],Таблица4[],2,FALSE),0))*1</f>
        <v>1</v>
      </c>
      <c r="Y6300" s="19">
        <f>IF(SUMPRODUCT(($F$2:$F6300=F6300)*1)&gt;1,0,1)</f>
        <v>0</v>
      </c>
    </row>
    <row r="6301" spans="1:25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9" t="str">
        <f>VLOOKUP(Таблица1[[#This Row],[Region]],Таблица5[],2,FALSE)</f>
        <v>Anna Andreadi</v>
      </c>
      <c r="W6301" s="19" t="str">
        <f>IFERROR(VLOOKUP(Таблица1[[#This Row],[Order ID]],Таблица4[],2,FALSE),"")</f>
        <v/>
      </c>
      <c r="X6301" s="19">
        <f>NOT(IFERROR(VLOOKUP(Таблица1[[#This Row],[Order ID]],Таблица4[],2,FALSE),0))*1</f>
        <v>1</v>
      </c>
      <c r="Y6301" s="19">
        <f>IF(SUMPRODUCT(($F$2:$F6301=F6301)*1)&gt;1,0,1)</f>
        <v>0</v>
      </c>
    </row>
    <row r="6302" spans="1:25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9" t="str">
        <f>VLOOKUP(Таблица1[[#This Row],[Region]],Таблица5[],2,FALSE)</f>
        <v>Kelly Williams</v>
      </c>
      <c r="W6302" s="19" t="str">
        <f>IFERROR(VLOOKUP(Таблица1[[#This Row],[Order ID]],Таблица4[],2,FALSE),"")</f>
        <v/>
      </c>
      <c r="X6302" s="19">
        <f>NOT(IFERROR(VLOOKUP(Таблица1[[#This Row],[Order ID]],Таблица4[],2,FALSE),0))*1</f>
        <v>1</v>
      </c>
      <c r="Y6302" s="19">
        <f>IF(SUMPRODUCT(($F$2:$F6302=F6302)*1)&gt;1,0,1)</f>
        <v>0</v>
      </c>
    </row>
    <row r="6303" spans="1:25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9" t="str">
        <f>VLOOKUP(Таблица1[[#This Row],[Region]],Таблица5[],2,FALSE)</f>
        <v>Kelly Williams</v>
      </c>
      <c r="W6303" s="19" t="str">
        <f>IFERROR(VLOOKUP(Таблица1[[#This Row],[Order ID]],Таблица4[],2,FALSE),"")</f>
        <v/>
      </c>
      <c r="X6303" s="19">
        <f>NOT(IFERROR(VLOOKUP(Таблица1[[#This Row],[Order ID]],Таблица4[],2,FALSE),0))*1</f>
        <v>1</v>
      </c>
      <c r="Y6303" s="19">
        <f>IF(SUMPRODUCT(($F$2:$F6303=F6303)*1)&gt;1,0,1)</f>
        <v>0</v>
      </c>
    </row>
    <row r="6304" spans="1:25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9" t="str">
        <f>VLOOKUP(Таблица1[[#This Row],[Region]],Таблица5[],2,FALSE)</f>
        <v>Kelly Williams</v>
      </c>
      <c r="W6304" s="19" t="str">
        <f>IFERROR(VLOOKUP(Таблица1[[#This Row],[Order ID]],Таблица4[],2,FALSE),"")</f>
        <v/>
      </c>
      <c r="X6304" s="19">
        <f>NOT(IFERROR(VLOOKUP(Таблица1[[#This Row],[Order ID]],Таблица4[],2,FALSE),0))*1</f>
        <v>1</v>
      </c>
      <c r="Y6304" s="19">
        <f>IF(SUMPRODUCT(($F$2:$F6304=F6304)*1)&gt;1,0,1)</f>
        <v>0</v>
      </c>
    </row>
    <row r="6305" spans="1:25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9" t="str">
        <f>VLOOKUP(Таблица1[[#This Row],[Region]],Таблица5[],2,FALSE)</f>
        <v>Kelly Williams</v>
      </c>
      <c r="W6305" s="19" t="str">
        <f>IFERROR(VLOOKUP(Таблица1[[#This Row],[Order ID]],Таблица4[],2,FALSE),"")</f>
        <v/>
      </c>
      <c r="X6305" s="19">
        <f>NOT(IFERROR(VLOOKUP(Таблица1[[#This Row],[Order ID]],Таблица4[],2,FALSE),0))*1</f>
        <v>1</v>
      </c>
      <c r="Y6305" s="19">
        <f>IF(SUMPRODUCT(($F$2:$F6305=F6305)*1)&gt;1,0,1)</f>
        <v>0</v>
      </c>
    </row>
    <row r="6306" spans="1:25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9" t="str">
        <f>VLOOKUP(Таблица1[[#This Row],[Region]],Таблица5[],2,FALSE)</f>
        <v>Chuck Magee</v>
      </c>
      <c r="W6306" s="19" t="str">
        <f>IFERROR(VLOOKUP(Таблица1[[#This Row],[Order ID]],Таблица4[],2,FALSE),"")</f>
        <v/>
      </c>
      <c r="X6306" s="19">
        <f>NOT(IFERROR(VLOOKUP(Таблица1[[#This Row],[Order ID]],Таблица4[],2,FALSE),0))*1</f>
        <v>1</v>
      </c>
      <c r="Y6306" s="19">
        <f>IF(SUMPRODUCT(($F$2:$F6306=F6306)*1)&gt;1,0,1)</f>
        <v>0</v>
      </c>
    </row>
    <row r="6307" spans="1:25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9" t="str">
        <f>VLOOKUP(Таблица1[[#This Row],[Region]],Таблица5[],2,FALSE)</f>
        <v>Anna Andreadi</v>
      </c>
      <c r="W6307" s="19" t="str">
        <f>IFERROR(VLOOKUP(Таблица1[[#This Row],[Order ID]],Таблица4[],2,FALSE),"")</f>
        <v/>
      </c>
      <c r="X6307" s="19">
        <f>NOT(IFERROR(VLOOKUP(Таблица1[[#This Row],[Order ID]],Таблица4[],2,FALSE),0))*1</f>
        <v>1</v>
      </c>
      <c r="Y6307" s="19">
        <f>IF(SUMPRODUCT(($F$2:$F6307=F6307)*1)&gt;1,0,1)</f>
        <v>0</v>
      </c>
    </row>
    <row r="6308" spans="1:25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9" t="str">
        <f>VLOOKUP(Таблица1[[#This Row],[Region]],Таблица5[],2,FALSE)</f>
        <v>Anna Andreadi</v>
      </c>
      <c r="W6308" s="19" t="str">
        <f>IFERROR(VLOOKUP(Таблица1[[#This Row],[Order ID]],Таблица4[],2,FALSE),"")</f>
        <v/>
      </c>
      <c r="X6308" s="19">
        <f>NOT(IFERROR(VLOOKUP(Таблица1[[#This Row],[Order ID]],Таблица4[],2,FALSE),0))*1</f>
        <v>1</v>
      </c>
      <c r="Y6308" s="19">
        <f>IF(SUMPRODUCT(($F$2:$F6308=F6308)*1)&gt;1,0,1)</f>
        <v>0</v>
      </c>
    </row>
    <row r="6309" spans="1:25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9" t="str">
        <f>VLOOKUP(Таблица1[[#This Row],[Region]],Таблица5[],2,FALSE)</f>
        <v>Anna Andreadi</v>
      </c>
      <c r="W6309" s="19" t="str">
        <f>IFERROR(VLOOKUP(Таблица1[[#This Row],[Order ID]],Таблица4[],2,FALSE),"")</f>
        <v/>
      </c>
      <c r="X6309" s="19">
        <f>NOT(IFERROR(VLOOKUP(Таблица1[[#This Row],[Order ID]],Таблица4[],2,FALSE),0))*1</f>
        <v>1</v>
      </c>
      <c r="Y6309" s="19">
        <f>IF(SUMPRODUCT(($F$2:$F6309=F6309)*1)&gt;1,0,1)</f>
        <v>0</v>
      </c>
    </row>
    <row r="6310" spans="1:25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9" t="str">
        <f>VLOOKUP(Таблица1[[#This Row],[Region]],Таблица5[],2,FALSE)</f>
        <v>Anna Andreadi</v>
      </c>
      <c r="W6310" s="19" t="str">
        <f>IFERROR(VLOOKUP(Таблица1[[#This Row],[Order ID]],Таблица4[],2,FALSE),"")</f>
        <v/>
      </c>
      <c r="X6310" s="19">
        <f>NOT(IFERROR(VLOOKUP(Таблица1[[#This Row],[Order ID]],Таблица4[],2,FALSE),0))*1</f>
        <v>1</v>
      </c>
      <c r="Y6310" s="19">
        <f>IF(SUMPRODUCT(($F$2:$F6310=F6310)*1)&gt;1,0,1)</f>
        <v>0</v>
      </c>
    </row>
    <row r="6311" spans="1:25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9" t="str">
        <f>VLOOKUP(Таблица1[[#This Row],[Region]],Таблица5[],2,FALSE)</f>
        <v>Anna Andreadi</v>
      </c>
      <c r="W6311" s="19" t="str">
        <f>IFERROR(VLOOKUP(Таблица1[[#This Row],[Order ID]],Таблица4[],2,FALSE),"")</f>
        <v/>
      </c>
      <c r="X6311" s="19">
        <f>NOT(IFERROR(VLOOKUP(Таблица1[[#This Row],[Order ID]],Таблица4[],2,FALSE),0))*1</f>
        <v>1</v>
      </c>
      <c r="Y6311" s="19">
        <f>IF(SUMPRODUCT(($F$2:$F6311=F6311)*1)&gt;1,0,1)</f>
        <v>0</v>
      </c>
    </row>
    <row r="6312" spans="1:25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9" t="str">
        <f>VLOOKUP(Таблица1[[#This Row],[Region]],Таблица5[],2,FALSE)</f>
        <v>Anna Andreadi</v>
      </c>
      <c r="W6312" s="19" t="str">
        <f>IFERROR(VLOOKUP(Таблица1[[#This Row],[Order ID]],Таблица4[],2,FALSE),"")</f>
        <v/>
      </c>
      <c r="X6312" s="19">
        <f>NOT(IFERROR(VLOOKUP(Таблица1[[#This Row],[Order ID]],Таблица4[],2,FALSE),0))*1</f>
        <v>1</v>
      </c>
      <c r="Y6312" s="19">
        <f>IF(SUMPRODUCT(($F$2:$F6312=F6312)*1)&gt;1,0,1)</f>
        <v>0</v>
      </c>
    </row>
    <row r="6313" spans="1:25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9" t="str">
        <f>VLOOKUP(Таблица1[[#This Row],[Region]],Таблица5[],2,FALSE)</f>
        <v>Anna Andreadi</v>
      </c>
      <c r="W6313" s="19" t="str">
        <f>IFERROR(VLOOKUP(Таблица1[[#This Row],[Order ID]],Таблица4[],2,FALSE),"")</f>
        <v/>
      </c>
      <c r="X6313" s="19">
        <f>NOT(IFERROR(VLOOKUP(Таблица1[[#This Row],[Order ID]],Таблица4[],2,FALSE),0))*1</f>
        <v>1</v>
      </c>
      <c r="Y6313" s="19">
        <f>IF(SUMPRODUCT(($F$2:$F6313=F6313)*1)&gt;1,0,1)</f>
        <v>0</v>
      </c>
    </row>
    <row r="6314" spans="1:25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9" t="str">
        <f>VLOOKUP(Таблица1[[#This Row],[Region]],Таблица5[],2,FALSE)</f>
        <v>Chuck Magee</v>
      </c>
      <c r="W6314" s="19" t="str">
        <f>IFERROR(VLOOKUP(Таблица1[[#This Row],[Order ID]],Таблица4[],2,FALSE),"")</f>
        <v/>
      </c>
      <c r="X6314" s="19">
        <f>NOT(IFERROR(VLOOKUP(Таблица1[[#This Row],[Order ID]],Таблица4[],2,FALSE),0))*1</f>
        <v>1</v>
      </c>
      <c r="Y6314" s="19">
        <f>IF(SUMPRODUCT(($F$2:$F6314=F6314)*1)&gt;1,0,1)</f>
        <v>0</v>
      </c>
    </row>
    <row r="6315" spans="1:25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9" t="str">
        <f>VLOOKUP(Таблица1[[#This Row],[Region]],Таблица5[],2,FALSE)</f>
        <v>Chuck Magee</v>
      </c>
      <c r="W6315" s="19" t="str">
        <f>IFERROR(VLOOKUP(Таблица1[[#This Row],[Order ID]],Таблица4[],2,FALSE),"")</f>
        <v/>
      </c>
      <c r="X6315" s="19">
        <f>NOT(IFERROR(VLOOKUP(Таблица1[[#This Row],[Order ID]],Таблица4[],2,FALSE),0))*1</f>
        <v>1</v>
      </c>
      <c r="Y6315" s="19">
        <f>IF(SUMPRODUCT(($F$2:$F6315=F6315)*1)&gt;1,0,1)</f>
        <v>0</v>
      </c>
    </row>
    <row r="6316" spans="1:25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9" t="str">
        <f>VLOOKUP(Таблица1[[#This Row],[Region]],Таблица5[],2,FALSE)</f>
        <v>Kelly Williams</v>
      </c>
      <c r="W6316" s="19">
        <f>IFERROR(VLOOKUP(Таблица1[[#This Row],[Order ID]],Таблица4[],2,FALSE),"")</f>
        <v>1</v>
      </c>
      <c r="X6316" s="19">
        <f>NOT(IFERROR(VLOOKUP(Таблица1[[#This Row],[Order ID]],Таблица4[],2,FALSE),0))*1</f>
        <v>0</v>
      </c>
      <c r="Y6316" s="19">
        <f>IF(SUMPRODUCT(($F$2:$F6316=F6316)*1)&gt;1,0,1)</f>
        <v>0</v>
      </c>
    </row>
    <row r="6317" spans="1:25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9" t="str">
        <f>VLOOKUP(Таблица1[[#This Row],[Region]],Таблица5[],2,FALSE)</f>
        <v>Kelly Williams</v>
      </c>
      <c r="W6317" s="19">
        <f>IFERROR(VLOOKUP(Таблица1[[#This Row],[Order ID]],Таблица4[],2,FALSE),"")</f>
        <v>1</v>
      </c>
      <c r="X6317" s="19">
        <f>NOT(IFERROR(VLOOKUP(Таблица1[[#This Row],[Order ID]],Таблица4[],2,FALSE),0))*1</f>
        <v>0</v>
      </c>
      <c r="Y6317" s="19">
        <f>IF(SUMPRODUCT(($F$2:$F6317=F6317)*1)&gt;1,0,1)</f>
        <v>0</v>
      </c>
    </row>
    <row r="6318" spans="1:25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9" t="str">
        <f>VLOOKUP(Таблица1[[#This Row],[Region]],Таблица5[],2,FALSE)</f>
        <v>Kelly Williams</v>
      </c>
      <c r="W6318" s="19">
        <f>IFERROR(VLOOKUP(Таблица1[[#This Row],[Order ID]],Таблица4[],2,FALSE),"")</f>
        <v>1</v>
      </c>
      <c r="X6318" s="19">
        <f>NOT(IFERROR(VLOOKUP(Таблица1[[#This Row],[Order ID]],Таблица4[],2,FALSE),0))*1</f>
        <v>0</v>
      </c>
      <c r="Y6318" s="19">
        <f>IF(SUMPRODUCT(($F$2:$F6318=F6318)*1)&gt;1,0,1)</f>
        <v>0</v>
      </c>
    </row>
    <row r="6319" spans="1:25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9" t="str">
        <f>VLOOKUP(Таблица1[[#This Row],[Region]],Таблица5[],2,FALSE)</f>
        <v>Kelly Williams</v>
      </c>
      <c r="W6319" s="19">
        <f>IFERROR(VLOOKUP(Таблица1[[#This Row],[Order ID]],Таблица4[],2,FALSE),"")</f>
        <v>1</v>
      </c>
      <c r="X6319" s="19">
        <f>NOT(IFERROR(VLOOKUP(Таблица1[[#This Row],[Order ID]],Таблица4[],2,FALSE),0))*1</f>
        <v>0</v>
      </c>
      <c r="Y6319" s="19">
        <f>IF(SUMPRODUCT(($F$2:$F6319=F6319)*1)&gt;1,0,1)</f>
        <v>0</v>
      </c>
    </row>
    <row r="6320" spans="1:25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9" t="str">
        <f>VLOOKUP(Таблица1[[#This Row],[Region]],Таблица5[],2,FALSE)</f>
        <v>Anna Andreadi</v>
      </c>
      <c r="W6320" s="19">
        <f>IFERROR(VLOOKUP(Таблица1[[#This Row],[Order ID]],Таблица4[],2,FALSE),"")</f>
        <v>1</v>
      </c>
      <c r="X6320" s="19">
        <f>NOT(IFERROR(VLOOKUP(Таблица1[[#This Row],[Order ID]],Таблица4[],2,FALSE),0))*1</f>
        <v>0</v>
      </c>
      <c r="Y6320" s="19">
        <f>IF(SUMPRODUCT(($F$2:$F6320=F6320)*1)&gt;1,0,1)</f>
        <v>0</v>
      </c>
    </row>
    <row r="6321" spans="1:25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9" t="str">
        <f>VLOOKUP(Таблица1[[#This Row],[Region]],Таблица5[],2,FALSE)</f>
        <v>Anna Andreadi</v>
      </c>
      <c r="W6321" s="19">
        <f>IFERROR(VLOOKUP(Таблица1[[#This Row],[Order ID]],Таблица4[],2,FALSE),"")</f>
        <v>1</v>
      </c>
      <c r="X6321" s="19">
        <f>NOT(IFERROR(VLOOKUP(Таблица1[[#This Row],[Order ID]],Таблица4[],2,FALSE),0))*1</f>
        <v>0</v>
      </c>
      <c r="Y6321" s="19">
        <f>IF(SUMPRODUCT(($F$2:$F6321=F6321)*1)&gt;1,0,1)</f>
        <v>0</v>
      </c>
    </row>
    <row r="6322" spans="1:25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9" t="str">
        <f>VLOOKUP(Таблица1[[#This Row],[Region]],Таблица5[],2,FALSE)</f>
        <v>Cassandra Brandow</v>
      </c>
      <c r="W6322" s="19" t="str">
        <f>IFERROR(VLOOKUP(Таблица1[[#This Row],[Order ID]],Таблица4[],2,FALSE),"")</f>
        <v/>
      </c>
      <c r="X6322" s="19">
        <f>NOT(IFERROR(VLOOKUP(Таблица1[[#This Row],[Order ID]],Таблица4[],2,FALSE),0))*1</f>
        <v>1</v>
      </c>
      <c r="Y6322" s="19">
        <f>IF(SUMPRODUCT(($F$2:$F6322=F6322)*1)&gt;1,0,1)</f>
        <v>0</v>
      </c>
    </row>
    <row r="6323" spans="1:25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9" t="str">
        <f>VLOOKUP(Таблица1[[#This Row],[Region]],Таблица5[],2,FALSE)</f>
        <v>Chuck Magee</v>
      </c>
      <c r="W6323" s="19" t="str">
        <f>IFERROR(VLOOKUP(Таблица1[[#This Row],[Order ID]],Таблица4[],2,FALSE),"")</f>
        <v/>
      </c>
      <c r="X6323" s="19">
        <f>NOT(IFERROR(VLOOKUP(Таблица1[[#This Row],[Order ID]],Таблица4[],2,FALSE),0))*1</f>
        <v>1</v>
      </c>
      <c r="Y6323" s="19">
        <f>IF(SUMPRODUCT(($F$2:$F6323=F6323)*1)&gt;1,0,1)</f>
        <v>0</v>
      </c>
    </row>
    <row r="6324" spans="1:25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9" t="str">
        <f>VLOOKUP(Таблица1[[#This Row],[Region]],Таблица5[],2,FALSE)</f>
        <v>Kelly Williams</v>
      </c>
      <c r="W6324" s="19" t="str">
        <f>IFERROR(VLOOKUP(Таблица1[[#This Row],[Order ID]],Таблица4[],2,FALSE),"")</f>
        <v/>
      </c>
      <c r="X6324" s="19">
        <f>NOT(IFERROR(VLOOKUP(Таблица1[[#This Row],[Order ID]],Таблица4[],2,FALSE),0))*1</f>
        <v>1</v>
      </c>
      <c r="Y6324" s="19">
        <f>IF(SUMPRODUCT(($F$2:$F6324=F6324)*1)&gt;1,0,1)</f>
        <v>0</v>
      </c>
    </row>
    <row r="6325" spans="1:25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9" t="str">
        <f>VLOOKUP(Таблица1[[#This Row],[Region]],Таблица5[],2,FALSE)</f>
        <v>Chuck Magee</v>
      </c>
      <c r="W6325" s="19" t="str">
        <f>IFERROR(VLOOKUP(Таблица1[[#This Row],[Order ID]],Таблица4[],2,FALSE),"")</f>
        <v/>
      </c>
      <c r="X6325" s="19">
        <f>NOT(IFERROR(VLOOKUP(Таблица1[[#This Row],[Order ID]],Таблица4[],2,FALSE),0))*1</f>
        <v>1</v>
      </c>
      <c r="Y6325" s="19">
        <f>IF(SUMPRODUCT(($F$2:$F6325=F6325)*1)&gt;1,0,1)</f>
        <v>0</v>
      </c>
    </row>
    <row r="6326" spans="1:25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9" t="str">
        <f>VLOOKUP(Таблица1[[#This Row],[Region]],Таблица5[],2,FALSE)</f>
        <v>Anna Andreadi</v>
      </c>
      <c r="W6326" s="19" t="str">
        <f>IFERROR(VLOOKUP(Таблица1[[#This Row],[Order ID]],Таблица4[],2,FALSE),"")</f>
        <v/>
      </c>
      <c r="X6326" s="19">
        <f>NOT(IFERROR(VLOOKUP(Таблица1[[#This Row],[Order ID]],Таблица4[],2,FALSE),0))*1</f>
        <v>1</v>
      </c>
      <c r="Y6326" s="19">
        <f>IF(SUMPRODUCT(($F$2:$F6326=F6326)*1)&gt;1,0,1)</f>
        <v>0</v>
      </c>
    </row>
    <row r="6327" spans="1:25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9" t="str">
        <f>VLOOKUP(Таблица1[[#This Row],[Region]],Таблица5[],2,FALSE)</f>
        <v>Anna Andreadi</v>
      </c>
      <c r="W6327" s="19" t="str">
        <f>IFERROR(VLOOKUP(Таблица1[[#This Row],[Order ID]],Таблица4[],2,FALSE),"")</f>
        <v/>
      </c>
      <c r="X6327" s="19">
        <f>NOT(IFERROR(VLOOKUP(Таблица1[[#This Row],[Order ID]],Таблица4[],2,FALSE),0))*1</f>
        <v>1</v>
      </c>
      <c r="Y6327" s="19">
        <f>IF(SUMPRODUCT(($F$2:$F6327=F6327)*1)&gt;1,0,1)</f>
        <v>0</v>
      </c>
    </row>
    <row r="6328" spans="1:25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9" t="str">
        <f>VLOOKUP(Таблица1[[#This Row],[Region]],Таблица5[],2,FALSE)</f>
        <v>Kelly Williams</v>
      </c>
      <c r="W6328" s="19" t="str">
        <f>IFERROR(VLOOKUP(Таблица1[[#This Row],[Order ID]],Таблица4[],2,FALSE),"")</f>
        <v/>
      </c>
      <c r="X6328" s="19">
        <f>NOT(IFERROR(VLOOKUP(Таблица1[[#This Row],[Order ID]],Таблица4[],2,FALSE),0))*1</f>
        <v>1</v>
      </c>
      <c r="Y6328" s="19">
        <f>IF(SUMPRODUCT(($F$2:$F6328=F6328)*1)&gt;1,0,1)</f>
        <v>0</v>
      </c>
    </row>
    <row r="6329" spans="1:25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9" t="str">
        <f>VLOOKUP(Таблица1[[#This Row],[Region]],Таблица5[],2,FALSE)</f>
        <v>Kelly Williams</v>
      </c>
      <c r="W6329" s="19" t="str">
        <f>IFERROR(VLOOKUP(Таблица1[[#This Row],[Order ID]],Таблица4[],2,FALSE),"")</f>
        <v/>
      </c>
      <c r="X6329" s="19">
        <f>NOT(IFERROR(VLOOKUP(Таблица1[[#This Row],[Order ID]],Таблица4[],2,FALSE),0))*1</f>
        <v>1</v>
      </c>
      <c r="Y6329" s="19">
        <f>IF(SUMPRODUCT(($F$2:$F6329=F6329)*1)&gt;1,0,1)</f>
        <v>0</v>
      </c>
    </row>
    <row r="6330" spans="1:25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9" t="str">
        <f>VLOOKUP(Таблица1[[#This Row],[Region]],Таблица5[],2,FALSE)</f>
        <v>Kelly Williams</v>
      </c>
      <c r="W6330" s="19" t="str">
        <f>IFERROR(VLOOKUP(Таблица1[[#This Row],[Order ID]],Таблица4[],2,FALSE),"")</f>
        <v/>
      </c>
      <c r="X6330" s="19">
        <f>NOT(IFERROR(VLOOKUP(Таблица1[[#This Row],[Order ID]],Таблица4[],2,FALSE),0))*1</f>
        <v>1</v>
      </c>
      <c r="Y6330" s="19">
        <f>IF(SUMPRODUCT(($F$2:$F6330=F6330)*1)&gt;1,0,1)</f>
        <v>0</v>
      </c>
    </row>
    <row r="6331" spans="1:25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9" t="str">
        <f>VLOOKUP(Таблица1[[#This Row],[Region]],Таблица5[],2,FALSE)</f>
        <v>Kelly Williams</v>
      </c>
      <c r="W6331" s="19" t="str">
        <f>IFERROR(VLOOKUP(Таблица1[[#This Row],[Order ID]],Таблица4[],2,FALSE),"")</f>
        <v/>
      </c>
      <c r="X6331" s="19">
        <f>NOT(IFERROR(VLOOKUP(Таблица1[[#This Row],[Order ID]],Таблица4[],2,FALSE),0))*1</f>
        <v>1</v>
      </c>
      <c r="Y6331" s="19">
        <f>IF(SUMPRODUCT(($F$2:$F6331=F6331)*1)&gt;1,0,1)</f>
        <v>0</v>
      </c>
    </row>
    <row r="6332" spans="1:25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9" t="str">
        <f>VLOOKUP(Таблица1[[#This Row],[Region]],Таблица5[],2,FALSE)</f>
        <v>Kelly Williams</v>
      </c>
      <c r="W6332" s="19" t="str">
        <f>IFERROR(VLOOKUP(Таблица1[[#This Row],[Order ID]],Таблица4[],2,FALSE),"")</f>
        <v/>
      </c>
      <c r="X6332" s="19">
        <f>NOT(IFERROR(VLOOKUP(Таблица1[[#This Row],[Order ID]],Таблица4[],2,FALSE),0))*1</f>
        <v>1</v>
      </c>
      <c r="Y6332" s="19">
        <f>IF(SUMPRODUCT(($F$2:$F6332=F6332)*1)&gt;1,0,1)</f>
        <v>0</v>
      </c>
    </row>
    <row r="6333" spans="1:25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9" t="str">
        <f>VLOOKUP(Таблица1[[#This Row],[Region]],Таблица5[],2,FALSE)</f>
        <v>Kelly Williams</v>
      </c>
      <c r="W6333" s="19" t="str">
        <f>IFERROR(VLOOKUP(Таблица1[[#This Row],[Order ID]],Таблица4[],2,FALSE),"")</f>
        <v/>
      </c>
      <c r="X6333" s="19">
        <f>NOT(IFERROR(VLOOKUP(Таблица1[[#This Row],[Order ID]],Таблица4[],2,FALSE),0))*1</f>
        <v>1</v>
      </c>
      <c r="Y6333" s="19">
        <f>IF(SUMPRODUCT(($F$2:$F6333=F6333)*1)&gt;1,0,1)</f>
        <v>0</v>
      </c>
    </row>
    <row r="6334" spans="1:25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9" t="str">
        <f>VLOOKUP(Таблица1[[#This Row],[Region]],Таблица5[],2,FALSE)</f>
        <v>Kelly Williams</v>
      </c>
      <c r="W6334" s="19" t="str">
        <f>IFERROR(VLOOKUP(Таблица1[[#This Row],[Order ID]],Таблица4[],2,FALSE),"")</f>
        <v/>
      </c>
      <c r="X6334" s="19">
        <f>NOT(IFERROR(VLOOKUP(Таблица1[[#This Row],[Order ID]],Таблица4[],2,FALSE),0))*1</f>
        <v>1</v>
      </c>
      <c r="Y6334" s="19">
        <f>IF(SUMPRODUCT(($F$2:$F6334=F6334)*1)&gt;1,0,1)</f>
        <v>0</v>
      </c>
    </row>
    <row r="6335" spans="1:25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9" t="str">
        <f>VLOOKUP(Таблица1[[#This Row],[Region]],Таблица5[],2,FALSE)</f>
        <v>Kelly Williams</v>
      </c>
      <c r="W6335" s="19" t="str">
        <f>IFERROR(VLOOKUP(Таблица1[[#This Row],[Order ID]],Таблица4[],2,FALSE),"")</f>
        <v/>
      </c>
      <c r="X6335" s="19">
        <f>NOT(IFERROR(VLOOKUP(Таблица1[[#This Row],[Order ID]],Таблица4[],2,FALSE),0))*1</f>
        <v>1</v>
      </c>
      <c r="Y6335" s="19">
        <f>IF(SUMPRODUCT(($F$2:$F6335=F6335)*1)&gt;1,0,1)</f>
        <v>0</v>
      </c>
    </row>
    <row r="6336" spans="1:25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9" t="str">
        <f>VLOOKUP(Таблица1[[#This Row],[Region]],Таблица5[],2,FALSE)</f>
        <v>Chuck Magee</v>
      </c>
      <c r="W6336" s="19" t="str">
        <f>IFERROR(VLOOKUP(Таблица1[[#This Row],[Order ID]],Таблица4[],2,FALSE),"")</f>
        <v/>
      </c>
      <c r="X6336" s="19">
        <f>NOT(IFERROR(VLOOKUP(Таблица1[[#This Row],[Order ID]],Таблица4[],2,FALSE),0))*1</f>
        <v>1</v>
      </c>
      <c r="Y6336" s="19">
        <f>IF(SUMPRODUCT(($F$2:$F6336=F6336)*1)&gt;1,0,1)</f>
        <v>0</v>
      </c>
    </row>
    <row r="6337" spans="1:25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9" t="str">
        <f>VLOOKUP(Таблица1[[#This Row],[Region]],Таблица5[],2,FALSE)</f>
        <v>Chuck Magee</v>
      </c>
      <c r="W6337" s="19" t="str">
        <f>IFERROR(VLOOKUP(Таблица1[[#This Row],[Order ID]],Таблица4[],2,FALSE),"")</f>
        <v/>
      </c>
      <c r="X6337" s="19">
        <f>NOT(IFERROR(VLOOKUP(Таблица1[[#This Row],[Order ID]],Таблица4[],2,FALSE),0))*1</f>
        <v>1</v>
      </c>
      <c r="Y6337" s="19">
        <f>IF(SUMPRODUCT(($F$2:$F6337=F6337)*1)&gt;1,0,1)</f>
        <v>0</v>
      </c>
    </row>
    <row r="6338" spans="1:25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9" t="str">
        <f>VLOOKUP(Таблица1[[#This Row],[Region]],Таблица5[],2,FALSE)</f>
        <v>Anna Andreadi</v>
      </c>
      <c r="W6338" s="19" t="str">
        <f>IFERROR(VLOOKUP(Таблица1[[#This Row],[Order ID]],Таблица4[],2,FALSE),"")</f>
        <v/>
      </c>
      <c r="X6338" s="19">
        <f>NOT(IFERROR(VLOOKUP(Таблица1[[#This Row],[Order ID]],Таблица4[],2,FALSE),0))*1</f>
        <v>1</v>
      </c>
      <c r="Y6338" s="19">
        <f>IF(SUMPRODUCT(($F$2:$F6338=F6338)*1)&gt;1,0,1)</f>
        <v>0</v>
      </c>
    </row>
    <row r="6339" spans="1:25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9" t="str">
        <f>VLOOKUP(Таблица1[[#This Row],[Region]],Таблица5[],2,FALSE)</f>
        <v>Anna Andreadi</v>
      </c>
      <c r="W6339" s="19" t="str">
        <f>IFERROR(VLOOKUP(Таблица1[[#This Row],[Order ID]],Таблица4[],2,FALSE),"")</f>
        <v/>
      </c>
      <c r="X6339" s="19">
        <f>NOT(IFERROR(VLOOKUP(Таблица1[[#This Row],[Order ID]],Таблица4[],2,FALSE),0))*1</f>
        <v>1</v>
      </c>
      <c r="Y6339" s="19">
        <f>IF(SUMPRODUCT(($F$2:$F6339=F6339)*1)&gt;1,0,1)</f>
        <v>0</v>
      </c>
    </row>
    <row r="6340" spans="1:25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9" t="str">
        <f>VLOOKUP(Таблица1[[#This Row],[Region]],Таблица5[],2,FALSE)</f>
        <v>Chuck Magee</v>
      </c>
      <c r="W6340" s="19" t="str">
        <f>IFERROR(VLOOKUP(Таблица1[[#This Row],[Order ID]],Таблица4[],2,FALSE),"")</f>
        <v/>
      </c>
      <c r="X6340" s="19">
        <f>NOT(IFERROR(VLOOKUP(Таблица1[[#This Row],[Order ID]],Таблица4[],2,FALSE),0))*1</f>
        <v>1</v>
      </c>
      <c r="Y6340" s="19">
        <f>IF(SUMPRODUCT(($F$2:$F6340=F6340)*1)&gt;1,0,1)</f>
        <v>0</v>
      </c>
    </row>
    <row r="6341" spans="1:25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9" t="str">
        <f>VLOOKUP(Таблица1[[#This Row],[Region]],Таблица5[],2,FALSE)</f>
        <v>Chuck Magee</v>
      </c>
      <c r="W6341" s="19" t="str">
        <f>IFERROR(VLOOKUP(Таблица1[[#This Row],[Order ID]],Таблица4[],2,FALSE),"")</f>
        <v/>
      </c>
      <c r="X6341" s="19">
        <f>NOT(IFERROR(VLOOKUP(Таблица1[[#This Row],[Order ID]],Таблица4[],2,FALSE),0))*1</f>
        <v>1</v>
      </c>
      <c r="Y6341" s="19">
        <f>IF(SUMPRODUCT(($F$2:$F6341=F6341)*1)&gt;1,0,1)</f>
        <v>0</v>
      </c>
    </row>
    <row r="6342" spans="1:25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9" t="str">
        <f>VLOOKUP(Таблица1[[#This Row],[Region]],Таблица5[],2,FALSE)</f>
        <v>Chuck Magee</v>
      </c>
      <c r="W6342" s="19" t="str">
        <f>IFERROR(VLOOKUP(Таблица1[[#This Row],[Order ID]],Таблица4[],2,FALSE),"")</f>
        <v/>
      </c>
      <c r="X6342" s="19">
        <f>NOT(IFERROR(VLOOKUP(Таблица1[[#This Row],[Order ID]],Таблица4[],2,FALSE),0))*1</f>
        <v>1</v>
      </c>
      <c r="Y6342" s="19">
        <f>IF(SUMPRODUCT(($F$2:$F6342=F6342)*1)&gt;1,0,1)</f>
        <v>0</v>
      </c>
    </row>
    <row r="6343" spans="1:25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9" t="str">
        <f>VLOOKUP(Таблица1[[#This Row],[Region]],Таблица5[],2,FALSE)</f>
        <v>Chuck Magee</v>
      </c>
      <c r="W6343" s="19" t="str">
        <f>IFERROR(VLOOKUP(Таблица1[[#This Row],[Order ID]],Таблица4[],2,FALSE),"")</f>
        <v/>
      </c>
      <c r="X6343" s="19">
        <f>NOT(IFERROR(VLOOKUP(Таблица1[[#This Row],[Order ID]],Таблица4[],2,FALSE),0))*1</f>
        <v>1</v>
      </c>
      <c r="Y6343" s="19">
        <f>IF(SUMPRODUCT(($F$2:$F6343=F6343)*1)&gt;1,0,1)</f>
        <v>0</v>
      </c>
    </row>
    <row r="6344" spans="1:25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9" t="str">
        <f>VLOOKUP(Таблица1[[#This Row],[Region]],Таблица5[],2,FALSE)</f>
        <v>Chuck Magee</v>
      </c>
      <c r="W6344" s="19">
        <f>IFERROR(VLOOKUP(Таблица1[[#This Row],[Order ID]],Таблица4[],2,FALSE),"")</f>
        <v>1</v>
      </c>
      <c r="X6344" s="19">
        <f>NOT(IFERROR(VLOOKUP(Таблица1[[#This Row],[Order ID]],Таблица4[],2,FALSE),0))*1</f>
        <v>0</v>
      </c>
      <c r="Y6344" s="19">
        <f>IF(SUMPRODUCT(($F$2:$F6344=F6344)*1)&gt;1,0,1)</f>
        <v>0</v>
      </c>
    </row>
    <row r="6345" spans="1:25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9" t="str">
        <f>VLOOKUP(Таблица1[[#This Row],[Region]],Таблица5[],2,FALSE)</f>
        <v>Chuck Magee</v>
      </c>
      <c r="W6345" s="19">
        <f>IFERROR(VLOOKUP(Таблица1[[#This Row],[Order ID]],Таблица4[],2,FALSE),"")</f>
        <v>1</v>
      </c>
      <c r="X6345" s="19">
        <f>NOT(IFERROR(VLOOKUP(Таблица1[[#This Row],[Order ID]],Таблица4[],2,FALSE),0))*1</f>
        <v>0</v>
      </c>
      <c r="Y6345" s="19">
        <f>IF(SUMPRODUCT(($F$2:$F6345=F6345)*1)&gt;1,0,1)</f>
        <v>0</v>
      </c>
    </row>
    <row r="6346" spans="1:25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9" t="str">
        <f>VLOOKUP(Таблица1[[#This Row],[Region]],Таблица5[],2,FALSE)</f>
        <v>Chuck Magee</v>
      </c>
      <c r="W6346" s="19">
        <f>IFERROR(VLOOKUP(Таблица1[[#This Row],[Order ID]],Таблица4[],2,FALSE),"")</f>
        <v>1</v>
      </c>
      <c r="X6346" s="19">
        <f>NOT(IFERROR(VLOOKUP(Таблица1[[#This Row],[Order ID]],Таблица4[],2,FALSE),0))*1</f>
        <v>0</v>
      </c>
      <c r="Y6346" s="19">
        <f>IF(SUMPRODUCT(($F$2:$F6346=F6346)*1)&gt;1,0,1)</f>
        <v>0</v>
      </c>
    </row>
    <row r="6347" spans="1:25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9" t="str">
        <f>VLOOKUP(Таблица1[[#This Row],[Region]],Таблица5[],2,FALSE)</f>
        <v>Chuck Magee</v>
      </c>
      <c r="W6347" s="19">
        <f>IFERROR(VLOOKUP(Таблица1[[#This Row],[Order ID]],Таблица4[],2,FALSE),"")</f>
        <v>1</v>
      </c>
      <c r="X6347" s="19">
        <f>NOT(IFERROR(VLOOKUP(Таблица1[[#This Row],[Order ID]],Таблица4[],2,FALSE),0))*1</f>
        <v>0</v>
      </c>
      <c r="Y6347" s="19">
        <f>IF(SUMPRODUCT(($F$2:$F6347=F6347)*1)&gt;1,0,1)</f>
        <v>0</v>
      </c>
    </row>
    <row r="6348" spans="1:25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9" t="str">
        <f>VLOOKUP(Таблица1[[#This Row],[Region]],Таблица5[],2,FALSE)</f>
        <v>Chuck Magee</v>
      </c>
      <c r="W6348" s="19" t="str">
        <f>IFERROR(VLOOKUP(Таблица1[[#This Row],[Order ID]],Таблица4[],2,FALSE),"")</f>
        <v/>
      </c>
      <c r="X6348" s="19">
        <f>NOT(IFERROR(VLOOKUP(Таблица1[[#This Row],[Order ID]],Таблица4[],2,FALSE),0))*1</f>
        <v>1</v>
      </c>
      <c r="Y6348" s="19">
        <f>IF(SUMPRODUCT(($F$2:$F6348=F6348)*1)&gt;1,0,1)</f>
        <v>0</v>
      </c>
    </row>
    <row r="6349" spans="1:25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9" t="str">
        <f>VLOOKUP(Таблица1[[#This Row],[Region]],Таблица5[],2,FALSE)</f>
        <v>Anna Andreadi</v>
      </c>
      <c r="W6349" s="19" t="str">
        <f>IFERROR(VLOOKUP(Таблица1[[#This Row],[Order ID]],Таблица4[],2,FALSE),"")</f>
        <v/>
      </c>
      <c r="X6349" s="19">
        <f>NOT(IFERROR(VLOOKUP(Таблица1[[#This Row],[Order ID]],Таблица4[],2,FALSE),0))*1</f>
        <v>1</v>
      </c>
      <c r="Y6349" s="19">
        <f>IF(SUMPRODUCT(($F$2:$F6349=F6349)*1)&gt;1,0,1)</f>
        <v>0</v>
      </c>
    </row>
    <row r="6350" spans="1:25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9" t="str">
        <f>VLOOKUP(Таблица1[[#This Row],[Region]],Таблица5[],2,FALSE)</f>
        <v>Anna Andreadi</v>
      </c>
      <c r="W6350" s="19" t="str">
        <f>IFERROR(VLOOKUP(Таблица1[[#This Row],[Order ID]],Таблица4[],2,FALSE),"")</f>
        <v/>
      </c>
      <c r="X6350" s="19">
        <f>NOT(IFERROR(VLOOKUP(Таблица1[[#This Row],[Order ID]],Таблица4[],2,FALSE),0))*1</f>
        <v>1</v>
      </c>
      <c r="Y6350" s="19">
        <f>IF(SUMPRODUCT(($F$2:$F6350=F6350)*1)&gt;1,0,1)</f>
        <v>0</v>
      </c>
    </row>
    <row r="6351" spans="1:25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9" t="str">
        <f>VLOOKUP(Таблица1[[#This Row],[Region]],Таблица5[],2,FALSE)</f>
        <v>Anna Andreadi</v>
      </c>
      <c r="W6351" s="19" t="str">
        <f>IFERROR(VLOOKUP(Таблица1[[#This Row],[Order ID]],Таблица4[],2,FALSE),"")</f>
        <v/>
      </c>
      <c r="X6351" s="19">
        <f>NOT(IFERROR(VLOOKUP(Таблица1[[#This Row],[Order ID]],Таблица4[],2,FALSE),0))*1</f>
        <v>1</v>
      </c>
      <c r="Y6351" s="19">
        <f>IF(SUMPRODUCT(($F$2:$F6351=F6351)*1)&gt;1,0,1)</f>
        <v>0</v>
      </c>
    </row>
    <row r="6352" spans="1:25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9" t="str">
        <f>VLOOKUP(Таблица1[[#This Row],[Region]],Таблица5[],2,FALSE)</f>
        <v>Kelly Williams</v>
      </c>
      <c r="W6352" s="19">
        <f>IFERROR(VLOOKUP(Таблица1[[#This Row],[Order ID]],Таблица4[],2,FALSE),"")</f>
        <v>1</v>
      </c>
      <c r="X6352" s="19">
        <f>NOT(IFERROR(VLOOKUP(Таблица1[[#This Row],[Order ID]],Таблица4[],2,FALSE),0))*1</f>
        <v>0</v>
      </c>
      <c r="Y6352" s="19">
        <f>IF(SUMPRODUCT(($F$2:$F6352=F6352)*1)&gt;1,0,1)</f>
        <v>0</v>
      </c>
    </row>
    <row r="6353" spans="1:25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9" t="str">
        <f>VLOOKUP(Таблица1[[#This Row],[Region]],Таблица5[],2,FALSE)</f>
        <v>Cassandra Brandow</v>
      </c>
      <c r="W6353" s="19" t="str">
        <f>IFERROR(VLOOKUP(Таблица1[[#This Row],[Order ID]],Таблица4[],2,FALSE),"")</f>
        <v/>
      </c>
      <c r="X6353" s="19">
        <f>NOT(IFERROR(VLOOKUP(Таблица1[[#This Row],[Order ID]],Таблица4[],2,FALSE),0))*1</f>
        <v>1</v>
      </c>
      <c r="Y6353" s="19">
        <f>IF(SUMPRODUCT(($F$2:$F6353=F6353)*1)&gt;1,0,1)</f>
        <v>0</v>
      </c>
    </row>
    <row r="6354" spans="1:25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9" t="str">
        <f>VLOOKUP(Таблица1[[#This Row],[Region]],Таблица5[],2,FALSE)</f>
        <v>Chuck Magee</v>
      </c>
      <c r="W6354" s="19" t="str">
        <f>IFERROR(VLOOKUP(Таблица1[[#This Row],[Order ID]],Таблица4[],2,FALSE),"")</f>
        <v/>
      </c>
      <c r="X6354" s="19">
        <f>NOT(IFERROR(VLOOKUP(Таблица1[[#This Row],[Order ID]],Таблица4[],2,FALSE),0))*1</f>
        <v>1</v>
      </c>
      <c r="Y6354" s="19">
        <f>IF(SUMPRODUCT(($F$2:$F6354=F6354)*1)&gt;1,0,1)</f>
        <v>0</v>
      </c>
    </row>
    <row r="6355" spans="1:25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9" t="str">
        <f>VLOOKUP(Таблица1[[#This Row],[Region]],Таблица5[],2,FALSE)</f>
        <v>Chuck Magee</v>
      </c>
      <c r="W6355" s="19" t="str">
        <f>IFERROR(VLOOKUP(Таблица1[[#This Row],[Order ID]],Таблица4[],2,FALSE),"")</f>
        <v/>
      </c>
      <c r="X6355" s="19">
        <f>NOT(IFERROR(VLOOKUP(Таблица1[[#This Row],[Order ID]],Таблица4[],2,FALSE),0))*1</f>
        <v>1</v>
      </c>
      <c r="Y6355" s="19">
        <f>IF(SUMPRODUCT(($F$2:$F6355=F6355)*1)&gt;1,0,1)</f>
        <v>0</v>
      </c>
    </row>
    <row r="6356" spans="1:25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9" t="str">
        <f>VLOOKUP(Таблица1[[#This Row],[Region]],Таблица5[],2,FALSE)</f>
        <v>Chuck Magee</v>
      </c>
      <c r="W6356" s="19" t="str">
        <f>IFERROR(VLOOKUP(Таблица1[[#This Row],[Order ID]],Таблица4[],2,FALSE),"")</f>
        <v/>
      </c>
      <c r="X6356" s="19">
        <f>NOT(IFERROR(VLOOKUP(Таблица1[[#This Row],[Order ID]],Таблица4[],2,FALSE),0))*1</f>
        <v>1</v>
      </c>
      <c r="Y6356" s="19">
        <f>IF(SUMPRODUCT(($F$2:$F6356=F6356)*1)&gt;1,0,1)</f>
        <v>0</v>
      </c>
    </row>
    <row r="6357" spans="1:25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9" t="str">
        <f>VLOOKUP(Таблица1[[#This Row],[Region]],Таблица5[],2,FALSE)</f>
        <v>Chuck Magee</v>
      </c>
      <c r="W6357" s="19" t="str">
        <f>IFERROR(VLOOKUP(Таблица1[[#This Row],[Order ID]],Таблица4[],2,FALSE),"")</f>
        <v/>
      </c>
      <c r="X6357" s="19">
        <f>NOT(IFERROR(VLOOKUP(Таблица1[[#This Row],[Order ID]],Таблица4[],2,FALSE),0))*1</f>
        <v>1</v>
      </c>
      <c r="Y6357" s="19">
        <f>IF(SUMPRODUCT(($F$2:$F6357=F6357)*1)&gt;1,0,1)</f>
        <v>0</v>
      </c>
    </row>
    <row r="6358" spans="1:25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9" t="str">
        <f>VLOOKUP(Таблица1[[#This Row],[Region]],Таблица5[],2,FALSE)</f>
        <v>Anna Andreadi</v>
      </c>
      <c r="W6358" s="19" t="str">
        <f>IFERROR(VLOOKUP(Таблица1[[#This Row],[Order ID]],Таблица4[],2,FALSE),"")</f>
        <v/>
      </c>
      <c r="X6358" s="19">
        <f>NOT(IFERROR(VLOOKUP(Таблица1[[#This Row],[Order ID]],Таблица4[],2,FALSE),0))*1</f>
        <v>1</v>
      </c>
      <c r="Y6358" s="19">
        <f>IF(SUMPRODUCT(($F$2:$F6358=F6358)*1)&gt;1,0,1)</f>
        <v>0</v>
      </c>
    </row>
    <row r="6359" spans="1:25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9" t="str">
        <f>VLOOKUP(Таблица1[[#This Row],[Region]],Таблица5[],2,FALSE)</f>
        <v>Anna Andreadi</v>
      </c>
      <c r="W6359" s="19" t="str">
        <f>IFERROR(VLOOKUP(Таблица1[[#This Row],[Order ID]],Таблица4[],2,FALSE),"")</f>
        <v/>
      </c>
      <c r="X6359" s="19">
        <f>NOT(IFERROR(VLOOKUP(Таблица1[[#This Row],[Order ID]],Таблица4[],2,FALSE),0))*1</f>
        <v>1</v>
      </c>
      <c r="Y6359" s="19">
        <f>IF(SUMPRODUCT(($F$2:$F6359=F6359)*1)&gt;1,0,1)</f>
        <v>0</v>
      </c>
    </row>
    <row r="6360" spans="1:25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9" t="str">
        <f>VLOOKUP(Таблица1[[#This Row],[Region]],Таблица5[],2,FALSE)</f>
        <v>Anna Andreadi</v>
      </c>
      <c r="W6360" s="19" t="str">
        <f>IFERROR(VLOOKUP(Таблица1[[#This Row],[Order ID]],Таблица4[],2,FALSE),"")</f>
        <v/>
      </c>
      <c r="X6360" s="19">
        <f>NOT(IFERROR(VLOOKUP(Таблица1[[#This Row],[Order ID]],Таблица4[],2,FALSE),0))*1</f>
        <v>1</v>
      </c>
      <c r="Y6360" s="19">
        <f>IF(SUMPRODUCT(($F$2:$F6360=F6360)*1)&gt;1,0,1)</f>
        <v>0</v>
      </c>
    </row>
    <row r="6361" spans="1:25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9" t="str">
        <f>VLOOKUP(Таблица1[[#This Row],[Region]],Таблица5[],2,FALSE)</f>
        <v>Anna Andreadi</v>
      </c>
      <c r="W6361" s="19" t="str">
        <f>IFERROR(VLOOKUP(Таблица1[[#This Row],[Order ID]],Таблица4[],2,FALSE),"")</f>
        <v/>
      </c>
      <c r="X6361" s="19">
        <f>NOT(IFERROR(VLOOKUP(Таблица1[[#This Row],[Order ID]],Таблица4[],2,FALSE),0))*1</f>
        <v>1</v>
      </c>
      <c r="Y6361" s="19">
        <f>IF(SUMPRODUCT(($F$2:$F6361=F6361)*1)&gt;1,0,1)</f>
        <v>0</v>
      </c>
    </row>
    <row r="6362" spans="1:25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9" t="str">
        <f>VLOOKUP(Таблица1[[#This Row],[Region]],Таблица5[],2,FALSE)</f>
        <v>Anna Andreadi</v>
      </c>
      <c r="W6362" s="19" t="str">
        <f>IFERROR(VLOOKUP(Таблица1[[#This Row],[Order ID]],Таблица4[],2,FALSE),"")</f>
        <v/>
      </c>
      <c r="X6362" s="19">
        <f>NOT(IFERROR(VLOOKUP(Таблица1[[#This Row],[Order ID]],Таблица4[],2,FALSE),0))*1</f>
        <v>1</v>
      </c>
      <c r="Y6362" s="19">
        <f>IF(SUMPRODUCT(($F$2:$F6362=F6362)*1)&gt;1,0,1)</f>
        <v>0</v>
      </c>
    </row>
    <row r="6363" spans="1:25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9" t="str">
        <f>VLOOKUP(Таблица1[[#This Row],[Region]],Таблица5[],2,FALSE)</f>
        <v>Anna Andreadi</v>
      </c>
      <c r="W6363" s="19" t="str">
        <f>IFERROR(VLOOKUP(Таблица1[[#This Row],[Order ID]],Таблица4[],2,FALSE),"")</f>
        <v/>
      </c>
      <c r="X6363" s="19">
        <f>NOT(IFERROR(VLOOKUP(Таблица1[[#This Row],[Order ID]],Таблица4[],2,FALSE),0))*1</f>
        <v>1</v>
      </c>
      <c r="Y6363" s="19">
        <f>IF(SUMPRODUCT(($F$2:$F6363=F6363)*1)&gt;1,0,1)</f>
        <v>0</v>
      </c>
    </row>
    <row r="6364" spans="1:25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9" t="str">
        <f>VLOOKUP(Таблица1[[#This Row],[Region]],Таблица5[],2,FALSE)</f>
        <v>Anna Andreadi</v>
      </c>
      <c r="W6364" s="19" t="str">
        <f>IFERROR(VLOOKUP(Таблица1[[#This Row],[Order ID]],Таблица4[],2,FALSE),"")</f>
        <v/>
      </c>
      <c r="X6364" s="19">
        <f>NOT(IFERROR(VLOOKUP(Таблица1[[#This Row],[Order ID]],Таблица4[],2,FALSE),0))*1</f>
        <v>1</v>
      </c>
      <c r="Y6364" s="19">
        <f>IF(SUMPRODUCT(($F$2:$F6364=F6364)*1)&gt;1,0,1)</f>
        <v>0</v>
      </c>
    </row>
    <row r="6365" spans="1:25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9" t="str">
        <f>VLOOKUP(Таблица1[[#This Row],[Region]],Таблица5[],2,FALSE)</f>
        <v>Anna Andreadi</v>
      </c>
      <c r="W6365" s="19" t="str">
        <f>IFERROR(VLOOKUP(Таблица1[[#This Row],[Order ID]],Таблица4[],2,FALSE),"")</f>
        <v/>
      </c>
      <c r="X6365" s="19">
        <f>NOT(IFERROR(VLOOKUP(Таблица1[[#This Row],[Order ID]],Таблица4[],2,FALSE),0))*1</f>
        <v>1</v>
      </c>
      <c r="Y6365" s="19">
        <f>IF(SUMPRODUCT(($F$2:$F6365=F6365)*1)&gt;1,0,1)</f>
        <v>0</v>
      </c>
    </row>
    <row r="6366" spans="1:25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9" t="str">
        <f>VLOOKUP(Таблица1[[#This Row],[Region]],Таблица5[],2,FALSE)</f>
        <v>Anna Andreadi</v>
      </c>
      <c r="W6366" s="19" t="str">
        <f>IFERROR(VLOOKUP(Таблица1[[#This Row],[Order ID]],Таблица4[],2,FALSE),"")</f>
        <v/>
      </c>
      <c r="X6366" s="19">
        <f>NOT(IFERROR(VLOOKUP(Таблица1[[#This Row],[Order ID]],Таблица4[],2,FALSE),0))*1</f>
        <v>1</v>
      </c>
      <c r="Y6366" s="19">
        <f>IF(SUMPRODUCT(($F$2:$F6366=F6366)*1)&gt;1,0,1)</f>
        <v>0</v>
      </c>
    </row>
    <row r="6367" spans="1:25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9" t="str">
        <f>VLOOKUP(Таблица1[[#This Row],[Region]],Таблица5[],2,FALSE)</f>
        <v>Chuck Magee</v>
      </c>
      <c r="W6367" s="19" t="str">
        <f>IFERROR(VLOOKUP(Таблица1[[#This Row],[Order ID]],Таблица4[],2,FALSE),"")</f>
        <v/>
      </c>
      <c r="X6367" s="19">
        <f>NOT(IFERROR(VLOOKUP(Таблица1[[#This Row],[Order ID]],Таблица4[],2,FALSE),0))*1</f>
        <v>1</v>
      </c>
      <c r="Y6367" s="19">
        <f>IF(SUMPRODUCT(($F$2:$F6367=F6367)*1)&gt;1,0,1)</f>
        <v>0</v>
      </c>
    </row>
    <row r="6368" spans="1:25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9" t="str">
        <f>VLOOKUP(Таблица1[[#This Row],[Region]],Таблица5[],2,FALSE)</f>
        <v>Chuck Magee</v>
      </c>
      <c r="W6368" s="19" t="str">
        <f>IFERROR(VLOOKUP(Таблица1[[#This Row],[Order ID]],Таблица4[],2,FALSE),"")</f>
        <v/>
      </c>
      <c r="X6368" s="19">
        <f>NOT(IFERROR(VLOOKUP(Таблица1[[#This Row],[Order ID]],Таблица4[],2,FALSE),0))*1</f>
        <v>1</v>
      </c>
      <c r="Y6368" s="19">
        <f>IF(SUMPRODUCT(($F$2:$F6368=F6368)*1)&gt;1,0,1)</f>
        <v>0</v>
      </c>
    </row>
    <row r="6369" spans="1:25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9" t="str">
        <f>VLOOKUP(Таблица1[[#This Row],[Region]],Таблица5[],2,FALSE)</f>
        <v>Chuck Magee</v>
      </c>
      <c r="W6369" s="19" t="str">
        <f>IFERROR(VLOOKUP(Таблица1[[#This Row],[Order ID]],Таблица4[],2,FALSE),"")</f>
        <v/>
      </c>
      <c r="X6369" s="19">
        <f>NOT(IFERROR(VLOOKUP(Таблица1[[#This Row],[Order ID]],Таблица4[],2,FALSE),0))*1</f>
        <v>1</v>
      </c>
      <c r="Y6369" s="19">
        <f>IF(SUMPRODUCT(($F$2:$F6369=F6369)*1)&gt;1,0,1)</f>
        <v>0</v>
      </c>
    </row>
    <row r="6370" spans="1:25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9" t="str">
        <f>VLOOKUP(Таблица1[[#This Row],[Region]],Таблица5[],2,FALSE)</f>
        <v>Anna Andreadi</v>
      </c>
      <c r="W6370" s="19">
        <f>IFERROR(VLOOKUP(Таблица1[[#This Row],[Order ID]],Таблица4[],2,FALSE),"")</f>
        <v>1</v>
      </c>
      <c r="X6370" s="19">
        <f>NOT(IFERROR(VLOOKUP(Таблица1[[#This Row],[Order ID]],Таблица4[],2,FALSE),0))*1</f>
        <v>0</v>
      </c>
      <c r="Y6370" s="19">
        <f>IF(SUMPRODUCT(($F$2:$F6370=F6370)*1)&gt;1,0,1)</f>
        <v>0</v>
      </c>
    </row>
    <row r="6371" spans="1:25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9" t="str">
        <f>VLOOKUP(Таблица1[[#This Row],[Region]],Таблица5[],2,FALSE)</f>
        <v>Kelly Williams</v>
      </c>
      <c r="W6371" s="19" t="str">
        <f>IFERROR(VLOOKUP(Таблица1[[#This Row],[Order ID]],Таблица4[],2,FALSE),"")</f>
        <v/>
      </c>
      <c r="X6371" s="19">
        <f>NOT(IFERROR(VLOOKUP(Таблица1[[#This Row],[Order ID]],Таблица4[],2,FALSE),0))*1</f>
        <v>1</v>
      </c>
      <c r="Y6371" s="19">
        <f>IF(SUMPRODUCT(($F$2:$F6371=F6371)*1)&gt;1,0,1)</f>
        <v>0</v>
      </c>
    </row>
    <row r="6372" spans="1:25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9" t="str">
        <f>VLOOKUP(Таблица1[[#This Row],[Region]],Таблица5[],2,FALSE)</f>
        <v>Chuck Magee</v>
      </c>
      <c r="W6372" s="19" t="str">
        <f>IFERROR(VLOOKUP(Таблица1[[#This Row],[Order ID]],Таблица4[],2,FALSE),"")</f>
        <v/>
      </c>
      <c r="X6372" s="19">
        <f>NOT(IFERROR(VLOOKUP(Таблица1[[#This Row],[Order ID]],Таблица4[],2,FALSE),0))*1</f>
        <v>1</v>
      </c>
      <c r="Y6372" s="19">
        <f>IF(SUMPRODUCT(($F$2:$F6372=F6372)*1)&gt;1,0,1)</f>
        <v>0</v>
      </c>
    </row>
    <row r="6373" spans="1:25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9" t="str">
        <f>VLOOKUP(Таблица1[[#This Row],[Region]],Таблица5[],2,FALSE)</f>
        <v>Chuck Magee</v>
      </c>
      <c r="W6373" s="19" t="str">
        <f>IFERROR(VLOOKUP(Таблица1[[#This Row],[Order ID]],Таблица4[],2,FALSE),"")</f>
        <v/>
      </c>
      <c r="X6373" s="19">
        <f>NOT(IFERROR(VLOOKUP(Таблица1[[#This Row],[Order ID]],Таблица4[],2,FALSE),0))*1</f>
        <v>1</v>
      </c>
      <c r="Y6373" s="19">
        <f>IF(SUMPRODUCT(($F$2:$F6373=F6373)*1)&gt;1,0,1)</f>
        <v>0</v>
      </c>
    </row>
    <row r="6374" spans="1:25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9" t="str">
        <f>VLOOKUP(Таблица1[[#This Row],[Region]],Таблица5[],2,FALSE)</f>
        <v>Chuck Magee</v>
      </c>
      <c r="W6374" s="19" t="str">
        <f>IFERROR(VLOOKUP(Таблица1[[#This Row],[Order ID]],Таблица4[],2,FALSE),"")</f>
        <v/>
      </c>
      <c r="X6374" s="19">
        <f>NOT(IFERROR(VLOOKUP(Таблица1[[#This Row],[Order ID]],Таблица4[],2,FALSE),0))*1</f>
        <v>1</v>
      </c>
      <c r="Y6374" s="19">
        <f>IF(SUMPRODUCT(($F$2:$F6374=F6374)*1)&gt;1,0,1)</f>
        <v>0</v>
      </c>
    </row>
    <row r="6375" spans="1:25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9" t="str">
        <f>VLOOKUP(Таблица1[[#This Row],[Region]],Таблица5[],2,FALSE)</f>
        <v>Chuck Magee</v>
      </c>
      <c r="W6375" s="19" t="str">
        <f>IFERROR(VLOOKUP(Таблица1[[#This Row],[Order ID]],Таблица4[],2,FALSE),"")</f>
        <v/>
      </c>
      <c r="X6375" s="19">
        <f>NOT(IFERROR(VLOOKUP(Таблица1[[#This Row],[Order ID]],Таблица4[],2,FALSE),0))*1</f>
        <v>1</v>
      </c>
      <c r="Y6375" s="19">
        <f>IF(SUMPRODUCT(($F$2:$F6375=F6375)*1)&gt;1,0,1)</f>
        <v>0</v>
      </c>
    </row>
    <row r="6376" spans="1:25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9" t="str">
        <f>VLOOKUP(Таблица1[[#This Row],[Region]],Таблица5[],2,FALSE)</f>
        <v>Cassandra Brandow</v>
      </c>
      <c r="W6376" s="19" t="str">
        <f>IFERROR(VLOOKUP(Таблица1[[#This Row],[Order ID]],Таблица4[],2,FALSE),"")</f>
        <v/>
      </c>
      <c r="X6376" s="19">
        <f>NOT(IFERROR(VLOOKUP(Таблица1[[#This Row],[Order ID]],Таблица4[],2,FALSE),0))*1</f>
        <v>1</v>
      </c>
      <c r="Y6376" s="19">
        <f>IF(SUMPRODUCT(($F$2:$F6376=F6376)*1)&gt;1,0,1)</f>
        <v>0</v>
      </c>
    </row>
    <row r="6377" spans="1:25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9" t="str">
        <f>VLOOKUP(Таблица1[[#This Row],[Region]],Таблица5[],2,FALSE)</f>
        <v>Cassandra Brandow</v>
      </c>
      <c r="W6377" s="19" t="str">
        <f>IFERROR(VLOOKUP(Таблица1[[#This Row],[Order ID]],Таблица4[],2,FALSE),"")</f>
        <v/>
      </c>
      <c r="X6377" s="19">
        <f>NOT(IFERROR(VLOOKUP(Таблица1[[#This Row],[Order ID]],Таблица4[],2,FALSE),0))*1</f>
        <v>1</v>
      </c>
      <c r="Y6377" s="19">
        <f>IF(SUMPRODUCT(($F$2:$F6377=F6377)*1)&gt;1,0,1)</f>
        <v>0</v>
      </c>
    </row>
    <row r="6378" spans="1:25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9" t="str">
        <f>VLOOKUP(Таблица1[[#This Row],[Region]],Таблица5[],2,FALSE)</f>
        <v>Chuck Magee</v>
      </c>
      <c r="W6378" s="19" t="str">
        <f>IFERROR(VLOOKUP(Таблица1[[#This Row],[Order ID]],Таблица4[],2,FALSE),"")</f>
        <v/>
      </c>
      <c r="X6378" s="19">
        <f>NOT(IFERROR(VLOOKUP(Таблица1[[#This Row],[Order ID]],Таблица4[],2,FALSE),0))*1</f>
        <v>1</v>
      </c>
      <c r="Y6378" s="19">
        <f>IF(SUMPRODUCT(($F$2:$F6378=F6378)*1)&gt;1,0,1)</f>
        <v>0</v>
      </c>
    </row>
    <row r="6379" spans="1:25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9" t="str">
        <f>VLOOKUP(Таблица1[[#This Row],[Region]],Таблица5[],2,FALSE)</f>
        <v>Anna Andreadi</v>
      </c>
      <c r="W6379" s="19" t="str">
        <f>IFERROR(VLOOKUP(Таблица1[[#This Row],[Order ID]],Таблица4[],2,FALSE),"")</f>
        <v/>
      </c>
      <c r="X6379" s="19">
        <f>NOT(IFERROR(VLOOKUP(Таблица1[[#This Row],[Order ID]],Таблица4[],2,FALSE),0))*1</f>
        <v>1</v>
      </c>
      <c r="Y6379" s="19">
        <f>IF(SUMPRODUCT(($F$2:$F6379=F6379)*1)&gt;1,0,1)</f>
        <v>0</v>
      </c>
    </row>
    <row r="6380" spans="1:25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9" t="str">
        <f>VLOOKUP(Таблица1[[#This Row],[Region]],Таблица5[],2,FALSE)</f>
        <v>Chuck Magee</v>
      </c>
      <c r="W6380" s="19" t="str">
        <f>IFERROR(VLOOKUP(Таблица1[[#This Row],[Order ID]],Таблица4[],2,FALSE),"")</f>
        <v/>
      </c>
      <c r="X6380" s="19">
        <f>NOT(IFERROR(VLOOKUP(Таблица1[[#This Row],[Order ID]],Таблица4[],2,FALSE),0))*1</f>
        <v>1</v>
      </c>
      <c r="Y6380" s="19">
        <f>IF(SUMPRODUCT(($F$2:$F6380=F6380)*1)&gt;1,0,1)</f>
        <v>0</v>
      </c>
    </row>
    <row r="6381" spans="1:25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9" t="str">
        <f>VLOOKUP(Таблица1[[#This Row],[Region]],Таблица5[],2,FALSE)</f>
        <v>Chuck Magee</v>
      </c>
      <c r="W6381" s="19" t="str">
        <f>IFERROR(VLOOKUP(Таблица1[[#This Row],[Order ID]],Таблица4[],2,FALSE),"")</f>
        <v/>
      </c>
      <c r="X6381" s="19">
        <f>NOT(IFERROR(VLOOKUP(Таблица1[[#This Row],[Order ID]],Таблица4[],2,FALSE),0))*1</f>
        <v>1</v>
      </c>
      <c r="Y6381" s="19">
        <f>IF(SUMPRODUCT(($F$2:$F6381=F6381)*1)&gt;1,0,1)</f>
        <v>0</v>
      </c>
    </row>
    <row r="6382" spans="1:25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9" t="str">
        <f>VLOOKUP(Таблица1[[#This Row],[Region]],Таблица5[],2,FALSE)</f>
        <v>Anna Andreadi</v>
      </c>
      <c r="W6382" s="19" t="str">
        <f>IFERROR(VLOOKUP(Таблица1[[#This Row],[Order ID]],Таблица4[],2,FALSE),"")</f>
        <v/>
      </c>
      <c r="X6382" s="19">
        <f>NOT(IFERROR(VLOOKUP(Таблица1[[#This Row],[Order ID]],Таблица4[],2,FALSE),0))*1</f>
        <v>1</v>
      </c>
      <c r="Y6382" s="19">
        <f>IF(SUMPRODUCT(($F$2:$F6382=F6382)*1)&gt;1,0,1)</f>
        <v>0</v>
      </c>
    </row>
    <row r="6383" spans="1:25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9" t="str">
        <f>VLOOKUP(Таблица1[[#This Row],[Region]],Таблица5[],2,FALSE)</f>
        <v>Chuck Magee</v>
      </c>
      <c r="W6383" s="19" t="str">
        <f>IFERROR(VLOOKUP(Таблица1[[#This Row],[Order ID]],Таблица4[],2,FALSE),"")</f>
        <v/>
      </c>
      <c r="X6383" s="19">
        <f>NOT(IFERROR(VLOOKUP(Таблица1[[#This Row],[Order ID]],Таблица4[],2,FALSE),0))*1</f>
        <v>1</v>
      </c>
      <c r="Y6383" s="19">
        <f>IF(SUMPRODUCT(($F$2:$F6383=F6383)*1)&gt;1,0,1)</f>
        <v>0</v>
      </c>
    </row>
    <row r="6384" spans="1:25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9" t="str">
        <f>VLOOKUP(Таблица1[[#This Row],[Region]],Таблица5[],2,FALSE)</f>
        <v>Chuck Magee</v>
      </c>
      <c r="W6384" s="19" t="str">
        <f>IFERROR(VLOOKUP(Таблица1[[#This Row],[Order ID]],Таблица4[],2,FALSE),"")</f>
        <v/>
      </c>
      <c r="X6384" s="19">
        <f>NOT(IFERROR(VLOOKUP(Таблица1[[#This Row],[Order ID]],Таблица4[],2,FALSE),0))*1</f>
        <v>1</v>
      </c>
      <c r="Y6384" s="19">
        <f>IF(SUMPRODUCT(($F$2:$F6384=F6384)*1)&gt;1,0,1)</f>
        <v>0</v>
      </c>
    </row>
    <row r="6385" spans="1:25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9" t="str">
        <f>VLOOKUP(Таблица1[[#This Row],[Region]],Таблица5[],2,FALSE)</f>
        <v>Kelly Williams</v>
      </c>
      <c r="W6385" s="19" t="str">
        <f>IFERROR(VLOOKUP(Таблица1[[#This Row],[Order ID]],Таблица4[],2,FALSE),"")</f>
        <v/>
      </c>
      <c r="X6385" s="19">
        <f>NOT(IFERROR(VLOOKUP(Таблица1[[#This Row],[Order ID]],Таблица4[],2,FALSE),0))*1</f>
        <v>1</v>
      </c>
      <c r="Y6385" s="19">
        <f>IF(SUMPRODUCT(($F$2:$F6385=F6385)*1)&gt;1,0,1)</f>
        <v>0</v>
      </c>
    </row>
    <row r="6386" spans="1:25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9" t="str">
        <f>VLOOKUP(Таблица1[[#This Row],[Region]],Таблица5[],2,FALSE)</f>
        <v>Kelly Williams</v>
      </c>
      <c r="W6386" s="19" t="str">
        <f>IFERROR(VLOOKUP(Таблица1[[#This Row],[Order ID]],Таблица4[],2,FALSE),"")</f>
        <v/>
      </c>
      <c r="X6386" s="19">
        <f>NOT(IFERROR(VLOOKUP(Таблица1[[#This Row],[Order ID]],Таблица4[],2,FALSE),0))*1</f>
        <v>1</v>
      </c>
      <c r="Y6386" s="19">
        <f>IF(SUMPRODUCT(($F$2:$F6386=F6386)*1)&gt;1,0,1)</f>
        <v>0</v>
      </c>
    </row>
    <row r="6387" spans="1:25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9" t="str">
        <f>VLOOKUP(Таблица1[[#This Row],[Region]],Таблица5[],2,FALSE)</f>
        <v>Kelly Williams</v>
      </c>
      <c r="W6387" s="19" t="str">
        <f>IFERROR(VLOOKUP(Таблица1[[#This Row],[Order ID]],Таблица4[],2,FALSE),"")</f>
        <v/>
      </c>
      <c r="X6387" s="19">
        <f>NOT(IFERROR(VLOOKUP(Таблица1[[#This Row],[Order ID]],Таблица4[],2,FALSE),0))*1</f>
        <v>1</v>
      </c>
      <c r="Y6387" s="19">
        <f>IF(SUMPRODUCT(($F$2:$F6387=F6387)*1)&gt;1,0,1)</f>
        <v>0</v>
      </c>
    </row>
    <row r="6388" spans="1:25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9" t="str">
        <f>VLOOKUP(Таблица1[[#This Row],[Region]],Таблица5[],2,FALSE)</f>
        <v>Kelly Williams</v>
      </c>
      <c r="W6388" s="19" t="str">
        <f>IFERROR(VLOOKUP(Таблица1[[#This Row],[Order ID]],Таблица4[],2,FALSE),"")</f>
        <v/>
      </c>
      <c r="X6388" s="19">
        <f>NOT(IFERROR(VLOOKUP(Таблица1[[#This Row],[Order ID]],Таблица4[],2,FALSE),0))*1</f>
        <v>1</v>
      </c>
      <c r="Y6388" s="19">
        <f>IF(SUMPRODUCT(($F$2:$F6388=F6388)*1)&gt;1,0,1)</f>
        <v>0</v>
      </c>
    </row>
    <row r="6389" spans="1:25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9" t="str">
        <f>VLOOKUP(Таблица1[[#This Row],[Region]],Таблица5[],2,FALSE)</f>
        <v>Kelly Williams</v>
      </c>
      <c r="W6389" s="19" t="str">
        <f>IFERROR(VLOOKUP(Таблица1[[#This Row],[Order ID]],Таблица4[],2,FALSE),"")</f>
        <v/>
      </c>
      <c r="X6389" s="19">
        <f>NOT(IFERROR(VLOOKUP(Таблица1[[#This Row],[Order ID]],Таблица4[],2,FALSE),0))*1</f>
        <v>1</v>
      </c>
      <c r="Y6389" s="19">
        <f>IF(SUMPRODUCT(($F$2:$F6389=F6389)*1)&gt;1,0,1)</f>
        <v>0</v>
      </c>
    </row>
    <row r="6390" spans="1:25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9" t="str">
        <f>VLOOKUP(Таблица1[[#This Row],[Region]],Таблица5[],2,FALSE)</f>
        <v>Kelly Williams</v>
      </c>
      <c r="W6390" s="19" t="str">
        <f>IFERROR(VLOOKUP(Таблица1[[#This Row],[Order ID]],Таблица4[],2,FALSE),"")</f>
        <v/>
      </c>
      <c r="X6390" s="19">
        <f>NOT(IFERROR(VLOOKUP(Таблица1[[#This Row],[Order ID]],Таблица4[],2,FALSE),0))*1</f>
        <v>1</v>
      </c>
      <c r="Y6390" s="19">
        <f>IF(SUMPRODUCT(($F$2:$F6390=F6390)*1)&gt;1,0,1)</f>
        <v>0</v>
      </c>
    </row>
    <row r="6391" spans="1:25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9" t="str">
        <f>VLOOKUP(Таблица1[[#This Row],[Region]],Таблица5[],2,FALSE)</f>
        <v>Cassandra Brandow</v>
      </c>
      <c r="W6391" s="19" t="str">
        <f>IFERROR(VLOOKUP(Таблица1[[#This Row],[Order ID]],Таблица4[],2,FALSE),"")</f>
        <v/>
      </c>
      <c r="X6391" s="19">
        <f>NOT(IFERROR(VLOOKUP(Таблица1[[#This Row],[Order ID]],Таблица4[],2,FALSE),0))*1</f>
        <v>1</v>
      </c>
      <c r="Y6391" s="19">
        <f>IF(SUMPRODUCT(($F$2:$F6391=F6391)*1)&gt;1,0,1)</f>
        <v>0</v>
      </c>
    </row>
    <row r="6392" spans="1:25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9" t="str">
        <f>VLOOKUP(Таблица1[[#This Row],[Region]],Таблица5[],2,FALSE)</f>
        <v>Cassandra Brandow</v>
      </c>
      <c r="W6392" s="19" t="str">
        <f>IFERROR(VLOOKUP(Таблица1[[#This Row],[Order ID]],Таблица4[],2,FALSE),"")</f>
        <v/>
      </c>
      <c r="X6392" s="19">
        <f>NOT(IFERROR(VLOOKUP(Таблица1[[#This Row],[Order ID]],Таблица4[],2,FALSE),0))*1</f>
        <v>1</v>
      </c>
      <c r="Y6392" s="19">
        <f>IF(SUMPRODUCT(($F$2:$F6392=F6392)*1)&gt;1,0,1)</f>
        <v>0</v>
      </c>
    </row>
    <row r="6393" spans="1:25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9" t="str">
        <f>VLOOKUP(Таблица1[[#This Row],[Region]],Таблица5[],2,FALSE)</f>
        <v>Chuck Magee</v>
      </c>
      <c r="W6393" s="19" t="str">
        <f>IFERROR(VLOOKUP(Таблица1[[#This Row],[Order ID]],Таблица4[],2,FALSE),"")</f>
        <v/>
      </c>
      <c r="X6393" s="19">
        <f>NOT(IFERROR(VLOOKUP(Таблица1[[#This Row],[Order ID]],Таблица4[],2,FALSE),0))*1</f>
        <v>1</v>
      </c>
      <c r="Y6393" s="19">
        <f>IF(SUMPRODUCT(($F$2:$F6393=F6393)*1)&gt;1,0,1)</f>
        <v>0</v>
      </c>
    </row>
    <row r="6394" spans="1:25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9" t="str">
        <f>VLOOKUP(Таблица1[[#This Row],[Region]],Таблица5[],2,FALSE)</f>
        <v>Chuck Magee</v>
      </c>
      <c r="W6394" s="19" t="str">
        <f>IFERROR(VLOOKUP(Таблица1[[#This Row],[Order ID]],Таблица4[],2,FALSE),"")</f>
        <v/>
      </c>
      <c r="X6394" s="19">
        <f>NOT(IFERROR(VLOOKUP(Таблица1[[#This Row],[Order ID]],Таблица4[],2,FALSE),0))*1</f>
        <v>1</v>
      </c>
      <c r="Y6394" s="19">
        <f>IF(SUMPRODUCT(($F$2:$F6394=F6394)*1)&gt;1,0,1)</f>
        <v>0</v>
      </c>
    </row>
    <row r="6395" spans="1:25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9" t="str">
        <f>VLOOKUP(Таблица1[[#This Row],[Region]],Таблица5[],2,FALSE)</f>
        <v>Chuck Magee</v>
      </c>
      <c r="W6395" s="19" t="str">
        <f>IFERROR(VLOOKUP(Таблица1[[#This Row],[Order ID]],Таблица4[],2,FALSE),"")</f>
        <v/>
      </c>
      <c r="X6395" s="19">
        <f>NOT(IFERROR(VLOOKUP(Таблица1[[#This Row],[Order ID]],Таблица4[],2,FALSE),0))*1</f>
        <v>1</v>
      </c>
      <c r="Y6395" s="19">
        <f>IF(SUMPRODUCT(($F$2:$F6395=F6395)*1)&gt;1,0,1)</f>
        <v>0</v>
      </c>
    </row>
    <row r="6396" spans="1:25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9" t="str">
        <f>VLOOKUP(Таблица1[[#This Row],[Region]],Таблица5[],2,FALSE)</f>
        <v>Chuck Magee</v>
      </c>
      <c r="W6396" s="19" t="str">
        <f>IFERROR(VLOOKUP(Таблица1[[#This Row],[Order ID]],Таблица4[],2,FALSE),"")</f>
        <v/>
      </c>
      <c r="X6396" s="19">
        <f>NOT(IFERROR(VLOOKUP(Таблица1[[#This Row],[Order ID]],Таблица4[],2,FALSE),0))*1</f>
        <v>1</v>
      </c>
      <c r="Y6396" s="19">
        <f>IF(SUMPRODUCT(($F$2:$F6396=F6396)*1)&gt;1,0,1)</f>
        <v>0</v>
      </c>
    </row>
    <row r="6397" spans="1:25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9" t="str">
        <f>VLOOKUP(Таблица1[[#This Row],[Region]],Таблица5[],2,FALSE)</f>
        <v>Chuck Magee</v>
      </c>
      <c r="W6397" s="19" t="str">
        <f>IFERROR(VLOOKUP(Таблица1[[#This Row],[Order ID]],Таблица4[],2,FALSE),"")</f>
        <v/>
      </c>
      <c r="X6397" s="19">
        <f>NOT(IFERROR(VLOOKUP(Таблица1[[#This Row],[Order ID]],Таблица4[],2,FALSE),0))*1</f>
        <v>1</v>
      </c>
      <c r="Y6397" s="19">
        <f>IF(SUMPRODUCT(($F$2:$F6397=F6397)*1)&gt;1,0,1)</f>
        <v>0</v>
      </c>
    </row>
    <row r="6398" spans="1:25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9" t="str">
        <f>VLOOKUP(Таблица1[[#This Row],[Region]],Таблица5[],2,FALSE)</f>
        <v>Chuck Magee</v>
      </c>
      <c r="W6398" s="19" t="str">
        <f>IFERROR(VLOOKUP(Таблица1[[#This Row],[Order ID]],Таблица4[],2,FALSE),"")</f>
        <v/>
      </c>
      <c r="X6398" s="19">
        <f>NOT(IFERROR(VLOOKUP(Таблица1[[#This Row],[Order ID]],Таблица4[],2,FALSE),0))*1</f>
        <v>1</v>
      </c>
      <c r="Y6398" s="19">
        <f>IF(SUMPRODUCT(($F$2:$F6398=F6398)*1)&gt;1,0,1)</f>
        <v>0</v>
      </c>
    </row>
    <row r="6399" spans="1:25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9" t="str">
        <f>VLOOKUP(Таблица1[[#This Row],[Region]],Таблица5[],2,FALSE)</f>
        <v>Kelly Williams</v>
      </c>
      <c r="W6399" s="19" t="str">
        <f>IFERROR(VLOOKUP(Таблица1[[#This Row],[Order ID]],Таблица4[],2,FALSE),"")</f>
        <v/>
      </c>
      <c r="X6399" s="19">
        <f>NOT(IFERROR(VLOOKUP(Таблица1[[#This Row],[Order ID]],Таблица4[],2,FALSE),0))*1</f>
        <v>1</v>
      </c>
      <c r="Y6399" s="19">
        <f>IF(SUMPRODUCT(($F$2:$F6399=F6399)*1)&gt;1,0,1)</f>
        <v>0</v>
      </c>
    </row>
    <row r="6400" spans="1:25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9" t="str">
        <f>VLOOKUP(Таблица1[[#This Row],[Region]],Таблица5[],2,FALSE)</f>
        <v>Chuck Magee</v>
      </c>
      <c r="W6400" s="19" t="str">
        <f>IFERROR(VLOOKUP(Таблица1[[#This Row],[Order ID]],Таблица4[],2,FALSE),"")</f>
        <v/>
      </c>
      <c r="X6400" s="19">
        <f>NOT(IFERROR(VLOOKUP(Таблица1[[#This Row],[Order ID]],Таблица4[],2,FALSE),0))*1</f>
        <v>1</v>
      </c>
      <c r="Y6400" s="19">
        <f>IF(SUMPRODUCT(($F$2:$F6400=F6400)*1)&gt;1,0,1)</f>
        <v>0</v>
      </c>
    </row>
    <row r="6401" spans="1:25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9" t="str">
        <f>VLOOKUP(Таблица1[[#This Row],[Region]],Таблица5[],2,FALSE)</f>
        <v>Chuck Magee</v>
      </c>
      <c r="W6401" s="19" t="str">
        <f>IFERROR(VLOOKUP(Таблица1[[#This Row],[Order ID]],Таблица4[],2,FALSE),"")</f>
        <v/>
      </c>
      <c r="X6401" s="19">
        <f>NOT(IFERROR(VLOOKUP(Таблица1[[#This Row],[Order ID]],Таблица4[],2,FALSE),0))*1</f>
        <v>1</v>
      </c>
      <c r="Y6401" s="19">
        <f>IF(SUMPRODUCT(($F$2:$F6401=F6401)*1)&gt;1,0,1)</f>
        <v>0</v>
      </c>
    </row>
    <row r="6402" spans="1:25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9" t="str">
        <f>VLOOKUP(Таблица1[[#This Row],[Region]],Таблица5[],2,FALSE)</f>
        <v>Chuck Magee</v>
      </c>
      <c r="W6402" s="19" t="str">
        <f>IFERROR(VLOOKUP(Таблица1[[#This Row],[Order ID]],Таблица4[],2,FALSE),"")</f>
        <v/>
      </c>
      <c r="X6402" s="19">
        <f>NOT(IFERROR(VLOOKUP(Таблица1[[#This Row],[Order ID]],Таблица4[],2,FALSE),0))*1</f>
        <v>1</v>
      </c>
      <c r="Y6402" s="19">
        <f>IF(SUMPRODUCT(($F$2:$F6402=F6402)*1)&gt;1,0,1)</f>
        <v>0</v>
      </c>
    </row>
    <row r="6403" spans="1:25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9" t="str">
        <f>VLOOKUP(Таблица1[[#This Row],[Region]],Таблица5[],2,FALSE)</f>
        <v>Cassandra Brandow</v>
      </c>
      <c r="W6403" s="19" t="str">
        <f>IFERROR(VLOOKUP(Таблица1[[#This Row],[Order ID]],Таблица4[],2,FALSE),"")</f>
        <v/>
      </c>
      <c r="X6403" s="19">
        <f>NOT(IFERROR(VLOOKUP(Таблица1[[#This Row],[Order ID]],Таблица4[],2,FALSE),0))*1</f>
        <v>1</v>
      </c>
      <c r="Y6403" s="19">
        <f>IF(SUMPRODUCT(($F$2:$F6403=F6403)*1)&gt;1,0,1)</f>
        <v>0</v>
      </c>
    </row>
    <row r="6404" spans="1:25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9" t="str">
        <f>VLOOKUP(Таблица1[[#This Row],[Region]],Таблица5[],2,FALSE)</f>
        <v>Cassandra Brandow</v>
      </c>
      <c r="W6404" s="19" t="str">
        <f>IFERROR(VLOOKUP(Таблица1[[#This Row],[Order ID]],Таблица4[],2,FALSE),"")</f>
        <v/>
      </c>
      <c r="X6404" s="19">
        <f>NOT(IFERROR(VLOOKUP(Таблица1[[#This Row],[Order ID]],Таблица4[],2,FALSE),0))*1</f>
        <v>1</v>
      </c>
      <c r="Y6404" s="19">
        <f>IF(SUMPRODUCT(($F$2:$F6404=F6404)*1)&gt;1,0,1)</f>
        <v>0</v>
      </c>
    </row>
    <row r="6405" spans="1:25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9" t="str">
        <f>VLOOKUP(Таблица1[[#This Row],[Region]],Таблица5[],2,FALSE)</f>
        <v>Cassandra Brandow</v>
      </c>
      <c r="W6405" s="19" t="str">
        <f>IFERROR(VLOOKUP(Таблица1[[#This Row],[Order ID]],Таблица4[],2,FALSE),"")</f>
        <v/>
      </c>
      <c r="X6405" s="19">
        <f>NOT(IFERROR(VLOOKUP(Таблица1[[#This Row],[Order ID]],Таблица4[],2,FALSE),0))*1</f>
        <v>1</v>
      </c>
      <c r="Y6405" s="19">
        <f>IF(SUMPRODUCT(($F$2:$F6405=F6405)*1)&gt;1,0,1)</f>
        <v>0</v>
      </c>
    </row>
    <row r="6406" spans="1:25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9" t="str">
        <f>VLOOKUP(Таблица1[[#This Row],[Region]],Таблица5[],2,FALSE)</f>
        <v>Cassandra Brandow</v>
      </c>
      <c r="W6406" s="19" t="str">
        <f>IFERROR(VLOOKUP(Таблица1[[#This Row],[Order ID]],Таблица4[],2,FALSE),"")</f>
        <v/>
      </c>
      <c r="X6406" s="19">
        <f>NOT(IFERROR(VLOOKUP(Таблица1[[#This Row],[Order ID]],Таблица4[],2,FALSE),0))*1</f>
        <v>1</v>
      </c>
      <c r="Y6406" s="19">
        <f>IF(SUMPRODUCT(($F$2:$F6406=F6406)*1)&gt;1,0,1)</f>
        <v>0</v>
      </c>
    </row>
    <row r="6407" spans="1:25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9" t="str">
        <f>VLOOKUP(Таблица1[[#This Row],[Region]],Таблица5[],2,FALSE)</f>
        <v>Anna Andreadi</v>
      </c>
      <c r="W6407" s="19">
        <f>IFERROR(VLOOKUP(Таблица1[[#This Row],[Order ID]],Таблица4[],2,FALSE),"")</f>
        <v>1</v>
      </c>
      <c r="X6407" s="19">
        <f>NOT(IFERROR(VLOOKUP(Таблица1[[#This Row],[Order ID]],Таблица4[],2,FALSE),0))*1</f>
        <v>0</v>
      </c>
      <c r="Y6407" s="19">
        <f>IF(SUMPRODUCT(($F$2:$F6407=F6407)*1)&gt;1,0,1)</f>
        <v>0</v>
      </c>
    </row>
    <row r="6408" spans="1:25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9" t="str">
        <f>VLOOKUP(Таблица1[[#This Row],[Region]],Таблица5[],2,FALSE)</f>
        <v>Anna Andreadi</v>
      </c>
      <c r="W6408" s="19">
        <f>IFERROR(VLOOKUP(Таблица1[[#This Row],[Order ID]],Таблица4[],2,FALSE),"")</f>
        <v>1</v>
      </c>
      <c r="X6408" s="19">
        <f>NOT(IFERROR(VLOOKUP(Таблица1[[#This Row],[Order ID]],Таблица4[],2,FALSE),0))*1</f>
        <v>0</v>
      </c>
      <c r="Y6408" s="19">
        <f>IF(SUMPRODUCT(($F$2:$F6408=F6408)*1)&gt;1,0,1)</f>
        <v>0</v>
      </c>
    </row>
    <row r="6409" spans="1:25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9" t="str">
        <f>VLOOKUP(Таблица1[[#This Row],[Region]],Таблица5[],2,FALSE)</f>
        <v>Kelly Williams</v>
      </c>
      <c r="W6409" s="19" t="str">
        <f>IFERROR(VLOOKUP(Таблица1[[#This Row],[Order ID]],Таблица4[],2,FALSE),"")</f>
        <v/>
      </c>
      <c r="X6409" s="19">
        <f>NOT(IFERROR(VLOOKUP(Таблица1[[#This Row],[Order ID]],Таблица4[],2,FALSE),0))*1</f>
        <v>1</v>
      </c>
      <c r="Y6409" s="19">
        <f>IF(SUMPRODUCT(($F$2:$F6409=F6409)*1)&gt;1,0,1)</f>
        <v>0</v>
      </c>
    </row>
    <row r="6410" spans="1:25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9" t="str">
        <f>VLOOKUP(Таблица1[[#This Row],[Region]],Таблица5[],2,FALSE)</f>
        <v>Kelly Williams</v>
      </c>
      <c r="W6410" s="19" t="str">
        <f>IFERROR(VLOOKUP(Таблица1[[#This Row],[Order ID]],Таблица4[],2,FALSE),"")</f>
        <v/>
      </c>
      <c r="X6410" s="19">
        <f>NOT(IFERROR(VLOOKUP(Таблица1[[#This Row],[Order ID]],Таблица4[],2,FALSE),0))*1</f>
        <v>1</v>
      </c>
      <c r="Y6410" s="19">
        <f>IF(SUMPRODUCT(($F$2:$F6410=F6410)*1)&gt;1,0,1)</f>
        <v>0</v>
      </c>
    </row>
    <row r="6411" spans="1:25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9" t="str">
        <f>VLOOKUP(Таблица1[[#This Row],[Region]],Таблица5[],2,FALSE)</f>
        <v>Kelly Williams</v>
      </c>
      <c r="W6411" s="19" t="str">
        <f>IFERROR(VLOOKUP(Таблица1[[#This Row],[Order ID]],Таблица4[],2,FALSE),"")</f>
        <v/>
      </c>
      <c r="X6411" s="19">
        <f>NOT(IFERROR(VLOOKUP(Таблица1[[#This Row],[Order ID]],Таблица4[],2,FALSE),0))*1</f>
        <v>1</v>
      </c>
      <c r="Y6411" s="19">
        <f>IF(SUMPRODUCT(($F$2:$F6411=F6411)*1)&gt;1,0,1)</f>
        <v>0</v>
      </c>
    </row>
    <row r="6412" spans="1:25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9" t="str">
        <f>VLOOKUP(Таблица1[[#This Row],[Region]],Таблица5[],2,FALSE)</f>
        <v>Kelly Williams</v>
      </c>
      <c r="W6412" s="19" t="str">
        <f>IFERROR(VLOOKUP(Таблица1[[#This Row],[Order ID]],Таблица4[],2,FALSE),"")</f>
        <v/>
      </c>
      <c r="X6412" s="19">
        <f>NOT(IFERROR(VLOOKUP(Таблица1[[#This Row],[Order ID]],Таблица4[],2,FALSE),0))*1</f>
        <v>1</v>
      </c>
      <c r="Y6412" s="19">
        <f>IF(SUMPRODUCT(($F$2:$F6412=F6412)*1)&gt;1,0,1)</f>
        <v>0</v>
      </c>
    </row>
    <row r="6413" spans="1:25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9" t="str">
        <f>VLOOKUP(Таблица1[[#This Row],[Region]],Таблица5[],2,FALSE)</f>
        <v>Kelly Williams</v>
      </c>
      <c r="W6413" s="19" t="str">
        <f>IFERROR(VLOOKUP(Таблица1[[#This Row],[Order ID]],Таблица4[],2,FALSE),"")</f>
        <v/>
      </c>
      <c r="X6413" s="19">
        <f>NOT(IFERROR(VLOOKUP(Таблица1[[#This Row],[Order ID]],Таблица4[],2,FALSE),0))*1</f>
        <v>1</v>
      </c>
      <c r="Y6413" s="19">
        <f>IF(SUMPRODUCT(($F$2:$F6413=F6413)*1)&gt;1,0,1)</f>
        <v>0</v>
      </c>
    </row>
    <row r="6414" spans="1:25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9" t="str">
        <f>VLOOKUP(Таблица1[[#This Row],[Region]],Таблица5[],2,FALSE)</f>
        <v>Cassandra Brandow</v>
      </c>
      <c r="W6414" s="19" t="str">
        <f>IFERROR(VLOOKUP(Таблица1[[#This Row],[Order ID]],Таблица4[],2,FALSE),"")</f>
        <v/>
      </c>
      <c r="X6414" s="19">
        <f>NOT(IFERROR(VLOOKUP(Таблица1[[#This Row],[Order ID]],Таблица4[],2,FALSE),0))*1</f>
        <v>1</v>
      </c>
      <c r="Y6414" s="19">
        <f>IF(SUMPRODUCT(($F$2:$F6414=F6414)*1)&gt;1,0,1)</f>
        <v>0</v>
      </c>
    </row>
    <row r="6415" spans="1:25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9" t="str">
        <f>VLOOKUP(Таблица1[[#This Row],[Region]],Таблица5[],2,FALSE)</f>
        <v>Cassandra Brandow</v>
      </c>
      <c r="W6415" s="19" t="str">
        <f>IFERROR(VLOOKUP(Таблица1[[#This Row],[Order ID]],Таблица4[],2,FALSE),"")</f>
        <v/>
      </c>
      <c r="X6415" s="19">
        <f>NOT(IFERROR(VLOOKUP(Таблица1[[#This Row],[Order ID]],Таблица4[],2,FALSE),0))*1</f>
        <v>1</v>
      </c>
      <c r="Y6415" s="19">
        <f>IF(SUMPRODUCT(($F$2:$F6415=F6415)*1)&gt;1,0,1)</f>
        <v>0</v>
      </c>
    </row>
    <row r="6416" spans="1:25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9" t="str">
        <f>VLOOKUP(Таблица1[[#This Row],[Region]],Таблица5[],2,FALSE)</f>
        <v>Cassandra Brandow</v>
      </c>
      <c r="W6416" s="19" t="str">
        <f>IFERROR(VLOOKUP(Таблица1[[#This Row],[Order ID]],Таблица4[],2,FALSE),"")</f>
        <v/>
      </c>
      <c r="X6416" s="19">
        <f>NOT(IFERROR(VLOOKUP(Таблица1[[#This Row],[Order ID]],Таблица4[],2,FALSE),0))*1</f>
        <v>1</v>
      </c>
      <c r="Y6416" s="19">
        <f>IF(SUMPRODUCT(($F$2:$F6416=F6416)*1)&gt;1,0,1)</f>
        <v>0</v>
      </c>
    </row>
    <row r="6417" spans="1:25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9" t="str">
        <f>VLOOKUP(Таблица1[[#This Row],[Region]],Таблица5[],2,FALSE)</f>
        <v>Anna Andreadi</v>
      </c>
      <c r="W6417" s="19" t="str">
        <f>IFERROR(VLOOKUP(Таблица1[[#This Row],[Order ID]],Таблица4[],2,FALSE),"")</f>
        <v/>
      </c>
      <c r="X6417" s="19">
        <f>NOT(IFERROR(VLOOKUP(Таблица1[[#This Row],[Order ID]],Таблица4[],2,FALSE),0))*1</f>
        <v>1</v>
      </c>
      <c r="Y6417" s="19">
        <f>IF(SUMPRODUCT(($F$2:$F6417=F6417)*1)&gt;1,0,1)</f>
        <v>0</v>
      </c>
    </row>
    <row r="6418" spans="1:25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9" t="str">
        <f>VLOOKUP(Таблица1[[#This Row],[Region]],Таблица5[],2,FALSE)</f>
        <v>Chuck Magee</v>
      </c>
      <c r="W6418" s="19" t="str">
        <f>IFERROR(VLOOKUP(Таблица1[[#This Row],[Order ID]],Таблица4[],2,FALSE),"")</f>
        <v/>
      </c>
      <c r="X6418" s="19">
        <f>NOT(IFERROR(VLOOKUP(Таблица1[[#This Row],[Order ID]],Таблица4[],2,FALSE),0))*1</f>
        <v>1</v>
      </c>
      <c r="Y6418" s="19">
        <f>IF(SUMPRODUCT(($F$2:$F6418=F6418)*1)&gt;1,0,1)</f>
        <v>0</v>
      </c>
    </row>
    <row r="6419" spans="1:25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9" t="str">
        <f>VLOOKUP(Таблица1[[#This Row],[Region]],Таблица5[],2,FALSE)</f>
        <v>Chuck Magee</v>
      </c>
      <c r="W6419" s="19" t="str">
        <f>IFERROR(VLOOKUP(Таблица1[[#This Row],[Order ID]],Таблица4[],2,FALSE),"")</f>
        <v/>
      </c>
      <c r="X6419" s="19">
        <f>NOT(IFERROR(VLOOKUP(Таблица1[[#This Row],[Order ID]],Таблица4[],2,FALSE),0))*1</f>
        <v>1</v>
      </c>
      <c r="Y6419" s="19">
        <f>IF(SUMPRODUCT(($F$2:$F6419=F6419)*1)&gt;1,0,1)</f>
        <v>0</v>
      </c>
    </row>
    <row r="6420" spans="1:25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9" t="str">
        <f>VLOOKUP(Таблица1[[#This Row],[Region]],Таблица5[],2,FALSE)</f>
        <v>Kelly Williams</v>
      </c>
      <c r="W6420" s="19" t="str">
        <f>IFERROR(VLOOKUP(Таблица1[[#This Row],[Order ID]],Таблица4[],2,FALSE),"")</f>
        <v/>
      </c>
      <c r="X6420" s="19">
        <f>NOT(IFERROR(VLOOKUP(Таблица1[[#This Row],[Order ID]],Таблица4[],2,FALSE),0))*1</f>
        <v>1</v>
      </c>
      <c r="Y6420" s="19">
        <f>IF(SUMPRODUCT(($F$2:$F6420=F6420)*1)&gt;1,0,1)</f>
        <v>0</v>
      </c>
    </row>
    <row r="6421" spans="1:25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9" t="str">
        <f>VLOOKUP(Таблица1[[#This Row],[Region]],Таблица5[],2,FALSE)</f>
        <v>Kelly Williams</v>
      </c>
      <c r="W6421" s="19" t="str">
        <f>IFERROR(VLOOKUP(Таблица1[[#This Row],[Order ID]],Таблица4[],2,FALSE),"")</f>
        <v/>
      </c>
      <c r="X6421" s="19">
        <f>NOT(IFERROR(VLOOKUP(Таблица1[[#This Row],[Order ID]],Таблица4[],2,FALSE),0))*1</f>
        <v>1</v>
      </c>
      <c r="Y6421" s="19">
        <f>IF(SUMPRODUCT(($F$2:$F6421=F6421)*1)&gt;1,0,1)</f>
        <v>0</v>
      </c>
    </row>
    <row r="6422" spans="1:25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9" t="str">
        <f>VLOOKUP(Таблица1[[#This Row],[Region]],Таблица5[],2,FALSE)</f>
        <v>Kelly Williams</v>
      </c>
      <c r="W6422" s="19" t="str">
        <f>IFERROR(VLOOKUP(Таблица1[[#This Row],[Order ID]],Таблица4[],2,FALSE),"")</f>
        <v/>
      </c>
      <c r="X6422" s="19">
        <f>NOT(IFERROR(VLOOKUP(Таблица1[[#This Row],[Order ID]],Таблица4[],2,FALSE),0))*1</f>
        <v>1</v>
      </c>
      <c r="Y6422" s="19">
        <f>IF(SUMPRODUCT(($F$2:$F6422=F6422)*1)&gt;1,0,1)</f>
        <v>0</v>
      </c>
    </row>
    <row r="6423" spans="1:25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9" t="str">
        <f>VLOOKUP(Таблица1[[#This Row],[Region]],Таблица5[],2,FALSE)</f>
        <v>Kelly Williams</v>
      </c>
      <c r="W6423" s="19" t="str">
        <f>IFERROR(VLOOKUP(Таблица1[[#This Row],[Order ID]],Таблица4[],2,FALSE),"")</f>
        <v/>
      </c>
      <c r="X6423" s="19">
        <f>NOT(IFERROR(VLOOKUP(Таблица1[[#This Row],[Order ID]],Таблица4[],2,FALSE),0))*1</f>
        <v>1</v>
      </c>
      <c r="Y6423" s="19">
        <f>IF(SUMPRODUCT(($F$2:$F6423=F6423)*1)&gt;1,0,1)</f>
        <v>0</v>
      </c>
    </row>
    <row r="6424" spans="1:25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9" t="str">
        <f>VLOOKUP(Таблица1[[#This Row],[Region]],Таблица5[],2,FALSE)</f>
        <v>Anna Andreadi</v>
      </c>
      <c r="W6424" s="19" t="str">
        <f>IFERROR(VLOOKUP(Таблица1[[#This Row],[Order ID]],Таблица4[],2,FALSE),"")</f>
        <v/>
      </c>
      <c r="X6424" s="19">
        <f>NOT(IFERROR(VLOOKUP(Таблица1[[#This Row],[Order ID]],Таблица4[],2,FALSE),0))*1</f>
        <v>1</v>
      </c>
      <c r="Y6424" s="19">
        <f>IF(SUMPRODUCT(($F$2:$F6424=F6424)*1)&gt;1,0,1)</f>
        <v>0</v>
      </c>
    </row>
    <row r="6425" spans="1:25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9" t="str">
        <f>VLOOKUP(Таблица1[[#This Row],[Region]],Таблица5[],2,FALSE)</f>
        <v>Anna Andreadi</v>
      </c>
      <c r="W6425" s="19">
        <f>IFERROR(VLOOKUP(Таблица1[[#This Row],[Order ID]],Таблица4[],2,FALSE),"")</f>
        <v>1</v>
      </c>
      <c r="X6425" s="19">
        <f>NOT(IFERROR(VLOOKUP(Таблица1[[#This Row],[Order ID]],Таблица4[],2,FALSE),0))*1</f>
        <v>0</v>
      </c>
      <c r="Y6425" s="19">
        <f>IF(SUMPRODUCT(($F$2:$F6425=F6425)*1)&gt;1,0,1)</f>
        <v>0</v>
      </c>
    </row>
    <row r="6426" spans="1:25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9" t="str">
        <f>VLOOKUP(Таблица1[[#This Row],[Region]],Таблица5[],2,FALSE)</f>
        <v>Chuck Magee</v>
      </c>
      <c r="W6426" s="19" t="str">
        <f>IFERROR(VLOOKUP(Таблица1[[#This Row],[Order ID]],Таблица4[],2,FALSE),"")</f>
        <v/>
      </c>
      <c r="X6426" s="19">
        <f>NOT(IFERROR(VLOOKUP(Таблица1[[#This Row],[Order ID]],Таблица4[],2,FALSE),0))*1</f>
        <v>1</v>
      </c>
      <c r="Y6426" s="19">
        <f>IF(SUMPRODUCT(($F$2:$F6426=F6426)*1)&gt;1,0,1)</f>
        <v>0</v>
      </c>
    </row>
    <row r="6427" spans="1:25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9" t="str">
        <f>VLOOKUP(Таблица1[[#This Row],[Region]],Таблица5[],2,FALSE)</f>
        <v>Chuck Magee</v>
      </c>
      <c r="W6427" s="19" t="str">
        <f>IFERROR(VLOOKUP(Таблица1[[#This Row],[Order ID]],Таблица4[],2,FALSE),"")</f>
        <v/>
      </c>
      <c r="X6427" s="19">
        <f>NOT(IFERROR(VLOOKUP(Таблица1[[#This Row],[Order ID]],Таблица4[],2,FALSE),0))*1</f>
        <v>1</v>
      </c>
      <c r="Y6427" s="19">
        <f>IF(SUMPRODUCT(($F$2:$F6427=F6427)*1)&gt;1,0,1)</f>
        <v>0</v>
      </c>
    </row>
    <row r="6428" spans="1:25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9" t="str">
        <f>VLOOKUP(Таблица1[[#This Row],[Region]],Таблица5[],2,FALSE)</f>
        <v>Chuck Magee</v>
      </c>
      <c r="W6428" s="19" t="str">
        <f>IFERROR(VLOOKUP(Таблица1[[#This Row],[Order ID]],Таблица4[],2,FALSE),"")</f>
        <v/>
      </c>
      <c r="X6428" s="19">
        <f>NOT(IFERROR(VLOOKUP(Таблица1[[#This Row],[Order ID]],Таблица4[],2,FALSE),0))*1</f>
        <v>1</v>
      </c>
      <c r="Y6428" s="19">
        <f>IF(SUMPRODUCT(($F$2:$F6428=F6428)*1)&gt;1,0,1)</f>
        <v>0</v>
      </c>
    </row>
    <row r="6429" spans="1:25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9" t="str">
        <f>VLOOKUP(Таблица1[[#This Row],[Region]],Таблица5[],2,FALSE)</f>
        <v>Chuck Magee</v>
      </c>
      <c r="W6429" s="19" t="str">
        <f>IFERROR(VLOOKUP(Таблица1[[#This Row],[Order ID]],Таблица4[],2,FALSE),"")</f>
        <v/>
      </c>
      <c r="X6429" s="19">
        <f>NOT(IFERROR(VLOOKUP(Таблица1[[#This Row],[Order ID]],Таблица4[],2,FALSE),0))*1</f>
        <v>1</v>
      </c>
      <c r="Y6429" s="19">
        <f>IF(SUMPRODUCT(($F$2:$F6429=F6429)*1)&gt;1,0,1)</f>
        <v>0</v>
      </c>
    </row>
    <row r="6430" spans="1:25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9" t="str">
        <f>VLOOKUP(Таблица1[[#This Row],[Region]],Таблица5[],2,FALSE)</f>
        <v>Chuck Magee</v>
      </c>
      <c r="W6430" s="19" t="str">
        <f>IFERROR(VLOOKUP(Таблица1[[#This Row],[Order ID]],Таблица4[],2,FALSE),"")</f>
        <v/>
      </c>
      <c r="X6430" s="19">
        <f>NOT(IFERROR(VLOOKUP(Таблица1[[#This Row],[Order ID]],Таблица4[],2,FALSE),0))*1</f>
        <v>1</v>
      </c>
      <c r="Y6430" s="19">
        <f>IF(SUMPRODUCT(($F$2:$F6430=F6430)*1)&gt;1,0,1)</f>
        <v>0</v>
      </c>
    </row>
    <row r="6431" spans="1:25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9" t="str">
        <f>VLOOKUP(Таблица1[[#This Row],[Region]],Таблица5[],2,FALSE)</f>
        <v>Cassandra Brandow</v>
      </c>
      <c r="W6431" s="19" t="str">
        <f>IFERROR(VLOOKUP(Таблица1[[#This Row],[Order ID]],Таблица4[],2,FALSE),"")</f>
        <v/>
      </c>
      <c r="X6431" s="19">
        <f>NOT(IFERROR(VLOOKUP(Таблица1[[#This Row],[Order ID]],Таблица4[],2,FALSE),0))*1</f>
        <v>1</v>
      </c>
      <c r="Y6431" s="19">
        <f>IF(SUMPRODUCT(($F$2:$F6431=F6431)*1)&gt;1,0,1)</f>
        <v>0</v>
      </c>
    </row>
    <row r="6432" spans="1:25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9" t="str">
        <f>VLOOKUP(Таблица1[[#This Row],[Region]],Таблица5[],2,FALSE)</f>
        <v>Cassandra Brandow</v>
      </c>
      <c r="W6432" s="19" t="str">
        <f>IFERROR(VLOOKUP(Таблица1[[#This Row],[Order ID]],Таблица4[],2,FALSE),"")</f>
        <v/>
      </c>
      <c r="X6432" s="19">
        <f>NOT(IFERROR(VLOOKUP(Таблица1[[#This Row],[Order ID]],Таблица4[],2,FALSE),0))*1</f>
        <v>1</v>
      </c>
      <c r="Y6432" s="19">
        <f>IF(SUMPRODUCT(($F$2:$F6432=F6432)*1)&gt;1,0,1)</f>
        <v>0</v>
      </c>
    </row>
    <row r="6433" spans="1:25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9" t="str">
        <f>VLOOKUP(Таблица1[[#This Row],[Region]],Таблица5[],2,FALSE)</f>
        <v>Cassandra Brandow</v>
      </c>
      <c r="W6433" s="19" t="str">
        <f>IFERROR(VLOOKUP(Таблица1[[#This Row],[Order ID]],Таблица4[],2,FALSE),"")</f>
        <v/>
      </c>
      <c r="X6433" s="19">
        <f>NOT(IFERROR(VLOOKUP(Таблица1[[#This Row],[Order ID]],Таблица4[],2,FALSE),0))*1</f>
        <v>1</v>
      </c>
      <c r="Y6433" s="19">
        <f>IF(SUMPRODUCT(($F$2:$F6433=F6433)*1)&gt;1,0,1)</f>
        <v>0</v>
      </c>
    </row>
    <row r="6434" spans="1:25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9" t="str">
        <f>VLOOKUP(Таблица1[[#This Row],[Region]],Таблица5[],2,FALSE)</f>
        <v>Cassandra Brandow</v>
      </c>
      <c r="W6434" s="19" t="str">
        <f>IFERROR(VLOOKUP(Таблица1[[#This Row],[Order ID]],Таблица4[],2,FALSE),"")</f>
        <v/>
      </c>
      <c r="X6434" s="19">
        <f>NOT(IFERROR(VLOOKUP(Таблица1[[#This Row],[Order ID]],Таблица4[],2,FALSE),0))*1</f>
        <v>1</v>
      </c>
      <c r="Y6434" s="19">
        <f>IF(SUMPRODUCT(($F$2:$F6434=F6434)*1)&gt;1,0,1)</f>
        <v>0</v>
      </c>
    </row>
    <row r="6435" spans="1:25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9" t="str">
        <f>VLOOKUP(Таблица1[[#This Row],[Region]],Таблица5[],2,FALSE)</f>
        <v>Kelly Williams</v>
      </c>
      <c r="W6435" s="19" t="str">
        <f>IFERROR(VLOOKUP(Таблица1[[#This Row],[Order ID]],Таблица4[],2,FALSE),"")</f>
        <v/>
      </c>
      <c r="X6435" s="19">
        <f>NOT(IFERROR(VLOOKUP(Таблица1[[#This Row],[Order ID]],Таблица4[],2,FALSE),0))*1</f>
        <v>1</v>
      </c>
      <c r="Y6435" s="19">
        <f>IF(SUMPRODUCT(($F$2:$F6435=F6435)*1)&gt;1,0,1)</f>
        <v>0</v>
      </c>
    </row>
    <row r="6436" spans="1:25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9" t="str">
        <f>VLOOKUP(Таблица1[[#This Row],[Region]],Таблица5[],2,FALSE)</f>
        <v>Kelly Williams</v>
      </c>
      <c r="W6436" s="19" t="str">
        <f>IFERROR(VLOOKUP(Таблица1[[#This Row],[Order ID]],Таблица4[],2,FALSE),"")</f>
        <v/>
      </c>
      <c r="X6436" s="19">
        <f>NOT(IFERROR(VLOOKUP(Таблица1[[#This Row],[Order ID]],Таблица4[],2,FALSE),0))*1</f>
        <v>1</v>
      </c>
      <c r="Y6436" s="19">
        <f>IF(SUMPRODUCT(($F$2:$F6436=F6436)*1)&gt;1,0,1)</f>
        <v>0</v>
      </c>
    </row>
    <row r="6437" spans="1:25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9" t="str">
        <f>VLOOKUP(Таблица1[[#This Row],[Region]],Таблица5[],2,FALSE)</f>
        <v>Anna Andreadi</v>
      </c>
      <c r="W6437" s="19" t="str">
        <f>IFERROR(VLOOKUP(Таблица1[[#This Row],[Order ID]],Таблица4[],2,FALSE),"")</f>
        <v/>
      </c>
      <c r="X6437" s="19">
        <f>NOT(IFERROR(VLOOKUP(Таблица1[[#This Row],[Order ID]],Таблица4[],2,FALSE),0))*1</f>
        <v>1</v>
      </c>
      <c r="Y6437" s="19">
        <f>IF(SUMPRODUCT(($F$2:$F6437=F6437)*1)&gt;1,0,1)</f>
        <v>0</v>
      </c>
    </row>
    <row r="6438" spans="1:25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9" t="str">
        <f>VLOOKUP(Таблица1[[#This Row],[Region]],Таблица5[],2,FALSE)</f>
        <v>Anna Andreadi</v>
      </c>
      <c r="W6438" s="19" t="str">
        <f>IFERROR(VLOOKUP(Таблица1[[#This Row],[Order ID]],Таблица4[],2,FALSE),"")</f>
        <v/>
      </c>
      <c r="X6438" s="19">
        <f>NOT(IFERROR(VLOOKUP(Таблица1[[#This Row],[Order ID]],Таблица4[],2,FALSE),0))*1</f>
        <v>1</v>
      </c>
      <c r="Y6438" s="19">
        <f>IF(SUMPRODUCT(($F$2:$F6438=F6438)*1)&gt;1,0,1)</f>
        <v>0</v>
      </c>
    </row>
    <row r="6439" spans="1:25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9" t="str">
        <f>VLOOKUP(Таблица1[[#This Row],[Region]],Таблица5[],2,FALSE)</f>
        <v>Anna Andreadi</v>
      </c>
      <c r="W6439" s="19" t="str">
        <f>IFERROR(VLOOKUP(Таблица1[[#This Row],[Order ID]],Таблица4[],2,FALSE),"")</f>
        <v/>
      </c>
      <c r="X6439" s="19">
        <f>NOT(IFERROR(VLOOKUP(Таблица1[[#This Row],[Order ID]],Таблица4[],2,FALSE),0))*1</f>
        <v>1</v>
      </c>
      <c r="Y6439" s="19">
        <f>IF(SUMPRODUCT(($F$2:$F6439=F6439)*1)&gt;1,0,1)</f>
        <v>0</v>
      </c>
    </row>
    <row r="6440" spans="1:25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9" t="str">
        <f>VLOOKUP(Таблица1[[#This Row],[Region]],Таблица5[],2,FALSE)</f>
        <v>Kelly Williams</v>
      </c>
      <c r="W6440" s="19" t="str">
        <f>IFERROR(VLOOKUP(Таблица1[[#This Row],[Order ID]],Таблица4[],2,FALSE),"")</f>
        <v/>
      </c>
      <c r="X6440" s="19">
        <f>NOT(IFERROR(VLOOKUP(Таблица1[[#This Row],[Order ID]],Таблица4[],2,FALSE),0))*1</f>
        <v>1</v>
      </c>
      <c r="Y6440" s="19">
        <f>IF(SUMPRODUCT(($F$2:$F6440=F6440)*1)&gt;1,0,1)</f>
        <v>0</v>
      </c>
    </row>
    <row r="6441" spans="1:25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9" t="str">
        <f>VLOOKUP(Таблица1[[#This Row],[Region]],Таблица5[],2,FALSE)</f>
        <v>Chuck Magee</v>
      </c>
      <c r="W6441" s="19" t="str">
        <f>IFERROR(VLOOKUP(Таблица1[[#This Row],[Order ID]],Таблица4[],2,FALSE),"")</f>
        <v/>
      </c>
      <c r="X6441" s="19">
        <f>NOT(IFERROR(VLOOKUP(Таблица1[[#This Row],[Order ID]],Таблица4[],2,FALSE),0))*1</f>
        <v>1</v>
      </c>
      <c r="Y6441" s="19">
        <f>IF(SUMPRODUCT(($F$2:$F6441=F6441)*1)&gt;1,0,1)</f>
        <v>0</v>
      </c>
    </row>
    <row r="6442" spans="1:25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9" t="str">
        <f>VLOOKUP(Таблица1[[#This Row],[Region]],Таблица5[],2,FALSE)</f>
        <v>Chuck Magee</v>
      </c>
      <c r="W6442" s="19" t="str">
        <f>IFERROR(VLOOKUP(Таблица1[[#This Row],[Order ID]],Таблица4[],2,FALSE),"")</f>
        <v/>
      </c>
      <c r="X6442" s="19">
        <f>NOT(IFERROR(VLOOKUP(Таблица1[[#This Row],[Order ID]],Таблица4[],2,FALSE),0))*1</f>
        <v>1</v>
      </c>
      <c r="Y6442" s="19">
        <f>IF(SUMPRODUCT(($F$2:$F6442=F6442)*1)&gt;1,0,1)</f>
        <v>0</v>
      </c>
    </row>
    <row r="6443" spans="1:25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9" t="str">
        <f>VLOOKUP(Таблица1[[#This Row],[Region]],Таблица5[],2,FALSE)</f>
        <v>Chuck Magee</v>
      </c>
      <c r="W6443" s="19" t="str">
        <f>IFERROR(VLOOKUP(Таблица1[[#This Row],[Order ID]],Таблица4[],2,FALSE),"")</f>
        <v/>
      </c>
      <c r="X6443" s="19">
        <f>NOT(IFERROR(VLOOKUP(Таблица1[[#This Row],[Order ID]],Таблица4[],2,FALSE),0))*1</f>
        <v>1</v>
      </c>
      <c r="Y6443" s="19">
        <f>IF(SUMPRODUCT(($F$2:$F6443=F6443)*1)&gt;1,0,1)</f>
        <v>0</v>
      </c>
    </row>
    <row r="6444" spans="1:25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9" t="str">
        <f>VLOOKUP(Таблица1[[#This Row],[Region]],Таблица5[],2,FALSE)</f>
        <v>Chuck Magee</v>
      </c>
      <c r="W6444" s="19" t="str">
        <f>IFERROR(VLOOKUP(Таблица1[[#This Row],[Order ID]],Таблица4[],2,FALSE),"")</f>
        <v/>
      </c>
      <c r="X6444" s="19">
        <f>NOT(IFERROR(VLOOKUP(Таблица1[[#This Row],[Order ID]],Таблица4[],2,FALSE),0))*1</f>
        <v>1</v>
      </c>
      <c r="Y6444" s="19">
        <f>IF(SUMPRODUCT(($F$2:$F6444=F6444)*1)&gt;1,0,1)</f>
        <v>0</v>
      </c>
    </row>
    <row r="6445" spans="1:25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9" t="str">
        <f>VLOOKUP(Таблица1[[#This Row],[Region]],Таблица5[],2,FALSE)</f>
        <v>Chuck Magee</v>
      </c>
      <c r="W6445" s="19" t="str">
        <f>IFERROR(VLOOKUP(Таблица1[[#This Row],[Order ID]],Таблица4[],2,FALSE),"")</f>
        <v/>
      </c>
      <c r="X6445" s="19">
        <f>NOT(IFERROR(VLOOKUP(Таблица1[[#This Row],[Order ID]],Таблица4[],2,FALSE),0))*1</f>
        <v>1</v>
      </c>
      <c r="Y6445" s="19">
        <f>IF(SUMPRODUCT(($F$2:$F6445=F6445)*1)&gt;1,0,1)</f>
        <v>0</v>
      </c>
    </row>
    <row r="6446" spans="1:25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9" t="str">
        <f>VLOOKUP(Таблица1[[#This Row],[Region]],Таблица5[],2,FALSE)</f>
        <v>Chuck Magee</v>
      </c>
      <c r="W6446" s="19" t="str">
        <f>IFERROR(VLOOKUP(Таблица1[[#This Row],[Order ID]],Таблица4[],2,FALSE),"")</f>
        <v/>
      </c>
      <c r="X6446" s="19">
        <f>NOT(IFERROR(VLOOKUP(Таблица1[[#This Row],[Order ID]],Таблица4[],2,FALSE),0))*1</f>
        <v>1</v>
      </c>
      <c r="Y6446" s="19">
        <f>IF(SUMPRODUCT(($F$2:$F6446=F6446)*1)&gt;1,0,1)</f>
        <v>0</v>
      </c>
    </row>
    <row r="6447" spans="1:25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9" t="str">
        <f>VLOOKUP(Таблица1[[#This Row],[Region]],Таблица5[],2,FALSE)</f>
        <v>Kelly Williams</v>
      </c>
      <c r="W6447" s="19" t="str">
        <f>IFERROR(VLOOKUP(Таблица1[[#This Row],[Order ID]],Таблица4[],2,FALSE),"")</f>
        <v/>
      </c>
      <c r="X6447" s="19">
        <f>NOT(IFERROR(VLOOKUP(Таблица1[[#This Row],[Order ID]],Таблица4[],2,FALSE),0))*1</f>
        <v>1</v>
      </c>
      <c r="Y6447" s="19">
        <f>IF(SUMPRODUCT(($F$2:$F6447=F6447)*1)&gt;1,0,1)</f>
        <v>0</v>
      </c>
    </row>
    <row r="6448" spans="1:25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9" t="str">
        <f>VLOOKUP(Таблица1[[#This Row],[Region]],Таблица5[],2,FALSE)</f>
        <v>Kelly Williams</v>
      </c>
      <c r="W6448" s="19" t="str">
        <f>IFERROR(VLOOKUP(Таблица1[[#This Row],[Order ID]],Таблица4[],2,FALSE),"")</f>
        <v/>
      </c>
      <c r="X6448" s="19">
        <f>NOT(IFERROR(VLOOKUP(Таблица1[[#This Row],[Order ID]],Таблица4[],2,FALSE),0))*1</f>
        <v>1</v>
      </c>
      <c r="Y6448" s="19">
        <f>IF(SUMPRODUCT(($F$2:$F6448=F6448)*1)&gt;1,0,1)</f>
        <v>0</v>
      </c>
    </row>
    <row r="6449" spans="1:25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9" t="str">
        <f>VLOOKUP(Таблица1[[#This Row],[Region]],Таблица5[],2,FALSE)</f>
        <v>Kelly Williams</v>
      </c>
      <c r="W6449" s="19" t="str">
        <f>IFERROR(VLOOKUP(Таблица1[[#This Row],[Order ID]],Таблица4[],2,FALSE),"")</f>
        <v/>
      </c>
      <c r="X6449" s="19">
        <f>NOT(IFERROR(VLOOKUP(Таблица1[[#This Row],[Order ID]],Таблица4[],2,FALSE),0))*1</f>
        <v>1</v>
      </c>
      <c r="Y6449" s="19">
        <f>IF(SUMPRODUCT(($F$2:$F6449=F6449)*1)&gt;1,0,1)</f>
        <v>0</v>
      </c>
    </row>
    <row r="6450" spans="1:25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9" t="str">
        <f>VLOOKUP(Таблица1[[#This Row],[Region]],Таблица5[],2,FALSE)</f>
        <v>Kelly Williams</v>
      </c>
      <c r="W6450" s="19" t="str">
        <f>IFERROR(VLOOKUP(Таблица1[[#This Row],[Order ID]],Таблица4[],2,FALSE),"")</f>
        <v/>
      </c>
      <c r="X6450" s="19">
        <f>NOT(IFERROR(VLOOKUP(Таблица1[[#This Row],[Order ID]],Таблица4[],2,FALSE),0))*1</f>
        <v>1</v>
      </c>
      <c r="Y6450" s="19">
        <f>IF(SUMPRODUCT(($F$2:$F6450=F6450)*1)&gt;1,0,1)</f>
        <v>0</v>
      </c>
    </row>
    <row r="6451" spans="1:25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9" t="str">
        <f>VLOOKUP(Таблица1[[#This Row],[Region]],Таблица5[],2,FALSE)</f>
        <v>Chuck Magee</v>
      </c>
      <c r="W6451" s="19" t="str">
        <f>IFERROR(VLOOKUP(Таблица1[[#This Row],[Order ID]],Таблица4[],2,FALSE),"")</f>
        <v/>
      </c>
      <c r="X6451" s="19">
        <f>NOT(IFERROR(VLOOKUP(Таблица1[[#This Row],[Order ID]],Таблица4[],2,FALSE),0))*1</f>
        <v>1</v>
      </c>
      <c r="Y6451" s="19">
        <f>IF(SUMPRODUCT(($F$2:$F6451=F6451)*1)&gt;1,0,1)</f>
        <v>0</v>
      </c>
    </row>
    <row r="6452" spans="1:25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9" t="str">
        <f>VLOOKUP(Таблица1[[#This Row],[Region]],Таблица5[],2,FALSE)</f>
        <v>Chuck Magee</v>
      </c>
      <c r="W6452" s="19" t="str">
        <f>IFERROR(VLOOKUP(Таблица1[[#This Row],[Order ID]],Таблица4[],2,FALSE),"")</f>
        <v/>
      </c>
      <c r="X6452" s="19">
        <f>NOT(IFERROR(VLOOKUP(Таблица1[[#This Row],[Order ID]],Таблица4[],2,FALSE),0))*1</f>
        <v>1</v>
      </c>
      <c r="Y6452" s="19">
        <f>IF(SUMPRODUCT(($F$2:$F6452=F6452)*1)&gt;1,0,1)</f>
        <v>0</v>
      </c>
    </row>
    <row r="6453" spans="1:25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9" t="str">
        <f>VLOOKUP(Таблица1[[#This Row],[Region]],Таблица5[],2,FALSE)</f>
        <v>Chuck Magee</v>
      </c>
      <c r="W6453" s="19" t="str">
        <f>IFERROR(VLOOKUP(Таблица1[[#This Row],[Order ID]],Таблица4[],2,FALSE),"")</f>
        <v/>
      </c>
      <c r="X6453" s="19">
        <f>NOT(IFERROR(VLOOKUP(Таблица1[[#This Row],[Order ID]],Таблица4[],2,FALSE),0))*1</f>
        <v>1</v>
      </c>
      <c r="Y6453" s="19">
        <f>IF(SUMPRODUCT(($F$2:$F6453=F6453)*1)&gt;1,0,1)</f>
        <v>0</v>
      </c>
    </row>
    <row r="6454" spans="1:25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9" t="str">
        <f>VLOOKUP(Таблица1[[#This Row],[Region]],Таблица5[],2,FALSE)</f>
        <v>Kelly Williams</v>
      </c>
      <c r="W6454" s="19" t="str">
        <f>IFERROR(VLOOKUP(Таблица1[[#This Row],[Order ID]],Таблица4[],2,FALSE),"")</f>
        <v/>
      </c>
      <c r="X6454" s="19">
        <f>NOT(IFERROR(VLOOKUP(Таблица1[[#This Row],[Order ID]],Таблица4[],2,FALSE),0))*1</f>
        <v>1</v>
      </c>
      <c r="Y6454" s="19">
        <f>IF(SUMPRODUCT(($F$2:$F6454=F6454)*1)&gt;1,0,1)</f>
        <v>0</v>
      </c>
    </row>
    <row r="6455" spans="1:25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9" t="str">
        <f>VLOOKUP(Таблица1[[#This Row],[Region]],Таблица5[],2,FALSE)</f>
        <v>Kelly Williams</v>
      </c>
      <c r="W6455" s="19" t="str">
        <f>IFERROR(VLOOKUP(Таблица1[[#This Row],[Order ID]],Таблица4[],2,FALSE),"")</f>
        <v/>
      </c>
      <c r="X6455" s="19">
        <f>NOT(IFERROR(VLOOKUP(Таблица1[[#This Row],[Order ID]],Таблица4[],2,FALSE),0))*1</f>
        <v>1</v>
      </c>
      <c r="Y6455" s="19">
        <f>IF(SUMPRODUCT(($F$2:$F6455=F6455)*1)&gt;1,0,1)</f>
        <v>0</v>
      </c>
    </row>
    <row r="6456" spans="1:25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9" t="str">
        <f>VLOOKUP(Таблица1[[#This Row],[Region]],Таблица5[],2,FALSE)</f>
        <v>Anna Andreadi</v>
      </c>
      <c r="W6456" s="19" t="str">
        <f>IFERROR(VLOOKUP(Таблица1[[#This Row],[Order ID]],Таблица4[],2,FALSE),"")</f>
        <v/>
      </c>
      <c r="X6456" s="19">
        <f>NOT(IFERROR(VLOOKUP(Таблица1[[#This Row],[Order ID]],Таблица4[],2,FALSE),0))*1</f>
        <v>1</v>
      </c>
      <c r="Y6456" s="19">
        <f>IF(SUMPRODUCT(($F$2:$F6456=F6456)*1)&gt;1,0,1)</f>
        <v>0</v>
      </c>
    </row>
    <row r="6457" spans="1:25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9" t="str">
        <f>VLOOKUP(Таблица1[[#This Row],[Region]],Таблица5[],2,FALSE)</f>
        <v>Anna Andreadi</v>
      </c>
      <c r="W6457" s="19" t="str">
        <f>IFERROR(VLOOKUP(Таблица1[[#This Row],[Order ID]],Таблица4[],2,FALSE),"")</f>
        <v/>
      </c>
      <c r="X6457" s="19">
        <f>NOT(IFERROR(VLOOKUP(Таблица1[[#This Row],[Order ID]],Таблица4[],2,FALSE),0))*1</f>
        <v>1</v>
      </c>
      <c r="Y6457" s="19">
        <f>IF(SUMPRODUCT(($F$2:$F6457=F6457)*1)&gt;1,0,1)</f>
        <v>0</v>
      </c>
    </row>
    <row r="6458" spans="1:25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9" t="str">
        <f>VLOOKUP(Таблица1[[#This Row],[Region]],Таблица5[],2,FALSE)</f>
        <v>Chuck Magee</v>
      </c>
      <c r="W6458" s="19" t="str">
        <f>IFERROR(VLOOKUP(Таблица1[[#This Row],[Order ID]],Таблица4[],2,FALSE),"")</f>
        <v/>
      </c>
      <c r="X6458" s="19">
        <f>NOT(IFERROR(VLOOKUP(Таблица1[[#This Row],[Order ID]],Таблица4[],2,FALSE),0))*1</f>
        <v>1</v>
      </c>
      <c r="Y6458" s="19">
        <f>IF(SUMPRODUCT(($F$2:$F6458=F6458)*1)&gt;1,0,1)</f>
        <v>0</v>
      </c>
    </row>
    <row r="6459" spans="1:25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9" t="str">
        <f>VLOOKUP(Таблица1[[#This Row],[Region]],Таблица5[],2,FALSE)</f>
        <v>Chuck Magee</v>
      </c>
      <c r="W6459" s="19" t="str">
        <f>IFERROR(VLOOKUP(Таблица1[[#This Row],[Order ID]],Таблица4[],2,FALSE),"")</f>
        <v/>
      </c>
      <c r="X6459" s="19">
        <f>NOT(IFERROR(VLOOKUP(Таблица1[[#This Row],[Order ID]],Таблица4[],2,FALSE),0))*1</f>
        <v>1</v>
      </c>
      <c r="Y6459" s="19">
        <f>IF(SUMPRODUCT(($F$2:$F6459=F6459)*1)&gt;1,0,1)</f>
        <v>0</v>
      </c>
    </row>
    <row r="6460" spans="1:25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9" t="str">
        <f>VLOOKUP(Таблица1[[#This Row],[Region]],Таблица5[],2,FALSE)</f>
        <v>Chuck Magee</v>
      </c>
      <c r="W6460" s="19" t="str">
        <f>IFERROR(VLOOKUP(Таблица1[[#This Row],[Order ID]],Таблица4[],2,FALSE),"")</f>
        <v/>
      </c>
      <c r="X6460" s="19">
        <f>NOT(IFERROR(VLOOKUP(Таблица1[[#This Row],[Order ID]],Таблица4[],2,FALSE),0))*1</f>
        <v>1</v>
      </c>
      <c r="Y6460" s="19">
        <f>IF(SUMPRODUCT(($F$2:$F6460=F6460)*1)&gt;1,0,1)</f>
        <v>0</v>
      </c>
    </row>
    <row r="6461" spans="1:25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9" t="str">
        <f>VLOOKUP(Таблица1[[#This Row],[Region]],Таблица5[],2,FALSE)</f>
        <v>Chuck Magee</v>
      </c>
      <c r="W6461" s="19" t="str">
        <f>IFERROR(VLOOKUP(Таблица1[[#This Row],[Order ID]],Таблица4[],2,FALSE),"")</f>
        <v/>
      </c>
      <c r="X6461" s="19">
        <f>NOT(IFERROR(VLOOKUP(Таблица1[[#This Row],[Order ID]],Таблица4[],2,FALSE),0))*1</f>
        <v>1</v>
      </c>
      <c r="Y6461" s="19">
        <f>IF(SUMPRODUCT(($F$2:$F6461=F6461)*1)&gt;1,0,1)</f>
        <v>0</v>
      </c>
    </row>
    <row r="6462" spans="1:25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9" t="str">
        <f>VLOOKUP(Таблица1[[#This Row],[Region]],Таблица5[],2,FALSE)</f>
        <v>Chuck Magee</v>
      </c>
      <c r="W6462" s="19" t="str">
        <f>IFERROR(VLOOKUP(Таблица1[[#This Row],[Order ID]],Таблица4[],2,FALSE),"")</f>
        <v/>
      </c>
      <c r="X6462" s="19">
        <f>NOT(IFERROR(VLOOKUP(Таблица1[[#This Row],[Order ID]],Таблица4[],2,FALSE),0))*1</f>
        <v>1</v>
      </c>
      <c r="Y6462" s="19">
        <f>IF(SUMPRODUCT(($F$2:$F6462=F6462)*1)&gt;1,0,1)</f>
        <v>0</v>
      </c>
    </row>
    <row r="6463" spans="1:25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9" t="str">
        <f>VLOOKUP(Таблица1[[#This Row],[Region]],Таблица5[],2,FALSE)</f>
        <v>Chuck Magee</v>
      </c>
      <c r="W6463" s="19" t="str">
        <f>IFERROR(VLOOKUP(Таблица1[[#This Row],[Order ID]],Таблица4[],2,FALSE),"")</f>
        <v/>
      </c>
      <c r="X6463" s="19">
        <f>NOT(IFERROR(VLOOKUP(Таблица1[[#This Row],[Order ID]],Таблица4[],2,FALSE),0))*1</f>
        <v>1</v>
      </c>
      <c r="Y6463" s="19">
        <f>IF(SUMPRODUCT(($F$2:$F6463=F6463)*1)&gt;1,0,1)</f>
        <v>0</v>
      </c>
    </row>
    <row r="6464" spans="1:25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9" t="str">
        <f>VLOOKUP(Таблица1[[#This Row],[Region]],Таблица5[],2,FALSE)</f>
        <v>Chuck Magee</v>
      </c>
      <c r="W6464" s="19" t="str">
        <f>IFERROR(VLOOKUP(Таблица1[[#This Row],[Order ID]],Таблица4[],2,FALSE),"")</f>
        <v/>
      </c>
      <c r="X6464" s="19">
        <f>NOT(IFERROR(VLOOKUP(Таблица1[[#This Row],[Order ID]],Таблица4[],2,FALSE),0))*1</f>
        <v>1</v>
      </c>
      <c r="Y6464" s="19">
        <f>IF(SUMPRODUCT(($F$2:$F6464=F6464)*1)&gt;1,0,1)</f>
        <v>0</v>
      </c>
    </row>
    <row r="6465" spans="1:25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9" t="str">
        <f>VLOOKUP(Таблица1[[#This Row],[Region]],Таблица5[],2,FALSE)</f>
        <v>Chuck Magee</v>
      </c>
      <c r="W6465" s="19" t="str">
        <f>IFERROR(VLOOKUP(Таблица1[[#This Row],[Order ID]],Таблица4[],2,FALSE),"")</f>
        <v/>
      </c>
      <c r="X6465" s="19">
        <f>NOT(IFERROR(VLOOKUP(Таблица1[[#This Row],[Order ID]],Таблица4[],2,FALSE),0))*1</f>
        <v>1</v>
      </c>
      <c r="Y6465" s="19">
        <f>IF(SUMPRODUCT(($F$2:$F6465=F6465)*1)&gt;1,0,1)</f>
        <v>0</v>
      </c>
    </row>
    <row r="6466" spans="1:25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9" t="str">
        <f>VLOOKUP(Таблица1[[#This Row],[Region]],Таблица5[],2,FALSE)</f>
        <v>Cassandra Brandow</v>
      </c>
      <c r="W6466" s="19" t="str">
        <f>IFERROR(VLOOKUP(Таблица1[[#This Row],[Order ID]],Таблица4[],2,FALSE),"")</f>
        <v/>
      </c>
      <c r="X6466" s="19">
        <f>NOT(IFERROR(VLOOKUP(Таблица1[[#This Row],[Order ID]],Таблица4[],2,FALSE),0))*1</f>
        <v>1</v>
      </c>
      <c r="Y6466" s="19">
        <f>IF(SUMPRODUCT(($F$2:$F6466=F6466)*1)&gt;1,0,1)</f>
        <v>0</v>
      </c>
    </row>
    <row r="6467" spans="1:25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9" t="str">
        <f>VLOOKUP(Таблица1[[#This Row],[Region]],Таблица5[],2,FALSE)</f>
        <v>Cassandra Brandow</v>
      </c>
      <c r="W6467" s="19" t="str">
        <f>IFERROR(VLOOKUP(Таблица1[[#This Row],[Order ID]],Таблица4[],2,FALSE),"")</f>
        <v/>
      </c>
      <c r="X6467" s="19">
        <f>NOT(IFERROR(VLOOKUP(Таблица1[[#This Row],[Order ID]],Таблица4[],2,FALSE),0))*1</f>
        <v>1</v>
      </c>
      <c r="Y6467" s="19">
        <f>IF(SUMPRODUCT(($F$2:$F6467=F6467)*1)&gt;1,0,1)</f>
        <v>0</v>
      </c>
    </row>
    <row r="6468" spans="1:25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9" t="str">
        <f>VLOOKUP(Таблица1[[#This Row],[Region]],Таблица5[],2,FALSE)</f>
        <v>Anna Andreadi</v>
      </c>
      <c r="W6468" s="19" t="str">
        <f>IFERROR(VLOOKUP(Таблица1[[#This Row],[Order ID]],Таблица4[],2,FALSE),"")</f>
        <v/>
      </c>
      <c r="X6468" s="19">
        <f>NOT(IFERROR(VLOOKUP(Таблица1[[#This Row],[Order ID]],Таблица4[],2,FALSE),0))*1</f>
        <v>1</v>
      </c>
      <c r="Y6468" s="19">
        <f>IF(SUMPRODUCT(($F$2:$F6468=F6468)*1)&gt;1,0,1)</f>
        <v>0</v>
      </c>
    </row>
    <row r="6469" spans="1:25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9" t="str">
        <f>VLOOKUP(Таблица1[[#This Row],[Region]],Таблица5[],2,FALSE)</f>
        <v>Chuck Magee</v>
      </c>
      <c r="W6469" s="19" t="str">
        <f>IFERROR(VLOOKUP(Таблица1[[#This Row],[Order ID]],Таблица4[],2,FALSE),"")</f>
        <v/>
      </c>
      <c r="X6469" s="19">
        <f>NOT(IFERROR(VLOOKUP(Таблица1[[#This Row],[Order ID]],Таблица4[],2,FALSE),0))*1</f>
        <v>1</v>
      </c>
      <c r="Y6469" s="19">
        <f>IF(SUMPRODUCT(($F$2:$F6469=F6469)*1)&gt;1,0,1)</f>
        <v>0</v>
      </c>
    </row>
    <row r="6470" spans="1:25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9" t="str">
        <f>VLOOKUP(Таблица1[[#This Row],[Region]],Таблица5[],2,FALSE)</f>
        <v>Chuck Magee</v>
      </c>
      <c r="W6470" s="19" t="str">
        <f>IFERROR(VLOOKUP(Таблица1[[#This Row],[Order ID]],Таблица4[],2,FALSE),"")</f>
        <v/>
      </c>
      <c r="X6470" s="19">
        <f>NOT(IFERROR(VLOOKUP(Таблица1[[#This Row],[Order ID]],Таблица4[],2,FALSE),0))*1</f>
        <v>1</v>
      </c>
      <c r="Y6470" s="19">
        <f>IF(SUMPRODUCT(($F$2:$F6470=F6470)*1)&gt;1,0,1)</f>
        <v>0</v>
      </c>
    </row>
    <row r="6471" spans="1:25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9" t="str">
        <f>VLOOKUP(Таблица1[[#This Row],[Region]],Таблица5[],2,FALSE)</f>
        <v>Chuck Magee</v>
      </c>
      <c r="W6471" s="19" t="str">
        <f>IFERROR(VLOOKUP(Таблица1[[#This Row],[Order ID]],Таблица4[],2,FALSE),"")</f>
        <v/>
      </c>
      <c r="X6471" s="19">
        <f>NOT(IFERROR(VLOOKUP(Таблица1[[#This Row],[Order ID]],Таблица4[],2,FALSE),0))*1</f>
        <v>1</v>
      </c>
      <c r="Y6471" s="19">
        <f>IF(SUMPRODUCT(($F$2:$F6471=F6471)*1)&gt;1,0,1)</f>
        <v>0</v>
      </c>
    </row>
    <row r="6472" spans="1:25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9" t="str">
        <f>VLOOKUP(Таблица1[[#This Row],[Region]],Таблица5[],2,FALSE)</f>
        <v>Kelly Williams</v>
      </c>
      <c r="W6472" s="19" t="str">
        <f>IFERROR(VLOOKUP(Таблица1[[#This Row],[Order ID]],Таблица4[],2,FALSE),"")</f>
        <v/>
      </c>
      <c r="X6472" s="19">
        <f>NOT(IFERROR(VLOOKUP(Таблица1[[#This Row],[Order ID]],Таблица4[],2,FALSE),0))*1</f>
        <v>1</v>
      </c>
      <c r="Y6472" s="19">
        <f>IF(SUMPRODUCT(($F$2:$F6472=F6472)*1)&gt;1,0,1)</f>
        <v>0</v>
      </c>
    </row>
    <row r="6473" spans="1:25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9" t="str">
        <f>VLOOKUP(Таблица1[[#This Row],[Region]],Таблица5[],2,FALSE)</f>
        <v>Kelly Williams</v>
      </c>
      <c r="W6473" s="19" t="str">
        <f>IFERROR(VLOOKUP(Таблица1[[#This Row],[Order ID]],Таблица4[],2,FALSE),"")</f>
        <v/>
      </c>
      <c r="X6473" s="19">
        <f>NOT(IFERROR(VLOOKUP(Таблица1[[#This Row],[Order ID]],Таблица4[],2,FALSE),0))*1</f>
        <v>1</v>
      </c>
      <c r="Y6473" s="19">
        <f>IF(SUMPRODUCT(($F$2:$F6473=F6473)*1)&gt;1,0,1)</f>
        <v>0</v>
      </c>
    </row>
    <row r="6474" spans="1:25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9" t="str">
        <f>VLOOKUP(Таблица1[[#This Row],[Region]],Таблица5[],2,FALSE)</f>
        <v>Kelly Williams</v>
      </c>
      <c r="W6474" s="19" t="str">
        <f>IFERROR(VLOOKUP(Таблица1[[#This Row],[Order ID]],Таблица4[],2,FALSE),"")</f>
        <v/>
      </c>
      <c r="X6474" s="19">
        <f>NOT(IFERROR(VLOOKUP(Таблица1[[#This Row],[Order ID]],Таблица4[],2,FALSE),0))*1</f>
        <v>1</v>
      </c>
      <c r="Y6474" s="19">
        <f>IF(SUMPRODUCT(($F$2:$F6474=F6474)*1)&gt;1,0,1)</f>
        <v>0</v>
      </c>
    </row>
    <row r="6475" spans="1:25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9" t="str">
        <f>VLOOKUP(Таблица1[[#This Row],[Region]],Таблица5[],2,FALSE)</f>
        <v>Cassandra Brandow</v>
      </c>
      <c r="W6475" s="19" t="str">
        <f>IFERROR(VLOOKUP(Таблица1[[#This Row],[Order ID]],Таблица4[],2,FALSE),"")</f>
        <v/>
      </c>
      <c r="X6475" s="19">
        <f>NOT(IFERROR(VLOOKUP(Таблица1[[#This Row],[Order ID]],Таблица4[],2,FALSE),0))*1</f>
        <v>1</v>
      </c>
      <c r="Y6475" s="19">
        <f>IF(SUMPRODUCT(($F$2:$F6475=F6475)*1)&gt;1,0,1)</f>
        <v>0</v>
      </c>
    </row>
    <row r="6476" spans="1:25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9" t="str">
        <f>VLOOKUP(Таблица1[[#This Row],[Region]],Таблица5[],2,FALSE)</f>
        <v>Chuck Magee</v>
      </c>
      <c r="W6476" s="19" t="str">
        <f>IFERROR(VLOOKUP(Таблица1[[#This Row],[Order ID]],Таблица4[],2,FALSE),"")</f>
        <v/>
      </c>
      <c r="X6476" s="19">
        <f>NOT(IFERROR(VLOOKUP(Таблица1[[#This Row],[Order ID]],Таблица4[],2,FALSE),0))*1</f>
        <v>1</v>
      </c>
      <c r="Y6476" s="19">
        <f>IF(SUMPRODUCT(($F$2:$F6476=F6476)*1)&gt;1,0,1)</f>
        <v>0</v>
      </c>
    </row>
    <row r="6477" spans="1:25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9" t="str">
        <f>VLOOKUP(Таблица1[[#This Row],[Region]],Таблица5[],2,FALSE)</f>
        <v>Cassandra Brandow</v>
      </c>
      <c r="W6477" s="19" t="str">
        <f>IFERROR(VLOOKUP(Таблица1[[#This Row],[Order ID]],Таблица4[],2,FALSE),"")</f>
        <v/>
      </c>
      <c r="X6477" s="19">
        <f>NOT(IFERROR(VLOOKUP(Таблица1[[#This Row],[Order ID]],Таблица4[],2,FALSE),0))*1</f>
        <v>1</v>
      </c>
      <c r="Y6477" s="19">
        <f>IF(SUMPRODUCT(($F$2:$F6477=F6477)*1)&gt;1,0,1)</f>
        <v>0</v>
      </c>
    </row>
    <row r="6478" spans="1:25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9" t="str">
        <f>VLOOKUP(Таблица1[[#This Row],[Region]],Таблица5[],2,FALSE)</f>
        <v>Cassandra Brandow</v>
      </c>
      <c r="W6478" s="19" t="str">
        <f>IFERROR(VLOOKUP(Таблица1[[#This Row],[Order ID]],Таблица4[],2,FALSE),"")</f>
        <v/>
      </c>
      <c r="X6478" s="19">
        <f>NOT(IFERROR(VLOOKUP(Таблица1[[#This Row],[Order ID]],Таблица4[],2,FALSE),0))*1</f>
        <v>1</v>
      </c>
      <c r="Y6478" s="19">
        <f>IF(SUMPRODUCT(($F$2:$F6478=F6478)*1)&gt;1,0,1)</f>
        <v>0</v>
      </c>
    </row>
    <row r="6479" spans="1:25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9" t="str">
        <f>VLOOKUP(Таблица1[[#This Row],[Region]],Таблица5[],2,FALSE)</f>
        <v>Cassandra Brandow</v>
      </c>
      <c r="W6479" s="19" t="str">
        <f>IFERROR(VLOOKUP(Таблица1[[#This Row],[Order ID]],Таблица4[],2,FALSE),"")</f>
        <v/>
      </c>
      <c r="X6479" s="19">
        <f>NOT(IFERROR(VLOOKUP(Таблица1[[#This Row],[Order ID]],Таблица4[],2,FALSE),0))*1</f>
        <v>1</v>
      </c>
      <c r="Y6479" s="19">
        <f>IF(SUMPRODUCT(($F$2:$F6479=F6479)*1)&gt;1,0,1)</f>
        <v>0</v>
      </c>
    </row>
    <row r="6480" spans="1:25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9" t="str">
        <f>VLOOKUP(Таблица1[[#This Row],[Region]],Таблица5[],2,FALSE)</f>
        <v>Cassandra Brandow</v>
      </c>
      <c r="W6480" s="19" t="str">
        <f>IFERROR(VLOOKUP(Таблица1[[#This Row],[Order ID]],Таблица4[],2,FALSE),"")</f>
        <v/>
      </c>
      <c r="X6480" s="19">
        <f>NOT(IFERROR(VLOOKUP(Таблица1[[#This Row],[Order ID]],Таблица4[],2,FALSE),0))*1</f>
        <v>1</v>
      </c>
      <c r="Y6480" s="19">
        <f>IF(SUMPRODUCT(($F$2:$F6480=F6480)*1)&gt;1,0,1)</f>
        <v>0</v>
      </c>
    </row>
    <row r="6481" spans="1:25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9" t="str">
        <f>VLOOKUP(Таблица1[[#This Row],[Region]],Таблица5[],2,FALSE)</f>
        <v>Cassandra Brandow</v>
      </c>
      <c r="W6481" s="19" t="str">
        <f>IFERROR(VLOOKUP(Таблица1[[#This Row],[Order ID]],Таблица4[],2,FALSE),"")</f>
        <v/>
      </c>
      <c r="X6481" s="19">
        <f>NOT(IFERROR(VLOOKUP(Таблица1[[#This Row],[Order ID]],Таблица4[],2,FALSE),0))*1</f>
        <v>1</v>
      </c>
      <c r="Y6481" s="19">
        <f>IF(SUMPRODUCT(($F$2:$F6481=F6481)*1)&gt;1,0,1)</f>
        <v>0</v>
      </c>
    </row>
    <row r="6482" spans="1:25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9" t="str">
        <f>VLOOKUP(Таблица1[[#This Row],[Region]],Таблица5[],2,FALSE)</f>
        <v>Cassandra Brandow</v>
      </c>
      <c r="W6482" s="19" t="str">
        <f>IFERROR(VLOOKUP(Таблица1[[#This Row],[Order ID]],Таблица4[],2,FALSE),"")</f>
        <v/>
      </c>
      <c r="X6482" s="19">
        <f>NOT(IFERROR(VLOOKUP(Таблица1[[#This Row],[Order ID]],Таблица4[],2,FALSE),0))*1</f>
        <v>1</v>
      </c>
      <c r="Y6482" s="19">
        <f>IF(SUMPRODUCT(($F$2:$F6482=F6482)*1)&gt;1,0,1)</f>
        <v>0</v>
      </c>
    </row>
    <row r="6483" spans="1:25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9" t="str">
        <f>VLOOKUP(Таблица1[[#This Row],[Region]],Таблица5[],2,FALSE)</f>
        <v>Cassandra Brandow</v>
      </c>
      <c r="W6483" s="19" t="str">
        <f>IFERROR(VLOOKUP(Таблица1[[#This Row],[Order ID]],Таблица4[],2,FALSE),"")</f>
        <v/>
      </c>
      <c r="X6483" s="19">
        <f>NOT(IFERROR(VLOOKUP(Таблица1[[#This Row],[Order ID]],Таблица4[],2,FALSE),0))*1</f>
        <v>1</v>
      </c>
      <c r="Y6483" s="19">
        <f>IF(SUMPRODUCT(($F$2:$F6483=F6483)*1)&gt;1,0,1)</f>
        <v>0</v>
      </c>
    </row>
    <row r="6484" spans="1:25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9" t="str">
        <f>VLOOKUP(Таблица1[[#This Row],[Region]],Таблица5[],2,FALSE)</f>
        <v>Cassandra Brandow</v>
      </c>
      <c r="W6484" s="19" t="str">
        <f>IFERROR(VLOOKUP(Таблица1[[#This Row],[Order ID]],Таблица4[],2,FALSE),"")</f>
        <v/>
      </c>
      <c r="X6484" s="19">
        <f>NOT(IFERROR(VLOOKUP(Таблица1[[#This Row],[Order ID]],Таблица4[],2,FALSE),0))*1</f>
        <v>1</v>
      </c>
      <c r="Y6484" s="19">
        <f>IF(SUMPRODUCT(($F$2:$F6484=F6484)*1)&gt;1,0,1)</f>
        <v>0</v>
      </c>
    </row>
    <row r="6485" spans="1:25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9" t="str">
        <f>VLOOKUP(Таблица1[[#This Row],[Region]],Таблица5[],2,FALSE)</f>
        <v>Chuck Magee</v>
      </c>
      <c r="W6485" s="19" t="str">
        <f>IFERROR(VLOOKUP(Таблица1[[#This Row],[Order ID]],Таблица4[],2,FALSE),"")</f>
        <v/>
      </c>
      <c r="X6485" s="19">
        <f>NOT(IFERROR(VLOOKUP(Таблица1[[#This Row],[Order ID]],Таблица4[],2,FALSE),0))*1</f>
        <v>1</v>
      </c>
      <c r="Y6485" s="19">
        <f>IF(SUMPRODUCT(($F$2:$F6485=F6485)*1)&gt;1,0,1)</f>
        <v>0</v>
      </c>
    </row>
    <row r="6486" spans="1:25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9" t="str">
        <f>VLOOKUP(Таблица1[[#This Row],[Region]],Таблица5[],2,FALSE)</f>
        <v>Chuck Magee</v>
      </c>
      <c r="W6486" s="19" t="str">
        <f>IFERROR(VLOOKUP(Таблица1[[#This Row],[Order ID]],Таблица4[],2,FALSE),"")</f>
        <v/>
      </c>
      <c r="X6486" s="19">
        <f>NOT(IFERROR(VLOOKUP(Таблица1[[#This Row],[Order ID]],Таблица4[],2,FALSE),0))*1</f>
        <v>1</v>
      </c>
      <c r="Y6486" s="19">
        <f>IF(SUMPRODUCT(($F$2:$F6486=F6486)*1)&gt;1,0,1)</f>
        <v>0</v>
      </c>
    </row>
    <row r="6487" spans="1:25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9" t="str">
        <f>VLOOKUP(Таблица1[[#This Row],[Region]],Таблица5[],2,FALSE)</f>
        <v>Chuck Magee</v>
      </c>
      <c r="W6487" s="19" t="str">
        <f>IFERROR(VLOOKUP(Таблица1[[#This Row],[Order ID]],Таблица4[],2,FALSE),"")</f>
        <v/>
      </c>
      <c r="X6487" s="19">
        <f>NOT(IFERROR(VLOOKUP(Таблица1[[#This Row],[Order ID]],Таблица4[],2,FALSE),0))*1</f>
        <v>1</v>
      </c>
      <c r="Y6487" s="19">
        <f>IF(SUMPRODUCT(($F$2:$F6487=F6487)*1)&gt;1,0,1)</f>
        <v>0</v>
      </c>
    </row>
    <row r="6488" spans="1:25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9" t="str">
        <f>VLOOKUP(Таблица1[[#This Row],[Region]],Таблица5[],2,FALSE)</f>
        <v>Cassandra Brandow</v>
      </c>
      <c r="W6488" s="19" t="str">
        <f>IFERROR(VLOOKUP(Таблица1[[#This Row],[Order ID]],Таблица4[],2,FALSE),"")</f>
        <v/>
      </c>
      <c r="X6488" s="19">
        <f>NOT(IFERROR(VLOOKUP(Таблица1[[#This Row],[Order ID]],Таблица4[],2,FALSE),0))*1</f>
        <v>1</v>
      </c>
      <c r="Y6488" s="19">
        <f>IF(SUMPRODUCT(($F$2:$F6488=F6488)*1)&gt;1,0,1)</f>
        <v>0</v>
      </c>
    </row>
    <row r="6489" spans="1:25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9" t="str">
        <f>VLOOKUP(Таблица1[[#This Row],[Region]],Таблица5[],2,FALSE)</f>
        <v>Cassandra Brandow</v>
      </c>
      <c r="W6489" s="19" t="str">
        <f>IFERROR(VLOOKUP(Таблица1[[#This Row],[Order ID]],Таблица4[],2,FALSE),"")</f>
        <v/>
      </c>
      <c r="X6489" s="19">
        <f>NOT(IFERROR(VLOOKUP(Таблица1[[#This Row],[Order ID]],Таблица4[],2,FALSE),0))*1</f>
        <v>1</v>
      </c>
      <c r="Y6489" s="19">
        <f>IF(SUMPRODUCT(($F$2:$F6489=F6489)*1)&gt;1,0,1)</f>
        <v>0</v>
      </c>
    </row>
    <row r="6490" spans="1:25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9" t="str">
        <f>VLOOKUP(Таблица1[[#This Row],[Region]],Таблица5[],2,FALSE)</f>
        <v>Cassandra Brandow</v>
      </c>
      <c r="W6490" s="19" t="str">
        <f>IFERROR(VLOOKUP(Таблица1[[#This Row],[Order ID]],Таблица4[],2,FALSE),"")</f>
        <v/>
      </c>
      <c r="X6490" s="19">
        <f>NOT(IFERROR(VLOOKUP(Таблица1[[#This Row],[Order ID]],Таблица4[],2,FALSE),0))*1</f>
        <v>1</v>
      </c>
      <c r="Y6490" s="19">
        <f>IF(SUMPRODUCT(($F$2:$F6490=F6490)*1)&gt;1,0,1)</f>
        <v>0</v>
      </c>
    </row>
    <row r="6491" spans="1:25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9" t="str">
        <f>VLOOKUP(Таблица1[[#This Row],[Region]],Таблица5[],2,FALSE)</f>
        <v>Chuck Magee</v>
      </c>
      <c r="W6491" s="19" t="str">
        <f>IFERROR(VLOOKUP(Таблица1[[#This Row],[Order ID]],Таблица4[],2,FALSE),"")</f>
        <v/>
      </c>
      <c r="X6491" s="19">
        <f>NOT(IFERROR(VLOOKUP(Таблица1[[#This Row],[Order ID]],Таблица4[],2,FALSE),0))*1</f>
        <v>1</v>
      </c>
      <c r="Y6491" s="19">
        <f>IF(SUMPRODUCT(($F$2:$F6491=F6491)*1)&gt;1,0,1)</f>
        <v>0</v>
      </c>
    </row>
    <row r="6492" spans="1:25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9" t="str">
        <f>VLOOKUP(Таблица1[[#This Row],[Region]],Таблица5[],2,FALSE)</f>
        <v>Chuck Magee</v>
      </c>
      <c r="W6492" s="19" t="str">
        <f>IFERROR(VLOOKUP(Таблица1[[#This Row],[Order ID]],Таблица4[],2,FALSE),"")</f>
        <v/>
      </c>
      <c r="X6492" s="19">
        <f>NOT(IFERROR(VLOOKUP(Таблица1[[#This Row],[Order ID]],Таблица4[],2,FALSE),0))*1</f>
        <v>1</v>
      </c>
      <c r="Y6492" s="19">
        <f>IF(SUMPRODUCT(($F$2:$F6492=F6492)*1)&gt;1,0,1)</f>
        <v>0</v>
      </c>
    </row>
    <row r="6493" spans="1:25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9" t="str">
        <f>VLOOKUP(Таблица1[[#This Row],[Region]],Таблица5[],2,FALSE)</f>
        <v>Cassandra Brandow</v>
      </c>
      <c r="W6493" s="19" t="str">
        <f>IFERROR(VLOOKUP(Таблица1[[#This Row],[Order ID]],Таблица4[],2,FALSE),"")</f>
        <v/>
      </c>
      <c r="X6493" s="19">
        <f>NOT(IFERROR(VLOOKUP(Таблица1[[#This Row],[Order ID]],Таблица4[],2,FALSE),0))*1</f>
        <v>1</v>
      </c>
      <c r="Y6493" s="19">
        <f>IF(SUMPRODUCT(($F$2:$F6493=F6493)*1)&gt;1,0,1)</f>
        <v>0</v>
      </c>
    </row>
    <row r="6494" spans="1:25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9" t="str">
        <f>VLOOKUP(Таблица1[[#This Row],[Region]],Таблица5[],2,FALSE)</f>
        <v>Cassandra Brandow</v>
      </c>
      <c r="W6494" s="19" t="str">
        <f>IFERROR(VLOOKUP(Таблица1[[#This Row],[Order ID]],Таблица4[],2,FALSE),"")</f>
        <v/>
      </c>
      <c r="X6494" s="19">
        <f>NOT(IFERROR(VLOOKUP(Таблица1[[#This Row],[Order ID]],Таблица4[],2,FALSE),0))*1</f>
        <v>1</v>
      </c>
      <c r="Y6494" s="19">
        <f>IF(SUMPRODUCT(($F$2:$F6494=F6494)*1)&gt;1,0,1)</f>
        <v>0</v>
      </c>
    </row>
    <row r="6495" spans="1:25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9" t="str">
        <f>VLOOKUP(Таблица1[[#This Row],[Region]],Таблица5[],2,FALSE)</f>
        <v>Cassandra Brandow</v>
      </c>
      <c r="W6495" s="19" t="str">
        <f>IFERROR(VLOOKUP(Таблица1[[#This Row],[Order ID]],Таблица4[],2,FALSE),"")</f>
        <v/>
      </c>
      <c r="X6495" s="19">
        <f>NOT(IFERROR(VLOOKUP(Таблица1[[#This Row],[Order ID]],Таблица4[],2,FALSE),0))*1</f>
        <v>1</v>
      </c>
      <c r="Y6495" s="19">
        <f>IF(SUMPRODUCT(($F$2:$F6495=F6495)*1)&gt;1,0,1)</f>
        <v>0</v>
      </c>
    </row>
    <row r="6496" spans="1:25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9" t="str">
        <f>VLOOKUP(Таблица1[[#This Row],[Region]],Таблица5[],2,FALSE)</f>
        <v>Kelly Williams</v>
      </c>
      <c r="W6496" s="19" t="str">
        <f>IFERROR(VLOOKUP(Таблица1[[#This Row],[Order ID]],Таблица4[],2,FALSE),"")</f>
        <v/>
      </c>
      <c r="X6496" s="19">
        <f>NOT(IFERROR(VLOOKUP(Таблица1[[#This Row],[Order ID]],Таблица4[],2,FALSE),0))*1</f>
        <v>1</v>
      </c>
      <c r="Y6496" s="19">
        <f>IF(SUMPRODUCT(($F$2:$F6496=F6496)*1)&gt;1,0,1)</f>
        <v>0</v>
      </c>
    </row>
    <row r="6497" spans="1:25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9" t="str">
        <f>VLOOKUP(Таблица1[[#This Row],[Region]],Таблица5[],2,FALSE)</f>
        <v>Kelly Williams</v>
      </c>
      <c r="W6497" s="19" t="str">
        <f>IFERROR(VLOOKUP(Таблица1[[#This Row],[Order ID]],Таблица4[],2,FALSE),"")</f>
        <v/>
      </c>
      <c r="X6497" s="19">
        <f>NOT(IFERROR(VLOOKUP(Таблица1[[#This Row],[Order ID]],Таблица4[],2,FALSE),0))*1</f>
        <v>1</v>
      </c>
      <c r="Y6497" s="19">
        <f>IF(SUMPRODUCT(($F$2:$F6497=F6497)*1)&gt;1,0,1)</f>
        <v>0</v>
      </c>
    </row>
    <row r="6498" spans="1:25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9" t="str">
        <f>VLOOKUP(Таблица1[[#This Row],[Region]],Таблица5[],2,FALSE)</f>
        <v>Kelly Williams</v>
      </c>
      <c r="W6498" s="19" t="str">
        <f>IFERROR(VLOOKUP(Таблица1[[#This Row],[Order ID]],Таблица4[],2,FALSE),"")</f>
        <v/>
      </c>
      <c r="X6498" s="19">
        <f>NOT(IFERROR(VLOOKUP(Таблица1[[#This Row],[Order ID]],Таблица4[],2,FALSE),0))*1</f>
        <v>1</v>
      </c>
      <c r="Y6498" s="19">
        <f>IF(SUMPRODUCT(($F$2:$F6498=F6498)*1)&gt;1,0,1)</f>
        <v>0</v>
      </c>
    </row>
    <row r="6499" spans="1:25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9" t="str">
        <f>VLOOKUP(Таблица1[[#This Row],[Region]],Таблица5[],2,FALSE)</f>
        <v>Cassandra Brandow</v>
      </c>
      <c r="W6499" s="19" t="str">
        <f>IFERROR(VLOOKUP(Таблица1[[#This Row],[Order ID]],Таблица4[],2,FALSE),"")</f>
        <v/>
      </c>
      <c r="X6499" s="19">
        <f>NOT(IFERROR(VLOOKUP(Таблица1[[#This Row],[Order ID]],Таблица4[],2,FALSE),0))*1</f>
        <v>1</v>
      </c>
      <c r="Y6499" s="19">
        <f>IF(SUMPRODUCT(($F$2:$F6499=F6499)*1)&gt;1,0,1)</f>
        <v>1</v>
      </c>
    </row>
    <row r="6500" spans="1:25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9" t="str">
        <f>VLOOKUP(Таблица1[[#This Row],[Region]],Таблица5[],2,FALSE)</f>
        <v>Cassandra Brandow</v>
      </c>
      <c r="W6500" s="19" t="str">
        <f>IFERROR(VLOOKUP(Таблица1[[#This Row],[Order ID]],Таблица4[],2,FALSE),"")</f>
        <v/>
      </c>
      <c r="X6500" s="19">
        <f>NOT(IFERROR(VLOOKUP(Таблица1[[#This Row],[Order ID]],Таблица4[],2,FALSE),0))*1</f>
        <v>1</v>
      </c>
      <c r="Y6500" s="19">
        <f>IF(SUMPRODUCT(($F$2:$F6500=F6500)*1)&gt;1,0,1)</f>
        <v>0</v>
      </c>
    </row>
    <row r="6501" spans="1:25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9" t="str">
        <f>VLOOKUP(Таблица1[[#This Row],[Region]],Таблица5[],2,FALSE)</f>
        <v>Cassandra Brandow</v>
      </c>
      <c r="W6501" s="19" t="str">
        <f>IFERROR(VLOOKUP(Таблица1[[#This Row],[Order ID]],Таблица4[],2,FALSE),"")</f>
        <v/>
      </c>
      <c r="X6501" s="19">
        <f>NOT(IFERROR(VLOOKUP(Таблица1[[#This Row],[Order ID]],Таблица4[],2,FALSE),0))*1</f>
        <v>1</v>
      </c>
      <c r="Y6501" s="19">
        <f>IF(SUMPRODUCT(($F$2:$F6501=F6501)*1)&gt;1,0,1)</f>
        <v>0</v>
      </c>
    </row>
    <row r="6502" spans="1:25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9" t="str">
        <f>VLOOKUP(Таблица1[[#This Row],[Region]],Таблица5[],2,FALSE)</f>
        <v>Cassandra Brandow</v>
      </c>
      <c r="W6502" s="19" t="str">
        <f>IFERROR(VLOOKUP(Таблица1[[#This Row],[Order ID]],Таблица4[],2,FALSE),"")</f>
        <v/>
      </c>
      <c r="X6502" s="19">
        <f>NOT(IFERROR(VLOOKUP(Таблица1[[#This Row],[Order ID]],Таблица4[],2,FALSE),0))*1</f>
        <v>1</v>
      </c>
      <c r="Y6502" s="19">
        <f>IF(SUMPRODUCT(($F$2:$F6502=F6502)*1)&gt;1,0,1)</f>
        <v>0</v>
      </c>
    </row>
    <row r="6503" spans="1:25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9" t="str">
        <f>VLOOKUP(Таблица1[[#This Row],[Region]],Таблица5[],2,FALSE)</f>
        <v>Chuck Magee</v>
      </c>
      <c r="W6503" s="19" t="str">
        <f>IFERROR(VLOOKUP(Таблица1[[#This Row],[Order ID]],Таблица4[],2,FALSE),"")</f>
        <v/>
      </c>
      <c r="X6503" s="19">
        <f>NOT(IFERROR(VLOOKUP(Таблица1[[#This Row],[Order ID]],Таблица4[],2,FALSE),0))*1</f>
        <v>1</v>
      </c>
      <c r="Y6503" s="19">
        <f>IF(SUMPRODUCT(($F$2:$F6503=F6503)*1)&gt;1,0,1)</f>
        <v>0</v>
      </c>
    </row>
    <row r="6504" spans="1:25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9" t="str">
        <f>VLOOKUP(Таблица1[[#This Row],[Region]],Таблица5[],2,FALSE)</f>
        <v>Chuck Magee</v>
      </c>
      <c r="W6504" s="19" t="str">
        <f>IFERROR(VLOOKUP(Таблица1[[#This Row],[Order ID]],Таблица4[],2,FALSE),"")</f>
        <v/>
      </c>
      <c r="X6504" s="19">
        <f>NOT(IFERROR(VLOOKUP(Таблица1[[#This Row],[Order ID]],Таблица4[],2,FALSE),0))*1</f>
        <v>1</v>
      </c>
      <c r="Y6504" s="19">
        <f>IF(SUMPRODUCT(($F$2:$F6504=F6504)*1)&gt;1,0,1)</f>
        <v>0</v>
      </c>
    </row>
    <row r="6505" spans="1:25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9" t="str">
        <f>VLOOKUP(Таблица1[[#This Row],[Region]],Таблица5[],2,FALSE)</f>
        <v>Chuck Magee</v>
      </c>
      <c r="W6505" s="19" t="str">
        <f>IFERROR(VLOOKUP(Таблица1[[#This Row],[Order ID]],Таблица4[],2,FALSE),"")</f>
        <v/>
      </c>
      <c r="X6505" s="19">
        <f>NOT(IFERROR(VLOOKUP(Таблица1[[#This Row],[Order ID]],Таблица4[],2,FALSE),0))*1</f>
        <v>1</v>
      </c>
      <c r="Y6505" s="19">
        <f>IF(SUMPRODUCT(($F$2:$F6505=F6505)*1)&gt;1,0,1)</f>
        <v>0</v>
      </c>
    </row>
    <row r="6506" spans="1:25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9" t="str">
        <f>VLOOKUP(Таблица1[[#This Row],[Region]],Таблица5[],2,FALSE)</f>
        <v>Chuck Magee</v>
      </c>
      <c r="W6506" s="19" t="str">
        <f>IFERROR(VLOOKUP(Таблица1[[#This Row],[Order ID]],Таблица4[],2,FALSE),"")</f>
        <v/>
      </c>
      <c r="X6506" s="19">
        <f>NOT(IFERROR(VLOOKUP(Таблица1[[#This Row],[Order ID]],Таблица4[],2,FALSE),0))*1</f>
        <v>1</v>
      </c>
      <c r="Y6506" s="19">
        <f>IF(SUMPRODUCT(($F$2:$F6506=F6506)*1)&gt;1,0,1)</f>
        <v>0</v>
      </c>
    </row>
    <row r="6507" spans="1:25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9" t="str">
        <f>VLOOKUP(Таблица1[[#This Row],[Region]],Таблица5[],2,FALSE)</f>
        <v>Kelly Williams</v>
      </c>
      <c r="W6507" s="19" t="str">
        <f>IFERROR(VLOOKUP(Таблица1[[#This Row],[Order ID]],Таблица4[],2,FALSE),"")</f>
        <v/>
      </c>
      <c r="X6507" s="19">
        <f>NOT(IFERROR(VLOOKUP(Таблица1[[#This Row],[Order ID]],Таблица4[],2,FALSE),0))*1</f>
        <v>1</v>
      </c>
      <c r="Y6507" s="19">
        <f>IF(SUMPRODUCT(($F$2:$F6507=F6507)*1)&gt;1,0,1)</f>
        <v>1</v>
      </c>
    </row>
    <row r="6508" spans="1:25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9" t="str">
        <f>VLOOKUP(Таблица1[[#This Row],[Region]],Таблица5[],2,FALSE)</f>
        <v>Chuck Magee</v>
      </c>
      <c r="W6508" s="19" t="str">
        <f>IFERROR(VLOOKUP(Таблица1[[#This Row],[Order ID]],Таблица4[],2,FALSE),"")</f>
        <v/>
      </c>
      <c r="X6508" s="19">
        <f>NOT(IFERROR(VLOOKUP(Таблица1[[#This Row],[Order ID]],Таблица4[],2,FALSE),0))*1</f>
        <v>1</v>
      </c>
      <c r="Y6508" s="19">
        <f>IF(SUMPRODUCT(($F$2:$F6508=F6508)*1)&gt;1,0,1)</f>
        <v>0</v>
      </c>
    </row>
    <row r="6509" spans="1:25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9" t="str">
        <f>VLOOKUP(Таблица1[[#This Row],[Region]],Таблица5[],2,FALSE)</f>
        <v>Chuck Magee</v>
      </c>
      <c r="W6509" s="19" t="str">
        <f>IFERROR(VLOOKUP(Таблица1[[#This Row],[Order ID]],Таблица4[],2,FALSE),"")</f>
        <v/>
      </c>
      <c r="X6509" s="19">
        <f>NOT(IFERROR(VLOOKUP(Таблица1[[#This Row],[Order ID]],Таблица4[],2,FALSE),0))*1</f>
        <v>1</v>
      </c>
      <c r="Y6509" s="19">
        <f>IF(SUMPRODUCT(($F$2:$F6509=F6509)*1)&gt;1,0,1)</f>
        <v>0</v>
      </c>
    </row>
    <row r="6510" spans="1:25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9" t="str">
        <f>VLOOKUP(Таблица1[[#This Row],[Region]],Таблица5[],2,FALSE)</f>
        <v>Chuck Magee</v>
      </c>
      <c r="W6510" s="19" t="str">
        <f>IFERROR(VLOOKUP(Таблица1[[#This Row],[Order ID]],Таблица4[],2,FALSE),"")</f>
        <v/>
      </c>
      <c r="X6510" s="19">
        <f>NOT(IFERROR(VLOOKUP(Таблица1[[#This Row],[Order ID]],Таблица4[],2,FALSE),0))*1</f>
        <v>1</v>
      </c>
      <c r="Y6510" s="19">
        <f>IF(SUMPRODUCT(($F$2:$F6510=F6510)*1)&gt;1,0,1)</f>
        <v>0</v>
      </c>
    </row>
    <row r="6511" spans="1:25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9" t="str">
        <f>VLOOKUP(Таблица1[[#This Row],[Region]],Таблица5[],2,FALSE)</f>
        <v>Chuck Magee</v>
      </c>
      <c r="W6511" s="19" t="str">
        <f>IFERROR(VLOOKUP(Таблица1[[#This Row],[Order ID]],Таблица4[],2,FALSE),"")</f>
        <v/>
      </c>
      <c r="X6511" s="19">
        <f>NOT(IFERROR(VLOOKUP(Таблица1[[#This Row],[Order ID]],Таблица4[],2,FALSE),0))*1</f>
        <v>1</v>
      </c>
      <c r="Y6511" s="19">
        <f>IF(SUMPRODUCT(($F$2:$F6511=F6511)*1)&gt;1,0,1)</f>
        <v>0</v>
      </c>
    </row>
    <row r="6512" spans="1:25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9" t="str">
        <f>VLOOKUP(Таблица1[[#This Row],[Region]],Таблица5[],2,FALSE)</f>
        <v>Chuck Magee</v>
      </c>
      <c r="W6512" s="19" t="str">
        <f>IFERROR(VLOOKUP(Таблица1[[#This Row],[Order ID]],Таблица4[],2,FALSE),"")</f>
        <v/>
      </c>
      <c r="X6512" s="19">
        <f>NOT(IFERROR(VLOOKUP(Таблица1[[#This Row],[Order ID]],Таблица4[],2,FALSE),0))*1</f>
        <v>1</v>
      </c>
      <c r="Y6512" s="19">
        <f>IF(SUMPRODUCT(($F$2:$F6512=F6512)*1)&gt;1,0,1)</f>
        <v>0</v>
      </c>
    </row>
    <row r="6513" spans="1:25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9" t="str">
        <f>VLOOKUP(Таблица1[[#This Row],[Region]],Таблица5[],2,FALSE)</f>
        <v>Anna Andreadi</v>
      </c>
      <c r="W6513" s="19" t="str">
        <f>IFERROR(VLOOKUP(Таблица1[[#This Row],[Order ID]],Таблица4[],2,FALSE),"")</f>
        <v/>
      </c>
      <c r="X6513" s="19">
        <f>NOT(IFERROR(VLOOKUP(Таблица1[[#This Row],[Order ID]],Таблица4[],2,FALSE),0))*1</f>
        <v>1</v>
      </c>
      <c r="Y6513" s="19">
        <f>IF(SUMPRODUCT(($F$2:$F6513=F6513)*1)&gt;1,0,1)</f>
        <v>0</v>
      </c>
    </row>
    <row r="6514" spans="1:25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9" t="str">
        <f>VLOOKUP(Таблица1[[#This Row],[Region]],Таблица5[],2,FALSE)</f>
        <v>Anna Andreadi</v>
      </c>
      <c r="W6514" s="19" t="str">
        <f>IFERROR(VLOOKUP(Таблица1[[#This Row],[Order ID]],Таблица4[],2,FALSE),"")</f>
        <v/>
      </c>
      <c r="X6514" s="19">
        <f>NOT(IFERROR(VLOOKUP(Таблица1[[#This Row],[Order ID]],Таблица4[],2,FALSE),0))*1</f>
        <v>1</v>
      </c>
      <c r="Y6514" s="19">
        <f>IF(SUMPRODUCT(($F$2:$F6514=F6514)*1)&gt;1,0,1)</f>
        <v>0</v>
      </c>
    </row>
    <row r="6515" spans="1:25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9" t="str">
        <f>VLOOKUP(Таблица1[[#This Row],[Region]],Таблица5[],2,FALSE)</f>
        <v>Anna Andreadi</v>
      </c>
      <c r="W6515" s="19" t="str">
        <f>IFERROR(VLOOKUP(Таблица1[[#This Row],[Order ID]],Таблица4[],2,FALSE),"")</f>
        <v/>
      </c>
      <c r="X6515" s="19">
        <f>NOT(IFERROR(VLOOKUP(Таблица1[[#This Row],[Order ID]],Таблица4[],2,FALSE),0))*1</f>
        <v>1</v>
      </c>
      <c r="Y6515" s="19">
        <f>IF(SUMPRODUCT(($F$2:$F6515=F6515)*1)&gt;1,0,1)</f>
        <v>0</v>
      </c>
    </row>
    <row r="6516" spans="1:25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9" t="str">
        <f>VLOOKUP(Таблица1[[#This Row],[Region]],Таблица5[],2,FALSE)</f>
        <v>Anna Andreadi</v>
      </c>
      <c r="W6516" s="19" t="str">
        <f>IFERROR(VLOOKUP(Таблица1[[#This Row],[Order ID]],Таблица4[],2,FALSE),"")</f>
        <v/>
      </c>
      <c r="X6516" s="19">
        <f>NOT(IFERROR(VLOOKUP(Таблица1[[#This Row],[Order ID]],Таблица4[],2,FALSE),0))*1</f>
        <v>1</v>
      </c>
      <c r="Y6516" s="19">
        <f>IF(SUMPRODUCT(($F$2:$F6516=F6516)*1)&gt;1,0,1)</f>
        <v>0</v>
      </c>
    </row>
    <row r="6517" spans="1:25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9" t="str">
        <f>VLOOKUP(Таблица1[[#This Row],[Region]],Таблица5[],2,FALSE)</f>
        <v>Anna Andreadi</v>
      </c>
      <c r="W6517" s="19" t="str">
        <f>IFERROR(VLOOKUP(Таблица1[[#This Row],[Order ID]],Таблица4[],2,FALSE),"")</f>
        <v/>
      </c>
      <c r="X6517" s="19">
        <f>NOT(IFERROR(VLOOKUP(Таблица1[[#This Row],[Order ID]],Таблица4[],2,FALSE),0))*1</f>
        <v>1</v>
      </c>
      <c r="Y6517" s="19">
        <f>IF(SUMPRODUCT(($F$2:$F6517=F6517)*1)&gt;1,0,1)</f>
        <v>0</v>
      </c>
    </row>
    <row r="6518" spans="1:25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9" t="str">
        <f>VLOOKUP(Таблица1[[#This Row],[Region]],Таблица5[],2,FALSE)</f>
        <v>Anna Andreadi</v>
      </c>
      <c r="W6518" s="19" t="str">
        <f>IFERROR(VLOOKUP(Таблица1[[#This Row],[Order ID]],Таблица4[],2,FALSE),"")</f>
        <v/>
      </c>
      <c r="X6518" s="19">
        <f>NOT(IFERROR(VLOOKUP(Таблица1[[#This Row],[Order ID]],Таблица4[],2,FALSE),0))*1</f>
        <v>1</v>
      </c>
      <c r="Y6518" s="19">
        <f>IF(SUMPRODUCT(($F$2:$F6518=F6518)*1)&gt;1,0,1)</f>
        <v>0</v>
      </c>
    </row>
    <row r="6519" spans="1:25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9" t="str">
        <f>VLOOKUP(Таблица1[[#This Row],[Region]],Таблица5[],2,FALSE)</f>
        <v>Anna Andreadi</v>
      </c>
      <c r="W6519" s="19" t="str">
        <f>IFERROR(VLOOKUP(Таблица1[[#This Row],[Order ID]],Таблица4[],2,FALSE),"")</f>
        <v/>
      </c>
      <c r="X6519" s="19">
        <f>NOT(IFERROR(VLOOKUP(Таблица1[[#This Row],[Order ID]],Таблица4[],2,FALSE),0))*1</f>
        <v>1</v>
      </c>
      <c r="Y6519" s="19">
        <f>IF(SUMPRODUCT(($F$2:$F6519=F6519)*1)&gt;1,0,1)</f>
        <v>0</v>
      </c>
    </row>
    <row r="6520" spans="1:25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9" t="str">
        <f>VLOOKUP(Таблица1[[#This Row],[Region]],Таблица5[],2,FALSE)</f>
        <v>Anna Andreadi</v>
      </c>
      <c r="W6520" s="19" t="str">
        <f>IFERROR(VLOOKUP(Таблица1[[#This Row],[Order ID]],Таблица4[],2,FALSE),"")</f>
        <v/>
      </c>
      <c r="X6520" s="19">
        <f>NOT(IFERROR(VLOOKUP(Таблица1[[#This Row],[Order ID]],Таблица4[],2,FALSE),0))*1</f>
        <v>1</v>
      </c>
      <c r="Y6520" s="19">
        <f>IF(SUMPRODUCT(($F$2:$F6520=F6520)*1)&gt;1,0,1)</f>
        <v>0</v>
      </c>
    </row>
    <row r="6521" spans="1:25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9" t="str">
        <f>VLOOKUP(Таблица1[[#This Row],[Region]],Таблица5[],2,FALSE)</f>
        <v>Anna Andreadi</v>
      </c>
      <c r="W6521" s="19" t="str">
        <f>IFERROR(VLOOKUP(Таблица1[[#This Row],[Order ID]],Таблица4[],2,FALSE),"")</f>
        <v/>
      </c>
      <c r="X6521" s="19">
        <f>NOT(IFERROR(VLOOKUP(Таблица1[[#This Row],[Order ID]],Таблица4[],2,FALSE),0))*1</f>
        <v>1</v>
      </c>
      <c r="Y6521" s="19">
        <f>IF(SUMPRODUCT(($F$2:$F6521=F6521)*1)&gt;1,0,1)</f>
        <v>0</v>
      </c>
    </row>
    <row r="6522" spans="1:25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9" t="str">
        <f>VLOOKUP(Таблица1[[#This Row],[Region]],Таблица5[],2,FALSE)</f>
        <v>Kelly Williams</v>
      </c>
      <c r="W6522" s="19" t="str">
        <f>IFERROR(VLOOKUP(Таблица1[[#This Row],[Order ID]],Таблица4[],2,FALSE),"")</f>
        <v/>
      </c>
      <c r="X6522" s="19">
        <f>NOT(IFERROR(VLOOKUP(Таблица1[[#This Row],[Order ID]],Таблица4[],2,FALSE),0))*1</f>
        <v>1</v>
      </c>
      <c r="Y6522" s="19">
        <f>IF(SUMPRODUCT(($F$2:$F6522=F6522)*1)&gt;1,0,1)</f>
        <v>0</v>
      </c>
    </row>
    <row r="6523" spans="1:25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9" t="str">
        <f>VLOOKUP(Таблица1[[#This Row],[Region]],Таблица5[],2,FALSE)</f>
        <v>Kelly Williams</v>
      </c>
      <c r="W6523" s="19" t="str">
        <f>IFERROR(VLOOKUP(Таблица1[[#This Row],[Order ID]],Таблица4[],2,FALSE),"")</f>
        <v/>
      </c>
      <c r="X6523" s="19">
        <f>NOT(IFERROR(VLOOKUP(Таблица1[[#This Row],[Order ID]],Таблица4[],2,FALSE),0))*1</f>
        <v>1</v>
      </c>
      <c r="Y6523" s="19">
        <f>IF(SUMPRODUCT(($F$2:$F6523=F6523)*1)&gt;1,0,1)</f>
        <v>0</v>
      </c>
    </row>
    <row r="6524" spans="1:25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9" t="str">
        <f>VLOOKUP(Таблица1[[#This Row],[Region]],Таблица5[],2,FALSE)</f>
        <v>Kelly Williams</v>
      </c>
      <c r="W6524" s="19" t="str">
        <f>IFERROR(VLOOKUP(Таблица1[[#This Row],[Order ID]],Таблица4[],2,FALSE),"")</f>
        <v/>
      </c>
      <c r="X6524" s="19">
        <f>NOT(IFERROR(VLOOKUP(Таблица1[[#This Row],[Order ID]],Таблица4[],2,FALSE),0))*1</f>
        <v>1</v>
      </c>
      <c r="Y6524" s="19">
        <f>IF(SUMPRODUCT(($F$2:$F6524=F6524)*1)&gt;1,0,1)</f>
        <v>0</v>
      </c>
    </row>
    <row r="6525" spans="1:25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9" t="str">
        <f>VLOOKUP(Таблица1[[#This Row],[Region]],Таблица5[],2,FALSE)</f>
        <v>Chuck Magee</v>
      </c>
      <c r="W6525" s="19" t="str">
        <f>IFERROR(VLOOKUP(Таблица1[[#This Row],[Order ID]],Таблица4[],2,FALSE),"")</f>
        <v/>
      </c>
      <c r="X6525" s="19">
        <f>NOT(IFERROR(VLOOKUP(Таблица1[[#This Row],[Order ID]],Таблица4[],2,FALSE),0))*1</f>
        <v>1</v>
      </c>
      <c r="Y6525" s="19">
        <f>IF(SUMPRODUCT(($F$2:$F6525=F6525)*1)&gt;1,0,1)</f>
        <v>0</v>
      </c>
    </row>
    <row r="6526" spans="1:25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9" t="str">
        <f>VLOOKUP(Таблица1[[#This Row],[Region]],Таблица5[],2,FALSE)</f>
        <v>Chuck Magee</v>
      </c>
      <c r="W6526" s="19" t="str">
        <f>IFERROR(VLOOKUP(Таблица1[[#This Row],[Order ID]],Таблица4[],2,FALSE),"")</f>
        <v/>
      </c>
      <c r="X6526" s="19">
        <f>NOT(IFERROR(VLOOKUP(Таблица1[[#This Row],[Order ID]],Таблица4[],2,FALSE),0))*1</f>
        <v>1</v>
      </c>
      <c r="Y6526" s="19">
        <f>IF(SUMPRODUCT(($F$2:$F6526=F6526)*1)&gt;1,0,1)</f>
        <v>0</v>
      </c>
    </row>
    <row r="6527" spans="1:25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9" t="str">
        <f>VLOOKUP(Таблица1[[#This Row],[Region]],Таблица5[],2,FALSE)</f>
        <v>Chuck Magee</v>
      </c>
      <c r="W6527" s="19" t="str">
        <f>IFERROR(VLOOKUP(Таблица1[[#This Row],[Order ID]],Таблица4[],2,FALSE),"")</f>
        <v/>
      </c>
      <c r="X6527" s="19">
        <f>NOT(IFERROR(VLOOKUP(Таблица1[[#This Row],[Order ID]],Таблица4[],2,FALSE),0))*1</f>
        <v>1</v>
      </c>
      <c r="Y6527" s="19">
        <f>IF(SUMPRODUCT(($F$2:$F6527=F6527)*1)&gt;1,0,1)</f>
        <v>0</v>
      </c>
    </row>
    <row r="6528" spans="1:25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9" t="str">
        <f>VLOOKUP(Таблица1[[#This Row],[Region]],Таблица5[],2,FALSE)</f>
        <v>Chuck Magee</v>
      </c>
      <c r="W6528" s="19" t="str">
        <f>IFERROR(VLOOKUP(Таблица1[[#This Row],[Order ID]],Таблица4[],2,FALSE),"")</f>
        <v/>
      </c>
      <c r="X6528" s="19">
        <f>NOT(IFERROR(VLOOKUP(Таблица1[[#This Row],[Order ID]],Таблица4[],2,FALSE),0))*1</f>
        <v>1</v>
      </c>
      <c r="Y6528" s="19">
        <f>IF(SUMPRODUCT(($F$2:$F6528=F6528)*1)&gt;1,0,1)</f>
        <v>0</v>
      </c>
    </row>
    <row r="6529" spans="1:25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9" t="str">
        <f>VLOOKUP(Таблица1[[#This Row],[Region]],Таблица5[],2,FALSE)</f>
        <v>Chuck Magee</v>
      </c>
      <c r="W6529" s="19" t="str">
        <f>IFERROR(VLOOKUP(Таблица1[[#This Row],[Order ID]],Таблица4[],2,FALSE),"")</f>
        <v/>
      </c>
      <c r="X6529" s="19">
        <f>NOT(IFERROR(VLOOKUP(Таблица1[[#This Row],[Order ID]],Таблица4[],2,FALSE),0))*1</f>
        <v>1</v>
      </c>
      <c r="Y6529" s="19">
        <f>IF(SUMPRODUCT(($F$2:$F6529=F6529)*1)&gt;1,0,1)</f>
        <v>0</v>
      </c>
    </row>
    <row r="6530" spans="1:25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9" t="str">
        <f>VLOOKUP(Таблица1[[#This Row],[Region]],Таблица5[],2,FALSE)</f>
        <v>Chuck Magee</v>
      </c>
      <c r="W6530" s="19" t="str">
        <f>IFERROR(VLOOKUP(Таблица1[[#This Row],[Order ID]],Таблица4[],2,FALSE),"")</f>
        <v/>
      </c>
      <c r="X6530" s="19">
        <f>NOT(IFERROR(VLOOKUP(Таблица1[[#This Row],[Order ID]],Таблица4[],2,FALSE),0))*1</f>
        <v>1</v>
      </c>
      <c r="Y6530" s="19">
        <f>IF(SUMPRODUCT(($F$2:$F6530=F6530)*1)&gt;1,0,1)</f>
        <v>0</v>
      </c>
    </row>
    <row r="6531" spans="1:25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9" t="str">
        <f>VLOOKUP(Таблица1[[#This Row],[Region]],Таблица5[],2,FALSE)</f>
        <v>Kelly Williams</v>
      </c>
      <c r="W6531" s="19">
        <f>IFERROR(VLOOKUP(Таблица1[[#This Row],[Order ID]],Таблица4[],2,FALSE),"")</f>
        <v>1</v>
      </c>
      <c r="X6531" s="19">
        <f>NOT(IFERROR(VLOOKUP(Таблица1[[#This Row],[Order ID]],Таблица4[],2,FALSE),0))*1</f>
        <v>0</v>
      </c>
      <c r="Y6531" s="19">
        <f>IF(SUMPRODUCT(($F$2:$F6531=F6531)*1)&gt;1,0,1)</f>
        <v>0</v>
      </c>
    </row>
    <row r="6532" spans="1:25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9" t="str">
        <f>VLOOKUP(Таблица1[[#This Row],[Region]],Таблица5[],2,FALSE)</f>
        <v>Kelly Williams</v>
      </c>
      <c r="W6532" s="19">
        <f>IFERROR(VLOOKUP(Таблица1[[#This Row],[Order ID]],Таблица4[],2,FALSE),"")</f>
        <v>1</v>
      </c>
      <c r="X6532" s="19">
        <f>NOT(IFERROR(VLOOKUP(Таблица1[[#This Row],[Order ID]],Таблица4[],2,FALSE),0))*1</f>
        <v>0</v>
      </c>
      <c r="Y6532" s="19">
        <f>IF(SUMPRODUCT(($F$2:$F6532=F6532)*1)&gt;1,0,1)</f>
        <v>0</v>
      </c>
    </row>
    <row r="6533" spans="1:25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9" t="str">
        <f>VLOOKUP(Таблица1[[#This Row],[Region]],Таблица5[],2,FALSE)</f>
        <v>Kelly Williams</v>
      </c>
      <c r="W6533" s="19" t="str">
        <f>IFERROR(VLOOKUP(Таблица1[[#This Row],[Order ID]],Таблица4[],2,FALSE),"")</f>
        <v/>
      </c>
      <c r="X6533" s="19">
        <f>NOT(IFERROR(VLOOKUP(Таблица1[[#This Row],[Order ID]],Таблица4[],2,FALSE),0))*1</f>
        <v>1</v>
      </c>
      <c r="Y6533" s="19">
        <f>IF(SUMPRODUCT(($F$2:$F6533=F6533)*1)&gt;1,0,1)</f>
        <v>0</v>
      </c>
    </row>
    <row r="6534" spans="1:25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9" t="str">
        <f>VLOOKUP(Таблица1[[#This Row],[Region]],Таблица5[],2,FALSE)</f>
        <v>Kelly Williams</v>
      </c>
      <c r="W6534" s="19" t="str">
        <f>IFERROR(VLOOKUP(Таблица1[[#This Row],[Order ID]],Таблица4[],2,FALSE),"")</f>
        <v/>
      </c>
      <c r="X6534" s="19">
        <f>NOT(IFERROR(VLOOKUP(Таблица1[[#This Row],[Order ID]],Таблица4[],2,FALSE),0))*1</f>
        <v>1</v>
      </c>
      <c r="Y6534" s="19">
        <f>IF(SUMPRODUCT(($F$2:$F6534=F6534)*1)&gt;1,0,1)</f>
        <v>0</v>
      </c>
    </row>
    <row r="6535" spans="1:25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9" t="str">
        <f>VLOOKUP(Таблица1[[#This Row],[Region]],Таблица5[],2,FALSE)</f>
        <v>Kelly Williams</v>
      </c>
      <c r="W6535" s="19" t="str">
        <f>IFERROR(VLOOKUP(Таблица1[[#This Row],[Order ID]],Таблица4[],2,FALSE),"")</f>
        <v/>
      </c>
      <c r="X6535" s="19">
        <f>NOT(IFERROR(VLOOKUP(Таблица1[[#This Row],[Order ID]],Таблица4[],2,FALSE),0))*1</f>
        <v>1</v>
      </c>
      <c r="Y6535" s="19">
        <f>IF(SUMPRODUCT(($F$2:$F6535=F6535)*1)&gt;1,0,1)</f>
        <v>0</v>
      </c>
    </row>
    <row r="6536" spans="1:25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9" t="str">
        <f>VLOOKUP(Таблица1[[#This Row],[Region]],Таблица5[],2,FALSE)</f>
        <v>Chuck Magee</v>
      </c>
      <c r="W6536" s="19" t="str">
        <f>IFERROR(VLOOKUP(Таблица1[[#This Row],[Order ID]],Таблица4[],2,FALSE),"")</f>
        <v/>
      </c>
      <c r="X6536" s="19">
        <f>NOT(IFERROR(VLOOKUP(Таблица1[[#This Row],[Order ID]],Таблица4[],2,FALSE),0))*1</f>
        <v>1</v>
      </c>
      <c r="Y6536" s="19">
        <f>IF(SUMPRODUCT(($F$2:$F6536=F6536)*1)&gt;1,0,1)</f>
        <v>0</v>
      </c>
    </row>
    <row r="6537" spans="1:25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9" t="str">
        <f>VLOOKUP(Таблица1[[#This Row],[Region]],Таблица5[],2,FALSE)</f>
        <v>Chuck Magee</v>
      </c>
      <c r="W6537" s="19" t="str">
        <f>IFERROR(VLOOKUP(Таблица1[[#This Row],[Order ID]],Таблица4[],2,FALSE),"")</f>
        <v/>
      </c>
      <c r="X6537" s="19">
        <f>NOT(IFERROR(VLOOKUP(Таблица1[[#This Row],[Order ID]],Таблица4[],2,FALSE),0))*1</f>
        <v>1</v>
      </c>
      <c r="Y6537" s="19">
        <f>IF(SUMPRODUCT(($F$2:$F6537=F6537)*1)&gt;1,0,1)</f>
        <v>0</v>
      </c>
    </row>
    <row r="6538" spans="1:25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9" t="str">
        <f>VLOOKUP(Таблица1[[#This Row],[Region]],Таблица5[],2,FALSE)</f>
        <v>Cassandra Brandow</v>
      </c>
      <c r="W6538" s="19" t="str">
        <f>IFERROR(VLOOKUP(Таблица1[[#This Row],[Order ID]],Таблица4[],2,FALSE),"")</f>
        <v/>
      </c>
      <c r="X6538" s="19">
        <f>NOT(IFERROR(VLOOKUP(Таблица1[[#This Row],[Order ID]],Таблица4[],2,FALSE),0))*1</f>
        <v>1</v>
      </c>
      <c r="Y6538" s="19">
        <f>IF(SUMPRODUCT(($F$2:$F6538=F6538)*1)&gt;1,0,1)</f>
        <v>0</v>
      </c>
    </row>
    <row r="6539" spans="1:25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9" t="str">
        <f>VLOOKUP(Таблица1[[#This Row],[Region]],Таблица5[],2,FALSE)</f>
        <v>Cassandra Brandow</v>
      </c>
      <c r="W6539" s="19" t="str">
        <f>IFERROR(VLOOKUP(Таблица1[[#This Row],[Order ID]],Таблица4[],2,FALSE),"")</f>
        <v/>
      </c>
      <c r="X6539" s="19">
        <f>NOT(IFERROR(VLOOKUP(Таблица1[[#This Row],[Order ID]],Таблица4[],2,FALSE),0))*1</f>
        <v>1</v>
      </c>
      <c r="Y6539" s="19">
        <f>IF(SUMPRODUCT(($F$2:$F6539=F6539)*1)&gt;1,0,1)</f>
        <v>0</v>
      </c>
    </row>
    <row r="6540" spans="1:25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9" t="str">
        <f>VLOOKUP(Таблица1[[#This Row],[Region]],Таблица5[],2,FALSE)</f>
        <v>Chuck Magee</v>
      </c>
      <c r="W6540" s="19" t="str">
        <f>IFERROR(VLOOKUP(Таблица1[[#This Row],[Order ID]],Таблица4[],2,FALSE),"")</f>
        <v/>
      </c>
      <c r="X6540" s="19">
        <f>NOT(IFERROR(VLOOKUP(Таблица1[[#This Row],[Order ID]],Таблица4[],2,FALSE),0))*1</f>
        <v>1</v>
      </c>
      <c r="Y6540" s="19">
        <f>IF(SUMPRODUCT(($F$2:$F6540=F6540)*1)&gt;1,0,1)</f>
        <v>0</v>
      </c>
    </row>
    <row r="6541" spans="1:25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9" t="str">
        <f>VLOOKUP(Таблица1[[#This Row],[Region]],Таблица5[],2,FALSE)</f>
        <v>Chuck Magee</v>
      </c>
      <c r="W6541" s="19" t="str">
        <f>IFERROR(VLOOKUP(Таблица1[[#This Row],[Order ID]],Таблица4[],2,FALSE),"")</f>
        <v/>
      </c>
      <c r="X6541" s="19">
        <f>NOT(IFERROR(VLOOKUP(Таблица1[[#This Row],[Order ID]],Таблица4[],2,FALSE),0))*1</f>
        <v>1</v>
      </c>
      <c r="Y6541" s="19">
        <f>IF(SUMPRODUCT(($F$2:$F6541=F6541)*1)&gt;1,0,1)</f>
        <v>0</v>
      </c>
    </row>
    <row r="6542" spans="1:25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9" t="str">
        <f>VLOOKUP(Таблица1[[#This Row],[Region]],Таблица5[],2,FALSE)</f>
        <v>Anna Andreadi</v>
      </c>
      <c r="W6542" s="19">
        <f>IFERROR(VLOOKUP(Таблица1[[#This Row],[Order ID]],Таблица4[],2,FALSE),"")</f>
        <v>1</v>
      </c>
      <c r="X6542" s="19">
        <f>NOT(IFERROR(VLOOKUP(Таблица1[[#This Row],[Order ID]],Таблица4[],2,FALSE),0))*1</f>
        <v>0</v>
      </c>
      <c r="Y6542" s="19">
        <f>IF(SUMPRODUCT(($F$2:$F6542=F6542)*1)&gt;1,0,1)</f>
        <v>0</v>
      </c>
    </row>
    <row r="6543" spans="1:25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9" t="str">
        <f>VLOOKUP(Таблица1[[#This Row],[Region]],Таблица5[],2,FALSE)</f>
        <v>Anna Andreadi</v>
      </c>
      <c r="W6543" s="19">
        <f>IFERROR(VLOOKUP(Таблица1[[#This Row],[Order ID]],Таблица4[],2,FALSE),"")</f>
        <v>1</v>
      </c>
      <c r="X6543" s="19">
        <f>NOT(IFERROR(VLOOKUP(Таблица1[[#This Row],[Order ID]],Таблица4[],2,FALSE),0))*1</f>
        <v>0</v>
      </c>
      <c r="Y6543" s="19">
        <f>IF(SUMPRODUCT(($F$2:$F6543=F6543)*1)&gt;1,0,1)</f>
        <v>0</v>
      </c>
    </row>
    <row r="6544" spans="1:25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9" t="str">
        <f>VLOOKUP(Таблица1[[#This Row],[Region]],Таблица5[],2,FALSE)</f>
        <v>Anna Andreadi</v>
      </c>
      <c r="W6544" s="19">
        <f>IFERROR(VLOOKUP(Таблица1[[#This Row],[Order ID]],Таблица4[],2,FALSE),"")</f>
        <v>1</v>
      </c>
      <c r="X6544" s="19">
        <f>NOT(IFERROR(VLOOKUP(Таблица1[[#This Row],[Order ID]],Таблица4[],2,FALSE),0))*1</f>
        <v>0</v>
      </c>
      <c r="Y6544" s="19">
        <f>IF(SUMPRODUCT(($F$2:$F6544=F6544)*1)&gt;1,0,1)</f>
        <v>0</v>
      </c>
    </row>
    <row r="6545" spans="1:25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9" t="str">
        <f>VLOOKUP(Таблица1[[#This Row],[Region]],Таблица5[],2,FALSE)</f>
        <v>Anna Andreadi</v>
      </c>
      <c r="W6545" s="19">
        <f>IFERROR(VLOOKUP(Таблица1[[#This Row],[Order ID]],Таблица4[],2,FALSE),"")</f>
        <v>1</v>
      </c>
      <c r="X6545" s="19">
        <f>NOT(IFERROR(VLOOKUP(Таблица1[[#This Row],[Order ID]],Таблица4[],2,FALSE),0))*1</f>
        <v>0</v>
      </c>
      <c r="Y6545" s="19">
        <f>IF(SUMPRODUCT(($F$2:$F6545=F6545)*1)&gt;1,0,1)</f>
        <v>0</v>
      </c>
    </row>
    <row r="6546" spans="1:25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9" t="str">
        <f>VLOOKUP(Таблица1[[#This Row],[Region]],Таблица5[],2,FALSE)</f>
        <v>Chuck Magee</v>
      </c>
      <c r="W6546" s="19" t="str">
        <f>IFERROR(VLOOKUP(Таблица1[[#This Row],[Order ID]],Таблица4[],2,FALSE),"")</f>
        <v/>
      </c>
      <c r="X6546" s="19">
        <f>NOT(IFERROR(VLOOKUP(Таблица1[[#This Row],[Order ID]],Таблица4[],2,FALSE),0))*1</f>
        <v>1</v>
      </c>
      <c r="Y6546" s="19">
        <f>IF(SUMPRODUCT(($F$2:$F6546=F6546)*1)&gt;1,0,1)</f>
        <v>0</v>
      </c>
    </row>
    <row r="6547" spans="1:25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9" t="str">
        <f>VLOOKUP(Таблица1[[#This Row],[Region]],Таблица5[],2,FALSE)</f>
        <v>Chuck Magee</v>
      </c>
      <c r="W6547" s="19" t="str">
        <f>IFERROR(VLOOKUP(Таблица1[[#This Row],[Order ID]],Таблица4[],2,FALSE),"")</f>
        <v/>
      </c>
      <c r="X6547" s="19">
        <f>NOT(IFERROR(VLOOKUP(Таблица1[[#This Row],[Order ID]],Таблица4[],2,FALSE),0))*1</f>
        <v>1</v>
      </c>
      <c r="Y6547" s="19">
        <f>IF(SUMPRODUCT(($F$2:$F6547=F6547)*1)&gt;1,0,1)</f>
        <v>0</v>
      </c>
    </row>
    <row r="6548" spans="1:25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9" t="str">
        <f>VLOOKUP(Таблица1[[#This Row],[Region]],Таблица5[],2,FALSE)</f>
        <v>Chuck Magee</v>
      </c>
      <c r="W6548" s="19" t="str">
        <f>IFERROR(VLOOKUP(Таблица1[[#This Row],[Order ID]],Таблица4[],2,FALSE),"")</f>
        <v/>
      </c>
      <c r="X6548" s="19">
        <f>NOT(IFERROR(VLOOKUP(Таблица1[[#This Row],[Order ID]],Таблица4[],2,FALSE),0))*1</f>
        <v>1</v>
      </c>
      <c r="Y6548" s="19">
        <f>IF(SUMPRODUCT(($F$2:$F6548=F6548)*1)&gt;1,0,1)</f>
        <v>0</v>
      </c>
    </row>
    <row r="6549" spans="1:25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9" t="str">
        <f>VLOOKUP(Таблица1[[#This Row],[Region]],Таблица5[],2,FALSE)</f>
        <v>Kelly Williams</v>
      </c>
      <c r="W6549" s="19" t="str">
        <f>IFERROR(VLOOKUP(Таблица1[[#This Row],[Order ID]],Таблица4[],2,FALSE),"")</f>
        <v/>
      </c>
      <c r="X6549" s="19">
        <f>NOT(IFERROR(VLOOKUP(Таблица1[[#This Row],[Order ID]],Таблица4[],2,FALSE),0))*1</f>
        <v>1</v>
      </c>
      <c r="Y6549" s="19">
        <f>IF(SUMPRODUCT(($F$2:$F6549=F6549)*1)&gt;1,0,1)</f>
        <v>0</v>
      </c>
    </row>
    <row r="6550" spans="1:25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9" t="str">
        <f>VLOOKUP(Таблица1[[#This Row],[Region]],Таблица5[],2,FALSE)</f>
        <v>Kelly Williams</v>
      </c>
      <c r="W6550" s="19" t="str">
        <f>IFERROR(VLOOKUP(Таблица1[[#This Row],[Order ID]],Таблица4[],2,FALSE),"")</f>
        <v/>
      </c>
      <c r="X6550" s="19">
        <f>NOT(IFERROR(VLOOKUP(Таблица1[[#This Row],[Order ID]],Таблица4[],2,FALSE),0))*1</f>
        <v>1</v>
      </c>
      <c r="Y6550" s="19">
        <f>IF(SUMPRODUCT(($F$2:$F6550=F6550)*1)&gt;1,0,1)</f>
        <v>0</v>
      </c>
    </row>
    <row r="6551" spans="1:25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9" t="str">
        <f>VLOOKUP(Таблица1[[#This Row],[Region]],Таблица5[],2,FALSE)</f>
        <v>Kelly Williams</v>
      </c>
      <c r="W6551" s="19" t="str">
        <f>IFERROR(VLOOKUP(Таблица1[[#This Row],[Order ID]],Таблица4[],2,FALSE),"")</f>
        <v/>
      </c>
      <c r="X6551" s="19">
        <f>NOT(IFERROR(VLOOKUP(Таблица1[[#This Row],[Order ID]],Таблица4[],2,FALSE),0))*1</f>
        <v>1</v>
      </c>
      <c r="Y6551" s="19">
        <f>IF(SUMPRODUCT(($F$2:$F6551=F6551)*1)&gt;1,0,1)</f>
        <v>0</v>
      </c>
    </row>
    <row r="6552" spans="1:25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9" t="str">
        <f>VLOOKUP(Таблица1[[#This Row],[Region]],Таблица5[],2,FALSE)</f>
        <v>Chuck Magee</v>
      </c>
      <c r="W6552" s="19" t="str">
        <f>IFERROR(VLOOKUP(Таблица1[[#This Row],[Order ID]],Таблица4[],2,FALSE),"")</f>
        <v/>
      </c>
      <c r="X6552" s="19">
        <f>NOT(IFERROR(VLOOKUP(Таблица1[[#This Row],[Order ID]],Таблица4[],2,FALSE),0))*1</f>
        <v>1</v>
      </c>
      <c r="Y6552" s="19">
        <f>IF(SUMPRODUCT(($F$2:$F6552=F6552)*1)&gt;1,0,1)</f>
        <v>0</v>
      </c>
    </row>
    <row r="6553" spans="1:25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9" t="str">
        <f>VLOOKUP(Таблица1[[#This Row],[Region]],Таблица5[],2,FALSE)</f>
        <v>Anna Andreadi</v>
      </c>
      <c r="W6553" s="19" t="str">
        <f>IFERROR(VLOOKUP(Таблица1[[#This Row],[Order ID]],Таблица4[],2,FALSE),"")</f>
        <v/>
      </c>
      <c r="X6553" s="19">
        <f>NOT(IFERROR(VLOOKUP(Таблица1[[#This Row],[Order ID]],Таблица4[],2,FALSE),0))*1</f>
        <v>1</v>
      </c>
      <c r="Y6553" s="19">
        <f>IF(SUMPRODUCT(($F$2:$F6553=F6553)*1)&gt;1,0,1)</f>
        <v>0</v>
      </c>
    </row>
    <row r="6554" spans="1:25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9" t="str">
        <f>VLOOKUP(Таблица1[[#This Row],[Region]],Таблица5[],2,FALSE)</f>
        <v>Anna Andreadi</v>
      </c>
      <c r="W6554" s="19" t="str">
        <f>IFERROR(VLOOKUP(Таблица1[[#This Row],[Order ID]],Таблица4[],2,FALSE),"")</f>
        <v/>
      </c>
      <c r="X6554" s="19">
        <f>NOT(IFERROR(VLOOKUP(Таблица1[[#This Row],[Order ID]],Таблица4[],2,FALSE),0))*1</f>
        <v>1</v>
      </c>
      <c r="Y6554" s="19">
        <f>IF(SUMPRODUCT(($F$2:$F6554=F6554)*1)&gt;1,0,1)</f>
        <v>0</v>
      </c>
    </row>
    <row r="6555" spans="1:25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9" t="str">
        <f>VLOOKUP(Таблица1[[#This Row],[Region]],Таблица5[],2,FALSE)</f>
        <v>Kelly Williams</v>
      </c>
      <c r="W6555" s="19" t="str">
        <f>IFERROR(VLOOKUP(Таблица1[[#This Row],[Order ID]],Таблица4[],2,FALSE),"")</f>
        <v/>
      </c>
      <c r="X6555" s="19">
        <f>NOT(IFERROR(VLOOKUP(Таблица1[[#This Row],[Order ID]],Таблица4[],2,FALSE),0))*1</f>
        <v>1</v>
      </c>
      <c r="Y6555" s="19">
        <f>IF(SUMPRODUCT(($F$2:$F6555=F6555)*1)&gt;1,0,1)</f>
        <v>0</v>
      </c>
    </row>
    <row r="6556" spans="1:25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9" t="str">
        <f>VLOOKUP(Таблица1[[#This Row],[Region]],Таблица5[],2,FALSE)</f>
        <v>Kelly Williams</v>
      </c>
      <c r="W6556" s="19" t="str">
        <f>IFERROR(VLOOKUP(Таблица1[[#This Row],[Order ID]],Таблица4[],2,FALSE),"")</f>
        <v/>
      </c>
      <c r="X6556" s="19">
        <f>NOT(IFERROR(VLOOKUP(Таблица1[[#This Row],[Order ID]],Таблица4[],2,FALSE),0))*1</f>
        <v>1</v>
      </c>
      <c r="Y6556" s="19">
        <f>IF(SUMPRODUCT(($F$2:$F6556=F6556)*1)&gt;1,0,1)</f>
        <v>0</v>
      </c>
    </row>
    <row r="6557" spans="1:25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9" t="str">
        <f>VLOOKUP(Таблица1[[#This Row],[Region]],Таблица5[],2,FALSE)</f>
        <v>Kelly Williams</v>
      </c>
      <c r="W6557" s="19" t="str">
        <f>IFERROR(VLOOKUP(Таблица1[[#This Row],[Order ID]],Таблица4[],2,FALSE),"")</f>
        <v/>
      </c>
      <c r="X6557" s="19">
        <f>NOT(IFERROR(VLOOKUP(Таблица1[[#This Row],[Order ID]],Таблица4[],2,FALSE),0))*1</f>
        <v>1</v>
      </c>
      <c r="Y6557" s="19">
        <f>IF(SUMPRODUCT(($F$2:$F6557=F6557)*1)&gt;1,0,1)</f>
        <v>0</v>
      </c>
    </row>
    <row r="6558" spans="1:25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9" t="str">
        <f>VLOOKUP(Таблица1[[#This Row],[Region]],Таблица5[],2,FALSE)</f>
        <v>Kelly Williams</v>
      </c>
      <c r="W6558" s="19" t="str">
        <f>IFERROR(VLOOKUP(Таблица1[[#This Row],[Order ID]],Таблица4[],2,FALSE),"")</f>
        <v/>
      </c>
      <c r="X6558" s="19">
        <f>NOT(IFERROR(VLOOKUP(Таблица1[[#This Row],[Order ID]],Таблица4[],2,FALSE),0))*1</f>
        <v>1</v>
      </c>
      <c r="Y6558" s="19">
        <f>IF(SUMPRODUCT(($F$2:$F6558=F6558)*1)&gt;1,0,1)</f>
        <v>0</v>
      </c>
    </row>
    <row r="6559" spans="1:25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9" t="str">
        <f>VLOOKUP(Таблица1[[#This Row],[Region]],Таблица5[],2,FALSE)</f>
        <v>Kelly Williams</v>
      </c>
      <c r="W6559" s="19" t="str">
        <f>IFERROR(VLOOKUP(Таблица1[[#This Row],[Order ID]],Таблица4[],2,FALSE),"")</f>
        <v/>
      </c>
      <c r="X6559" s="19">
        <f>NOT(IFERROR(VLOOKUP(Таблица1[[#This Row],[Order ID]],Таблица4[],2,FALSE),0))*1</f>
        <v>1</v>
      </c>
      <c r="Y6559" s="19">
        <f>IF(SUMPRODUCT(($F$2:$F6559=F6559)*1)&gt;1,0,1)</f>
        <v>0</v>
      </c>
    </row>
    <row r="6560" spans="1:25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9" t="str">
        <f>VLOOKUP(Таблица1[[#This Row],[Region]],Таблица5[],2,FALSE)</f>
        <v>Chuck Magee</v>
      </c>
      <c r="W6560" s="19" t="str">
        <f>IFERROR(VLOOKUP(Таблица1[[#This Row],[Order ID]],Таблица4[],2,FALSE),"")</f>
        <v/>
      </c>
      <c r="X6560" s="19">
        <f>NOT(IFERROR(VLOOKUP(Таблица1[[#This Row],[Order ID]],Таблица4[],2,FALSE),0))*1</f>
        <v>1</v>
      </c>
      <c r="Y6560" s="19">
        <f>IF(SUMPRODUCT(($F$2:$F6560=F6560)*1)&gt;1,0,1)</f>
        <v>0</v>
      </c>
    </row>
    <row r="6561" spans="1:25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9" t="str">
        <f>VLOOKUP(Таблица1[[#This Row],[Region]],Таблица5[],2,FALSE)</f>
        <v>Anna Andreadi</v>
      </c>
      <c r="W6561" s="19" t="str">
        <f>IFERROR(VLOOKUP(Таблица1[[#This Row],[Order ID]],Таблица4[],2,FALSE),"")</f>
        <v/>
      </c>
      <c r="X6561" s="19">
        <f>NOT(IFERROR(VLOOKUP(Таблица1[[#This Row],[Order ID]],Таблица4[],2,FALSE),0))*1</f>
        <v>1</v>
      </c>
      <c r="Y6561" s="19">
        <f>IF(SUMPRODUCT(($F$2:$F6561=F6561)*1)&gt;1,0,1)</f>
        <v>0</v>
      </c>
    </row>
    <row r="6562" spans="1:25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9" t="str">
        <f>VLOOKUP(Таблица1[[#This Row],[Region]],Таблица5[],2,FALSE)</f>
        <v>Anna Andreadi</v>
      </c>
      <c r="W6562" s="19" t="str">
        <f>IFERROR(VLOOKUP(Таблица1[[#This Row],[Order ID]],Таблица4[],2,FALSE),"")</f>
        <v/>
      </c>
      <c r="X6562" s="19">
        <f>NOT(IFERROR(VLOOKUP(Таблица1[[#This Row],[Order ID]],Таблица4[],2,FALSE),0))*1</f>
        <v>1</v>
      </c>
      <c r="Y6562" s="19">
        <f>IF(SUMPRODUCT(($F$2:$F6562=F6562)*1)&gt;1,0,1)</f>
        <v>0</v>
      </c>
    </row>
    <row r="6563" spans="1:25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9" t="str">
        <f>VLOOKUP(Таблица1[[#This Row],[Region]],Таблица5[],2,FALSE)</f>
        <v>Kelly Williams</v>
      </c>
      <c r="W6563" s="19" t="str">
        <f>IFERROR(VLOOKUP(Таблица1[[#This Row],[Order ID]],Таблица4[],2,FALSE),"")</f>
        <v/>
      </c>
      <c r="X6563" s="19">
        <f>NOT(IFERROR(VLOOKUP(Таблица1[[#This Row],[Order ID]],Таблица4[],2,FALSE),0))*1</f>
        <v>1</v>
      </c>
      <c r="Y6563" s="19">
        <f>IF(SUMPRODUCT(($F$2:$F6563=F6563)*1)&gt;1,0,1)</f>
        <v>0</v>
      </c>
    </row>
    <row r="6564" spans="1:25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9" t="str">
        <f>VLOOKUP(Таблица1[[#This Row],[Region]],Таблица5[],2,FALSE)</f>
        <v>Chuck Magee</v>
      </c>
      <c r="W6564" s="19" t="str">
        <f>IFERROR(VLOOKUP(Таблица1[[#This Row],[Order ID]],Таблица4[],2,FALSE),"")</f>
        <v/>
      </c>
      <c r="X6564" s="19">
        <f>NOT(IFERROR(VLOOKUP(Таблица1[[#This Row],[Order ID]],Таблица4[],2,FALSE),0))*1</f>
        <v>1</v>
      </c>
      <c r="Y6564" s="19">
        <f>IF(SUMPRODUCT(($F$2:$F6564=F6564)*1)&gt;1,0,1)</f>
        <v>0</v>
      </c>
    </row>
    <row r="6565" spans="1:25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9" t="str">
        <f>VLOOKUP(Таблица1[[#This Row],[Region]],Таблица5[],2,FALSE)</f>
        <v>Chuck Magee</v>
      </c>
      <c r="W6565" s="19" t="str">
        <f>IFERROR(VLOOKUP(Таблица1[[#This Row],[Order ID]],Таблица4[],2,FALSE),"")</f>
        <v/>
      </c>
      <c r="X6565" s="19">
        <f>NOT(IFERROR(VLOOKUP(Таблица1[[#This Row],[Order ID]],Таблица4[],2,FALSE),0))*1</f>
        <v>1</v>
      </c>
      <c r="Y6565" s="19">
        <f>IF(SUMPRODUCT(($F$2:$F6565=F6565)*1)&gt;1,0,1)</f>
        <v>0</v>
      </c>
    </row>
    <row r="6566" spans="1:25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9" t="str">
        <f>VLOOKUP(Таблица1[[#This Row],[Region]],Таблица5[],2,FALSE)</f>
        <v>Chuck Magee</v>
      </c>
      <c r="W6566" s="19" t="str">
        <f>IFERROR(VLOOKUP(Таблица1[[#This Row],[Order ID]],Таблица4[],2,FALSE),"")</f>
        <v/>
      </c>
      <c r="X6566" s="19">
        <f>NOT(IFERROR(VLOOKUP(Таблица1[[#This Row],[Order ID]],Таблица4[],2,FALSE),0))*1</f>
        <v>1</v>
      </c>
      <c r="Y6566" s="19">
        <f>IF(SUMPRODUCT(($F$2:$F6566=F6566)*1)&gt;1,0,1)</f>
        <v>0</v>
      </c>
    </row>
    <row r="6567" spans="1:25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9" t="str">
        <f>VLOOKUP(Таблица1[[#This Row],[Region]],Таблица5[],2,FALSE)</f>
        <v>Chuck Magee</v>
      </c>
      <c r="W6567" s="19" t="str">
        <f>IFERROR(VLOOKUP(Таблица1[[#This Row],[Order ID]],Таблица4[],2,FALSE),"")</f>
        <v/>
      </c>
      <c r="X6567" s="19">
        <f>NOT(IFERROR(VLOOKUP(Таблица1[[#This Row],[Order ID]],Таблица4[],2,FALSE),0))*1</f>
        <v>1</v>
      </c>
      <c r="Y6567" s="19">
        <f>IF(SUMPRODUCT(($F$2:$F6567=F6567)*1)&gt;1,0,1)</f>
        <v>0</v>
      </c>
    </row>
    <row r="6568" spans="1:25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9" t="str">
        <f>VLOOKUP(Таблица1[[#This Row],[Region]],Таблица5[],2,FALSE)</f>
        <v>Kelly Williams</v>
      </c>
      <c r="W6568" s="19" t="str">
        <f>IFERROR(VLOOKUP(Таблица1[[#This Row],[Order ID]],Таблица4[],2,FALSE),"")</f>
        <v/>
      </c>
      <c r="X6568" s="19">
        <f>NOT(IFERROR(VLOOKUP(Таблица1[[#This Row],[Order ID]],Таблица4[],2,FALSE),0))*1</f>
        <v>1</v>
      </c>
      <c r="Y6568" s="19">
        <f>IF(SUMPRODUCT(($F$2:$F6568=F6568)*1)&gt;1,0,1)</f>
        <v>0</v>
      </c>
    </row>
    <row r="6569" spans="1:25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9" t="str">
        <f>VLOOKUP(Таблица1[[#This Row],[Region]],Таблица5[],2,FALSE)</f>
        <v>Kelly Williams</v>
      </c>
      <c r="W6569" s="19" t="str">
        <f>IFERROR(VLOOKUP(Таблица1[[#This Row],[Order ID]],Таблица4[],2,FALSE),"")</f>
        <v/>
      </c>
      <c r="X6569" s="19">
        <f>NOT(IFERROR(VLOOKUP(Таблица1[[#This Row],[Order ID]],Таблица4[],2,FALSE),0))*1</f>
        <v>1</v>
      </c>
      <c r="Y6569" s="19">
        <f>IF(SUMPRODUCT(($F$2:$F6569=F6569)*1)&gt;1,0,1)</f>
        <v>0</v>
      </c>
    </row>
    <row r="6570" spans="1:25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9" t="str">
        <f>VLOOKUP(Таблица1[[#This Row],[Region]],Таблица5[],2,FALSE)</f>
        <v>Kelly Williams</v>
      </c>
      <c r="W6570" s="19" t="str">
        <f>IFERROR(VLOOKUP(Таблица1[[#This Row],[Order ID]],Таблица4[],2,FALSE),"")</f>
        <v/>
      </c>
      <c r="X6570" s="19">
        <f>NOT(IFERROR(VLOOKUP(Таблица1[[#This Row],[Order ID]],Таблица4[],2,FALSE),0))*1</f>
        <v>1</v>
      </c>
      <c r="Y6570" s="19">
        <f>IF(SUMPRODUCT(($F$2:$F6570=F6570)*1)&gt;1,0,1)</f>
        <v>0</v>
      </c>
    </row>
    <row r="6571" spans="1:25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9" t="str">
        <f>VLOOKUP(Таблица1[[#This Row],[Region]],Таблица5[],2,FALSE)</f>
        <v>Kelly Williams</v>
      </c>
      <c r="W6571" s="19" t="str">
        <f>IFERROR(VLOOKUP(Таблица1[[#This Row],[Order ID]],Таблица4[],2,FALSE),"")</f>
        <v/>
      </c>
      <c r="X6571" s="19">
        <f>NOT(IFERROR(VLOOKUP(Таблица1[[#This Row],[Order ID]],Таблица4[],2,FALSE),0))*1</f>
        <v>1</v>
      </c>
      <c r="Y6571" s="19">
        <f>IF(SUMPRODUCT(($F$2:$F6571=F6571)*1)&gt;1,0,1)</f>
        <v>0</v>
      </c>
    </row>
    <row r="6572" spans="1:25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9" t="str">
        <f>VLOOKUP(Таблица1[[#This Row],[Region]],Таблица5[],2,FALSE)</f>
        <v>Kelly Williams</v>
      </c>
      <c r="W6572" s="19" t="str">
        <f>IFERROR(VLOOKUP(Таблица1[[#This Row],[Order ID]],Таблица4[],2,FALSE),"")</f>
        <v/>
      </c>
      <c r="X6572" s="19">
        <f>NOT(IFERROR(VLOOKUP(Таблица1[[#This Row],[Order ID]],Таблица4[],2,FALSE),0))*1</f>
        <v>1</v>
      </c>
      <c r="Y6572" s="19">
        <f>IF(SUMPRODUCT(($F$2:$F6572=F6572)*1)&gt;1,0,1)</f>
        <v>0</v>
      </c>
    </row>
    <row r="6573" spans="1:25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9" t="str">
        <f>VLOOKUP(Таблица1[[#This Row],[Region]],Таблица5[],2,FALSE)</f>
        <v>Kelly Williams</v>
      </c>
      <c r="W6573" s="19" t="str">
        <f>IFERROR(VLOOKUP(Таблица1[[#This Row],[Order ID]],Таблица4[],2,FALSE),"")</f>
        <v/>
      </c>
      <c r="X6573" s="19">
        <f>NOT(IFERROR(VLOOKUP(Таблица1[[#This Row],[Order ID]],Таблица4[],2,FALSE),0))*1</f>
        <v>1</v>
      </c>
      <c r="Y6573" s="19">
        <f>IF(SUMPRODUCT(($F$2:$F6573=F6573)*1)&gt;1,0,1)</f>
        <v>0</v>
      </c>
    </row>
    <row r="6574" spans="1:25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9" t="str">
        <f>VLOOKUP(Таблица1[[#This Row],[Region]],Таблица5[],2,FALSE)</f>
        <v>Anna Andreadi</v>
      </c>
      <c r="W6574" s="19" t="str">
        <f>IFERROR(VLOOKUP(Таблица1[[#This Row],[Order ID]],Таблица4[],2,FALSE),"")</f>
        <v/>
      </c>
      <c r="X6574" s="19">
        <f>NOT(IFERROR(VLOOKUP(Таблица1[[#This Row],[Order ID]],Таблица4[],2,FALSE),0))*1</f>
        <v>1</v>
      </c>
      <c r="Y6574" s="19">
        <f>IF(SUMPRODUCT(($F$2:$F6574=F6574)*1)&gt;1,0,1)</f>
        <v>0</v>
      </c>
    </row>
    <row r="6575" spans="1:25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9" t="str">
        <f>VLOOKUP(Таблица1[[#This Row],[Region]],Таблица5[],2,FALSE)</f>
        <v>Chuck Magee</v>
      </c>
      <c r="W6575" s="19" t="str">
        <f>IFERROR(VLOOKUP(Таблица1[[#This Row],[Order ID]],Таблица4[],2,FALSE),"")</f>
        <v/>
      </c>
      <c r="X6575" s="19">
        <f>NOT(IFERROR(VLOOKUP(Таблица1[[#This Row],[Order ID]],Таблица4[],2,FALSE),0))*1</f>
        <v>1</v>
      </c>
      <c r="Y6575" s="19">
        <f>IF(SUMPRODUCT(($F$2:$F6575=F6575)*1)&gt;1,0,1)</f>
        <v>0</v>
      </c>
    </row>
    <row r="6576" spans="1:25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9" t="str">
        <f>VLOOKUP(Таблица1[[#This Row],[Region]],Таблица5[],2,FALSE)</f>
        <v>Chuck Magee</v>
      </c>
      <c r="W6576" s="19" t="str">
        <f>IFERROR(VLOOKUP(Таблица1[[#This Row],[Order ID]],Таблица4[],2,FALSE),"")</f>
        <v/>
      </c>
      <c r="X6576" s="19">
        <f>NOT(IFERROR(VLOOKUP(Таблица1[[#This Row],[Order ID]],Таблица4[],2,FALSE),0))*1</f>
        <v>1</v>
      </c>
      <c r="Y6576" s="19">
        <f>IF(SUMPRODUCT(($F$2:$F6576=F6576)*1)&gt;1,0,1)</f>
        <v>0</v>
      </c>
    </row>
    <row r="6577" spans="1:25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9" t="str">
        <f>VLOOKUP(Таблица1[[#This Row],[Region]],Таблица5[],2,FALSE)</f>
        <v>Anna Andreadi</v>
      </c>
      <c r="W6577" s="19">
        <f>IFERROR(VLOOKUP(Таблица1[[#This Row],[Order ID]],Таблица4[],2,FALSE),"")</f>
        <v>1</v>
      </c>
      <c r="X6577" s="19">
        <f>NOT(IFERROR(VLOOKUP(Таблица1[[#This Row],[Order ID]],Таблица4[],2,FALSE),0))*1</f>
        <v>0</v>
      </c>
      <c r="Y6577" s="19">
        <f>IF(SUMPRODUCT(($F$2:$F6577=F6577)*1)&gt;1,0,1)</f>
        <v>0</v>
      </c>
    </row>
    <row r="6578" spans="1:25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9" t="str">
        <f>VLOOKUP(Таблица1[[#This Row],[Region]],Таблица5[],2,FALSE)</f>
        <v>Anna Andreadi</v>
      </c>
      <c r="W6578" s="19">
        <f>IFERROR(VLOOKUP(Таблица1[[#This Row],[Order ID]],Таблица4[],2,FALSE),"")</f>
        <v>1</v>
      </c>
      <c r="X6578" s="19">
        <f>NOT(IFERROR(VLOOKUP(Таблица1[[#This Row],[Order ID]],Таблица4[],2,FALSE),0))*1</f>
        <v>0</v>
      </c>
      <c r="Y6578" s="19">
        <f>IF(SUMPRODUCT(($F$2:$F6578=F6578)*1)&gt;1,0,1)</f>
        <v>0</v>
      </c>
    </row>
    <row r="6579" spans="1:25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9" t="str">
        <f>VLOOKUP(Таблица1[[#This Row],[Region]],Таблица5[],2,FALSE)</f>
        <v>Cassandra Brandow</v>
      </c>
      <c r="W6579" s="19" t="str">
        <f>IFERROR(VLOOKUP(Таблица1[[#This Row],[Order ID]],Таблица4[],2,FALSE),"")</f>
        <v/>
      </c>
      <c r="X6579" s="19">
        <f>NOT(IFERROR(VLOOKUP(Таблица1[[#This Row],[Order ID]],Таблица4[],2,FALSE),0))*1</f>
        <v>1</v>
      </c>
      <c r="Y6579" s="19">
        <f>IF(SUMPRODUCT(($F$2:$F6579=F6579)*1)&gt;1,0,1)</f>
        <v>0</v>
      </c>
    </row>
    <row r="6580" spans="1:25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9" t="str">
        <f>VLOOKUP(Таблица1[[#This Row],[Region]],Таблица5[],2,FALSE)</f>
        <v>Anna Andreadi</v>
      </c>
      <c r="W6580" s="19" t="str">
        <f>IFERROR(VLOOKUP(Таблица1[[#This Row],[Order ID]],Таблица4[],2,FALSE),"")</f>
        <v/>
      </c>
      <c r="X6580" s="19">
        <f>NOT(IFERROR(VLOOKUP(Таблица1[[#This Row],[Order ID]],Таблица4[],2,FALSE),0))*1</f>
        <v>1</v>
      </c>
      <c r="Y6580" s="19">
        <f>IF(SUMPRODUCT(($F$2:$F6580=F6580)*1)&gt;1,0,1)</f>
        <v>0</v>
      </c>
    </row>
    <row r="6581" spans="1:25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9" t="str">
        <f>VLOOKUP(Таблица1[[#This Row],[Region]],Таблица5[],2,FALSE)</f>
        <v>Anna Andreadi</v>
      </c>
      <c r="W6581" s="19" t="str">
        <f>IFERROR(VLOOKUP(Таблица1[[#This Row],[Order ID]],Таблица4[],2,FALSE),"")</f>
        <v/>
      </c>
      <c r="X6581" s="19">
        <f>NOT(IFERROR(VLOOKUP(Таблица1[[#This Row],[Order ID]],Таблица4[],2,FALSE),0))*1</f>
        <v>1</v>
      </c>
      <c r="Y6581" s="19">
        <f>IF(SUMPRODUCT(($F$2:$F6581=F6581)*1)&gt;1,0,1)</f>
        <v>0</v>
      </c>
    </row>
    <row r="6582" spans="1:25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9" t="str">
        <f>VLOOKUP(Таблица1[[#This Row],[Region]],Таблица5[],2,FALSE)</f>
        <v>Anna Andreadi</v>
      </c>
      <c r="W6582" s="19" t="str">
        <f>IFERROR(VLOOKUP(Таблица1[[#This Row],[Order ID]],Таблица4[],2,FALSE),"")</f>
        <v/>
      </c>
      <c r="X6582" s="19">
        <f>NOT(IFERROR(VLOOKUP(Таблица1[[#This Row],[Order ID]],Таблица4[],2,FALSE),0))*1</f>
        <v>1</v>
      </c>
      <c r="Y6582" s="19">
        <f>IF(SUMPRODUCT(($F$2:$F6582=F6582)*1)&gt;1,0,1)</f>
        <v>0</v>
      </c>
    </row>
    <row r="6583" spans="1:25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9" t="str">
        <f>VLOOKUP(Таблица1[[#This Row],[Region]],Таблица5[],2,FALSE)</f>
        <v>Anna Andreadi</v>
      </c>
      <c r="W6583" s="19" t="str">
        <f>IFERROR(VLOOKUP(Таблица1[[#This Row],[Order ID]],Таблица4[],2,FALSE),"")</f>
        <v/>
      </c>
      <c r="X6583" s="19">
        <f>NOT(IFERROR(VLOOKUP(Таблица1[[#This Row],[Order ID]],Таблица4[],2,FALSE),0))*1</f>
        <v>1</v>
      </c>
      <c r="Y6583" s="19">
        <f>IF(SUMPRODUCT(($F$2:$F6583=F6583)*1)&gt;1,0,1)</f>
        <v>0</v>
      </c>
    </row>
    <row r="6584" spans="1:25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9" t="str">
        <f>VLOOKUP(Таблица1[[#This Row],[Region]],Таблица5[],2,FALSE)</f>
        <v>Anna Andreadi</v>
      </c>
      <c r="W6584" s="19" t="str">
        <f>IFERROR(VLOOKUP(Таблица1[[#This Row],[Order ID]],Таблица4[],2,FALSE),"")</f>
        <v/>
      </c>
      <c r="X6584" s="19">
        <f>NOT(IFERROR(VLOOKUP(Таблица1[[#This Row],[Order ID]],Таблица4[],2,FALSE),0))*1</f>
        <v>1</v>
      </c>
      <c r="Y6584" s="19">
        <f>IF(SUMPRODUCT(($F$2:$F6584=F6584)*1)&gt;1,0,1)</f>
        <v>0</v>
      </c>
    </row>
    <row r="6585" spans="1:25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9" t="str">
        <f>VLOOKUP(Таблица1[[#This Row],[Region]],Таблица5[],2,FALSE)</f>
        <v>Cassandra Brandow</v>
      </c>
      <c r="W6585" s="19" t="str">
        <f>IFERROR(VLOOKUP(Таблица1[[#This Row],[Order ID]],Таблица4[],2,FALSE),"")</f>
        <v/>
      </c>
      <c r="X6585" s="19">
        <f>NOT(IFERROR(VLOOKUP(Таблица1[[#This Row],[Order ID]],Таблица4[],2,FALSE),0))*1</f>
        <v>1</v>
      </c>
      <c r="Y6585" s="19">
        <f>IF(SUMPRODUCT(($F$2:$F6585=F6585)*1)&gt;1,0,1)</f>
        <v>0</v>
      </c>
    </row>
    <row r="6586" spans="1:25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9" t="str">
        <f>VLOOKUP(Таблица1[[#This Row],[Region]],Таблица5[],2,FALSE)</f>
        <v>Cassandra Brandow</v>
      </c>
      <c r="W6586" s="19" t="str">
        <f>IFERROR(VLOOKUP(Таблица1[[#This Row],[Order ID]],Таблица4[],2,FALSE),"")</f>
        <v/>
      </c>
      <c r="X6586" s="19">
        <f>NOT(IFERROR(VLOOKUP(Таблица1[[#This Row],[Order ID]],Таблица4[],2,FALSE),0))*1</f>
        <v>1</v>
      </c>
      <c r="Y6586" s="19">
        <f>IF(SUMPRODUCT(($F$2:$F6586=F6586)*1)&gt;1,0,1)</f>
        <v>0</v>
      </c>
    </row>
    <row r="6587" spans="1:25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9" t="str">
        <f>VLOOKUP(Таблица1[[#This Row],[Region]],Таблица5[],2,FALSE)</f>
        <v>Cassandra Brandow</v>
      </c>
      <c r="W6587" s="19" t="str">
        <f>IFERROR(VLOOKUP(Таблица1[[#This Row],[Order ID]],Таблица4[],2,FALSE),"")</f>
        <v/>
      </c>
      <c r="X6587" s="19">
        <f>NOT(IFERROR(VLOOKUP(Таблица1[[#This Row],[Order ID]],Таблица4[],2,FALSE),0))*1</f>
        <v>1</v>
      </c>
      <c r="Y6587" s="19">
        <f>IF(SUMPRODUCT(($F$2:$F6587=F6587)*1)&gt;1,0,1)</f>
        <v>0</v>
      </c>
    </row>
    <row r="6588" spans="1:25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9" t="str">
        <f>VLOOKUP(Таблица1[[#This Row],[Region]],Таблица5[],2,FALSE)</f>
        <v>Cassandra Brandow</v>
      </c>
      <c r="W6588" s="19" t="str">
        <f>IFERROR(VLOOKUP(Таблица1[[#This Row],[Order ID]],Таблица4[],2,FALSE),"")</f>
        <v/>
      </c>
      <c r="X6588" s="19">
        <f>NOT(IFERROR(VLOOKUP(Таблица1[[#This Row],[Order ID]],Таблица4[],2,FALSE),0))*1</f>
        <v>1</v>
      </c>
      <c r="Y6588" s="19">
        <f>IF(SUMPRODUCT(($F$2:$F6588=F6588)*1)&gt;1,0,1)</f>
        <v>0</v>
      </c>
    </row>
    <row r="6589" spans="1:25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9" t="str">
        <f>VLOOKUP(Таблица1[[#This Row],[Region]],Таблица5[],2,FALSE)</f>
        <v>Cassandra Brandow</v>
      </c>
      <c r="W6589" s="19" t="str">
        <f>IFERROR(VLOOKUP(Таблица1[[#This Row],[Order ID]],Таблица4[],2,FALSE),"")</f>
        <v/>
      </c>
      <c r="X6589" s="19">
        <f>NOT(IFERROR(VLOOKUP(Таблица1[[#This Row],[Order ID]],Таблица4[],2,FALSE),0))*1</f>
        <v>1</v>
      </c>
      <c r="Y6589" s="19">
        <f>IF(SUMPRODUCT(($F$2:$F6589=F6589)*1)&gt;1,0,1)</f>
        <v>0</v>
      </c>
    </row>
    <row r="6590" spans="1:25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9" t="str">
        <f>VLOOKUP(Таблица1[[#This Row],[Region]],Таблица5[],2,FALSE)</f>
        <v>Cassandra Brandow</v>
      </c>
      <c r="W6590" s="19" t="str">
        <f>IFERROR(VLOOKUP(Таблица1[[#This Row],[Order ID]],Таблица4[],2,FALSE),"")</f>
        <v/>
      </c>
      <c r="X6590" s="19">
        <f>NOT(IFERROR(VLOOKUP(Таблица1[[#This Row],[Order ID]],Таблица4[],2,FALSE),0))*1</f>
        <v>1</v>
      </c>
      <c r="Y6590" s="19">
        <f>IF(SUMPRODUCT(($F$2:$F6590=F6590)*1)&gt;1,0,1)</f>
        <v>0</v>
      </c>
    </row>
    <row r="6591" spans="1:25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9" t="str">
        <f>VLOOKUP(Таблица1[[#This Row],[Region]],Таблица5[],2,FALSE)</f>
        <v>Cassandra Brandow</v>
      </c>
      <c r="W6591" s="19" t="str">
        <f>IFERROR(VLOOKUP(Таблица1[[#This Row],[Order ID]],Таблица4[],2,FALSE),"")</f>
        <v/>
      </c>
      <c r="X6591" s="19">
        <f>NOT(IFERROR(VLOOKUP(Таблица1[[#This Row],[Order ID]],Таблица4[],2,FALSE),0))*1</f>
        <v>1</v>
      </c>
      <c r="Y6591" s="19">
        <f>IF(SUMPRODUCT(($F$2:$F6591=F6591)*1)&gt;1,0,1)</f>
        <v>0</v>
      </c>
    </row>
    <row r="6592" spans="1:25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9" t="str">
        <f>VLOOKUP(Таблица1[[#This Row],[Region]],Таблица5[],2,FALSE)</f>
        <v>Cassandra Brandow</v>
      </c>
      <c r="W6592" s="19" t="str">
        <f>IFERROR(VLOOKUP(Таблица1[[#This Row],[Order ID]],Таблица4[],2,FALSE),"")</f>
        <v/>
      </c>
      <c r="X6592" s="19">
        <f>NOT(IFERROR(VLOOKUP(Таблица1[[#This Row],[Order ID]],Таблица4[],2,FALSE),0))*1</f>
        <v>1</v>
      </c>
      <c r="Y6592" s="19">
        <f>IF(SUMPRODUCT(($F$2:$F6592=F6592)*1)&gt;1,0,1)</f>
        <v>0</v>
      </c>
    </row>
    <row r="6593" spans="1:25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9" t="str">
        <f>VLOOKUP(Таблица1[[#This Row],[Region]],Таблица5[],2,FALSE)</f>
        <v>Anna Andreadi</v>
      </c>
      <c r="W6593" s="19">
        <f>IFERROR(VLOOKUP(Таблица1[[#This Row],[Order ID]],Таблица4[],2,FALSE),"")</f>
        <v>1</v>
      </c>
      <c r="X6593" s="19">
        <f>NOT(IFERROR(VLOOKUP(Таблица1[[#This Row],[Order ID]],Таблица4[],2,FALSE),0))*1</f>
        <v>0</v>
      </c>
      <c r="Y6593" s="19">
        <f>IF(SUMPRODUCT(($F$2:$F6593=F6593)*1)&gt;1,0,1)</f>
        <v>0</v>
      </c>
    </row>
    <row r="6594" spans="1:25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9" t="str">
        <f>VLOOKUP(Таблица1[[#This Row],[Region]],Таблица5[],2,FALSE)</f>
        <v>Anna Andreadi</v>
      </c>
      <c r="W6594" s="19">
        <f>IFERROR(VLOOKUP(Таблица1[[#This Row],[Order ID]],Таблица4[],2,FALSE),"")</f>
        <v>1</v>
      </c>
      <c r="X6594" s="19">
        <f>NOT(IFERROR(VLOOKUP(Таблица1[[#This Row],[Order ID]],Таблица4[],2,FALSE),0))*1</f>
        <v>0</v>
      </c>
      <c r="Y6594" s="19">
        <f>IF(SUMPRODUCT(($F$2:$F6594=F6594)*1)&gt;1,0,1)</f>
        <v>0</v>
      </c>
    </row>
    <row r="6595" spans="1:25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9" t="str">
        <f>VLOOKUP(Таблица1[[#This Row],[Region]],Таблица5[],2,FALSE)</f>
        <v>Chuck Magee</v>
      </c>
      <c r="W6595" s="19" t="str">
        <f>IFERROR(VLOOKUP(Таблица1[[#This Row],[Order ID]],Таблица4[],2,FALSE),"")</f>
        <v/>
      </c>
      <c r="X6595" s="19">
        <f>NOT(IFERROR(VLOOKUP(Таблица1[[#This Row],[Order ID]],Таблица4[],2,FALSE),0))*1</f>
        <v>1</v>
      </c>
      <c r="Y6595" s="19">
        <f>IF(SUMPRODUCT(($F$2:$F6595=F6595)*1)&gt;1,0,1)</f>
        <v>0</v>
      </c>
    </row>
    <row r="6596" spans="1:25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9" t="str">
        <f>VLOOKUP(Таблица1[[#This Row],[Region]],Таблица5[],2,FALSE)</f>
        <v>Kelly Williams</v>
      </c>
      <c r="W6596" s="19" t="str">
        <f>IFERROR(VLOOKUP(Таблица1[[#This Row],[Order ID]],Таблица4[],2,FALSE),"")</f>
        <v/>
      </c>
      <c r="X6596" s="19">
        <f>NOT(IFERROR(VLOOKUP(Таблица1[[#This Row],[Order ID]],Таблица4[],2,FALSE),0))*1</f>
        <v>1</v>
      </c>
      <c r="Y6596" s="19">
        <f>IF(SUMPRODUCT(($F$2:$F6596=F6596)*1)&gt;1,0,1)</f>
        <v>0</v>
      </c>
    </row>
    <row r="6597" spans="1:25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9" t="str">
        <f>VLOOKUP(Таблица1[[#This Row],[Region]],Таблица5[],2,FALSE)</f>
        <v>Chuck Magee</v>
      </c>
      <c r="W6597" s="19" t="str">
        <f>IFERROR(VLOOKUP(Таблица1[[#This Row],[Order ID]],Таблица4[],2,FALSE),"")</f>
        <v/>
      </c>
      <c r="X6597" s="19">
        <f>NOT(IFERROR(VLOOKUP(Таблица1[[#This Row],[Order ID]],Таблица4[],2,FALSE),0))*1</f>
        <v>1</v>
      </c>
      <c r="Y6597" s="19">
        <f>IF(SUMPRODUCT(($F$2:$F6597=F6597)*1)&gt;1,0,1)</f>
        <v>0</v>
      </c>
    </row>
    <row r="6598" spans="1:25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9" t="str">
        <f>VLOOKUP(Таблица1[[#This Row],[Region]],Таблица5[],2,FALSE)</f>
        <v>Chuck Magee</v>
      </c>
      <c r="W6598" s="19" t="str">
        <f>IFERROR(VLOOKUP(Таблица1[[#This Row],[Order ID]],Таблица4[],2,FALSE),"")</f>
        <v/>
      </c>
      <c r="X6598" s="19">
        <f>NOT(IFERROR(VLOOKUP(Таблица1[[#This Row],[Order ID]],Таблица4[],2,FALSE),0))*1</f>
        <v>1</v>
      </c>
      <c r="Y6598" s="19">
        <f>IF(SUMPRODUCT(($F$2:$F6598=F6598)*1)&gt;1,0,1)</f>
        <v>0</v>
      </c>
    </row>
    <row r="6599" spans="1:25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9" t="str">
        <f>VLOOKUP(Таблица1[[#This Row],[Region]],Таблица5[],2,FALSE)</f>
        <v>Cassandra Brandow</v>
      </c>
      <c r="W6599" s="19" t="str">
        <f>IFERROR(VLOOKUP(Таблица1[[#This Row],[Order ID]],Таблица4[],2,FALSE),"")</f>
        <v/>
      </c>
      <c r="X6599" s="19">
        <f>NOT(IFERROR(VLOOKUP(Таблица1[[#This Row],[Order ID]],Таблица4[],2,FALSE),0))*1</f>
        <v>1</v>
      </c>
      <c r="Y6599" s="19">
        <f>IF(SUMPRODUCT(($F$2:$F6599=F6599)*1)&gt;1,0,1)</f>
        <v>0</v>
      </c>
    </row>
    <row r="6600" spans="1:25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9" t="str">
        <f>VLOOKUP(Таблица1[[#This Row],[Region]],Таблица5[],2,FALSE)</f>
        <v>Cassandra Brandow</v>
      </c>
      <c r="W6600" s="19" t="str">
        <f>IFERROR(VLOOKUP(Таблица1[[#This Row],[Order ID]],Таблица4[],2,FALSE),"")</f>
        <v/>
      </c>
      <c r="X6600" s="19">
        <f>NOT(IFERROR(VLOOKUP(Таблица1[[#This Row],[Order ID]],Таблица4[],2,FALSE),0))*1</f>
        <v>1</v>
      </c>
      <c r="Y6600" s="19">
        <f>IF(SUMPRODUCT(($F$2:$F6600=F6600)*1)&gt;1,0,1)</f>
        <v>0</v>
      </c>
    </row>
    <row r="6601" spans="1:25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9" t="str">
        <f>VLOOKUP(Таблица1[[#This Row],[Region]],Таблица5[],2,FALSE)</f>
        <v>Chuck Magee</v>
      </c>
      <c r="W6601" s="19" t="str">
        <f>IFERROR(VLOOKUP(Таблица1[[#This Row],[Order ID]],Таблица4[],2,FALSE),"")</f>
        <v/>
      </c>
      <c r="X6601" s="19">
        <f>NOT(IFERROR(VLOOKUP(Таблица1[[#This Row],[Order ID]],Таблица4[],2,FALSE),0))*1</f>
        <v>1</v>
      </c>
      <c r="Y6601" s="19">
        <f>IF(SUMPRODUCT(($F$2:$F6601=F6601)*1)&gt;1,0,1)</f>
        <v>0</v>
      </c>
    </row>
    <row r="6602" spans="1:25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9" t="str">
        <f>VLOOKUP(Таблица1[[#This Row],[Region]],Таблица5[],2,FALSE)</f>
        <v>Chuck Magee</v>
      </c>
      <c r="W6602" s="19" t="str">
        <f>IFERROR(VLOOKUP(Таблица1[[#This Row],[Order ID]],Таблица4[],2,FALSE),"")</f>
        <v/>
      </c>
      <c r="X6602" s="19">
        <f>NOT(IFERROR(VLOOKUP(Таблица1[[#This Row],[Order ID]],Таблица4[],2,FALSE),0))*1</f>
        <v>1</v>
      </c>
      <c r="Y6602" s="19">
        <f>IF(SUMPRODUCT(($F$2:$F6602=F6602)*1)&gt;1,0,1)</f>
        <v>0</v>
      </c>
    </row>
    <row r="6603" spans="1:25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9" t="str">
        <f>VLOOKUP(Таблица1[[#This Row],[Region]],Таблица5[],2,FALSE)</f>
        <v>Chuck Magee</v>
      </c>
      <c r="W6603" s="19" t="str">
        <f>IFERROR(VLOOKUP(Таблица1[[#This Row],[Order ID]],Таблица4[],2,FALSE),"")</f>
        <v/>
      </c>
      <c r="X6603" s="19">
        <f>NOT(IFERROR(VLOOKUP(Таблица1[[#This Row],[Order ID]],Таблица4[],2,FALSE),0))*1</f>
        <v>1</v>
      </c>
      <c r="Y6603" s="19">
        <f>IF(SUMPRODUCT(($F$2:$F6603=F6603)*1)&gt;1,0,1)</f>
        <v>0</v>
      </c>
    </row>
    <row r="6604" spans="1:25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9" t="str">
        <f>VLOOKUP(Таблица1[[#This Row],[Region]],Таблица5[],2,FALSE)</f>
        <v>Chuck Magee</v>
      </c>
      <c r="W6604" s="19" t="str">
        <f>IFERROR(VLOOKUP(Таблица1[[#This Row],[Order ID]],Таблица4[],2,FALSE),"")</f>
        <v/>
      </c>
      <c r="X6604" s="19">
        <f>NOT(IFERROR(VLOOKUP(Таблица1[[#This Row],[Order ID]],Таблица4[],2,FALSE),0))*1</f>
        <v>1</v>
      </c>
      <c r="Y6604" s="19">
        <f>IF(SUMPRODUCT(($F$2:$F6604=F6604)*1)&gt;1,0,1)</f>
        <v>0</v>
      </c>
    </row>
    <row r="6605" spans="1:25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9" t="str">
        <f>VLOOKUP(Таблица1[[#This Row],[Region]],Таблица5[],2,FALSE)</f>
        <v>Anna Andreadi</v>
      </c>
      <c r="W6605" s="19" t="str">
        <f>IFERROR(VLOOKUP(Таблица1[[#This Row],[Order ID]],Таблица4[],2,FALSE),"")</f>
        <v/>
      </c>
      <c r="X6605" s="19">
        <f>NOT(IFERROR(VLOOKUP(Таблица1[[#This Row],[Order ID]],Таблица4[],2,FALSE),0))*1</f>
        <v>1</v>
      </c>
      <c r="Y6605" s="19">
        <f>IF(SUMPRODUCT(($F$2:$F6605=F6605)*1)&gt;1,0,1)</f>
        <v>0</v>
      </c>
    </row>
    <row r="6606" spans="1:25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9" t="str">
        <f>VLOOKUP(Таблица1[[#This Row],[Region]],Таблица5[],2,FALSE)</f>
        <v>Anna Andreadi</v>
      </c>
      <c r="W6606" s="19" t="str">
        <f>IFERROR(VLOOKUP(Таблица1[[#This Row],[Order ID]],Таблица4[],2,FALSE),"")</f>
        <v/>
      </c>
      <c r="X6606" s="19">
        <f>NOT(IFERROR(VLOOKUP(Таблица1[[#This Row],[Order ID]],Таблица4[],2,FALSE),0))*1</f>
        <v>1</v>
      </c>
      <c r="Y6606" s="19">
        <f>IF(SUMPRODUCT(($F$2:$F6606=F6606)*1)&gt;1,0,1)</f>
        <v>0</v>
      </c>
    </row>
    <row r="6607" spans="1:25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9" t="str">
        <f>VLOOKUP(Таблица1[[#This Row],[Region]],Таблица5[],2,FALSE)</f>
        <v>Anna Andreadi</v>
      </c>
      <c r="W6607" s="19" t="str">
        <f>IFERROR(VLOOKUP(Таблица1[[#This Row],[Order ID]],Таблица4[],2,FALSE),"")</f>
        <v/>
      </c>
      <c r="X6607" s="19">
        <f>NOT(IFERROR(VLOOKUP(Таблица1[[#This Row],[Order ID]],Таблица4[],2,FALSE),0))*1</f>
        <v>1</v>
      </c>
      <c r="Y6607" s="19">
        <f>IF(SUMPRODUCT(($F$2:$F6607=F6607)*1)&gt;1,0,1)</f>
        <v>0</v>
      </c>
    </row>
    <row r="6608" spans="1:25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9" t="str">
        <f>VLOOKUP(Таблица1[[#This Row],[Region]],Таблица5[],2,FALSE)</f>
        <v>Anna Andreadi</v>
      </c>
      <c r="W6608" s="19" t="str">
        <f>IFERROR(VLOOKUP(Таблица1[[#This Row],[Order ID]],Таблица4[],2,FALSE),"")</f>
        <v/>
      </c>
      <c r="X6608" s="19">
        <f>NOT(IFERROR(VLOOKUP(Таблица1[[#This Row],[Order ID]],Таблица4[],2,FALSE),0))*1</f>
        <v>1</v>
      </c>
      <c r="Y6608" s="19">
        <f>IF(SUMPRODUCT(($F$2:$F6608=F6608)*1)&gt;1,0,1)</f>
        <v>0</v>
      </c>
    </row>
    <row r="6609" spans="1:25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9" t="str">
        <f>VLOOKUP(Таблица1[[#This Row],[Region]],Таблица5[],2,FALSE)</f>
        <v>Anna Andreadi</v>
      </c>
      <c r="W6609" s="19" t="str">
        <f>IFERROR(VLOOKUP(Таблица1[[#This Row],[Order ID]],Таблица4[],2,FALSE),"")</f>
        <v/>
      </c>
      <c r="X6609" s="19">
        <f>NOT(IFERROR(VLOOKUP(Таблица1[[#This Row],[Order ID]],Таблица4[],2,FALSE),0))*1</f>
        <v>1</v>
      </c>
      <c r="Y6609" s="19">
        <f>IF(SUMPRODUCT(($F$2:$F6609=F6609)*1)&gt;1,0,1)</f>
        <v>0</v>
      </c>
    </row>
    <row r="6610" spans="1:25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9" t="str">
        <f>VLOOKUP(Таблица1[[#This Row],[Region]],Таблица5[],2,FALSE)</f>
        <v>Anna Andreadi</v>
      </c>
      <c r="W6610" s="19" t="str">
        <f>IFERROR(VLOOKUP(Таблица1[[#This Row],[Order ID]],Таблица4[],2,FALSE),"")</f>
        <v/>
      </c>
      <c r="X6610" s="19">
        <f>NOT(IFERROR(VLOOKUP(Таблица1[[#This Row],[Order ID]],Таблица4[],2,FALSE),0))*1</f>
        <v>1</v>
      </c>
      <c r="Y6610" s="19">
        <f>IF(SUMPRODUCT(($F$2:$F6610=F6610)*1)&gt;1,0,1)</f>
        <v>0</v>
      </c>
    </row>
    <row r="6611" spans="1:25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9" t="str">
        <f>VLOOKUP(Таблица1[[#This Row],[Region]],Таблица5[],2,FALSE)</f>
        <v>Chuck Magee</v>
      </c>
      <c r="W6611" s="19" t="str">
        <f>IFERROR(VLOOKUP(Таблица1[[#This Row],[Order ID]],Таблица4[],2,FALSE),"")</f>
        <v/>
      </c>
      <c r="X6611" s="19">
        <f>NOT(IFERROR(VLOOKUP(Таблица1[[#This Row],[Order ID]],Таблица4[],2,FALSE),0))*1</f>
        <v>1</v>
      </c>
      <c r="Y6611" s="19">
        <f>IF(SUMPRODUCT(($F$2:$F6611=F6611)*1)&gt;1,0,1)</f>
        <v>0</v>
      </c>
    </row>
    <row r="6612" spans="1:25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9" t="str">
        <f>VLOOKUP(Таблица1[[#This Row],[Region]],Таблица5[],2,FALSE)</f>
        <v>Anna Andreadi</v>
      </c>
      <c r="W6612" s="19">
        <f>IFERROR(VLOOKUP(Таблица1[[#This Row],[Order ID]],Таблица4[],2,FALSE),"")</f>
        <v>1</v>
      </c>
      <c r="X6612" s="19">
        <f>NOT(IFERROR(VLOOKUP(Таблица1[[#This Row],[Order ID]],Таблица4[],2,FALSE),0))*1</f>
        <v>0</v>
      </c>
      <c r="Y6612" s="19">
        <f>IF(SUMPRODUCT(($F$2:$F6612=F6612)*1)&gt;1,0,1)</f>
        <v>0</v>
      </c>
    </row>
    <row r="6613" spans="1:25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9" t="str">
        <f>VLOOKUP(Таблица1[[#This Row],[Region]],Таблица5[],2,FALSE)</f>
        <v>Cassandra Brandow</v>
      </c>
      <c r="W6613" s="19">
        <f>IFERROR(VLOOKUP(Таблица1[[#This Row],[Order ID]],Таблица4[],2,FALSE),"")</f>
        <v>1</v>
      </c>
      <c r="X6613" s="19">
        <f>NOT(IFERROR(VLOOKUP(Таблица1[[#This Row],[Order ID]],Таблица4[],2,FALSE),0))*1</f>
        <v>0</v>
      </c>
      <c r="Y6613" s="19">
        <f>IF(SUMPRODUCT(($F$2:$F6613=F6613)*1)&gt;1,0,1)</f>
        <v>0</v>
      </c>
    </row>
    <row r="6614" spans="1:25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9" t="str">
        <f>VLOOKUP(Таблица1[[#This Row],[Region]],Таблица5[],2,FALSE)</f>
        <v>Cassandra Brandow</v>
      </c>
      <c r="W6614" s="19">
        <f>IFERROR(VLOOKUP(Таблица1[[#This Row],[Order ID]],Таблица4[],2,FALSE),"")</f>
        <v>1</v>
      </c>
      <c r="X6614" s="19">
        <f>NOT(IFERROR(VLOOKUP(Таблица1[[#This Row],[Order ID]],Таблица4[],2,FALSE),0))*1</f>
        <v>0</v>
      </c>
      <c r="Y6614" s="19">
        <f>IF(SUMPRODUCT(($F$2:$F6614=F6614)*1)&gt;1,0,1)</f>
        <v>0</v>
      </c>
    </row>
    <row r="6615" spans="1:25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9" t="str">
        <f>VLOOKUP(Таблица1[[#This Row],[Region]],Таблица5[],2,FALSE)</f>
        <v>Cassandra Brandow</v>
      </c>
      <c r="W6615" s="19">
        <f>IFERROR(VLOOKUP(Таблица1[[#This Row],[Order ID]],Таблица4[],2,FALSE),"")</f>
        <v>1</v>
      </c>
      <c r="X6615" s="19">
        <f>NOT(IFERROR(VLOOKUP(Таблица1[[#This Row],[Order ID]],Таблица4[],2,FALSE),0))*1</f>
        <v>0</v>
      </c>
      <c r="Y6615" s="19">
        <f>IF(SUMPRODUCT(($F$2:$F6615=F6615)*1)&gt;1,0,1)</f>
        <v>0</v>
      </c>
    </row>
    <row r="6616" spans="1:25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9" t="str">
        <f>VLOOKUP(Таблица1[[#This Row],[Region]],Таблица5[],2,FALSE)</f>
        <v>Cassandra Brandow</v>
      </c>
      <c r="W6616" s="19">
        <f>IFERROR(VLOOKUP(Таблица1[[#This Row],[Order ID]],Таблица4[],2,FALSE),"")</f>
        <v>1</v>
      </c>
      <c r="X6616" s="19">
        <f>NOT(IFERROR(VLOOKUP(Таблица1[[#This Row],[Order ID]],Таблица4[],2,FALSE),0))*1</f>
        <v>0</v>
      </c>
      <c r="Y6616" s="19">
        <f>IF(SUMPRODUCT(($F$2:$F6616=F6616)*1)&gt;1,0,1)</f>
        <v>0</v>
      </c>
    </row>
    <row r="6617" spans="1:25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9" t="str">
        <f>VLOOKUP(Таблица1[[#This Row],[Region]],Таблица5[],2,FALSE)</f>
        <v>Anna Andreadi</v>
      </c>
      <c r="W6617" s="19" t="str">
        <f>IFERROR(VLOOKUP(Таблица1[[#This Row],[Order ID]],Таблица4[],2,FALSE),"")</f>
        <v/>
      </c>
      <c r="X6617" s="19">
        <f>NOT(IFERROR(VLOOKUP(Таблица1[[#This Row],[Order ID]],Таблица4[],2,FALSE),0))*1</f>
        <v>1</v>
      </c>
      <c r="Y6617" s="19">
        <f>IF(SUMPRODUCT(($F$2:$F6617=F6617)*1)&gt;1,0,1)</f>
        <v>0</v>
      </c>
    </row>
    <row r="6618" spans="1:25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9" t="str">
        <f>VLOOKUP(Таблица1[[#This Row],[Region]],Таблица5[],2,FALSE)</f>
        <v>Anna Andreadi</v>
      </c>
      <c r="W6618" s="19" t="str">
        <f>IFERROR(VLOOKUP(Таблица1[[#This Row],[Order ID]],Таблица4[],2,FALSE),"")</f>
        <v/>
      </c>
      <c r="X6618" s="19">
        <f>NOT(IFERROR(VLOOKUP(Таблица1[[#This Row],[Order ID]],Таблица4[],2,FALSE),0))*1</f>
        <v>1</v>
      </c>
      <c r="Y6618" s="19">
        <f>IF(SUMPRODUCT(($F$2:$F6618=F6618)*1)&gt;1,0,1)</f>
        <v>0</v>
      </c>
    </row>
    <row r="6619" spans="1:25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9" t="str">
        <f>VLOOKUP(Таблица1[[#This Row],[Region]],Таблица5[],2,FALSE)</f>
        <v>Anna Andreadi</v>
      </c>
      <c r="W6619" s="19" t="str">
        <f>IFERROR(VLOOKUP(Таблица1[[#This Row],[Order ID]],Таблица4[],2,FALSE),"")</f>
        <v/>
      </c>
      <c r="X6619" s="19">
        <f>NOT(IFERROR(VLOOKUP(Таблица1[[#This Row],[Order ID]],Таблица4[],2,FALSE),0))*1</f>
        <v>1</v>
      </c>
      <c r="Y6619" s="19">
        <f>IF(SUMPRODUCT(($F$2:$F6619=F6619)*1)&gt;1,0,1)</f>
        <v>0</v>
      </c>
    </row>
    <row r="6620" spans="1:25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9" t="str">
        <f>VLOOKUP(Таблица1[[#This Row],[Region]],Таблица5[],2,FALSE)</f>
        <v>Kelly Williams</v>
      </c>
      <c r="W6620" s="19" t="str">
        <f>IFERROR(VLOOKUP(Таблица1[[#This Row],[Order ID]],Таблица4[],2,FALSE),"")</f>
        <v/>
      </c>
      <c r="X6620" s="19">
        <f>NOT(IFERROR(VLOOKUP(Таблица1[[#This Row],[Order ID]],Таблица4[],2,FALSE),0))*1</f>
        <v>1</v>
      </c>
      <c r="Y6620" s="19">
        <f>IF(SUMPRODUCT(($F$2:$F6620=F6620)*1)&gt;1,0,1)</f>
        <v>0</v>
      </c>
    </row>
    <row r="6621" spans="1:25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9" t="str">
        <f>VLOOKUP(Таблица1[[#This Row],[Region]],Таблица5[],2,FALSE)</f>
        <v>Kelly Williams</v>
      </c>
      <c r="W6621" s="19" t="str">
        <f>IFERROR(VLOOKUP(Таблица1[[#This Row],[Order ID]],Таблица4[],2,FALSE),"")</f>
        <v/>
      </c>
      <c r="X6621" s="19">
        <f>NOT(IFERROR(VLOOKUP(Таблица1[[#This Row],[Order ID]],Таблица4[],2,FALSE),0))*1</f>
        <v>1</v>
      </c>
      <c r="Y6621" s="19">
        <f>IF(SUMPRODUCT(($F$2:$F6621=F6621)*1)&gt;1,0,1)</f>
        <v>0</v>
      </c>
    </row>
    <row r="6622" spans="1:25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9" t="str">
        <f>VLOOKUP(Таблица1[[#This Row],[Region]],Таблица5[],2,FALSE)</f>
        <v>Kelly Williams</v>
      </c>
      <c r="W6622" s="19" t="str">
        <f>IFERROR(VLOOKUP(Таблица1[[#This Row],[Order ID]],Таблица4[],2,FALSE),"")</f>
        <v/>
      </c>
      <c r="X6622" s="19">
        <f>NOT(IFERROR(VLOOKUP(Таблица1[[#This Row],[Order ID]],Таблица4[],2,FALSE),0))*1</f>
        <v>1</v>
      </c>
      <c r="Y6622" s="19">
        <f>IF(SUMPRODUCT(($F$2:$F6622=F6622)*1)&gt;1,0,1)</f>
        <v>0</v>
      </c>
    </row>
    <row r="6623" spans="1:25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9" t="str">
        <f>VLOOKUP(Таблица1[[#This Row],[Region]],Таблица5[],2,FALSE)</f>
        <v>Kelly Williams</v>
      </c>
      <c r="W6623" s="19" t="str">
        <f>IFERROR(VLOOKUP(Таблица1[[#This Row],[Order ID]],Таблица4[],2,FALSE),"")</f>
        <v/>
      </c>
      <c r="X6623" s="19">
        <f>NOT(IFERROR(VLOOKUP(Таблица1[[#This Row],[Order ID]],Таблица4[],2,FALSE),0))*1</f>
        <v>1</v>
      </c>
      <c r="Y6623" s="19">
        <f>IF(SUMPRODUCT(($F$2:$F6623=F6623)*1)&gt;1,0,1)</f>
        <v>0</v>
      </c>
    </row>
    <row r="6624" spans="1:25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9" t="str">
        <f>VLOOKUP(Таблица1[[#This Row],[Region]],Таблица5[],2,FALSE)</f>
        <v>Anna Andreadi</v>
      </c>
      <c r="W6624" s="19" t="str">
        <f>IFERROR(VLOOKUP(Таблица1[[#This Row],[Order ID]],Таблица4[],2,FALSE),"")</f>
        <v/>
      </c>
      <c r="X6624" s="19">
        <f>NOT(IFERROR(VLOOKUP(Таблица1[[#This Row],[Order ID]],Таблица4[],2,FALSE),0))*1</f>
        <v>1</v>
      </c>
      <c r="Y6624" s="19">
        <f>IF(SUMPRODUCT(($F$2:$F6624=F6624)*1)&gt;1,0,1)</f>
        <v>1</v>
      </c>
    </row>
    <row r="6625" spans="1:25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9" t="str">
        <f>VLOOKUP(Таблица1[[#This Row],[Region]],Таблица5[],2,FALSE)</f>
        <v>Anna Andreadi</v>
      </c>
      <c r="W6625" s="19" t="str">
        <f>IFERROR(VLOOKUP(Таблица1[[#This Row],[Order ID]],Таблица4[],2,FALSE),"")</f>
        <v/>
      </c>
      <c r="X6625" s="19">
        <f>NOT(IFERROR(VLOOKUP(Таблица1[[#This Row],[Order ID]],Таблица4[],2,FALSE),0))*1</f>
        <v>1</v>
      </c>
      <c r="Y6625" s="19">
        <f>IF(SUMPRODUCT(($F$2:$F6625=F6625)*1)&gt;1,0,1)</f>
        <v>0</v>
      </c>
    </row>
    <row r="6626" spans="1:25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9" t="str">
        <f>VLOOKUP(Таблица1[[#This Row],[Region]],Таблица5[],2,FALSE)</f>
        <v>Kelly Williams</v>
      </c>
      <c r="W6626" s="19" t="str">
        <f>IFERROR(VLOOKUP(Таблица1[[#This Row],[Order ID]],Таблица4[],2,FALSE),"")</f>
        <v/>
      </c>
      <c r="X6626" s="19">
        <f>NOT(IFERROR(VLOOKUP(Таблица1[[#This Row],[Order ID]],Таблица4[],2,FALSE),0))*1</f>
        <v>1</v>
      </c>
      <c r="Y6626" s="19">
        <f>IF(SUMPRODUCT(($F$2:$F6626=F6626)*1)&gt;1,0,1)</f>
        <v>0</v>
      </c>
    </row>
    <row r="6627" spans="1:25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9" t="str">
        <f>VLOOKUP(Таблица1[[#This Row],[Region]],Таблица5[],2,FALSE)</f>
        <v>Kelly Williams</v>
      </c>
      <c r="W6627" s="19" t="str">
        <f>IFERROR(VLOOKUP(Таблица1[[#This Row],[Order ID]],Таблица4[],2,FALSE),"")</f>
        <v/>
      </c>
      <c r="X6627" s="19">
        <f>NOT(IFERROR(VLOOKUP(Таблица1[[#This Row],[Order ID]],Таблица4[],2,FALSE),0))*1</f>
        <v>1</v>
      </c>
      <c r="Y6627" s="19">
        <f>IF(SUMPRODUCT(($F$2:$F6627=F6627)*1)&gt;1,0,1)</f>
        <v>0</v>
      </c>
    </row>
    <row r="6628" spans="1:25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9" t="str">
        <f>VLOOKUP(Таблица1[[#This Row],[Region]],Таблица5[],2,FALSE)</f>
        <v>Chuck Magee</v>
      </c>
      <c r="W6628" s="19" t="str">
        <f>IFERROR(VLOOKUP(Таблица1[[#This Row],[Order ID]],Таблица4[],2,FALSE),"")</f>
        <v/>
      </c>
      <c r="X6628" s="19">
        <f>NOT(IFERROR(VLOOKUP(Таблица1[[#This Row],[Order ID]],Таблица4[],2,FALSE),0))*1</f>
        <v>1</v>
      </c>
      <c r="Y6628" s="19">
        <f>IF(SUMPRODUCT(($F$2:$F6628=F6628)*1)&gt;1,0,1)</f>
        <v>0</v>
      </c>
    </row>
    <row r="6629" spans="1:25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9" t="str">
        <f>VLOOKUP(Таблица1[[#This Row],[Region]],Таблица5[],2,FALSE)</f>
        <v>Anna Andreadi</v>
      </c>
      <c r="W6629" s="19" t="str">
        <f>IFERROR(VLOOKUP(Таблица1[[#This Row],[Order ID]],Таблица4[],2,FALSE),"")</f>
        <v/>
      </c>
      <c r="X6629" s="19">
        <f>NOT(IFERROR(VLOOKUP(Таблица1[[#This Row],[Order ID]],Таблица4[],2,FALSE),0))*1</f>
        <v>1</v>
      </c>
      <c r="Y6629" s="19">
        <f>IF(SUMPRODUCT(($F$2:$F6629=F6629)*1)&gt;1,0,1)</f>
        <v>0</v>
      </c>
    </row>
    <row r="6630" spans="1:25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9" t="str">
        <f>VLOOKUP(Таблица1[[#This Row],[Region]],Таблица5[],2,FALSE)</f>
        <v>Chuck Magee</v>
      </c>
      <c r="W6630" s="19" t="str">
        <f>IFERROR(VLOOKUP(Таблица1[[#This Row],[Order ID]],Таблица4[],2,FALSE),"")</f>
        <v/>
      </c>
      <c r="X6630" s="19">
        <f>NOT(IFERROR(VLOOKUP(Таблица1[[#This Row],[Order ID]],Таблица4[],2,FALSE),0))*1</f>
        <v>1</v>
      </c>
      <c r="Y6630" s="19">
        <f>IF(SUMPRODUCT(($F$2:$F6630=F6630)*1)&gt;1,0,1)</f>
        <v>0</v>
      </c>
    </row>
    <row r="6631" spans="1:25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9" t="str">
        <f>VLOOKUP(Таблица1[[#This Row],[Region]],Таблица5[],2,FALSE)</f>
        <v>Cassandra Brandow</v>
      </c>
      <c r="W6631" s="19" t="str">
        <f>IFERROR(VLOOKUP(Таблица1[[#This Row],[Order ID]],Таблица4[],2,FALSE),"")</f>
        <v/>
      </c>
      <c r="X6631" s="19">
        <f>NOT(IFERROR(VLOOKUP(Таблица1[[#This Row],[Order ID]],Таблица4[],2,FALSE),0))*1</f>
        <v>1</v>
      </c>
      <c r="Y6631" s="19">
        <f>IF(SUMPRODUCT(($F$2:$F6631=F6631)*1)&gt;1,0,1)</f>
        <v>0</v>
      </c>
    </row>
    <row r="6632" spans="1:25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9" t="str">
        <f>VLOOKUP(Таблица1[[#This Row],[Region]],Таблица5[],2,FALSE)</f>
        <v>Anna Andreadi</v>
      </c>
      <c r="W6632" s="19">
        <f>IFERROR(VLOOKUP(Таблица1[[#This Row],[Order ID]],Таблица4[],2,FALSE),"")</f>
        <v>1</v>
      </c>
      <c r="X6632" s="19">
        <f>NOT(IFERROR(VLOOKUP(Таблица1[[#This Row],[Order ID]],Таблица4[],2,FALSE),0))*1</f>
        <v>0</v>
      </c>
      <c r="Y6632" s="19">
        <f>IF(SUMPRODUCT(($F$2:$F6632=F6632)*1)&gt;1,0,1)</f>
        <v>0</v>
      </c>
    </row>
    <row r="6633" spans="1:25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9" t="str">
        <f>VLOOKUP(Таблица1[[#This Row],[Region]],Таблица5[],2,FALSE)</f>
        <v>Anna Andreadi</v>
      </c>
      <c r="W6633" s="19">
        <f>IFERROR(VLOOKUP(Таблица1[[#This Row],[Order ID]],Таблица4[],2,FALSE),"")</f>
        <v>1</v>
      </c>
      <c r="X6633" s="19">
        <f>NOT(IFERROR(VLOOKUP(Таблица1[[#This Row],[Order ID]],Таблица4[],2,FALSE),0))*1</f>
        <v>0</v>
      </c>
      <c r="Y6633" s="19">
        <f>IF(SUMPRODUCT(($F$2:$F6633=F6633)*1)&gt;1,0,1)</f>
        <v>0</v>
      </c>
    </row>
    <row r="6634" spans="1:25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9" t="str">
        <f>VLOOKUP(Таблица1[[#This Row],[Region]],Таблица5[],2,FALSE)</f>
        <v>Kelly Williams</v>
      </c>
      <c r="W6634" s="19" t="str">
        <f>IFERROR(VLOOKUP(Таблица1[[#This Row],[Order ID]],Таблица4[],2,FALSE),"")</f>
        <v/>
      </c>
      <c r="X6634" s="19">
        <f>NOT(IFERROR(VLOOKUP(Таблица1[[#This Row],[Order ID]],Таблица4[],2,FALSE),0))*1</f>
        <v>1</v>
      </c>
      <c r="Y6634" s="19">
        <f>IF(SUMPRODUCT(($F$2:$F6634=F6634)*1)&gt;1,0,1)</f>
        <v>0</v>
      </c>
    </row>
    <row r="6635" spans="1:25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9" t="str">
        <f>VLOOKUP(Таблица1[[#This Row],[Region]],Таблица5[],2,FALSE)</f>
        <v>Anna Andreadi</v>
      </c>
      <c r="W6635" s="19">
        <f>IFERROR(VLOOKUP(Таблица1[[#This Row],[Order ID]],Таблица4[],2,FALSE),"")</f>
        <v>1</v>
      </c>
      <c r="X6635" s="19">
        <f>NOT(IFERROR(VLOOKUP(Таблица1[[#This Row],[Order ID]],Таблица4[],2,FALSE),0))*1</f>
        <v>0</v>
      </c>
      <c r="Y6635" s="19">
        <f>IF(SUMPRODUCT(($F$2:$F6635=F6635)*1)&gt;1,0,1)</f>
        <v>0</v>
      </c>
    </row>
    <row r="6636" spans="1:25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9" t="str">
        <f>VLOOKUP(Таблица1[[#This Row],[Region]],Таблица5[],2,FALSE)</f>
        <v>Cassandra Brandow</v>
      </c>
      <c r="W6636" s="19" t="str">
        <f>IFERROR(VLOOKUP(Таблица1[[#This Row],[Order ID]],Таблица4[],2,FALSE),"")</f>
        <v/>
      </c>
      <c r="X6636" s="19">
        <f>NOT(IFERROR(VLOOKUP(Таблица1[[#This Row],[Order ID]],Таблица4[],2,FALSE),0))*1</f>
        <v>1</v>
      </c>
      <c r="Y6636" s="19">
        <f>IF(SUMPRODUCT(($F$2:$F6636=F6636)*1)&gt;1,0,1)</f>
        <v>0</v>
      </c>
    </row>
    <row r="6637" spans="1:25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9" t="str">
        <f>VLOOKUP(Таблица1[[#This Row],[Region]],Таблица5[],2,FALSE)</f>
        <v>Cassandra Brandow</v>
      </c>
      <c r="W6637" s="19" t="str">
        <f>IFERROR(VLOOKUP(Таблица1[[#This Row],[Order ID]],Таблица4[],2,FALSE),"")</f>
        <v/>
      </c>
      <c r="X6637" s="19">
        <f>NOT(IFERROR(VLOOKUP(Таблица1[[#This Row],[Order ID]],Таблица4[],2,FALSE),0))*1</f>
        <v>1</v>
      </c>
      <c r="Y6637" s="19">
        <f>IF(SUMPRODUCT(($F$2:$F6637=F6637)*1)&gt;1,0,1)</f>
        <v>0</v>
      </c>
    </row>
    <row r="6638" spans="1:25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9" t="str">
        <f>VLOOKUP(Таблица1[[#This Row],[Region]],Таблица5[],2,FALSE)</f>
        <v>Cassandra Brandow</v>
      </c>
      <c r="W6638" s="19" t="str">
        <f>IFERROR(VLOOKUP(Таблица1[[#This Row],[Order ID]],Таблица4[],2,FALSE),"")</f>
        <v/>
      </c>
      <c r="X6638" s="19">
        <f>NOT(IFERROR(VLOOKUP(Таблица1[[#This Row],[Order ID]],Таблица4[],2,FALSE),0))*1</f>
        <v>1</v>
      </c>
      <c r="Y6638" s="19">
        <f>IF(SUMPRODUCT(($F$2:$F6638=F6638)*1)&gt;1,0,1)</f>
        <v>0</v>
      </c>
    </row>
    <row r="6639" spans="1:25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9" t="str">
        <f>VLOOKUP(Таблица1[[#This Row],[Region]],Таблица5[],2,FALSE)</f>
        <v>Chuck Magee</v>
      </c>
      <c r="W6639" s="19" t="str">
        <f>IFERROR(VLOOKUP(Таблица1[[#This Row],[Order ID]],Таблица4[],2,FALSE),"")</f>
        <v/>
      </c>
      <c r="X6639" s="19">
        <f>NOT(IFERROR(VLOOKUP(Таблица1[[#This Row],[Order ID]],Таблица4[],2,FALSE),0))*1</f>
        <v>1</v>
      </c>
      <c r="Y6639" s="19">
        <f>IF(SUMPRODUCT(($F$2:$F6639=F6639)*1)&gt;1,0,1)</f>
        <v>0</v>
      </c>
    </row>
    <row r="6640" spans="1:25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9" t="str">
        <f>VLOOKUP(Таблица1[[#This Row],[Region]],Таблица5[],2,FALSE)</f>
        <v>Chuck Magee</v>
      </c>
      <c r="W6640" s="19" t="str">
        <f>IFERROR(VLOOKUP(Таблица1[[#This Row],[Order ID]],Таблица4[],2,FALSE),"")</f>
        <v/>
      </c>
      <c r="X6640" s="19">
        <f>NOT(IFERROR(VLOOKUP(Таблица1[[#This Row],[Order ID]],Таблица4[],2,FALSE),0))*1</f>
        <v>1</v>
      </c>
      <c r="Y6640" s="19">
        <f>IF(SUMPRODUCT(($F$2:$F6640=F6640)*1)&gt;1,0,1)</f>
        <v>0</v>
      </c>
    </row>
    <row r="6641" spans="1:25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9" t="str">
        <f>VLOOKUP(Таблица1[[#This Row],[Region]],Таблица5[],2,FALSE)</f>
        <v>Chuck Magee</v>
      </c>
      <c r="W6641" s="19">
        <f>IFERROR(VLOOKUP(Таблица1[[#This Row],[Order ID]],Таблица4[],2,FALSE),"")</f>
        <v>1</v>
      </c>
      <c r="X6641" s="19">
        <f>NOT(IFERROR(VLOOKUP(Таблица1[[#This Row],[Order ID]],Таблица4[],2,FALSE),0))*1</f>
        <v>0</v>
      </c>
      <c r="Y6641" s="19">
        <f>IF(SUMPRODUCT(($F$2:$F6641=F6641)*1)&gt;1,0,1)</f>
        <v>0</v>
      </c>
    </row>
    <row r="6642" spans="1:25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9" t="str">
        <f>VLOOKUP(Таблица1[[#This Row],[Region]],Таблица5[],2,FALSE)</f>
        <v>Kelly Williams</v>
      </c>
      <c r="W6642" s="19" t="str">
        <f>IFERROR(VLOOKUP(Таблица1[[#This Row],[Order ID]],Таблица4[],2,FALSE),"")</f>
        <v/>
      </c>
      <c r="X6642" s="19">
        <f>NOT(IFERROR(VLOOKUP(Таблица1[[#This Row],[Order ID]],Таблица4[],2,FALSE),0))*1</f>
        <v>1</v>
      </c>
      <c r="Y6642" s="19">
        <f>IF(SUMPRODUCT(($F$2:$F6642=F6642)*1)&gt;1,0,1)</f>
        <v>0</v>
      </c>
    </row>
    <row r="6643" spans="1:25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9" t="str">
        <f>VLOOKUP(Таблица1[[#This Row],[Region]],Таблица5[],2,FALSE)</f>
        <v>Kelly Williams</v>
      </c>
      <c r="W6643" s="19" t="str">
        <f>IFERROR(VLOOKUP(Таблица1[[#This Row],[Order ID]],Таблица4[],2,FALSE),"")</f>
        <v/>
      </c>
      <c r="X6643" s="19">
        <f>NOT(IFERROR(VLOOKUP(Таблица1[[#This Row],[Order ID]],Таблица4[],2,FALSE),0))*1</f>
        <v>1</v>
      </c>
      <c r="Y6643" s="19">
        <f>IF(SUMPRODUCT(($F$2:$F6643=F6643)*1)&gt;1,0,1)</f>
        <v>0</v>
      </c>
    </row>
    <row r="6644" spans="1:25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9" t="str">
        <f>VLOOKUP(Таблица1[[#This Row],[Region]],Таблица5[],2,FALSE)</f>
        <v>Kelly Williams</v>
      </c>
      <c r="W6644" s="19" t="str">
        <f>IFERROR(VLOOKUP(Таблица1[[#This Row],[Order ID]],Таблица4[],2,FALSE),"")</f>
        <v/>
      </c>
      <c r="X6644" s="19">
        <f>NOT(IFERROR(VLOOKUP(Таблица1[[#This Row],[Order ID]],Таблица4[],2,FALSE),0))*1</f>
        <v>1</v>
      </c>
      <c r="Y6644" s="19">
        <f>IF(SUMPRODUCT(($F$2:$F6644=F6644)*1)&gt;1,0,1)</f>
        <v>0</v>
      </c>
    </row>
    <row r="6645" spans="1:25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9" t="str">
        <f>VLOOKUP(Таблица1[[#This Row],[Region]],Таблица5[],2,FALSE)</f>
        <v>Anna Andreadi</v>
      </c>
      <c r="W6645" s="19" t="str">
        <f>IFERROR(VLOOKUP(Таблица1[[#This Row],[Order ID]],Таблица4[],2,FALSE),"")</f>
        <v/>
      </c>
      <c r="X6645" s="19">
        <f>NOT(IFERROR(VLOOKUP(Таблица1[[#This Row],[Order ID]],Таблица4[],2,FALSE),0))*1</f>
        <v>1</v>
      </c>
      <c r="Y6645" s="19">
        <f>IF(SUMPRODUCT(($F$2:$F6645=F6645)*1)&gt;1,0,1)</f>
        <v>0</v>
      </c>
    </row>
    <row r="6646" spans="1:25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9" t="str">
        <f>VLOOKUP(Таблица1[[#This Row],[Region]],Таблица5[],2,FALSE)</f>
        <v>Anna Andreadi</v>
      </c>
      <c r="W6646" s="19" t="str">
        <f>IFERROR(VLOOKUP(Таблица1[[#This Row],[Order ID]],Таблица4[],2,FALSE),"")</f>
        <v/>
      </c>
      <c r="X6646" s="19">
        <f>NOT(IFERROR(VLOOKUP(Таблица1[[#This Row],[Order ID]],Таблица4[],2,FALSE),0))*1</f>
        <v>1</v>
      </c>
      <c r="Y6646" s="19">
        <f>IF(SUMPRODUCT(($F$2:$F6646=F6646)*1)&gt;1,0,1)</f>
        <v>0</v>
      </c>
    </row>
    <row r="6647" spans="1:25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9" t="str">
        <f>VLOOKUP(Таблица1[[#This Row],[Region]],Таблица5[],2,FALSE)</f>
        <v>Anna Andreadi</v>
      </c>
      <c r="W6647" s="19" t="str">
        <f>IFERROR(VLOOKUP(Таблица1[[#This Row],[Order ID]],Таблица4[],2,FALSE),"")</f>
        <v/>
      </c>
      <c r="X6647" s="19">
        <f>NOT(IFERROR(VLOOKUP(Таблица1[[#This Row],[Order ID]],Таблица4[],2,FALSE),0))*1</f>
        <v>1</v>
      </c>
      <c r="Y6647" s="19">
        <f>IF(SUMPRODUCT(($F$2:$F6647=F6647)*1)&gt;1,0,1)</f>
        <v>0</v>
      </c>
    </row>
    <row r="6648" spans="1:25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9" t="str">
        <f>VLOOKUP(Таблица1[[#This Row],[Region]],Таблица5[],2,FALSE)</f>
        <v>Anna Andreadi</v>
      </c>
      <c r="W6648" s="19" t="str">
        <f>IFERROR(VLOOKUP(Таблица1[[#This Row],[Order ID]],Таблица4[],2,FALSE),"")</f>
        <v/>
      </c>
      <c r="X6648" s="19">
        <f>NOT(IFERROR(VLOOKUP(Таблица1[[#This Row],[Order ID]],Таблица4[],2,FALSE),0))*1</f>
        <v>1</v>
      </c>
      <c r="Y6648" s="19">
        <f>IF(SUMPRODUCT(($F$2:$F6648=F6648)*1)&gt;1,0,1)</f>
        <v>0</v>
      </c>
    </row>
    <row r="6649" spans="1:25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9" t="str">
        <f>VLOOKUP(Таблица1[[#This Row],[Region]],Таблица5[],2,FALSE)</f>
        <v>Anna Andreadi</v>
      </c>
      <c r="W6649" s="19" t="str">
        <f>IFERROR(VLOOKUP(Таблица1[[#This Row],[Order ID]],Таблица4[],2,FALSE),"")</f>
        <v/>
      </c>
      <c r="X6649" s="19">
        <f>NOT(IFERROR(VLOOKUP(Таблица1[[#This Row],[Order ID]],Таблица4[],2,FALSE),0))*1</f>
        <v>1</v>
      </c>
      <c r="Y6649" s="19">
        <f>IF(SUMPRODUCT(($F$2:$F6649=F6649)*1)&gt;1,0,1)</f>
        <v>0</v>
      </c>
    </row>
    <row r="6650" spans="1:25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9" t="str">
        <f>VLOOKUP(Таблица1[[#This Row],[Region]],Таблица5[],2,FALSE)</f>
        <v>Kelly Williams</v>
      </c>
      <c r="W6650" s="19" t="str">
        <f>IFERROR(VLOOKUP(Таблица1[[#This Row],[Order ID]],Таблица4[],2,FALSE),"")</f>
        <v/>
      </c>
      <c r="X6650" s="19">
        <f>NOT(IFERROR(VLOOKUP(Таблица1[[#This Row],[Order ID]],Таблица4[],2,FALSE),0))*1</f>
        <v>1</v>
      </c>
      <c r="Y6650" s="19">
        <f>IF(SUMPRODUCT(($F$2:$F6650=F6650)*1)&gt;1,0,1)</f>
        <v>0</v>
      </c>
    </row>
    <row r="6651" spans="1:25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9" t="str">
        <f>VLOOKUP(Таблица1[[#This Row],[Region]],Таблица5[],2,FALSE)</f>
        <v>Kelly Williams</v>
      </c>
      <c r="W6651" s="19" t="str">
        <f>IFERROR(VLOOKUP(Таблица1[[#This Row],[Order ID]],Таблица4[],2,FALSE),"")</f>
        <v/>
      </c>
      <c r="X6651" s="19">
        <f>NOT(IFERROR(VLOOKUP(Таблица1[[#This Row],[Order ID]],Таблица4[],2,FALSE),0))*1</f>
        <v>1</v>
      </c>
      <c r="Y6651" s="19">
        <f>IF(SUMPRODUCT(($F$2:$F6651=F6651)*1)&gt;1,0,1)</f>
        <v>0</v>
      </c>
    </row>
    <row r="6652" spans="1:25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9" t="str">
        <f>VLOOKUP(Таблица1[[#This Row],[Region]],Таблица5[],2,FALSE)</f>
        <v>Kelly Williams</v>
      </c>
      <c r="W6652" s="19" t="str">
        <f>IFERROR(VLOOKUP(Таблица1[[#This Row],[Order ID]],Таблица4[],2,FALSE),"")</f>
        <v/>
      </c>
      <c r="X6652" s="19">
        <f>NOT(IFERROR(VLOOKUP(Таблица1[[#This Row],[Order ID]],Таблица4[],2,FALSE),0))*1</f>
        <v>1</v>
      </c>
      <c r="Y6652" s="19">
        <f>IF(SUMPRODUCT(($F$2:$F6652=F6652)*1)&gt;1,0,1)</f>
        <v>0</v>
      </c>
    </row>
    <row r="6653" spans="1:25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9" t="str">
        <f>VLOOKUP(Таблица1[[#This Row],[Region]],Таблица5[],2,FALSE)</f>
        <v>Kelly Williams</v>
      </c>
      <c r="W6653" s="19" t="str">
        <f>IFERROR(VLOOKUP(Таблица1[[#This Row],[Order ID]],Таблица4[],2,FALSE),"")</f>
        <v/>
      </c>
      <c r="X6653" s="19">
        <f>NOT(IFERROR(VLOOKUP(Таблица1[[#This Row],[Order ID]],Таблица4[],2,FALSE),0))*1</f>
        <v>1</v>
      </c>
      <c r="Y6653" s="19">
        <f>IF(SUMPRODUCT(($F$2:$F6653=F6653)*1)&gt;1,0,1)</f>
        <v>0</v>
      </c>
    </row>
    <row r="6654" spans="1:25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9" t="str">
        <f>VLOOKUP(Таблица1[[#This Row],[Region]],Таблица5[],2,FALSE)</f>
        <v>Kelly Williams</v>
      </c>
      <c r="W6654" s="19" t="str">
        <f>IFERROR(VLOOKUP(Таблица1[[#This Row],[Order ID]],Таблица4[],2,FALSE),"")</f>
        <v/>
      </c>
      <c r="X6654" s="19">
        <f>NOT(IFERROR(VLOOKUP(Таблица1[[#This Row],[Order ID]],Таблица4[],2,FALSE),0))*1</f>
        <v>1</v>
      </c>
      <c r="Y6654" s="19">
        <f>IF(SUMPRODUCT(($F$2:$F6654=F6654)*1)&gt;1,0,1)</f>
        <v>0</v>
      </c>
    </row>
    <row r="6655" spans="1:25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9" t="str">
        <f>VLOOKUP(Таблица1[[#This Row],[Region]],Таблица5[],2,FALSE)</f>
        <v>Kelly Williams</v>
      </c>
      <c r="W6655" s="19" t="str">
        <f>IFERROR(VLOOKUP(Таблица1[[#This Row],[Order ID]],Таблица4[],2,FALSE),"")</f>
        <v/>
      </c>
      <c r="X6655" s="19">
        <f>NOT(IFERROR(VLOOKUP(Таблица1[[#This Row],[Order ID]],Таблица4[],2,FALSE),0))*1</f>
        <v>1</v>
      </c>
      <c r="Y6655" s="19">
        <f>IF(SUMPRODUCT(($F$2:$F6655=F6655)*1)&gt;1,0,1)</f>
        <v>0</v>
      </c>
    </row>
    <row r="6656" spans="1:25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9" t="str">
        <f>VLOOKUP(Таблица1[[#This Row],[Region]],Таблица5[],2,FALSE)</f>
        <v>Anna Andreadi</v>
      </c>
      <c r="W6656" s="19" t="str">
        <f>IFERROR(VLOOKUP(Таблица1[[#This Row],[Order ID]],Таблица4[],2,FALSE),"")</f>
        <v/>
      </c>
      <c r="X6656" s="19">
        <f>NOT(IFERROR(VLOOKUP(Таблица1[[#This Row],[Order ID]],Таблица4[],2,FALSE),0))*1</f>
        <v>1</v>
      </c>
      <c r="Y6656" s="19">
        <f>IF(SUMPRODUCT(($F$2:$F6656=F6656)*1)&gt;1,0,1)</f>
        <v>0</v>
      </c>
    </row>
    <row r="6657" spans="1:25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9" t="str">
        <f>VLOOKUP(Таблица1[[#This Row],[Region]],Таблица5[],2,FALSE)</f>
        <v>Anna Andreadi</v>
      </c>
      <c r="W6657" s="19" t="str">
        <f>IFERROR(VLOOKUP(Таблица1[[#This Row],[Order ID]],Таблица4[],2,FALSE),"")</f>
        <v/>
      </c>
      <c r="X6657" s="19">
        <f>NOT(IFERROR(VLOOKUP(Таблица1[[#This Row],[Order ID]],Таблица4[],2,FALSE),0))*1</f>
        <v>1</v>
      </c>
      <c r="Y6657" s="19">
        <f>IF(SUMPRODUCT(($F$2:$F6657=F6657)*1)&gt;1,0,1)</f>
        <v>0</v>
      </c>
    </row>
    <row r="6658" spans="1:25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9" t="str">
        <f>VLOOKUP(Таблица1[[#This Row],[Region]],Таблица5[],2,FALSE)</f>
        <v>Anna Andreadi</v>
      </c>
      <c r="W6658" s="19" t="str">
        <f>IFERROR(VLOOKUP(Таблица1[[#This Row],[Order ID]],Таблица4[],2,FALSE),"")</f>
        <v/>
      </c>
      <c r="X6658" s="19">
        <f>NOT(IFERROR(VLOOKUP(Таблица1[[#This Row],[Order ID]],Таблица4[],2,FALSE),0))*1</f>
        <v>1</v>
      </c>
      <c r="Y6658" s="19">
        <f>IF(SUMPRODUCT(($F$2:$F6658=F6658)*1)&gt;1,0,1)</f>
        <v>0</v>
      </c>
    </row>
    <row r="6659" spans="1:25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9" t="str">
        <f>VLOOKUP(Таблица1[[#This Row],[Region]],Таблица5[],2,FALSE)</f>
        <v>Anna Andreadi</v>
      </c>
      <c r="W6659" s="19" t="str">
        <f>IFERROR(VLOOKUP(Таблица1[[#This Row],[Order ID]],Таблица4[],2,FALSE),"")</f>
        <v/>
      </c>
      <c r="X6659" s="19">
        <f>NOT(IFERROR(VLOOKUP(Таблица1[[#This Row],[Order ID]],Таблица4[],2,FALSE),0))*1</f>
        <v>1</v>
      </c>
      <c r="Y6659" s="19">
        <f>IF(SUMPRODUCT(($F$2:$F6659=F6659)*1)&gt;1,0,1)</f>
        <v>0</v>
      </c>
    </row>
    <row r="6660" spans="1:25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9" t="str">
        <f>VLOOKUP(Таблица1[[#This Row],[Region]],Таблица5[],2,FALSE)</f>
        <v>Anna Andreadi</v>
      </c>
      <c r="W6660" s="19" t="str">
        <f>IFERROR(VLOOKUP(Таблица1[[#This Row],[Order ID]],Таблица4[],2,FALSE),"")</f>
        <v/>
      </c>
      <c r="X6660" s="19">
        <f>NOT(IFERROR(VLOOKUP(Таблица1[[#This Row],[Order ID]],Таблица4[],2,FALSE),0))*1</f>
        <v>1</v>
      </c>
      <c r="Y6660" s="19">
        <f>IF(SUMPRODUCT(($F$2:$F6660=F6660)*1)&gt;1,0,1)</f>
        <v>0</v>
      </c>
    </row>
    <row r="6661" spans="1:25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9" t="str">
        <f>VLOOKUP(Таблица1[[#This Row],[Region]],Таблица5[],2,FALSE)</f>
        <v>Anna Andreadi</v>
      </c>
      <c r="W6661" s="19" t="str">
        <f>IFERROR(VLOOKUP(Таблица1[[#This Row],[Order ID]],Таблица4[],2,FALSE),"")</f>
        <v/>
      </c>
      <c r="X6661" s="19">
        <f>NOT(IFERROR(VLOOKUP(Таблица1[[#This Row],[Order ID]],Таблица4[],2,FALSE),0))*1</f>
        <v>1</v>
      </c>
      <c r="Y6661" s="19">
        <f>IF(SUMPRODUCT(($F$2:$F6661=F6661)*1)&gt;1,0,1)</f>
        <v>0</v>
      </c>
    </row>
    <row r="6662" spans="1:25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9" t="str">
        <f>VLOOKUP(Таблица1[[#This Row],[Region]],Таблица5[],2,FALSE)</f>
        <v>Chuck Magee</v>
      </c>
      <c r="W6662" s="19" t="str">
        <f>IFERROR(VLOOKUP(Таблица1[[#This Row],[Order ID]],Таблица4[],2,FALSE),"")</f>
        <v/>
      </c>
      <c r="X6662" s="19">
        <f>NOT(IFERROR(VLOOKUP(Таблица1[[#This Row],[Order ID]],Таблица4[],2,FALSE),0))*1</f>
        <v>1</v>
      </c>
      <c r="Y6662" s="19">
        <f>IF(SUMPRODUCT(($F$2:$F6662=F6662)*1)&gt;1,0,1)</f>
        <v>0</v>
      </c>
    </row>
    <row r="6663" spans="1:25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9" t="str">
        <f>VLOOKUP(Таблица1[[#This Row],[Region]],Таблица5[],2,FALSE)</f>
        <v>Chuck Magee</v>
      </c>
      <c r="W6663" s="19" t="str">
        <f>IFERROR(VLOOKUP(Таблица1[[#This Row],[Order ID]],Таблица4[],2,FALSE),"")</f>
        <v/>
      </c>
      <c r="X6663" s="19">
        <f>NOT(IFERROR(VLOOKUP(Таблица1[[#This Row],[Order ID]],Таблица4[],2,FALSE),0))*1</f>
        <v>1</v>
      </c>
      <c r="Y6663" s="19">
        <f>IF(SUMPRODUCT(($F$2:$F6663=F6663)*1)&gt;1,0,1)</f>
        <v>0</v>
      </c>
    </row>
    <row r="6664" spans="1:25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9" t="str">
        <f>VLOOKUP(Таблица1[[#This Row],[Region]],Таблица5[],2,FALSE)</f>
        <v>Chuck Magee</v>
      </c>
      <c r="W6664" s="19" t="str">
        <f>IFERROR(VLOOKUP(Таблица1[[#This Row],[Order ID]],Таблица4[],2,FALSE),"")</f>
        <v/>
      </c>
      <c r="X6664" s="19">
        <f>NOT(IFERROR(VLOOKUP(Таблица1[[#This Row],[Order ID]],Таблица4[],2,FALSE),0))*1</f>
        <v>1</v>
      </c>
      <c r="Y6664" s="19">
        <f>IF(SUMPRODUCT(($F$2:$F6664=F6664)*1)&gt;1,0,1)</f>
        <v>0</v>
      </c>
    </row>
    <row r="6665" spans="1:25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9" t="str">
        <f>VLOOKUP(Таблица1[[#This Row],[Region]],Таблица5[],2,FALSE)</f>
        <v>Cassandra Brandow</v>
      </c>
      <c r="W6665" s="19" t="str">
        <f>IFERROR(VLOOKUP(Таблица1[[#This Row],[Order ID]],Таблица4[],2,FALSE),"")</f>
        <v/>
      </c>
      <c r="X6665" s="19">
        <f>NOT(IFERROR(VLOOKUP(Таблица1[[#This Row],[Order ID]],Таблица4[],2,FALSE),0))*1</f>
        <v>1</v>
      </c>
      <c r="Y6665" s="19">
        <f>IF(SUMPRODUCT(($F$2:$F6665=F6665)*1)&gt;1,0,1)</f>
        <v>0</v>
      </c>
    </row>
    <row r="6666" spans="1:25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9" t="str">
        <f>VLOOKUP(Таблица1[[#This Row],[Region]],Таблица5[],2,FALSE)</f>
        <v>Cassandra Brandow</v>
      </c>
      <c r="W6666" s="19" t="str">
        <f>IFERROR(VLOOKUP(Таблица1[[#This Row],[Order ID]],Таблица4[],2,FALSE),"")</f>
        <v/>
      </c>
      <c r="X6666" s="19">
        <f>NOT(IFERROR(VLOOKUP(Таблица1[[#This Row],[Order ID]],Таблица4[],2,FALSE),0))*1</f>
        <v>1</v>
      </c>
      <c r="Y6666" s="19">
        <f>IF(SUMPRODUCT(($F$2:$F6666=F6666)*1)&gt;1,0,1)</f>
        <v>0</v>
      </c>
    </row>
    <row r="6667" spans="1:25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9" t="str">
        <f>VLOOKUP(Таблица1[[#This Row],[Region]],Таблица5[],2,FALSE)</f>
        <v>Kelly Williams</v>
      </c>
      <c r="W6667" s="19" t="str">
        <f>IFERROR(VLOOKUP(Таблица1[[#This Row],[Order ID]],Таблица4[],2,FALSE),"")</f>
        <v/>
      </c>
      <c r="X6667" s="19">
        <f>NOT(IFERROR(VLOOKUP(Таблица1[[#This Row],[Order ID]],Таблица4[],2,FALSE),0))*1</f>
        <v>1</v>
      </c>
      <c r="Y6667" s="19">
        <f>IF(SUMPRODUCT(($F$2:$F6667=F6667)*1)&gt;1,0,1)</f>
        <v>0</v>
      </c>
    </row>
    <row r="6668" spans="1:25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9" t="str">
        <f>VLOOKUP(Таблица1[[#This Row],[Region]],Таблица5[],2,FALSE)</f>
        <v>Chuck Magee</v>
      </c>
      <c r="W6668" s="19" t="str">
        <f>IFERROR(VLOOKUP(Таблица1[[#This Row],[Order ID]],Таблица4[],2,FALSE),"")</f>
        <v/>
      </c>
      <c r="X6668" s="19">
        <f>NOT(IFERROR(VLOOKUP(Таблица1[[#This Row],[Order ID]],Таблица4[],2,FALSE),0))*1</f>
        <v>1</v>
      </c>
      <c r="Y6668" s="19">
        <f>IF(SUMPRODUCT(($F$2:$F6668=F6668)*1)&gt;1,0,1)</f>
        <v>0</v>
      </c>
    </row>
    <row r="6669" spans="1:25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9" t="str">
        <f>VLOOKUP(Таблица1[[#This Row],[Region]],Таблица5[],2,FALSE)</f>
        <v>Chuck Magee</v>
      </c>
      <c r="W6669" s="19" t="str">
        <f>IFERROR(VLOOKUP(Таблица1[[#This Row],[Order ID]],Таблица4[],2,FALSE),"")</f>
        <v/>
      </c>
      <c r="X6669" s="19">
        <f>NOT(IFERROR(VLOOKUP(Таблица1[[#This Row],[Order ID]],Таблица4[],2,FALSE),0))*1</f>
        <v>1</v>
      </c>
      <c r="Y6669" s="19">
        <f>IF(SUMPRODUCT(($F$2:$F6669=F6669)*1)&gt;1,0,1)</f>
        <v>0</v>
      </c>
    </row>
    <row r="6670" spans="1:25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9" t="str">
        <f>VLOOKUP(Таблица1[[#This Row],[Region]],Таблица5[],2,FALSE)</f>
        <v>Chuck Magee</v>
      </c>
      <c r="W6670" s="19" t="str">
        <f>IFERROR(VLOOKUP(Таблица1[[#This Row],[Order ID]],Таблица4[],2,FALSE),"")</f>
        <v/>
      </c>
      <c r="X6670" s="19">
        <f>NOT(IFERROR(VLOOKUP(Таблица1[[#This Row],[Order ID]],Таблица4[],2,FALSE),0))*1</f>
        <v>1</v>
      </c>
      <c r="Y6670" s="19">
        <f>IF(SUMPRODUCT(($F$2:$F6670=F6670)*1)&gt;1,0,1)</f>
        <v>0</v>
      </c>
    </row>
    <row r="6671" spans="1:25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9" t="str">
        <f>VLOOKUP(Таблица1[[#This Row],[Region]],Таблица5[],2,FALSE)</f>
        <v>Chuck Magee</v>
      </c>
      <c r="W6671" s="19" t="str">
        <f>IFERROR(VLOOKUP(Таблица1[[#This Row],[Order ID]],Таблица4[],2,FALSE),"")</f>
        <v/>
      </c>
      <c r="X6671" s="19">
        <f>NOT(IFERROR(VLOOKUP(Таблица1[[#This Row],[Order ID]],Таблица4[],2,FALSE),0))*1</f>
        <v>1</v>
      </c>
      <c r="Y6671" s="19">
        <f>IF(SUMPRODUCT(($F$2:$F6671=F6671)*1)&gt;1,0,1)</f>
        <v>0</v>
      </c>
    </row>
    <row r="6672" spans="1:25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9" t="str">
        <f>VLOOKUP(Таблица1[[#This Row],[Region]],Таблица5[],2,FALSE)</f>
        <v>Cassandra Brandow</v>
      </c>
      <c r="W6672" s="19" t="str">
        <f>IFERROR(VLOOKUP(Таблица1[[#This Row],[Order ID]],Таблица4[],2,FALSE),"")</f>
        <v/>
      </c>
      <c r="X6672" s="19">
        <f>NOT(IFERROR(VLOOKUP(Таблица1[[#This Row],[Order ID]],Таблица4[],2,FALSE),0))*1</f>
        <v>1</v>
      </c>
      <c r="Y6672" s="19">
        <f>IF(SUMPRODUCT(($F$2:$F6672=F6672)*1)&gt;1,0,1)</f>
        <v>0</v>
      </c>
    </row>
    <row r="6673" spans="1:25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9" t="str">
        <f>VLOOKUP(Таблица1[[#This Row],[Region]],Таблица5[],2,FALSE)</f>
        <v>Anna Andreadi</v>
      </c>
      <c r="W6673" s="19" t="str">
        <f>IFERROR(VLOOKUP(Таблица1[[#This Row],[Order ID]],Таблица4[],2,FALSE),"")</f>
        <v/>
      </c>
      <c r="X6673" s="19">
        <f>NOT(IFERROR(VLOOKUP(Таблица1[[#This Row],[Order ID]],Таблица4[],2,FALSE),0))*1</f>
        <v>1</v>
      </c>
      <c r="Y6673" s="19">
        <f>IF(SUMPRODUCT(($F$2:$F6673=F6673)*1)&gt;1,0,1)</f>
        <v>0</v>
      </c>
    </row>
    <row r="6674" spans="1:25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9" t="str">
        <f>VLOOKUP(Таблица1[[#This Row],[Region]],Таблица5[],2,FALSE)</f>
        <v>Anna Andreadi</v>
      </c>
      <c r="W6674" s="19" t="str">
        <f>IFERROR(VLOOKUP(Таблица1[[#This Row],[Order ID]],Таблица4[],2,FALSE),"")</f>
        <v/>
      </c>
      <c r="X6674" s="19">
        <f>NOT(IFERROR(VLOOKUP(Таблица1[[#This Row],[Order ID]],Таблица4[],2,FALSE),0))*1</f>
        <v>1</v>
      </c>
      <c r="Y6674" s="19">
        <f>IF(SUMPRODUCT(($F$2:$F6674=F6674)*1)&gt;1,0,1)</f>
        <v>0</v>
      </c>
    </row>
    <row r="6675" spans="1:25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9" t="str">
        <f>VLOOKUP(Таблица1[[#This Row],[Region]],Таблица5[],2,FALSE)</f>
        <v>Cassandra Brandow</v>
      </c>
      <c r="W6675" s="19" t="str">
        <f>IFERROR(VLOOKUP(Таблица1[[#This Row],[Order ID]],Таблица4[],2,FALSE),"")</f>
        <v/>
      </c>
      <c r="X6675" s="19">
        <f>NOT(IFERROR(VLOOKUP(Таблица1[[#This Row],[Order ID]],Таблица4[],2,FALSE),0))*1</f>
        <v>1</v>
      </c>
      <c r="Y6675" s="19">
        <f>IF(SUMPRODUCT(($F$2:$F6675=F6675)*1)&gt;1,0,1)</f>
        <v>0</v>
      </c>
    </row>
    <row r="6676" spans="1:25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9" t="str">
        <f>VLOOKUP(Таблица1[[#This Row],[Region]],Таблица5[],2,FALSE)</f>
        <v>Kelly Williams</v>
      </c>
      <c r="W6676" s="19" t="str">
        <f>IFERROR(VLOOKUP(Таблица1[[#This Row],[Order ID]],Таблица4[],2,FALSE),"")</f>
        <v/>
      </c>
      <c r="X6676" s="19">
        <f>NOT(IFERROR(VLOOKUP(Таблица1[[#This Row],[Order ID]],Таблица4[],2,FALSE),0))*1</f>
        <v>1</v>
      </c>
      <c r="Y6676" s="19">
        <f>IF(SUMPRODUCT(($F$2:$F6676=F6676)*1)&gt;1,0,1)</f>
        <v>0</v>
      </c>
    </row>
    <row r="6677" spans="1:25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9" t="str">
        <f>VLOOKUP(Таблица1[[#This Row],[Region]],Таблица5[],2,FALSE)</f>
        <v>Kelly Williams</v>
      </c>
      <c r="W6677" s="19" t="str">
        <f>IFERROR(VLOOKUP(Таблица1[[#This Row],[Order ID]],Таблица4[],2,FALSE),"")</f>
        <v/>
      </c>
      <c r="X6677" s="19">
        <f>NOT(IFERROR(VLOOKUP(Таблица1[[#This Row],[Order ID]],Таблица4[],2,FALSE),0))*1</f>
        <v>1</v>
      </c>
      <c r="Y6677" s="19">
        <f>IF(SUMPRODUCT(($F$2:$F6677=F6677)*1)&gt;1,0,1)</f>
        <v>0</v>
      </c>
    </row>
    <row r="6678" spans="1:25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9" t="str">
        <f>VLOOKUP(Таблица1[[#This Row],[Region]],Таблица5[],2,FALSE)</f>
        <v>Kelly Williams</v>
      </c>
      <c r="W6678" s="19" t="str">
        <f>IFERROR(VLOOKUP(Таблица1[[#This Row],[Order ID]],Таблица4[],2,FALSE),"")</f>
        <v/>
      </c>
      <c r="X6678" s="19">
        <f>NOT(IFERROR(VLOOKUP(Таблица1[[#This Row],[Order ID]],Таблица4[],2,FALSE),0))*1</f>
        <v>1</v>
      </c>
      <c r="Y6678" s="19">
        <f>IF(SUMPRODUCT(($F$2:$F6678=F6678)*1)&gt;1,0,1)</f>
        <v>0</v>
      </c>
    </row>
    <row r="6679" spans="1:25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9" t="str">
        <f>VLOOKUP(Таблица1[[#This Row],[Region]],Таблица5[],2,FALSE)</f>
        <v>Kelly Williams</v>
      </c>
      <c r="W6679" s="19" t="str">
        <f>IFERROR(VLOOKUP(Таблица1[[#This Row],[Order ID]],Таблица4[],2,FALSE),"")</f>
        <v/>
      </c>
      <c r="X6679" s="19">
        <f>NOT(IFERROR(VLOOKUP(Таблица1[[#This Row],[Order ID]],Таблица4[],2,FALSE),0))*1</f>
        <v>1</v>
      </c>
      <c r="Y6679" s="19">
        <f>IF(SUMPRODUCT(($F$2:$F6679=F6679)*1)&gt;1,0,1)</f>
        <v>0</v>
      </c>
    </row>
    <row r="6680" spans="1:25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9" t="str">
        <f>VLOOKUP(Таблица1[[#This Row],[Region]],Таблица5[],2,FALSE)</f>
        <v>Anna Andreadi</v>
      </c>
      <c r="W6680" s="19" t="str">
        <f>IFERROR(VLOOKUP(Таблица1[[#This Row],[Order ID]],Таблица4[],2,FALSE),"")</f>
        <v/>
      </c>
      <c r="X6680" s="19">
        <f>NOT(IFERROR(VLOOKUP(Таблица1[[#This Row],[Order ID]],Таблица4[],2,FALSE),0))*1</f>
        <v>1</v>
      </c>
      <c r="Y6680" s="19">
        <f>IF(SUMPRODUCT(($F$2:$F6680=F6680)*1)&gt;1,0,1)</f>
        <v>0</v>
      </c>
    </row>
    <row r="6681" spans="1:25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9" t="str">
        <f>VLOOKUP(Таблица1[[#This Row],[Region]],Таблица5[],2,FALSE)</f>
        <v>Chuck Magee</v>
      </c>
      <c r="W6681" s="19" t="str">
        <f>IFERROR(VLOOKUP(Таблица1[[#This Row],[Order ID]],Таблица4[],2,FALSE),"")</f>
        <v/>
      </c>
      <c r="X6681" s="19">
        <f>NOT(IFERROR(VLOOKUP(Таблица1[[#This Row],[Order ID]],Таблица4[],2,FALSE),0))*1</f>
        <v>1</v>
      </c>
      <c r="Y6681" s="19">
        <f>IF(SUMPRODUCT(($F$2:$F6681=F6681)*1)&gt;1,0,1)</f>
        <v>0</v>
      </c>
    </row>
    <row r="6682" spans="1:25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9" t="str">
        <f>VLOOKUP(Таблица1[[#This Row],[Region]],Таблица5[],2,FALSE)</f>
        <v>Chuck Magee</v>
      </c>
      <c r="W6682" s="19" t="str">
        <f>IFERROR(VLOOKUP(Таблица1[[#This Row],[Order ID]],Таблица4[],2,FALSE),"")</f>
        <v/>
      </c>
      <c r="X6682" s="19">
        <f>NOT(IFERROR(VLOOKUP(Таблица1[[#This Row],[Order ID]],Таблица4[],2,FALSE),0))*1</f>
        <v>1</v>
      </c>
      <c r="Y6682" s="19">
        <f>IF(SUMPRODUCT(($F$2:$F6682=F6682)*1)&gt;1,0,1)</f>
        <v>0</v>
      </c>
    </row>
    <row r="6683" spans="1:25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9" t="str">
        <f>VLOOKUP(Таблица1[[#This Row],[Region]],Таблица5[],2,FALSE)</f>
        <v>Chuck Magee</v>
      </c>
      <c r="W6683" s="19" t="str">
        <f>IFERROR(VLOOKUP(Таблица1[[#This Row],[Order ID]],Таблица4[],2,FALSE),"")</f>
        <v/>
      </c>
      <c r="X6683" s="19">
        <f>NOT(IFERROR(VLOOKUP(Таблица1[[#This Row],[Order ID]],Таблица4[],2,FALSE),0))*1</f>
        <v>1</v>
      </c>
      <c r="Y6683" s="19">
        <f>IF(SUMPRODUCT(($F$2:$F6683=F6683)*1)&gt;1,0,1)</f>
        <v>0</v>
      </c>
    </row>
    <row r="6684" spans="1:25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9" t="str">
        <f>VLOOKUP(Таблица1[[#This Row],[Region]],Таблица5[],2,FALSE)</f>
        <v>Kelly Williams</v>
      </c>
      <c r="W6684" s="19" t="str">
        <f>IFERROR(VLOOKUP(Таблица1[[#This Row],[Order ID]],Таблица4[],2,FALSE),"")</f>
        <v/>
      </c>
      <c r="X6684" s="19">
        <f>NOT(IFERROR(VLOOKUP(Таблица1[[#This Row],[Order ID]],Таблица4[],2,FALSE),0))*1</f>
        <v>1</v>
      </c>
      <c r="Y6684" s="19">
        <f>IF(SUMPRODUCT(($F$2:$F6684=F6684)*1)&gt;1,0,1)</f>
        <v>0</v>
      </c>
    </row>
    <row r="6685" spans="1:25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9" t="str">
        <f>VLOOKUP(Таблица1[[#This Row],[Region]],Таблица5[],2,FALSE)</f>
        <v>Anna Andreadi</v>
      </c>
      <c r="W6685" s="19" t="str">
        <f>IFERROR(VLOOKUP(Таблица1[[#This Row],[Order ID]],Таблица4[],2,FALSE),"")</f>
        <v/>
      </c>
      <c r="X6685" s="19">
        <f>NOT(IFERROR(VLOOKUP(Таблица1[[#This Row],[Order ID]],Таблица4[],2,FALSE),0))*1</f>
        <v>1</v>
      </c>
      <c r="Y6685" s="19">
        <f>IF(SUMPRODUCT(($F$2:$F6685=F6685)*1)&gt;1,0,1)</f>
        <v>0</v>
      </c>
    </row>
    <row r="6686" spans="1:25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9" t="str">
        <f>VLOOKUP(Таблица1[[#This Row],[Region]],Таблица5[],2,FALSE)</f>
        <v>Kelly Williams</v>
      </c>
      <c r="W6686" s="19" t="str">
        <f>IFERROR(VLOOKUP(Таблица1[[#This Row],[Order ID]],Таблица4[],2,FALSE),"")</f>
        <v/>
      </c>
      <c r="X6686" s="19">
        <f>NOT(IFERROR(VLOOKUP(Таблица1[[#This Row],[Order ID]],Таблица4[],2,FALSE),0))*1</f>
        <v>1</v>
      </c>
      <c r="Y6686" s="19">
        <f>IF(SUMPRODUCT(($F$2:$F6686=F6686)*1)&gt;1,0,1)</f>
        <v>0</v>
      </c>
    </row>
    <row r="6687" spans="1:25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9" t="str">
        <f>VLOOKUP(Таблица1[[#This Row],[Region]],Таблица5[],2,FALSE)</f>
        <v>Kelly Williams</v>
      </c>
      <c r="W6687" s="19" t="str">
        <f>IFERROR(VLOOKUP(Таблица1[[#This Row],[Order ID]],Таблица4[],2,FALSE),"")</f>
        <v/>
      </c>
      <c r="X6687" s="19">
        <f>NOT(IFERROR(VLOOKUP(Таблица1[[#This Row],[Order ID]],Таблица4[],2,FALSE),0))*1</f>
        <v>1</v>
      </c>
      <c r="Y6687" s="19">
        <f>IF(SUMPRODUCT(($F$2:$F6687=F6687)*1)&gt;1,0,1)</f>
        <v>0</v>
      </c>
    </row>
    <row r="6688" spans="1:25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9" t="str">
        <f>VLOOKUP(Таблица1[[#This Row],[Region]],Таблица5[],2,FALSE)</f>
        <v>Kelly Williams</v>
      </c>
      <c r="W6688" s="19" t="str">
        <f>IFERROR(VLOOKUP(Таблица1[[#This Row],[Order ID]],Таблица4[],2,FALSE),"")</f>
        <v/>
      </c>
      <c r="X6688" s="19">
        <f>NOT(IFERROR(VLOOKUP(Таблица1[[#This Row],[Order ID]],Таблица4[],2,FALSE),0))*1</f>
        <v>1</v>
      </c>
      <c r="Y6688" s="19">
        <f>IF(SUMPRODUCT(($F$2:$F6688=F6688)*1)&gt;1,0,1)</f>
        <v>0</v>
      </c>
    </row>
    <row r="6689" spans="1:25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9" t="str">
        <f>VLOOKUP(Таблица1[[#This Row],[Region]],Таблица5[],2,FALSE)</f>
        <v>Anna Andreadi</v>
      </c>
      <c r="W6689" s="19" t="str">
        <f>IFERROR(VLOOKUP(Таблица1[[#This Row],[Order ID]],Таблица4[],2,FALSE),"")</f>
        <v/>
      </c>
      <c r="X6689" s="19">
        <f>NOT(IFERROR(VLOOKUP(Таблица1[[#This Row],[Order ID]],Таблица4[],2,FALSE),0))*1</f>
        <v>1</v>
      </c>
      <c r="Y6689" s="19">
        <f>IF(SUMPRODUCT(($F$2:$F6689=F6689)*1)&gt;1,0,1)</f>
        <v>0</v>
      </c>
    </row>
    <row r="6690" spans="1:25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9" t="str">
        <f>VLOOKUP(Таблица1[[#This Row],[Region]],Таблица5[],2,FALSE)</f>
        <v>Anna Andreadi</v>
      </c>
      <c r="W6690" s="19" t="str">
        <f>IFERROR(VLOOKUP(Таблица1[[#This Row],[Order ID]],Таблица4[],2,FALSE),"")</f>
        <v/>
      </c>
      <c r="X6690" s="19">
        <f>NOT(IFERROR(VLOOKUP(Таблица1[[#This Row],[Order ID]],Таблица4[],2,FALSE),0))*1</f>
        <v>1</v>
      </c>
      <c r="Y6690" s="19">
        <f>IF(SUMPRODUCT(($F$2:$F6690=F6690)*1)&gt;1,0,1)</f>
        <v>0</v>
      </c>
    </row>
    <row r="6691" spans="1:25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9" t="str">
        <f>VLOOKUP(Таблица1[[#This Row],[Region]],Таблица5[],2,FALSE)</f>
        <v>Kelly Williams</v>
      </c>
      <c r="W6691" s="19" t="str">
        <f>IFERROR(VLOOKUP(Таблица1[[#This Row],[Order ID]],Таблица4[],2,FALSE),"")</f>
        <v/>
      </c>
      <c r="X6691" s="19">
        <f>NOT(IFERROR(VLOOKUP(Таблица1[[#This Row],[Order ID]],Таблица4[],2,FALSE),0))*1</f>
        <v>1</v>
      </c>
      <c r="Y6691" s="19">
        <f>IF(SUMPRODUCT(($F$2:$F6691=F6691)*1)&gt;1,0,1)</f>
        <v>0</v>
      </c>
    </row>
    <row r="6692" spans="1:25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9" t="str">
        <f>VLOOKUP(Таблица1[[#This Row],[Region]],Таблица5[],2,FALSE)</f>
        <v>Kelly Williams</v>
      </c>
      <c r="W6692" s="19" t="str">
        <f>IFERROR(VLOOKUP(Таблица1[[#This Row],[Order ID]],Таблица4[],2,FALSE),"")</f>
        <v/>
      </c>
      <c r="X6692" s="19">
        <f>NOT(IFERROR(VLOOKUP(Таблица1[[#This Row],[Order ID]],Таблица4[],2,FALSE),0))*1</f>
        <v>1</v>
      </c>
      <c r="Y6692" s="19">
        <f>IF(SUMPRODUCT(($F$2:$F6692=F6692)*1)&gt;1,0,1)</f>
        <v>0</v>
      </c>
    </row>
    <row r="6693" spans="1:25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9" t="str">
        <f>VLOOKUP(Таблица1[[#This Row],[Region]],Таблица5[],2,FALSE)</f>
        <v>Kelly Williams</v>
      </c>
      <c r="W6693" s="19" t="str">
        <f>IFERROR(VLOOKUP(Таблица1[[#This Row],[Order ID]],Таблица4[],2,FALSE),"")</f>
        <v/>
      </c>
      <c r="X6693" s="19">
        <f>NOT(IFERROR(VLOOKUP(Таблица1[[#This Row],[Order ID]],Таблица4[],2,FALSE),0))*1</f>
        <v>1</v>
      </c>
      <c r="Y6693" s="19">
        <f>IF(SUMPRODUCT(($F$2:$F6693=F6693)*1)&gt;1,0,1)</f>
        <v>0</v>
      </c>
    </row>
    <row r="6694" spans="1:25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9" t="str">
        <f>VLOOKUP(Таблица1[[#This Row],[Region]],Таблица5[],2,FALSE)</f>
        <v>Cassandra Brandow</v>
      </c>
      <c r="W6694" s="19" t="str">
        <f>IFERROR(VLOOKUP(Таблица1[[#This Row],[Order ID]],Таблица4[],2,FALSE),"")</f>
        <v/>
      </c>
      <c r="X6694" s="19">
        <f>NOT(IFERROR(VLOOKUP(Таблица1[[#This Row],[Order ID]],Таблица4[],2,FALSE),0))*1</f>
        <v>1</v>
      </c>
      <c r="Y6694" s="19">
        <f>IF(SUMPRODUCT(($F$2:$F6694=F6694)*1)&gt;1,0,1)</f>
        <v>0</v>
      </c>
    </row>
    <row r="6695" spans="1:25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9" t="str">
        <f>VLOOKUP(Таблица1[[#This Row],[Region]],Таблица5[],2,FALSE)</f>
        <v>Chuck Magee</v>
      </c>
      <c r="W6695" s="19" t="str">
        <f>IFERROR(VLOOKUP(Таблица1[[#This Row],[Order ID]],Таблица4[],2,FALSE),"")</f>
        <v/>
      </c>
      <c r="X6695" s="19">
        <f>NOT(IFERROR(VLOOKUP(Таблица1[[#This Row],[Order ID]],Таблица4[],2,FALSE),0))*1</f>
        <v>1</v>
      </c>
      <c r="Y6695" s="19">
        <f>IF(SUMPRODUCT(($F$2:$F6695=F6695)*1)&gt;1,0,1)</f>
        <v>0</v>
      </c>
    </row>
    <row r="6696" spans="1:25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9" t="str">
        <f>VLOOKUP(Таблица1[[#This Row],[Region]],Таблица5[],2,FALSE)</f>
        <v>Kelly Williams</v>
      </c>
      <c r="W6696" s="19" t="str">
        <f>IFERROR(VLOOKUP(Таблица1[[#This Row],[Order ID]],Таблица4[],2,FALSE),"")</f>
        <v/>
      </c>
      <c r="X6696" s="19">
        <f>NOT(IFERROR(VLOOKUP(Таблица1[[#This Row],[Order ID]],Таблица4[],2,FALSE),0))*1</f>
        <v>1</v>
      </c>
      <c r="Y6696" s="19">
        <f>IF(SUMPRODUCT(($F$2:$F6696=F6696)*1)&gt;1,0,1)</f>
        <v>0</v>
      </c>
    </row>
    <row r="6697" spans="1:25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9" t="str">
        <f>VLOOKUP(Таблица1[[#This Row],[Region]],Таблица5[],2,FALSE)</f>
        <v>Chuck Magee</v>
      </c>
      <c r="W6697" s="19" t="str">
        <f>IFERROR(VLOOKUP(Таблица1[[#This Row],[Order ID]],Таблица4[],2,FALSE),"")</f>
        <v/>
      </c>
      <c r="X6697" s="19">
        <f>NOT(IFERROR(VLOOKUP(Таблица1[[#This Row],[Order ID]],Таблица4[],2,FALSE),0))*1</f>
        <v>1</v>
      </c>
      <c r="Y6697" s="19">
        <f>IF(SUMPRODUCT(($F$2:$F6697=F6697)*1)&gt;1,0,1)</f>
        <v>0</v>
      </c>
    </row>
    <row r="6698" spans="1:25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9" t="str">
        <f>VLOOKUP(Таблица1[[#This Row],[Region]],Таблица5[],2,FALSE)</f>
        <v>Chuck Magee</v>
      </c>
      <c r="W6698" s="19" t="str">
        <f>IFERROR(VLOOKUP(Таблица1[[#This Row],[Order ID]],Таблица4[],2,FALSE),"")</f>
        <v/>
      </c>
      <c r="X6698" s="19">
        <f>NOT(IFERROR(VLOOKUP(Таблица1[[#This Row],[Order ID]],Таблица4[],2,FALSE),0))*1</f>
        <v>1</v>
      </c>
      <c r="Y6698" s="19">
        <f>IF(SUMPRODUCT(($F$2:$F6698=F6698)*1)&gt;1,0,1)</f>
        <v>0</v>
      </c>
    </row>
    <row r="6699" spans="1:25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9" t="str">
        <f>VLOOKUP(Таблица1[[#This Row],[Region]],Таблица5[],2,FALSE)</f>
        <v>Chuck Magee</v>
      </c>
      <c r="W6699" s="19" t="str">
        <f>IFERROR(VLOOKUP(Таблица1[[#This Row],[Order ID]],Таблица4[],2,FALSE),"")</f>
        <v/>
      </c>
      <c r="X6699" s="19">
        <f>NOT(IFERROR(VLOOKUP(Таблица1[[#This Row],[Order ID]],Таблица4[],2,FALSE),0))*1</f>
        <v>1</v>
      </c>
      <c r="Y6699" s="19">
        <f>IF(SUMPRODUCT(($F$2:$F6699=F6699)*1)&gt;1,0,1)</f>
        <v>0</v>
      </c>
    </row>
    <row r="6700" spans="1:25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9" t="str">
        <f>VLOOKUP(Таблица1[[#This Row],[Region]],Таблица5[],2,FALSE)</f>
        <v>Anna Andreadi</v>
      </c>
      <c r="W6700" s="19" t="str">
        <f>IFERROR(VLOOKUP(Таблица1[[#This Row],[Order ID]],Таблица4[],2,FALSE),"")</f>
        <v/>
      </c>
      <c r="X6700" s="19">
        <f>NOT(IFERROR(VLOOKUP(Таблица1[[#This Row],[Order ID]],Таблица4[],2,FALSE),0))*1</f>
        <v>1</v>
      </c>
      <c r="Y6700" s="19">
        <f>IF(SUMPRODUCT(($F$2:$F6700=F6700)*1)&gt;1,0,1)</f>
        <v>0</v>
      </c>
    </row>
    <row r="6701" spans="1:25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9" t="str">
        <f>VLOOKUP(Таблица1[[#This Row],[Region]],Таблица5[],2,FALSE)</f>
        <v>Anna Andreadi</v>
      </c>
      <c r="W6701" s="19" t="str">
        <f>IFERROR(VLOOKUP(Таблица1[[#This Row],[Order ID]],Таблица4[],2,FALSE),"")</f>
        <v/>
      </c>
      <c r="X6701" s="19">
        <f>NOT(IFERROR(VLOOKUP(Таблица1[[#This Row],[Order ID]],Таблица4[],2,FALSE),0))*1</f>
        <v>1</v>
      </c>
      <c r="Y6701" s="19">
        <f>IF(SUMPRODUCT(($F$2:$F6701=F6701)*1)&gt;1,0,1)</f>
        <v>0</v>
      </c>
    </row>
    <row r="6702" spans="1:25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9" t="str">
        <f>VLOOKUP(Таблица1[[#This Row],[Region]],Таблица5[],2,FALSE)</f>
        <v>Anna Andreadi</v>
      </c>
      <c r="W6702" s="19" t="str">
        <f>IFERROR(VLOOKUP(Таблица1[[#This Row],[Order ID]],Таблица4[],2,FALSE),"")</f>
        <v/>
      </c>
      <c r="X6702" s="19">
        <f>NOT(IFERROR(VLOOKUP(Таблица1[[#This Row],[Order ID]],Таблица4[],2,FALSE),0))*1</f>
        <v>1</v>
      </c>
      <c r="Y6702" s="19">
        <f>IF(SUMPRODUCT(($F$2:$F6702=F6702)*1)&gt;1,0,1)</f>
        <v>0</v>
      </c>
    </row>
    <row r="6703" spans="1:25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9" t="str">
        <f>VLOOKUP(Таблица1[[#This Row],[Region]],Таблица5[],2,FALSE)</f>
        <v>Cassandra Brandow</v>
      </c>
      <c r="W6703" s="19" t="str">
        <f>IFERROR(VLOOKUP(Таблица1[[#This Row],[Order ID]],Таблица4[],2,FALSE),"")</f>
        <v/>
      </c>
      <c r="X6703" s="19">
        <f>NOT(IFERROR(VLOOKUP(Таблица1[[#This Row],[Order ID]],Таблица4[],2,FALSE),0))*1</f>
        <v>1</v>
      </c>
      <c r="Y6703" s="19">
        <f>IF(SUMPRODUCT(($F$2:$F6703=F6703)*1)&gt;1,0,1)</f>
        <v>0</v>
      </c>
    </row>
    <row r="6704" spans="1:25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9" t="str">
        <f>VLOOKUP(Таблица1[[#This Row],[Region]],Таблица5[],2,FALSE)</f>
        <v>Cassandra Brandow</v>
      </c>
      <c r="W6704" s="19" t="str">
        <f>IFERROR(VLOOKUP(Таблица1[[#This Row],[Order ID]],Таблица4[],2,FALSE),"")</f>
        <v/>
      </c>
      <c r="X6704" s="19">
        <f>NOT(IFERROR(VLOOKUP(Таблица1[[#This Row],[Order ID]],Таблица4[],2,FALSE),0))*1</f>
        <v>1</v>
      </c>
      <c r="Y6704" s="19">
        <f>IF(SUMPRODUCT(($F$2:$F6704=F6704)*1)&gt;1,0,1)</f>
        <v>0</v>
      </c>
    </row>
    <row r="6705" spans="1:25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9" t="str">
        <f>VLOOKUP(Таблица1[[#This Row],[Region]],Таблица5[],2,FALSE)</f>
        <v>Anna Andreadi</v>
      </c>
      <c r="W6705" s="19" t="str">
        <f>IFERROR(VLOOKUP(Таблица1[[#This Row],[Order ID]],Таблица4[],2,FALSE),"")</f>
        <v/>
      </c>
      <c r="X6705" s="19">
        <f>NOT(IFERROR(VLOOKUP(Таблица1[[#This Row],[Order ID]],Таблица4[],2,FALSE),0))*1</f>
        <v>1</v>
      </c>
      <c r="Y6705" s="19">
        <f>IF(SUMPRODUCT(($F$2:$F6705=F6705)*1)&gt;1,0,1)</f>
        <v>0</v>
      </c>
    </row>
    <row r="6706" spans="1:25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9" t="str">
        <f>VLOOKUP(Таблица1[[#This Row],[Region]],Таблица5[],2,FALSE)</f>
        <v>Anna Andreadi</v>
      </c>
      <c r="W6706" s="19" t="str">
        <f>IFERROR(VLOOKUP(Таблица1[[#This Row],[Order ID]],Таблица4[],2,FALSE),"")</f>
        <v/>
      </c>
      <c r="X6706" s="19">
        <f>NOT(IFERROR(VLOOKUP(Таблица1[[#This Row],[Order ID]],Таблица4[],2,FALSE),0))*1</f>
        <v>1</v>
      </c>
      <c r="Y6706" s="19">
        <f>IF(SUMPRODUCT(($F$2:$F6706=F6706)*1)&gt;1,0,1)</f>
        <v>0</v>
      </c>
    </row>
    <row r="6707" spans="1:25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9" t="str">
        <f>VLOOKUP(Таблица1[[#This Row],[Region]],Таблица5[],2,FALSE)</f>
        <v>Anna Andreadi</v>
      </c>
      <c r="W6707" s="19" t="str">
        <f>IFERROR(VLOOKUP(Таблица1[[#This Row],[Order ID]],Таблица4[],2,FALSE),"")</f>
        <v/>
      </c>
      <c r="X6707" s="19">
        <f>NOT(IFERROR(VLOOKUP(Таблица1[[#This Row],[Order ID]],Таблица4[],2,FALSE),0))*1</f>
        <v>1</v>
      </c>
      <c r="Y6707" s="19">
        <f>IF(SUMPRODUCT(($F$2:$F6707=F6707)*1)&gt;1,0,1)</f>
        <v>0</v>
      </c>
    </row>
    <row r="6708" spans="1:25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9" t="str">
        <f>VLOOKUP(Таблица1[[#This Row],[Region]],Таблица5[],2,FALSE)</f>
        <v>Cassandra Brandow</v>
      </c>
      <c r="W6708" s="19" t="str">
        <f>IFERROR(VLOOKUP(Таблица1[[#This Row],[Order ID]],Таблица4[],2,FALSE),"")</f>
        <v/>
      </c>
      <c r="X6708" s="19">
        <f>NOT(IFERROR(VLOOKUP(Таблица1[[#This Row],[Order ID]],Таблица4[],2,FALSE),0))*1</f>
        <v>1</v>
      </c>
      <c r="Y6708" s="19">
        <f>IF(SUMPRODUCT(($F$2:$F6708=F6708)*1)&gt;1,0,1)</f>
        <v>0</v>
      </c>
    </row>
    <row r="6709" spans="1:25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9" t="str">
        <f>VLOOKUP(Таблица1[[#This Row],[Region]],Таблица5[],2,FALSE)</f>
        <v>Chuck Magee</v>
      </c>
      <c r="W6709" s="19" t="str">
        <f>IFERROR(VLOOKUP(Таблица1[[#This Row],[Order ID]],Таблица4[],2,FALSE),"")</f>
        <v/>
      </c>
      <c r="X6709" s="19">
        <f>NOT(IFERROR(VLOOKUP(Таблица1[[#This Row],[Order ID]],Таблица4[],2,FALSE),0))*1</f>
        <v>1</v>
      </c>
      <c r="Y6709" s="19">
        <f>IF(SUMPRODUCT(($F$2:$F6709=F6709)*1)&gt;1,0,1)</f>
        <v>0</v>
      </c>
    </row>
    <row r="6710" spans="1:25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9" t="str">
        <f>VLOOKUP(Таблица1[[#This Row],[Region]],Таблица5[],2,FALSE)</f>
        <v>Anna Andreadi</v>
      </c>
      <c r="W6710" s="19" t="str">
        <f>IFERROR(VLOOKUP(Таблица1[[#This Row],[Order ID]],Таблица4[],2,FALSE),"")</f>
        <v/>
      </c>
      <c r="X6710" s="19">
        <f>NOT(IFERROR(VLOOKUP(Таблица1[[#This Row],[Order ID]],Таблица4[],2,FALSE),0))*1</f>
        <v>1</v>
      </c>
      <c r="Y6710" s="19">
        <f>IF(SUMPRODUCT(($F$2:$F6710=F6710)*1)&gt;1,0,1)</f>
        <v>0</v>
      </c>
    </row>
    <row r="6711" spans="1:25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9" t="str">
        <f>VLOOKUP(Таблица1[[#This Row],[Region]],Таблица5[],2,FALSE)</f>
        <v>Anna Andreadi</v>
      </c>
      <c r="W6711" s="19" t="str">
        <f>IFERROR(VLOOKUP(Таблица1[[#This Row],[Order ID]],Таблица4[],2,FALSE),"")</f>
        <v/>
      </c>
      <c r="X6711" s="19">
        <f>NOT(IFERROR(VLOOKUP(Таблица1[[#This Row],[Order ID]],Таблица4[],2,FALSE),0))*1</f>
        <v>1</v>
      </c>
      <c r="Y6711" s="19">
        <f>IF(SUMPRODUCT(($F$2:$F6711=F6711)*1)&gt;1,0,1)</f>
        <v>0</v>
      </c>
    </row>
    <row r="6712" spans="1:25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9" t="str">
        <f>VLOOKUP(Таблица1[[#This Row],[Region]],Таблица5[],2,FALSE)</f>
        <v>Anna Andreadi</v>
      </c>
      <c r="W6712" s="19" t="str">
        <f>IFERROR(VLOOKUP(Таблица1[[#This Row],[Order ID]],Таблица4[],2,FALSE),"")</f>
        <v/>
      </c>
      <c r="X6712" s="19">
        <f>NOT(IFERROR(VLOOKUP(Таблица1[[#This Row],[Order ID]],Таблица4[],2,FALSE),0))*1</f>
        <v>1</v>
      </c>
      <c r="Y6712" s="19">
        <f>IF(SUMPRODUCT(($F$2:$F6712=F6712)*1)&gt;1,0,1)</f>
        <v>0</v>
      </c>
    </row>
    <row r="6713" spans="1:25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9" t="str">
        <f>VLOOKUP(Таблица1[[#This Row],[Region]],Таблица5[],2,FALSE)</f>
        <v>Chuck Magee</v>
      </c>
      <c r="W6713" s="19" t="str">
        <f>IFERROR(VLOOKUP(Таблица1[[#This Row],[Order ID]],Таблица4[],2,FALSE),"")</f>
        <v/>
      </c>
      <c r="X6713" s="19">
        <f>NOT(IFERROR(VLOOKUP(Таблица1[[#This Row],[Order ID]],Таблица4[],2,FALSE),0))*1</f>
        <v>1</v>
      </c>
      <c r="Y6713" s="19">
        <f>IF(SUMPRODUCT(($F$2:$F6713=F6713)*1)&gt;1,0,1)</f>
        <v>0</v>
      </c>
    </row>
    <row r="6714" spans="1:25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9" t="str">
        <f>VLOOKUP(Таблица1[[#This Row],[Region]],Таблица5[],2,FALSE)</f>
        <v>Kelly Williams</v>
      </c>
      <c r="W6714" s="19" t="str">
        <f>IFERROR(VLOOKUP(Таблица1[[#This Row],[Order ID]],Таблица4[],2,FALSE),"")</f>
        <v/>
      </c>
      <c r="X6714" s="19">
        <f>NOT(IFERROR(VLOOKUP(Таблица1[[#This Row],[Order ID]],Таблица4[],2,FALSE),0))*1</f>
        <v>1</v>
      </c>
      <c r="Y6714" s="19">
        <f>IF(SUMPRODUCT(($F$2:$F6714=F6714)*1)&gt;1,0,1)</f>
        <v>0</v>
      </c>
    </row>
    <row r="6715" spans="1:25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9" t="str">
        <f>VLOOKUP(Таблица1[[#This Row],[Region]],Таблица5[],2,FALSE)</f>
        <v>Kelly Williams</v>
      </c>
      <c r="W6715" s="19" t="str">
        <f>IFERROR(VLOOKUP(Таблица1[[#This Row],[Order ID]],Таблица4[],2,FALSE),"")</f>
        <v/>
      </c>
      <c r="X6715" s="19">
        <f>NOT(IFERROR(VLOOKUP(Таблица1[[#This Row],[Order ID]],Таблица4[],2,FALSE),0))*1</f>
        <v>1</v>
      </c>
      <c r="Y6715" s="19">
        <f>IF(SUMPRODUCT(($F$2:$F6715=F6715)*1)&gt;1,0,1)</f>
        <v>0</v>
      </c>
    </row>
    <row r="6716" spans="1:25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9" t="str">
        <f>VLOOKUP(Таблица1[[#This Row],[Region]],Таблица5[],2,FALSE)</f>
        <v>Kelly Williams</v>
      </c>
      <c r="W6716" s="19" t="str">
        <f>IFERROR(VLOOKUP(Таблица1[[#This Row],[Order ID]],Таблица4[],2,FALSE),"")</f>
        <v/>
      </c>
      <c r="X6716" s="19">
        <f>NOT(IFERROR(VLOOKUP(Таблица1[[#This Row],[Order ID]],Таблица4[],2,FALSE),0))*1</f>
        <v>1</v>
      </c>
      <c r="Y6716" s="19">
        <f>IF(SUMPRODUCT(($F$2:$F6716=F6716)*1)&gt;1,0,1)</f>
        <v>0</v>
      </c>
    </row>
    <row r="6717" spans="1:25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9" t="str">
        <f>VLOOKUP(Таблица1[[#This Row],[Region]],Таблица5[],2,FALSE)</f>
        <v>Kelly Williams</v>
      </c>
      <c r="W6717" s="19" t="str">
        <f>IFERROR(VLOOKUP(Таблица1[[#This Row],[Order ID]],Таблица4[],2,FALSE),"")</f>
        <v/>
      </c>
      <c r="X6717" s="19">
        <f>NOT(IFERROR(VLOOKUP(Таблица1[[#This Row],[Order ID]],Таблица4[],2,FALSE),0))*1</f>
        <v>1</v>
      </c>
      <c r="Y6717" s="19">
        <f>IF(SUMPRODUCT(($F$2:$F6717=F6717)*1)&gt;1,0,1)</f>
        <v>0</v>
      </c>
    </row>
    <row r="6718" spans="1:25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9" t="str">
        <f>VLOOKUP(Таблица1[[#This Row],[Region]],Таблица5[],2,FALSE)</f>
        <v>Cassandra Brandow</v>
      </c>
      <c r="W6718" s="19" t="str">
        <f>IFERROR(VLOOKUP(Таблица1[[#This Row],[Order ID]],Таблица4[],2,FALSE),"")</f>
        <v/>
      </c>
      <c r="X6718" s="19">
        <f>NOT(IFERROR(VLOOKUP(Таблица1[[#This Row],[Order ID]],Таблица4[],2,FALSE),0))*1</f>
        <v>1</v>
      </c>
      <c r="Y6718" s="19">
        <f>IF(SUMPRODUCT(($F$2:$F6718=F6718)*1)&gt;1,0,1)</f>
        <v>0</v>
      </c>
    </row>
    <row r="6719" spans="1:25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9" t="str">
        <f>VLOOKUP(Таблица1[[#This Row],[Region]],Таблица5[],2,FALSE)</f>
        <v>Cassandra Brandow</v>
      </c>
      <c r="W6719" s="19" t="str">
        <f>IFERROR(VLOOKUP(Таблица1[[#This Row],[Order ID]],Таблица4[],2,FALSE),"")</f>
        <v/>
      </c>
      <c r="X6719" s="19">
        <f>NOT(IFERROR(VLOOKUP(Таблица1[[#This Row],[Order ID]],Таблица4[],2,FALSE),0))*1</f>
        <v>1</v>
      </c>
      <c r="Y6719" s="19">
        <f>IF(SUMPRODUCT(($F$2:$F6719=F6719)*1)&gt;1,0,1)</f>
        <v>0</v>
      </c>
    </row>
    <row r="6720" spans="1:25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9" t="str">
        <f>VLOOKUP(Таблица1[[#This Row],[Region]],Таблица5[],2,FALSE)</f>
        <v>Cassandra Brandow</v>
      </c>
      <c r="W6720" s="19" t="str">
        <f>IFERROR(VLOOKUP(Таблица1[[#This Row],[Order ID]],Таблица4[],2,FALSE),"")</f>
        <v/>
      </c>
      <c r="X6720" s="19">
        <f>NOT(IFERROR(VLOOKUP(Таблица1[[#This Row],[Order ID]],Таблица4[],2,FALSE),0))*1</f>
        <v>1</v>
      </c>
      <c r="Y6720" s="19">
        <f>IF(SUMPRODUCT(($F$2:$F6720=F6720)*1)&gt;1,0,1)</f>
        <v>0</v>
      </c>
    </row>
    <row r="6721" spans="1:25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9" t="str">
        <f>VLOOKUP(Таблица1[[#This Row],[Region]],Таблица5[],2,FALSE)</f>
        <v>Cassandra Brandow</v>
      </c>
      <c r="W6721" s="19" t="str">
        <f>IFERROR(VLOOKUP(Таблица1[[#This Row],[Order ID]],Таблица4[],2,FALSE),"")</f>
        <v/>
      </c>
      <c r="X6721" s="19">
        <f>NOT(IFERROR(VLOOKUP(Таблица1[[#This Row],[Order ID]],Таблица4[],2,FALSE),0))*1</f>
        <v>1</v>
      </c>
      <c r="Y6721" s="19">
        <f>IF(SUMPRODUCT(($F$2:$F6721=F6721)*1)&gt;1,0,1)</f>
        <v>0</v>
      </c>
    </row>
    <row r="6722" spans="1:25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9" t="str">
        <f>VLOOKUP(Таблица1[[#This Row],[Region]],Таблица5[],2,FALSE)</f>
        <v>Anna Andreadi</v>
      </c>
      <c r="W6722" s="19" t="str">
        <f>IFERROR(VLOOKUP(Таблица1[[#This Row],[Order ID]],Таблица4[],2,FALSE),"")</f>
        <v/>
      </c>
      <c r="X6722" s="19">
        <f>NOT(IFERROR(VLOOKUP(Таблица1[[#This Row],[Order ID]],Таблица4[],2,FALSE),0))*1</f>
        <v>1</v>
      </c>
      <c r="Y6722" s="19">
        <f>IF(SUMPRODUCT(($F$2:$F6722=F6722)*1)&gt;1,0,1)</f>
        <v>0</v>
      </c>
    </row>
    <row r="6723" spans="1:25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9" t="str">
        <f>VLOOKUP(Таблица1[[#This Row],[Region]],Таблица5[],2,FALSE)</f>
        <v>Anna Andreadi</v>
      </c>
      <c r="W6723" s="19" t="str">
        <f>IFERROR(VLOOKUP(Таблица1[[#This Row],[Order ID]],Таблица4[],2,FALSE),"")</f>
        <v/>
      </c>
      <c r="X6723" s="19">
        <f>NOT(IFERROR(VLOOKUP(Таблица1[[#This Row],[Order ID]],Таблица4[],2,FALSE),0))*1</f>
        <v>1</v>
      </c>
      <c r="Y6723" s="19">
        <f>IF(SUMPRODUCT(($F$2:$F6723=F6723)*1)&gt;1,0,1)</f>
        <v>0</v>
      </c>
    </row>
    <row r="6724" spans="1:25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9" t="str">
        <f>VLOOKUP(Таблица1[[#This Row],[Region]],Таблица5[],2,FALSE)</f>
        <v>Anna Andreadi</v>
      </c>
      <c r="W6724" s="19" t="str">
        <f>IFERROR(VLOOKUP(Таблица1[[#This Row],[Order ID]],Таблица4[],2,FALSE),"")</f>
        <v/>
      </c>
      <c r="X6724" s="19">
        <f>NOT(IFERROR(VLOOKUP(Таблица1[[#This Row],[Order ID]],Таблица4[],2,FALSE),0))*1</f>
        <v>1</v>
      </c>
      <c r="Y6724" s="19">
        <f>IF(SUMPRODUCT(($F$2:$F6724=F6724)*1)&gt;1,0,1)</f>
        <v>0</v>
      </c>
    </row>
    <row r="6725" spans="1:25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9" t="str">
        <f>VLOOKUP(Таблица1[[#This Row],[Region]],Таблица5[],2,FALSE)</f>
        <v>Chuck Magee</v>
      </c>
      <c r="W6725" s="19" t="str">
        <f>IFERROR(VLOOKUP(Таблица1[[#This Row],[Order ID]],Таблица4[],2,FALSE),"")</f>
        <v/>
      </c>
      <c r="X6725" s="19">
        <f>NOT(IFERROR(VLOOKUP(Таблица1[[#This Row],[Order ID]],Таблица4[],2,FALSE),0))*1</f>
        <v>1</v>
      </c>
      <c r="Y6725" s="19">
        <f>IF(SUMPRODUCT(($F$2:$F6725=F6725)*1)&gt;1,0,1)</f>
        <v>0</v>
      </c>
    </row>
    <row r="6726" spans="1:25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9" t="str">
        <f>VLOOKUP(Таблица1[[#This Row],[Region]],Таблица5[],2,FALSE)</f>
        <v>Anna Andreadi</v>
      </c>
      <c r="W6726" s="19" t="str">
        <f>IFERROR(VLOOKUP(Таблица1[[#This Row],[Order ID]],Таблица4[],2,FALSE),"")</f>
        <v/>
      </c>
      <c r="X6726" s="19">
        <f>NOT(IFERROR(VLOOKUP(Таблица1[[#This Row],[Order ID]],Таблица4[],2,FALSE),0))*1</f>
        <v>1</v>
      </c>
      <c r="Y6726" s="19">
        <f>IF(SUMPRODUCT(($F$2:$F6726=F6726)*1)&gt;1,0,1)</f>
        <v>0</v>
      </c>
    </row>
    <row r="6727" spans="1:25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9" t="str">
        <f>VLOOKUP(Таблица1[[#This Row],[Region]],Таблица5[],2,FALSE)</f>
        <v>Anna Andreadi</v>
      </c>
      <c r="W6727" s="19" t="str">
        <f>IFERROR(VLOOKUP(Таблица1[[#This Row],[Order ID]],Таблица4[],2,FALSE),"")</f>
        <v/>
      </c>
      <c r="X6727" s="19">
        <f>NOT(IFERROR(VLOOKUP(Таблица1[[#This Row],[Order ID]],Таблица4[],2,FALSE),0))*1</f>
        <v>1</v>
      </c>
      <c r="Y6727" s="19">
        <f>IF(SUMPRODUCT(($F$2:$F6727=F6727)*1)&gt;1,0,1)</f>
        <v>0</v>
      </c>
    </row>
    <row r="6728" spans="1:25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9" t="str">
        <f>VLOOKUP(Таблица1[[#This Row],[Region]],Таблица5[],2,FALSE)</f>
        <v>Anna Andreadi</v>
      </c>
      <c r="W6728" s="19" t="str">
        <f>IFERROR(VLOOKUP(Таблица1[[#This Row],[Order ID]],Таблица4[],2,FALSE),"")</f>
        <v/>
      </c>
      <c r="X6728" s="19">
        <f>NOT(IFERROR(VLOOKUP(Таблица1[[#This Row],[Order ID]],Таблица4[],2,FALSE),0))*1</f>
        <v>1</v>
      </c>
      <c r="Y6728" s="19">
        <f>IF(SUMPRODUCT(($F$2:$F6728=F6728)*1)&gt;1,0,1)</f>
        <v>0</v>
      </c>
    </row>
    <row r="6729" spans="1:25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9" t="str">
        <f>VLOOKUP(Таблица1[[#This Row],[Region]],Таблица5[],2,FALSE)</f>
        <v>Kelly Williams</v>
      </c>
      <c r="W6729" s="19" t="str">
        <f>IFERROR(VLOOKUP(Таблица1[[#This Row],[Order ID]],Таблица4[],2,FALSE),"")</f>
        <v/>
      </c>
      <c r="X6729" s="19">
        <f>NOT(IFERROR(VLOOKUP(Таблица1[[#This Row],[Order ID]],Таблица4[],2,FALSE),0))*1</f>
        <v>1</v>
      </c>
      <c r="Y6729" s="19">
        <f>IF(SUMPRODUCT(($F$2:$F6729=F6729)*1)&gt;1,0,1)</f>
        <v>0</v>
      </c>
    </row>
    <row r="6730" spans="1:25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9" t="str">
        <f>VLOOKUP(Таблица1[[#This Row],[Region]],Таблица5[],2,FALSE)</f>
        <v>Cassandra Brandow</v>
      </c>
      <c r="W6730" s="19" t="str">
        <f>IFERROR(VLOOKUP(Таблица1[[#This Row],[Order ID]],Таблица4[],2,FALSE),"")</f>
        <v/>
      </c>
      <c r="X6730" s="19">
        <f>NOT(IFERROR(VLOOKUP(Таблица1[[#This Row],[Order ID]],Таблица4[],2,FALSE),0))*1</f>
        <v>1</v>
      </c>
      <c r="Y6730" s="19">
        <f>IF(SUMPRODUCT(($F$2:$F6730=F6730)*1)&gt;1,0,1)</f>
        <v>0</v>
      </c>
    </row>
    <row r="6731" spans="1:25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9" t="str">
        <f>VLOOKUP(Таблица1[[#This Row],[Region]],Таблица5[],2,FALSE)</f>
        <v>Cassandra Brandow</v>
      </c>
      <c r="W6731" s="19" t="str">
        <f>IFERROR(VLOOKUP(Таблица1[[#This Row],[Order ID]],Таблица4[],2,FALSE),"")</f>
        <v/>
      </c>
      <c r="X6731" s="19">
        <f>NOT(IFERROR(VLOOKUP(Таблица1[[#This Row],[Order ID]],Таблица4[],2,FALSE),0))*1</f>
        <v>1</v>
      </c>
      <c r="Y6731" s="19">
        <f>IF(SUMPRODUCT(($F$2:$F6731=F6731)*1)&gt;1,0,1)</f>
        <v>0</v>
      </c>
    </row>
    <row r="6732" spans="1:25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9" t="str">
        <f>VLOOKUP(Таблица1[[#This Row],[Region]],Таблица5[],2,FALSE)</f>
        <v>Cassandra Brandow</v>
      </c>
      <c r="W6732" s="19" t="str">
        <f>IFERROR(VLOOKUP(Таблица1[[#This Row],[Order ID]],Таблица4[],2,FALSE),"")</f>
        <v/>
      </c>
      <c r="X6732" s="19">
        <f>NOT(IFERROR(VLOOKUP(Таблица1[[#This Row],[Order ID]],Таблица4[],2,FALSE),0))*1</f>
        <v>1</v>
      </c>
      <c r="Y6732" s="19">
        <f>IF(SUMPRODUCT(($F$2:$F6732=F6732)*1)&gt;1,0,1)</f>
        <v>0</v>
      </c>
    </row>
    <row r="6733" spans="1:25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9" t="str">
        <f>VLOOKUP(Таблица1[[#This Row],[Region]],Таблица5[],2,FALSE)</f>
        <v>Cassandra Brandow</v>
      </c>
      <c r="W6733" s="19" t="str">
        <f>IFERROR(VLOOKUP(Таблица1[[#This Row],[Order ID]],Таблица4[],2,FALSE),"")</f>
        <v/>
      </c>
      <c r="X6733" s="19">
        <f>NOT(IFERROR(VLOOKUP(Таблица1[[#This Row],[Order ID]],Таблица4[],2,FALSE),0))*1</f>
        <v>1</v>
      </c>
      <c r="Y6733" s="19">
        <f>IF(SUMPRODUCT(($F$2:$F6733=F6733)*1)&gt;1,0,1)</f>
        <v>0</v>
      </c>
    </row>
    <row r="6734" spans="1:25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9" t="str">
        <f>VLOOKUP(Таблица1[[#This Row],[Region]],Таблица5[],2,FALSE)</f>
        <v>Anna Andreadi</v>
      </c>
      <c r="W6734" s="19" t="str">
        <f>IFERROR(VLOOKUP(Таблица1[[#This Row],[Order ID]],Таблица4[],2,FALSE),"")</f>
        <v/>
      </c>
      <c r="X6734" s="19">
        <f>NOT(IFERROR(VLOOKUP(Таблица1[[#This Row],[Order ID]],Таблица4[],2,FALSE),0))*1</f>
        <v>1</v>
      </c>
      <c r="Y6734" s="19">
        <f>IF(SUMPRODUCT(($F$2:$F6734=F6734)*1)&gt;1,0,1)</f>
        <v>0</v>
      </c>
    </row>
    <row r="6735" spans="1:25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9" t="str">
        <f>VLOOKUP(Таблица1[[#This Row],[Region]],Таблица5[],2,FALSE)</f>
        <v>Anna Andreadi</v>
      </c>
      <c r="W6735" s="19" t="str">
        <f>IFERROR(VLOOKUP(Таблица1[[#This Row],[Order ID]],Таблица4[],2,FALSE),"")</f>
        <v/>
      </c>
      <c r="X6735" s="19">
        <f>NOT(IFERROR(VLOOKUP(Таблица1[[#This Row],[Order ID]],Таблица4[],2,FALSE),0))*1</f>
        <v>1</v>
      </c>
      <c r="Y6735" s="19">
        <f>IF(SUMPRODUCT(($F$2:$F6735=F6735)*1)&gt;1,0,1)</f>
        <v>0</v>
      </c>
    </row>
    <row r="6736" spans="1:25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9" t="str">
        <f>VLOOKUP(Таблица1[[#This Row],[Region]],Таблица5[],2,FALSE)</f>
        <v>Cassandra Brandow</v>
      </c>
      <c r="W6736" s="19" t="str">
        <f>IFERROR(VLOOKUP(Таблица1[[#This Row],[Order ID]],Таблица4[],2,FALSE),"")</f>
        <v/>
      </c>
      <c r="X6736" s="19">
        <f>NOT(IFERROR(VLOOKUP(Таблица1[[#This Row],[Order ID]],Таблица4[],2,FALSE),0))*1</f>
        <v>1</v>
      </c>
      <c r="Y6736" s="19">
        <f>IF(SUMPRODUCT(($F$2:$F6736=F6736)*1)&gt;1,0,1)</f>
        <v>0</v>
      </c>
    </row>
    <row r="6737" spans="1:25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9" t="str">
        <f>VLOOKUP(Таблица1[[#This Row],[Region]],Таблица5[],2,FALSE)</f>
        <v>Anna Andreadi</v>
      </c>
      <c r="W6737" s="19" t="str">
        <f>IFERROR(VLOOKUP(Таблица1[[#This Row],[Order ID]],Таблица4[],2,FALSE),"")</f>
        <v/>
      </c>
      <c r="X6737" s="19">
        <f>NOT(IFERROR(VLOOKUP(Таблица1[[#This Row],[Order ID]],Таблица4[],2,FALSE),0))*1</f>
        <v>1</v>
      </c>
      <c r="Y6737" s="19">
        <f>IF(SUMPRODUCT(($F$2:$F6737=F6737)*1)&gt;1,0,1)</f>
        <v>0</v>
      </c>
    </row>
    <row r="6738" spans="1:25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9" t="str">
        <f>VLOOKUP(Таблица1[[#This Row],[Region]],Таблица5[],2,FALSE)</f>
        <v>Anna Andreadi</v>
      </c>
      <c r="W6738" s="19" t="str">
        <f>IFERROR(VLOOKUP(Таблица1[[#This Row],[Order ID]],Таблица4[],2,FALSE),"")</f>
        <v/>
      </c>
      <c r="X6738" s="19">
        <f>NOT(IFERROR(VLOOKUP(Таблица1[[#This Row],[Order ID]],Таблица4[],2,FALSE),0))*1</f>
        <v>1</v>
      </c>
      <c r="Y6738" s="19">
        <f>IF(SUMPRODUCT(($F$2:$F6738=F6738)*1)&gt;1,0,1)</f>
        <v>0</v>
      </c>
    </row>
    <row r="6739" spans="1:25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9" t="str">
        <f>VLOOKUP(Таблица1[[#This Row],[Region]],Таблица5[],2,FALSE)</f>
        <v>Anna Andreadi</v>
      </c>
      <c r="W6739" s="19" t="str">
        <f>IFERROR(VLOOKUP(Таблица1[[#This Row],[Order ID]],Таблица4[],2,FALSE),"")</f>
        <v/>
      </c>
      <c r="X6739" s="19">
        <f>NOT(IFERROR(VLOOKUP(Таблица1[[#This Row],[Order ID]],Таблица4[],2,FALSE),0))*1</f>
        <v>1</v>
      </c>
      <c r="Y6739" s="19">
        <f>IF(SUMPRODUCT(($F$2:$F6739=F6739)*1)&gt;1,0,1)</f>
        <v>0</v>
      </c>
    </row>
    <row r="6740" spans="1:25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9" t="str">
        <f>VLOOKUP(Таблица1[[#This Row],[Region]],Таблица5[],2,FALSE)</f>
        <v>Anna Andreadi</v>
      </c>
      <c r="W6740" s="19" t="str">
        <f>IFERROR(VLOOKUP(Таблица1[[#This Row],[Order ID]],Таблица4[],2,FALSE),"")</f>
        <v/>
      </c>
      <c r="X6740" s="19">
        <f>NOT(IFERROR(VLOOKUP(Таблица1[[#This Row],[Order ID]],Таблица4[],2,FALSE),0))*1</f>
        <v>1</v>
      </c>
      <c r="Y6740" s="19">
        <f>IF(SUMPRODUCT(($F$2:$F6740=F6740)*1)&gt;1,0,1)</f>
        <v>0</v>
      </c>
    </row>
    <row r="6741" spans="1:25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9" t="str">
        <f>VLOOKUP(Таблица1[[#This Row],[Region]],Таблица5[],2,FALSE)</f>
        <v>Kelly Williams</v>
      </c>
      <c r="W6741" s="19" t="str">
        <f>IFERROR(VLOOKUP(Таблица1[[#This Row],[Order ID]],Таблица4[],2,FALSE),"")</f>
        <v/>
      </c>
      <c r="X6741" s="19">
        <f>NOT(IFERROR(VLOOKUP(Таблица1[[#This Row],[Order ID]],Таблица4[],2,FALSE),0))*1</f>
        <v>1</v>
      </c>
      <c r="Y6741" s="19">
        <f>IF(SUMPRODUCT(($F$2:$F6741=F6741)*1)&gt;1,0,1)</f>
        <v>0</v>
      </c>
    </row>
    <row r="6742" spans="1:25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9" t="str">
        <f>VLOOKUP(Таблица1[[#This Row],[Region]],Таблица5[],2,FALSE)</f>
        <v>Kelly Williams</v>
      </c>
      <c r="W6742" s="19" t="str">
        <f>IFERROR(VLOOKUP(Таблица1[[#This Row],[Order ID]],Таблица4[],2,FALSE),"")</f>
        <v/>
      </c>
      <c r="X6742" s="19">
        <f>NOT(IFERROR(VLOOKUP(Таблица1[[#This Row],[Order ID]],Таблица4[],2,FALSE),0))*1</f>
        <v>1</v>
      </c>
      <c r="Y6742" s="19">
        <f>IF(SUMPRODUCT(($F$2:$F6742=F6742)*1)&gt;1,0,1)</f>
        <v>0</v>
      </c>
    </row>
    <row r="6743" spans="1:25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9" t="str">
        <f>VLOOKUP(Таблица1[[#This Row],[Region]],Таблица5[],2,FALSE)</f>
        <v>Kelly Williams</v>
      </c>
      <c r="W6743" s="19" t="str">
        <f>IFERROR(VLOOKUP(Таблица1[[#This Row],[Order ID]],Таблица4[],2,FALSE),"")</f>
        <v/>
      </c>
      <c r="X6743" s="19">
        <f>NOT(IFERROR(VLOOKUP(Таблица1[[#This Row],[Order ID]],Таблица4[],2,FALSE),0))*1</f>
        <v>1</v>
      </c>
      <c r="Y6743" s="19">
        <f>IF(SUMPRODUCT(($F$2:$F6743=F6743)*1)&gt;1,0,1)</f>
        <v>0</v>
      </c>
    </row>
    <row r="6744" spans="1:25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9" t="str">
        <f>VLOOKUP(Таблица1[[#This Row],[Region]],Таблица5[],2,FALSE)</f>
        <v>Anna Andreadi</v>
      </c>
      <c r="W6744" s="19" t="str">
        <f>IFERROR(VLOOKUP(Таблица1[[#This Row],[Order ID]],Таблица4[],2,FALSE),"")</f>
        <v/>
      </c>
      <c r="X6744" s="19">
        <f>NOT(IFERROR(VLOOKUP(Таблица1[[#This Row],[Order ID]],Таблица4[],2,FALSE),0))*1</f>
        <v>1</v>
      </c>
      <c r="Y6744" s="19">
        <f>IF(SUMPRODUCT(($F$2:$F6744=F6744)*1)&gt;1,0,1)</f>
        <v>0</v>
      </c>
    </row>
    <row r="6745" spans="1:25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9" t="str">
        <f>VLOOKUP(Таблица1[[#This Row],[Region]],Таблица5[],2,FALSE)</f>
        <v>Chuck Magee</v>
      </c>
      <c r="W6745" s="19" t="str">
        <f>IFERROR(VLOOKUP(Таблица1[[#This Row],[Order ID]],Таблица4[],2,FALSE),"")</f>
        <v/>
      </c>
      <c r="X6745" s="19">
        <f>NOT(IFERROR(VLOOKUP(Таблица1[[#This Row],[Order ID]],Таблица4[],2,FALSE),0))*1</f>
        <v>1</v>
      </c>
      <c r="Y6745" s="19">
        <f>IF(SUMPRODUCT(($F$2:$F6745=F6745)*1)&gt;1,0,1)</f>
        <v>0</v>
      </c>
    </row>
    <row r="6746" spans="1:25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9" t="str">
        <f>VLOOKUP(Таблица1[[#This Row],[Region]],Таблица5[],2,FALSE)</f>
        <v>Chuck Magee</v>
      </c>
      <c r="W6746" s="19" t="str">
        <f>IFERROR(VLOOKUP(Таблица1[[#This Row],[Order ID]],Таблица4[],2,FALSE),"")</f>
        <v/>
      </c>
      <c r="X6746" s="19">
        <f>NOT(IFERROR(VLOOKUP(Таблица1[[#This Row],[Order ID]],Таблица4[],2,FALSE),0))*1</f>
        <v>1</v>
      </c>
      <c r="Y6746" s="19">
        <f>IF(SUMPRODUCT(($F$2:$F6746=F6746)*1)&gt;1,0,1)</f>
        <v>0</v>
      </c>
    </row>
    <row r="6747" spans="1:25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9" t="str">
        <f>VLOOKUP(Таблица1[[#This Row],[Region]],Таблица5[],2,FALSE)</f>
        <v>Chuck Magee</v>
      </c>
      <c r="W6747" s="19" t="str">
        <f>IFERROR(VLOOKUP(Таблица1[[#This Row],[Order ID]],Таблица4[],2,FALSE),"")</f>
        <v/>
      </c>
      <c r="X6747" s="19">
        <f>NOT(IFERROR(VLOOKUP(Таблица1[[#This Row],[Order ID]],Таблица4[],2,FALSE),0))*1</f>
        <v>1</v>
      </c>
      <c r="Y6747" s="19">
        <f>IF(SUMPRODUCT(($F$2:$F6747=F6747)*1)&gt;1,0,1)</f>
        <v>0</v>
      </c>
    </row>
    <row r="6748" spans="1:25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9" t="str">
        <f>VLOOKUP(Таблица1[[#This Row],[Region]],Таблица5[],2,FALSE)</f>
        <v>Chuck Magee</v>
      </c>
      <c r="W6748" s="19" t="str">
        <f>IFERROR(VLOOKUP(Таблица1[[#This Row],[Order ID]],Таблица4[],2,FALSE),"")</f>
        <v/>
      </c>
      <c r="X6748" s="19">
        <f>NOT(IFERROR(VLOOKUP(Таблица1[[#This Row],[Order ID]],Таблица4[],2,FALSE),0))*1</f>
        <v>1</v>
      </c>
      <c r="Y6748" s="19">
        <f>IF(SUMPRODUCT(($F$2:$F6748=F6748)*1)&gt;1,0,1)</f>
        <v>0</v>
      </c>
    </row>
    <row r="6749" spans="1:25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9" t="str">
        <f>VLOOKUP(Таблица1[[#This Row],[Region]],Таблица5[],2,FALSE)</f>
        <v>Chuck Magee</v>
      </c>
      <c r="W6749" s="19" t="str">
        <f>IFERROR(VLOOKUP(Таблица1[[#This Row],[Order ID]],Таблица4[],2,FALSE),"")</f>
        <v/>
      </c>
      <c r="X6749" s="19">
        <f>NOT(IFERROR(VLOOKUP(Таблица1[[#This Row],[Order ID]],Таблица4[],2,FALSE),0))*1</f>
        <v>1</v>
      </c>
      <c r="Y6749" s="19">
        <f>IF(SUMPRODUCT(($F$2:$F6749=F6749)*1)&gt;1,0,1)</f>
        <v>0</v>
      </c>
    </row>
    <row r="6750" spans="1:25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9" t="str">
        <f>VLOOKUP(Таблица1[[#This Row],[Region]],Таблица5[],2,FALSE)</f>
        <v>Chuck Magee</v>
      </c>
      <c r="W6750" s="19" t="str">
        <f>IFERROR(VLOOKUP(Таблица1[[#This Row],[Order ID]],Таблица4[],2,FALSE),"")</f>
        <v/>
      </c>
      <c r="X6750" s="19">
        <f>NOT(IFERROR(VLOOKUP(Таблица1[[#This Row],[Order ID]],Таблица4[],2,FALSE),0))*1</f>
        <v>1</v>
      </c>
      <c r="Y6750" s="19">
        <f>IF(SUMPRODUCT(($F$2:$F6750=F6750)*1)&gt;1,0,1)</f>
        <v>0</v>
      </c>
    </row>
    <row r="6751" spans="1:25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9" t="str">
        <f>VLOOKUP(Таблица1[[#This Row],[Region]],Таблица5[],2,FALSE)</f>
        <v>Chuck Magee</v>
      </c>
      <c r="W6751" s="19" t="str">
        <f>IFERROR(VLOOKUP(Таблица1[[#This Row],[Order ID]],Таблица4[],2,FALSE),"")</f>
        <v/>
      </c>
      <c r="X6751" s="19">
        <f>NOT(IFERROR(VLOOKUP(Таблица1[[#This Row],[Order ID]],Таблица4[],2,FALSE),0))*1</f>
        <v>1</v>
      </c>
      <c r="Y6751" s="19">
        <f>IF(SUMPRODUCT(($F$2:$F6751=F6751)*1)&gt;1,0,1)</f>
        <v>0</v>
      </c>
    </row>
    <row r="6752" spans="1:25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9" t="str">
        <f>VLOOKUP(Таблица1[[#This Row],[Region]],Таблица5[],2,FALSE)</f>
        <v>Chuck Magee</v>
      </c>
      <c r="W6752" s="19" t="str">
        <f>IFERROR(VLOOKUP(Таблица1[[#This Row],[Order ID]],Таблица4[],2,FALSE),"")</f>
        <v/>
      </c>
      <c r="X6752" s="19">
        <f>NOT(IFERROR(VLOOKUP(Таблица1[[#This Row],[Order ID]],Таблица4[],2,FALSE),0))*1</f>
        <v>1</v>
      </c>
      <c r="Y6752" s="19">
        <f>IF(SUMPRODUCT(($F$2:$F6752=F6752)*1)&gt;1,0,1)</f>
        <v>0</v>
      </c>
    </row>
    <row r="6753" spans="1:25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9" t="str">
        <f>VLOOKUP(Таблица1[[#This Row],[Region]],Таблица5[],2,FALSE)</f>
        <v>Chuck Magee</v>
      </c>
      <c r="W6753" s="19" t="str">
        <f>IFERROR(VLOOKUP(Таблица1[[#This Row],[Order ID]],Таблица4[],2,FALSE),"")</f>
        <v/>
      </c>
      <c r="X6753" s="19">
        <f>NOT(IFERROR(VLOOKUP(Таблица1[[#This Row],[Order ID]],Таблица4[],2,FALSE),0))*1</f>
        <v>1</v>
      </c>
      <c r="Y6753" s="19">
        <f>IF(SUMPRODUCT(($F$2:$F6753=F6753)*1)&gt;1,0,1)</f>
        <v>0</v>
      </c>
    </row>
    <row r="6754" spans="1:25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9" t="str">
        <f>VLOOKUP(Таблица1[[#This Row],[Region]],Таблица5[],2,FALSE)</f>
        <v>Chuck Magee</v>
      </c>
      <c r="W6754" s="19" t="str">
        <f>IFERROR(VLOOKUP(Таблица1[[#This Row],[Order ID]],Таблица4[],2,FALSE),"")</f>
        <v/>
      </c>
      <c r="X6754" s="19">
        <f>NOT(IFERROR(VLOOKUP(Таблица1[[#This Row],[Order ID]],Таблица4[],2,FALSE),0))*1</f>
        <v>1</v>
      </c>
      <c r="Y6754" s="19">
        <f>IF(SUMPRODUCT(($F$2:$F6754=F6754)*1)&gt;1,0,1)</f>
        <v>0</v>
      </c>
    </row>
    <row r="6755" spans="1:25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9" t="str">
        <f>VLOOKUP(Таблица1[[#This Row],[Region]],Таблица5[],2,FALSE)</f>
        <v>Chuck Magee</v>
      </c>
      <c r="W6755" s="19" t="str">
        <f>IFERROR(VLOOKUP(Таблица1[[#This Row],[Order ID]],Таблица4[],2,FALSE),"")</f>
        <v/>
      </c>
      <c r="X6755" s="19">
        <f>NOT(IFERROR(VLOOKUP(Таблица1[[#This Row],[Order ID]],Таблица4[],2,FALSE),0))*1</f>
        <v>1</v>
      </c>
      <c r="Y6755" s="19">
        <f>IF(SUMPRODUCT(($F$2:$F6755=F6755)*1)&gt;1,0,1)</f>
        <v>0</v>
      </c>
    </row>
    <row r="6756" spans="1:25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9" t="str">
        <f>VLOOKUP(Таблица1[[#This Row],[Region]],Таблица5[],2,FALSE)</f>
        <v>Chuck Magee</v>
      </c>
      <c r="W6756" s="19" t="str">
        <f>IFERROR(VLOOKUP(Таблица1[[#This Row],[Order ID]],Таблица4[],2,FALSE),"")</f>
        <v/>
      </c>
      <c r="X6756" s="19">
        <f>NOT(IFERROR(VLOOKUP(Таблица1[[#This Row],[Order ID]],Таблица4[],2,FALSE),0))*1</f>
        <v>1</v>
      </c>
      <c r="Y6756" s="19">
        <f>IF(SUMPRODUCT(($F$2:$F6756=F6756)*1)&gt;1,0,1)</f>
        <v>0</v>
      </c>
    </row>
    <row r="6757" spans="1:25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9" t="str">
        <f>VLOOKUP(Таблица1[[#This Row],[Region]],Таблица5[],2,FALSE)</f>
        <v>Chuck Magee</v>
      </c>
      <c r="W6757" s="19" t="str">
        <f>IFERROR(VLOOKUP(Таблица1[[#This Row],[Order ID]],Таблица4[],2,FALSE),"")</f>
        <v/>
      </c>
      <c r="X6757" s="19">
        <f>NOT(IFERROR(VLOOKUP(Таблица1[[#This Row],[Order ID]],Таблица4[],2,FALSE),0))*1</f>
        <v>1</v>
      </c>
      <c r="Y6757" s="19">
        <f>IF(SUMPRODUCT(($F$2:$F6757=F6757)*1)&gt;1,0,1)</f>
        <v>1</v>
      </c>
    </row>
    <row r="6758" spans="1:25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9" t="str">
        <f>VLOOKUP(Таблица1[[#This Row],[Region]],Таблица5[],2,FALSE)</f>
        <v>Chuck Magee</v>
      </c>
      <c r="W6758" s="19" t="str">
        <f>IFERROR(VLOOKUP(Таблица1[[#This Row],[Order ID]],Таблица4[],2,FALSE),"")</f>
        <v/>
      </c>
      <c r="X6758" s="19">
        <f>NOT(IFERROR(VLOOKUP(Таблица1[[#This Row],[Order ID]],Таблица4[],2,FALSE),0))*1</f>
        <v>1</v>
      </c>
      <c r="Y6758" s="19">
        <f>IF(SUMPRODUCT(($F$2:$F6758=F6758)*1)&gt;1,0,1)</f>
        <v>0</v>
      </c>
    </row>
    <row r="6759" spans="1:25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9" t="str">
        <f>VLOOKUP(Таблица1[[#This Row],[Region]],Таблица5[],2,FALSE)</f>
        <v>Chuck Magee</v>
      </c>
      <c r="W6759" s="19" t="str">
        <f>IFERROR(VLOOKUP(Таблица1[[#This Row],[Order ID]],Таблица4[],2,FALSE),"")</f>
        <v/>
      </c>
      <c r="X6759" s="19">
        <f>NOT(IFERROR(VLOOKUP(Таблица1[[#This Row],[Order ID]],Таблица4[],2,FALSE),0))*1</f>
        <v>1</v>
      </c>
      <c r="Y6759" s="19">
        <f>IF(SUMPRODUCT(($F$2:$F6759=F6759)*1)&gt;1,0,1)</f>
        <v>0</v>
      </c>
    </row>
    <row r="6760" spans="1:25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9" t="str">
        <f>VLOOKUP(Таблица1[[#This Row],[Region]],Таблица5[],2,FALSE)</f>
        <v>Chuck Magee</v>
      </c>
      <c r="W6760" s="19" t="str">
        <f>IFERROR(VLOOKUP(Таблица1[[#This Row],[Order ID]],Таблица4[],2,FALSE),"")</f>
        <v/>
      </c>
      <c r="X6760" s="19">
        <f>NOT(IFERROR(VLOOKUP(Таблица1[[#This Row],[Order ID]],Таблица4[],2,FALSE),0))*1</f>
        <v>1</v>
      </c>
      <c r="Y6760" s="19">
        <f>IF(SUMPRODUCT(($F$2:$F6760=F6760)*1)&gt;1,0,1)</f>
        <v>0</v>
      </c>
    </row>
    <row r="6761" spans="1:25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9" t="str">
        <f>VLOOKUP(Таблица1[[#This Row],[Region]],Таблица5[],2,FALSE)</f>
        <v>Cassandra Brandow</v>
      </c>
      <c r="W6761" s="19" t="str">
        <f>IFERROR(VLOOKUP(Таблица1[[#This Row],[Order ID]],Таблица4[],2,FALSE),"")</f>
        <v/>
      </c>
      <c r="X6761" s="19">
        <f>NOT(IFERROR(VLOOKUP(Таблица1[[#This Row],[Order ID]],Таблица4[],2,FALSE),0))*1</f>
        <v>1</v>
      </c>
      <c r="Y6761" s="19">
        <f>IF(SUMPRODUCT(($F$2:$F6761=F6761)*1)&gt;1,0,1)</f>
        <v>0</v>
      </c>
    </row>
    <row r="6762" spans="1:25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9" t="str">
        <f>VLOOKUP(Таблица1[[#This Row],[Region]],Таблица5[],2,FALSE)</f>
        <v>Chuck Magee</v>
      </c>
      <c r="W6762" s="19" t="str">
        <f>IFERROR(VLOOKUP(Таблица1[[#This Row],[Order ID]],Таблица4[],2,FALSE),"")</f>
        <v/>
      </c>
      <c r="X6762" s="19">
        <f>NOT(IFERROR(VLOOKUP(Таблица1[[#This Row],[Order ID]],Таблица4[],2,FALSE),0))*1</f>
        <v>1</v>
      </c>
      <c r="Y6762" s="19">
        <f>IF(SUMPRODUCT(($F$2:$F6762=F6762)*1)&gt;1,0,1)</f>
        <v>0</v>
      </c>
    </row>
    <row r="6763" spans="1:25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9" t="str">
        <f>VLOOKUP(Таблица1[[#This Row],[Region]],Таблица5[],2,FALSE)</f>
        <v>Chuck Magee</v>
      </c>
      <c r="W6763" s="19" t="str">
        <f>IFERROR(VLOOKUP(Таблица1[[#This Row],[Order ID]],Таблица4[],2,FALSE),"")</f>
        <v/>
      </c>
      <c r="X6763" s="19">
        <f>NOT(IFERROR(VLOOKUP(Таблица1[[#This Row],[Order ID]],Таблица4[],2,FALSE),0))*1</f>
        <v>1</v>
      </c>
      <c r="Y6763" s="19">
        <f>IF(SUMPRODUCT(($F$2:$F6763=F6763)*1)&gt;1,0,1)</f>
        <v>0</v>
      </c>
    </row>
    <row r="6764" spans="1:25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9" t="str">
        <f>VLOOKUP(Таблица1[[#This Row],[Region]],Таблица5[],2,FALSE)</f>
        <v>Kelly Williams</v>
      </c>
      <c r="W6764" s="19" t="str">
        <f>IFERROR(VLOOKUP(Таблица1[[#This Row],[Order ID]],Таблица4[],2,FALSE),"")</f>
        <v/>
      </c>
      <c r="X6764" s="19">
        <f>NOT(IFERROR(VLOOKUP(Таблица1[[#This Row],[Order ID]],Таблица4[],2,FALSE),0))*1</f>
        <v>1</v>
      </c>
      <c r="Y6764" s="19">
        <f>IF(SUMPRODUCT(($F$2:$F6764=F6764)*1)&gt;1,0,1)</f>
        <v>0</v>
      </c>
    </row>
    <row r="6765" spans="1:25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9" t="str">
        <f>VLOOKUP(Таблица1[[#This Row],[Region]],Таблица5[],2,FALSE)</f>
        <v>Kelly Williams</v>
      </c>
      <c r="W6765" s="19" t="str">
        <f>IFERROR(VLOOKUP(Таблица1[[#This Row],[Order ID]],Таблица4[],2,FALSE),"")</f>
        <v/>
      </c>
      <c r="X6765" s="19">
        <f>NOT(IFERROR(VLOOKUP(Таблица1[[#This Row],[Order ID]],Таблица4[],2,FALSE),0))*1</f>
        <v>1</v>
      </c>
      <c r="Y6765" s="19">
        <f>IF(SUMPRODUCT(($F$2:$F6765=F6765)*1)&gt;1,0,1)</f>
        <v>0</v>
      </c>
    </row>
    <row r="6766" spans="1:25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9" t="str">
        <f>VLOOKUP(Таблица1[[#This Row],[Region]],Таблица5[],2,FALSE)</f>
        <v>Kelly Williams</v>
      </c>
      <c r="W6766" s="19" t="str">
        <f>IFERROR(VLOOKUP(Таблица1[[#This Row],[Order ID]],Таблица4[],2,FALSE),"")</f>
        <v/>
      </c>
      <c r="X6766" s="19">
        <f>NOT(IFERROR(VLOOKUP(Таблица1[[#This Row],[Order ID]],Таблица4[],2,FALSE),0))*1</f>
        <v>1</v>
      </c>
      <c r="Y6766" s="19">
        <f>IF(SUMPRODUCT(($F$2:$F6766=F6766)*1)&gt;1,0,1)</f>
        <v>0</v>
      </c>
    </row>
    <row r="6767" spans="1:25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9" t="str">
        <f>VLOOKUP(Таблица1[[#This Row],[Region]],Таблица5[],2,FALSE)</f>
        <v>Kelly Williams</v>
      </c>
      <c r="W6767" s="19" t="str">
        <f>IFERROR(VLOOKUP(Таблица1[[#This Row],[Order ID]],Таблица4[],2,FALSE),"")</f>
        <v/>
      </c>
      <c r="X6767" s="19">
        <f>NOT(IFERROR(VLOOKUP(Таблица1[[#This Row],[Order ID]],Таблица4[],2,FALSE),0))*1</f>
        <v>1</v>
      </c>
      <c r="Y6767" s="19">
        <f>IF(SUMPRODUCT(($F$2:$F6767=F6767)*1)&gt;1,0,1)</f>
        <v>0</v>
      </c>
    </row>
    <row r="6768" spans="1:25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9" t="str">
        <f>VLOOKUP(Таблица1[[#This Row],[Region]],Таблица5[],2,FALSE)</f>
        <v>Kelly Williams</v>
      </c>
      <c r="W6768" s="19" t="str">
        <f>IFERROR(VLOOKUP(Таблица1[[#This Row],[Order ID]],Таблица4[],2,FALSE),"")</f>
        <v/>
      </c>
      <c r="X6768" s="19">
        <f>NOT(IFERROR(VLOOKUP(Таблица1[[#This Row],[Order ID]],Таблица4[],2,FALSE),0))*1</f>
        <v>1</v>
      </c>
      <c r="Y6768" s="19">
        <f>IF(SUMPRODUCT(($F$2:$F6768=F6768)*1)&gt;1,0,1)</f>
        <v>0</v>
      </c>
    </row>
    <row r="6769" spans="1:25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9" t="str">
        <f>VLOOKUP(Таблица1[[#This Row],[Region]],Таблица5[],2,FALSE)</f>
        <v>Kelly Williams</v>
      </c>
      <c r="W6769" s="19" t="str">
        <f>IFERROR(VLOOKUP(Таблица1[[#This Row],[Order ID]],Таблица4[],2,FALSE),"")</f>
        <v/>
      </c>
      <c r="X6769" s="19">
        <f>NOT(IFERROR(VLOOKUP(Таблица1[[#This Row],[Order ID]],Таблица4[],2,FALSE),0))*1</f>
        <v>1</v>
      </c>
      <c r="Y6769" s="19">
        <f>IF(SUMPRODUCT(($F$2:$F6769=F6769)*1)&gt;1,0,1)</f>
        <v>0</v>
      </c>
    </row>
    <row r="6770" spans="1:25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9" t="str">
        <f>VLOOKUP(Таблица1[[#This Row],[Region]],Таблица5[],2,FALSE)</f>
        <v>Chuck Magee</v>
      </c>
      <c r="W6770" s="19" t="str">
        <f>IFERROR(VLOOKUP(Таблица1[[#This Row],[Order ID]],Таблица4[],2,FALSE),"")</f>
        <v/>
      </c>
      <c r="X6770" s="19">
        <f>NOT(IFERROR(VLOOKUP(Таблица1[[#This Row],[Order ID]],Таблица4[],2,FALSE),0))*1</f>
        <v>1</v>
      </c>
      <c r="Y6770" s="19">
        <f>IF(SUMPRODUCT(($F$2:$F6770=F6770)*1)&gt;1,0,1)</f>
        <v>0</v>
      </c>
    </row>
    <row r="6771" spans="1:25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9" t="str">
        <f>VLOOKUP(Таблица1[[#This Row],[Region]],Таблица5[],2,FALSE)</f>
        <v>Cassandra Brandow</v>
      </c>
      <c r="W6771" s="19" t="str">
        <f>IFERROR(VLOOKUP(Таблица1[[#This Row],[Order ID]],Таблица4[],2,FALSE),"")</f>
        <v/>
      </c>
      <c r="X6771" s="19">
        <f>NOT(IFERROR(VLOOKUP(Таблица1[[#This Row],[Order ID]],Таблица4[],2,FALSE),0))*1</f>
        <v>1</v>
      </c>
      <c r="Y6771" s="19">
        <f>IF(SUMPRODUCT(($F$2:$F6771=F6771)*1)&gt;1,0,1)</f>
        <v>0</v>
      </c>
    </row>
    <row r="6772" spans="1:25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9" t="str">
        <f>VLOOKUP(Таблица1[[#This Row],[Region]],Таблица5[],2,FALSE)</f>
        <v>Anna Andreadi</v>
      </c>
      <c r="W6772" s="19" t="str">
        <f>IFERROR(VLOOKUP(Таблица1[[#This Row],[Order ID]],Таблица4[],2,FALSE),"")</f>
        <v/>
      </c>
      <c r="X6772" s="19">
        <f>NOT(IFERROR(VLOOKUP(Таблица1[[#This Row],[Order ID]],Таблица4[],2,FALSE),0))*1</f>
        <v>1</v>
      </c>
      <c r="Y6772" s="19">
        <f>IF(SUMPRODUCT(($F$2:$F6772=F6772)*1)&gt;1,0,1)</f>
        <v>0</v>
      </c>
    </row>
    <row r="6773" spans="1:25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9" t="str">
        <f>VLOOKUP(Таблица1[[#This Row],[Region]],Таблица5[],2,FALSE)</f>
        <v>Anna Andreadi</v>
      </c>
      <c r="W6773" s="19" t="str">
        <f>IFERROR(VLOOKUP(Таблица1[[#This Row],[Order ID]],Таблица4[],2,FALSE),"")</f>
        <v/>
      </c>
      <c r="X6773" s="19">
        <f>NOT(IFERROR(VLOOKUP(Таблица1[[#This Row],[Order ID]],Таблица4[],2,FALSE),0))*1</f>
        <v>1</v>
      </c>
      <c r="Y6773" s="19">
        <f>IF(SUMPRODUCT(($F$2:$F6773=F6773)*1)&gt;1,0,1)</f>
        <v>0</v>
      </c>
    </row>
    <row r="6774" spans="1:25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9" t="str">
        <f>VLOOKUP(Таблица1[[#This Row],[Region]],Таблица5[],2,FALSE)</f>
        <v>Anna Andreadi</v>
      </c>
      <c r="W6774" s="19" t="str">
        <f>IFERROR(VLOOKUP(Таблица1[[#This Row],[Order ID]],Таблица4[],2,FALSE),"")</f>
        <v/>
      </c>
      <c r="X6774" s="19">
        <f>NOT(IFERROR(VLOOKUP(Таблица1[[#This Row],[Order ID]],Таблица4[],2,FALSE),0))*1</f>
        <v>1</v>
      </c>
      <c r="Y6774" s="19">
        <f>IF(SUMPRODUCT(($F$2:$F6774=F6774)*1)&gt;1,0,1)</f>
        <v>0</v>
      </c>
    </row>
    <row r="6775" spans="1:25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9" t="str">
        <f>VLOOKUP(Таблица1[[#This Row],[Region]],Таблица5[],2,FALSE)</f>
        <v>Anna Andreadi</v>
      </c>
      <c r="W6775" s="19" t="str">
        <f>IFERROR(VLOOKUP(Таблица1[[#This Row],[Order ID]],Таблица4[],2,FALSE),"")</f>
        <v/>
      </c>
      <c r="X6775" s="19">
        <f>NOT(IFERROR(VLOOKUP(Таблица1[[#This Row],[Order ID]],Таблица4[],2,FALSE),0))*1</f>
        <v>1</v>
      </c>
      <c r="Y6775" s="19">
        <f>IF(SUMPRODUCT(($F$2:$F6775=F6775)*1)&gt;1,0,1)</f>
        <v>0</v>
      </c>
    </row>
    <row r="6776" spans="1:25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9" t="str">
        <f>VLOOKUP(Таблица1[[#This Row],[Region]],Таблица5[],2,FALSE)</f>
        <v>Anna Andreadi</v>
      </c>
      <c r="W6776" s="19" t="str">
        <f>IFERROR(VLOOKUP(Таблица1[[#This Row],[Order ID]],Таблица4[],2,FALSE),"")</f>
        <v/>
      </c>
      <c r="X6776" s="19">
        <f>NOT(IFERROR(VLOOKUP(Таблица1[[#This Row],[Order ID]],Таблица4[],2,FALSE),0))*1</f>
        <v>1</v>
      </c>
      <c r="Y6776" s="19">
        <f>IF(SUMPRODUCT(($F$2:$F6776=F6776)*1)&gt;1,0,1)</f>
        <v>0</v>
      </c>
    </row>
    <row r="6777" spans="1:25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9" t="str">
        <f>VLOOKUP(Таблица1[[#This Row],[Region]],Таблица5[],2,FALSE)</f>
        <v>Chuck Magee</v>
      </c>
      <c r="W6777" s="19" t="str">
        <f>IFERROR(VLOOKUP(Таблица1[[#This Row],[Order ID]],Таблица4[],2,FALSE),"")</f>
        <v/>
      </c>
      <c r="X6777" s="19">
        <f>NOT(IFERROR(VLOOKUP(Таблица1[[#This Row],[Order ID]],Таблица4[],2,FALSE),0))*1</f>
        <v>1</v>
      </c>
      <c r="Y6777" s="19">
        <f>IF(SUMPRODUCT(($F$2:$F6777=F6777)*1)&gt;1,0,1)</f>
        <v>0</v>
      </c>
    </row>
    <row r="6778" spans="1:25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9" t="str">
        <f>VLOOKUP(Таблица1[[#This Row],[Region]],Таблица5[],2,FALSE)</f>
        <v>Kelly Williams</v>
      </c>
      <c r="W6778" s="19" t="str">
        <f>IFERROR(VLOOKUP(Таблица1[[#This Row],[Order ID]],Таблица4[],2,FALSE),"")</f>
        <v/>
      </c>
      <c r="X6778" s="19">
        <f>NOT(IFERROR(VLOOKUP(Таблица1[[#This Row],[Order ID]],Таблица4[],2,FALSE),0))*1</f>
        <v>1</v>
      </c>
      <c r="Y6778" s="19">
        <f>IF(SUMPRODUCT(($F$2:$F6778=F6778)*1)&gt;1,0,1)</f>
        <v>0</v>
      </c>
    </row>
    <row r="6779" spans="1:25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9" t="str">
        <f>VLOOKUP(Таблица1[[#This Row],[Region]],Таблица5[],2,FALSE)</f>
        <v>Chuck Magee</v>
      </c>
      <c r="W6779" s="19" t="str">
        <f>IFERROR(VLOOKUP(Таблица1[[#This Row],[Order ID]],Таблица4[],2,FALSE),"")</f>
        <v/>
      </c>
      <c r="X6779" s="19">
        <f>NOT(IFERROR(VLOOKUP(Таблица1[[#This Row],[Order ID]],Таблица4[],2,FALSE),0))*1</f>
        <v>1</v>
      </c>
      <c r="Y6779" s="19">
        <f>IF(SUMPRODUCT(($F$2:$F6779=F6779)*1)&gt;1,0,1)</f>
        <v>0</v>
      </c>
    </row>
    <row r="6780" spans="1:25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9" t="str">
        <f>VLOOKUP(Таблица1[[#This Row],[Region]],Таблица5[],2,FALSE)</f>
        <v>Chuck Magee</v>
      </c>
      <c r="W6780" s="19" t="str">
        <f>IFERROR(VLOOKUP(Таблица1[[#This Row],[Order ID]],Таблица4[],2,FALSE),"")</f>
        <v/>
      </c>
      <c r="X6780" s="19">
        <f>NOT(IFERROR(VLOOKUP(Таблица1[[#This Row],[Order ID]],Таблица4[],2,FALSE),0))*1</f>
        <v>1</v>
      </c>
      <c r="Y6780" s="19">
        <f>IF(SUMPRODUCT(($F$2:$F6780=F6780)*1)&gt;1,0,1)</f>
        <v>0</v>
      </c>
    </row>
    <row r="6781" spans="1:25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9" t="str">
        <f>VLOOKUP(Таблица1[[#This Row],[Region]],Таблица5[],2,FALSE)</f>
        <v>Chuck Magee</v>
      </c>
      <c r="W6781" s="19" t="str">
        <f>IFERROR(VLOOKUP(Таблица1[[#This Row],[Order ID]],Таблица4[],2,FALSE),"")</f>
        <v/>
      </c>
      <c r="X6781" s="19">
        <f>NOT(IFERROR(VLOOKUP(Таблица1[[#This Row],[Order ID]],Таблица4[],2,FALSE),0))*1</f>
        <v>1</v>
      </c>
      <c r="Y6781" s="19">
        <f>IF(SUMPRODUCT(($F$2:$F6781=F6781)*1)&gt;1,0,1)</f>
        <v>0</v>
      </c>
    </row>
    <row r="6782" spans="1:25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9" t="str">
        <f>VLOOKUP(Таблица1[[#This Row],[Region]],Таблица5[],2,FALSE)</f>
        <v>Chuck Magee</v>
      </c>
      <c r="W6782" s="19" t="str">
        <f>IFERROR(VLOOKUP(Таблица1[[#This Row],[Order ID]],Таблица4[],2,FALSE),"")</f>
        <v/>
      </c>
      <c r="X6782" s="19">
        <f>NOT(IFERROR(VLOOKUP(Таблица1[[#This Row],[Order ID]],Таблица4[],2,FALSE),0))*1</f>
        <v>1</v>
      </c>
      <c r="Y6782" s="19">
        <f>IF(SUMPRODUCT(($F$2:$F6782=F6782)*1)&gt;1,0,1)</f>
        <v>0</v>
      </c>
    </row>
    <row r="6783" spans="1:25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9" t="str">
        <f>VLOOKUP(Таблица1[[#This Row],[Region]],Таблица5[],2,FALSE)</f>
        <v>Chuck Magee</v>
      </c>
      <c r="W6783" s="19" t="str">
        <f>IFERROR(VLOOKUP(Таблица1[[#This Row],[Order ID]],Таблица4[],2,FALSE),"")</f>
        <v/>
      </c>
      <c r="X6783" s="19">
        <f>NOT(IFERROR(VLOOKUP(Таблица1[[#This Row],[Order ID]],Таблица4[],2,FALSE),0))*1</f>
        <v>1</v>
      </c>
      <c r="Y6783" s="19">
        <f>IF(SUMPRODUCT(($F$2:$F6783=F6783)*1)&gt;1,0,1)</f>
        <v>0</v>
      </c>
    </row>
    <row r="6784" spans="1:25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9" t="str">
        <f>VLOOKUP(Таблица1[[#This Row],[Region]],Таблица5[],2,FALSE)</f>
        <v>Chuck Magee</v>
      </c>
      <c r="W6784" s="19" t="str">
        <f>IFERROR(VLOOKUP(Таблица1[[#This Row],[Order ID]],Таблица4[],2,FALSE),"")</f>
        <v/>
      </c>
      <c r="X6784" s="19">
        <f>NOT(IFERROR(VLOOKUP(Таблица1[[#This Row],[Order ID]],Таблица4[],2,FALSE),0))*1</f>
        <v>1</v>
      </c>
      <c r="Y6784" s="19">
        <f>IF(SUMPRODUCT(($F$2:$F6784=F6784)*1)&gt;1,0,1)</f>
        <v>0</v>
      </c>
    </row>
    <row r="6785" spans="1:25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9" t="str">
        <f>VLOOKUP(Таблица1[[#This Row],[Region]],Таблица5[],2,FALSE)</f>
        <v>Chuck Magee</v>
      </c>
      <c r="W6785" s="19" t="str">
        <f>IFERROR(VLOOKUP(Таблица1[[#This Row],[Order ID]],Таблица4[],2,FALSE),"")</f>
        <v/>
      </c>
      <c r="X6785" s="19">
        <f>NOT(IFERROR(VLOOKUP(Таблица1[[#This Row],[Order ID]],Таблица4[],2,FALSE),0))*1</f>
        <v>1</v>
      </c>
      <c r="Y6785" s="19">
        <f>IF(SUMPRODUCT(($F$2:$F6785=F6785)*1)&gt;1,0,1)</f>
        <v>0</v>
      </c>
    </row>
    <row r="6786" spans="1:25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9" t="str">
        <f>VLOOKUP(Таблица1[[#This Row],[Region]],Таблица5[],2,FALSE)</f>
        <v>Chuck Magee</v>
      </c>
      <c r="W6786" s="19" t="str">
        <f>IFERROR(VLOOKUP(Таблица1[[#This Row],[Order ID]],Таблица4[],2,FALSE),"")</f>
        <v/>
      </c>
      <c r="X6786" s="19">
        <f>NOT(IFERROR(VLOOKUP(Таблица1[[#This Row],[Order ID]],Таблица4[],2,FALSE),0))*1</f>
        <v>1</v>
      </c>
      <c r="Y6786" s="19">
        <f>IF(SUMPRODUCT(($F$2:$F6786=F6786)*1)&gt;1,0,1)</f>
        <v>0</v>
      </c>
    </row>
    <row r="6787" spans="1:25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9" t="str">
        <f>VLOOKUP(Таблица1[[#This Row],[Region]],Таблица5[],2,FALSE)</f>
        <v>Chuck Magee</v>
      </c>
      <c r="W6787" s="19" t="str">
        <f>IFERROR(VLOOKUP(Таблица1[[#This Row],[Order ID]],Таблица4[],2,FALSE),"")</f>
        <v/>
      </c>
      <c r="X6787" s="19">
        <f>NOT(IFERROR(VLOOKUP(Таблица1[[#This Row],[Order ID]],Таблица4[],2,FALSE),0))*1</f>
        <v>1</v>
      </c>
      <c r="Y6787" s="19">
        <f>IF(SUMPRODUCT(($F$2:$F6787=F6787)*1)&gt;1,0,1)</f>
        <v>0</v>
      </c>
    </row>
    <row r="6788" spans="1:25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9" t="str">
        <f>VLOOKUP(Таблица1[[#This Row],[Region]],Таблица5[],2,FALSE)</f>
        <v>Chuck Magee</v>
      </c>
      <c r="W6788" s="19" t="str">
        <f>IFERROR(VLOOKUP(Таблица1[[#This Row],[Order ID]],Таблица4[],2,FALSE),"")</f>
        <v/>
      </c>
      <c r="X6788" s="19">
        <f>NOT(IFERROR(VLOOKUP(Таблица1[[#This Row],[Order ID]],Таблица4[],2,FALSE),0))*1</f>
        <v>1</v>
      </c>
      <c r="Y6788" s="19">
        <f>IF(SUMPRODUCT(($F$2:$F6788=F6788)*1)&gt;1,0,1)</f>
        <v>0</v>
      </c>
    </row>
    <row r="6789" spans="1:25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9" t="str">
        <f>VLOOKUP(Таблица1[[#This Row],[Region]],Таблица5[],2,FALSE)</f>
        <v>Cassandra Brandow</v>
      </c>
      <c r="W6789" s="19" t="str">
        <f>IFERROR(VLOOKUP(Таблица1[[#This Row],[Order ID]],Таблица4[],2,FALSE),"")</f>
        <v/>
      </c>
      <c r="X6789" s="19">
        <f>NOT(IFERROR(VLOOKUP(Таблица1[[#This Row],[Order ID]],Таблица4[],2,FALSE),0))*1</f>
        <v>1</v>
      </c>
      <c r="Y6789" s="19">
        <f>IF(SUMPRODUCT(($F$2:$F6789=F6789)*1)&gt;1,0,1)</f>
        <v>0</v>
      </c>
    </row>
    <row r="6790" spans="1:25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9" t="str">
        <f>VLOOKUP(Таблица1[[#This Row],[Region]],Таблица5[],2,FALSE)</f>
        <v>Cassandra Brandow</v>
      </c>
      <c r="W6790" s="19" t="str">
        <f>IFERROR(VLOOKUP(Таблица1[[#This Row],[Order ID]],Таблица4[],2,FALSE),"")</f>
        <v/>
      </c>
      <c r="X6790" s="19">
        <f>NOT(IFERROR(VLOOKUP(Таблица1[[#This Row],[Order ID]],Таблица4[],2,FALSE),0))*1</f>
        <v>1</v>
      </c>
      <c r="Y6790" s="19">
        <f>IF(SUMPRODUCT(($F$2:$F6790=F6790)*1)&gt;1,0,1)</f>
        <v>0</v>
      </c>
    </row>
    <row r="6791" spans="1:25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9" t="str">
        <f>VLOOKUP(Таблица1[[#This Row],[Region]],Таблица5[],2,FALSE)</f>
        <v>Cassandra Brandow</v>
      </c>
      <c r="W6791" s="19" t="str">
        <f>IFERROR(VLOOKUP(Таблица1[[#This Row],[Order ID]],Таблица4[],2,FALSE),"")</f>
        <v/>
      </c>
      <c r="X6791" s="19">
        <f>NOT(IFERROR(VLOOKUP(Таблица1[[#This Row],[Order ID]],Таблица4[],2,FALSE),0))*1</f>
        <v>1</v>
      </c>
      <c r="Y6791" s="19">
        <f>IF(SUMPRODUCT(($F$2:$F6791=F6791)*1)&gt;1,0,1)</f>
        <v>0</v>
      </c>
    </row>
    <row r="6792" spans="1:25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9" t="str">
        <f>VLOOKUP(Таблица1[[#This Row],[Region]],Таблица5[],2,FALSE)</f>
        <v>Anna Andreadi</v>
      </c>
      <c r="W6792" s="19">
        <f>IFERROR(VLOOKUP(Таблица1[[#This Row],[Order ID]],Таблица4[],2,FALSE),"")</f>
        <v>1</v>
      </c>
      <c r="X6792" s="19">
        <f>NOT(IFERROR(VLOOKUP(Таблица1[[#This Row],[Order ID]],Таблица4[],2,FALSE),0))*1</f>
        <v>0</v>
      </c>
      <c r="Y6792" s="19">
        <f>IF(SUMPRODUCT(($F$2:$F6792=F6792)*1)&gt;1,0,1)</f>
        <v>1</v>
      </c>
    </row>
    <row r="6793" spans="1:25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9" t="str">
        <f>VLOOKUP(Таблица1[[#This Row],[Region]],Таблица5[],2,FALSE)</f>
        <v>Anna Andreadi</v>
      </c>
      <c r="W6793" s="19" t="str">
        <f>IFERROR(VLOOKUP(Таблица1[[#This Row],[Order ID]],Таблица4[],2,FALSE),"")</f>
        <v/>
      </c>
      <c r="X6793" s="19">
        <f>NOT(IFERROR(VLOOKUP(Таблица1[[#This Row],[Order ID]],Таблица4[],2,FALSE),0))*1</f>
        <v>1</v>
      </c>
      <c r="Y6793" s="19">
        <f>IF(SUMPRODUCT(($F$2:$F6793=F6793)*1)&gt;1,0,1)</f>
        <v>0</v>
      </c>
    </row>
    <row r="6794" spans="1:25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9" t="str">
        <f>VLOOKUP(Таблица1[[#This Row],[Region]],Таблица5[],2,FALSE)</f>
        <v>Chuck Magee</v>
      </c>
      <c r="W6794" s="19" t="str">
        <f>IFERROR(VLOOKUP(Таблица1[[#This Row],[Order ID]],Таблица4[],2,FALSE),"")</f>
        <v/>
      </c>
      <c r="X6794" s="19">
        <f>NOT(IFERROR(VLOOKUP(Таблица1[[#This Row],[Order ID]],Таблица4[],2,FALSE),0))*1</f>
        <v>1</v>
      </c>
      <c r="Y6794" s="19">
        <f>IF(SUMPRODUCT(($F$2:$F6794=F6794)*1)&gt;1,0,1)</f>
        <v>0</v>
      </c>
    </row>
    <row r="6795" spans="1:25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9" t="str">
        <f>VLOOKUP(Таблица1[[#This Row],[Region]],Таблица5[],2,FALSE)</f>
        <v>Kelly Williams</v>
      </c>
      <c r="W6795" s="19" t="str">
        <f>IFERROR(VLOOKUP(Таблица1[[#This Row],[Order ID]],Таблица4[],2,FALSE),"")</f>
        <v/>
      </c>
      <c r="X6795" s="19">
        <f>NOT(IFERROR(VLOOKUP(Таблица1[[#This Row],[Order ID]],Таблица4[],2,FALSE),0))*1</f>
        <v>1</v>
      </c>
      <c r="Y6795" s="19">
        <f>IF(SUMPRODUCT(($F$2:$F6795=F6795)*1)&gt;1,0,1)</f>
        <v>0</v>
      </c>
    </row>
    <row r="6796" spans="1:25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9" t="str">
        <f>VLOOKUP(Таблица1[[#This Row],[Region]],Таблица5[],2,FALSE)</f>
        <v>Kelly Williams</v>
      </c>
      <c r="W6796" s="19" t="str">
        <f>IFERROR(VLOOKUP(Таблица1[[#This Row],[Order ID]],Таблица4[],2,FALSE),"")</f>
        <v/>
      </c>
      <c r="X6796" s="19">
        <f>NOT(IFERROR(VLOOKUP(Таблица1[[#This Row],[Order ID]],Таблица4[],2,FALSE),0))*1</f>
        <v>1</v>
      </c>
      <c r="Y6796" s="19">
        <f>IF(SUMPRODUCT(($F$2:$F6796=F6796)*1)&gt;1,0,1)</f>
        <v>0</v>
      </c>
    </row>
    <row r="6797" spans="1:25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9" t="str">
        <f>VLOOKUP(Таблица1[[#This Row],[Region]],Таблица5[],2,FALSE)</f>
        <v>Kelly Williams</v>
      </c>
      <c r="W6797" s="19" t="str">
        <f>IFERROR(VLOOKUP(Таблица1[[#This Row],[Order ID]],Таблица4[],2,FALSE),"")</f>
        <v/>
      </c>
      <c r="X6797" s="19">
        <f>NOT(IFERROR(VLOOKUP(Таблица1[[#This Row],[Order ID]],Таблица4[],2,FALSE),0))*1</f>
        <v>1</v>
      </c>
      <c r="Y6797" s="19">
        <f>IF(SUMPRODUCT(($F$2:$F6797=F6797)*1)&gt;1,0,1)</f>
        <v>0</v>
      </c>
    </row>
    <row r="6798" spans="1:25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9" t="str">
        <f>VLOOKUP(Таблица1[[#This Row],[Region]],Таблица5[],2,FALSE)</f>
        <v>Kelly Williams</v>
      </c>
      <c r="W6798" s="19" t="str">
        <f>IFERROR(VLOOKUP(Таблица1[[#This Row],[Order ID]],Таблица4[],2,FALSE),"")</f>
        <v/>
      </c>
      <c r="X6798" s="19">
        <f>NOT(IFERROR(VLOOKUP(Таблица1[[#This Row],[Order ID]],Таблица4[],2,FALSE),0))*1</f>
        <v>1</v>
      </c>
      <c r="Y6798" s="19">
        <f>IF(SUMPRODUCT(($F$2:$F6798=F6798)*1)&gt;1,0,1)</f>
        <v>0</v>
      </c>
    </row>
    <row r="6799" spans="1:25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9" t="str">
        <f>VLOOKUP(Таблица1[[#This Row],[Region]],Таблица5[],2,FALSE)</f>
        <v>Kelly Williams</v>
      </c>
      <c r="W6799" s="19" t="str">
        <f>IFERROR(VLOOKUP(Таблица1[[#This Row],[Order ID]],Таблица4[],2,FALSE),"")</f>
        <v/>
      </c>
      <c r="X6799" s="19">
        <f>NOT(IFERROR(VLOOKUP(Таблица1[[#This Row],[Order ID]],Таблица4[],2,FALSE),0))*1</f>
        <v>1</v>
      </c>
      <c r="Y6799" s="19">
        <f>IF(SUMPRODUCT(($F$2:$F6799=F6799)*1)&gt;1,0,1)</f>
        <v>0</v>
      </c>
    </row>
    <row r="6800" spans="1:25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9" t="str">
        <f>VLOOKUP(Таблица1[[#This Row],[Region]],Таблица5[],2,FALSE)</f>
        <v>Kelly Williams</v>
      </c>
      <c r="W6800" s="19" t="str">
        <f>IFERROR(VLOOKUP(Таблица1[[#This Row],[Order ID]],Таблица4[],2,FALSE),"")</f>
        <v/>
      </c>
      <c r="X6800" s="19">
        <f>NOT(IFERROR(VLOOKUP(Таблица1[[#This Row],[Order ID]],Таблица4[],2,FALSE),0))*1</f>
        <v>1</v>
      </c>
      <c r="Y6800" s="19">
        <f>IF(SUMPRODUCT(($F$2:$F6800=F6800)*1)&gt;1,0,1)</f>
        <v>0</v>
      </c>
    </row>
    <row r="6801" spans="1:25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9" t="str">
        <f>VLOOKUP(Таблица1[[#This Row],[Region]],Таблица5[],2,FALSE)</f>
        <v>Anna Andreadi</v>
      </c>
      <c r="W6801" s="19" t="str">
        <f>IFERROR(VLOOKUP(Таблица1[[#This Row],[Order ID]],Таблица4[],2,FALSE),"")</f>
        <v/>
      </c>
      <c r="X6801" s="19">
        <f>NOT(IFERROR(VLOOKUP(Таблица1[[#This Row],[Order ID]],Таблица4[],2,FALSE),0))*1</f>
        <v>1</v>
      </c>
      <c r="Y6801" s="19">
        <f>IF(SUMPRODUCT(($F$2:$F6801=F6801)*1)&gt;1,0,1)</f>
        <v>0</v>
      </c>
    </row>
    <row r="6802" spans="1:25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9" t="str">
        <f>VLOOKUP(Таблица1[[#This Row],[Region]],Таблица5[],2,FALSE)</f>
        <v>Anna Andreadi</v>
      </c>
      <c r="W6802" s="19" t="str">
        <f>IFERROR(VLOOKUP(Таблица1[[#This Row],[Order ID]],Таблица4[],2,FALSE),"")</f>
        <v/>
      </c>
      <c r="X6802" s="19">
        <f>NOT(IFERROR(VLOOKUP(Таблица1[[#This Row],[Order ID]],Таблица4[],2,FALSE),0))*1</f>
        <v>1</v>
      </c>
      <c r="Y6802" s="19">
        <f>IF(SUMPRODUCT(($F$2:$F6802=F6802)*1)&gt;1,0,1)</f>
        <v>0</v>
      </c>
    </row>
    <row r="6803" spans="1:25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9" t="str">
        <f>VLOOKUP(Таблица1[[#This Row],[Region]],Таблица5[],2,FALSE)</f>
        <v>Anna Andreadi</v>
      </c>
      <c r="W6803" s="19" t="str">
        <f>IFERROR(VLOOKUP(Таблица1[[#This Row],[Order ID]],Таблица4[],2,FALSE),"")</f>
        <v/>
      </c>
      <c r="X6803" s="19">
        <f>NOT(IFERROR(VLOOKUP(Таблица1[[#This Row],[Order ID]],Таблица4[],2,FALSE),0))*1</f>
        <v>1</v>
      </c>
      <c r="Y6803" s="19">
        <f>IF(SUMPRODUCT(($F$2:$F6803=F6803)*1)&gt;1,0,1)</f>
        <v>0</v>
      </c>
    </row>
    <row r="6804" spans="1:25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9" t="str">
        <f>VLOOKUP(Таблица1[[#This Row],[Region]],Таблица5[],2,FALSE)</f>
        <v>Anna Andreadi</v>
      </c>
      <c r="W6804" s="19" t="str">
        <f>IFERROR(VLOOKUP(Таблица1[[#This Row],[Order ID]],Таблица4[],2,FALSE),"")</f>
        <v/>
      </c>
      <c r="X6804" s="19">
        <f>NOT(IFERROR(VLOOKUP(Таблица1[[#This Row],[Order ID]],Таблица4[],2,FALSE),0))*1</f>
        <v>1</v>
      </c>
      <c r="Y6804" s="19">
        <f>IF(SUMPRODUCT(($F$2:$F6804=F6804)*1)&gt;1,0,1)</f>
        <v>0</v>
      </c>
    </row>
    <row r="6805" spans="1:25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9" t="str">
        <f>VLOOKUP(Таблица1[[#This Row],[Region]],Таблица5[],2,FALSE)</f>
        <v>Anna Andreadi</v>
      </c>
      <c r="W6805" s="19" t="str">
        <f>IFERROR(VLOOKUP(Таблица1[[#This Row],[Order ID]],Таблица4[],2,FALSE),"")</f>
        <v/>
      </c>
      <c r="X6805" s="19">
        <f>NOT(IFERROR(VLOOKUP(Таблица1[[#This Row],[Order ID]],Таблица4[],2,FALSE),0))*1</f>
        <v>1</v>
      </c>
      <c r="Y6805" s="19">
        <f>IF(SUMPRODUCT(($F$2:$F6805=F6805)*1)&gt;1,0,1)</f>
        <v>0</v>
      </c>
    </row>
    <row r="6806" spans="1:25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9" t="str">
        <f>VLOOKUP(Таблица1[[#This Row],[Region]],Таблица5[],2,FALSE)</f>
        <v>Anna Andreadi</v>
      </c>
      <c r="W6806" s="19" t="str">
        <f>IFERROR(VLOOKUP(Таблица1[[#This Row],[Order ID]],Таблица4[],2,FALSE),"")</f>
        <v/>
      </c>
      <c r="X6806" s="19">
        <f>NOT(IFERROR(VLOOKUP(Таблица1[[#This Row],[Order ID]],Таблица4[],2,FALSE),0))*1</f>
        <v>1</v>
      </c>
      <c r="Y6806" s="19">
        <f>IF(SUMPRODUCT(($F$2:$F6806=F6806)*1)&gt;1,0,1)</f>
        <v>0</v>
      </c>
    </row>
    <row r="6807" spans="1:25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9" t="str">
        <f>VLOOKUP(Таблица1[[#This Row],[Region]],Таблица5[],2,FALSE)</f>
        <v>Cassandra Brandow</v>
      </c>
      <c r="W6807" s="19" t="str">
        <f>IFERROR(VLOOKUP(Таблица1[[#This Row],[Order ID]],Таблица4[],2,FALSE),"")</f>
        <v/>
      </c>
      <c r="X6807" s="19">
        <f>NOT(IFERROR(VLOOKUP(Таблица1[[#This Row],[Order ID]],Таблица4[],2,FALSE),0))*1</f>
        <v>1</v>
      </c>
      <c r="Y6807" s="19">
        <f>IF(SUMPRODUCT(($F$2:$F6807=F6807)*1)&gt;1,0,1)</f>
        <v>0</v>
      </c>
    </row>
    <row r="6808" spans="1:25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9" t="str">
        <f>VLOOKUP(Таблица1[[#This Row],[Region]],Таблица5[],2,FALSE)</f>
        <v>Anna Andreadi</v>
      </c>
      <c r="W6808" s="19" t="str">
        <f>IFERROR(VLOOKUP(Таблица1[[#This Row],[Order ID]],Таблица4[],2,FALSE),"")</f>
        <v/>
      </c>
      <c r="X6808" s="19">
        <f>NOT(IFERROR(VLOOKUP(Таблица1[[#This Row],[Order ID]],Таблица4[],2,FALSE),0))*1</f>
        <v>1</v>
      </c>
      <c r="Y6808" s="19">
        <f>IF(SUMPRODUCT(($F$2:$F6808=F6808)*1)&gt;1,0,1)</f>
        <v>0</v>
      </c>
    </row>
    <row r="6809" spans="1:25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9" t="str">
        <f>VLOOKUP(Таблица1[[#This Row],[Region]],Таблица5[],2,FALSE)</f>
        <v>Kelly Williams</v>
      </c>
      <c r="W6809" s="19" t="str">
        <f>IFERROR(VLOOKUP(Таблица1[[#This Row],[Order ID]],Таблица4[],2,FALSE),"")</f>
        <v/>
      </c>
      <c r="X6809" s="19">
        <f>NOT(IFERROR(VLOOKUP(Таблица1[[#This Row],[Order ID]],Таблица4[],2,FALSE),0))*1</f>
        <v>1</v>
      </c>
      <c r="Y6809" s="19">
        <f>IF(SUMPRODUCT(($F$2:$F6809=F6809)*1)&gt;1,0,1)</f>
        <v>0</v>
      </c>
    </row>
    <row r="6810" spans="1:25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9" t="str">
        <f>VLOOKUP(Таблица1[[#This Row],[Region]],Таблица5[],2,FALSE)</f>
        <v>Kelly Williams</v>
      </c>
      <c r="W6810" s="19" t="str">
        <f>IFERROR(VLOOKUP(Таблица1[[#This Row],[Order ID]],Таблица4[],2,FALSE),"")</f>
        <v/>
      </c>
      <c r="X6810" s="19">
        <f>NOT(IFERROR(VLOOKUP(Таблица1[[#This Row],[Order ID]],Таблица4[],2,FALSE),0))*1</f>
        <v>1</v>
      </c>
      <c r="Y6810" s="19">
        <f>IF(SUMPRODUCT(($F$2:$F6810=F6810)*1)&gt;1,0,1)</f>
        <v>0</v>
      </c>
    </row>
    <row r="6811" spans="1:25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9" t="str">
        <f>VLOOKUP(Таблица1[[#This Row],[Region]],Таблица5[],2,FALSE)</f>
        <v>Chuck Magee</v>
      </c>
      <c r="W6811" s="19" t="str">
        <f>IFERROR(VLOOKUP(Таблица1[[#This Row],[Order ID]],Таблица4[],2,FALSE),"")</f>
        <v/>
      </c>
      <c r="X6811" s="19">
        <f>NOT(IFERROR(VLOOKUP(Таблица1[[#This Row],[Order ID]],Таблица4[],2,FALSE),0))*1</f>
        <v>1</v>
      </c>
      <c r="Y6811" s="19">
        <f>IF(SUMPRODUCT(($F$2:$F6811=F6811)*1)&gt;1,0,1)</f>
        <v>0</v>
      </c>
    </row>
    <row r="6812" spans="1:25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9" t="str">
        <f>VLOOKUP(Таблица1[[#This Row],[Region]],Таблица5[],2,FALSE)</f>
        <v>Chuck Magee</v>
      </c>
      <c r="W6812" s="19" t="str">
        <f>IFERROR(VLOOKUP(Таблица1[[#This Row],[Order ID]],Таблица4[],2,FALSE),"")</f>
        <v/>
      </c>
      <c r="X6812" s="19">
        <f>NOT(IFERROR(VLOOKUP(Таблица1[[#This Row],[Order ID]],Таблица4[],2,FALSE),0))*1</f>
        <v>1</v>
      </c>
      <c r="Y6812" s="19">
        <f>IF(SUMPRODUCT(($F$2:$F6812=F6812)*1)&gt;1,0,1)</f>
        <v>0</v>
      </c>
    </row>
    <row r="6813" spans="1:25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9" t="str">
        <f>VLOOKUP(Таблица1[[#This Row],[Region]],Таблица5[],2,FALSE)</f>
        <v>Chuck Magee</v>
      </c>
      <c r="W6813" s="19" t="str">
        <f>IFERROR(VLOOKUP(Таблица1[[#This Row],[Order ID]],Таблица4[],2,FALSE),"")</f>
        <v/>
      </c>
      <c r="X6813" s="19">
        <f>NOT(IFERROR(VLOOKUP(Таблица1[[#This Row],[Order ID]],Таблица4[],2,FALSE),0))*1</f>
        <v>1</v>
      </c>
      <c r="Y6813" s="19">
        <f>IF(SUMPRODUCT(($F$2:$F6813=F6813)*1)&gt;1,0,1)</f>
        <v>0</v>
      </c>
    </row>
    <row r="6814" spans="1:25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9" t="str">
        <f>VLOOKUP(Таблица1[[#This Row],[Region]],Таблица5[],2,FALSE)</f>
        <v>Chuck Magee</v>
      </c>
      <c r="W6814" s="19" t="str">
        <f>IFERROR(VLOOKUP(Таблица1[[#This Row],[Order ID]],Таблица4[],2,FALSE),"")</f>
        <v/>
      </c>
      <c r="X6814" s="19">
        <f>NOT(IFERROR(VLOOKUP(Таблица1[[#This Row],[Order ID]],Таблица4[],2,FALSE),0))*1</f>
        <v>1</v>
      </c>
      <c r="Y6814" s="19">
        <f>IF(SUMPRODUCT(($F$2:$F6814=F6814)*1)&gt;1,0,1)</f>
        <v>0</v>
      </c>
    </row>
    <row r="6815" spans="1:25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9" t="str">
        <f>VLOOKUP(Таблица1[[#This Row],[Region]],Таблица5[],2,FALSE)</f>
        <v>Chuck Magee</v>
      </c>
      <c r="W6815" s="19" t="str">
        <f>IFERROR(VLOOKUP(Таблица1[[#This Row],[Order ID]],Таблица4[],2,FALSE),"")</f>
        <v/>
      </c>
      <c r="X6815" s="19">
        <f>NOT(IFERROR(VLOOKUP(Таблица1[[#This Row],[Order ID]],Таблица4[],2,FALSE),0))*1</f>
        <v>1</v>
      </c>
      <c r="Y6815" s="19">
        <f>IF(SUMPRODUCT(($F$2:$F6815=F6815)*1)&gt;1,0,1)</f>
        <v>0</v>
      </c>
    </row>
    <row r="6816" spans="1:25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9" t="str">
        <f>VLOOKUP(Таблица1[[#This Row],[Region]],Таблица5[],2,FALSE)</f>
        <v>Chuck Magee</v>
      </c>
      <c r="W6816" s="19" t="str">
        <f>IFERROR(VLOOKUP(Таблица1[[#This Row],[Order ID]],Таблица4[],2,FALSE),"")</f>
        <v/>
      </c>
      <c r="X6816" s="19">
        <f>NOT(IFERROR(VLOOKUP(Таблица1[[#This Row],[Order ID]],Таблица4[],2,FALSE),0))*1</f>
        <v>1</v>
      </c>
      <c r="Y6816" s="19">
        <f>IF(SUMPRODUCT(($F$2:$F6816=F6816)*1)&gt;1,0,1)</f>
        <v>0</v>
      </c>
    </row>
    <row r="6817" spans="1:25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9" t="str">
        <f>VLOOKUP(Таблица1[[#This Row],[Region]],Таблица5[],2,FALSE)</f>
        <v>Anna Andreadi</v>
      </c>
      <c r="W6817" s="19" t="str">
        <f>IFERROR(VLOOKUP(Таблица1[[#This Row],[Order ID]],Таблица4[],2,FALSE),"")</f>
        <v/>
      </c>
      <c r="X6817" s="19">
        <f>NOT(IFERROR(VLOOKUP(Таблица1[[#This Row],[Order ID]],Таблица4[],2,FALSE),0))*1</f>
        <v>1</v>
      </c>
      <c r="Y6817" s="19">
        <f>IF(SUMPRODUCT(($F$2:$F6817=F6817)*1)&gt;1,0,1)</f>
        <v>0</v>
      </c>
    </row>
    <row r="6818" spans="1:25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9" t="str">
        <f>VLOOKUP(Таблица1[[#This Row],[Region]],Таблица5[],2,FALSE)</f>
        <v>Anna Andreadi</v>
      </c>
      <c r="W6818" s="19" t="str">
        <f>IFERROR(VLOOKUP(Таблица1[[#This Row],[Order ID]],Таблица4[],2,FALSE),"")</f>
        <v/>
      </c>
      <c r="X6818" s="19">
        <f>NOT(IFERROR(VLOOKUP(Таблица1[[#This Row],[Order ID]],Таблица4[],2,FALSE),0))*1</f>
        <v>1</v>
      </c>
      <c r="Y6818" s="19">
        <f>IF(SUMPRODUCT(($F$2:$F6818=F6818)*1)&gt;1,0,1)</f>
        <v>0</v>
      </c>
    </row>
    <row r="6819" spans="1:25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9" t="str">
        <f>VLOOKUP(Таблица1[[#This Row],[Region]],Таблица5[],2,FALSE)</f>
        <v>Anna Andreadi</v>
      </c>
      <c r="W6819" s="19" t="str">
        <f>IFERROR(VLOOKUP(Таблица1[[#This Row],[Order ID]],Таблица4[],2,FALSE),"")</f>
        <v/>
      </c>
      <c r="X6819" s="19">
        <f>NOT(IFERROR(VLOOKUP(Таблица1[[#This Row],[Order ID]],Таблица4[],2,FALSE),0))*1</f>
        <v>1</v>
      </c>
      <c r="Y6819" s="19">
        <f>IF(SUMPRODUCT(($F$2:$F6819=F6819)*1)&gt;1,0,1)</f>
        <v>0</v>
      </c>
    </row>
    <row r="6820" spans="1:25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9" t="str">
        <f>VLOOKUP(Таблица1[[#This Row],[Region]],Таблица5[],2,FALSE)</f>
        <v>Kelly Williams</v>
      </c>
      <c r="W6820" s="19" t="str">
        <f>IFERROR(VLOOKUP(Таблица1[[#This Row],[Order ID]],Таблица4[],2,FALSE),"")</f>
        <v/>
      </c>
      <c r="X6820" s="19">
        <f>NOT(IFERROR(VLOOKUP(Таблица1[[#This Row],[Order ID]],Таблица4[],2,FALSE),0))*1</f>
        <v>1</v>
      </c>
      <c r="Y6820" s="19">
        <f>IF(SUMPRODUCT(($F$2:$F6820=F6820)*1)&gt;1,0,1)</f>
        <v>0</v>
      </c>
    </row>
    <row r="6821" spans="1:25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9" t="str">
        <f>VLOOKUP(Таблица1[[#This Row],[Region]],Таблица5[],2,FALSE)</f>
        <v>Kelly Williams</v>
      </c>
      <c r="W6821" s="19" t="str">
        <f>IFERROR(VLOOKUP(Таблица1[[#This Row],[Order ID]],Таблица4[],2,FALSE),"")</f>
        <v/>
      </c>
      <c r="X6821" s="19">
        <f>NOT(IFERROR(VLOOKUP(Таблица1[[#This Row],[Order ID]],Таблица4[],2,FALSE),0))*1</f>
        <v>1</v>
      </c>
      <c r="Y6821" s="19">
        <f>IF(SUMPRODUCT(($F$2:$F6821=F6821)*1)&gt;1,0,1)</f>
        <v>0</v>
      </c>
    </row>
    <row r="6822" spans="1:25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9" t="str">
        <f>VLOOKUP(Таблица1[[#This Row],[Region]],Таблица5[],2,FALSE)</f>
        <v>Kelly Williams</v>
      </c>
      <c r="W6822" s="19" t="str">
        <f>IFERROR(VLOOKUP(Таблица1[[#This Row],[Order ID]],Таблица4[],2,FALSE),"")</f>
        <v/>
      </c>
      <c r="X6822" s="19">
        <f>NOT(IFERROR(VLOOKUP(Таблица1[[#This Row],[Order ID]],Таблица4[],2,FALSE),0))*1</f>
        <v>1</v>
      </c>
      <c r="Y6822" s="19">
        <f>IF(SUMPRODUCT(($F$2:$F6822=F6822)*1)&gt;1,0,1)</f>
        <v>0</v>
      </c>
    </row>
    <row r="6823" spans="1:25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9" t="str">
        <f>VLOOKUP(Таблица1[[#This Row],[Region]],Таблица5[],2,FALSE)</f>
        <v>Kelly Williams</v>
      </c>
      <c r="W6823" s="19" t="str">
        <f>IFERROR(VLOOKUP(Таблица1[[#This Row],[Order ID]],Таблица4[],2,FALSE),"")</f>
        <v/>
      </c>
      <c r="X6823" s="19">
        <f>NOT(IFERROR(VLOOKUP(Таблица1[[#This Row],[Order ID]],Таблица4[],2,FALSE),0))*1</f>
        <v>1</v>
      </c>
      <c r="Y6823" s="19">
        <f>IF(SUMPRODUCT(($F$2:$F6823=F6823)*1)&gt;1,0,1)</f>
        <v>0</v>
      </c>
    </row>
    <row r="6824" spans="1:25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9" t="str">
        <f>VLOOKUP(Таблица1[[#This Row],[Region]],Таблица5[],2,FALSE)</f>
        <v>Anna Andreadi</v>
      </c>
      <c r="W6824" s="19" t="str">
        <f>IFERROR(VLOOKUP(Таблица1[[#This Row],[Order ID]],Таблица4[],2,FALSE),"")</f>
        <v/>
      </c>
      <c r="X6824" s="19">
        <f>NOT(IFERROR(VLOOKUP(Таблица1[[#This Row],[Order ID]],Таблица4[],2,FALSE),0))*1</f>
        <v>1</v>
      </c>
      <c r="Y6824" s="19">
        <f>IF(SUMPRODUCT(($F$2:$F6824=F6824)*1)&gt;1,0,1)</f>
        <v>0</v>
      </c>
    </row>
    <row r="6825" spans="1:25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9" t="str">
        <f>VLOOKUP(Таблица1[[#This Row],[Region]],Таблица5[],2,FALSE)</f>
        <v>Cassandra Brandow</v>
      </c>
      <c r="W6825" s="19" t="str">
        <f>IFERROR(VLOOKUP(Таблица1[[#This Row],[Order ID]],Таблица4[],2,FALSE),"")</f>
        <v/>
      </c>
      <c r="X6825" s="19">
        <f>NOT(IFERROR(VLOOKUP(Таблица1[[#This Row],[Order ID]],Таблица4[],2,FALSE),0))*1</f>
        <v>1</v>
      </c>
      <c r="Y6825" s="19">
        <f>IF(SUMPRODUCT(($F$2:$F6825=F6825)*1)&gt;1,0,1)</f>
        <v>0</v>
      </c>
    </row>
    <row r="6826" spans="1:25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9" t="str">
        <f>VLOOKUP(Таблица1[[#This Row],[Region]],Таблица5[],2,FALSE)</f>
        <v>Cassandra Brandow</v>
      </c>
      <c r="W6826" s="19" t="str">
        <f>IFERROR(VLOOKUP(Таблица1[[#This Row],[Order ID]],Таблица4[],2,FALSE),"")</f>
        <v/>
      </c>
      <c r="X6826" s="19">
        <f>NOT(IFERROR(VLOOKUP(Таблица1[[#This Row],[Order ID]],Таблица4[],2,FALSE),0))*1</f>
        <v>1</v>
      </c>
      <c r="Y6826" s="19">
        <f>IF(SUMPRODUCT(($F$2:$F6826=F6826)*1)&gt;1,0,1)</f>
        <v>0</v>
      </c>
    </row>
    <row r="6827" spans="1:25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9" t="str">
        <f>VLOOKUP(Таблица1[[#This Row],[Region]],Таблица5[],2,FALSE)</f>
        <v>Kelly Williams</v>
      </c>
      <c r="W6827" s="19" t="str">
        <f>IFERROR(VLOOKUP(Таблица1[[#This Row],[Order ID]],Таблица4[],2,FALSE),"")</f>
        <v/>
      </c>
      <c r="X6827" s="19">
        <f>NOT(IFERROR(VLOOKUP(Таблица1[[#This Row],[Order ID]],Таблица4[],2,FALSE),0))*1</f>
        <v>1</v>
      </c>
      <c r="Y6827" s="19">
        <f>IF(SUMPRODUCT(($F$2:$F6827=F6827)*1)&gt;1,0,1)</f>
        <v>0</v>
      </c>
    </row>
    <row r="6828" spans="1:25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9" t="str">
        <f>VLOOKUP(Таблица1[[#This Row],[Region]],Таблица5[],2,FALSE)</f>
        <v>Kelly Williams</v>
      </c>
      <c r="W6828" s="19" t="str">
        <f>IFERROR(VLOOKUP(Таблица1[[#This Row],[Order ID]],Таблица4[],2,FALSE),"")</f>
        <v/>
      </c>
      <c r="X6828" s="19">
        <f>NOT(IFERROR(VLOOKUP(Таблица1[[#This Row],[Order ID]],Таблица4[],2,FALSE),0))*1</f>
        <v>1</v>
      </c>
      <c r="Y6828" s="19">
        <f>IF(SUMPRODUCT(($F$2:$F6828=F6828)*1)&gt;1,0,1)</f>
        <v>0</v>
      </c>
    </row>
    <row r="6829" spans="1:25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9" t="str">
        <f>VLOOKUP(Таблица1[[#This Row],[Region]],Таблица5[],2,FALSE)</f>
        <v>Kelly Williams</v>
      </c>
      <c r="W6829" s="19" t="str">
        <f>IFERROR(VLOOKUP(Таблица1[[#This Row],[Order ID]],Таблица4[],2,FALSE),"")</f>
        <v/>
      </c>
      <c r="X6829" s="19">
        <f>NOT(IFERROR(VLOOKUP(Таблица1[[#This Row],[Order ID]],Таблица4[],2,FALSE),0))*1</f>
        <v>1</v>
      </c>
      <c r="Y6829" s="19">
        <f>IF(SUMPRODUCT(($F$2:$F6829=F6829)*1)&gt;1,0,1)</f>
        <v>0</v>
      </c>
    </row>
    <row r="6830" spans="1:25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9" t="str">
        <f>VLOOKUP(Таблица1[[#This Row],[Region]],Таблица5[],2,FALSE)</f>
        <v>Kelly Williams</v>
      </c>
      <c r="W6830" s="19" t="str">
        <f>IFERROR(VLOOKUP(Таблица1[[#This Row],[Order ID]],Таблица4[],2,FALSE),"")</f>
        <v/>
      </c>
      <c r="X6830" s="19">
        <f>NOT(IFERROR(VLOOKUP(Таблица1[[#This Row],[Order ID]],Таблица4[],2,FALSE),0))*1</f>
        <v>1</v>
      </c>
      <c r="Y6830" s="19">
        <f>IF(SUMPRODUCT(($F$2:$F6830=F6830)*1)&gt;1,0,1)</f>
        <v>0</v>
      </c>
    </row>
    <row r="6831" spans="1:25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9" t="str">
        <f>VLOOKUP(Таблица1[[#This Row],[Region]],Таблица5[],2,FALSE)</f>
        <v>Kelly Williams</v>
      </c>
      <c r="W6831" s="19" t="str">
        <f>IFERROR(VLOOKUP(Таблица1[[#This Row],[Order ID]],Таблица4[],2,FALSE),"")</f>
        <v/>
      </c>
      <c r="X6831" s="19">
        <f>NOT(IFERROR(VLOOKUP(Таблица1[[#This Row],[Order ID]],Таблица4[],2,FALSE),0))*1</f>
        <v>1</v>
      </c>
      <c r="Y6831" s="19">
        <f>IF(SUMPRODUCT(($F$2:$F6831=F6831)*1)&gt;1,0,1)</f>
        <v>0</v>
      </c>
    </row>
    <row r="6832" spans="1:25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9" t="str">
        <f>VLOOKUP(Таблица1[[#This Row],[Region]],Таблица5[],2,FALSE)</f>
        <v>Chuck Magee</v>
      </c>
      <c r="W6832" s="19" t="str">
        <f>IFERROR(VLOOKUP(Таблица1[[#This Row],[Order ID]],Таблица4[],2,FALSE),"")</f>
        <v/>
      </c>
      <c r="X6832" s="19">
        <f>NOT(IFERROR(VLOOKUP(Таблица1[[#This Row],[Order ID]],Таблица4[],2,FALSE),0))*1</f>
        <v>1</v>
      </c>
      <c r="Y6832" s="19">
        <f>IF(SUMPRODUCT(($F$2:$F6832=F6832)*1)&gt;1,0,1)</f>
        <v>0</v>
      </c>
    </row>
    <row r="6833" spans="1:25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9" t="str">
        <f>VLOOKUP(Таблица1[[#This Row],[Region]],Таблица5[],2,FALSE)</f>
        <v>Chuck Magee</v>
      </c>
      <c r="W6833" s="19" t="str">
        <f>IFERROR(VLOOKUP(Таблица1[[#This Row],[Order ID]],Таблица4[],2,FALSE),"")</f>
        <v/>
      </c>
      <c r="X6833" s="19">
        <f>NOT(IFERROR(VLOOKUP(Таблица1[[#This Row],[Order ID]],Таблица4[],2,FALSE),0))*1</f>
        <v>1</v>
      </c>
      <c r="Y6833" s="19">
        <f>IF(SUMPRODUCT(($F$2:$F6833=F6833)*1)&gt;1,0,1)</f>
        <v>0</v>
      </c>
    </row>
    <row r="6834" spans="1:25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9" t="str">
        <f>VLOOKUP(Таблица1[[#This Row],[Region]],Таблица5[],2,FALSE)</f>
        <v>Kelly Williams</v>
      </c>
      <c r="W6834" s="19" t="str">
        <f>IFERROR(VLOOKUP(Таблица1[[#This Row],[Order ID]],Таблица4[],2,FALSE),"")</f>
        <v/>
      </c>
      <c r="X6834" s="19">
        <f>NOT(IFERROR(VLOOKUP(Таблица1[[#This Row],[Order ID]],Таблица4[],2,FALSE),0))*1</f>
        <v>1</v>
      </c>
      <c r="Y6834" s="19">
        <f>IF(SUMPRODUCT(($F$2:$F6834=F6834)*1)&gt;1,0,1)</f>
        <v>0</v>
      </c>
    </row>
    <row r="6835" spans="1:25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9" t="str">
        <f>VLOOKUP(Таблица1[[#This Row],[Region]],Таблица5[],2,FALSE)</f>
        <v>Anna Andreadi</v>
      </c>
      <c r="W6835" s="19" t="str">
        <f>IFERROR(VLOOKUP(Таблица1[[#This Row],[Order ID]],Таблица4[],2,FALSE),"")</f>
        <v/>
      </c>
      <c r="X6835" s="19">
        <f>NOT(IFERROR(VLOOKUP(Таблица1[[#This Row],[Order ID]],Таблица4[],2,FALSE),0))*1</f>
        <v>1</v>
      </c>
      <c r="Y6835" s="19">
        <f>IF(SUMPRODUCT(($F$2:$F6835=F6835)*1)&gt;1,0,1)</f>
        <v>0</v>
      </c>
    </row>
    <row r="6836" spans="1:25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9" t="str">
        <f>VLOOKUP(Таблица1[[#This Row],[Region]],Таблица5[],2,FALSE)</f>
        <v>Anna Andreadi</v>
      </c>
      <c r="W6836" s="19" t="str">
        <f>IFERROR(VLOOKUP(Таблица1[[#This Row],[Order ID]],Таблица4[],2,FALSE),"")</f>
        <v/>
      </c>
      <c r="X6836" s="19">
        <f>NOT(IFERROR(VLOOKUP(Таблица1[[#This Row],[Order ID]],Таблица4[],2,FALSE),0))*1</f>
        <v>1</v>
      </c>
      <c r="Y6836" s="19">
        <f>IF(SUMPRODUCT(($F$2:$F6836=F6836)*1)&gt;1,0,1)</f>
        <v>0</v>
      </c>
    </row>
    <row r="6837" spans="1:25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9" t="str">
        <f>VLOOKUP(Таблица1[[#This Row],[Region]],Таблица5[],2,FALSE)</f>
        <v>Anna Andreadi</v>
      </c>
      <c r="W6837" s="19" t="str">
        <f>IFERROR(VLOOKUP(Таблица1[[#This Row],[Order ID]],Таблица4[],2,FALSE),"")</f>
        <v/>
      </c>
      <c r="X6837" s="19">
        <f>NOT(IFERROR(VLOOKUP(Таблица1[[#This Row],[Order ID]],Таблица4[],2,FALSE),0))*1</f>
        <v>1</v>
      </c>
      <c r="Y6837" s="19">
        <f>IF(SUMPRODUCT(($F$2:$F6837=F6837)*1)&gt;1,0,1)</f>
        <v>0</v>
      </c>
    </row>
    <row r="6838" spans="1:25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9" t="str">
        <f>VLOOKUP(Таблица1[[#This Row],[Region]],Таблица5[],2,FALSE)</f>
        <v>Anna Andreadi</v>
      </c>
      <c r="W6838" s="19" t="str">
        <f>IFERROR(VLOOKUP(Таблица1[[#This Row],[Order ID]],Таблица4[],2,FALSE),"")</f>
        <v/>
      </c>
      <c r="X6838" s="19">
        <f>NOT(IFERROR(VLOOKUP(Таблица1[[#This Row],[Order ID]],Таблица4[],2,FALSE),0))*1</f>
        <v>1</v>
      </c>
      <c r="Y6838" s="19">
        <f>IF(SUMPRODUCT(($F$2:$F6838=F6838)*1)&gt;1,0,1)</f>
        <v>0</v>
      </c>
    </row>
    <row r="6839" spans="1:25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9" t="str">
        <f>VLOOKUP(Таблица1[[#This Row],[Region]],Таблица5[],2,FALSE)</f>
        <v>Chuck Magee</v>
      </c>
      <c r="W6839" s="19" t="str">
        <f>IFERROR(VLOOKUP(Таблица1[[#This Row],[Order ID]],Таблица4[],2,FALSE),"")</f>
        <v/>
      </c>
      <c r="X6839" s="19">
        <f>NOT(IFERROR(VLOOKUP(Таблица1[[#This Row],[Order ID]],Таблица4[],2,FALSE),0))*1</f>
        <v>1</v>
      </c>
      <c r="Y6839" s="19">
        <f>IF(SUMPRODUCT(($F$2:$F6839=F6839)*1)&gt;1,0,1)</f>
        <v>0</v>
      </c>
    </row>
    <row r="6840" spans="1:25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9" t="str">
        <f>VLOOKUP(Таблица1[[#This Row],[Region]],Таблица5[],2,FALSE)</f>
        <v>Anna Andreadi</v>
      </c>
      <c r="W6840" s="19" t="str">
        <f>IFERROR(VLOOKUP(Таблица1[[#This Row],[Order ID]],Таблица4[],2,FALSE),"")</f>
        <v/>
      </c>
      <c r="X6840" s="19">
        <f>NOT(IFERROR(VLOOKUP(Таблица1[[#This Row],[Order ID]],Таблица4[],2,FALSE),0))*1</f>
        <v>1</v>
      </c>
      <c r="Y6840" s="19">
        <f>IF(SUMPRODUCT(($F$2:$F6840=F6840)*1)&gt;1,0,1)</f>
        <v>0</v>
      </c>
    </row>
    <row r="6841" spans="1:25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9" t="str">
        <f>VLOOKUP(Таблица1[[#This Row],[Region]],Таблица5[],2,FALSE)</f>
        <v>Anna Andreadi</v>
      </c>
      <c r="W6841" s="19" t="str">
        <f>IFERROR(VLOOKUP(Таблица1[[#This Row],[Order ID]],Таблица4[],2,FALSE),"")</f>
        <v/>
      </c>
      <c r="X6841" s="19">
        <f>NOT(IFERROR(VLOOKUP(Таблица1[[#This Row],[Order ID]],Таблица4[],2,FALSE),0))*1</f>
        <v>1</v>
      </c>
      <c r="Y6841" s="19">
        <f>IF(SUMPRODUCT(($F$2:$F6841=F6841)*1)&gt;1,0,1)</f>
        <v>0</v>
      </c>
    </row>
    <row r="6842" spans="1:25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9" t="str">
        <f>VLOOKUP(Таблица1[[#This Row],[Region]],Таблица5[],2,FALSE)</f>
        <v>Chuck Magee</v>
      </c>
      <c r="W6842" s="19" t="str">
        <f>IFERROR(VLOOKUP(Таблица1[[#This Row],[Order ID]],Таблица4[],2,FALSE),"")</f>
        <v/>
      </c>
      <c r="X6842" s="19">
        <f>NOT(IFERROR(VLOOKUP(Таблица1[[#This Row],[Order ID]],Таблица4[],2,FALSE),0))*1</f>
        <v>1</v>
      </c>
      <c r="Y6842" s="19">
        <f>IF(SUMPRODUCT(($F$2:$F6842=F6842)*1)&gt;1,0,1)</f>
        <v>0</v>
      </c>
    </row>
    <row r="6843" spans="1:25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9" t="str">
        <f>VLOOKUP(Таблица1[[#This Row],[Region]],Таблица5[],2,FALSE)</f>
        <v>Cassandra Brandow</v>
      </c>
      <c r="W6843" s="19" t="str">
        <f>IFERROR(VLOOKUP(Таблица1[[#This Row],[Order ID]],Таблица4[],2,FALSE),"")</f>
        <v/>
      </c>
      <c r="X6843" s="19">
        <f>NOT(IFERROR(VLOOKUP(Таблица1[[#This Row],[Order ID]],Таблица4[],2,FALSE),0))*1</f>
        <v>1</v>
      </c>
      <c r="Y6843" s="19">
        <f>IF(SUMPRODUCT(($F$2:$F6843=F6843)*1)&gt;1,0,1)</f>
        <v>0</v>
      </c>
    </row>
    <row r="6844" spans="1:25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9" t="str">
        <f>VLOOKUP(Таблица1[[#This Row],[Region]],Таблица5[],2,FALSE)</f>
        <v>Cassandra Brandow</v>
      </c>
      <c r="W6844" s="19" t="str">
        <f>IFERROR(VLOOKUP(Таблица1[[#This Row],[Order ID]],Таблица4[],2,FALSE),"")</f>
        <v/>
      </c>
      <c r="X6844" s="19">
        <f>NOT(IFERROR(VLOOKUP(Таблица1[[#This Row],[Order ID]],Таблица4[],2,FALSE),0))*1</f>
        <v>1</v>
      </c>
      <c r="Y6844" s="19">
        <f>IF(SUMPRODUCT(($F$2:$F6844=F6844)*1)&gt;1,0,1)</f>
        <v>0</v>
      </c>
    </row>
    <row r="6845" spans="1:25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9" t="str">
        <f>VLOOKUP(Таблица1[[#This Row],[Region]],Таблица5[],2,FALSE)</f>
        <v>Cassandra Brandow</v>
      </c>
      <c r="W6845" s="19" t="str">
        <f>IFERROR(VLOOKUP(Таблица1[[#This Row],[Order ID]],Таблица4[],2,FALSE),"")</f>
        <v/>
      </c>
      <c r="X6845" s="19">
        <f>NOT(IFERROR(VLOOKUP(Таблица1[[#This Row],[Order ID]],Таблица4[],2,FALSE),0))*1</f>
        <v>1</v>
      </c>
      <c r="Y6845" s="19">
        <f>IF(SUMPRODUCT(($F$2:$F6845=F6845)*1)&gt;1,0,1)</f>
        <v>0</v>
      </c>
    </row>
    <row r="6846" spans="1:25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9" t="str">
        <f>VLOOKUP(Таблица1[[#This Row],[Region]],Таблица5[],2,FALSE)</f>
        <v>Cassandra Brandow</v>
      </c>
      <c r="W6846" s="19" t="str">
        <f>IFERROR(VLOOKUP(Таблица1[[#This Row],[Order ID]],Таблица4[],2,FALSE),"")</f>
        <v/>
      </c>
      <c r="X6846" s="19">
        <f>NOT(IFERROR(VLOOKUP(Таблица1[[#This Row],[Order ID]],Таблица4[],2,FALSE),0))*1</f>
        <v>1</v>
      </c>
      <c r="Y6846" s="19">
        <f>IF(SUMPRODUCT(($F$2:$F6846=F6846)*1)&gt;1,0,1)</f>
        <v>0</v>
      </c>
    </row>
    <row r="6847" spans="1:25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9" t="str">
        <f>VLOOKUP(Таблица1[[#This Row],[Region]],Таблица5[],2,FALSE)</f>
        <v>Anna Andreadi</v>
      </c>
      <c r="W6847" s="19" t="str">
        <f>IFERROR(VLOOKUP(Таблица1[[#This Row],[Order ID]],Таблица4[],2,FALSE),"")</f>
        <v/>
      </c>
      <c r="X6847" s="19">
        <f>NOT(IFERROR(VLOOKUP(Таблица1[[#This Row],[Order ID]],Таблица4[],2,FALSE),0))*1</f>
        <v>1</v>
      </c>
      <c r="Y6847" s="19">
        <f>IF(SUMPRODUCT(($F$2:$F6847=F6847)*1)&gt;1,0,1)</f>
        <v>0</v>
      </c>
    </row>
    <row r="6848" spans="1:25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9" t="str">
        <f>VLOOKUP(Таблица1[[#This Row],[Region]],Таблица5[],2,FALSE)</f>
        <v>Anna Andreadi</v>
      </c>
      <c r="W6848" s="19" t="str">
        <f>IFERROR(VLOOKUP(Таблица1[[#This Row],[Order ID]],Таблица4[],2,FALSE),"")</f>
        <v/>
      </c>
      <c r="X6848" s="19">
        <f>NOT(IFERROR(VLOOKUP(Таблица1[[#This Row],[Order ID]],Таблица4[],2,FALSE),0))*1</f>
        <v>1</v>
      </c>
      <c r="Y6848" s="19">
        <f>IF(SUMPRODUCT(($F$2:$F6848=F6848)*1)&gt;1,0,1)</f>
        <v>0</v>
      </c>
    </row>
    <row r="6849" spans="1:25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9" t="str">
        <f>VLOOKUP(Таблица1[[#This Row],[Region]],Таблица5[],2,FALSE)</f>
        <v>Anna Andreadi</v>
      </c>
      <c r="W6849" s="19" t="str">
        <f>IFERROR(VLOOKUP(Таблица1[[#This Row],[Order ID]],Таблица4[],2,FALSE),"")</f>
        <v/>
      </c>
      <c r="X6849" s="19">
        <f>NOT(IFERROR(VLOOKUP(Таблица1[[#This Row],[Order ID]],Таблица4[],2,FALSE),0))*1</f>
        <v>1</v>
      </c>
      <c r="Y6849" s="19">
        <f>IF(SUMPRODUCT(($F$2:$F6849=F6849)*1)&gt;1,0,1)</f>
        <v>0</v>
      </c>
    </row>
    <row r="6850" spans="1:25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9" t="str">
        <f>VLOOKUP(Таблица1[[#This Row],[Region]],Таблица5[],2,FALSE)</f>
        <v>Kelly Williams</v>
      </c>
      <c r="W6850" s="19" t="str">
        <f>IFERROR(VLOOKUP(Таблица1[[#This Row],[Order ID]],Таблица4[],2,FALSE),"")</f>
        <v/>
      </c>
      <c r="X6850" s="19">
        <f>NOT(IFERROR(VLOOKUP(Таблица1[[#This Row],[Order ID]],Таблица4[],2,FALSE),0))*1</f>
        <v>1</v>
      </c>
      <c r="Y6850" s="19">
        <f>IF(SUMPRODUCT(($F$2:$F6850=F6850)*1)&gt;1,0,1)</f>
        <v>0</v>
      </c>
    </row>
    <row r="6851" spans="1:25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9" t="str">
        <f>VLOOKUP(Таблица1[[#This Row],[Region]],Таблица5[],2,FALSE)</f>
        <v>Anna Andreadi</v>
      </c>
      <c r="W6851" s="19" t="str">
        <f>IFERROR(VLOOKUP(Таблица1[[#This Row],[Order ID]],Таблица4[],2,FALSE),"")</f>
        <v/>
      </c>
      <c r="X6851" s="19">
        <f>NOT(IFERROR(VLOOKUP(Таблица1[[#This Row],[Order ID]],Таблица4[],2,FALSE),0))*1</f>
        <v>1</v>
      </c>
      <c r="Y6851" s="19">
        <f>IF(SUMPRODUCT(($F$2:$F6851=F6851)*1)&gt;1,0,1)</f>
        <v>0</v>
      </c>
    </row>
    <row r="6852" spans="1:25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9" t="str">
        <f>VLOOKUP(Таблица1[[#This Row],[Region]],Таблица5[],2,FALSE)</f>
        <v>Kelly Williams</v>
      </c>
      <c r="W6852" s="19" t="str">
        <f>IFERROR(VLOOKUP(Таблица1[[#This Row],[Order ID]],Таблица4[],2,FALSE),"")</f>
        <v/>
      </c>
      <c r="X6852" s="19">
        <f>NOT(IFERROR(VLOOKUP(Таблица1[[#This Row],[Order ID]],Таблица4[],2,FALSE),0))*1</f>
        <v>1</v>
      </c>
      <c r="Y6852" s="19">
        <f>IF(SUMPRODUCT(($F$2:$F6852=F6852)*1)&gt;1,0,1)</f>
        <v>0</v>
      </c>
    </row>
    <row r="6853" spans="1:25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9" t="str">
        <f>VLOOKUP(Таблица1[[#This Row],[Region]],Таблица5[],2,FALSE)</f>
        <v>Kelly Williams</v>
      </c>
      <c r="W6853" s="19" t="str">
        <f>IFERROR(VLOOKUP(Таблица1[[#This Row],[Order ID]],Таблица4[],2,FALSE),"")</f>
        <v/>
      </c>
      <c r="X6853" s="19">
        <f>NOT(IFERROR(VLOOKUP(Таблица1[[#This Row],[Order ID]],Таблица4[],2,FALSE),0))*1</f>
        <v>1</v>
      </c>
      <c r="Y6853" s="19">
        <f>IF(SUMPRODUCT(($F$2:$F6853=F6853)*1)&gt;1,0,1)</f>
        <v>0</v>
      </c>
    </row>
    <row r="6854" spans="1:25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9" t="str">
        <f>VLOOKUP(Таблица1[[#This Row],[Region]],Таблица5[],2,FALSE)</f>
        <v>Cassandra Brandow</v>
      </c>
      <c r="W6854" s="19" t="str">
        <f>IFERROR(VLOOKUP(Таблица1[[#This Row],[Order ID]],Таблица4[],2,FALSE),"")</f>
        <v/>
      </c>
      <c r="X6854" s="19">
        <f>NOT(IFERROR(VLOOKUP(Таблица1[[#This Row],[Order ID]],Таблица4[],2,FALSE),0))*1</f>
        <v>1</v>
      </c>
      <c r="Y6854" s="19">
        <f>IF(SUMPRODUCT(($F$2:$F6854=F6854)*1)&gt;1,0,1)</f>
        <v>0</v>
      </c>
    </row>
    <row r="6855" spans="1:25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9" t="str">
        <f>VLOOKUP(Таблица1[[#This Row],[Region]],Таблица5[],2,FALSE)</f>
        <v>Cassandra Brandow</v>
      </c>
      <c r="W6855" s="19" t="str">
        <f>IFERROR(VLOOKUP(Таблица1[[#This Row],[Order ID]],Таблица4[],2,FALSE),"")</f>
        <v/>
      </c>
      <c r="X6855" s="19">
        <f>NOT(IFERROR(VLOOKUP(Таблица1[[#This Row],[Order ID]],Таблица4[],2,FALSE),0))*1</f>
        <v>1</v>
      </c>
      <c r="Y6855" s="19">
        <f>IF(SUMPRODUCT(($F$2:$F6855=F6855)*1)&gt;1,0,1)</f>
        <v>0</v>
      </c>
    </row>
    <row r="6856" spans="1:25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9" t="str">
        <f>VLOOKUP(Таблица1[[#This Row],[Region]],Таблица5[],2,FALSE)</f>
        <v>Cassandra Brandow</v>
      </c>
      <c r="W6856" s="19" t="str">
        <f>IFERROR(VLOOKUP(Таблица1[[#This Row],[Order ID]],Таблица4[],2,FALSE),"")</f>
        <v/>
      </c>
      <c r="X6856" s="19">
        <f>NOT(IFERROR(VLOOKUP(Таблица1[[#This Row],[Order ID]],Таблица4[],2,FALSE),0))*1</f>
        <v>1</v>
      </c>
      <c r="Y6856" s="19">
        <f>IF(SUMPRODUCT(($F$2:$F6856=F6856)*1)&gt;1,0,1)</f>
        <v>0</v>
      </c>
    </row>
    <row r="6857" spans="1:25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9" t="str">
        <f>VLOOKUP(Таблица1[[#This Row],[Region]],Таблица5[],2,FALSE)</f>
        <v>Cassandra Brandow</v>
      </c>
      <c r="W6857" s="19" t="str">
        <f>IFERROR(VLOOKUP(Таблица1[[#This Row],[Order ID]],Таблица4[],2,FALSE),"")</f>
        <v/>
      </c>
      <c r="X6857" s="19">
        <f>NOT(IFERROR(VLOOKUP(Таблица1[[#This Row],[Order ID]],Таблица4[],2,FALSE),0))*1</f>
        <v>1</v>
      </c>
      <c r="Y6857" s="19">
        <f>IF(SUMPRODUCT(($F$2:$F6857=F6857)*1)&gt;1,0,1)</f>
        <v>0</v>
      </c>
    </row>
    <row r="6858" spans="1:25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9" t="str">
        <f>VLOOKUP(Таблица1[[#This Row],[Region]],Таблица5[],2,FALSE)</f>
        <v>Cassandra Brandow</v>
      </c>
      <c r="W6858" s="19" t="str">
        <f>IFERROR(VLOOKUP(Таблица1[[#This Row],[Order ID]],Таблица4[],2,FALSE),"")</f>
        <v/>
      </c>
      <c r="X6858" s="19">
        <f>NOT(IFERROR(VLOOKUP(Таблица1[[#This Row],[Order ID]],Таблица4[],2,FALSE),0))*1</f>
        <v>1</v>
      </c>
      <c r="Y6858" s="19">
        <f>IF(SUMPRODUCT(($F$2:$F6858=F6858)*1)&gt;1,0,1)</f>
        <v>0</v>
      </c>
    </row>
    <row r="6859" spans="1:25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9" t="str">
        <f>VLOOKUP(Таблица1[[#This Row],[Region]],Таблица5[],2,FALSE)</f>
        <v>Anna Andreadi</v>
      </c>
      <c r="W6859" s="19">
        <f>IFERROR(VLOOKUP(Таблица1[[#This Row],[Order ID]],Таблица4[],2,FALSE),"")</f>
        <v>1</v>
      </c>
      <c r="X6859" s="19">
        <f>NOT(IFERROR(VLOOKUP(Таблица1[[#This Row],[Order ID]],Таблица4[],2,FALSE),0))*1</f>
        <v>0</v>
      </c>
      <c r="Y6859" s="19">
        <f>IF(SUMPRODUCT(($F$2:$F6859=F6859)*1)&gt;1,0,1)</f>
        <v>0</v>
      </c>
    </row>
    <row r="6860" spans="1:25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9" t="str">
        <f>VLOOKUP(Таблица1[[#This Row],[Region]],Таблица5[],2,FALSE)</f>
        <v>Anna Andreadi</v>
      </c>
      <c r="W6860" s="19">
        <f>IFERROR(VLOOKUP(Таблица1[[#This Row],[Order ID]],Таблица4[],2,FALSE),"")</f>
        <v>1</v>
      </c>
      <c r="X6860" s="19">
        <f>NOT(IFERROR(VLOOKUP(Таблица1[[#This Row],[Order ID]],Таблица4[],2,FALSE),0))*1</f>
        <v>0</v>
      </c>
      <c r="Y6860" s="19">
        <f>IF(SUMPRODUCT(($F$2:$F6860=F6860)*1)&gt;1,0,1)</f>
        <v>0</v>
      </c>
    </row>
    <row r="6861" spans="1:25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9" t="str">
        <f>VLOOKUP(Таблица1[[#This Row],[Region]],Таблица5[],2,FALSE)</f>
        <v>Anna Andreadi</v>
      </c>
      <c r="W6861" s="19">
        <f>IFERROR(VLOOKUP(Таблица1[[#This Row],[Order ID]],Таблица4[],2,FALSE),"")</f>
        <v>1</v>
      </c>
      <c r="X6861" s="19">
        <f>NOT(IFERROR(VLOOKUP(Таблица1[[#This Row],[Order ID]],Таблица4[],2,FALSE),0))*1</f>
        <v>0</v>
      </c>
      <c r="Y6861" s="19">
        <f>IF(SUMPRODUCT(($F$2:$F6861=F6861)*1)&gt;1,0,1)</f>
        <v>0</v>
      </c>
    </row>
    <row r="6862" spans="1:25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9" t="str">
        <f>VLOOKUP(Таблица1[[#This Row],[Region]],Таблица5[],2,FALSE)</f>
        <v>Anna Andreadi</v>
      </c>
      <c r="W6862" s="19">
        <f>IFERROR(VLOOKUP(Таблица1[[#This Row],[Order ID]],Таблица4[],2,FALSE),"")</f>
        <v>1</v>
      </c>
      <c r="X6862" s="19">
        <f>NOT(IFERROR(VLOOKUP(Таблица1[[#This Row],[Order ID]],Таблица4[],2,FALSE),0))*1</f>
        <v>0</v>
      </c>
      <c r="Y6862" s="19">
        <f>IF(SUMPRODUCT(($F$2:$F6862=F6862)*1)&gt;1,0,1)</f>
        <v>0</v>
      </c>
    </row>
    <row r="6863" spans="1:25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9" t="str">
        <f>VLOOKUP(Таблица1[[#This Row],[Region]],Таблица5[],2,FALSE)</f>
        <v>Anna Andreadi</v>
      </c>
      <c r="W6863" s="19">
        <f>IFERROR(VLOOKUP(Таблица1[[#This Row],[Order ID]],Таблица4[],2,FALSE),"")</f>
        <v>1</v>
      </c>
      <c r="X6863" s="19">
        <f>NOT(IFERROR(VLOOKUP(Таблица1[[#This Row],[Order ID]],Таблица4[],2,FALSE),0))*1</f>
        <v>0</v>
      </c>
      <c r="Y6863" s="19">
        <f>IF(SUMPRODUCT(($F$2:$F6863=F6863)*1)&gt;1,0,1)</f>
        <v>0</v>
      </c>
    </row>
    <row r="6864" spans="1:25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9" t="str">
        <f>VLOOKUP(Таблица1[[#This Row],[Region]],Таблица5[],2,FALSE)</f>
        <v>Anna Andreadi</v>
      </c>
      <c r="W6864" s="19">
        <f>IFERROR(VLOOKUP(Таблица1[[#This Row],[Order ID]],Таблица4[],2,FALSE),"")</f>
        <v>1</v>
      </c>
      <c r="X6864" s="19">
        <f>NOT(IFERROR(VLOOKUP(Таблица1[[#This Row],[Order ID]],Таблица4[],2,FALSE),0))*1</f>
        <v>0</v>
      </c>
      <c r="Y6864" s="19">
        <f>IF(SUMPRODUCT(($F$2:$F6864=F6864)*1)&gt;1,0,1)</f>
        <v>0</v>
      </c>
    </row>
    <row r="6865" spans="1:25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9" t="str">
        <f>VLOOKUP(Таблица1[[#This Row],[Region]],Таблица5[],2,FALSE)</f>
        <v>Kelly Williams</v>
      </c>
      <c r="W6865" s="19" t="str">
        <f>IFERROR(VLOOKUP(Таблица1[[#This Row],[Order ID]],Таблица4[],2,FALSE),"")</f>
        <v/>
      </c>
      <c r="X6865" s="19">
        <f>NOT(IFERROR(VLOOKUP(Таблица1[[#This Row],[Order ID]],Таблица4[],2,FALSE),0))*1</f>
        <v>1</v>
      </c>
      <c r="Y6865" s="19">
        <f>IF(SUMPRODUCT(($F$2:$F6865=F6865)*1)&gt;1,0,1)</f>
        <v>0</v>
      </c>
    </row>
    <row r="6866" spans="1:25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9" t="str">
        <f>VLOOKUP(Таблица1[[#This Row],[Region]],Таблица5[],2,FALSE)</f>
        <v>Anna Andreadi</v>
      </c>
      <c r="W6866" s="19" t="str">
        <f>IFERROR(VLOOKUP(Таблица1[[#This Row],[Order ID]],Таблица4[],2,FALSE),"")</f>
        <v/>
      </c>
      <c r="X6866" s="19">
        <f>NOT(IFERROR(VLOOKUP(Таблица1[[#This Row],[Order ID]],Таблица4[],2,FALSE),0))*1</f>
        <v>1</v>
      </c>
      <c r="Y6866" s="19">
        <f>IF(SUMPRODUCT(($F$2:$F6866=F6866)*1)&gt;1,0,1)</f>
        <v>0</v>
      </c>
    </row>
    <row r="6867" spans="1:25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9" t="str">
        <f>VLOOKUP(Таблица1[[#This Row],[Region]],Таблица5[],2,FALSE)</f>
        <v>Anna Andreadi</v>
      </c>
      <c r="W6867" s="19" t="str">
        <f>IFERROR(VLOOKUP(Таблица1[[#This Row],[Order ID]],Таблица4[],2,FALSE),"")</f>
        <v/>
      </c>
      <c r="X6867" s="19">
        <f>NOT(IFERROR(VLOOKUP(Таблица1[[#This Row],[Order ID]],Таблица4[],2,FALSE),0))*1</f>
        <v>1</v>
      </c>
      <c r="Y6867" s="19">
        <f>IF(SUMPRODUCT(($F$2:$F6867=F6867)*1)&gt;1,0,1)</f>
        <v>0</v>
      </c>
    </row>
    <row r="6868" spans="1:25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9" t="str">
        <f>VLOOKUP(Таблица1[[#This Row],[Region]],Таблица5[],2,FALSE)</f>
        <v>Anna Andreadi</v>
      </c>
      <c r="W6868" s="19" t="str">
        <f>IFERROR(VLOOKUP(Таблица1[[#This Row],[Order ID]],Таблица4[],2,FALSE),"")</f>
        <v/>
      </c>
      <c r="X6868" s="19">
        <f>NOT(IFERROR(VLOOKUP(Таблица1[[#This Row],[Order ID]],Таблица4[],2,FALSE),0))*1</f>
        <v>1</v>
      </c>
      <c r="Y6868" s="19">
        <f>IF(SUMPRODUCT(($F$2:$F6868=F6868)*1)&gt;1,0,1)</f>
        <v>0</v>
      </c>
    </row>
    <row r="6869" spans="1:25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9" t="str">
        <f>VLOOKUP(Таблица1[[#This Row],[Region]],Таблица5[],2,FALSE)</f>
        <v>Anna Andreadi</v>
      </c>
      <c r="W6869" s="19" t="str">
        <f>IFERROR(VLOOKUP(Таблица1[[#This Row],[Order ID]],Таблица4[],2,FALSE),"")</f>
        <v/>
      </c>
      <c r="X6869" s="19">
        <f>NOT(IFERROR(VLOOKUP(Таблица1[[#This Row],[Order ID]],Таблица4[],2,FALSE),0))*1</f>
        <v>1</v>
      </c>
      <c r="Y6869" s="19">
        <f>IF(SUMPRODUCT(($F$2:$F6869=F6869)*1)&gt;1,0,1)</f>
        <v>0</v>
      </c>
    </row>
    <row r="6870" spans="1:25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9" t="str">
        <f>VLOOKUP(Таблица1[[#This Row],[Region]],Таблица5[],2,FALSE)</f>
        <v>Anna Andreadi</v>
      </c>
      <c r="W6870" s="19" t="str">
        <f>IFERROR(VLOOKUP(Таблица1[[#This Row],[Order ID]],Таблица4[],2,FALSE),"")</f>
        <v/>
      </c>
      <c r="X6870" s="19">
        <f>NOT(IFERROR(VLOOKUP(Таблица1[[#This Row],[Order ID]],Таблица4[],2,FALSE),0))*1</f>
        <v>1</v>
      </c>
      <c r="Y6870" s="19">
        <f>IF(SUMPRODUCT(($F$2:$F6870=F6870)*1)&gt;1,0,1)</f>
        <v>0</v>
      </c>
    </row>
    <row r="6871" spans="1:25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9" t="str">
        <f>VLOOKUP(Таблица1[[#This Row],[Region]],Таблица5[],2,FALSE)</f>
        <v>Anna Andreadi</v>
      </c>
      <c r="W6871" s="19" t="str">
        <f>IFERROR(VLOOKUP(Таблица1[[#This Row],[Order ID]],Таблица4[],2,FALSE),"")</f>
        <v/>
      </c>
      <c r="X6871" s="19">
        <f>NOT(IFERROR(VLOOKUP(Таблица1[[#This Row],[Order ID]],Таблица4[],2,FALSE),0))*1</f>
        <v>1</v>
      </c>
      <c r="Y6871" s="19">
        <f>IF(SUMPRODUCT(($F$2:$F6871=F6871)*1)&gt;1,0,1)</f>
        <v>0</v>
      </c>
    </row>
    <row r="6872" spans="1:25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9" t="str">
        <f>VLOOKUP(Таблица1[[#This Row],[Region]],Таблица5[],2,FALSE)</f>
        <v>Anna Andreadi</v>
      </c>
      <c r="W6872" s="19" t="str">
        <f>IFERROR(VLOOKUP(Таблица1[[#This Row],[Order ID]],Таблица4[],2,FALSE),"")</f>
        <v/>
      </c>
      <c r="X6872" s="19">
        <f>NOT(IFERROR(VLOOKUP(Таблица1[[#This Row],[Order ID]],Таблица4[],2,FALSE),0))*1</f>
        <v>1</v>
      </c>
      <c r="Y6872" s="19">
        <f>IF(SUMPRODUCT(($F$2:$F6872=F6872)*1)&gt;1,0,1)</f>
        <v>0</v>
      </c>
    </row>
    <row r="6873" spans="1:25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9" t="str">
        <f>VLOOKUP(Таблица1[[#This Row],[Region]],Таблица5[],2,FALSE)</f>
        <v>Kelly Williams</v>
      </c>
      <c r="W6873" s="19" t="str">
        <f>IFERROR(VLOOKUP(Таблица1[[#This Row],[Order ID]],Таблица4[],2,FALSE),"")</f>
        <v/>
      </c>
      <c r="X6873" s="19">
        <f>NOT(IFERROR(VLOOKUP(Таблица1[[#This Row],[Order ID]],Таблица4[],2,FALSE),0))*1</f>
        <v>1</v>
      </c>
      <c r="Y6873" s="19">
        <f>IF(SUMPRODUCT(($F$2:$F6873=F6873)*1)&gt;1,0,1)</f>
        <v>0</v>
      </c>
    </row>
    <row r="6874" spans="1:25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9" t="str">
        <f>VLOOKUP(Таблица1[[#This Row],[Region]],Таблица5[],2,FALSE)</f>
        <v>Anna Andreadi</v>
      </c>
      <c r="W6874" s="19" t="str">
        <f>IFERROR(VLOOKUP(Таблица1[[#This Row],[Order ID]],Таблица4[],2,FALSE),"")</f>
        <v/>
      </c>
      <c r="X6874" s="19">
        <f>NOT(IFERROR(VLOOKUP(Таблица1[[#This Row],[Order ID]],Таблица4[],2,FALSE),0))*1</f>
        <v>1</v>
      </c>
      <c r="Y6874" s="19">
        <f>IF(SUMPRODUCT(($F$2:$F6874=F6874)*1)&gt;1,0,1)</f>
        <v>0</v>
      </c>
    </row>
    <row r="6875" spans="1:25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9" t="str">
        <f>VLOOKUP(Таблица1[[#This Row],[Region]],Таблица5[],2,FALSE)</f>
        <v>Kelly Williams</v>
      </c>
      <c r="W6875" s="19" t="str">
        <f>IFERROR(VLOOKUP(Таблица1[[#This Row],[Order ID]],Таблица4[],2,FALSE),"")</f>
        <v/>
      </c>
      <c r="X6875" s="19">
        <f>NOT(IFERROR(VLOOKUP(Таблица1[[#This Row],[Order ID]],Таблица4[],2,FALSE),0))*1</f>
        <v>1</v>
      </c>
      <c r="Y6875" s="19">
        <f>IF(SUMPRODUCT(($F$2:$F6875=F6875)*1)&gt;1,0,1)</f>
        <v>0</v>
      </c>
    </row>
    <row r="6876" spans="1:25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9" t="str">
        <f>VLOOKUP(Таблица1[[#This Row],[Region]],Таблица5[],2,FALSE)</f>
        <v>Kelly Williams</v>
      </c>
      <c r="W6876" s="19" t="str">
        <f>IFERROR(VLOOKUP(Таблица1[[#This Row],[Order ID]],Таблица4[],2,FALSE),"")</f>
        <v/>
      </c>
      <c r="X6876" s="19">
        <f>NOT(IFERROR(VLOOKUP(Таблица1[[#This Row],[Order ID]],Таблица4[],2,FALSE),0))*1</f>
        <v>1</v>
      </c>
      <c r="Y6876" s="19">
        <f>IF(SUMPRODUCT(($F$2:$F6876=F6876)*1)&gt;1,0,1)</f>
        <v>0</v>
      </c>
    </row>
    <row r="6877" spans="1:25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9" t="str">
        <f>VLOOKUP(Таблица1[[#This Row],[Region]],Таблица5[],2,FALSE)</f>
        <v>Cassandra Brandow</v>
      </c>
      <c r="W6877" s="19" t="str">
        <f>IFERROR(VLOOKUP(Таблица1[[#This Row],[Order ID]],Таблица4[],2,FALSE),"")</f>
        <v/>
      </c>
      <c r="X6877" s="19">
        <f>NOT(IFERROR(VLOOKUP(Таблица1[[#This Row],[Order ID]],Таблица4[],2,FALSE),0))*1</f>
        <v>1</v>
      </c>
      <c r="Y6877" s="19">
        <f>IF(SUMPRODUCT(($F$2:$F6877=F6877)*1)&gt;1,0,1)</f>
        <v>0</v>
      </c>
    </row>
    <row r="6878" spans="1:25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9" t="str">
        <f>VLOOKUP(Таблица1[[#This Row],[Region]],Таблица5[],2,FALSE)</f>
        <v>Cassandra Brandow</v>
      </c>
      <c r="W6878" s="19" t="str">
        <f>IFERROR(VLOOKUP(Таблица1[[#This Row],[Order ID]],Таблица4[],2,FALSE),"")</f>
        <v/>
      </c>
      <c r="X6878" s="19">
        <f>NOT(IFERROR(VLOOKUP(Таблица1[[#This Row],[Order ID]],Таблица4[],2,FALSE),0))*1</f>
        <v>1</v>
      </c>
      <c r="Y6878" s="19">
        <f>IF(SUMPRODUCT(($F$2:$F6878=F6878)*1)&gt;1,0,1)</f>
        <v>0</v>
      </c>
    </row>
    <row r="6879" spans="1:25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9" t="str">
        <f>VLOOKUP(Таблица1[[#This Row],[Region]],Таблица5[],2,FALSE)</f>
        <v>Kelly Williams</v>
      </c>
      <c r="W6879" s="19" t="str">
        <f>IFERROR(VLOOKUP(Таблица1[[#This Row],[Order ID]],Таблица4[],2,FALSE),"")</f>
        <v/>
      </c>
      <c r="X6879" s="19">
        <f>NOT(IFERROR(VLOOKUP(Таблица1[[#This Row],[Order ID]],Таблица4[],2,FALSE),0))*1</f>
        <v>1</v>
      </c>
      <c r="Y6879" s="19">
        <f>IF(SUMPRODUCT(($F$2:$F6879=F6879)*1)&gt;1,0,1)</f>
        <v>0</v>
      </c>
    </row>
    <row r="6880" spans="1:25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9" t="str">
        <f>VLOOKUP(Таблица1[[#This Row],[Region]],Таблица5[],2,FALSE)</f>
        <v>Kelly Williams</v>
      </c>
      <c r="W6880" s="19" t="str">
        <f>IFERROR(VLOOKUP(Таблица1[[#This Row],[Order ID]],Таблица4[],2,FALSE),"")</f>
        <v/>
      </c>
      <c r="X6880" s="19">
        <f>NOT(IFERROR(VLOOKUP(Таблица1[[#This Row],[Order ID]],Таблица4[],2,FALSE),0))*1</f>
        <v>1</v>
      </c>
      <c r="Y6880" s="19">
        <f>IF(SUMPRODUCT(($F$2:$F6880=F6880)*1)&gt;1,0,1)</f>
        <v>0</v>
      </c>
    </row>
    <row r="6881" spans="1:25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9" t="str">
        <f>VLOOKUP(Таблица1[[#This Row],[Region]],Таблица5[],2,FALSE)</f>
        <v>Anna Andreadi</v>
      </c>
      <c r="W6881" s="19" t="str">
        <f>IFERROR(VLOOKUP(Таблица1[[#This Row],[Order ID]],Таблица4[],2,FALSE),"")</f>
        <v/>
      </c>
      <c r="X6881" s="19">
        <f>NOT(IFERROR(VLOOKUP(Таблица1[[#This Row],[Order ID]],Таблица4[],2,FALSE),0))*1</f>
        <v>1</v>
      </c>
      <c r="Y6881" s="19">
        <f>IF(SUMPRODUCT(($F$2:$F6881=F6881)*1)&gt;1,0,1)</f>
        <v>0</v>
      </c>
    </row>
    <row r="6882" spans="1:25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9" t="str">
        <f>VLOOKUP(Таблица1[[#This Row],[Region]],Таблица5[],2,FALSE)</f>
        <v>Anna Andreadi</v>
      </c>
      <c r="W6882" s="19" t="str">
        <f>IFERROR(VLOOKUP(Таблица1[[#This Row],[Order ID]],Таблица4[],2,FALSE),"")</f>
        <v/>
      </c>
      <c r="X6882" s="19">
        <f>NOT(IFERROR(VLOOKUP(Таблица1[[#This Row],[Order ID]],Таблица4[],2,FALSE),0))*1</f>
        <v>1</v>
      </c>
      <c r="Y6882" s="19">
        <f>IF(SUMPRODUCT(($F$2:$F6882=F6882)*1)&gt;1,0,1)</f>
        <v>0</v>
      </c>
    </row>
    <row r="6883" spans="1:25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9" t="str">
        <f>VLOOKUP(Таблица1[[#This Row],[Region]],Таблица5[],2,FALSE)</f>
        <v>Anna Andreadi</v>
      </c>
      <c r="W6883" s="19" t="str">
        <f>IFERROR(VLOOKUP(Таблица1[[#This Row],[Order ID]],Таблица4[],2,FALSE),"")</f>
        <v/>
      </c>
      <c r="X6883" s="19">
        <f>NOT(IFERROR(VLOOKUP(Таблица1[[#This Row],[Order ID]],Таблица4[],2,FALSE),0))*1</f>
        <v>1</v>
      </c>
      <c r="Y6883" s="19">
        <f>IF(SUMPRODUCT(($F$2:$F6883=F6883)*1)&gt;1,0,1)</f>
        <v>0</v>
      </c>
    </row>
    <row r="6884" spans="1:25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9" t="str">
        <f>VLOOKUP(Таблица1[[#This Row],[Region]],Таблица5[],2,FALSE)</f>
        <v>Anna Andreadi</v>
      </c>
      <c r="W6884" s="19" t="str">
        <f>IFERROR(VLOOKUP(Таблица1[[#This Row],[Order ID]],Таблица4[],2,FALSE),"")</f>
        <v/>
      </c>
      <c r="X6884" s="19">
        <f>NOT(IFERROR(VLOOKUP(Таблица1[[#This Row],[Order ID]],Таблица4[],2,FALSE),0))*1</f>
        <v>1</v>
      </c>
      <c r="Y6884" s="19">
        <f>IF(SUMPRODUCT(($F$2:$F6884=F6884)*1)&gt;1,0,1)</f>
        <v>0</v>
      </c>
    </row>
    <row r="6885" spans="1:25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9" t="str">
        <f>VLOOKUP(Таблица1[[#This Row],[Region]],Таблица5[],2,FALSE)</f>
        <v>Anna Andreadi</v>
      </c>
      <c r="W6885" s="19" t="str">
        <f>IFERROR(VLOOKUP(Таблица1[[#This Row],[Order ID]],Таблица4[],2,FALSE),"")</f>
        <v/>
      </c>
      <c r="X6885" s="19">
        <f>NOT(IFERROR(VLOOKUP(Таблица1[[#This Row],[Order ID]],Таблица4[],2,FALSE),0))*1</f>
        <v>1</v>
      </c>
      <c r="Y6885" s="19">
        <f>IF(SUMPRODUCT(($F$2:$F6885=F6885)*1)&gt;1,0,1)</f>
        <v>0</v>
      </c>
    </row>
    <row r="6886" spans="1:25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9" t="str">
        <f>VLOOKUP(Таблица1[[#This Row],[Region]],Таблица5[],2,FALSE)</f>
        <v>Kelly Williams</v>
      </c>
      <c r="W6886" s="19" t="str">
        <f>IFERROR(VLOOKUP(Таблица1[[#This Row],[Order ID]],Таблица4[],2,FALSE),"")</f>
        <v/>
      </c>
      <c r="X6886" s="19">
        <f>NOT(IFERROR(VLOOKUP(Таблица1[[#This Row],[Order ID]],Таблица4[],2,FALSE),0))*1</f>
        <v>1</v>
      </c>
      <c r="Y6886" s="19">
        <f>IF(SUMPRODUCT(($F$2:$F6886=F6886)*1)&gt;1,0,1)</f>
        <v>0</v>
      </c>
    </row>
    <row r="6887" spans="1:25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9" t="str">
        <f>VLOOKUP(Таблица1[[#This Row],[Region]],Таблица5[],2,FALSE)</f>
        <v>Chuck Magee</v>
      </c>
      <c r="W6887" s="19" t="str">
        <f>IFERROR(VLOOKUP(Таблица1[[#This Row],[Order ID]],Таблица4[],2,FALSE),"")</f>
        <v/>
      </c>
      <c r="X6887" s="19">
        <f>NOT(IFERROR(VLOOKUP(Таблица1[[#This Row],[Order ID]],Таблица4[],2,FALSE),0))*1</f>
        <v>1</v>
      </c>
      <c r="Y6887" s="19">
        <f>IF(SUMPRODUCT(($F$2:$F6887=F6887)*1)&gt;1,0,1)</f>
        <v>0</v>
      </c>
    </row>
    <row r="6888" spans="1:25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9" t="str">
        <f>VLOOKUP(Таблица1[[#This Row],[Region]],Таблица5[],2,FALSE)</f>
        <v>Chuck Magee</v>
      </c>
      <c r="W6888" s="19" t="str">
        <f>IFERROR(VLOOKUP(Таблица1[[#This Row],[Order ID]],Таблица4[],2,FALSE),"")</f>
        <v/>
      </c>
      <c r="X6888" s="19">
        <f>NOT(IFERROR(VLOOKUP(Таблица1[[#This Row],[Order ID]],Таблица4[],2,FALSE),0))*1</f>
        <v>1</v>
      </c>
      <c r="Y6888" s="19">
        <f>IF(SUMPRODUCT(($F$2:$F6888=F6888)*1)&gt;1,0,1)</f>
        <v>0</v>
      </c>
    </row>
    <row r="6889" spans="1:25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9" t="str">
        <f>VLOOKUP(Таблица1[[#This Row],[Region]],Таблица5[],2,FALSE)</f>
        <v>Anna Andreadi</v>
      </c>
      <c r="W6889" s="19" t="str">
        <f>IFERROR(VLOOKUP(Таблица1[[#This Row],[Order ID]],Таблица4[],2,FALSE),"")</f>
        <v/>
      </c>
      <c r="X6889" s="19">
        <f>NOT(IFERROR(VLOOKUP(Таблица1[[#This Row],[Order ID]],Таблица4[],2,FALSE),0))*1</f>
        <v>1</v>
      </c>
      <c r="Y6889" s="19">
        <f>IF(SUMPRODUCT(($F$2:$F6889=F6889)*1)&gt;1,0,1)</f>
        <v>0</v>
      </c>
    </row>
    <row r="6890" spans="1:25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9" t="str">
        <f>VLOOKUP(Таблица1[[#This Row],[Region]],Таблица5[],2,FALSE)</f>
        <v>Anna Andreadi</v>
      </c>
      <c r="W6890" s="19" t="str">
        <f>IFERROR(VLOOKUP(Таблица1[[#This Row],[Order ID]],Таблица4[],2,FALSE),"")</f>
        <v/>
      </c>
      <c r="X6890" s="19">
        <f>NOT(IFERROR(VLOOKUP(Таблица1[[#This Row],[Order ID]],Таблица4[],2,FALSE),0))*1</f>
        <v>1</v>
      </c>
      <c r="Y6890" s="19">
        <f>IF(SUMPRODUCT(($F$2:$F6890=F6890)*1)&gt;1,0,1)</f>
        <v>0</v>
      </c>
    </row>
    <row r="6891" spans="1:25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9" t="str">
        <f>VLOOKUP(Таблица1[[#This Row],[Region]],Таблица5[],2,FALSE)</f>
        <v>Cassandra Brandow</v>
      </c>
      <c r="W6891" s="19" t="str">
        <f>IFERROR(VLOOKUP(Таблица1[[#This Row],[Order ID]],Таблица4[],2,FALSE),"")</f>
        <v/>
      </c>
      <c r="X6891" s="19">
        <f>NOT(IFERROR(VLOOKUP(Таблица1[[#This Row],[Order ID]],Таблица4[],2,FALSE),0))*1</f>
        <v>1</v>
      </c>
      <c r="Y6891" s="19">
        <f>IF(SUMPRODUCT(($F$2:$F6891=F6891)*1)&gt;1,0,1)</f>
        <v>0</v>
      </c>
    </row>
    <row r="6892" spans="1:25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9" t="str">
        <f>VLOOKUP(Таблица1[[#This Row],[Region]],Таблица5[],2,FALSE)</f>
        <v>Cassandra Brandow</v>
      </c>
      <c r="W6892" s="19" t="str">
        <f>IFERROR(VLOOKUP(Таблица1[[#This Row],[Order ID]],Таблица4[],2,FALSE),"")</f>
        <v/>
      </c>
      <c r="X6892" s="19">
        <f>NOT(IFERROR(VLOOKUP(Таблица1[[#This Row],[Order ID]],Таблица4[],2,FALSE),0))*1</f>
        <v>1</v>
      </c>
      <c r="Y6892" s="19">
        <f>IF(SUMPRODUCT(($F$2:$F6892=F6892)*1)&gt;1,0,1)</f>
        <v>0</v>
      </c>
    </row>
    <row r="6893" spans="1:25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9" t="str">
        <f>VLOOKUP(Таблица1[[#This Row],[Region]],Таблица5[],2,FALSE)</f>
        <v>Cassandra Brandow</v>
      </c>
      <c r="W6893" s="19" t="str">
        <f>IFERROR(VLOOKUP(Таблица1[[#This Row],[Order ID]],Таблица4[],2,FALSE),"")</f>
        <v/>
      </c>
      <c r="X6893" s="19">
        <f>NOT(IFERROR(VLOOKUP(Таблица1[[#This Row],[Order ID]],Таблица4[],2,FALSE),0))*1</f>
        <v>1</v>
      </c>
      <c r="Y6893" s="19">
        <f>IF(SUMPRODUCT(($F$2:$F6893=F6893)*1)&gt;1,0,1)</f>
        <v>0</v>
      </c>
    </row>
    <row r="6894" spans="1:25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9" t="str">
        <f>VLOOKUP(Таблица1[[#This Row],[Region]],Таблица5[],2,FALSE)</f>
        <v>Cassandra Brandow</v>
      </c>
      <c r="W6894" s="19" t="str">
        <f>IFERROR(VLOOKUP(Таблица1[[#This Row],[Order ID]],Таблица4[],2,FALSE),"")</f>
        <v/>
      </c>
      <c r="X6894" s="19">
        <f>NOT(IFERROR(VLOOKUP(Таблица1[[#This Row],[Order ID]],Таблица4[],2,FALSE),0))*1</f>
        <v>1</v>
      </c>
      <c r="Y6894" s="19">
        <f>IF(SUMPRODUCT(($F$2:$F6894=F6894)*1)&gt;1,0,1)</f>
        <v>0</v>
      </c>
    </row>
    <row r="6895" spans="1:25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9" t="str">
        <f>VLOOKUP(Таблица1[[#This Row],[Region]],Таблица5[],2,FALSE)</f>
        <v>Cassandra Brandow</v>
      </c>
      <c r="W6895" s="19" t="str">
        <f>IFERROR(VLOOKUP(Таблица1[[#This Row],[Order ID]],Таблица4[],2,FALSE),"")</f>
        <v/>
      </c>
      <c r="X6895" s="19">
        <f>NOT(IFERROR(VLOOKUP(Таблица1[[#This Row],[Order ID]],Таблица4[],2,FALSE),0))*1</f>
        <v>1</v>
      </c>
      <c r="Y6895" s="19">
        <f>IF(SUMPRODUCT(($F$2:$F6895=F6895)*1)&gt;1,0,1)</f>
        <v>0</v>
      </c>
    </row>
    <row r="6896" spans="1:25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9" t="str">
        <f>VLOOKUP(Таблица1[[#This Row],[Region]],Таблица5[],2,FALSE)</f>
        <v>Cassandra Brandow</v>
      </c>
      <c r="W6896" s="19" t="str">
        <f>IFERROR(VLOOKUP(Таблица1[[#This Row],[Order ID]],Таблица4[],2,FALSE),"")</f>
        <v/>
      </c>
      <c r="X6896" s="19">
        <f>NOT(IFERROR(VLOOKUP(Таблица1[[#This Row],[Order ID]],Таблица4[],2,FALSE),0))*1</f>
        <v>1</v>
      </c>
      <c r="Y6896" s="19">
        <f>IF(SUMPRODUCT(($F$2:$F6896=F6896)*1)&gt;1,0,1)</f>
        <v>0</v>
      </c>
    </row>
    <row r="6897" spans="1:25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9" t="str">
        <f>VLOOKUP(Таблица1[[#This Row],[Region]],Таблица5[],2,FALSE)</f>
        <v>Cassandra Brandow</v>
      </c>
      <c r="W6897" s="19" t="str">
        <f>IFERROR(VLOOKUP(Таблица1[[#This Row],[Order ID]],Таблица4[],2,FALSE),"")</f>
        <v/>
      </c>
      <c r="X6897" s="19">
        <f>NOT(IFERROR(VLOOKUP(Таблица1[[#This Row],[Order ID]],Таблица4[],2,FALSE),0))*1</f>
        <v>1</v>
      </c>
      <c r="Y6897" s="19">
        <f>IF(SUMPRODUCT(($F$2:$F6897=F6897)*1)&gt;1,0,1)</f>
        <v>0</v>
      </c>
    </row>
    <row r="6898" spans="1:25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9" t="str">
        <f>VLOOKUP(Таблица1[[#This Row],[Region]],Таблица5[],2,FALSE)</f>
        <v>Cassandra Brandow</v>
      </c>
      <c r="W6898" s="19" t="str">
        <f>IFERROR(VLOOKUP(Таблица1[[#This Row],[Order ID]],Таблица4[],2,FALSE),"")</f>
        <v/>
      </c>
      <c r="X6898" s="19">
        <f>NOT(IFERROR(VLOOKUP(Таблица1[[#This Row],[Order ID]],Таблица4[],2,FALSE),0))*1</f>
        <v>1</v>
      </c>
      <c r="Y6898" s="19">
        <f>IF(SUMPRODUCT(($F$2:$F6898=F6898)*1)&gt;1,0,1)</f>
        <v>0</v>
      </c>
    </row>
    <row r="6899" spans="1:25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9" t="str">
        <f>VLOOKUP(Таблица1[[#This Row],[Region]],Таблица5[],2,FALSE)</f>
        <v>Chuck Magee</v>
      </c>
      <c r="W6899" s="19" t="str">
        <f>IFERROR(VLOOKUP(Таблица1[[#This Row],[Order ID]],Таблица4[],2,FALSE),"")</f>
        <v/>
      </c>
      <c r="X6899" s="19">
        <f>NOT(IFERROR(VLOOKUP(Таблица1[[#This Row],[Order ID]],Таблица4[],2,FALSE),0))*1</f>
        <v>1</v>
      </c>
      <c r="Y6899" s="19">
        <f>IF(SUMPRODUCT(($F$2:$F6899=F6899)*1)&gt;1,0,1)</f>
        <v>0</v>
      </c>
    </row>
    <row r="6900" spans="1:25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9" t="str">
        <f>VLOOKUP(Таблица1[[#This Row],[Region]],Таблица5[],2,FALSE)</f>
        <v>Kelly Williams</v>
      </c>
      <c r="W6900" s="19" t="str">
        <f>IFERROR(VLOOKUP(Таблица1[[#This Row],[Order ID]],Таблица4[],2,FALSE),"")</f>
        <v/>
      </c>
      <c r="X6900" s="19">
        <f>NOT(IFERROR(VLOOKUP(Таблица1[[#This Row],[Order ID]],Таблица4[],2,FALSE),0))*1</f>
        <v>1</v>
      </c>
      <c r="Y6900" s="19">
        <f>IF(SUMPRODUCT(($F$2:$F6900=F6900)*1)&gt;1,0,1)</f>
        <v>0</v>
      </c>
    </row>
    <row r="6901" spans="1:25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9" t="str">
        <f>VLOOKUP(Таблица1[[#This Row],[Region]],Таблица5[],2,FALSE)</f>
        <v>Kelly Williams</v>
      </c>
      <c r="W6901" s="19" t="str">
        <f>IFERROR(VLOOKUP(Таблица1[[#This Row],[Order ID]],Таблица4[],2,FALSE),"")</f>
        <v/>
      </c>
      <c r="X6901" s="19">
        <f>NOT(IFERROR(VLOOKUP(Таблица1[[#This Row],[Order ID]],Таблица4[],2,FALSE),0))*1</f>
        <v>1</v>
      </c>
      <c r="Y6901" s="19">
        <f>IF(SUMPRODUCT(($F$2:$F6901=F6901)*1)&gt;1,0,1)</f>
        <v>0</v>
      </c>
    </row>
    <row r="6902" spans="1:25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9" t="str">
        <f>VLOOKUP(Таблица1[[#This Row],[Region]],Таблица5[],2,FALSE)</f>
        <v>Chuck Magee</v>
      </c>
      <c r="W6902" s="19" t="str">
        <f>IFERROR(VLOOKUP(Таблица1[[#This Row],[Order ID]],Таблица4[],2,FALSE),"")</f>
        <v/>
      </c>
      <c r="X6902" s="19">
        <f>NOT(IFERROR(VLOOKUP(Таблица1[[#This Row],[Order ID]],Таблица4[],2,FALSE),0))*1</f>
        <v>1</v>
      </c>
      <c r="Y6902" s="19">
        <f>IF(SUMPRODUCT(($F$2:$F6902=F6902)*1)&gt;1,0,1)</f>
        <v>0</v>
      </c>
    </row>
    <row r="6903" spans="1:25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9" t="str">
        <f>VLOOKUP(Таблица1[[#This Row],[Region]],Таблица5[],2,FALSE)</f>
        <v>Anna Andreadi</v>
      </c>
      <c r="W6903" s="19" t="str">
        <f>IFERROR(VLOOKUP(Таблица1[[#This Row],[Order ID]],Таблица4[],2,FALSE),"")</f>
        <v/>
      </c>
      <c r="X6903" s="19">
        <f>NOT(IFERROR(VLOOKUP(Таблица1[[#This Row],[Order ID]],Таблица4[],2,FALSE),0))*1</f>
        <v>1</v>
      </c>
      <c r="Y6903" s="19">
        <f>IF(SUMPRODUCT(($F$2:$F6903=F6903)*1)&gt;1,0,1)</f>
        <v>0</v>
      </c>
    </row>
    <row r="6904" spans="1:25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9" t="str">
        <f>VLOOKUP(Таблица1[[#This Row],[Region]],Таблица5[],2,FALSE)</f>
        <v>Kelly Williams</v>
      </c>
      <c r="W6904" s="19" t="str">
        <f>IFERROR(VLOOKUP(Таблица1[[#This Row],[Order ID]],Таблица4[],2,FALSE),"")</f>
        <v/>
      </c>
      <c r="X6904" s="19">
        <f>NOT(IFERROR(VLOOKUP(Таблица1[[#This Row],[Order ID]],Таблица4[],2,FALSE),0))*1</f>
        <v>1</v>
      </c>
      <c r="Y6904" s="19">
        <f>IF(SUMPRODUCT(($F$2:$F6904=F6904)*1)&gt;1,0,1)</f>
        <v>0</v>
      </c>
    </row>
    <row r="6905" spans="1:25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9" t="str">
        <f>VLOOKUP(Таблица1[[#This Row],[Region]],Таблица5[],2,FALSE)</f>
        <v>Kelly Williams</v>
      </c>
      <c r="W6905" s="19" t="str">
        <f>IFERROR(VLOOKUP(Таблица1[[#This Row],[Order ID]],Таблица4[],2,FALSE),"")</f>
        <v/>
      </c>
      <c r="X6905" s="19">
        <f>NOT(IFERROR(VLOOKUP(Таблица1[[#This Row],[Order ID]],Таблица4[],2,FALSE),0))*1</f>
        <v>1</v>
      </c>
      <c r="Y6905" s="19">
        <f>IF(SUMPRODUCT(($F$2:$F6905=F6905)*1)&gt;1,0,1)</f>
        <v>0</v>
      </c>
    </row>
    <row r="6906" spans="1:25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9" t="str">
        <f>VLOOKUP(Таблица1[[#This Row],[Region]],Таблица5[],2,FALSE)</f>
        <v>Kelly Williams</v>
      </c>
      <c r="W6906" s="19" t="str">
        <f>IFERROR(VLOOKUP(Таблица1[[#This Row],[Order ID]],Таблица4[],2,FALSE),"")</f>
        <v/>
      </c>
      <c r="X6906" s="19">
        <f>NOT(IFERROR(VLOOKUP(Таблица1[[#This Row],[Order ID]],Таблица4[],2,FALSE),0))*1</f>
        <v>1</v>
      </c>
      <c r="Y6906" s="19">
        <f>IF(SUMPRODUCT(($F$2:$F6906=F6906)*1)&gt;1,0,1)</f>
        <v>0</v>
      </c>
    </row>
    <row r="6907" spans="1:25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9" t="str">
        <f>VLOOKUP(Таблица1[[#This Row],[Region]],Таблица5[],2,FALSE)</f>
        <v>Anna Andreadi</v>
      </c>
      <c r="W6907" s="19" t="str">
        <f>IFERROR(VLOOKUP(Таблица1[[#This Row],[Order ID]],Таблица4[],2,FALSE),"")</f>
        <v/>
      </c>
      <c r="X6907" s="19">
        <f>NOT(IFERROR(VLOOKUP(Таблица1[[#This Row],[Order ID]],Таблица4[],2,FALSE),0))*1</f>
        <v>1</v>
      </c>
      <c r="Y6907" s="19">
        <f>IF(SUMPRODUCT(($F$2:$F6907=F6907)*1)&gt;1,0,1)</f>
        <v>0</v>
      </c>
    </row>
    <row r="6908" spans="1:25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9" t="str">
        <f>VLOOKUP(Таблица1[[#This Row],[Region]],Таблица5[],2,FALSE)</f>
        <v>Kelly Williams</v>
      </c>
      <c r="W6908" s="19" t="str">
        <f>IFERROR(VLOOKUP(Таблица1[[#This Row],[Order ID]],Таблица4[],2,FALSE),"")</f>
        <v/>
      </c>
      <c r="X6908" s="19">
        <f>NOT(IFERROR(VLOOKUP(Таблица1[[#This Row],[Order ID]],Таблица4[],2,FALSE),0))*1</f>
        <v>1</v>
      </c>
      <c r="Y6908" s="19">
        <f>IF(SUMPRODUCT(($F$2:$F6908=F6908)*1)&gt;1,0,1)</f>
        <v>0</v>
      </c>
    </row>
    <row r="6909" spans="1:25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9" t="str">
        <f>VLOOKUP(Таблица1[[#This Row],[Region]],Таблица5[],2,FALSE)</f>
        <v>Anna Andreadi</v>
      </c>
      <c r="W6909" s="19" t="str">
        <f>IFERROR(VLOOKUP(Таблица1[[#This Row],[Order ID]],Таблица4[],2,FALSE),"")</f>
        <v/>
      </c>
      <c r="X6909" s="19">
        <f>NOT(IFERROR(VLOOKUP(Таблица1[[#This Row],[Order ID]],Таблица4[],2,FALSE),0))*1</f>
        <v>1</v>
      </c>
      <c r="Y6909" s="19">
        <f>IF(SUMPRODUCT(($F$2:$F6909=F6909)*1)&gt;1,0,1)</f>
        <v>0</v>
      </c>
    </row>
    <row r="6910" spans="1:25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9" t="str">
        <f>VLOOKUP(Таблица1[[#This Row],[Region]],Таблица5[],2,FALSE)</f>
        <v>Cassandra Brandow</v>
      </c>
      <c r="W6910" s="19" t="str">
        <f>IFERROR(VLOOKUP(Таблица1[[#This Row],[Order ID]],Таблица4[],2,FALSE),"")</f>
        <v/>
      </c>
      <c r="X6910" s="19">
        <f>NOT(IFERROR(VLOOKUP(Таблица1[[#This Row],[Order ID]],Таблица4[],2,FALSE),0))*1</f>
        <v>1</v>
      </c>
      <c r="Y6910" s="19">
        <f>IF(SUMPRODUCT(($F$2:$F6910=F6910)*1)&gt;1,0,1)</f>
        <v>0</v>
      </c>
    </row>
    <row r="6911" spans="1:25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9" t="str">
        <f>VLOOKUP(Таблица1[[#This Row],[Region]],Таблица5[],2,FALSE)</f>
        <v>Chuck Magee</v>
      </c>
      <c r="W6911" s="19" t="str">
        <f>IFERROR(VLOOKUP(Таблица1[[#This Row],[Order ID]],Таблица4[],2,FALSE),"")</f>
        <v/>
      </c>
      <c r="X6911" s="19">
        <f>NOT(IFERROR(VLOOKUP(Таблица1[[#This Row],[Order ID]],Таблица4[],2,FALSE),0))*1</f>
        <v>1</v>
      </c>
      <c r="Y6911" s="19">
        <f>IF(SUMPRODUCT(($F$2:$F6911=F6911)*1)&gt;1,0,1)</f>
        <v>0</v>
      </c>
    </row>
    <row r="6912" spans="1:25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9" t="str">
        <f>VLOOKUP(Таблица1[[#This Row],[Region]],Таблица5[],2,FALSE)</f>
        <v>Anna Andreadi</v>
      </c>
      <c r="W6912" s="19" t="str">
        <f>IFERROR(VLOOKUP(Таблица1[[#This Row],[Order ID]],Таблица4[],2,FALSE),"")</f>
        <v/>
      </c>
      <c r="X6912" s="19">
        <f>NOT(IFERROR(VLOOKUP(Таблица1[[#This Row],[Order ID]],Таблица4[],2,FALSE),0))*1</f>
        <v>1</v>
      </c>
      <c r="Y6912" s="19">
        <f>IF(SUMPRODUCT(($F$2:$F6912=F6912)*1)&gt;1,0,1)</f>
        <v>0</v>
      </c>
    </row>
    <row r="6913" spans="1:25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9" t="str">
        <f>VLOOKUP(Таблица1[[#This Row],[Region]],Таблица5[],2,FALSE)</f>
        <v>Anna Andreadi</v>
      </c>
      <c r="W6913" s="19" t="str">
        <f>IFERROR(VLOOKUP(Таблица1[[#This Row],[Order ID]],Таблица4[],2,FALSE),"")</f>
        <v/>
      </c>
      <c r="X6913" s="19">
        <f>NOT(IFERROR(VLOOKUP(Таблица1[[#This Row],[Order ID]],Таблица4[],2,FALSE),0))*1</f>
        <v>1</v>
      </c>
      <c r="Y6913" s="19">
        <f>IF(SUMPRODUCT(($F$2:$F6913=F6913)*1)&gt;1,0,1)</f>
        <v>0</v>
      </c>
    </row>
    <row r="6914" spans="1:25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9" t="str">
        <f>VLOOKUP(Таблица1[[#This Row],[Region]],Таблица5[],2,FALSE)</f>
        <v>Anna Andreadi</v>
      </c>
      <c r="W6914" s="19" t="str">
        <f>IFERROR(VLOOKUP(Таблица1[[#This Row],[Order ID]],Таблица4[],2,FALSE),"")</f>
        <v/>
      </c>
      <c r="X6914" s="19">
        <f>NOT(IFERROR(VLOOKUP(Таблица1[[#This Row],[Order ID]],Таблица4[],2,FALSE),0))*1</f>
        <v>1</v>
      </c>
      <c r="Y6914" s="19">
        <f>IF(SUMPRODUCT(($F$2:$F6914=F6914)*1)&gt;1,0,1)</f>
        <v>0</v>
      </c>
    </row>
    <row r="6915" spans="1:25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9" t="str">
        <f>VLOOKUP(Таблица1[[#This Row],[Region]],Таблица5[],2,FALSE)</f>
        <v>Cassandra Brandow</v>
      </c>
      <c r="W6915" s="19" t="str">
        <f>IFERROR(VLOOKUP(Таблица1[[#This Row],[Order ID]],Таблица4[],2,FALSE),"")</f>
        <v/>
      </c>
      <c r="X6915" s="19">
        <f>NOT(IFERROR(VLOOKUP(Таблица1[[#This Row],[Order ID]],Таблица4[],2,FALSE),0))*1</f>
        <v>1</v>
      </c>
      <c r="Y6915" s="19">
        <f>IF(SUMPRODUCT(($F$2:$F6915=F6915)*1)&gt;1,0,1)</f>
        <v>0</v>
      </c>
    </row>
    <row r="6916" spans="1:25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9" t="str">
        <f>VLOOKUP(Таблица1[[#This Row],[Region]],Таблица5[],2,FALSE)</f>
        <v>Kelly Williams</v>
      </c>
      <c r="W6916" s="19" t="str">
        <f>IFERROR(VLOOKUP(Таблица1[[#This Row],[Order ID]],Таблица4[],2,FALSE),"")</f>
        <v/>
      </c>
      <c r="X6916" s="19">
        <f>NOT(IFERROR(VLOOKUP(Таблица1[[#This Row],[Order ID]],Таблица4[],2,FALSE),0))*1</f>
        <v>1</v>
      </c>
      <c r="Y6916" s="19">
        <f>IF(SUMPRODUCT(($F$2:$F6916=F6916)*1)&gt;1,0,1)</f>
        <v>0</v>
      </c>
    </row>
    <row r="6917" spans="1:25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9" t="str">
        <f>VLOOKUP(Таблица1[[#This Row],[Region]],Таблица5[],2,FALSE)</f>
        <v>Kelly Williams</v>
      </c>
      <c r="W6917" s="19" t="str">
        <f>IFERROR(VLOOKUP(Таблица1[[#This Row],[Order ID]],Таблица4[],2,FALSE),"")</f>
        <v/>
      </c>
      <c r="X6917" s="19">
        <f>NOT(IFERROR(VLOOKUP(Таблица1[[#This Row],[Order ID]],Таблица4[],2,FALSE),0))*1</f>
        <v>1</v>
      </c>
      <c r="Y6917" s="19">
        <f>IF(SUMPRODUCT(($F$2:$F6917=F6917)*1)&gt;1,0,1)</f>
        <v>0</v>
      </c>
    </row>
    <row r="6918" spans="1:25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9" t="str">
        <f>VLOOKUP(Таблица1[[#This Row],[Region]],Таблица5[],2,FALSE)</f>
        <v>Kelly Williams</v>
      </c>
      <c r="W6918" s="19" t="str">
        <f>IFERROR(VLOOKUP(Таблица1[[#This Row],[Order ID]],Таблица4[],2,FALSE),"")</f>
        <v/>
      </c>
      <c r="X6918" s="19">
        <f>NOT(IFERROR(VLOOKUP(Таблица1[[#This Row],[Order ID]],Таблица4[],2,FALSE),0))*1</f>
        <v>1</v>
      </c>
      <c r="Y6918" s="19">
        <f>IF(SUMPRODUCT(($F$2:$F6918=F6918)*1)&gt;1,0,1)</f>
        <v>0</v>
      </c>
    </row>
    <row r="6919" spans="1:25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9" t="str">
        <f>VLOOKUP(Таблица1[[#This Row],[Region]],Таблица5[],2,FALSE)</f>
        <v>Anna Andreadi</v>
      </c>
      <c r="W6919" s="19" t="str">
        <f>IFERROR(VLOOKUP(Таблица1[[#This Row],[Order ID]],Таблица4[],2,FALSE),"")</f>
        <v/>
      </c>
      <c r="X6919" s="19">
        <f>NOT(IFERROR(VLOOKUP(Таблица1[[#This Row],[Order ID]],Таблица4[],2,FALSE),0))*1</f>
        <v>1</v>
      </c>
      <c r="Y6919" s="19">
        <f>IF(SUMPRODUCT(($F$2:$F6919=F6919)*1)&gt;1,0,1)</f>
        <v>0</v>
      </c>
    </row>
    <row r="6920" spans="1:25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9" t="str">
        <f>VLOOKUP(Таблица1[[#This Row],[Region]],Таблица5[],2,FALSE)</f>
        <v>Anna Andreadi</v>
      </c>
      <c r="W6920" s="19" t="str">
        <f>IFERROR(VLOOKUP(Таблица1[[#This Row],[Order ID]],Таблица4[],2,FALSE),"")</f>
        <v/>
      </c>
      <c r="X6920" s="19">
        <f>NOT(IFERROR(VLOOKUP(Таблица1[[#This Row],[Order ID]],Таблица4[],2,FALSE),0))*1</f>
        <v>1</v>
      </c>
      <c r="Y6920" s="19">
        <f>IF(SUMPRODUCT(($F$2:$F6920=F6920)*1)&gt;1,0,1)</f>
        <v>0</v>
      </c>
    </row>
    <row r="6921" spans="1:25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9" t="str">
        <f>VLOOKUP(Таблица1[[#This Row],[Region]],Таблица5[],2,FALSE)</f>
        <v>Chuck Magee</v>
      </c>
      <c r="W6921" s="19" t="str">
        <f>IFERROR(VLOOKUP(Таблица1[[#This Row],[Order ID]],Таблица4[],2,FALSE),"")</f>
        <v/>
      </c>
      <c r="X6921" s="19">
        <f>NOT(IFERROR(VLOOKUP(Таблица1[[#This Row],[Order ID]],Таблица4[],2,FALSE),0))*1</f>
        <v>1</v>
      </c>
      <c r="Y6921" s="19">
        <f>IF(SUMPRODUCT(($F$2:$F6921=F6921)*1)&gt;1,0,1)</f>
        <v>0</v>
      </c>
    </row>
    <row r="6922" spans="1:25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9" t="str">
        <f>VLOOKUP(Таблица1[[#This Row],[Region]],Таблица5[],2,FALSE)</f>
        <v>Anna Andreadi</v>
      </c>
      <c r="W6922" s="19" t="str">
        <f>IFERROR(VLOOKUP(Таблица1[[#This Row],[Order ID]],Таблица4[],2,FALSE),"")</f>
        <v/>
      </c>
      <c r="X6922" s="19">
        <f>NOT(IFERROR(VLOOKUP(Таблица1[[#This Row],[Order ID]],Таблица4[],2,FALSE),0))*1</f>
        <v>1</v>
      </c>
      <c r="Y6922" s="19">
        <f>IF(SUMPRODUCT(($F$2:$F6922=F6922)*1)&gt;1,0,1)</f>
        <v>0</v>
      </c>
    </row>
    <row r="6923" spans="1:25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9" t="str">
        <f>VLOOKUP(Таблица1[[#This Row],[Region]],Таблица5[],2,FALSE)</f>
        <v>Chuck Magee</v>
      </c>
      <c r="W6923" s="19" t="str">
        <f>IFERROR(VLOOKUP(Таблица1[[#This Row],[Order ID]],Таблица4[],2,FALSE),"")</f>
        <v/>
      </c>
      <c r="X6923" s="19">
        <f>NOT(IFERROR(VLOOKUP(Таблица1[[#This Row],[Order ID]],Таблица4[],2,FALSE),0))*1</f>
        <v>1</v>
      </c>
      <c r="Y6923" s="19">
        <f>IF(SUMPRODUCT(($F$2:$F6923=F6923)*1)&gt;1,0,1)</f>
        <v>0</v>
      </c>
    </row>
    <row r="6924" spans="1:25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9" t="str">
        <f>VLOOKUP(Таблица1[[#This Row],[Region]],Таблица5[],2,FALSE)</f>
        <v>Cassandra Brandow</v>
      </c>
      <c r="W6924" s="19" t="str">
        <f>IFERROR(VLOOKUP(Таблица1[[#This Row],[Order ID]],Таблица4[],2,FALSE),"")</f>
        <v/>
      </c>
      <c r="X6924" s="19">
        <f>NOT(IFERROR(VLOOKUP(Таблица1[[#This Row],[Order ID]],Таблица4[],2,FALSE),0))*1</f>
        <v>1</v>
      </c>
      <c r="Y6924" s="19">
        <f>IF(SUMPRODUCT(($F$2:$F6924=F6924)*1)&gt;1,0,1)</f>
        <v>0</v>
      </c>
    </row>
    <row r="6925" spans="1:25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9" t="str">
        <f>VLOOKUP(Таблица1[[#This Row],[Region]],Таблица5[],2,FALSE)</f>
        <v>Cassandra Brandow</v>
      </c>
      <c r="W6925" s="19" t="str">
        <f>IFERROR(VLOOKUP(Таблица1[[#This Row],[Order ID]],Таблица4[],2,FALSE),"")</f>
        <v/>
      </c>
      <c r="X6925" s="19">
        <f>NOT(IFERROR(VLOOKUP(Таблица1[[#This Row],[Order ID]],Таблица4[],2,FALSE),0))*1</f>
        <v>1</v>
      </c>
      <c r="Y6925" s="19">
        <f>IF(SUMPRODUCT(($F$2:$F6925=F6925)*1)&gt;1,0,1)</f>
        <v>0</v>
      </c>
    </row>
    <row r="6926" spans="1:25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9" t="str">
        <f>VLOOKUP(Таблица1[[#This Row],[Region]],Таблица5[],2,FALSE)</f>
        <v>Chuck Magee</v>
      </c>
      <c r="W6926" s="19" t="str">
        <f>IFERROR(VLOOKUP(Таблица1[[#This Row],[Order ID]],Таблица4[],2,FALSE),"")</f>
        <v/>
      </c>
      <c r="X6926" s="19">
        <f>NOT(IFERROR(VLOOKUP(Таблица1[[#This Row],[Order ID]],Таблица4[],2,FALSE),0))*1</f>
        <v>1</v>
      </c>
      <c r="Y6926" s="19">
        <f>IF(SUMPRODUCT(($F$2:$F6926=F6926)*1)&gt;1,0,1)</f>
        <v>0</v>
      </c>
    </row>
    <row r="6927" spans="1:25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9" t="str">
        <f>VLOOKUP(Таблица1[[#This Row],[Region]],Таблица5[],2,FALSE)</f>
        <v>Chuck Magee</v>
      </c>
      <c r="W6927" s="19" t="str">
        <f>IFERROR(VLOOKUP(Таблица1[[#This Row],[Order ID]],Таблица4[],2,FALSE),"")</f>
        <v/>
      </c>
      <c r="X6927" s="19">
        <f>NOT(IFERROR(VLOOKUP(Таблица1[[#This Row],[Order ID]],Таблица4[],2,FALSE),0))*1</f>
        <v>1</v>
      </c>
      <c r="Y6927" s="19">
        <f>IF(SUMPRODUCT(($F$2:$F6927=F6927)*1)&gt;1,0,1)</f>
        <v>0</v>
      </c>
    </row>
    <row r="6928" spans="1:25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9" t="str">
        <f>VLOOKUP(Таблица1[[#This Row],[Region]],Таблица5[],2,FALSE)</f>
        <v>Anna Andreadi</v>
      </c>
      <c r="W6928" s="19" t="str">
        <f>IFERROR(VLOOKUP(Таблица1[[#This Row],[Order ID]],Таблица4[],2,FALSE),"")</f>
        <v/>
      </c>
      <c r="X6928" s="19">
        <f>NOT(IFERROR(VLOOKUP(Таблица1[[#This Row],[Order ID]],Таблица4[],2,FALSE),0))*1</f>
        <v>1</v>
      </c>
      <c r="Y6928" s="19">
        <f>IF(SUMPRODUCT(($F$2:$F6928=F6928)*1)&gt;1,0,1)</f>
        <v>0</v>
      </c>
    </row>
    <row r="6929" spans="1:25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9" t="str">
        <f>VLOOKUP(Таблица1[[#This Row],[Region]],Таблица5[],2,FALSE)</f>
        <v>Anna Andreadi</v>
      </c>
      <c r="W6929" s="19" t="str">
        <f>IFERROR(VLOOKUP(Таблица1[[#This Row],[Order ID]],Таблица4[],2,FALSE),"")</f>
        <v/>
      </c>
      <c r="X6929" s="19">
        <f>NOT(IFERROR(VLOOKUP(Таблица1[[#This Row],[Order ID]],Таблица4[],2,FALSE),0))*1</f>
        <v>1</v>
      </c>
      <c r="Y6929" s="19">
        <f>IF(SUMPRODUCT(($F$2:$F6929=F6929)*1)&gt;1,0,1)</f>
        <v>0</v>
      </c>
    </row>
    <row r="6930" spans="1:25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9" t="str">
        <f>VLOOKUP(Таблица1[[#This Row],[Region]],Таблица5[],2,FALSE)</f>
        <v>Anna Andreadi</v>
      </c>
      <c r="W6930" s="19" t="str">
        <f>IFERROR(VLOOKUP(Таблица1[[#This Row],[Order ID]],Таблица4[],2,FALSE),"")</f>
        <v/>
      </c>
      <c r="X6930" s="19">
        <f>NOT(IFERROR(VLOOKUP(Таблица1[[#This Row],[Order ID]],Таблица4[],2,FALSE),0))*1</f>
        <v>1</v>
      </c>
      <c r="Y6930" s="19">
        <f>IF(SUMPRODUCT(($F$2:$F6930=F6930)*1)&gt;1,0,1)</f>
        <v>0</v>
      </c>
    </row>
    <row r="6931" spans="1:25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9" t="str">
        <f>VLOOKUP(Таблица1[[#This Row],[Region]],Таблица5[],2,FALSE)</f>
        <v>Anna Andreadi</v>
      </c>
      <c r="W6931" s="19" t="str">
        <f>IFERROR(VLOOKUP(Таблица1[[#This Row],[Order ID]],Таблица4[],2,FALSE),"")</f>
        <v/>
      </c>
      <c r="X6931" s="19">
        <f>NOT(IFERROR(VLOOKUP(Таблица1[[#This Row],[Order ID]],Таблица4[],2,FALSE),0))*1</f>
        <v>1</v>
      </c>
      <c r="Y6931" s="19">
        <f>IF(SUMPRODUCT(($F$2:$F6931=F6931)*1)&gt;1,0,1)</f>
        <v>0</v>
      </c>
    </row>
    <row r="6932" spans="1:25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9" t="str">
        <f>VLOOKUP(Таблица1[[#This Row],[Region]],Таблица5[],2,FALSE)</f>
        <v>Anna Andreadi</v>
      </c>
      <c r="W6932" s="19" t="str">
        <f>IFERROR(VLOOKUP(Таблица1[[#This Row],[Order ID]],Таблица4[],2,FALSE),"")</f>
        <v/>
      </c>
      <c r="X6932" s="19">
        <f>NOT(IFERROR(VLOOKUP(Таблица1[[#This Row],[Order ID]],Таблица4[],2,FALSE),0))*1</f>
        <v>1</v>
      </c>
      <c r="Y6932" s="19">
        <f>IF(SUMPRODUCT(($F$2:$F6932=F6932)*1)&gt;1,0,1)</f>
        <v>0</v>
      </c>
    </row>
    <row r="6933" spans="1:25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9" t="str">
        <f>VLOOKUP(Таблица1[[#This Row],[Region]],Таблица5[],2,FALSE)</f>
        <v>Chuck Magee</v>
      </c>
      <c r="W6933" s="19" t="str">
        <f>IFERROR(VLOOKUP(Таблица1[[#This Row],[Order ID]],Таблица4[],2,FALSE),"")</f>
        <v/>
      </c>
      <c r="X6933" s="19">
        <f>NOT(IFERROR(VLOOKUP(Таблица1[[#This Row],[Order ID]],Таблица4[],2,FALSE),0))*1</f>
        <v>1</v>
      </c>
      <c r="Y6933" s="19">
        <f>IF(SUMPRODUCT(($F$2:$F6933=F6933)*1)&gt;1,0,1)</f>
        <v>0</v>
      </c>
    </row>
    <row r="6934" spans="1:25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9" t="str">
        <f>VLOOKUP(Таблица1[[#This Row],[Region]],Таблица5[],2,FALSE)</f>
        <v>Chuck Magee</v>
      </c>
      <c r="W6934" s="19" t="str">
        <f>IFERROR(VLOOKUP(Таблица1[[#This Row],[Order ID]],Таблица4[],2,FALSE),"")</f>
        <v/>
      </c>
      <c r="X6934" s="19">
        <f>NOT(IFERROR(VLOOKUP(Таблица1[[#This Row],[Order ID]],Таблица4[],2,FALSE),0))*1</f>
        <v>1</v>
      </c>
      <c r="Y6934" s="19">
        <f>IF(SUMPRODUCT(($F$2:$F6934=F6934)*1)&gt;1,0,1)</f>
        <v>0</v>
      </c>
    </row>
    <row r="6935" spans="1:25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9" t="str">
        <f>VLOOKUP(Таблица1[[#This Row],[Region]],Таблица5[],2,FALSE)</f>
        <v>Chuck Magee</v>
      </c>
      <c r="W6935" s="19" t="str">
        <f>IFERROR(VLOOKUP(Таблица1[[#This Row],[Order ID]],Таблица4[],2,FALSE),"")</f>
        <v/>
      </c>
      <c r="X6935" s="19">
        <f>NOT(IFERROR(VLOOKUP(Таблица1[[#This Row],[Order ID]],Таблица4[],2,FALSE),0))*1</f>
        <v>1</v>
      </c>
      <c r="Y6935" s="19">
        <f>IF(SUMPRODUCT(($F$2:$F6935=F6935)*1)&gt;1,0,1)</f>
        <v>0</v>
      </c>
    </row>
    <row r="6936" spans="1:25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9" t="str">
        <f>VLOOKUP(Таблица1[[#This Row],[Region]],Таблица5[],2,FALSE)</f>
        <v>Chuck Magee</v>
      </c>
      <c r="W6936" s="19" t="str">
        <f>IFERROR(VLOOKUP(Таблица1[[#This Row],[Order ID]],Таблица4[],2,FALSE),"")</f>
        <v/>
      </c>
      <c r="X6936" s="19">
        <f>NOT(IFERROR(VLOOKUP(Таблица1[[#This Row],[Order ID]],Таблица4[],2,FALSE),0))*1</f>
        <v>1</v>
      </c>
      <c r="Y6936" s="19">
        <f>IF(SUMPRODUCT(($F$2:$F6936=F6936)*1)&gt;1,0,1)</f>
        <v>0</v>
      </c>
    </row>
    <row r="6937" spans="1:25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9" t="str">
        <f>VLOOKUP(Таблица1[[#This Row],[Region]],Таблица5[],2,FALSE)</f>
        <v>Kelly Williams</v>
      </c>
      <c r="W6937" s="19" t="str">
        <f>IFERROR(VLOOKUP(Таблица1[[#This Row],[Order ID]],Таблица4[],2,FALSE),"")</f>
        <v/>
      </c>
      <c r="X6937" s="19">
        <f>NOT(IFERROR(VLOOKUP(Таблица1[[#This Row],[Order ID]],Таблица4[],2,FALSE),0))*1</f>
        <v>1</v>
      </c>
      <c r="Y6937" s="19">
        <f>IF(SUMPRODUCT(($F$2:$F6937=F6937)*1)&gt;1,0,1)</f>
        <v>0</v>
      </c>
    </row>
    <row r="6938" spans="1:25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9" t="str">
        <f>VLOOKUP(Таблица1[[#This Row],[Region]],Таблица5[],2,FALSE)</f>
        <v>Kelly Williams</v>
      </c>
      <c r="W6938" s="19" t="str">
        <f>IFERROR(VLOOKUP(Таблица1[[#This Row],[Order ID]],Таблица4[],2,FALSE),"")</f>
        <v/>
      </c>
      <c r="X6938" s="19">
        <f>NOT(IFERROR(VLOOKUP(Таблица1[[#This Row],[Order ID]],Таблица4[],2,FALSE),0))*1</f>
        <v>1</v>
      </c>
      <c r="Y6938" s="19">
        <f>IF(SUMPRODUCT(($F$2:$F6938=F6938)*1)&gt;1,0,1)</f>
        <v>0</v>
      </c>
    </row>
    <row r="6939" spans="1:25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9" t="str">
        <f>VLOOKUP(Таблица1[[#This Row],[Region]],Таблица5[],2,FALSE)</f>
        <v>Kelly Williams</v>
      </c>
      <c r="W6939" s="19" t="str">
        <f>IFERROR(VLOOKUP(Таблица1[[#This Row],[Order ID]],Таблица4[],2,FALSE),"")</f>
        <v/>
      </c>
      <c r="X6939" s="19">
        <f>NOT(IFERROR(VLOOKUP(Таблица1[[#This Row],[Order ID]],Таблица4[],2,FALSE),0))*1</f>
        <v>1</v>
      </c>
      <c r="Y6939" s="19">
        <f>IF(SUMPRODUCT(($F$2:$F6939=F6939)*1)&gt;1,0,1)</f>
        <v>0</v>
      </c>
    </row>
    <row r="6940" spans="1:25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9" t="str">
        <f>VLOOKUP(Таблица1[[#This Row],[Region]],Таблица5[],2,FALSE)</f>
        <v>Anna Andreadi</v>
      </c>
      <c r="W6940" s="19" t="str">
        <f>IFERROR(VLOOKUP(Таблица1[[#This Row],[Order ID]],Таблица4[],2,FALSE),"")</f>
        <v/>
      </c>
      <c r="X6940" s="19">
        <f>NOT(IFERROR(VLOOKUP(Таблица1[[#This Row],[Order ID]],Таблица4[],2,FALSE),0))*1</f>
        <v>1</v>
      </c>
      <c r="Y6940" s="19">
        <f>IF(SUMPRODUCT(($F$2:$F6940=F6940)*1)&gt;1,0,1)</f>
        <v>0</v>
      </c>
    </row>
    <row r="6941" spans="1:25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9" t="str">
        <f>VLOOKUP(Таблица1[[#This Row],[Region]],Таблица5[],2,FALSE)</f>
        <v>Chuck Magee</v>
      </c>
      <c r="W6941" s="19" t="str">
        <f>IFERROR(VLOOKUP(Таблица1[[#This Row],[Order ID]],Таблица4[],2,FALSE),"")</f>
        <v/>
      </c>
      <c r="X6941" s="19">
        <f>NOT(IFERROR(VLOOKUP(Таблица1[[#This Row],[Order ID]],Таблица4[],2,FALSE),0))*1</f>
        <v>1</v>
      </c>
      <c r="Y6941" s="19">
        <f>IF(SUMPRODUCT(($F$2:$F6941=F6941)*1)&gt;1,0,1)</f>
        <v>0</v>
      </c>
    </row>
    <row r="6942" spans="1:25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9" t="str">
        <f>VLOOKUP(Таблица1[[#This Row],[Region]],Таблица5[],2,FALSE)</f>
        <v>Chuck Magee</v>
      </c>
      <c r="W6942" s="19" t="str">
        <f>IFERROR(VLOOKUP(Таблица1[[#This Row],[Order ID]],Таблица4[],2,FALSE),"")</f>
        <v/>
      </c>
      <c r="X6942" s="19">
        <f>NOT(IFERROR(VLOOKUP(Таблица1[[#This Row],[Order ID]],Таблица4[],2,FALSE),0))*1</f>
        <v>1</v>
      </c>
      <c r="Y6942" s="19">
        <f>IF(SUMPRODUCT(($F$2:$F6942=F6942)*1)&gt;1,0,1)</f>
        <v>0</v>
      </c>
    </row>
    <row r="6943" spans="1:25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9" t="str">
        <f>VLOOKUP(Таблица1[[#This Row],[Region]],Таблица5[],2,FALSE)</f>
        <v>Chuck Magee</v>
      </c>
      <c r="W6943" s="19" t="str">
        <f>IFERROR(VLOOKUP(Таблица1[[#This Row],[Order ID]],Таблица4[],2,FALSE),"")</f>
        <v/>
      </c>
      <c r="X6943" s="19">
        <f>NOT(IFERROR(VLOOKUP(Таблица1[[#This Row],[Order ID]],Таблица4[],2,FALSE),0))*1</f>
        <v>1</v>
      </c>
      <c r="Y6943" s="19">
        <f>IF(SUMPRODUCT(($F$2:$F6943=F6943)*1)&gt;1,0,1)</f>
        <v>0</v>
      </c>
    </row>
    <row r="6944" spans="1:25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9" t="str">
        <f>VLOOKUP(Таблица1[[#This Row],[Region]],Таблица5[],2,FALSE)</f>
        <v>Chuck Magee</v>
      </c>
      <c r="W6944" s="19" t="str">
        <f>IFERROR(VLOOKUP(Таблица1[[#This Row],[Order ID]],Таблица4[],2,FALSE),"")</f>
        <v/>
      </c>
      <c r="X6944" s="19">
        <f>NOT(IFERROR(VLOOKUP(Таблица1[[#This Row],[Order ID]],Таблица4[],2,FALSE),0))*1</f>
        <v>1</v>
      </c>
      <c r="Y6944" s="19">
        <f>IF(SUMPRODUCT(($F$2:$F6944=F6944)*1)&gt;1,0,1)</f>
        <v>0</v>
      </c>
    </row>
    <row r="6945" spans="1:25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9" t="str">
        <f>VLOOKUP(Таблица1[[#This Row],[Region]],Таблица5[],2,FALSE)</f>
        <v>Anna Andreadi</v>
      </c>
      <c r="W6945" s="19" t="str">
        <f>IFERROR(VLOOKUP(Таблица1[[#This Row],[Order ID]],Таблица4[],2,FALSE),"")</f>
        <v/>
      </c>
      <c r="X6945" s="19">
        <f>NOT(IFERROR(VLOOKUP(Таблица1[[#This Row],[Order ID]],Таблица4[],2,FALSE),0))*1</f>
        <v>1</v>
      </c>
      <c r="Y6945" s="19">
        <f>IF(SUMPRODUCT(($F$2:$F6945=F6945)*1)&gt;1,0,1)</f>
        <v>0</v>
      </c>
    </row>
    <row r="6946" spans="1:25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9" t="str">
        <f>VLOOKUP(Таблица1[[#This Row],[Region]],Таблица5[],2,FALSE)</f>
        <v>Chuck Magee</v>
      </c>
      <c r="W6946" s="19" t="str">
        <f>IFERROR(VLOOKUP(Таблица1[[#This Row],[Order ID]],Таблица4[],2,FALSE),"")</f>
        <v/>
      </c>
      <c r="X6946" s="19">
        <f>NOT(IFERROR(VLOOKUP(Таблица1[[#This Row],[Order ID]],Таблица4[],2,FALSE),0))*1</f>
        <v>1</v>
      </c>
      <c r="Y6946" s="19">
        <f>IF(SUMPRODUCT(($F$2:$F6946=F6946)*1)&gt;1,0,1)</f>
        <v>0</v>
      </c>
    </row>
    <row r="6947" spans="1:25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9" t="str">
        <f>VLOOKUP(Таблица1[[#This Row],[Region]],Таблица5[],2,FALSE)</f>
        <v>Chuck Magee</v>
      </c>
      <c r="W6947" s="19" t="str">
        <f>IFERROR(VLOOKUP(Таблица1[[#This Row],[Order ID]],Таблица4[],2,FALSE),"")</f>
        <v/>
      </c>
      <c r="X6947" s="19">
        <f>NOT(IFERROR(VLOOKUP(Таблица1[[#This Row],[Order ID]],Таблица4[],2,FALSE),0))*1</f>
        <v>1</v>
      </c>
      <c r="Y6947" s="19">
        <f>IF(SUMPRODUCT(($F$2:$F6947=F6947)*1)&gt;1,0,1)</f>
        <v>0</v>
      </c>
    </row>
    <row r="6948" spans="1:25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9" t="str">
        <f>VLOOKUP(Таблица1[[#This Row],[Region]],Таблица5[],2,FALSE)</f>
        <v>Anna Andreadi</v>
      </c>
      <c r="W6948" s="19" t="str">
        <f>IFERROR(VLOOKUP(Таблица1[[#This Row],[Order ID]],Таблица4[],2,FALSE),"")</f>
        <v/>
      </c>
      <c r="X6948" s="19">
        <f>NOT(IFERROR(VLOOKUP(Таблица1[[#This Row],[Order ID]],Таблица4[],2,FALSE),0))*1</f>
        <v>1</v>
      </c>
      <c r="Y6948" s="19">
        <f>IF(SUMPRODUCT(($F$2:$F6948=F6948)*1)&gt;1,0,1)</f>
        <v>0</v>
      </c>
    </row>
    <row r="6949" spans="1:25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9" t="str">
        <f>VLOOKUP(Таблица1[[#This Row],[Region]],Таблица5[],2,FALSE)</f>
        <v>Kelly Williams</v>
      </c>
      <c r="W6949" s="19" t="str">
        <f>IFERROR(VLOOKUP(Таблица1[[#This Row],[Order ID]],Таблица4[],2,FALSE),"")</f>
        <v/>
      </c>
      <c r="X6949" s="19">
        <f>NOT(IFERROR(VLOOKUP(Таблица1[[#This Row],[Order ID]],Таблица4[],2,FALSE),0))*1</f>
        <v>1</v>
      </c>
      <c r="Y6949" s="19">
        <f>IF(SUMPRODUCT(($F$2:$F6949=F6949)*1)&gt;1,0,1)</f>
        <v>0</v>
      </c>
    </row>
    <row r="6950" spans="1:25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9" t="str">
        <f>VLOOKUP(Таблица1[[#This Row],[Region]],Таблица5[],2,FALSE)</f>
        <v>Kelly Williams</v>
      </c>
      <c r="W6950" s="19" t="str">
        <f>IFERROR(VLOOKUP(Таблица1[[#This Row],[Order ID]],Таблица4[],2,FALSE),"")</f>
        <v/>
      </c>
      <c r="X6950" s="19">
        <f>NOT(IFERROR(VLOOKUP(Таблица1[[#This Row],[Order ID]],Таблица4[],2,FALSE),0))*1</f>
        <v>1</v>
      </c>
      <c r="Y6950" s="19">
        <f>IF(SUMPRODUCT(($F$2:$F6950=F6950)*1)&gt;1,0,1)</f>
        <v>0</v>
      </c>
    </row>
    <row r="6951" spans="1:25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9" t="str">
        <f>VLOOKUP(Таблица1[[#This Row],[Region]],Таблица5[],2,FALSE)</f>
        <v>Chuck Magee</v>
      </c>
      <c r="W6951" s="19" t="str">
        <f>IFERROR(VLOOKUP(Таблица1[[#This Row],[Order ID]],Таблица4[],2,FALSE),"")</f>
        <v/>
      </c>
      <c r="X6951" s="19">
        <f>NOT(IFERROR(VLOOKUP(Таблица1[[#This Row],[Order ID]],Таблица4[],2,FALSE),0))*1</f>
        <v>1</v>
      </c>
      <c r="Y6951" s="19">
        <f>IF(SUMPRODUCT(($F$2:$F6951=F6951)*1)&gt;1,0,1)</f>
        <v>0</v>
      </c>
    </row>
    <row r="6952" spans="1:25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9" t="str">
        <f>VLOOKUP(Таблица1[[#This Row],[Region]],Таблица5[],2,FALSE)</f>
        <v>Chuck Magee</v>
      </c>
      <c r="W6952" s="19" t="str">
        <f>IFERROR(VLOOKUP(Таблица1[[#This Row],[Order ID]],Таблица4[],2,FALSE),"")</f>
        <v/>
      </c>
      <c r="X6952" s="19">
        <f>NOT(IFERROR(VLOOKUP(Таблица1[[#This Row],[Order ID]],Таблица4[],2,FALSE),0))*1</f>
        <v>1</v>
      </c>
      <c r="Y6952" s="19">
        <f>IF(SUMPRODUCT(($F$2:$F6952=F6952)*1)&gt;1,0,1)</f>
        <v>0</v>
      </c>
    </row>
    <row r="6953" spans="1:25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9" t="str">
        <f>VLOOKUP(Таблица1[[#This Row],[Region]],Таблица5[],2,FALSE)</f>
        <v>Kelly Williams</v>
      </c>
      <c r="W6953" s="19" t="str">
        <f>IFERROR(VLOOKUP(Таблица1[[#This Row],[Order ID]],Таблица4[],2,FALSE),"")</f>
        <v/>
      </c>
      <c r="X6953" s="19">
        <f>NOT(IFERROR(VLOOKUP(Таблица1[[#This Row],[Order ID]],Таблица4[],2,FALSE),0))*1</f>
        <v>1</v>
      </c>
      <c r="Y6953" s="19">
        <f>IF(SUMPRODUCT(($F$2:$F6953=F6953)*1)&gt;1,0,1)</f>
        <v>0</v>
      </c>
    </row>
    <row r="6954" spans="1:25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9" t="str">
        <f>VLOOKUP(Таблица1[[#This Row],[Region]],Таблица5[],2,FALSE)</f>
        <v>Anna Andreadi</v>
      </c>
      <c r="W6954" s="19" t="str">
        <f>IFERROR(VLOOKUP(Таблица1[[#This Row],[Order ID]],Таблица4[],2,FALSE),"")</f>
        <v/>
      </c>
      <c r="X6954" s="19">
        <f>NOT(IFERROR(VLOOKUP(Таблица1[[#This Row],[Order ID]],Таблица4[],2,FALSE),0))*1</f>
        <v>1</v>
      </c>
      <c r="Y6954" s="19">
        <f>IF(SUMPRODUCT(($F$2:$F6954=F6954)*1)&gt;1,0,1)</f>
        <v>0</v>
      </c>
    </row>
    <row r="6955" spans="1:25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9" t="str">
        <f>VLOOKUP(Таблица1[[#This Row],[Region]],Таблица5[],2,FALSE)</f>
        <v>Anna Andreadi</v>
      </c>
      <c r="W6955" s="19" t="str">
        <f>IFERROR(VLOOKUP(Таблица1[[#This Row],[Order ID]],Таблица4[],2,FALSE),"")</f>
        <v/>
      </c>
      <c r="X6955" s="19">
        <f>NOT(IFERROR(VLOOKUP(Таблица1[[#This Row],[Order ID]],Таблица4[],2,FALSE),0))*1</f>
        <v>1</v>
      </c>
      <c r="Y6955" s="19">
        <f>IF(SUMPRODUCT(($F$2:$F6955=F6955)*1)&gt;1,0,1)</f>
        <v>0</v>
      </c>
    </row>
    <row r="6956" spans="1:25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9" t="str">
        <f>VLOOKUP(Таблица1[[#This Row],[Region]],Таблица5[],2,FALSE)</f>
        <v>Anna Andreadi</v>
      </c>
      <c r="W6956" s="19" t="str">
        <f>IFERROR(VLOOKUP(Таблица1[[#This Row],[Order ID]],Таблица4[],2,FALSE),"")</f>
        <v/>
      </c>
      <c r="X6956" s="19">
        <f>NOT(IFERROR(VLOOKUP(Таблица1[[#This Row],[Order ID]],Таблица4[],2,FALSE),0))*1</f>
        <v>1</v>
      </c>
      <c r="Y6956" s="19">
        <f>IF(SUMPRODUCT(($F$2:$F6956=F6956)*1)&gt;1,0,1)</f>
        <v>0</v>
      </c>
    </row>
    <row r="6957" spans="1:25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9" t="str">
        <f>VLOOKUP(Таблица1[[#This Row],[Region]],Таблица5[],2,FALSE)</f>
        <v>Anna Andreadi</v>
      </c>
      <c r="W6957" s="19" t="str">
        <f>IFERROR(VLOOKUP(Таблица1[[#This Row],[Order ID]],Таблица4[],2,FALSE),"")</f>
        <v/>
      </c>
      <c r="X6957" s="19">
        <f>NOT(IFERROR(VLOOKUP(Таблица1[[#This Row],[Order ID]],Таблица4[],2,FALSE),0))*1</f>
        <v>1</v>
      </c>
      <c r="Y6957" s="19">
        <f>IF(SUMPRODUCT(($F$2:$F6957=F6957)*1)&gt;1,0,1)</f>
        <v>0</v>
      </c>
    </row>
    <row r="6958" spans="1:25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9" t="str">
        <f>VLOOKUP(Таблица1[[#This Row],[Region]],Таблица5[],2,FALSE)</f>
        <v>Cassandra Brandow</v>
      </c>
      <c r="W6958" s="19" t="str">
        <f>IFERROR(VLOOKUP(Таблица1[[#This Row],[Order ID]],Таблица4[],2,FALSE),"")</f>
        <v/>
      </c>
      <c r="X6958" s="19">
        <f>NOT(IFERROR(VLOOKUP(Таблица1[[#This Row],[Order ID]],Таблица4[],2,FALSE),0))*1</f>
        <v>1</v>
      </c>
      <c r="Y6958" s="19">
        <f>IF(SUMPRODUCT(($F$2:$F6958=F6958)*1)&gt;1,0,1)</f>
        <v>1</v>
      </c>
    </row>
    <row r="6959" spans="1:25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9" t="str">
        <f>VLOOKUP(Таблица1[[#This Row],[Region]],Таблица5[],2,FALSE)</f>
        <v>Cassandra Brandow</v>
      </c>
      <c r="W6959" s="19" t="str">
        <f>IFERROR(VLOOKUP(Таблица1[[#This Row],[Order ID]],Таблица4[],2,FALSE),"")</f>
        <v/>
      </c>
      <c r="X6959" s="19">
        <f>NOT(IFERROR(VLOOKUP(Таблица1[[#This Row],[Order ID]],Таблица4[],2,FALSE),0))*1</f>
        <v>1</v>
      </c>
      <c r="Y6959" s="19">
        <f>IF(SUMPRODUCT(($F$2:$F6959=F6959)*1)&gt;1,0,1)</f>
        <v>0</v>
      </c>
    </row>
    <row r="6960" spans="1:25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9" t="str">
        <f>VLOOKUP(Таблица1[[#This Row],[Region]],Таблица5[],2,FALSE)</f>
        <v>Anna Andreadi</v>
      </c>
      <c r="W6960" s="19" t="str">
        <f>IFERROR(VLOOKUP(Таблица1[[#This Row],[Order ID]],Таблица4[],2,FALSE),"")</f>
        <v/>
      </c>
      <c r="X6960" s="19">
        <f>NOT(IFERROR(VLOOKUP(Таблица1[[#This Row],[Order ID]],Таблица4[],2,FALSE),0))*1</f>
        <v>1</v>
      </c>
      <c r="Y6960" s="19">
        <f>IF(SUMPRODUCT(($F$2:$F6960=F6960)*1)&gt;1,0,1)</f>
        <v>0</v>
      </c>
    </row>
    <row r="6961" spans="1:25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9" t="str">
        <f>VLOOKUP(Таблица1[[#This Row],[Region]],Таблица5[],2,FALSE)</f>
        <v>Anna Andreadi</v>
      </c>
      <c r="W6961" s="19" t="str">
        <f>IFERROR(VLOOKUP(Таблица1[[#This Row],[Order ID]],Таблица4[],2,FALSE),"")</f>
        <v/>
      </c>
      <c r="X6961" s="19">
        <f>NOT(IFERROR(VLOOKUP(Таблица1[[#This Row],[Order ID]],Таблица4[],2,FALSE),0))*1</f>
        <v>1</v>
      </c>
      <c r="Y6961" s="19">
        <f>IF(SUMPRODUCT(($F$2:$F6961=F6961)*1)&gt;1,0,1)</f>
        <v>0</v>
      </c>
    </row>
    <row r="6962" spans="1:25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9" t="str">
        <f>VLOOKUP(Таблица1[[#This Row],[Region]],Таблица5[],2,FALSE)</f>
        <v>Anna Andreadi</v>
      </c>
      <c r="W6962" s="19" t="str">
        <f>IFERROR(VLOOKUP(Таблица1[[#This Row],[Order ID]],Таблица4[],2,FALSE),"")</f>
        <v/>
      </c>
      <c r="X6962" s="19">
        <f>NOT(IFERROR(VLOOKUP(Таблица1[[#This Row],[Order ID]],Таблица4[],2,FALSE),0))*1</f>
        <v>1</v>
      </c>
      <c r="Y6962" s="19">
        <f>IF(SUMPRODUCT(($F$2:$F6962=F6962)*1)&gt;1,0,1)</f>
        <v>0</v>
      </c>
    </row>
    <row r="6963" spans="1:25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9" t="str">
        <f>VLOOKUP(Таблица1[[#This Row],[Region]],Таблица5[],2,FALSE)</f>
        <v>Anna Andreadi</v>
      </c>
      <c r="W6963" s="19" t="str">
        <f>IFERROR(VLOOKUP(Таблица1[[#This Row],[Order ID]],Таблица4[],2,FALSE),"")</f>
        <v/>
      </c>
      <c r="X6963" s="19">
        <f>NOT(IFERROR(VLOOKUP(Таблица1[[#This Row],[Order ID]],Таблица4[],2,FALSE),0))*1</f>
        <v>1</v>
      </c>
      <c r="Y6963" s="19">
        <f>IF(SUMPRODUCT(($F$2:$F6963=F6963)*1)&gt;1,0,1)</f>
        <v>0</v>
      </c>
    </row>
    <row r="6964" spans="1:25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9" t="str">
        <f>VLOOKUP(Таблица1[[#This Row],[Region]],Таблица5[],2,FALSE)</f>
        <v>Cassandra Brandow</v>
      </c>
      <c r="W6964" s="19" t="str">
        <f>IFERROR(VLOOKUP(Таблица1[[#This Row],[Order ID]],Таблица4[],2,FALSE),"")</f>
        <v/>
      </c>
      <c r="X6964" s="19">
        <f>NOT(IFERROR(VLOOKUP(Таблица1[[#This Row],[Order ID]],Таблица4[],2,FALSE),0))*1</f>
        <v>1</v>
      </c>
      <c r="Y6964" s="19">
        <f>IF(SUMPRODUCT(($F$2:$F6964=F6964)*1)&gt;1,0,1)</f>
        <v>0</v>
      </c>
    </row>
    <row r="6965" spans="1:25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9" t="str">
        <f>VLOOKUP(Таблица1[[#This Row],[Region]],Таблица5[],2,FALSE)</f>
        <v>Cassandra Brandow</v>
      </c>
      <c r="W6965" s="19" t="str">
        <f>IFERROR(VLOOKUP(Таблица1[[#This Row],[Order ID]],Таблица4[],2,FALSE),"")</f>
        <v/>
      </c>
      <c r="X6965" s="19">
        <f>NOT(IFERROR(VLOOKUP(Таблица1[[#This Row],[Order ID]],Таблица4[],2,FALSE),0))*1</f>
        <v>1</v>
      </c>
      <c r="Y6965" s="19">
        <f>IF(SUMPRODUCT(($F$2:$F6965=F6965)*1)&gt;1,0,1)</f>
        <v>0</v>
      </c>
    </row>
    <row r="6966" spans="1:25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9" t="str">
        <f>VLOOKUP(Таблица1[[#This Row],[Region]],Таблица5[],2,FALSE)</f>
        <v>Cassandra Brandow</v>
      </c>
      <c r="W6966" s="19" t="str">
        <f>IFERROR(VLOOKUP(Таблица1[[#This Row],[Order ID]],Таблица4[],2,FALSE),"")</f>
        <v/>
      </c>
      <c r="X6966" s="19">
        <f>NOT(IFERROR(VLOOKUP(Таблица1[[#This Row],[Order ID]],Таблица4[],2,FALSE),0))*1</f>
        <v>1</v>
      </c>
      <c r="Y6966" s="19">
        <f>IF(SUMPRODUCT(($F$2:$F6966=F6966)*1)&gt;1,0,1)</f>
        <v>0</v>
      </c>
    </row>
    <row r="6967" spans="1:25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9" t="str">
        <f>VLOOKUP(Таблица1[[#This Row],[Region]],Таблица5[],2,FALSE)</f>
        <v>Cassandra Brandow</v>
      </c>
      <c r="W6967" s="19" t="str">
        <f>IFERROR(VLOOKUP(Таблица1[[#This Row],[Order ID]],Таблица4[],2,FALSE),"")</f>
        <v/>
      </c>
      <c r="X6967" s="19">
        <f>NOT(IFERROR(VLOOKUP(Таблица1[[#This Row],[Order ID]],Таблица4[],2,FALSE),0))*1</f>
        <v>1</v>
      </c>
      <c r="Y6967" s="19">
        <f>IF(SUMPRODUCT(($F$2:$F6967=F6967)*1)&gt;1,0,1)</f>
        <v>0</v>
      </c>
    </row>
    <row r="6968" spans="1:25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9" t="str">
        <f>VLOOKUP(Таблица1[[#This Row],[Region]],Таблица5[],2,FALSE)</f>
        <v>Cassandra Brandow</v>
      </c>
      <c r="W6968" s="19" t="str">
        <f>IFERROR(VLOOKUP(Таблица1[[#This Row],[Order ID]],Таблица4[],2,FALSE),"")</f>
        <v/>
      </c>
      <c r="X6968" s="19">
        <f>NOT(IFERROR(VLOOKUP(Таблица1[[#This Row],[Order ID]],Таблица4[],2,FALSE),0))*1</f>
        <v>1</v>
      </c>
      <c r="Y6968" s="19">
        <f>IF(SUMPRODUCT(($F$2:$F6968=F6968)*1)&gt;1,0,1)</f>
        <v>0</v>
      </c>
    </row>
    <row r="6969" spans="1:25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9" t="str">
        <f>VLOOKUP(Таблица1[[#This Row],[Region]],Таблица5[],2,FALSE)</f>
        <v>Cassandra Brandow</v>
      </c>
      <c r="W6969" s="19" t="str">
        <f>IFERROR(VLOOKUP(Таблица1[[#This Row],[Order ID]],Таблица4[],2,FALSE),"")</f>
        <v/>
      </c>
      <c r="X6969" s="19">
        <f>NOT(IFERROR(VLOOKUP(Таблица1[[#This Row],[Order ID]],Таблица4[],2,FALSE),0))*1</f>
        <v>1</v>
      </c>
      <c r="Y6969" s="19">
        <f>IF(SUMPRODUCT(($F$2:$F6969=F6969)*1)&gt;1,0,1)</f>
        <v>0</v>
      </c>
    </row>
    <row r="6970" spans="1:25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9" t="str">
        <f>VLOOKUP(Таблица1[[#This Row],[Region]],Таблица5[],2,FALSE)</f>
        <v>Chuck Magee</v>
      </c>
      <c r="W6970" s="19" t="str">
        <f>IFERROR(VLOOKUP(Таблица1[[#This Row],[Order ID]],Таблица4[],2,FALSE),"")</f>
        <v/>
      </c>
      <c r="X6970" s="19">
        <f>NOT(IFERROR(VLOOKUP(Таблица1[[#This Row],[Order ID]],Таблица4[],2,FALSE),0))*1</f>
        <v>1</v>
      </c>
      <c r="Y6970" s="19">
        <f>IF(SUMPRODUCT(($F$2:$F6970=F6970)*1)&gt;1,0,1)</f>
        <v>0</v>
      </c>
    </row>
    <row r="6971" spans="1:25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9" t="str">
        <f>VLOOKUP(Таблица1[[#This Row],[Region]],Таблица5[],2,FALSE)</f>
        <v>Anna Andreadi</v>
      </c>
      <c r="W6971" s="19" t="str">
        <f>IFERROR(VLOOKUP(Таблица1[[#This Row],[Order ID]],Таблица4[],2,FALSE),"")</f>
        <v/>
      </c>
      <c r="X6971" s="19">
        <f>NOT(IFERROR(VLOOKUP(Таблица1[[#This Row],[Order ID]],Таблица4[],2,FALSE),0))*1</f>
        <v>1</v>
      </c>
      <c r="Y6971" s="19">
        <f>IF(SUMPRODUCT(($F$2:$F6971=F6971)*1)&gt;1,0,1)</f>
        <v>0</v>
      </c>
    </row>
    <row r="6972" spans="1:25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9" t="str">
        <f>VLOOKUP(Таблица1[[#This Row],[Region]],Таблица5[],2,FALSE)</f>
        <v>Anna Andreadi</v>
      </c>
      <c r="W6972" s="19">
        <f>IFERROR(VLOOKUP(Таблица1[[#This Row],[Order ID]],Таблица4[],2,FALSE),"")</f>
        <v>1</v>
      </c>
      <c r="X6972" s="19">
        <f>NOT(IFERROR(VLOOKUP(Таблица1[[#This Row],[Order ID]],Таблица4[],2,FALSE),0))*1</f>
        <v>0</v>
      </c>
      <c r="Y6972" s="19">
        <f>IF(SUMPRODUCT(($F$2:$F6972=F6972)*1)&gt;1,0,1)</f>
        <v>0</v>
      </c>
    </row>
    <row r="6973" spans="1:25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9" t="str">
        <f>VLOOKUP(Таблица1[[#This Row],[Region]],Таблица5[],2,FALSE)</f>
        <v>Anna Andreadi</v>
      </c>
      <c r="W6973" s="19">
        <f>IFERROR(VLOOKUP(Таблица1[[#This Row],[Order ID]],Таблица4[],2,FALSE),"")</f>
        <v>1</v>
      </c>
      <c r="X6973" s="19">
        <f>NOT(IFERROR(VLOOKUP(Таблица1[[#This Row],[Order ID]],Таблица4[],2,FALSE),0))*1</f>
        <v>0</v>
      </c>
      <c r="Y6973" s="19">
        <f>IF(SUMPRODUCT(($F$2:$F6973=F6973)*1)&gt;1,0,1)</f>
        <v>0</v>
      </c>
    </row>
    <row r="6974" spans="1:25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9" t="str">
        <f>VLOOKUP(Таблица1[[#This Row],[Region]],Таблица5[],2,FALSE)</f>
        <v>Anna Andreadi</v>
      </c>
      <c r="W6974" s="19">
        <f>IFERROR(VLOOKUP(Таблица1[[#This Row],[Order ID]],Таблица4[],2,FALSE),"")</f>
        <v>1</v>
      </c>
      <c r="X6974" s="19">
        <f>NOT(IFERROR(VLOOKUP(Таблица1[[#This Row],[Order ID]],Таблица4[],2,FALSE),0))*1</f>
        <v>0</v>
      </c>
      <c r="Y6974" s="19">
        <f>IF(SUMPRODUCT(($F$2:$F6974=F6974)*1)&gt;1,0,1)</f>
        <v>0</v>
      </c>
    </row>
    <row r="6975" spans="1:25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9" t="str">
        <f>VLOOKUP(Таблица1[[#This Row],[Region]],Таблица5[],2,FALSE)</f>
        <v>Anna Andreadi</v>
      </c>
      <c r="W6975" s="19">
        <f>IFERROR(VLOOKUP(Таблица1[[#This Row],[Order ID]],Таблица4[],2,FALSE),"")</f>
        <v>1</v>
      </c>
      <c r="X6975" s="19">
        <f>NOT(IFERROR(VLOOKUP(Таблица1[[#This Row],[Order ID]],Таблица4[],2,FALSE),0))*1</f>
        <v>0</v>
      </c>
      <c r="Y6975" s="19">
        <f>IF(SUMPRODUCT(($F$2:$F6975=F6975)*1)&gt;1,0,1)</f>
        <v>0</v>
      </c>
    </row>
    <row r="6976" spans="1:25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9" t="str">
        <f>VLOOKUP(Таблица1[[#This Row],[Region]],Таблица5[],2,FALSE)</f>
        <v>Kelly Williams</v>
      </c>
      <c r="W6976" s="19" t="str">
        <f>IFERROR(VLOOKUP(Таблица1[[#This Row],[Order ID]],Таблица4[],2,FALSE),"")</f>
        <v/>
      </c>
      <c r="X6976" s="19">
        <f>NOT(IFERROR(VLOOKUP(Таблица1[[#This Row],[Order ID]],Таблица4[],2,FALSE),0))*1</f>
        <v>1</v>
      </c>
      <c r="Y6976" s="19">
        <f>IF(SUMPRODUCT(($F$2:$F6976=F6976)*1)&gt;1,0,1)</f>
        <v>0</v>
      </c>
    </row>
    <row r="6977" spans="1:25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9" t="str">
        <f>VLOOKUP(Таблица1[[#This Row],[Region]],Таблица5[],2,FALSE)</f>
        <v>Anna Andreadi</v>
      </c>
      <c r="W6977" s="19">
        <f>IFERROR(VLOOKUP(Таблица1[[#This Row],[Order ID]],Таблица4[],2,FALSE),"")</f>
        <v>1</v>
      </c>
      <c r="X6977" s="19">
        <f>NOT(IFERROR(VLOOKUP(Таблица1[[#This Row],[Order ID]],Таблица4[],2,FALSE),0))*1</f>
        <v>0</v>
      </c>
      <c r="Y6977" s="19">
        <f>IF(SUMPRODUCT(($F$2:$F6977=F6977)*1)&gt;1,0,1)</f>
        <v>0</v>
      </c>
    </row>
    <row r="6978" spans="1:25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9" t="str">
        <f>VLOOKUP(Таблица1[[#This Row],[Region]],Таблица5[],2,FALSE)</f>
        <v>Anna Andreadi</v>
      </c>
      <c r="W6978" s="19">
        <f>IFERROR(VLOOKUP(Таблица1[[#This Row],[Order ID]],Таблица4[],2,FALSE),"")</f>
        <v>1</v>
      </c>
      <c r="X6978" s="19">
        <f>NOT(IFERROR(VLOOKUP(Таблица1[[#This Row],[Order ID]],Таблица4[],2,FALSE),0))*1</f>
        <v>0</v>
      </c>
      <c r="Y6978" s="19">
        <f>IF(SUMPRODUCT(($F$2:$F6978=F6978)*1)&gt;1,0,1)</f>
        <v>0</v>
      </c>
    </row>
    <row r="6979" spans="1:25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9" t="str">
        <f>VLOOKUP(Таблица1[[#This Row],[Region]],Таблица5[],2,FALSE)</f>
        <v>Cassandra Brandow</v>
      </c>
      <c r="W6979" s="19" t="str">
        <f>IFERROR(VLOOKUP(Таблица1[[#This Row],[Order ID]],Таблица4[],2,FALSE),"")</f>
        <v/>
      </c>
      <c r="X6979" s="19">
        <f>NOT(IFERROR(VLOOKUP(Таблица1[[#This Row],[Order ID]],Таблица4[],2,FALSE),0))*1</f>
        <v>1</v>
      </c>
      <c r="Y6979" s="19">
        <f>IF(SUMPRODUCT(($F$2:$F6979=F6979)*1)&gt;1,0,1)</f>
        <v>0</v>
      </c>
    </row>
    <row r="6980" spans="1:25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9" t="str">
        <f>VLOOKUP(Таблица1[[#This Row],[Region]],Таблица5[],2,FALSE)</f>
        <v>Cassandra Brandow</v>
      </c>
      <c r="W6980" s="19" t="str">
        <f>IFERROR(VLOOKUP(Таблица1[[#This Row],[Order ID]],Таблица4[],2,FALSE),"")</f>
        <v/>
      </c>
      <c r="X6980" s="19">
        <f>NOT(IFERROR(VLOOKUP(Таблица1[[#This Row],[Order ID]],Таблица4[],2,FALSE),0))*1</f>
        <v>1</v>
      </c>
      <c r="Y6980" s="19">
        <f>IF(SUMPRODUCT(($F$2:$F6980=F6980)*1)&gt;1,0,1)</f>
        <v>0</v>
      </c>
    </row>
    <row r="6981" spans="1:25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9" t="str">
        <f>VLOOKUP(Таблица1[[#This Row],[Region]],Таблица5[],2,FALSE)</f>
        <v>Anna Andreadi</v>
      </c>
      <c r="W6981" s="19" t="str">
        <f>IFERROR(VLOOKUP(Таблица1[[#This Row],[Order ID]],Таблица4[],2,FALSE),"")</f>
        <v/>
      </c>
      <c r="X6981" s="19">
        <f>NOT(IFERROR(VLOOKUP(Таблица1[[#This Row],[Order ID]],Таблица4[],2,FALSE),0))*1</f>
        <v>1</v>
      </c>
      <c r="Y6981" s="19">
        <f>IF(SUMPRODUCT(($F$2:$F6981=F6981)*1)&gt;1,0,1)</f>
        <v>0</v>
      </c>
    </row>
    <row r="6982" spans="1:25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9" t="str">
        <f>VLOOKUP(Таблица1[[#This Row],[Region]],Таблица5[],2,FALSE)</f>
        <v>Chuck Magee</v>
      </c>
      <c r="W6982" s="19" t="str">
        <f>IFERROR(VLOOKUP(Таблица1[[#This Row],[Order ID]],Таблица4[],2,FALSE),"")</f>
        <v/>
      </c>
      <c r="X6982" s="19">
        <f>NOT(IFERROR(VLOOKUP(Таблица1[[#This Row],[Order ID]],Таблица4[],2,FALSE),0))*1</f>
        <v>1</v>
      </c>
      <c r="Y6982" s="19">
        <f>IF(SUMPRODUCT(($F$2:$F6982=F6982)*1)&gt;1,0,1)</f>
        <v>0</v>
      </c>
    </row>
    <row r="6983" spans="1:25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9" t="str">
        <f>VLOOKUP(Таблица1[[#This Row],[Region]],Таблица5[],2,FALSE)</f>
        <v>Chuck Magee</v>
      </c>
      <c r="W6983" s="19" t="str">
        <f>IFERROR(VLOOKUP(Таблица1[[#This Row],[Order ID]],Таблица4[],2,FALSE),"")</f>
        <v/>
      </c>
      <c r="X6983" s="19">
        <f>NOT(IFERROR(VLOOKUP(Таблица1[[#This Row],[Order ID]],Таблица4[],2,FALSE),0))*1</f>
        <v>1</v>
      </c>
      <c r="Y6983" s="19">
        <f>IF(SUMPRODUCT(($F$2:$F6983=F6983)*1)&gt;1,0,1)</f>
        <v>0</v>
      </c>
    </row>
    <row r="6984" spans="1:25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9" t="str">
        <f>VLOOKUP(Таблица1[[#This Row],[Region]],Таблица5[],2,FALSE)</f>
        <v>Kelly Williams</v>
      </c>
      <c r="W6984" s="19" t="str">
        <f>IFERROR(VLOOKUP(Таблица1[[#This Row],[Order ID]],Таблица4[],2,FALSE),"")</f>
        <v/>
      </c>
      <c r="X6984" s="19">
        <f>NOT(IFERROR(VLOOKUP(Таблица1[[#This Row],[Order ID]],Таблица4[],2,FALSE),0))*1</f>
        <v>1</v>
      </c>
      <c r="Y6984" s="19">
        <f>IF(SUMPRODUCT(($F$2:$F6984=F6984)*1)&gt;1,0,1)</f>
        <v>0</v>
      </c>
    </row>
    <row r="6985" spans="1:25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9" t="str">
        <f>VLOOKUP(Таблица1[[#This Row],[Region]],Таблица5[],2,FALSE)</f>
        <v>Kelly Williams</v>
      </c>
      <c r="W6985" s="19" t="str">
        <f>IFERROR(VLOOKUP(Таблица1[[#This Row],[Order ID]],Таблица4[],2,FALSE),"")</f>
        <v/>
      </c>
      <c r="X6985" s="19">
        <f>NOT(IFERROR(VLOOKUP(Таблица1[[#This Row],[Order ID]],Таблица4[],2,FALSE),0))*1</f>
        <v>1</v>
      </c>
      <c r="Y6985" s="19">
        <f>IF(SUMPRODUCT(($F$2:$F6985=F6985)*1)&gt;1,0,1)</f>
        <v>0</v>
      </c>
    </row>
    <row r="6986" spans="1:25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9" t="str">
        <f>VLOOKUP(Таблица1[[#This Row],[Region]],Таблица5[],2,FALSE)</f>
        <v>Kelly Williams</v>
      </c>
      <c r="W6986" s="19" t="str">
        <f>IFERROR(VLOOKUP(Таблица1[[#This Row],[Order ID]],Таблица4[],2,FALSE),"")</f>
        <v/>
      </c>
      <c r="X6986" s="19">
        <f>NOT(IFERROR(VLOOKUP(Таблица1[[#This Row],[Order ID]],Таблица4[],2,FALSE),0))*1</f>
        <v>1</v>
      </c>
      <c r="Y6986" s="19">
        <f>IF(SUMPRODUCT(($F$2:$F6986=F6986)*1)&gt;1,0,1)</f>
        <v>0</v>
      </c>
    </row>
    <row r="6987" spans="1:25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9" t="str">
        <f>VLOOKUP(Таблица1[[#This Row],[Region]],Таблица5[],2,FALSE)</f>
        <v>Kelly Williams</v>
      </c>
      <c r="W6987" s="19" t="str">
        <f>IFERROR(VLOOKUP(Таблица1[[#This Row],[Order ID]],Таблица4[],2,FALSE),"")</f>
        <v/>
      </c>
      <c r="X6987" s="19">
        <f>NOT(IFERROR(VLOOKUP(Таблица1[[#This Row],[Order ID]],Таблица4[],2,FALSE),0))*1</f>
        <v>1</v>
      </c>
      <c r="Y6987" s="19">
        <f>IF(SUMPRODUCT(($F$2:$F6987=F6987)*1)&gt;1,0,1)</f>
        <v>0</v>
      </c>
    </row>
    <row r="6988" spans="1:25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9" t="str">
        <f>VLOOKUP(Таблица1[[#This Row],[Region]],Таблица5[],2,FALSE)</f>
        <v>Kelly Williams</v>
      </c>
      <c r="W6988" s="19" t="str">
        <f>IFERROR(VLOOKUP(Таблица1[[#This Row],[Order ID]],Таблица4[],2,FALSE),"")</f>
        <v/>
      </c>
      <c r="X6988" s="19">
        <f>NOT(IFERROR(VLOOKUP(Таблица1[[#This Row],[Order ID]],Таблица4[],2,FALSE),0))*1</f>
        <v>1</v>
      </c>
      <c r="Y6988" s="19">
        <f>IF(SUMPRODUCT(($F$2:$F6988=F6988)*1)&gt;1,0,1)</f>
        <v>0</v>
      </c>
    </row>
    <row r="6989" spans="1:25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9" t="str">
        <f>VLOOKUP(Таблица1[[#This Row],[Region]],Таблица5[],2,FALSE)</f>
        <v>Kelly Williams</v>
      </c>
      <c r="W6989" s="19" t="str">
        <f>IFERROR(VLOOKUP(Таблица1[[#This Row],[Order ID]],Таблица4[],2,FALSE),"")</f>
        <v/>
      </c>
      <c r="X6989" s="19">
        <f>NOT(IFERROR(VLOOKUP(Таблица1[[#This Row],[Order ID]],Таблица4[],2,FALSE),0))*1</f>
        <v>1</v>
      </c>
      <c r="Y6989" s="19">
        <f>IF(SUMPRODUCT(($F$2:$F6989=F6989)*1)&gt;1,0,1)</f>
        <v>0</v>
      </c>
    </row>
    <row r="6990" spans="1:25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9" t="str">
        <f>VLOOKUP(Таблица1[[#This Row],[Region]],Таблица5[],2,FALSE)</f>
        <v>Cassandra Brandow</v>
      </c>
      <c r="W6990" s="19" t="str">
        <f>IFERROR(VLOOKUP(Таблица1[[#This Row],[Order ID]],Таблица4[],2,FALSE),"")</f>
        <v/>
      </c>
      <c r="X6990" s="19">
        <f>NOT(IFERROR(VLOOKUP(Таблица1[[#This Row],[Order ID]],Таблица4[],2,FALSE),0))*1</f>
        <v>1</v>
      </c>
      <c r="Y6990" s="19">
        <f>IF(SUMPRODUCT(($F$2:$F6990=F6990)*1)&gt;1,0,1)</f>
        <v>0</v>
      </c>
    </row>
    <row r="6991" spans="1:25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9" t="str">
        <f>VLOOKUP(Таблица1[[#This Row],[Region]],Таблица5[],2,FALSE)</f>
        <v>Kelly Williams</v>
      </c>
      <c r="W6991" s="19" t="str">
        <f>IFERROR(VLOOKUP(Таблица1[[#This Row],[Order ID]],Таблица4[],2,FALSE),"")</f>
        <v/>
      </c>
      <c r="X6991" s="19">
        <f>NOT(IFERROR(VLOOKUP(Таблица1[[#This Row],[Order ID]],Таблица4[],2,FALSE),0))*1</f>
        <v>1</v>
      </c>
      <c r="Y6991" s="19">
        <f>IF(SUMPRODUCT(($F$2:$F6991=F6991)*1)&gt;1,0,1)</f>
        <v>0</v>
      </c>
    </row>
    <row r="6992" spans="1:25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9" t="str">
        <f>VLOOKUP(Таблица1[[#This Row],[Region]],Таблица5[],2,FALSE)</f>
        <v>Cassandra Brandow</v>
      </c>
      <c r="W6992" s="19" t="str">
        <f>IFERROR(VLOOKUP(Таблица1[[#This Row],[Order ID]],Таблица4[],2,FALSE),"")</f>
        <v/>
      </c>
      <c r="X6992" s="19">
        <f>NOT(IFERROR(VLOOKUP(Таблица1[[#This Row],[Order ID]],Таблица4[],2,FALSE),0))*1</f>
        <v>1</v>
      </c>
      <c r="Y6992" s="19">
        <f>IF(SUMPRODUCT(($F$2:$F6992=F6992)*1)&gt;1,0,1)</f>
        <v>0</v>
      </c>
    </row>
    <row r="6993" spans="1:25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9" t="str">
        <f>VLOOKUP(Таблица1[[#This Row],[Region]],Таблица5[],2,FALSE)</f>
        <v>Cassandra Brandow</v>
      </c>
      <c r="W6993" s="19" t="str">
        <f>IFERROR(VLOOKUP(Таблица1[[#This Row],[Order ID]],Таблица4[],2,FALSE),"")</f>
        <v/>
      </c>
      <c r="X6993" s="19">
        <f>NOT(IFERROR(VLOOKUP(Таблица1[[#This Row],[Order ID]],Таблица4[],2,FALSE),0))*1</f>
        <v>1</v>
      </c>
      <c r="Y6993" s="19">
        <f>IF(SUMPRODUCT(($F$2:$F6993=F6993)*1)&gt;1,0,1)</f>
        <v>0</v>
      </c>
    </row>
    <row r="6994" spans="1:25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9" t="str">
        <f>VLOOKUP(Таблица1[[#This Row],[Region]],Таблица5[],2,FALSE)</f>
        <v>Cassandra Brandow</v>
      </c>
      <c r="W6994" s="19" t="str">
        <f>IFERROR(VLOOKUP(Таблица1[[#This Row],[Order ID]],Таблица4[],2,FALSE),"")</f>
        <v/>
      </c>
      <c r="X6994" s="19">
        <f>NOT(IFERROR(VLOOKUP(Таблица1[[#This Row],[Order ID]],Таблица4[],2,FALSE),0))*1</f>
        <v>1</v>
      </c>
      <c r="Y6994" s="19">
        <f>IF(SUMPRODUCT(($F$2:$F6994=F6994)*1)&gt;1,0,1)</f>
        <v>0</v>
      </c>
    </row>
    <row r="6995" spans="1:25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9" t="str">
        <f>VLOOKUP(Таблица1[[#This Row],[Region]],Таблица5[],2,FALSE)</f>
        <v>Cassandra Brandow</v>
      </c>
      <c r="W6995" s="19" t="str">
        <f>IFERROR(VLOOKUP(Таблица1[[#This Row],[Order ID]],Таблица4[],2,FALSE),"")</f>
        <v/>
      </c>
      <c r="X6995" s="19">
        <f>NOT(IFERROR(VLOOKUP(Таблица1[[#This Row],[Order ID]],Таблица4[],2,FALSE),0))*1</f>
        <v>1</v>
      </c>
      <c r="Y6995" s="19">
        <f>IF(SUMPRODUCT(($F$2:$F6995=F6995)*1)&gt;1,0,1)</f>
        <v>0</v>
      </c>
    </row>
    <row r="6996" spans="1:25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9" t="str">
        <f>VLOOKUP(Таблица1[[#This Row],[Region]],Таблица5[],2,FALSE)</f>
        <v>Cassandra Brandow</v>
      </c>
      <c r="W6996" s="19" t="str">
        <f>IFERROR(VLOOKUP(Таблица1[[#This Row],[Order ID]],Таблица4[],2,FALSE),"")</f>
        <v/>
      </c>
      <c r="X6996" s="19">
        <f>NOT(IFERROR(VLOOKUP(Таблица1[[#This Row],[Order ID]],Таблица4[],2,FALSE),0))*1</f>
        <v>1</v>
      </c>
      <c r="Y6996" s="19">
        <f>IF(SUMPRODUCT(($F$2:$F6996=F6996)*1)&gt;1,0,1)</f>
        <v>0</v>
      </c>
    </row>
    <row r="6997" spans="1:25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9" t="str">
        <f>VLOOKUP(Таблица1[[#This Row],[Region]],Таблица5[],2,FALSE)</f>
        <v>Anna Andreadi</v>
      </c>
      <c r="W6997" s="19" t="str">
        <f>IFERROR(VLOOKUP(Таблица1[[#This Row],[Order ID]],Таблица4[],2,FALSE),"")</f>
        <v/>
      </c>
      <c r="X6997" s="19">
        <f>NOT(IFERROR(VLOOKUP(Таблица1[[#This Row],[Order ID]],Таблица4[],2,FALSE),0))*1</f>
        <v>1</v>
      </c>
      <c r="Y6997" s="19">
        <f>IF(SUMPRODUCT(($F$2:$F6997=F6997)*1)&gt;1,0,1)</f>
        <v>0</v>
      </c>
    </row>
    <row r="6998" spans="1:25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9" t="str">
        <f>VLOOKUP(Таблица1[[#This Row],[Region]],Таблица5[],2,FALSE)</f>
        <v>Kelly Williams</v>
      </c>
      <c r="W6998" s="19" t="str">
        <f>IFERROR(VLOOKUP(Таблица1[[#This Row],[Order ID]],Таблица4[],2,FALSE),"")</f>
        <v/>
      </c>
      <c r="X6998" s="19">
        <f>NOT(IFERROR(VLOOKUP(Таблица1[[#This Row],[Order ID]],Таблица4[],2,FALSE),0))*1</f>
        <v>1</v>
      </c>
      <c r="Y6998" s="19">
        <f>IF(SUMPRODUCT(($F$2:$F6998=F6998)*1)&gt;1,0,1)</f>
        <v>0</v>
      </c>
    </row>
    <row r="6999" spans="1:25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9" t="str">
        <f>VLOOKUP(Таблица1[[#This Row],[Region]],Таблица5[],2,FALSE)</f>
        <v>Kelly Williams</v>
      </c>
      <c r="W6999" s="19" t="str">
        <f>IFERROR(VLOOKUP(Таблица1[[#This Row],[Order ID]],Таблица4[],2,FALSE),"")</f>
        <v/>
      </c>
      <c r="X6999" s="19">
        <f>NOT(IFERROR(VLOOKUP(Таблица1[[#This Row],[Order ID]],Таблица4[],2,FALSE),0))*1</f>
        <v>1</v>
      </c>
      <c r="Y6999" s="19">
        <f>IF(SUMPRODUCT(($F$2:$F6999=F6999)*1)&gt;1,0,1)</f>
        <v>0</v>
      </c>
    </row>
    <row r="7000" spans="1:25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9" t="str">
        <f>VLOOKUP(Таблица1[[#This Row],[Region]],Таблица5[],2,FALSE)</f>
        <v>Anna Andreadi</v>
      </c>
      <c r="W7000" s="19" t="str">
        <f>IFERROR(VLOOKUP(Таблица1[[#This Row],[Order ID]],Таблица4[],2,FALSE),"")</f>
        <v/>
      </c>
      <c r="X7000" s="19">
        <f>NOT(IFERROR(VLOOKUP(Таблица1[[#This Row],[Order ID]],Таблица4[],2,FALSE),0))*1</f>
        <v>1</v>
      </c>
      <c r="Y7000" s="19">
        <f>IF(SUMPRODUCT(($F$2:$F7000=F7000)*1)&gt;1,0,1)</f>
        <v>0</v>
      </c>
    </row>
    <row r="7001" spans="1:25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9" t="str">
        <f>VLOOKUP(Таблица1[[#This Row],[Region]],Таблица5[],2,FALSE)</f>
        <v>Cassandra Brandow</v>
      </c>
      <c r="W7001" s="19" t="str">
        <f>IFERROR(VLOOKUP(Таблица1[[#This Row],[Order ID]],Таблица4[],2,FALSE),"")</f>
        <v/>
      </c>
      <c r="X7001" s="19">
        <f>NOT(IFERROR(VLOOKUP(Таблица1[[#This Row],[Order ID]],Таблица4[],2,FALSE),0))*1</f>
        <v>1</v>
      </c>
      <c r="Y7001" s="19">
        <f>IF(SUMPRODUCT(($F$2:$F7001=F7001)*1)&gt;1,0,1)</f>
        <v>0</v>
      </c>
    </row>
    <row r="7002" spans="1:25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9" t="str">
        <f>VLOOKUP(Таблица1[[#This Row],[Region]],Таблица5[],2,FALSE)</f>
        <v>Cassandra Brandow</v>
      </c>
      <c r="W7002" s="19" t="str">
        <f>IFERROR(VLOOKUP(Таблица1[[#This Row],[Order ID]],Таблица4[],2,FALSE),"")</f>
        <v/>
      </c>
      <c r="X7002" s="19">
        <f>NOT(IFERROR(VLOOKUP(Таблица1[[#This Row],[Order ID]],Таблица4[],2,FALSE),0))*1</f>
        <v>1</v>
      </c>
      <c r="Y7002" s="19">
        <f>IF(SUMPRODUCT(($F$2:$F7002=F7002)*1)&gt;1,0,1)</f>
        <v>0</v>
      </c>
    </row>
    <row r="7003" spans="1:25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9" t="str">
        <f>VLOOKUP(Таблица1[[#This Row],[Region]],Таблица5[],2,FALSE)</f>
        <v>Kelly Williams</v>
      </c>
      <c r="W7003" s="19" t="str">
        <f>IFERROR(VLOOKUP(Таблица1[[#This Row],[Order ID]],Таблица4[],2,FALSE),"")</f>
        <v/>
      </c>
      <c r="X7003" s="19">
        <f>NOT(IFERROR(VLOOKUP(Таблица1[[#This Row],[Order ID]],Таблица4[],2,FALSE),0))*1</f>
        <v>1</v>
      </c>
      <c r="Y7003" s="19">
        <f>IF(SUMPRODUCT(($F$2:$F7003=F7003)*1)&gt;1,0,1)</f>
        <v>0</v>
      </c>
    </row>
    <row r="7004" spans="1:25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9" t="str">
        <f>VLOOKUP(Таблица1[[#This Row],[Region]],Таблица5[],2,FALSE)</f>
        <v>Anna Andreadi</v>
      </c>
      <c r="W7004" s="19" t="str">
        <f>IFERROR(VLOOKUP(Таблица1[[#This Row],[Order ID]],Таблица4[],2,FALSE),"")</f>
        <v/>
      </c>
      <c r="X7004" s="19">
        <f>NOT(IFERROR(VLOOKUP(Таблица1[[#This Row],[Order ID]],Таблица4[],2,FALSE),0))*1</f>
        <v>1</v>
      </c>
      <c r="Y7004" s="19">
        <f>IF(SUMPRODUCT(($F$2:$F7004=F7004)*1)&gt;1,0,1)</f>
        <v>0</v>
      </c>
    </row>
    <row r="7005" spans="1:25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9" t="str">
        <f>VLOOKUP(Таблица1[[#This Row],[Region]],Таблица5[],2,FALSE)</f>
        <v>Anna Andreadi</v>
      </c>
      <c r="W7005" s="19" t="str">
        <f>IFERROR(VLOOKUP(Таблица1[[#This Row],[Order ID]],Таблица4[],2,FALSE),"")</f>
        <v/>
      </c>
      <c r="X7005" s="19">
        <f>NOT(IFERROR(VLOOKUP(Таблица1[[#This Row],[Order ID]],Таблица4[],2,FALSE),0))*1</f>
        <v>1</v>
      </c>
      <c r="Y7005" s="19">
        <f>IF(SUMPRODUCT(($F$2:$F7005=F7005)*1)&gt;1,0,1)</f>
        <v>0</v>
      </c>
    </row>
    <row r="7006" spans="1:25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9" t="str">
        <f>VLOOKUP(Таблица1[[#This Row],[Region]],Таблица5[],2,FALSE)</f>
        <v>Kelly Williams</v>
      </c>
      <c r="W7006" s="19" t="str">
        <f>IFERROR(VLOOKUP(Таблица1[[#This Row],[Order ID]],Таблица4[],2,FALSE),"")</f>
        <v/>
      </c>
      <c r="X7006" s="19">
        <f>NOT(IFERROR(VLOOKUP(Таблица1[[#This Row],[Order ID]],Таблица4[],2,FALSE),0))*1</f>
        <v>1</v>
      </c>
      <c r="Y7006" s="19">
        <f>IF(SUMPRODUCT(($F$2:$F7006=F7006)*1)&gt;1,0,1)</f>
        <v>0</v>
      </c>
    </row>
    <row r="7007" spans="1:25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9" t="str">
        <f>VLOOKUP(Таблица1[[#This Row],[Region]],Таблица5[],2,FALSE)</f>
        <v>Chuck Magee</v>
      </c>
      <c r="W7007" s="19" t="str">
        <f>IFERROR(VLOOKUP(Таблица1[[#This Row],[Order ID]],Таблица4[],2,FALSE),"")</f>
        <v/>
      </c>
      <c r="X7007" s="19">
        <f>NOT(IFERROR(VLOOKUP(Таблица1[[#This Row],[Order ID]],Таблица4[],2,FALSE),0))*1</f>
        <v>1</v>
      </c>
      <c r="Y7007" s="19">
        <f>IF(SUMPRODUCT(($F$2:$F7007=F7007)*1)&gt;1,0,1)</f>
        <v>0</v>
      </c>
    </row>
    <row r="7008" spans="1:25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9" t="str">
        <f>VLOOKUP(Таблица1[[#This Row],[Region]],Таблица5[],2,FALSE)</f>
        <v>Kelly Williams</v>
      </c>
      <c r="W7008" s="19" t="str">
        <f>IFERROR(VLOOKUP(Таблица1[[#This Row],[Order ID]],Таблица4[],2,FALSE),"")</f>
        <v/>
      </c>
      <c r="X7008" s="19">
        <f>NOT(IFERROR(VLOOKUP(Таблица1[[#This Row],[Order ID]],Таблица4[],2,FALSE),0))*1</f>
        <v>1</v>
      </c>
      <c r="Y7008" s="19">
        <f>IF(SUMPRODUCT(($F$2:$F7008=F7008)*1)&gt;1,0,1)</f>
        <v>0</v>
      </c>
    </row>
    <row r="7009" spans="1:25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9" t="str">
        <f>VLOOKUP(Таблица1[[#This Row],[Region]],Таблица5[],2,FALSE)</f>
        <v>Chuck Magee</v>
      </c>
      <c r="W7009" s="19" t="str">
        <f>IFERROR(VLOOKUP(Таблица1[[#This Row],[Order ID]],Таблица4[],2,FALSE),"")</f>
        <v/>
      </c>
      <c r="X7009" s="19">
        <f>NOT(IFERROR(VLOOKUP(Таблица1[[#This Row],[Order ID]],Таблица4[],2,FALSE),0))*1</f>
        <v>1</v>
      </c>
      <c r="Y7009" s="19">
        <f>IF(SUMPRODUCT(($F$2:$F7009=F7009)*1)&gt;1,0,1)</f>
        <v>0</v>
      </c>
    </row>
    <row r="7010" spans="1:25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9" t="str">
        <f>VLOOKUP(Таблица1[[#This Row],[Region]],Таблица5[],2,FALSE)</f>
        <v>Chuck Magee</v>
      </c>
      <c r="W7010" s="19" t="str">
        <f>IFERROR(VLOOKUP(Таблица1[[#This Row],[Order ID]],Таблица4[],2,FALSE),"")</f>
        <v/>
      </c>
      <c r="X7010" s="19">
        <f>NOT(IFERROR(VLOOKUP(Таблица1[[#This Row],[Order ID]],Таблица4[],2,FALSE),0))*1</f>
        <v>1</v>
      </c>
      <c r="Y7010" s="19">
        <f>IF(SUMPRODUCT(($F$2:$F7010=F7010)*1)&gt;1,0,1)</f>
        <v>0</v>
      </c>
    </row>
    <row r="7011" spans="1:25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9" t="str">
        <f>VLOOKUP(Таблица1[[#This Row],[Region]],Таблица5[],2,FALSE)</f>
        <v>Chuck Magee</v>
      </c>
      <c r="W7011" s="19" t="str">
        <f>IFERROR(VLOOKUP(Таблица1[[#This Row],[Order ID]],Таблица4[],2,FALSE),"")</f>
        <v/>
      </c>
      <c r="X7011" s="19">
        <f>NOT(IFERROR(VLOOKUP(Таблица1[[#This Row],[Order ID]],Таблица4[],2,FALSE),0))*1</f>
        <v>1</v>
      </c>
      <c r="Y7011" s="19">
        <f>IF(SUMPRODUCT(($F$2:$F7011=F7011)*1)&gt;1,0,1)</f>
        <v>0</v>
      </c>
    </row>
    <row r="7012" spans="1:25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9" t="str">
        <f>VLOOKUP(Таблица1[[#This Row],[Region]],Таблица5[],2,FALSE)</f>
        <v>Chuck Magee</v>
      </c>
      <c r="W7012" s="19" t="str">
        <f>IFERROR(VLOOKUP(Таблица1[[#This Row],[Order ID]],Таблица4[],2,FALSE),"")</f>
        <v/>
      </c>
      <c r="X7012" s="19">
        <f>NOT(IFERROR(VLOOKUP(Таблица1[[#This Row],[Order ID]],Таблица4[],2,FALSE),0))*1</f>
        <v>1</v>
      </c>
      <c r="Y7012" s="19">
        <f>IF(SUMPRODUCT(($F$2:$F7012=F7012)*1)&gt;1,0,1)</f>
        <v>0</v>
      </c>
    </row>
    <row r="7013" spans="1:25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9" t="str">
        <f>VLOOKUP(Таблица1[[#This Row],[Region]],Таблица5[],2,FALSE)</f>
        <v>Chuck Magee</v>
      </c>
      <c r="W7013" s="19" t="str">
        <f>IFERROR(VLOOKUP(Таблица1[[#This Row],[Order ID]],Таблица4[],2,FALSE),"")</f>
        <v/>
      </c>
      <c r="X7013" s="19">
        <f>NOT(IFERROR(VLOOKUP(Таблица1[[#This Row],[Order ID]],Таблица4[],2,FALSE),0))*1</f>
        <v>1</v>
      </c>
      <c r="Y7013" s="19">
        <f>IF(SUMPRODUCT(($F$2:$F7013=F7013)*1)&gt;1,0,1)</f>
        <v>0</v>
      </c>
    </row>
    <row r="7014" spans="1:25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9" t="str">
        <f>VLOOKUP(Таблица1[[#This Row],[Region]],Таблица5[],2,FALSE)</f>
        <v>Chuck Magee</v>
      </c>
      <c r="W7014" s="19" t="str">
        <f>IFERROR(VLOOKUP(Таблица1[[#This Row],[Order ID]],Таблица4[],2,FALSE),"")</f>
        <v/>
      </c>
      <c r="X7014" s="19">
        <f>NOT(IFERROR(VLOOKUP(Таблица1[[#This Row],[Order ID]],Таблица4[],2,FALSE),0))*1</f>
        <v>1</v>
      </c>
      <c r="Y7014" s="19">
        <f>IF(SUMPRODUCT(($F$2:$F7014=F7014)*1)&gt;1,0,1)</f>
        <v>0</v>
      </c>
    </row>
    <row r="7015" spans="1:25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9" t="str">
        <f>VLOOKUP(Таблица1[[#This Row],[Region]],Таблица5[],2,FALSE)</f>
        <v>Anna Andreadi</v>
      </c>
      <c r="W7015" s="19" t="str">
        <f>IFERROR(VLOOKUP(Таблица1[[#This Row],[Order ID]],Таблица4[],2,FALSE),"")</f>
        <v/>
      </c>
      <c r="X7015" s="19">
        <f>NOT(IFERROR(VLOOKUP(Таблица1[[#This Row],[Order ID]],Таблица4[],2,FALSE),0))*1</f>
        <v>1</v>
      </c>
      <c r="Y7015" s="19">
        <f>IF(SUMPRODUCT(($F$2:$F7015=F7015)*1)&gt;1,0,1)</f>
        <v>0</v>
      </c>
    </row>
    <row r="7016" spans="1:25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9" t="str">
        <f>VLOOKUP(Таблица1[[#This Row],[Region]],Таблица5[],2,FALSE)</f>
        <v>Cassandra Brandow</v>
      </c>
      <c r="W7016" s="19" t="str">
        <f>IFERROR(VLOOKUP(Таблица1[[#This Row],[Order ID]],Таблица4[],2,FALSE),"")</f>
        <v/>
      </c>
      <c r="X7016" s="19">
        <f>NOT(IFERROR(VLOOKUP(Таблица1[[#This Row],[Order ID]],Таблица4[],2,FALSE),0))*1</f>
        <v>1</v>
      </c>
      <c r="Y7016" s="19">
        <f>IF(SUMPRODUCT(($F$2:$F7016=F7016)*1)&gt;1,0,1)</f>
        <v>0</v>
      </c>
    </row>
    <row r="7017" spans="1:25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9" t="str">
        <f>VLOOKUP(Таблица1[[#This Row],[Region]],Таблица5[],2,FALSE)</f>
        <v>Cassandra Brandow</v>
      </c>
      <c r="W7017" s="19" t="str">
        <f>IFERROR(VLOOKUP(Таблица1[[#This Row],[Order ID]],Таблица4[],2,FALSE),"")</f>
        <v/>
      </c>
      <c r="X7017" s="19">
        <f>NOT(IFERROR(VLOOKUP(Таблица1[[#This Row],[Order ID]],Таблица4[],2,FALSE),0))*1</f>
        <v>1</v>
      </c>
      <c r="Y7017" s="19">
        <f>IF(SUMPRODUCT(($F$2:$F7017=F7017)*1)&gt;1,0,1)</f>
        <v>0</v>
      </c>
    </row>
    <row r="7018" spans="1:25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9" t="str">
        <f>VLOOKUP(Таблица1[[#This Row],[Region]],Таблица5[],2,FALSE)</f>
        <v>Cassandra Brandow</v>
      </c>
      <c r="W7018" s="19" t="str">
        <f>IFERROR(VLOOKUP(Таблица1[[#This Row],[Order ID]],Таблица4[],2,FALSE),"")</f>
        <v/>
      </c>
      <c r="X7018" s="19">
        <f>NOT(IFERROR(VLOOKUP(Таблица1[[#This Row],[Order ID]],Таблица4[],2,FALSE),0))*1</f>
        <v>1</v>
      </c>
      <c r="Y7018" s="19">
        <f>IF(SUMPRODUCT(($F$2:$F7018=F7018)*1)&gt;1,0,1)</f>
        <v>0</v>
      </c>
    </row>
    <row r="7019" spans="1:25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9" t="str">
        <f>VLOOKUP(Таблица1[[#This Row],[Region]],Таблица5[],2,FALSE)</f>
        <v>Cassandra Brandow</v>
      </c>
      <c r="W7019" s="19" t="str">
        <f>IFERROR(VLOOKUP(Таблица1[[#This Row],[Order ID]],Таблица4[],2,FALSE),"")</f>
        <v/>
      </c>
      <c r="X7019" s="19">
        <f>NOT(IFERROR(VLOOKUP(Таблица1[[#This Row],[Order ID]],Таблица4[],2,FALSE),0))*1</f>
        <v>1</v>
      </c>
      <c r="Y7019" s="19">
        <f>IF(SUMPRODUCT(($F$2:$F7019=F7019)*1)&gt;1,0,1)</f>
        <v>0</v>
      </c>
    </row>
    <row r="7020" spans="1:25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9" t="str">
        <f>VLOOKUP(Таблица1[[#This Row],[Region]],Таблица5[],2,FALSE)</f>
        <v>Chuck Magee</v>
      </c>
      <c r="W7020" s="19" t="str">
        <f>IFERROR(VLOOKUP(Таблица1[[#This Row],[Order ID]],Таблица4[],2,FALSE),"")</f>
        <v/>
      </c>
      <c r="X7020" s="19">
        <f>NOT(IFERROR(VLOOKUP(Таблица1[[#This Row],[Order ID]],Таблица4[],2,FALSE),0))*1</f>
        <v>1</v>
      </c>
      <c r="Y7020" s="19">
        <f>IF(SUMPRODUCT(($F$2:$F7020=F7020)*1)&gt;1,0,1)</f>
        <v>0</v>
      </c>
    </row>
    <row r="7021" spans="1:25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9" t="str">
        <f>VLOOKUP(Таблица1[[#This Row],[Region]],Таблица5[],2,FALSE)</f>
        <v>Anna Andreadi</v>
      </c>
      <c r="W7021" s="19" t="str">
        <f>IFERROR(VLOOKUP(Таблица1[[#This Row],[Order ID]],Таблица4[],2,FALSE),"")</f>
        <v/>
      </c>
      <c r="X7021" s="19">
        <f>NOT(IFERROR(VLOOKUP(Таблица1[[#This Row],[Order ID]],Таблица4[],2,FALSE),0))*1</f>
        <v>1</v>
      </c>
      <c r="Y7021" s="19">
        <f>IF(SUMPRODUCT(($F$2:$F7021=F7021)*1)&gt;1,0,1)</f>
        <v>0</v>
      </c>
    </row>
    <row r="7022" spans="1:25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9" t="str">
        <f>VLOOKUP(Таблица1[[#This Row],[Region]],Таблица5[],2,FALSE)</f>
        <v>Anna Andreadi</v>
      </c>
      <c r="W7022" s="19" t="str">
        <f>IFERROR(VLOOKUP(Таблица1[[#This Row],[Order ID]],Таблица4[],2,FALSE),"")</f>
        <v/>
      </c>
      <c r="X7022" s="19">
        <f>NOT(IFERROR(VLOOKUP(Таблица1[[#This Row],[Order ID]],Таблица4[],2,FALSE),0))*1</f>
        <v>1</v>
      </c>
      <c r="Y7022" s="19">
        <f>IF(SUMPRODUCT(($F$2:$F7022=F7022)*1)&gt;1,0,1)</f>
        <v>0</v>
      </c>
    </row>
    <row r="7023" spans="1:25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9" t="str">
        <f>VLOOKUP(Таблица1[[#This Row],[Region]],Таблица5[],2,FALSE)</f>
        <v>Anna Andreadi</v>
      </c>
      <c r="W7023" s="19" t="str">
        <f>IFERROR(VLOOKUP(Таблица1[[#This Row],[Order ID]],Таблица4[],2,FALSE),"")</f>
        <v/>
      </c>
      <c r="X7023" s="19">
        <f>NOT(IFERROR(VLOOKUP(Таблица1[[#This Row],[Order ID]],Таблица4[],2,FALSE),0))*1</f>
        <v>1</v>
      </c>
      <c r="Y7023" s="19">
        <f>IF(SUMPRODUCT(($F$2:$F7023=F7023)*1)&gt;1,0,1)</f>
        <v>0</v>
      </c>
    </row>
    <row r="7024" spans="1:25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9" t="str">
        <f>VLOOKUP(Таблица1[[#This Row],[Region]],Таблица5[],2,FALSE)</f>
        <v>Anna Andreadi</v>
      </c>
      <c r="W7024" s="19" t="str">
        <f>IFERROR(VLOOKUP(Таблица1[[#This Row],[Order ID]],Таблица4[],2,FALSE),"")</f>
        <v/>
      </c>
      <c r="X7024" s="19">
        <f>NOT(IFERROR(VLOOKUP(Таблица1[[#This Row],[Order ID]],Таблица4[],2,FALSE),0))*1</f>
        <v>1</v>
      </c>
      <c r="Y7024" s="19">
        <f>IF(SUMPRODUCT(($F$2:$F7024=F7024)*1)&gt;1,0,1)</f>
        <v>0</v>
      </c>
    </row>
    <row r="7025" spans="1:25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9" t="str">
        <f>VLOOKUP(Таблица1[[#This Row],[Region]],Таблица5[],2,FALSE)</f>
        <v>Anna Andreadi</v>
      </c>
      <c r="W7025" s="19" t="str">
        <f>IFERROR(VLOOKUP(Таблица1[[#This Row],[Order ID]],Таблица4[],2,FALSE),"")</f>
        <v/>
      </c>
      <c r="X7025" s="19">
        <f>NOT(IFERROR(VLOOKUP(Таблица1[[#This Row],[Order ID]],Таблица4[],2,FALSE),0))*1</f>
        <v>1</v>
      </c>
      <c r="Y7025" s="19">
        <f>IF(SUMPRODUCT(($F$2:$F7025=F7025)*1)&gt;1,0,1)</f>
        <v>0</v>
      </c>
    </row>
    <row r="7026" spans="1:25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9" t="str">
        <f>VLOOKUP(Таблица1[[#This Row],[Region]],Таблица5[],2,FALSE)</f>
        <v>Anna Andreadi</v>
      </c>
      <c r="W7026" s="19" t="str">
        <f>IFERROR(VLOOKUP(Таблица1[[#This Row],[Order ID]],Таблица4[],2,FALSE),"")</f>
        <v/>
      </c>
      <c r="X7026" s="19">
        <f>NOT(IFERROR(VLOOKUP(Таблица1[[#This Row],[Order ID]],Таблица4[],2,FALSE),0))*1</f>
        <v>1</v>
      </c>
      <c r="Y7026" s="19">
        <f>IF(SUMPRODUCT(($F$2:$F7026=F7026)*1)&gt;1,0,1)</f>
        <v>0</v>
      </c>
    </row>
    <row r="7027" spans="1:25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9" t="str">
        <f>VLOOKUP(Таблица1[[#This Row],[Region]],Таблица5[],2,FALSE)</f>
        <v>Chuck Magee</v>
      </c>
      <c r="W7027" s="19" t="str">
        <f>IFERROR(VLOOKUP(Таблица1[[#This Row],[Order ID]],Таблица4[],2,FALSE),"")</f>
        <v/>
      </c>
      <c r="X7027" s="19">
        <f>NOT(IFERROR(VLOOKUP(Таблица1[[#This Row],[Order ID]],Таблица4[],2,FALSE),0))*1</f>
        <v>1</v>
      </c>
      <c r="Y7027" s="19">
        <f>IF(SUMPRODUCT(($F$2:$F7027=F7027)*1)&gt;1,0,1)</f>
        <v>0</v>
      </c>
    </row>
    <row r="7028" spans="1:25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9" t="str">
        <f>VLOOKUP(Таблица1[[#This Row],[Region]],Таблица5[],2,FALSE)</f>
        <v>Chuck Magee</v>
      </c>
      <c r="W7028" s="19" t="str">
        <f>IFERROR(VLOOKUP(Таблица1[[#This Row],[Order ID]],Таблица4[],2,FALSE),"")</f>
        <v/>
      </c>
      <c r="X7028" s="19">
        <f>NOT(IFERROR(VLOOKUP(Таблица1[[#This Row],[Order ID]],Таблица4[],2,FALSE),0))*1</f>
        <v>1</v>
      </c>
      <c r="Y7028" s="19">
        <f>IF(SUMPRODUCT(($F$2:$F7028=F7028)*1)&gt;1,0,1)</f>
        <v>0</v>
      </c>
    </row>
    <row r="7029" spans="1:25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9" t="str">
        <f>VLOOKUP(Таблица1[[#This Row],[Region]],Таблица5[],2,FALSE)</f>
        <v>Chuck Magee</v>
      </c>
      <c r="W7029" s="19" t="str">
        <f>IFERROR(VLOOKUP(Таблица1[[#This Row],[Order ID]],Таблица4[],2,FALSE),"")</f>
        <v/>
      </c>
      <c r="X7029" s="19">
        <f>NOT(IFERROR(VLOOKUP(Таблица1[[#This Row],[Order ID]],Таблица4[],2,FALSE),0))*1</f>
        <v>1</v>
      </c>
      <c r="Y7029" s="19">
        <f>IF(SUMPRODUCT(($F$2:$F7029=F7029)*1)&gt;1,0,1)</f>
        <v>0</v>
      </c>
    </row>
    <row r="7030" spans="1:25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9" t="str">
        <f>VLOOKUP(Таблица1[[#This Row],[Region]],Таблица5[],2,FALSE)</f>
        <v>Kelly Williams</v>
      </c>
      <c r="W7030" s="19" t="str">
        <f>IFERROR(VLOOKUP(Таблица1[[#This Row],[Order ID]],Таблица4[],2,FALSE),"")</f>
        <v/>
      </c>
      <c r="X7030" s="19">
        <f>NOT(IFERROR(VLOOKUP(Таблица1[[#This Row],[Order ID]],Таблица4[],2,FALSE),0))*1</f>
        <v>1</v>
      </c>
      <c r="Y7030" s="19">
        <f>IF(SUMPRODUCT(($F$2:$F7030=F7030)*1)&gt;1,0,1)</f>
        <v>0</v>
      </c>
    </row>
    <row r="7031" spans="1:25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9" t="str">
        <f>VLOOKUP(Таблица1[[#This Row],[Region]],Таблица5[],2,FALSE)</f>
        <v>Chuck Magee</v>
      </c>
      <c r="W7031" s="19" t="str">
        <f>IFERROR(VLOOKUP(Таблица1[[#This Row],[Order ID]],Таблица4[],2,FALSE),"")</f>
        <v/>
      </c>
      <c r="X7031" s="19">
        <f>NOT(IFERROR(VLOOKUP(Таблица1[[#This Row],[Order ID]],Таблица4[],2,FALSE),0))*1</f>
        <v>1</v>
      </c>
      <c r="Y7031" s="19">
        <f>IF(SUMPRODUCT(($F$2:$F7031=F7031)*1)&gt;1,0,1)</f>
        <v>0</v>
      </c>
    </row>
    <row r="7032" spans="1:25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9" t="str">
        <f>VLOOKUP(Таблица1[[#This Row],[Region]],Таблица5[],2,FALSE)</f>
        <v>Chuck Magee</v>
      </c>
      <c r="W7032" s="19" t="str">
        <f>IFERROR(VLOOKUP(Таблица1[[#This Row],[Order ID]],Таблица4[],2,FALSE),"")</f>
        <v/>
      </c>
      <c r="X7032" s="19">
        <f>NOT(IFERROR(VLOOKUP(Таблица1[[#This Row],[Order ID]],Таблица4[],2,FALSE),0))*1</f>
        <v>1</v>
      </c>
      <c r="Y7032" s="19">
        <f>IF(SUMPRODUCT(($F$2:$F7032=F7032)*1)&gt;1,0,1)</f>
        <v>0</v>
      </c>
    </row>
    <row r="7033" spans="1:25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9" t="str">
        <f>VLOOKUP(Таблица1[[#This Row],[Region]],Таблица5[],2,FALSE)</f>
        <v>Chuck Magee</v>
      </c>
      <c r="W7033" s="19" t="str">
        <f>IFERROR(VLOOKUP(Таблица1[[#This Row],[Order ID]],Таблица4[],2,FALSE),"")</f>
        <v/>
      </c>
      <c r="X7033" s="19">
        <f>NOT(IFERROR(VLOOKUP(Таблица1[[#This Row],[Order ID]],Таблица4[],2,FALSE),0))*1</f>
        <v>1</v>
      </c>
      <c r="Y7033" s="19">
        <f>IF(SUMPRODUCT(($F$2:$F7033=F7033)*1)&gt;1,0,1)</f>
        <v>0</v>
      </c>
    </row>
    <row r="7034" spans="1:25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9" t="str">
        <f>VLOOKUP(Таблица1[[#This Row],[Region]],Таблица5[],2,FALSE)</f>
        <v>Chuck Magee</v>
      </c>
      <c r="W7034" s="19" t="str">
        <f>IFERROR(VLOOKUP(Таблица1[[#This Row],[Order ID]],Таблица4[],2,FALSE),"")</f>
        <v/>
      </c>
      <c r="X7034" s="19">
        <f>NOT(IFERROR(VLOOKUP(Таблица1[[#This Row],[Order ID]],Таблица4[],2,FALSE),0))*1</f>
        <v>1</v>
      </c>
      <c r="Y7034" s="19">
        <f>IF(SUMPRODUCT(($F$2:$F7034=F7034)*1)&gt;1,0,1)</f>
        <v>0</v>
      </c>
    </row>
    <row r="7035" spans="1:25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9" t="str">
        <f>VLOOKUP(Таблица1[[#This Row],[Region]],Таблица5[],2,FALSE)</f>
        <v>Chuck Magee</v>
      </c>
      <c r="W7035" s="19" t="str">
        <f>IFERROR(VLOOKUP(Таблица1[[#This Row],[Order ID]],Таблица4[],2,FALSE),"")</f>
        <v/>
      </c>
      <c r="X7035" s="19">
        <f>NOT(IFERROR(VLOOKUP(Таблица1[[#This Row],[Order ID]],Таблица4[],2,FALSE),0))*1</f>
        <v>1</v>
      </c>
      <c r="Y7035" s="19">
        <f>IF(SUMPRODUCT(($F$2:$F7035=F7035)*1)&gt;1,0,1)</f>
        <v>0</v>
      </c>
    </row>
    <row r="7036" spans="1:25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9" t="str">
        <f>VLOOKUP(Таблица1[[#This Row],[Region]],Таблица5[],2,FALSE)</f>
        <v>Chuck Magee</v>
      </c>
      <c r="W7036" s="19" t="str">
        <f>IFERROR(VLOOKUP(Таблица1[[#This Row],[Order ID]],Таблица4[],2,FALSE),"")</f>
        <v/>
      </c>
      <c r="X7036" s="19">
        <f>NOT(IFERROR(VLOOKUP(Таблица1[[#This Row],[Order ID]],Таблица4[],2,FALSE),0))*1</f>
        <v>1</v>
      </c>
      <c r="Y7036" s="19">
        <f>IF(SUMPRODUCT(($F$2:$F7036=F7036)*1)&gt;1,0,1)</f>
        <v>0</v>
      </c>
    </row>
    <row r="7037" spans="1:25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9" t="str">
        <f>VLOOKUP(Таблица1[[#This Row],[Region]],Таблица5[],2,FALSE)</f>
        <v>Anna Andreadi</v>
      </c>
      <c r="W7037" s="19" t="str">
        <f>IFERROR(VLOOKUP(Таблица1[[#This Row],[Order ID]],Таблица4[],2,FALSE),"")</f>
        <v/>
      </c>
      <c r="X7037" s="19">
        <f>NOT(IFERROR(VLOOKUP(Таблица1[[#This Row],[Order ID]],Таблица4[],2,FALSE),0))*1</f>
        <v>1</v>
      </c>
      <c r="Y7037" s="19">
        <f>IF(SUMPRODUCT(($F$2:$F7037=F7037)*1)&gt;1,0,1)</f>
        <v>0</v>
      </c>
    </row>
    <row r="7038" spans="1:25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9" t="str">
        <f>VLOOKUP(Таблица1[[#This Row],[Region]],Таблица5[],2,FALSE)</f>
        <v>Cassandra Brandow</v>
      </c>
      <c r="W7038" s="19" t="str">
        <f>IFERROR(VLOOKUP(Таблица1[[#This Row],[Order ID]],Таблица4[],2,FALSE),"")</f>
        <v/>
      </c>
      <c r="X7038" s="19">
        <f>NOT(IFERROR(VLOOKUP(Таблица1[[#This Row],[Order ID]],Таблица4[],2,FALSE),0))*1</f>
        <v>1</v>
      </c>
      <c r="Y7038" s="19">
        <f>IF(SUMPRODUCT(($F$2:$F7038=F7038)*1)&gt;1,0,1)</f>
        <v>0</v>
      </c>
    </row>
    <row r="7039" spans="1:25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9" t="str">
        <f>VLOOKUP(Таблица1[[#This Row],[Region]],Таблица5[],2,FALSE)</f>
        <v>Cassandra Brandow</v>
      </c>
      <c r="W7039" s="19" t="str">
        <f>IFERROR(VLOOKUP(Таблица1[[#This Row],[Order ID]],Таблица4[],2,FALSE),"")</f>
        <v/>
      </c>
      <c r="X7039" s="19">
        <f>NOT(IFERROR(VLOOKUP(Таблица1[[#This Row],[Order ID]],Таблица4[],2,FALSE),0))*1</f>
        <v>1</v>
      </c>
      <c r="Y7039" s="19">
        <f>IF(SUMPRODUCT(($F$2:$F7039=F7039)*1)&gt;1,0,1)</f>
        <v>0</v>
      </c>
    </row>
    <row r="7040" spans="1:25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9" t="str">
        <f>VLOOKUP(Таблица1[[#This Row],[Region]],Таблица5[],2,FALSE)</f>
        <v>Cassandra Brandow</v>
      </c>
      <c r="W7040" s="19" t="str">
        <f>IFERROR(VLOOKUP(Таблица1[[#This Row],[Order ID]],Таблица4[],2,FALSE),"")</f>
        <v/>
      </c>
      <c r="X7040" s="19">
        <f>NOT(IFERROR(VLOOKUP(Таблица1[[#This Row],[Order ID]],Таблица4[],2,FALSE),0))*1</f>
        <v>1</v>
      </c>
      <c r="Y7040" s="19">
        <f>IF(SUMPRODUCT(($F$2:$F7040=F7040)*1)&gt;1,0,1)</f>
        <v>0</v>
      </c>
    </row>
    <row r="7041" spans="1:25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9" t="str">
        <f>VLOOKUP(Таблица1[[#This Row],[Region]],Таблица5[],2,FALSE)</f>
        <v>Chuck Magee</v>
      </c>
      <c r="W7041" s="19" t="str">
        <f>IFERROR(VLOOKUP(Таблица1[[#This Row],[Order ID]],Таблица4[],2,FALSE),"")</f>
        <v/>
      </c>
      <c r="X7041" s="19">
        <f>NOT(IFERROR(VLOOKUP(Таблица1[[#This Row],[Order ID]],Таблица4[],2,FALSE),0))*1</f>
        <v>1</v>
      </c>
      <c r="Y7041" s="19">
        <f>IF(SUMPRODUCT(($F$2:$F7041=F7041)*1)&gt;1,0,1)</f>
        <v>0</v>
      </c>
    </row>
    <row r="7042" spans="1:25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9" t="str">
        <f>VLOOKUP(Таблица1[[#This Row],[Region]],Таблица5[],2,FALSE)</f>
        <v>Chuck Magee</v>
      </c>
      <c r="W7042" s="19" t="str">
        <f>IFERROR(VLOOKUP(Таблица1[[#This Row],[Order ID]],Таблица4[],2,FALSE),"")</f>
        <v/>
      </c>
      <c r="X7042" s="19">
        <f>NOT(IFERROR(VLOOKUP(Таблица1[[#This Row],[Order ID]],Таблица4[],2,FALSE),0))*1</f>
        <v>1</v>
      </c>
      <c r="Y7042" s="19">
        <f>IF(SUMPRODUCT(($F$2:$F7042=F7042)*1)&gt;1,0,1)</f>
        <v>0</v>
      </c>
    </row>
    <row r="7043" spans="1:25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9" t="str">
        <f>VLOOKUP(Таблица1[[#This Row],[Region]],Таблица5[],2,FALSE)</f>
        <v>Chuck Magee</v>
      </c>
      <c r="W7043" s="19" t="str">
        <f>IFERROR(VLOOKUP(Таблица1[[#This Row],[Order ID]],Таблица4[],2,FALSE),"")</f>
        <v/>
      </c>
      <c r="X7043" s="19">
        <f>NOT(IFERROR(VLOOKUP(Таблица1[[#This Row],[Order ID]],Таблица4[],2,FALSE),0))*1</f>
        <v>1</v>
      </c>
      <c r="Y7043" s="19">
        <f>IF(SUMPRODUCT(($F$2:$F7043=F7043)*1)&gt;1,0,1)</f>
        <v>0</v>
      </c>
    </row>
    <row r="7044" spans="1:25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9" t="str">
        <f>VLOOKUP(Таблица1[[#This Row],[Region]],Таблица5[],2,FALSE)</f>
        <v>Chuck Magee</v>
      </c>
      <c r="W7044" s="19" t="str">
        <f>IFERROR(VLOOKUP(Таблица1[[#This Row],[Order ID]],Таблица4[],2,FALSE),"")</f>
        <v/>
      </c>
      <c r="X7044" s="19">
        <f>NOT(IFERROR(VLOOKUP(Таблица1[[#This Row],[Order ID]],Таблица4[],2,FALSE),0))*1</f>
        <v>1</v>
      </c>
      <c r="Y7044" s="19">
        <f>IF(SUMPRODUCT(($F$2:$F7044=F7044)*1)&gt;1,0,1)</f>
        <v>0</v>
      </c>
    </row>
    <row r="7045" spans="1:25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9" t="str">
        <f>VLOOKUP(Таблица1[[#This Row],[Region]],Таблица5[],2,FALSE)</f>
        <v>Chuck Magee</v>
      </c>
      <c r="W7045" s="19" t="str">
        <f>IFERROR(VLOOKUP(Таблица1[[#This Row],[Order ID]],Таблица4[],2,FALSE),"")</f>
        <v/>
      </c>
      <c r="X7045" s="19">
        <f>NOT(IFERROR(VLOOKUP(Таблица1[[#This Row],[Order ID]],Таблица4[],2,FALSE),0))*1</f>
        <v>1</v>
      </c>
      <c r="Y7045" s="19">
        <f>IF(SUMPRODUCT(($F$2:$F7045=F7045)*1)&gt;1,0,1)</f>
        <v>0</v>
      </c>
    </row>
    <row r="7046" spans="1:25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9" t="str">
        <f>VLOOKUP(Таблица1[[#This Row],[Region]],Таблица5[],2,FALSE)</f>
        <v>Chuck Magee</v>
      </c>
      <c r="W7046" s="19" t="str">
        <f>IFERROR(VLOOKUP(Таблица1[[#This Row],[Order ID]],Таблица4[],2,FALSE),"")</f>
        <v/>
      </c>
      <c r="X7046" s="19">
        <f>NOT(IFERROR(VLOOKUP(Таблица1[[#This Row],[Order ID]],Таблица4[],2,FALSE),0))*1</f>
        <v>1</v>
      </c>
      <c r="Y7046" s="19">
        <f>IF(SUMPRODUCT(($F$2:$F7046=F7046)*1)&gt;1,0,1)</f>
        <v>0</v>
      </c>
    </row>
    <row r="7047" spans="1:25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9" t="str">
        <f>VLOOKUP(Таблица1[[#This Row],[Region]],Таблица5[],2,FALSE)</f>
        <v>Kelly Williams</v>
      </c>
      <c r="W7047" s="19" t="str">
        <f>IFERROR(VLOOKUP(Таблица1[[#This Row],[Order ID]],Таблица4[],2,FALSE),"")</f>
        <v/>
      </c>
      <c r="X7047" s="19">
        <f>NOT(IFERROR(VLOOKUP(Таблица1[[#This Row],[Order ID]],Таблица4[],2,FALSE),0))*1</f>
        <v>1</v>
      </c>
      <c r="Y7047" s="19">
        <f>IF(SUMPRODUCT(($F$2:$F7047=F7047)*1)&gt;1,0,1)</f>
        <v>0</v>
      </c>
    </row>
    <row r="7048" spans="1:25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9" t="str">
        <f>VLOOKUP(Таблица1[[#This Row],[Region]],Таблица5[],2,FALSE)</f>
        <v>Anna Andreadi</v>
      </c>
      <c r="W7048" s="19" t="str">
        <f>IFERROR(VLOOKUP(Таблица1[[#This Row],[Order ID]],Таблица4[],2,FALSE),"")</f>
        <v/>
      </c>
      <c r="X7048" s="19">
        <f>NOT(IFERROR(VLOOKUP(Таблица1[[#This Row],[Order ID]],Таблица4[],2,FALSE),0))*1</f>
        <v>1</v>
      </c>
      <c r="Y7048" s="19">
        <f>IF(SUMPRODUCT(($F$2:$F7048=F7048)*1)&gt;1,0,1)</f>
        <v>0</v>
      </c>
    </row>
    <row r="7049" spans="1:25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9" t="str">
        <f>VLOOKUP(Таблица1[[#This Row],[Region]],Таблица5[],2,FALSE)</f>
        <v>Anna Andreadi</v>
      </c>
      <c r="W7049" s="19" t="str">
        <f>IFERROR(VLOOKUP(Таблица1[[#This Row],[Order ID]],Таблица4[],2,FALSE),"")</f>
        <v/>
      </c>
      <c r="X7049" s="19">
        <f>NOT(IFERROR(VLOOKUP(Таблица1[[#This Row],[Order ID]],Таблица4[],2,FALSE),0))*1</f>
        <v>1</v>
      </c>
      <c r="Y7049" s="19">
        <f>IF(SUMPRODUCT(($F$2:$F7049=F7049)*1)&gt;1,0,1)</f>
        <v>0</v>
      </c>
    </row>
    <row r="7050" spans="1:25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9" t="str">
        <f>VLOOKUP(Таблица1[[#This Row],[Region]],Таблица5[],2,FALSE)</f>
        <v>Cassandra Brandow</v>
      </c>
      <c r="W7050" s="19" t="str">
        <f>IFERROR(VLOOKUP(Таблица1[[#This Row],[Order ID]],Таблица4[],2,FALSE),"")</f>
        <v/>
      </c>
      <c r="X7050" s="19">
        <f>NOT(IFERROR(VLOOKUP(Таблица1[[#This Row],[Order ID]],Таблица4[],2,FALSE),0))*1</f>
        <v>1</v>
      </c>
      <c r="Y7050" s="19">
        <f>IF(SUMPRODUCT(($F$2:$F7050=F7050)*1)&gt;1,0,1)</f>
        <v>0</v>
      </c>
    </row>
    <row r="7051" spans="1:25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9" t="str">
        <f>VLOOKUP(Таблица1[[#This Row],[Region]],Таблица5[],2,FALSE)</f>
        <v>Anna Andreadi</v>
      </c>
      <c r="W7051" s="19" t="str">
        <f>IFERROR(VLOOKUP(Таблица1[[#This Row],[Order ID]],Таблица4[],2,FALSE),"")</f>
        <v/>
      </c>
      <c r="X7051" s="19">
        <f>NOT(IFERROR(VLOOKUP(Таблица1[[#This Row],[Order ID]],Таблица4[],2,FALSE),0))*1</f>
        <v>1</v>
      </c>
      <c r="Y7051" s="19">
        <f>IF(SUMPRODUCT(($F$2:$F7051=F7051)*1)&gt;1,0,1)</f>
        <v>0</v>
      </c>
    </row>
    <row r="7052" spans="1:25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9" t="str">
        <f>VLOOKUP(Таблица1[[#This Row],[Region]],Таблица5[],2,FALSE)</f>
        <v>Anna Andreadi</v>
      </c>
      <c r="W7052" s="19">
        <f>IFERROR(VLOOKUP(Таблица1[[#This Row],[Order ID]],Таблица4[],2,FALSE),"")</f>
        <v>1</v>
      </c>
      <c r="X7052" s="19">
        <f>NOT(IFERROR(VLOOKUP(Таблица1[[#This Row],[Order ID]],Таблица4[],2,FALSE),0))*1</f>
        <v>0</v>
      </c>
      <c r="Y7052" s="19">
        <f>IF(SUMPRODUCT(($F$2:$F7052=F7052)*1)&gt;1,0,1)</f>
        <v>0</v>
      </c>
    </row>
    <row r="7053" spans="1:25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9" t="str">
        <f>VLOOKUP(Таблица1[[#This Row],[Region]],Таблица5[],2,FALSE)</f>
        <v>Anna Andreadi</v>
      </c>
      <c r="W7053" s="19">
        <f>IFERROR(VLOOKUP(Таблица1[[#This Row],[Order ID]],Таблица4[],2,FALSE),"")</f>
        <v>1</v>
      </c>
      <c r="X7053" s="19">
        <f>NOT(IFERROR(VLOOKUP(Таблица1[[#This Row],[Order ID]],Таблица4[],2,FALSE),0))*1</f>
        <v>0</v>
      </c>
      <c r="Y7053" s="19">
        <f>IF(SUMPRODUCT(($F$2:$F7053=F7053)*1)&gt;1,0,1)</f>
        <v>0</v>
      </c>
    </row>
    <row r="7054" spans="1:25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9" t="str">
        <f>VLOOKUP(Таблица1[[#This Row],[Region]],Таблица5[],2,FALSE)</f>
        <v>Anna Andreadi</v>
      </c>
      <c r="W7054" s="19">
        <f>IFERROR(VLOOKUP(Таблица1[[#This Row],[Order ID]],Таблица4[],2,FALSE),"")</f>
        <v>1</v>
      </c>
      <c r="X7054" s="19">
        <f>NOT(IFERROR(VLOOKUP(Таблица1[[#This Row],[Order ID]],Таблица4[],2,FALSE),0))*1</f>
        <v>0</v>
      </c>
      <c r="Y7054" s="19">
        <f>IF(SUMPRODUCT(($F$2:$F7054=F7054)*1)&gt;1,0,1)</f>
        <v>0</v>
      </c>
    </row>
    <row r="7055" spans="1:25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9" t="str">
        <f>VLOOKUP(Таблица1[[#This Row],[Region]],Таблица5[],2,FALSE)</f>
        <v>Anna Andreadi</v>
      </c>
      <c r="W7055" s="19">
        <f>IFERROR(VLOOKUP(Таблица1[[#This Row],[Order ID]],Таблица4[],2,FALSE),"")</f>
        <v>1</v>
      </c>
      <c r="X7055" s="19">
        <f>NOT(IFERROR(VLOOKUP(Таблица1[[#This Row],[Order ID]],Таблица4[],2,FALSE),0))*1</f>
        <v>0</v>
      </c>
      <c r="Y7055" s="19">
        <f>IF(SUMPRODUCT(($F$2:$F7055=F7055)*1)&gt;1,0,1)</f>
        <v>0</v>
      </c>
    </row>
    <row r="7056" spans="1:25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9" t="str">
        <f>VLOOKUP(Таблица1[[#This Row],[Region]],Таблица5[],2,FALSE)</f>
        <v>Anna Andreadi</v>
      </c>
      <c r="W7056" s="19">
        <f>IFERROR(VLOOKUP(Таблица1[[#This Row],[Order ID]],Таблица4[],2,FALSE),"")</f>
        <v>1</v>
      </c>
      <c r="X7056" s="19">
        <f>NOT(IFERROR(VLOOKUP(Таблица1[[#This Row],[Order ID]],Таблица4[],2,FALSE),0))*1</f>
        <v>0</v>
      </c>
      <c r="Y7056" s="19">
        <f>IF(SUMPRODUCT(($F$2:$F7056=F7056)*1)&gt;1,0,1)</f>
        <v>0</v>
      </c>
    </row>
    <row r="7057" spans="1:25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9" t="str">
        <f>VLOOKUP(Таблица1[[#This Row],[Region]],Таблица5[],2,FALSE)</f>
        <v>Anna Andreadi</v>
      </c>
      <c r="W7057" s="19">
        <f>IFERROR(VLOOKUP(Таблица1[[#This Row],[Order ID]],Таблица4[],2,FALSE),"")</f>
        <v>1</v>
      </c>
      <c r="X7057" s="19">
        <f>NOT(IFERROR(VLOOKUP(Таблица1[[#This Row],[Order ID]],Таблица4[],2,FALSE),0))*1</f>
        <v>0</v>
      </c>
      <c r="Y7057" s="19">
        <f>IF(SUMPRODUCT(($F$2:$F7057=F7057)*1)&gt;1,0,1)</f>
        <v>0</v>
      </c>
    </row>
    <row r="7058" spans="1:25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9" t="str">
        <f>VLOOKUP(Таблица1[[#This Row],[Region]],Таблица5[],2,FALSE)</f>
        <v>Anna Andreadi</v>
      </c>
      <c r="W7058" s="19">
        <f>IFERROR(VLOOKUP(Таблица1[[#This Row],[Order ID]],Таблица4[],2,FALSE),"")</f>
        <v>1</v>
      </c>
      <c r="X7058" s="19">
        <f>NOT(IFERROR(VLOOKUP(Таблица1[[#This Row],[Order ID]],Таблица4[],2,FALSE),0))*1</f>
        <v>0</v>
      </c>
      <c r="Y7058" s="19">
        <f>IF(SUMPRODUCT(($F$2:$F7058=F7058)*1)&gt;1,0,1)</f>
        <v>0</v>
      </c>
    </row>
    <row r="7059" spans="1:25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9" t="str">
        <f>VLOOKUP(Таблица1[[#This Row],[Region]],Таблица5[],2,FALSE)</f>
        <v>Anna Andreadi</v>
      </c>
      <c r="W7059" s="19">
        <f>IFERROR(VLOOKUP(Таблица1[[#This Row],[Order ID]],Таблица4[],2,FALSE),"")</f>
        <v>1</v>
      </c>
      <c r="X7059" s="19">
        <f>NOT(IFERROR(VLOOKUP(Таблица1[[#This Row],[Order ID]],Таблица4[],2,FALSE),0))*1</f>
        <v>0</v>
      </c>
      <c r="Y7059" s="19">
        <f>IF(SUMPRODUCT(($F$2:$F7059=F7059)*1)&gt;1,0,1)</f>
        <v>0</v>
      </c>
    </row>
    <row r="7060" spans="1:25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9" t="str">
        <f>VLOOKUP(Таблица1[[#This Row],[Region]],Таблица5[],2,FALSE)</f>
        <v>Anna Andreadi</v>
      </c>
      <c r="W7060" s="19">
        <f>IFERROR(VLOOKUP(Таблица1[[#This Row],[Order ID]],Таблица4[],2,FALSE),"")</f>
        <v>1</v>
      </c>
      <c r="X7060" s="19">
        <f>NOT(IFERROR(VLOOKUP(Таблица1[[#This Row],[Order ID]],Таблица4[],2,FALSE),0))*1</f>
        <v>0</v>
      </c>
      <c r="Y7060" s="19">
        <f>IF(SUMPRODUCT(($F$2:$F7060=F7060)*1)&gt;1,0,1)</f>
        <v>0</v>
      </c>
    </row>
    <row r="7061" spans="1:25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9" t="str">
        <f>VLOOKUP(Таблица1[[#This Row],[Region]],Таблица5[],2,FALSE)</f>
        <v>Anna Andreadi</v>
      </c>
      <c r="W7061" s="19">
        <f>IFERROR(VLOOKUP(Таблица1[[#This Row],[Order ID]],Таблица4[],2,FALSE),"")</f>
        <v>1</v>
      </c>
      <c r="X7061" s="19">
        <f>NOT(IFERROR(VLOOKUP(Таблица1[[#This Row],[Order ID]],Таблица4[],2,FALSE),0))*1</f>
        <v>0</v>
      </c>
      <c r="Y7061" s="19">
        <f>IF(SUMPRODUCT(($F$2:$F7061=F7061)*1)&gt;1,0,1)</f>
        <v>0</v>
      </c>
    </row>
    <row r="7062" spans="1:25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9" t="str">
        <f>VLOOKUP(Таблица1[[#This Row],[Region]],Таблица5[],2,FALSE)</f>
        <v>Anna Andreadi</v>
      </c>
      <c r="W7062" s="19">
        <f>IFERROR(VLOOKUP(Таблица1[[#This Row],[Order ID]],Таблица4[],2,FALSE),"")</f>
        <v>1</v>
      </c>
      <c r="X7062" s="19">
        <f>NOT(IFERROR(VLOOKUP(Таблица1[[#This Row],[Order ID]],Таблица4[],2,FALSE),0))*1</f>
        <v>0</v>
      </c>
      <c r="Y7062" s="19">
        <f>IF(SUMPRODUCT(($F$2:$F7062=F7062)*1)&gt;1,0,1)</f>
        <v>0</v>
      </c>
    </row>
    <row r="7063" spans="1:25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9" t="str">
        <f>VLOOKUP(Таблица1[[#This Row],[Region]],Таблица5[],2,FALSE)</f>
        <v>Anna Andreadi</v>
      </c>
      <c r="W7063" s="19" t="str">
        <f>IFERROR(VLOOKUP(Таблица1[[#This Row],[Order ID]],Таблица4[],2,FALSE),"")</f>
        <v/>
      </c>
      <c r="X7063" s="19">
        <f>NOT(IFERROR(VLOOKUP(Таблица1[[#This Row],[Order ID]],Таблица4[],2,FALSE),0))*1</f>
        <v>1</v>
      </c>
      <c r="Y7063" s="19">
        <f>IF(SUMPRODUCT(($F$2:$F7063=F7063)*1)&gt;1,0,1)</f>
        <v>0</v>
      </c>
    </row>
    <row r="7064" spans="1:25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9" t="str">
        <f>VLOOKUP(Таблица1[[#This Row],[Region]],Таблица5[],2,FALSE)</f>
        <v>Anna Andreadi</v>
      </c>
      <c r="W7064" s="19" t="str">
        <f>IFERROR(VLOOKUP(Таблица1[[#This Row],[Order ID]],Таблица4[],2,FALSE),"")</f>
        <v/>
      </c>
      <c r="X7064" s="19">
        <f>NOT(IFERROR(VLOOKUP(Таблица1[[#This Row],[Order ID]],Таблица4[],2,FALSE),0))*1</f>
        <v>1</v>
      </c>
      <c r="Y7064" s="19">
        <f>IF(SUMPRODUCT(($F$2:$F7064=F7064)*1)&gt;1,0,1)</f>
        <v>0</v>
      </c>
    </row>
    <row r="7065" spans="1:25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9" t="str">
        <f>VLOOKUP(Таблица1[[#This Row],[Region]],Таблица5[],2,FALSE)</f>
        <v>Anna Andreadi</v>
      </c>
      <c r="W7065" s="19" t="str">
        <f>IFERROR(VLOOKUP(Таблица1[[#This Row],[Order ID]],Таблица4[],2,FALSE),"")</f>
        <v/>
      </c>
      <c r="X7065" s="19">
        <f>NOT(IFERROR(VLOOKUP(Таблица1[[#This Row],[Order ID]],Таблица4[],2,FALSE),0))*1</f>
        <v>1</v>
      </c>
      <c r="Y7065" s="19">
        <f>IF(SUMPRODUCT(($F$2:$F7065=F7065)*1)&gt;1,0,1)</f>
        <v>0</v>
      </c>
    </row>
    <row r="7066" spans="1:25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9" t="str">
        <f>VLOOKUP(Таблица1[[#This Row],[Region]],Таблица5[],2,FALSE)</f>
        <v>Chuck Magee</v>
      </c>
      <c r="W7066" s="19" t="str">
        <f>IFERROR(VLOOKUP(Таблица1[[#This Row],[Order ID]],Таблица4[],2,FALSE),"")</f>
        <v/>
      </c>
      <c r="X7066" s="19">
        <f>NOT(IFERROR(VLOOKUP(Таблица1[[#This Row],[Order ID]],Таблица4[],2,FALSE),0))*1</f>
        <v>1</v>
      </c>
      <c r="Y7066" s="19">
        <f>IF(SUMPRODUCT(($F$2:$F7066=F7066)*1)&gt;1,0,1)</f>
        <v>0</v>
      </c>
    </row>
    <row r="7067" spans="1:25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9" t="str">
        <f>VLOOKUP(Таблица1[[#This Row],[Region]],Таблица5[],2,FALSE)</f>
        <v>Anna Andreadi</v>
      </c>
      <c r="W7067" s="19" t="str">
        <f>IFERROR(VLOOKUP(Таблица1[[#This Row],[Order ID]],Таблица4[],2,FALSE),"")</f>
        <v/>
      </c>
      <c r="X7067" s="19">
        <f>NOT(IFERROR(VLOOKUP(Таблица1[[#This Row],[Order ID]],Таблица4[],2,FALSE),0))*1</f>
        <v>1</v>
      </c>
      <c r="Y7067" s="19">
        <f>IF(SUMPRODUCT(($F$2:$F7067=F7067)*1)&gt;1,0,1)</f>
        <v>0</v>
      </c>
    </row>
    <row r="7068" spans="1:25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9" t="str">
        <f>VLOOKUP(Таблица1[[#This Row],[Region]],Таблица5[],2,FALSE)</f>
        <v>Anna Andreadi</v>
      </c>
      <c r="W7068" s="19" t="str">
        <f>IFERROR(VLOOKUP(Таблица1[[#This Row],[Order ID]],Таблица4[],2,FALSE),"")</f>
        <v/>
      </c>
      <c r="X7068" s="19">
        <f>NOT(IFERROR(VLOOKUP(Таблица1[[#This Row],[Order ID]],Таблица4[],2,FALSE),0))*1</f>
        <v>1</v>
      </c>
      <c r="Y7068" s="19">
        <f>IF(SUMPRODUCT(($F$2:$F7068=F7068)*1)&gt;1,0,1)</f>
        <v>0</v>
      </c>
    </row>
    <row r="7069" spans="1:25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9" t="str">
        <f>VLOOKUP(Таблица1[[#This Row],[Region]],Таблица5[],2,FALSE)</f>
        <v>Kelly Williams</v>
      </c>
      <c r="W7069" s="19" t="str">
        <f>IFERROR(VLOOKUP(Таблица1[[#This Row],[Order ID]],Таблица4[],2,FALSE),"")</f>
        <v/>
      </c>
      <c r="X7069" s="19">
        <f>NOT(IFERROR(VLOOKUP(Таблица1[[#This Row],[Order ID]],Таблица4[],2,FALSE),0))*1</f>
        <v>1</v>
      </c>
      <c r="Y7069" s="19">
        <f>IF(SUMPRODUCT(($F$2:$F7069=F7069)*1)&gt;1,0,1)</f>
        <v>0</v>
      </c>
    </row>
    <row r="7070" spans="1:25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9" t="str">
        <f>VLOOKUP(Таблица1[[#This Row],[Region]],Таблица5[],2,FALSE)</f>
        <v>Kelly Williams</v>
      </c>
      <c r="W7070" s="19" t="str">
        <f>IFERROR(VLOOKUP(Таблица1[[#This Row],[Order ID]],Таблица4[],2,FALSE),"")</f>
        <v/>
      </c>
      <c r="X7070" s="19">
        <f>NOT(IFERROR(VLOOKUP(Таблица1[[#This Row],[Order ID]],Таблица4[],2,FALSE),0))*1</f>
        <v>1</v>
      </c>
      <c r="Y7070" s="19">
        <f>IF(SUMPRODUCT(($F$2:$F7070=F7070)*1)&gt;1,0,1)</f>
        <v>0</v>
      </c>
    </row>
    <row r="7071" spans="1:25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9" t="str">
        <f>VLOOKUP(Таблица1[[#This Row],[Region]],Таблица5[],2,FALSE)</f>
        <v>Anna Andreadi</v>
      </c>
      <c r="W7071" s="19" t="str">
        <f>IFERROR(VLOOKUP(Таблица1[[#This Row],[Order ID]],Таблица4[],2,FALSE),"")</f>
        <v/>
      </c>
      <c r="X7071" s="19">
        <f>NOT(IFERROR(VLOOKUP(Таблица1[[#This Row],[Order ID]],Таблица4[],2,FALSE),0))*1</f>
        <v>1</v>
      </c>
      <c r="Y7071" s="19">
        <f>IF(SUMPRODUCT(($F$2:$F7071=F7071)*1)&gt;1,0,1)</f>
        <v>0</v>
      </c>
    </row>
    <row r="7072" spans="1:25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9" t="str">
        <f>VLOOKUP(Таблица1[[#This Row],[Region]],Таблица5[],2,FALSE)</f>
        <v>Kelly Williams</v>
      </c>
      <c r="W7072" s="19" t="str">
        <f>IFERROR(VLOOKUP(Таблица1[[#This Row],[Order ID]],Таблица4[],2,FALSE),"")</f>
        <v/>
      </c>
      <c r="X7072" s="19">
        <f>NOT(IFERROR(VLOOKUP(Таблица1[[#This Row],[Order ID]],Таблица4[],2,FALSE),0))*1</f>
        <v>1</v>
      </c>
      <c r="Y7072" s="19">
        <f>IF(SUMPRODUCT(($F$2:$F7072=F7072)*1)&gt;1,0,1)</f>
        <v>0</v>
      </c>
    </row>
    <row r="7073" spans="1:25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9" t="str">
        <f>VLOOKUP(Таблица1[[#This Row],[Region]],Таблица5[],2,FALSE)</f>
        <v>Kelly Williams</v>
      </c>
      <c r="W7073" s="19" t="str">
        <f>IFERROR(VLOOKUP(Таблица1[[#This Row],[Order ID]],Таблица4[],2,FALSE),"")</f>
        <v/>
      </c>
      <c r="X7073" s="19">
        <f>NOT(IFERROR(VLOOKUP(Таблица1[[#This Row],[Order ID]],Таблица4[],2,FALSE),0))*1</f>
        <v>1</v>
      </c>
      <c r="Y7073" s="19">
        <f>IF(SUMPRODUCT(($F$2:$F7073=F7073)*1)&gt;1,0,1)</f>
        <v>0</v>
      </c>
    </row>
    <row r="7074" spans="1:25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9" t="str">
        <f>VLOOKUP(Таблица1[[#This Row],[Region]],Таблица5[],2,FALSE)</f>
        <v>Kelly Williams</v>
      </c>
      <c r="W7074" s="19" t="str">
        <f>IFERROR(VLOOKUP(Таблица1[[#This Row],[Order ID]],Таблица4[],2,FALSE),"")</f>
        <v/>
      </c>
      <c r="X7074" s="19">
        <f>NOT(IFERROR(VLOOKUP(Таблица1[[#This Row],[Order ID]],Таблица4[],2,FALSE),0))*1</f>
        <v>1</v>
      </c>
      <c r="Y7074" s="19">
        <f>IF(SUMPRODUCT(($F$2:$F7074=F7074)*1)&gt;1,0,1)</f>
        <v>0</v>
      </c>
    </row>
    <row r="7075" spans="1:25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9" t="str">
        <f>VLOOKUP(Таблица1[[#This Row],[Region]],Таблица5[],2,FALSE)</f>
        <v>Kelly Williams</v>
      </c>
      <c r="W7075" s="19" t="str">
        <f>IFERROR(VLOOKUP(Таблица1[[#This Row],[Order ID]],Таблица4[],2,FALSE),"")</f>
        <v/>
      </c>
      <c r="X7075" s="19">
        <f>NOT(IFERROR(VLOOKUP(Таблица1[[#This Row],[Order ID]],Таблица4[],2,FALSE),0))*1</f>
        <v>1</v>
      </c>
      <c r="Y7075" s="19">
        <f>IF(SUMPRODUCT(($F$2:$F7075=F7075)*1)&gt;1,0,1)</f>
        <v>0</v>
      </c>
    </row>
    <row r="7076" spans="1:25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9" t="str">
        <f>VLOOKUP(Таблица1[[#This Row],[Region]],Таблица5[],2,FALSE)</f>
        <v>Kelly Williams</v>
      </c>
      <c r="W7076" s="19" t="str">
        <f>IFERROR(VLOOKUP(Таблица1[[#This Row],[Order ID]],Таблица4[],2,FALSE),"")</f>
        <v/>
      </c>
      <c r="X7076" s="19">
        <f>NOT(IFERROR(VLOOKUP(Таблица1[[#This Row],[Order ID]],Таблица4[],2,FALSE),0))*1</f>
        <v>1</v>
      </c>
      <c r="Y7076" s="19">
        <f>IF(SUMPRODUCT(($F$2:$F7076=F7076)*1)&gt;1,0,1)</f>
        <v>0</v>
      </c>
    </row>
    <row r="7077" spans="1:25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9" t="str">
        <f>VLOOKUP(Таблица1[[#This Row],[Region]],Таблица5[],2,FALSE)</f>
        <v>Kelly Williams</v>
      </c>
      <c r="W7077" s="19" t="str">
        <f>IFERROR(VLOOKUP(Таблица1[[#This Row],[Order ID]],Таблица4[],2,FALSE),"")</f>
        <v/>
      </c>
      <c r="X7077" s="19">
        <f>NOT(IFERROR(VLOOKUP(Таблица1[[#This Row],[Order ID]],Таблица4[],2,FALSE),0))*1</f>
        <v>1</v>
      </c>
      <c r="Y7077" s="19">
        <f>IF(SUMPRODUCT(($F$2:$F7077=F7077)*1)&gt;1,0,1)</f>
        <v>0</v>
      </c>
    </row>
    <row r="7078" spans="1:25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9" t="str">
        <f>VLOOKUP(Таблица1[[#This Row],[Region]],Таблица5[],2,FALSE)</f>
        <v>Anna Andreadi</v>
      </c>
      <c r="W7078" s="19" t="str">
        <f>IFERROR(VLOOKUP(Таблица1[[#This Row],[Order ID]],Таблица4[],2,FALSE),"")</f>
        <v/>
      </c>
      <c r="X7078" s="19">
        <f>NOT(IFERROR(VLOOKUP(Таблица1[[#This Row],[Order ID]],Таблица4[],2,FALSE),0))*1</f>
        <v>1</v>
      </c>
      <c r="Y7078" s="19">
        <f>IF(SUMPRODUCT(($F$2:$F7078=F7078)*1)&gt;1,0,1)</f>
        <v>0</v>
      </c>
    </row>
    <row r="7079" spans="1:25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9" t="str">
        <f>VLOOKUP(Таблица1[[#This Row],[Region]],Таблица5[],2,FALSE)</f>
        <v>Cassandra Brandow</v>
      </c>
      <c r="W7079" s="19">
        <f>IFERROR(VLOOKUP(Таблица1[[#This Row],[Order ID]],Таблица4[],2,FALSE),"")</f>
        <v>1</v>
      </c>
      <c r="X7079" s="19">
        <f>NOT(IFERROR(VLOOKUP(Таблица1[[#This Row],[Order ID]],Таблица4[],2,FALSE),0))*1</f>
        <v>0</v>
      </c>
      <c r="Y7079" s="19">
        <f>IF(SUMPRODUCT(($F$2:$F7079=F7079)*1)&gt;1,0,1)</f>
        <v>0</v>
      </c>
    </row>
    <row r="7080" spans="1:25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9" t="str">
        <f>VLOOKUP(Таблица1[[#This Row],[Region]],Таблица5[],2,FALSE)</f>
        <v>Cassandra Brandow</v>
      </c>
      <c r="W7080" s="19">
        <f>IFERROR(VLOOKUP(Таблица1[[#This Row],[Order ID]],Таблица4[],2,FALSE),"")</f>
        <v>1</v>
      </c>
      <c r="X7080" s="19">
        <f>NOT(IFERROR(VLOOKUP(Таблица1[[#This Row],[Order ID]],Таблица4[],2,FALSE),0))*1</f>
        <v>0</v>
      </c>
      <c r="Y7080" s="19">
        <f>IF(SUMPRODUCT(($F$2:$F7080=F7080)*1)&gt;1,0,1)</f>
        <v>0</v>
      </c>
    </row>
    <row r="7081" spans="1:25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9" t="str">
        <f>VLOOKUP(Таблица1[[#This Row],[Region]],Таблица5[],2,FALSE)</f>
        <v>Cassandra Brandow</v>
      </c>
      <c r="W7081" s="19">
        <f>IFERROR(VLOOKUP(Таблица1[[#This Row],[Order ID]],Таблица4[],2,FALSE),"")</f>
        <v>1</v>
      </c>
      <c r="X7081" s="19">
        <f>NOT(IFERROR(VLOOKUP(Таблица1[[#This Row],[Order ID]],Таблица4[],2,FALSE),0))*1</f>
        <v>0</v>
      </c>
      <c r="Y7081" s="19">
        <f>IF(SUMPRODUCT(($F$2:$F7081=F7081)*1)&gt;1,0,1)</f>
        <v>0</v>
      </c>
    </row>
    <row r="7082" spans="1:25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9" t="str">
        <f>VLOOKUP(Таблица1[[#This Row],[Region]],Таблица5[],2,FALSE)</f>
        <v>Cassandra Brandow</v>
      </c>
      <c r="W7082" s="19">
        <f>IFERROR(VLOOKUP(Таблица1[[#This Row],[Order ID]],Таблица4[],2,FALSE),"")</f>
        <v>1</v>
      </c>
      <c r="X7082" s="19">
        <f>NOT(IFERROR(VLOOKUP(Таблица1[[#This Row],[Order ID]],Таблица4[],2,FALSE),0))*1</f>
        <v>0</v>
      </c>
      <c r="Y7082" s="19">
        <f>IF(SUMPRODUCT(($F$2:$F7082=F7082)*1)&gt;1,0,1)</f>
        <v>0</v>
      </c>
    </row>
    <row r="7083" spans="1:25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9" t="str">
        <f>VLOOKUP(Таблица1[[#This Row],[Region]],Таблица5[],2,FALSE)</f>
        <v>Cassandra Brandow</v>
      </c>
      <c r="W7083" s="19">
        <f>IFERROR(VLOOKUP(Таблица1[[#This Row],[Order ID]],Таблица4[],2,FALSE),"")</f>
        <v>1</v>
      </c>
      <c r="X7083" s="19">
        <f>NOT(IFERROR(VLOOKUP(Таблица1[[#This Row],[Order ID]],Таблица4[],2,FALSE),0))*1</f>
        <v>0</v>
      </c>
      <c r="Y7083" s="19">
        <f>IF(SUMPRODUCT(($F$2:$F7083=F7083)*1)&gt;1,0,1)</f>
        <v>0</v>
      </c>
    </row>
    <row r="7084" spans="1:25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9" t="str">
        <f>VLOOKUP(Таблица1[[#This Row],[Region]],Таблица5[],2,FALSE)</f>
        <v>Cassandra Brandow</v>
      </c>
      <c r="W7084" s="19">
        <f>IFERROR(VLOOKUP(Таблица1[[#This Row],[Order ID]],Таблица4[],2,FALSE),"")</f>
        <v>1</v>
      </c>
      <c r="X7084" s="19">
        <f>NOT(IFERROR(VLOOKUP(Таблица1[[#This Row],[Order ID]],Таблица4[],2,FALSE),0))*1</f>
        <v>0</v>
      </c>
      <c r="Y7084" s="19">
        <f>IF(SUMPRODUCT(($F$2:$F7084=F7084)*1)&gt;1,0,1)</f>
        <v>0</v>
      </c>
    </row>
    <row r="7085" spans="1:25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9" t="str">
        <f>VLOOKUP(Таблица1[[#This Row],[Region]],Таблица5[],2,FALSE)</f>
        <v>Anna Andreadi</v>
      </c>
      <c r="W7085" s="19" t="str">
        <f>IFERROR(VLOOKUP(Таблица1[[#This Row],[Order ID]],Таблица4[],2,FALSE),"")</f>
        <v/>
      </c>
      <c r="X7085" s="19">
        <f>NOT(IFERROR(VLOOKUP(Таблица1[[#This Row],[Order ID]],Таблица4[],2,FALSE),0))*1</f>
        <v>1</v>
      </c>
      <c r="Y7085" s="19">
        <f>IF(SUMPRODUCT(($F$2:$F7085=F7085)*1)&gt;1,0,1)</f>
        <v>0</v>
      </c>
    </row>
    <row r="7086" spans="1:25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9" t="str">
        <f>VLOOKUP(Таблица1[[#This Row],[Region]],Таблица5[],2,FALSE)</f>
        <v>Anna Andreadi</v>
      </c>
      <c r="W7086" s="19" t="str">
        <f>IFERROR(VLOOKUP(Таблица1[[#This Row],[Order ID]],Таблица4[],2,FALSE),"")</f>
        <v/>
      </c>
      <c r="X7086" s="19">
        <f>NOT(IFERROR(VLOOKUP(Таблица1[[#This Row],[Order ID]],Таблица4[],2,FALSE),0))*1</f>
        <v>1</v>
      </c>
      <c r="Y7086" s="19">
        <f>IF(SUMPRODUCT(($F$2:$F7086=F7086)*1)&gt;1,0,1)</f>
        <v>0</v>
      </c>
    </row>
    <row r="7087" spans="1:25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9" t="str">
        <f>VLOOKUP(Таблица1[[#This Row],[Region]],Таблица5[],2,FALSE)</f>
        <v>Chuck Magee</v>
      </c>
      <c r="W7087" s="19" t="str">
        <f>IFERROR(VLOOKUP(Таблица1[[#This Row],[Order ID]],Таблица4[],2,FALSE),"")</f>
        <v/>
      </c>
      <c r="X7087" s="19">
        <f>NOT(IFERROR(VLOOKUP(Таблица1[[#This Row],[Order ID]],Таблица4[],2,FALSE),0))*1</f>
        <v>1</v>
      </c>
      <c r="Y7087" s="19">
        <f>IF(SUMPRODUCT(($F$2:$F7087=F7087)*1)&gt;1,0,1)</f>
        <v>0</v>
      </c>
    </row>
    <row r="7088" spans="1:25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9" t="str">
        <f>VLOOKUP(Таблица1[[#This Row],[Region]],Таблица5[],2,FALSE)</f>
        <v>Chuck Magee</v>
      </c>
      <c r="W7088" s="19" t="str">
        <f>IFERROR(VLOOKUP(Таблица1[[#This Row],[Order ID]],Таблица4[],2,FALSE),"")</f>
        <v/>
      </c>
      <c r="X7088" s="19">
        <f>NOT(IFERROR(VLOOKUP(Таблица1[[#This Row],[Order ID]],Таблица4[],2,FALSE),0))*1</f>
        <v>1</v>
      </c>
      <c r="Y7088" s="19">
        <f>IF(SUMPRODUCT(($F$2:$F7088=F7088)*1)&gt;1,0,1)</f>
        <v>0</v>
      </c>
    </row>
    <row r="7089" spans="1:25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9" t="str">
        <f>VLOOKUP(Таблица1[[#This Row],[Region]],Таблица5[],2,FALSE)</f>
        <v>Anna Andreadi</v>
      </c>
      <c r="W7089" s="19" t="str">
        <f>IFERROR(VLOOKUP(Таблица1[[#This Row],[Order ID]],Таблица4[],2,FALSE),"")</f>
        <v/>
      </c>
      <c r="X7089" s="19">
        <f>NOT(IFERROR(VLOOKUP(Таблица1[[#This Row],[Order ID]],Таблица4[],2,FALSE),0))*1</f>
        <v>1</v>
      </c>
      <c r="Y7089" s="19">
        <f>IF(SUMPRODUCT(($F$2:$F7089=F7089)*1)&gt;1,0,1)</f>
        <v>0</v>
      </c>
    </row>
    <row r="7090" spans="1:25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9" t="str">
        <f>VLOOKUP(Таблица1[[#This Row],[Region]],Таблица5[],2,FALSE)</f>
        <v>Anna Andreadi</v>
      </c>
      <c r="W7090" s="19" t="str">
        <f>IFERROR(VLOOKUP(Таблица1[[#This Row],[Order ID]],Таблица4[],2,FALSE),"")</f>
        <v/>
      </c>
      <c r="X7090" s="19">
        <f>NOT(IFERROR(VLOOKUP(Таблица1[[#This Row],[Order ID]],Таблица4[],2,FALSE),0))*1</f>
        <v>1</v>
      </c>
      <c r="Y7090" s="19">
        <f>IF(SUMPRODUCT(($F$2:$F7090=F7090)*1)&gt;1,0,1)</f>
        <v>0</v>
      </c>
    </row>
    <row r="7091" spans="1:25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9" t="str">
        <f>VLOOKUP(Таблица1[[#This Row],[Region]],Таблица5[],2,FALSE)</f>
        <v>Anna Andreadi</v>
      </c>
      <c r="W7091" s="19" t="str">
        <f>IFERROR(VLOOKUP(Таблица1[[#This Row],[Order ID]],Таблица4[],2,FALSE),"")</f>
        <v/>
      </c>
      <c r="X7091" s="19">
        <f>NOT(IFERROR(VLOOKUP(Таблица1[[#This Row],[Order ID]],Таблица4[],2,FALSE),0))*1</f>
        <v>1</v>
      </c>
      <c r="Y7091" s="19">
        <f>IF(SUMPRODUCT(($F$2:$F7091=F7091)*1)&gt;1,0,1)</f>
        <v>0</v>
      </c>
    </row>
    <row r="7092" spans="1:25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9" t="str">
        <f>VLOOKUP(Таблица1[[#This Row],[Region]],Таблица5[],2,FALSE)</f>
        <v>Cassandra Brandow</v>
      </c>
      <c r="W7092" s="19" t="str">
        <f>IFERROR(VLOOKUP(Таблица1[[#This Row],[Order ID]],Таблица4[],2,FALSE),"")</f>
        <v/>
      </c>
      <c r="X7092" s="19">
        <f>NOT(IFERROR(VLOOKUP(Таблица1[[#This Row],[Order ID]],Таблица4[],2,FALSE),0))*1</f>
        <v>1</v>
      </c>
      <c r="Y7092" s="19">
        <f>IF(SUMPRODUCT(($F$2:$F7092=F7092)*1)&gt;1,0,1)</f>
        <v>0</v>
      </c>
    </row>
    <row r="7093" spans="1:25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9" t="str">
        <f>VLOOKUP(Таблица1[[#This Row],[Region]],Таблица5[],2,FALSE)</f>
        <v>Cassandra Brandow</v>
      </c>
      <c r="W7093" s="19" t="str">
        <f>IFERROR(VLOOKUP(Таблица1[[#This Row],[Order ID]],Таблица4[],2,FALSE),"")</f>
        <v/>
      </c>
      <c r="X7093" s="19">
        <f>NOT(IFERROR(VLOOKUP(Таблица1[[#This Row],[Order ID]],Таблица4[],2,FALSE),0))*1</f>
        <v>1</v>
      </c>
      <c r="Y7093" s="19">
        <f>IF(SUMPRODUCT(($F$2:$F7093=F7093)*1)&gt;1,0,1)</f>
        <v>0</v>
      </c>
    </row>
    <row r="7094" spans="1:25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9" t="str">
        <f>VLOOKUP(Таблица1[[#This Row],[Region]],Таблица5[],2,FALSE)</f>
        <v>Cassandra Brandow</v>
      </c>
      <c r="W7094" s="19" t="str">
        <f>IFERROR(VLOOKUP(Таблица1[[#This Row],[Order ID]],Таблица4[],2,FALSE),"")</f>
        <v/>
      </c>
      <c r="X7094" s="19">
        <f>NOT(IFERROR(VLOOKUP(Таблица1[[#This Row],[Order ID]],Таблица4[],2,FALSE),0))*1</f>
        <v>1</v>
      </c>
      <c r="Y7094" s="19">
        <f>IF(SUMPRODUCT(($F$2:$F7094=F7094)*1)&gt;1,0,1)</f>
        <v>0</v>
      </c>
    </row>
    <row r="7095" spans="1:25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9" t="str">
        <f>VLOOKUP(Таблица1[[#This Row],[Region]],Таблица5[],2,FALSE)</f>
        <v>Cassandra Brandow</v>
      </c>
      <c r="W7095" s="19" t="str">
        <f>IFERROR(VLOOKUP(Таблица1[[#This Row],[Order ID]],Таблица4[],2,FALSE),"")</f>
        <v/>
      </c>
      <c r="X7095" s="19">
        <f>NOT(IFERROR(VLOOKUP(Таблица1[[#This Row],[Order ID]],Таблица4[],2,FALSE),0))*1</f>
        <v>1</v>
      </c>
      <c r="Y7095" s="19">
        <f>IF(SUMPRODUCT(($F$2:$F7095=F7095)*1)&gt;1,0,1)</f>
        <v>0</v>
      </c>
    </row>
    <row r="7096" spans="1:25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9" t="str">
        <f>VLOOKUP(Таблица1[[#This Row],[Region]],Таблица5[],2,FALSE)</f>
        <v>Kelly Williams</v>
      </c>
      <c r="W7096" s="19" t="str">
        <f>IFERROR(VLOOKUP(Таблица1[[#This Row],[Order ID]],Таблица4[],2,FALSE),"")</f>
        <v/>
      </c>
      <c r="X7096" s="19">
        <f>NOT(IFERROR(VLOOKUP(Таблица1[[#This Row],[Order ID]],Таблица4[],2,FALSE),0))*1</f>
        <v>1</v>
      </c>
      <c r="Y7096" s="19">
        <f>IF(SUMPRODUCT(($F$2:$F7096=F7096)*1)&gt;1,0,1)</f>
        <v>0</v>
      </c>
    </row>
    <row r="7097" spans="1:25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9" t="str">
        <f>VLOOKUP(Таблица1[[#This Row],[Region]],Таблица5[],2,FALSE)</f>
        <v>Chuck Magee</v>
      </c>
      <c r="W7097" s="19" t="str">
        <f>IFERROR(VLOOKUP(Таблица1[[#This Row],[Order ID]],Таблица4[],2,FALSE),"")</f>
        <v/>
      </c>
      <c r="X7097" s="19">
        <f>NOT(IFERROR(VLOOKUP(Таблица1[[#This Row],[Order ID]],Таблица4[],2,FALSE),0))*1</f>
        <v>1</v>
      </c>
      <c r="Y7097" s="19">
        <f>IF(SUMPRODUCT(($F$2:$F7097=F7097)*1)&gt;1,0,1)</f>
        <v>0</v>
      </c>
    </row>
    <row r="7098" spans="1:25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9" t="str">
        <f>VLOOKUP(Таблица1[[#This Row],[Region]],Таблица5[],2,FALSE)</f>
        <v>Chuck Magee</v>
      </c>
      <c r="W7098" s="19" t="str">
        <f>IFERROR(VLOOKUP(Таблица1[[#This Row],[Order ID]],Таблица4[],2,FALSE),"")</f>
        <v/>
      </c>
      <c r="X7098" s="19">
        <f>NOT(IFERROR(VLOOKUP(Таблица1[[#This Row],[Order ID]],Таблица4[],2,FALSE),0))*1</f>
        <v>1</v>
      </c>
      <c r="Y7098" s="19">
        <f>IF(SUMPRODUCT(($F$2:$F7098=F7098)*1)&gt;1,0,1)</f>
        <v>0</v>
      </c>
    </row>
    <row r="7099" spans="1:25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9" t="str">
        <f>VLOOKUP(Таблица1[[#This Row],[Region]],Таблица5[],2,FALSE)</f>
        <v>Chuck Magee</v>
      </c>
      <c r="W7099" s="19" t="str">
        <f>IFERROR(VLOOKUP(Таблица1[[#This Row],[Order ID]],Таблица4[],2,FALSE),"")</f>
        <v/>
      </c>
      <c r="X7099" s="19">
        <f>NOT(IFERROR(VLOOKUP(Таблица1[[#This Row],[Order ID]],Таблица4[],2,FALSE),0))*1</f>
        <v>1</v>
      </c>
      <c r="Y7099" s="19">
        <f>IF(SUMPRODUCT(($F$2:$F7099=F7099)*1)&gt;1,0,1)</f>
        <v>0</v>
      </c>
    </row>
    <row r="7100" spans="1:25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9" t="str">
        <f>VLOOKUP(Таблица1[[#This Row],[Region]],Таблица5[],2,FALSE)</f>
        <v>Chuck Magee</v>
      </c>
      <c r="W7100" s="19" t="str">
        <f>IFERROR(VLOOKUP(Таблица1[[#This Row],[Order ID]],Таблица4[],2,FALSE),"")</f>
        <v/>
      </c>
      <c r="X7100" s="19">
        <f>NOT(IFERROR(VLOOKUP(Таблица1[[#This Row],[Order ID]],Таблица4[],2,FALSE),0))*1</f>
        <v>1</v>
      </c>
      <c r="Y7100" s="19">
        <f>IF(SUMPRODUCT(($F$2:$F7100=F7100)*1)&gt;1,0,1)</f>
        <v>0</v>
      </c>
    </row>
    <row r="7101" spans="1:25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9" t="str">
        <f>VLOOKUP(Таблица1[[#This Row],[Region]],Таблица5[],2,FALSE)</f>
        <v>Chuck Magee</v>
      </c>
      <c r="W7101" s="19" t="str">
        <f>IFERROR(VLOOKUP(Таблица1[[#This Row],[Order ID]],Таблица4[],2,FALSE),"")</f>
        <v/>
      </c>
      <c r="X7101" s="19">
        <f>NOT(IFERROR(VLOOKUP(Таблица1[[#This Row],[Order ID]],Таблица4[],2,FALSE),0))*1</f>
        <v>1</v>
      </c>
      <c r="Y7101" s="19">
        <f>IF(SUMPRODUCT(($F$2:$F7101=F7101)*1)&gt;1,0,1)</f>
        <v>0</v>
      </c>
    </row>
    <row r="7102" spans="1:25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9" t="str">
        <f>VLOOKUP(Таблица1[[#This Row],[Region]],Таблица5[],2,FALSE)</f>
        <v>Anna Andreadi</v>
      </c>
      <c r="W7102" s="19" t="str">
        <f>IFERROR(VLOOKUP(Таблица1[[#This Row],[Order ID]],Таблица4[],2,FALSE),"")</f>
        <v/>
      </c>
      <c r="X7102" s="19">
        <f>NOT(IFERROR(VLOOKUP(Таблица1[[#This Row],[Order ID]],Таблица4[],2,FALSE),0))*1</f>
        <v>1</v>
      </c>
      <c r="Y7102" s="19">
        <f>IF(SUMPRODUCT(($F$2:$F7102=F7102)*1)&gt;1,0,1)</f>
        <v>0</v>
      </c>
    </row>
    <row r="7103" spans="1:25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9" t="str">
        <f>VLOOKUP(Таблица1[[#This Row],[Region]],Таблица5[],2,FALSE)</f>
        <v>Kelly Williams</v>
      </c>
      <c r="W7103" s="19" t="str">
        <f>IFERROR(VLOOKUP(Таблица1[[#This Row],[Order ID]],Таблица4[],2,FALSE),"")</f>
        <v/>
      </c>
      <c r="X7103" s="19">
        <f>NOT(IFERROR(VLOOKUP(Таблица1[[#This Row],[Order ID]],Таблица4[],2,FALSE),0))*1</f>
        <v>1</v>
      </c>
      <c r="Y7103" s="19">
        <f>IF(SUMPRODUCT(($F$2:$F7103=F7103)*1)&gt;1,0,1)</f>
        <v>0</v>
      </c>
    </row>
    <row r="7104" spans="1:25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9" t="str">
        <f>VLOOKUP(Таблица1[[#This Row],[Region]],Таблица5[],2,FALSE)</f>
        <v>Chuck Magee</v>
      </c>
      <c r="W7104" s="19" t="str">
        <f>IFERROR(VLOOKUP(Таблица1[[#This Row],[Order ID]],Таблица4[],2,FALSE),"")</f>
        <v/>
      </c>
      <c r="X7104" s="19">
        <f>NOT(IFERROR(VLOOKUP(Таблица1[[#This Row],[Order ID]],Таблица4[],2,FALSE),0))*1</f>
        <v>1</v>
      </c>
      <c r="Y7104" s="19">
        <f>IF(SUMPRODUCT(($F$2:$F7104=F7104)*1)&gt;1,0,1)</f>
        <v>0</v>
      </c>
    </row>
    <row r="7105" spans="1:25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9" t="str">
        <f>VLOOKUP(Таблица1[[#This Row],[Region]],Таблица5[],2,FALSE)</f>
        <v>Anna Andreadi</v>
      </c>
      <c r="W7105" s="19" t="str">
        <f>IFERROR(VLOOKUP(Таблица1[[#This Row],[Order ID]],Таблица4[],2,FALSE),"")</f>
        <v/>
      </c>
      <c r="X7105" s="19">
        <f>NOT(IFERROR(VLOOKUP(Таблица1[[#This Row],[Order ID]],Таблица4[],2,FALSE),0))*1</f>
        <v>1</v>
      </c>
      <c r="Y7105" s="19">
        <f>IF(SUMPRODUCT(($F$2:$F7105=F7105)*1)&gt;1,0,1)</f>
        <v>0</v>
      </c>
    </row>
    <row r="7106" spans="1:25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9" t="str">
        <f>VLOOKUP(Таблица1[[#This Row],[Region]],Таблица5[],2,FALSE)</f>
        <v>Chuck Magee</v>
      </c>
      <c r="W7106" s="19" t="str">
        <f>IFERROR(VLOOKUP(Таблица1[[#This Row],[Order ID]],Таблица4[],2,FALSE),"")</f>
        <v/>
      </c>
      <c r="X7106" s="19">
        <f>NOT(IFERROR(VLOOKUP(Таблица1[[#This Row],[Order ID]],Таблица4[],2,FALSE),0))*1</f>
        <v>1</v>
      </c>
      <c r="Y7106" s="19">
        <f>IF(SUMPRODUCT(($F$2:$F7106=F7106)*1)&gt;1,0,1)</f>
        <v>0</v>
      </c>
    </row>
    <row r="7107" spans="1:25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9" t="str">
        <f>VLOOKUP(Таблица1[[#This Row],[Region]],Таблица5[],2,FALSE)</f>
        <v>Chuck Magee</v>
      </c>
      <c r="W7107" s="19" t="str">
        <f>IFERROR(VLOOKUP(Таблица1[[#This Row],[Order ID]],Таблица4[],2,FALSE),"")</f>
        <v/>
      </c>
      <c r="X7107" s="19">
        <f>NOT(IFERROR(VLOOKUP(Таблица1[[#This Row],[Order ID]],Таблица4[],2,FALSE),0))*1</f>
        <v>1</v>
      </c>
      <c r="Y7107" s="19">
        <f>IF(SUMPRODUCT(($F$2:$F7107=F7107)*1)&gt;1,0,1)</f>
        <v>0</v>
      </c>
    </row>
    <row r="7108" spans="1:25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9" t="str">
        <f>VLOOKUP(Таблица1[[#This Row],[Region]],Таблица5[],2,FALSE)</f>
        <v>Chuck Magee</v>
      </c>
      <c r="W7108" s="19" t="str">
        <f>IFERROR(VLOOKUP(Таблица1[[#This Row],[Order ID]],Таблица4[],2,FALSE),"")</f>
        <v/>
      </c>
      <c r="X7108" s="19">
        <f>NOT(IFERROR(VLOOKUP(Таблица1[[#This Row],[Order ID]],Таблица4[],2,FALSE),0))*1</f>
        <v>1</v>
      </c>
      <c r="Y7108" s="19">
        <f>IF(SUMPRODUCT(($F$2:$F7108=F7108)*1)&gt;1,0,1)</f>
        <v>0</v>
      </c>
    </row>
    <row r="7109" spans="1:25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9" t="str">
        <f>VLOOKUP(Таблица1[[#This Row],[Region]],Таблица5[],2,FALSE)</f>
        <v>Chuck Magee</v>
      </c>
      <c r="W7109" s="19" t="str">
        <f>IFERROR(VLOOKUP(Таблица1[[#This Row],[Order ID]],Таблица4[],2,FALSE),"")</f>
        <v/>
      </c>
      <c r="X7109" s="19">
        <f>NOT(IFERROR(VLOOKUP(Таблица1[[#This Row],[Order ID]],Таблица4[],2,FALSE),0))*1</f>
        <v>1</v>
      </c>
      <c r="Y7109" s="19">
        <f>IF(SUMPRODUCT(($F$2:$F7109=F7109)*1)&gt;1,0,1)</f>
        <v>0</v>
      </c>
    </row>
    <row r="7110" spans="1:25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9" t="str">
        <f>VLOOKUP(Таблица1[[#This Row],[Region]],Таблица5[],2,FALSE)</f>
        <v>Chuck Magee</v>
      </c>
      <c r="W7110" s="19" t="str">
        <f>IFERROR(VLOOKUP(Таблица1[[#This Row],[Order ID]],Таблица4[],2,FALSE),"")</f>
        <v/>
      </c>
      <c r="X7110" s="19">
        <f>NOT(IFERROR(VLOOKUP(Таблица1[[#This Row],[Order ID]],Таблица4[],2,FALSE),0))*1</f>
        <v>1</v>
      </c>
      <c r="Y7110" s="19">
        <f>IF(SUMPRODUCT(($F$2:$F7110=F7110)*1)&gt;1,0,1)</f>
        <v>0</v>
      </c>
    </row>
    <row r="7111" spans="1:25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9" t="str">
        <f>VLOOKUP(Таблица1[[#This Row],[Region]],Таблица5[],2,FALSE)</f>
        <v>Chuck Magee</v>
      </c>
      <c r="W7111" s="19" t="str">
        <f>IFERROR(VLOOKUP(Таблица1[[#This Row],[Order ID]],Таблица4[],2,FALSE),"")</f>
        <v/>
      </c>
      <c r="X7111" s="19">
        <f>NOT(IFERROR(VLOOKUP(Таблица1[[#This Row],[Order ID]],Таблица4[],2,FALSE),0))*1</f>
        <v>1</v>
      </c>
      <c r="Y7111" s="19">
        <f>IF(SUMPRODUCT(($F$2:$F7111=F7111)*1)&gt;1,0,1)</f>
        <v>0</v>
      </c>
    </row>
    <row r="7112" spans="1:25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9" t="str">
        <f>VLOOKUP(Таблица1[[#This Row],[Region]],Таблица5[],2,FALSE)</f>
        <v>Chuck Magee</v>
      </c>
      <c r="W7112" s="19" t="str">
        <f>IFERROR(VLOOKUP(Таблица1[[#This Row],[Order ID]],Таблица4[],2,FALSE),"")</f>
        <v/>
      </c>
      <c r="X7112" s="19">
        <f>NOT(IFERROR(VLOOKUP(Таблица1[[#This Row],[Order ID]],Таблица4[],2,FALSE),0))*1</f>
        <v>1</v>
      </c>
      <c r="Y7112" s="19">
        <f>IF(SUMPRODUCT(($F$2:$F7112=F7112)*1)&gt;1,0,1)</f>
        <v>0</v>
      </c>
    </row>
    <row r="7113" spans="1:25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9" t="str">
        <f>VLOOKUP(Таблица1[[#This Row],[Region]],Таблица5[],2,FALSE)</f>
        <v>Chuck Magee</v>
      </c>
      <c r="W7113" s="19" t="str">
        <f>IFERROR(VLOOKUP(Таблица1[[#This Row],[Order ID]],Таблица4[],2,FALSE),"")</f>
        <v/>
      </c>
      <c r="X7113" s="19">
        <f>NOT(IFERROR(VLOOKUP(Таблица1[[#This Row],[Order ID]],Таблица4[],2,FALSE),0))*1</f>
        <v>1</v>
      </c>
      <c r="Y7113" s="19">
        <f>IF(SUMPRODUCT(($F$2:$F7113=F7113)*1)&gt;1,0,1)</f>
        <v>0</v>
      </c>
    </row>
    <row r="7114" spans="1:25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9" t="str">
        <f>VLOOKUP(Таблица1[[#This Row],[Region]],Таблица5[],2,FALSE)</f>
        <v>Chuck Magee</v>
      </c>
      <c r="W7114" s="19" t="str">
        <f>IFERROR(VLOOKUP(Таблица1[[#This Row],[Order ID]],Таблица4[],2,FALSE),"")</f>
        <v/>
      </c>
      <c r="X7114" s="19">
        <f>NOT(IFERROR(VLOOKUP(Таблица1[[#This Row],[Order ID]],Таблица4[],2,FALSE),0))*1</f>
        <v>1</v>
      </c>
      <c r="Y7114" s="19">
        <f>IF(SUMPRODUCT(($F$2:$F7114=F7114)*1)&gt;1,0,1)</f>
        <v>0</v>
      </c>
    </row>
    <row r="7115" spans="1:25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9" t="str">
        <f>VLOOKUP(Таблица1[[#This Row],[Region]],Таблица5[],2,FALSE)</f>
        <v>Chuck Magee</v>
      </c>
      <c r="W7115" s="19" t="str">
        <f>IFERROR(VLOOKUP(Таблица1[[#This Row],[Order ID]],Таблица4[],2,FALSE),"")</f>
        <v/>
      </c>
      <c r="X7115" s="19">
        <f>NOT(IFERROR(VLOOKUP(Таблица1[[#This Row],[Order ID]],Таблица4[],2,FALSE),0))*1</f>
        <v>1</v>
      </c>
      <c r="Y7115" s="19">
        <f>IF(SUMPRODUCT(($F$2:$F7115=F7115)*1)&gt;1,0,1)</f>
        <v>0</v>
      </c>
    </row>
    <row r="7116" spans="1:25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9" t="str">
        <f>VLOOKUP(Таблица1[[#This Row],[Region]],Таблица5[],2,FALSE)</f>
        <v>Anna Andreadi</v>
      </c>
      <c r="W7116" s="19" t="str">
        <f>IFERROR(VLOOKUP(Таблица1[[#This Row],[Order ID]],Таблица4[],2,FALSE),"")</f>
        <v/>
      </c>
      <c r="X7116" s="19">
        <f>NOT(IFERROR(VLOOKUP(Таблица1[[#This Row],[Order ID]],Таблица4[],2,FALSE),0))*1</f>
        <v>1</v>
      </c>
      <c r="Y7116" s="19">
        <f>IF(SUMPRODUCT(($F$2:$F7116=F7116)*1)&gt;1,0,1)</f>
        <v>0</v>
      </c>
    </row>
    <row r="7117" spans="1:25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9" t="str">
        <f>VLOOKUP(Таблица1[[#This Row],[Region]],Таблица5[],2,FALSE)</f>
        <v>Anna Andreadi</v>
      </c>
      <c r="W7117" s="19" t="str">
        <f>IFERROR(VLOOKUP(Таблица1[[#This Row],[Order ID]],Таблица4[],2,FALSE),"")</f>
        <v/>
      </c>
      <c r="X7117" s="19">
        <f>NOT(IFERROR(VLOOKUP(Таблица1[[#This Row],[Order ID]],Таблица4[],2,FALSE),0))*1</f>
        <v>1</v>
      </c>
      <c r="Y7117" s="19">
        <f>IF(SUMPRODUCT(($F$2:$F7117=F7117)*1)&gt;1,0,1)</f>
        <v>0</v>
      </c>
    </row>
    <row r="7118" spans="1:25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9" t="str">
        <f>VLOOKUP(Таблица1[[#This Row],[Region]],Таблица5[],2,FALSE)</f>
        <v>Anna Andreadi</v>
      </c>
      <c r="W7118" s="19" t="str">
        <f>IFERROR(VLOOKUP(Таблица1[[#This Row],[Order ID]],Таблица4[],2,FALSE),"")</f>
        <v/>
      </c>
      <c r="X7118" s="19">
        <f>NOT(IFERROR(VLOOKUP(Таблица1[[#This Row],[Order ID]],Таблица4[],2,FALSE),0))*1</f>
        <v>1</v>
      </c>
      <c r="Y7118" s="19">
        <f>IF(SUMPRODUCT(($F$2:$F7118=F7118)*1)&gt;1,0,1)</f>
        <v>0</v>
      </c>
    </row>
    <row r="7119" spans="1:25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9" t="str">
        <f>VLOOKUP(Таблица1[[#This Row],[Region]],Таблица5[],2,FALSE)</f>
        <v>Anna Andreadi</v>
      </c>
      <c r="W7119" s="19" t="str">
        <f>IFERROR(VLOOKUP(Таблица1[[#This Row],[Order ID]],Таблица4[],2,FALSE),"")</f>
        <v/>
      </c>
      <c r="X7119" s="19">
        <f>NOT(IFERROR(VLOOKUP(Таблица1[[#This Row],[Order ID]],Таблица4[],2,FALSE),0))*1</f>
        <v>1</v>
      </c>
      <c r="Y7119" s="19">
        <f>IF(SUMPRODUCT(($F$2:$F7119=F7119)*1)&gt;1,0,1)</f>
        <v>0</v>
      </c>
    </row>
    <row r="7120" spans="1:25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9" t="str">
        <f>VLOOKUP(Таблица1[[#This Row],[Region]],Таблица5[],2,FALSE)</f>
        <v>Chuck Magee</v>
      </c>
      <c r="W7120" s="19" t="str">
        <f>IFERROR(VLOOKUP(Таблица1[[#This Row],[Order ID]],Таблица4[],2,FALSE),"")</f>
        <v/>
      </c>
      <c r="X7120" s="19">
        <f>NOT(IFERROR(VLOOKUP(Таблица1[[#This Row],[Order ID]],Таблица4[],2,FALSE),0))*1</f>
        <v>1</v>
      </c>
      <c r="Y7120" s="19">
        <f>IF(SUMPRODUCT(($F$2:$F7120=F7120)*1)&gt;1,0,1)</f>
        <v>0</v>
      </c>
    </row>
    <row r="7121" spans="1:25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9" t="str">
        <f>VLOOKUP(Таблица1[[#This Row],[Region]],Таблица5[],2,FALSE)</f>
        <v>Anna Andreadi</v>
      </c>
      <c r="W7121" s="19">
        <f>IFERROR(VLOOKUP(Таблица1[[#This Row],[Order ID]],Таблица4[],2,FALSE),"")</f>
        <v>1</v>
      </c>
      <c r="X7121" s="19">
        <f>NOT(IFERROR(VLOOKUP(Таблица1[[#This Row],[Order ID]],Таблица4[],2,FALSE),0))*1</f>
        <v>0</v>
      </c>
      <c r="Y7121" s="19">
        <f>IF(SUMPRODUCT(($F$2:$F7121=F7121)*1)&gt;1,0,1)</f>
        <v>0</v>
      </c>
    </row>
    <row r="7122" spans="1:25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9" t="str">
        <f>VLOOKUP(Таблица1[[#This Row],[Region]],Таблица5[],2,FALSE)</f>
        <v>Cassandra Brandow</v>
      </c>
      <c r="W7122" s="19" t="str">
        <f>IFERROR(VLOOKUP(Таблица1[[#This Row],[Order ID]],Таблица4[],2,FALSE),"")</f>
        <v/>
      </c>
      <c r="X7122" s="19">
        <f>NOT(IFERROR(VLOOKUP(Таблица1[[#This Row],[Order ID]],Таблица4[],2,FALSE),0))*1</f>
        <v>1</v>
      </c>
      <c r="Y7122" s="19">
        <f>IF(SUMPRODUCT(($F$2:$F7122=F7122)*1)&gt;1,0,1)</f>
        <v>0</v>
      </c>
    </row>
    <row r="7123" spans="1:25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9" t="str">
        <f>VLOOKUP(Таблица1[[#This Row],[Region]],Таблица5[],2,FALSE)</f>
        <v>Anna Andreadi</v>
      </c>
      <c r="W7123" s="19" t="str">
        <f>IFERROR(VLOOKUP(Таблица1[[#This Row],[Order ID]],Таблица4[],2,FALSE),"")</f>
        <v/>
      </c>
      <c r="X7123" s="19">
        <f>NOT(IFERROR(VLOOKUP(Таблица1[[#This Row],[Order ID]],Таблица4[],2,FALSE),0))*1</f>
        <v>1</v>
      </c>
      <c r="Y7123" s="19">
        <f>IF(SUMPRODUCT(($F$2:$F7123=F7123)*1)&gt;1,0,1)</f>
        <v>0</v>
      </c>
    </row>
    <row r="7124" spans="1:25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9" t="str">
        <f>VLOOKUP(Таблица1[[#This Row],[Region]],Таблица5[],2,FALSE)</f>
        <v>Anna Andreadi</v>
      </c>
      <c r="W7124" s="19" t="str">
        <f>IFERROR(VLOOKUP(Таблица1[[#This Row],[Order ID]],Таблица4[],2,FALSE),"")</f>
        <v/>
      </c>
      <c r="X7124" s="19">
        <f>NOT(IFERROR(VLOOKUP(Таблица1[[#This Row],[Order ID]],Таблица4[],2,FALSE),0))*1</f>
        <v>1</v>
      </c>
      <c r="Y7124" s="19">
        <f>IF(SUMPRODUCT(($F$2:$F7124=F7124)*1)&gt;1,0,1)</f>
        <v>0</v>
      </c>
    </row>
    <row r="7125" spans="1:25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9" t="str">
        <f>VLOOKUP(Таблица1[[#This Row],[Region]],Таблица5[],2,FALSE)</f>
        <v>Chuck Magee</v>
      </c>
      <c r="W7125" s="19" t="str">
        <f>IFERROR(VLOOKUP(Таблица1[[#This Row],[Order ID]],Таблица4[],2,FALSE),"")</f>
        <v/>
      </c>
      <c r="X7125" s="19">
        <f>NOT(IFERROR(VLOOKUP(Таблица1[[#This Row],[Order ID]],Таблица4[],2,FALSE),0))*1</f>
        <v>1</v>
      </c>
      <c r="Y7125" s="19">
        <f>IF(SUMPRODUCT(($F$2:$F7125=F7125)*1)&gt;1,0,1)</f>
        <v>0</v>
      </c>
    </row>
    <row r="7126" spans="1:25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9" t="str">
        <f>VLOOKUP(Таблица1[[#This Row],[Region]],Таблица5[],2,FALSE)</f>
        <v>Chuck Magee</v>
      </c>
      <c r="W7126" s="19" t="str">
        <f>IFERROR(VLOOKUP(Таблица1[[#This Row],[Order ID]],Таблица4[],2,FALSE),"")</f>
        <v/>
      </c>
      <c r="X7126" s="19">
        <f>NOT(IFERROR(VLOOKUP(Таблица1[[#This Row],[Order ID]],Таблица4[],2,FALSE),0))*1</f>
        <v>1</v>
      </c>
      <c r="Y7126" s="19">
        <f>IF(SUMPRODUCT(($F$2:$F7126=F7126)*1)&gt;1,0,1)</f>
        <v>0</v>
      </c>
    </row>
    <row r="7127" spans="1:25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9" t="str">
        <f>VLOOKUP(Таблица1[[#This Row],[Region]],Таблица5[],2,FALSE)</f>
        <v>Cassandra Brandow</v>
      </c>
      <c r="W7127" s="19" t="str">
        <f>IFERROR(VLOOKUP(Таблица1[[#This Row],[Order ID]],Таблица4[],2,FALSE),"")</f>
        <v/>
      </c>
      <c r="X7127" s="19">
        <f>NOT(IFERROR(VLOOKUP(Таблица1[[#This Row],[Order ID]],Таблица4[],2,FALSE),0))*1</f>
        <v>1</v>
      </c>
      <c r="Y7127" s="19">
        <f>IF(SUMPRODUCT(($F$2:$F7127=F7127)*1)&gt;1,0,1)</f>
        <v>0</v>
      </c>
    </row>
    <row r="7128" spans="1:25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9" t="str">
        <f>VLOOKUP(Таблица1[[#This Row],[Region]],Таблица5[],2,FALSE)</f>
        <v>Cassandra Brandow</v>
      </c>
      <c r="W7128" s="19" t="str">
        <f>IFERROR(VLOOKUP(Таблица1[[#This Row],[Order ID]],Таблица4[],2,FALSE),"")</f>
        <v/>
      </c>
      <c r="X7128" s="19">
        <f>NOT(IFERROR(VLOOKUP(Таблица1[[#This Row],[Order ID]],Таблица4[],2,FALSE),0))*1</f>
        <v>1</v>
      </c>
      <c r="Y7128" s="19">
        <f>IF(SUMPRODUCT(($F$2:$F7128=F7128)*1)&gt;1,0,1)</f>
        <v>0</v>
      </c>
    </row>
    <row r="7129" spans="1:25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9" t="str">
        <f>VLOOKUP(Таблица1[[#This Row],[Region]],Таблица5[],2,FALSE)</f>
        <v>Chuck Magee</v>
      </c>
      <c r="W7129" s="19" t="str">
        <f>IFERROR(VLOOKUP(Таблица1[[#This Row],[Order ID]],Таблица4[],2,FALSE),"")</f>
        <v/>
      </c>
      <c r="X7129" s="19">
        <f>NOT(IFERROR(VLOOKUP(Таблица1[[#This Row],[Order ID]],Таблица4[],2,FALSE),0))*1</f>
        <v>1</v>
      </c>
      <c r="Y7129" s="19">
        <f>IF(SUMPRODUCT(($F$2:$F7129=F7129)*1)&gt;1,0,1)</f>
        <v>0</v>
      </c>
    </row>
    <row r="7130" spans="1:25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9" t="str">
        <f>VLOOKUP(Таблица1[[#This Row],[Region]],Таблица5[],2,FALSE)</f>
        <v>Chuck Magee</v>
      </c>
      <c r="W7130" s="19" t="str">
        <f>IFERROR(VLOOKUP(Таблица1[[#This Row],[Order ID]],Таблица4[],2,FALSE),"")</f>
        <v/>
      </c>
      <c r="X7130" s="19">
        <f>NOT(IFERROR(VLOOKUP(Таблица1[[#This Row],[Order ID]],Таблица4[],2,FALSE),0))*1</f>
        <v>1</v>
      </c>
      <c r="Y7130" s="19">
        <f>IF(SUMPRODUCT(($F$2:$F7130=F7130)*1)&gt;1,0,1)</f>
        <v>0</v>
      </c>
    </row>
    <row r="7131" spans="1:25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9" t="str">
        <f>VLOOKUP(Таблица1[[#This Row],[Region]],Таблица5[],2,FALSE)</f>
        <v>Cassandra Brandow</v>
      </c>
      <c r="W7131" s="19" t="str">
        <f>IFERROR(VLOOKUP(Таблица1[[#This Row],[Order ID]],Таблица4[],2,FALSE),"")</f>
        <v/>
      </c>
      <c r="X7131" s="19">
        <f>NOT(IFERROR(VLOOKUP(Таблица1[[#This Row],[Order ID]],Таблица4[],2,FALSE),0))*1</f>
        <v>1</v>
      </c>
      <c r="Y7131" s="19">
        <f>IF(SUMPRODUCT(($F$2:$F7131=F7131)*1)&gt;1,0,1)</f>
        <v>0</v>
      </c>
    </row>
    <row r="7132" spans="1:25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9" t="str">
        <f>VLOOKUP(Таблица1[[#This Row],[Region]],Таблица5[],2,FALSE)</f>
        <v>Cassandra Brandow</v>
      </c>
      <c r="W7132" s="19" t="str">
        <f>IFERROR(VLOOKUP(Таблица1[[#This Row],[Order ID]],Таблица4[],2,FALSE),"")</f>
        <v/>
      </c>
      <c r="X7132" s="19">
        <f>NOT(IFERROR(VLOOKUP(Таблица1[[#This Row],[Order ID]],Таблица4[],2,FALSE),0))*1</f>
        <v>1</v>
      </c>
      <c r="Y7132" s="19">
        <f>IF(SUMPRODUCT(($F$2:$F7132=F7132)*1)&gt;1,0,1)</f>
        <v>0</v>
      </c>
    </row>
    <row r="7133" spans="1:25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9" t="str">
        <f>VLOOKUP(Таблица1[[#This Row],[Region]],Таблица5[],2,FALSE)</f>
        <v>Kelly Williams</v>
      </c>
      <c r="W7133" s="19" t="str">
        <f>IFERROR(VLOOKUP(Таблица1[[#This Row],[Order ID]],Таблица4[],2,FALSE),"")</f>
        <v/>
      </c>
      <c r="X7133" s="19">
        <f>NOT(IFERROR(VLOOKUP(Таблица1[[#This Row],[Order ID]],Таблица4[],2,FALSE),0))*1</f>
        <v>1</v>
      </c>
      <c r="Y7133" s="19">
        <f>IF(SUMPRODUCT(($F$2:$F7133=F7133)*1)&gt;1,0,1)</f>
        <v>0</v>
      </c>
    </row>
    <row r="7134" spans="1:25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9" t="str">
        <f>VLOOKUP(Таблица1[[#This Row],[Region]],Таблица5[],2,FALSE)</f>
        <v>Kelly Williams</v>
      </c>
      <c r="W7134" s="19" t="str">
        <f>IFERROR(VLOOKUP(Таблица1[[#This Row],[Order ID]],Таблица4[],2,FALSE),"")</f>
        <v/>
      </c>
      <c r="X7134" s="19">
        <f>NOT(IFERROR(VLOOKUP(Таблица1[[#This Row],[Order ID]],Таблица4[],2,FALSE),0))*1</f>
        <v>1</v>
      </c>
      <c r="Y7134" s="19">
        <f>IF(SUMPRODUCT(($F$2:$F7134=F7134)*1)&gt;1,0,1)</f>
        <v>0</v>
      </c>
    </row>
    <row r="7135" spans="1:25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9" t="str">
        <f>VLOOKUP(Таблица1[[#This Row],[Region]],Таблица5[],2,FALSE)</f>
        <v>Kelly Williams</v>
      </c>
      <c r="W7135" s="19" t="str">
        <f>IFERROR(VLOOKUP(Таблица1[[#This Row],[Order ID]],Таблица4[],2,FALSE),"")</f>
        <v/>
      </c>
      <c r="X7135" s="19">
        <f>NOT(IFERROR(VLOOKUP(Таблица1[[#This Row],[Order ID]],Таблица4[],2,FALSE),0))*1</f>
        <v>1</v>
      </c>
      <c r="Y7135" s="19">
        <f>IF(SUMPRODUCT(($F$2:$F7135=F7135)*1)&gt;1,0,1)</f>
        <v>0</v>
      </c>
    </row>
    <row r="7136" spans="1:25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9" t="str">
        <f>VLOOKUP(Таблица1[[#This Row],[Region]],Таблица5[],2,FALSE)</f>
        <v>Kelly Williams</v>
      </c>
      <c r="W7136" s="19" t="str">
        <f>IFERROR(VLOOKUP(Таблица1[[#This Row],[Order ID]],Таблица4[],2,FALSE),"")</f>
        <v/>
      </c>
      <c r="X7136" s="19">
        <f>NOT(IFERROR(VLOOKUP(Таблица1[[#This Row],[Order ID]],Таблица4[],2,FALSE),0))*1</f>
        <v>1</v>
      </c>
      <c r="Y7136" s="19">
        <f>IF(SUMPRODUCT(($F$2:$F7136=F7136)*1)&gt;1,0,1)</f>
        <v>0</v>
      </c>
    </row>
    <row r="7137" spans="1:25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9" t="str">
        <f>VLOOKUP(Таблица1[[#This Row],[Region]],Таблица5[],2,FALSE)</f>
        <v>Kelly Williams</v>
      </c>
      <c r="W7137" s="19" t="str">
        <f>IFERROR(VLOOKUP(Таблица1[[#This Row],[Order ID]],Таблица4[],2,FALSE),"")</f>
        <v/>
      </c>
      <c r="X7137" s="19">
        <f>NOT(IFERROR(VLOOKUP(Таблица1[[#This Row],[Order ID]],Таблица4[],2,FALSE),0))*1</f>
        <v>1</v>
      </c>
      <c r="Y7137" s="19">
        <f>IF(SUMPRODUCT(($F$2:$F7137=F7137)*1)&gt;1,0,1)</f>
        <v>0</v>
      </c>
    </row>
    <row r="7138" spans="1:25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9" t="str">
        <f>VLOOKUP(Таблица1[[#This Row],[Region]],Таблица5[],2,FALSE)</f>
        <v>Cassandra Brandow</v>
      </c>
      <c r="W7138" s="19" t="str">
        <f>IFERROR(VLOOKUP(Таблица1[[#This Row],[Order ID]],Таблица4[],2,FALSE),"")</f>
        <v/>
      </c>
      <c r="X7138" s="19">
        <f>NOT(IFERROR(VLOOKUP(Таблица1[[#This Row],[Order ID]],Таблица4[],2,FALSE),0))*1</f>
        <v>1</v>
      </c>
      <c r="Y7138" s="19">
        <f>IF(SUMPRODUCT(($F$2:$F7138=F7138)*1)&gt;1,0,1)</f>
        <v>0</v>
      </c>
    </row>
    <row r="7139" spans="1:25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9" t="str">
        <f>VLOOKUP(Таблица1[[#This Row],[Region]],Таблица5[],2,FALSE)</f>
        <v>Cassandra Brandow</v>
      </c>
      <c r="W7139" s="19" t="str">
        <f>IFERROR(VLOOKUP(Таблица1[[#This Row],[Order ID]],Таблица4[],2,FALSE),"")</f>
        <v/>
      </c>
      <c r="X7139" s="19">
        <f>NOT(IFERROR(VLOOKUP(Таблица1[[#This Row],[Order ID]],Таблица4[],2,FALSE),0))*1</f>
        <v>1</v>
      </c>
      <c r="Y7139" s="19">
        <f>IF(SUMPRODUCT(($F$2:$F7139=F7139)*1)&gt;1,0,1)</f>
        <v>0</v>
      </c>
    </row>
    <row r="7140" spans="1:25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9" t="str">
        <f>VLOOKUP(Таблица1[[#This Row],[Region]],Таблица5[],2,FALSE)</f>
        <v>Cassandra Brandow</v>
      </c>
      <c r="W7140" s="19" t="str">
        <f>IFERROR(VLOOKUP(Таблица1[[#This Row],[Order ID]],Таблица4[],2,FALSE),"")</f>
        <v/>
      </c>
      <c r="X7140" s="19">
        <f>NOT(IFERROR(VLOOKUP(Таблица1[[#This Row],[Order ID]],Таблица4[],2,FALSE),0))*1</f>
        <v>1</v>
      </c>
      <c r="Y7140" s="19">
        <f>IF(SUMPRODUCT(($F$2:$F7140=F7140)*1)&gt;1,0,1)</f>
        <v>0</v>
      </c>
    </row>
    <row r="7141" spans="1:25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9" t="str">
        <f>VLOOKUP(Таблица1[[#This Row],[Region]],Таблица5[],2,FALSE)</f>
        <v>Cassandra Brandow</v>
      </c>
      <c r="W7141" s="19" t="str">
        <f>IFERROR(VLOOKUP(Таблица1[[#This Row],[Order ID]],Таблица4[],2,FALSE),"")</f>
        <v/>
      </c>
      <c r="X7141" s="19">
        <f>NOT(IFERROR(VLOOKUP(Таблица1[[#This Row],[Order ID]],Таблица4[],2,FALSE),0))*1</f>
        <v>1</v>
      </c>
      <c r="Y7141" s="19">
        <f>IF(SUMPRODUCT(($F$2:$F7141=F7141)*1)&gt;1,0,1)</f>
        <v>0</v>
      </c>
    </row>
    <row r="7142" spans="1:25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9" t="str">
        <f>VLOOKUP(Таблица1[[#This Row],[Region]],Таблица5[],2,FALSE)</f>
        <v>Kelly Williams</v>
      </c>
      <c r="W7142" s="19" t="str">
        <f>IFERROR(VLOOKUP(Таблица1[[#This Row],[Order ID]],Таблица4[],2,FALSE),"")</f>
        <v/>
      </c>
      <c r="X7142" s="19">
        <f>NOT(IFERROR(VLOOKUP(Таблица1[[#This Row],[Order ID]],Таблица4[],2,FALSE),0))*1</f>
        <v>1</v>
      </c>
      <c r="Y7142" s="19">
        <f>IF(SUMPRODUCT(($F$2:$F7142=F7142)*1)&gt;1,0,1)</f>
        <v>0</v>
      </c>
    </row>
    <row r="7143" spans="1:25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9" t="str">
        <f>VLOOKUP(Таблица1[[#This Row],[Region]],Таблица5[],2,FALSE)</f>
        <v>Kelly Williams</v>
      </c>
      <c r="W7143" s="19" t="str">
        <f>IFERROR(VLOOKUP(Таблица1[[#This Row],[Order ID]],Таблица4[],2,FALSE),"")</f>
        <v/>
      </c>
      <c r="X7143" s="19">
        <f>NOT(IFERROR(VLOOKUP(Таблица1[[#This Row],[Order ID]],Таблица4[],2,FALSE),0))*1</f>
        <v>1</v>
      </c>
      <c r="Y7143" s="19">
        <f>IF(SUMPRODUCT(($F$2:$F7143=F7143)*1)&gt;1,0,1)</f>
        <v>0</v>
      </c>
    </row>
    <row r="7144" spans="1:25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9" t="str">
        <f>VLOOKUP(Таблица1[[#This Row],[Region]],Таблица5[],2,FALSE)</f>
        <v>Cassandra Brandow</v>
      </c>
      <c r="W7144" s="19" t="str">
        <f>IFERROR(VLOOKUP(Таблица1[[#This Row],[Order ID]],Таблица4[],2,FALSE),"")</f>
        <v/>
      </c>
      <c r="X7144" s="19">
        <f>NOT(IFERROR(VLOOKUP(Таблица1[[#This Row],[Order ID]],Таблица4[],2,FALSE),0))*1</f>
        <v>1</v>
      </c>
      <c r="Y7144" s="19">
        <f>IF(SUMPRODUCT(($F$2:$F7144=F7144)*1)&gt;1,0,1)</f>
        <v>0</v>
      </c>
    </row>
    <row r="7145" spans="1:25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9" t="str">
        <f>VLOOKUP(Таблица1[[#This Row],[Region]],Таблица5[],2,FALSE)</f>
        <v>Chuck Magee</v>
      </c>
      <c r="W7145" s="19" t="str">
        <f>IFERROR(VLOOKUP(Таблица1[[#This Row],[Order ID]],Таблица4[],2,FALSE),"")</f>
        <v/>
      </c>
      <c r="X7145" s="19">
        <f>NOT(IFERROR(VLOOKUP(Таблица1[[#This Row],[Order ID]],Таблица4[],2,FALSE),0))*1</f>
        <v>1</v>
      </c>
      <c r="Y7145" s="19">
        <f>IF(SUMPRODUCT(($F$2:$F7145=F7145)*1)&gt;1,0,1)</f>
        <v>0</v>
      </c>
    </row>
    <row r="7146" spans="1:25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9" t="str">
        <f>VLOOKUP(Таблица1[[#This Row],[Region]],Таблица5[],2,FALSE)</f>
        <v>Chuck Magee</v>
      </c>
      <c r="W7146" s="19" t="str">
        <f>IFERROR(VLOOKUP(Таблица1[[#This Row],[Order ID]],Таблица4[],2,FALSE),"")</f>
        <v/>
      </c>
      <c r="X7146" s="19">
        <f>NOT(IFERROR(VLOOKUP(Таблица1[[#This Row],[Order ID]],Таблица4[],2,FALSE),0))*1</f>
        <v>1</v>
      </c>
      <c r="Y7146" s="19">
        <f>IF(SUMPRODUCT(($F$2:$F7146=F7146)*1)&gt;1,0,1)</f>
        <v>0</v>
      </c>
    </row>
    <row r="7147" spans="1:25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9" t="str">
        <f>VLOOKUP(Таблица1[[#This Row],[Region]],Таблица5[],2,FALSE)</f>
        <v>Chuck Magee</v>
      </c>
      <c r="W7147" s="19" t="str">
        <f>IFERROR(VLOOKUP(Таблица1[[#This Row],[Order ID]],Таблица4[],2,FALSE),"")</f>
        <v/>
      </c>
      <c r="X7147" s="19">
        <f>NOT(IFERROR(VLOOKUP(Таблица1[[#This Row],[Order ID]],Таблица4[],2,FALSE),0))*1</f>
        <v>1</v>
      </c>
      <c r="Y7147" s="19">
        <f>IF(SUMPRODUCT(($F$2:$F7147=F7147)*1)&gt;1,0,1)</f>
        <v>0</v>
      </c>
    </row>
    <row r="7148" spans="1:25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9" t="str">
        <f>VLOOKUP(Таблица1[[#This Row],[Region]],Таблица5[],2,FALSE)</f>
        <v>Chuck Magee</v>
      </c>
      <c r="W7148" s="19" t="str">
        <f>IFERROR(VLOOKUP(Таблица1[[#This Row],[Order ID]],Таблица4[],2,FALSE),"")</f>
        <v/>
      </c>
      <c r="X7148" s="19">
        <f>NOT(IFERROR(VLOOKUP(Таблица1[[#This Row],[Order ID]],Таблица4[],2,FALSE),0))*1</f>
        <v>1</v>
      </c>
      <c r="Y7148" s="19">
        <f>IF(SUMPRODUCT(($F$2:$F7148=F7148)*1)&gt;1,0,1)</f>
        <v>0</v>
      </c>
    </row>
    <row r="7149" spans="1:25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9" t="str">
        <f>VLOOKUP(Таблица1[[#This Row],[Region]],Таблица5[],2,FALSE)</f>
        <v>Chuck Magee</v>
      </c>
      <c r="W7149" s="19" t="str">
        <f>IFERROR(VLOOKUP(Таблица1[[#This Row],[Order ID]],Таблица4[],2,FALSE),"")</f>
        <v/>
      </c>
      <c r="X7149" s="19">
        <f>NOT(IFERROR(VLOOKUP(Таблица1[[#This Row],[Order ID]],Таблица4[],2,FALSE),0))*1</f>
        <v>1</v>
      </c>
      <c r="Y7149" s="19">
        <f>IF(SUMPRODUCT(($F$2:$F7149=F7149)*1)&gt;1,0,1)</f>
        <v>0</v>
      </c>
    </row>
    <row r="7150" spans="1:25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9" t="str">
        <f>VLOOKUP(Таблица1[[#This Row],[Region]],Таблица5[],2,FALSE)</f>
        <v>Chuck Magee</v>
      </c>
      <c r="W7150" s="19" t="str">
        <f>IFERROR(VLOOKUP(Таблица1[[#This Row],[Order ID]],Таблица4[],2,FALSE),"")</f>
        <v/>
      </c>
      <c r="X7150" s="19">
        <f>NOT(IFERROR(VLOOKUP(Таблица1[[#This Row],[Order ID]],Таблица4[],2,FALSE),0))*1</f>
        <v>1</v>
      </c>
      <c r="Y7150" s="19">
        <f>IF(SUMPRODUCT(($F$2:$F7150=F7150)*1)&gt;1,0,1)</f>
        <v>0</v>
      </c>
    </row>
    <row r="7151" spans="1:25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9" t="str">
        <f>VLOOKUP(Таблица1[[#This Row],[Region]],Таблица5[],2,FALSE)</f>
        <v>Kelly Williams</v>
      </c>
      <c r="W7151" s="19" t="str">
        <f>IFERROR(VLOOKUP(Таблица1[[#This Row],[Order ID]],Таблица4[],2,FALSE),"")</f>
        <v/>
      </c>
      <c r="X7151" s="19">
        <f>NOT(IFERROR(VLOOKUP(Таблица1[[#This Row],[Order ID]],Таблица4[],2,FALSE),0))*1</f>
        <v>1</v>
      </c>
      <c r="Y7151" s="19">
        <f>IF(SUMPRODUCT(($F$2:$F7151=F7151)*1)&gt;1,0,1)</f>
        <v>0</v>
      </c>
    </row>
    <row r="7152" spans="1:25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9" t="str">
        <f>VLOOKUP(Таблица1[[#This Row],[Region]],Таблица5[],2,FALSE)</f>
        <v>Cassandra Brandow</v>
      </c>
      <c r="W7152" s="19" t="str">
        <f>IFERROR(VLOOKUP(Таблица1[[#This Row],[Order ID]],Таблица4[],2,FALSE),"")</f>
        <v/>
      </c>
      <c r="X7152" s="19">
        <f>NOT(IFERROR(VLOOKUP(Таблица1[[#This Row],[Order ID]],Таблица4[],2,FALSE),0))*1</f>
        <v>1</v>
      </c>
      <c r="Y7152" s="19">
        <f>IF(SUMPRODUCT(($F$2:$F7152=F7152)*1)&gt;1,0,1)</f>
        <v>0</v>
      </c>
    </row>
    <row r="7153" spans="1:25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9" t="str">
        <f>VLOOKUP(Таблица1[[#This Row],[Region]],Таблица5[],2,FALSE)</f>
        <v>Anna Andreadi</v>
      </c>
      <c r="W7153" s="19" t="str">
        <f>IFERROR(VLOOKUP(Таблица1[[#This Row],[Order ID]],Таблица4[],2,FALSE),"")</f>
        <v/>
      </c>
      <c r="X7153" s="19">
        <f>NOT(IFERROR(VLOOKUP(Таблица1[[#This Row],[Order ID]],Таблица4[],2,FALSE),0))*1</f>
        <v>1</v>
      </c>
      <c r="Y7153" s="19">
        <f>IF(SUMPRODUCT(($F$2:$F7153=F7153)*1)&gt;1,0,1)</f>
        <v>0</v>
      </c>
    </row>
    <row r="7154" spans="1:25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9" t="str">
        <f>VLOOKUP(Таблица1[[#This Row],[Region]],Таблица5[],2,FALSE)</f>
        <v>Cassandra Brandow</v>
      </c>
      <c r="W7154" s="19" t="str">
        <f>IFERROR(VLOOKUP(Таблица1[[#This Row],[Order ID]],Таблица4[],2,FALSE),"")</f>
        <v/>
      </c>
      <c r="X7154" s="19">
        <f>NOT(IFERROR(VLOOKUP(Таблица1[[#This Row],[Order ID]],Таблица4[],2,FALSE),0))*1</f>
        <v>1</v>
      </c>
      <c r="Y7154" s="19">
        <f>IF(SUMPRODUCT(($F$2:$F7154=F7154)*1)&gt;1,0,1)</f>
        <v>0</v>
      </c>
    </row>
    <row r="7155" spans="1:25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9" t="str">
        <f>VLOOKUP(Таблица1[[#This Row],[Region]],Таблица5[],2,FALSE)</f>
        <v>Kelly Williams</v>
      </c>
      <c r="W7155" s="19" t="str">
        <f>IFERROR(VLOOKUP(Таблица1[[#This Row],[Order ID]],Таблица4[],2,FALSE),"")</f>
        <v/>
      </c>
      <c r="X7155" s="19">
        <f>NOT(IFERROR(VLOOKUP(Таблица1[[#This Row],[Order ID]],Таблица4[],2,FALSE),0))*1</f>
        <v>1</v>
      </c>
      <c r="Y7155" s="19">
        <f>IF(SUMPRODUCT(($F$2:$F7155=F7155)*1)&gt;1,0,1)</f>
        <v>0</v>
      </c>
    </row>
    <row r="7156" spans="1:25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9" t="str">
        <f>VLOOKUP(Таблица1[[#This Row],[Region]],Таблица5[],2,FALSE)</f>
        <v>Cassandra Brandow</v>
      </c>
      <c r="W7156" s="19">
        <f>IFERROR(VLOOKUP(Таблица1[[#This Row],[Order ID]],Таблица4[],2,FALSE),"")</f>
        <v>1</v>
      </c>
      <c r="X7156" s="19">
        <f>NOT(IFERROR(VLOOKUP(Таблица1[[#This Row],[Order ID]],Таблица4[],2,FALSE),0))*1</f>
        <v>0</v>
      </c>
      <c r="Y7156" s="19">
        <f>IF(SUMPRODUCT(($F$2:$F7156=F7156)*1)&gt;1,0,1)</f>
        <v>0</v>
      </c>
    </row>
    <row r="7157" spans="1:25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9" t="str">
        <f>VLOOKUP(Таблица1[[#This Row],[Region]],Таблица5[],2,FALSE)</f>
        <v>Cassandra Brandow</v>
      </c>
      <c r="W7157" s="19">
        <f>IFERROR(VLOOKUP(Таблица1[[#This Row],[Order ID]],Таблица4[],2,FALSE),"")</f>
        <v>1</v>
      </c>
      <c r="X7157" s="19">
        <f>NOT(IFERROR(VLOOKUP(Таблица1[[#This Row],[Order ID]],Таблица4[],2,FALSE),0))*1</f>
        <v>0</v>
      </c>
      <c r="Y7157" s="19">
        <f>IF(SUMPRODUCT(($F$2:$F7157=F7157)*1)&gt;1,0,1)</f>
        <v>0</v>
      </c>
    </row>
    <row r="7158" spans="1:25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9" t="str">
        <f>VLOOKUP(Таблица1[[#This Row],[Region]],Таблица5[],2,FALSE)</f>
        <v>Chuck Magee</v>
      </c>
      <c r="W7158" s="19" t="str">
        <f>IFERROR(VLOOKUP(Таблица1[[#This Row],[Order ID]],Таблица4[],2,FALSE),"")</f>
        <v/>
      </c>
      <c r="X7158" s="19">
        <f>NOT(IFERROR(VLOOKUP(Таблица1[[#This Row],[Order ID]],Таблица4[],2,FALSE),0))*1</f>
        <v>1</v>
      </c>
      <c r="Y7158" s="19">
        <f>IF(SUMPRODUCT(($F$2:$F7158=F7158)*1)&gt;1,0,1)</f>
        <v>0</v>
      </c>
    </row>
    <row r="7159" spans="1:25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9" t="str">
        <f>VLOOKUP(Таблица1[[#This Row],[Region]],Таблица5[],2,FALSE)</f>
        <v>Anna Andreadi</v>
      </c>
      <c r="W7159" s="19" t="str">
        <f>IFERROR(VLOOKUP(Таблица1[[#This Row],[Order ID]],Таблица4[],2,FALSE),"")</f>
        <v/>
      </c>
      <c r="X7159" s="19">
        <f>NOT(IFERROR(VLOOKUP(Таблица1[[#This Row],[Order ID]],Таблица4[],2,FALSE),0))*1</f>
        <v>1</v>
      </c>
      <c r="Y7159" s="19">
        <f>IF(SUMPRODUCT(($F$2:$F7159=F7159)*1)&gt;1,0,1)</f>
        <v>0</v>
      </c>
    </row>
    <row r="7160" spans="1:25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9" t="str">
        <f>VLOOKUP(Таблица1[[#This Row],[Region]],Таблица5[],2,FALSE)</f>
        <v>Anna Andreadi</v>
      </c>
      <c r="W7160" s="19" t="str">
        <f>IFERROR(VLOOKUP(Таблица1[[#This Row],[Order ID]],Таблица4[],2,FALSE),"")</f>
        <v/>
      </c>
      <c r="X7160" s="19">
        <f>NOT(IFERROR(VLOOKUP(Таблица1[[#This Row],[Order ID]],Таблица4[],2,FALSE),0))*1</f>
        <v>1</v>
      </c>
      <c r="Y7160" s="19">
        <f>IF(SUMPRODUCT(($F$2:$F7160=F7160)*1)&gt;1,0,1)</f>
        <v>0</v>
      </c>
    </row>
    <row r="7161" spans="1:25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9" t="str">
        <f>VLOOKUP(Таблица1[[#This Row],[Region]],Таблица5[],2,FALSE)</f>
        <v>Kelly Williams</v>
      </c>
      <c r="W7161" s="19" t="str">
        <f>IFERROR(VLOOKUP(Таблица1[[#This Row],[Order ID]],Таблица4[],2,FALSE),"")</f>
        <v/>
      </c>
      <c r="X7161" s="19">
        <f>NOT(IFERROR(VLOOKUP(Таблица1[[#This Row],[Order ID]],Таблица4[],2,FALSE),0))*1</f>
        <v>1</v>
      </c>
      <c r="Y7161" s="19">
        <f>IF(SUMPRODUCT(($F$2:$F7161=F7161)*1)&gt;1,0,1)</f>
        <v>0</v>
      </c>
    </row>
    <row r="7162" spans="1:25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9" t="str">
        <f>VLOOKUP(Таблица1[[#This Row],[Region]],Таблица5[],2,FALSE)</f>
        <v>Kelly Williams</v>
      </c>
      <c r="W7162" s="19" t="str">
        <f>IFERROR(VLOOKUP(Таблица1[[#This Row],[Order ID]],Таблица4[],2,FALSE),"")</f>
        <v/>
      </c>
      <c r="X7162" s="19">
        <f>NOT(IFERROR(VLOOKUP(Таблица1[[#This Row],[Order ID]],Таблица4[],2,FALSE),0))*1</f>
        <v>1</v>
      </c>
      <c r="Y7162" s="19">
        <f>IF(SUMPRODUCT(($F$2:$F7162=F7162)*1)&gt;1,0,1)</f>
        <v>0</v>
      </c>
    </row>
    <row r="7163" spans="1:25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9" t="str">
        <f>VLOOKUP(Таблица1[[#This Row],[Region]],Таблица5[],2,FALSE)</f>
        <v>Cassandra Brandow</v>
      </c>
      <c r="W7163" s="19" t="str">
        <f>IFERROR(VLOOKUP(Таблица1[[#This Row],[Order ID]],Таблица4[],2,FALSE),"")</f>
        <v/>
      </c>
      <c r="X7163" s="19">
        <f>NOT(IFERROR(VLOOKUP(Таблица1[[#This Row],[Order ID]],Таблица4[],2,FALSE),0))*1</f>
        <v>1</v>
      </c>
      <c r="Y7163" s="19">
        <f>IF(SUMPRODUCT(($F$2:$F7163=F7163)*1)&gt;1,0,1)</f>
        <v>0</v>
      </c>
    </row>
    <row r="7164" spans="1:25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9" t="str">
        <f>VLOOKUP(Таблица1[[#This Row],[Region]],Таблица5[],2,FALSE)</f>
        <v>Cassandra Brandow</v>
      </c>
      <c r="W7164" s="19" t="str">
        <f>IFERROR(VLOOKUP(Таблица1[[#This Row],[Order ID]],Таблица4[],2,FALSE),"")</f>
        <v/>
      </c>
      <c r="X7164" s="19">
        <f>NOT(IFERROR(VLOOKUP(Таблица1[[#This Row],[Order ID]],Таблица4[],2,FALSE),0))*1</f>
        <v>1</v>
      </c>
      <c r="Y7164" s="19">
        <f>IF(SUMPRODUCT(($F$2:$F7164=F7164)*1)&gt;1,0,1)</f>
        <v>0</v>
      </c>
    </row>
    <row r="7165" spans="1:25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9" t="str">
        <f>VLOOKUP(Таблица1[[#This Row],[Region]],Таблица5[],2,FALSE)</f>
        <v>Chuck Magee</v>
      </c>
      <c r="W7165" s="19" t="str">
        <f>IFERROR(VLOOKUP(Таблица1[[#This Row],[Order ID]],Таблица4[],2,FALSE),"")</f>
        <v/>
      </c>
      <c r="X7165" s="19">
        <f>NOT(IFERROR(VLOOKUP(Таблица1[[#This Row],[Order ID]],Таблица4[],2,FALSE),0))*1</f>
        <v>1</v>
      </c>
      <c r="Y7165" s="19">
        <f>IF(SUMPRODUCT(($F$2:$F7165=F7165)*1)&gt;1,0,1)</f>
        <v>0</v>
      </c>
    </row>
    <row r="7166" spans="1:25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9" t="str">
        <f>VLOOKUP(Таблица1[[#This Row],[Region]],Таблица5[],2,FALSE)</f>
        <v>Chuck Magee</v>
      </c>
      <c r="W7166" s="19" t="str">
        <f>IFERROR(VLOOKUP(Таблица1[[#This Row],[Order ID]],Таблица4[],2,FALSE),"")</f>
        <v/>
      </c>
      <c r="X7166" s="19">
        <f>NOT(IFERROR(VLOOKUP(Таблица1[[#This Row],[Order ID]],Таблица4[],2,FALSE),0))*1</f>
        <v>1</v>
      </c>
      <c r="Y7166" s="19">
        <f>IF(SUMPRODUCT(($F$2:$F7166=F7166)*1)&gt;1,0,1)</f>
        <v>0</v>
      </c>
    </row>
    <row r="7167" spans="1:25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9" t="str">
        <f>VLOOKUP(Таблица1[[#This Row],[Region]],Таблица5[],2,FALSE)</f>
        <v>Chuck Magee</v>
      </c>
      <c r="W7167" s="19" t="str">
        <f>IFERROR(VLOOKUP(Таблица1[[#This Row],[Order ID]],Таблица4[],2,FALSE),"")</f>
        <v/>
      </c>
      <c r="X7167" s="19">
        <f>NOT(IFERROR(VLOOKUP(Таблица1[[#This Row],[Order ID]],Таблица4[],2,FALSE),0))*1</f>
        <v>1</v>
      </c>
      <c r="Y7167" s="19">
        <f>IF(SUMPRODUCT(($F$2:$F7167=F7167)*1)&gt;1,0,1)</f>
        <v>0</v>
      </c>
    </row>
    <row r="7168" spans="1:25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9" t="str">
        <f>VLOOKUP(Таблица1[[#This Row],[Region]],Таблица5[],2,FALSE)</f>
        <v>Anna Andreadi</v>
      </c>
      <c r="W7168" s="19" t="str">
        <f>IFERROR(VLOOKUP(Таблица1[[#This Row],[Order ID]],Таблица4[],2,FALSE),"")</f>
        <v/>
      </c>
      <c r="X7168" s="19">
        <f>NOT(IFERROR(VLOOKUP(Таблица1[[#This Row],[Order ID]],Таблица4[],2,FALSE),0))*1</f>
        <v>1</v>
      </c>
      <c r="Y7168" s="19">
        <f>IF(SUMPRODUCT(($F$2:$F7168=F7168)*1)&gt;1,0,1)</f>
        <v>0</v>
      </c>
    </row>
    <row r="7169" spans="1:25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9" t="str">
        <f>VLOOKUP(Таблица1[[#This Row],[Region]],Таблица5[],2,FALSE)</f>
        <v>Anna Andreadi</v>
      </c>
      <c r="W7169" s="19" t="str">
        <f>IFERROR(VLOOKUP(Таблица1[[#This Row],[Order ID]],Таблица4[],2,FALSE),"")</f>
        <v/>
      </c>
      <c r="X7169" s="19">
        <f>NOT(IFERROR(VLOOKUP(Таблица1[[#This Row],[Order ID]],Таблица4[],2,FALSE),0))*1</f>
        <v>1</v>
      </c>
      <c r="Y7169" s="19">
        <f>IF(SUMPRODUCT(($F$2:$F7169=F7169)*1)&gt;1,0,1)</f>
        <v>0</v>
      </c>
    </row>
    <row r="7170" spans="1:25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9" t="str">
        <f>VLOOKUP(Таблица1[[#This Row],[Region]],Таблица5[],2,FALSE)</f>
        <v>Anna Andreadi</v>
      </c>
      <c r="W7170" s="19" t="str">
        <f>IFERROR(VLOOKUP(Таблица1[[#This Row],[Order ID]],Таблица4[],2,FALSE),"")</f>
        <v/>
      </c>
      <c r="X7170" s="19">
        <f>NOT(IFERROR(VLOOKUP(Таблица1[[#This Row],[Order ID]],Таблица4[],2,FALSE),0))*1</f>
        <v>1</v>
      </c>
      <c r="Y7170" s="19">
        <f>IF(SUMPRODUCT(($F$2:$F7170=F7170)*1)&gt;1,0,1)</f>
        <v>0</v>
      </c>
    </row>
    <row r="7171" spans="1:25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9" t="str">
        <f>VLOOKUP(Таблица1[[#This Row],[Region]],Таблица5[],2,FALSE)</f>
        <v>Anna Andreadi</v>
      </c>
      <c r="W7171" s="19" t="str">
        <f>IFERROR(VLOOKUP(Таблица1[[#This Row],[Order ID]],Таблица4[],2,FALSE),"")</f>
        <v/>
      </c>
      <c r="X7171" s="19">
        <f>NOT(IFERROR(VLOOKUP(Таблица1[[#This Row],[Order ID]],Таблица4[],2,FALSE),0))*1</f>
        <v>1</v>
      </c>
      <c r="Y7171" s="19">
        <f>IF(SUMPRODUCT(($F$2:$F7171=F7171)*1)&gt;1,0,1)</f>
        <v>0</v>
      </c>
    </row>
    <row r="7172" spans="1:25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9" t="str">
        <f>VLOOKUP(Таблица1[[#This Row],[Region]],Таблица5[],2,FALSE)</f>
        <v>Chuck Magee</v>
      </c>
      <c r="W7172" s="19" t="str">
        <f>IFERROR(VLOOKUP(Таблица1[[#This Row],[Order ID]],Таблица4[],2,FALSE),"")</f>
        <v/>
      </c>
      <c r="X7172" s="19">
        <f>NOT(IFERROR(VLOOKUP(Таблица1[[#This Row],[Order ID]],Таблица4[],2,FALSE),0))*1</f>
        <v>1</v>
      </c>
      <c r="Y7172" s="19">
        <f>IF(SUMPRODUCT(($F$2:$F7172=F7172)*1)&gt;1,0,1)</f>
        <v>0</v>
      </c>
    </row>
    <row r="7173" spans="1:25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9" t="str">
        <f>VLOOKUP(Таблица1[[#This Row],[Region]],Таблица5[],2,FALSE)</f>
        <v>Anna Andreadi</v>
      </c>
      <c r="W7173" s="19" t="str">
        <f>IFERROR(VLOOKUP(Таблица1[[#This Row],[Order ID]],Таблица4[],2,FALSE),"")</f>
        <v/>
      </c>
      <c r="X7173" s="19">
        <f>NOT(IFERROR(VLOOKUP(Таблица1[[#This Row],[Order ID]],Таблица4[],2,FALSE),0))*1</f>
        <v>1</v>
      </c>
      <c r="Y7173" s="19">
        <f>IF(SUMPRODUCT(($F$2:$F7173=F7173)*1)&gt;1,0,1)</f>
        <v>0</v>
      </c>
    </row>
    <row r="7174" spans="1:25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9" t="str">
        <f>VLOOKUP(Таблица1[[#This Row],[Region]],Таблица5[],2,FALSE)</f>
        <v>Kelly Williams</v>
      </c>
      <c r="W7174" s="19" t="str">
        <f>IFERROR(VLOOKUP(Таблица1[[#This Row],[Order ID]],Таблица4[],2,FALSE),"")</f>
        <v/>
      </c>
      <c r="X7174" s="19">
        <f>NOT(IFERROR(VLOOKUP(Таблица1[[#This Row],[Order ID]],Таблица4[],2,FALSE),0))*1</f>
        <v>1</v>
      </c>
      <c r="Y7174" s="19">
        <f>IF(SUMPRODUCT(($F$2:$F7174=F7174)*1)&gt;1,0,1)</f>
        <v>0</v>
      </c>
    </row>
    <row r="7175" spans="1:25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9" t="str">
        <f>VLOOKUP(Таблица1[[#This Row],[Region]],Таблица5[],2,FALSE)</f>
        <v>Kelly Williams</v>
      </c>
      <c r="W7175" s="19" t="str">
        <f>IFERROR(VLOOKUP(Таблица1[[#This Row],[Order ID]],Таблица4[],2,FALSE),"")</f>
        <v/>
      </c>
      <c r="X7175" s="19">
        <f>NOT(IFERROR(VLOOKUP(Таблица1[[#This Row],[Order ID]],Таблица4[],2,FALSE),0))*1</f>
        <v>1</v>
      </c>
      <c r="Y7175" s="19">
        <f>IF(SUMPRODUCT(($F$2:$F7175=F7175)*1)&gt;1,0,1)</f>
        <v>0</v>
      </c>
    </row>
    <row r="7176" spans="1:25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9" t="str">
        <f>VLOOKUP(Таблица1[[#This Row],[Region]],Таблица5[],2,FALSE)</f>
        <v>Kelly Williams</v>
      </c>
      <c r="W7176" s="19" t="str">
        <f>IFERROR(VLOOKUP(Таблица1[[#This Row],[Order ID]],Таблица4[],2,FALSE),"")</f>
        <v/>
      </c>
      <c r="X7176" s="19">
        <f>NOT(IFERROR(VLOOKUP(Таблица1[[#This Row],[Order ID]],Таблица4[],2,FALSE),0))*1</f>
        <v>1</v>
      </c>
      <c r="Y7176" s="19">
        <f>IF(SUMPRODUCT(($F$2:$F7176=F7176)*1)&gt;1,0,1)</f>
        <v>0</v>
      </c>
    </row>
    <row r="7177" spans="1:25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9" t="str">
        <f>VLOOKUP(Таблица1[[#This Row],[Region]],Таблица5[],2,FALSE)</f>
        <v>Kelly Williams</v>
      </c>
      <c r="W7177" s="19" t="str">
        <f>IFERROR(VLOOKUP(Таблица1[[#This Row],[Order ID]],Таблица4[],2,FALSE),"")</f>
        <v/>
      </c>
      <c r="X7177" s="19">
        <f>NOT(IFERROR(VLOOKUP(Таблица1[[#This Row],[Order ID]],Таблица4[],2,FALSE),0))*1</f>
        <v>1</v>
      </c>
      <c r="Y7177" s="19">
        <f>IF(SUMPRODUCT(($F$2:$F7177=F7177)*1)&gt;1,0,1)</f>
        <v>0</v>
      </c>
    </row>
    <row r="7178" spans="1:25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9" t="str">
        <f>VLOOKUP(Таблица1[[#This Row],[Region]],Таблица5[],2,FALSE)</f>
        <v>Kelly Williams</v>
      </c>
      <c r="W7178" s="19" t="str">
        <f>IFERROR(VLOOKUP(Таблица1[[#This Row],[Order ID]],Таблица4[],2,FALSE),"")</f>
        <v/>
      </c>
      <c r="X7178" s="19">
        <f>NOT(IFERROR(VLOOKUP(Таблица1[[#This Row],[Order ID]],Таблица4[],2,FALSE),0))*1</f>
        <v>1</v>
      </c>
      <c r="Y7178" s="19">
        <f>IF(SUMPRODUCT(($F$2:$F7178=F7178)*1)&gt;1,0,1)</f>
        <v>0</v>
      </c>
    </row>
    <row r="7179" spans="1:25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9" t="str">
        <f>VLOOKUP(Таблица1[[#This Row],[Region]],Таблица5[],2,FALSE)</f>
        <v>Chuck Magee</v>
      </c>
      <c r="W7179" s="19" t="str">
        <f>IFERROR(VLOOKUP(Таблица1[[#This Row],[Order ID]],Таблица4[],2,FALSE),"")</f>
        <v/>
      </c>
      <c r="X7179" s="19">
        <f>NOT(IFERROR(VLOOKUP(Таблица1[[#This Row],[Order ID]],Таблица4[],2,FALSE),0))*1</f>
        <v>1</v>
      </c>
      <c r="Y7179" s="19">
        <f>IF(SUMPRODUCT(($F$2:$F7179=F7179)*1)&gt;1,0,1)</f>
        <v>0</v>
      </c>
    </row>
    <row r="7180" spans="1:25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9" t="str">
        <f>VLOOKUP(Таблица1[[#This Row],[Region]],Таблица5[],2,FALSE)</f>
        <v>Chuck Magee</v>
      </c>
      <c r="W7180" s="19" t="str">
        <f>IFERROR(VLOOKUP(Таблица1[[#This Row],[Order ID]],Таблица4[],2,FALSE),"")</f>
        <v/>
      </c>
      <c r="X7180" s="19">
        <f>NOT(IFERROR(VLOOKUP(Таблица1[[#This Row],[Order ID]],Таблица4[],2,FALSE),0))*1</f>
        <v>1</v>
      </c>
      <c r="Y7180" s="19">
        <f>IF(SUMPRODUCT(($F$2:$F7180=F7180)*1)&gt;1,0,1)</f>
        <v>0</v>
      </c>
    </row>
    <row r="7181" spans="1:25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9" t="str">
        <f>VLOOKUP(Таблица1[[#This Row],[Region]],Таблица5[],2,FALSE)</f>
        <v>Chuck Magee</v>
      </c>
      <c r="W7181" s="19" t="str">
        <f>IFERROR(VLOOKUP(Таблица1[[#This Row],[Order ID]],Таблица4[],2,FALSE),"")</f>
        <v/>
      </c>
      <c r="X7181" s="19">
        <f>NOT(IFERROR(VLOOKUP(Таблица1[[#This Row],[Order ID]],Таблица4[],2,FALSE),0))*1</f>
        <v>1</v>
      </c>
      <c r="Y7181" s="19">
        <f>IF(SUMPRODUCT(($F$2:$F7181=F7181)*1)&gt;1,0,1)</f>
        <v>0</v>
      </c>
    </row>
    <row r="7182" spans="1:25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9" t="str">
        <f>VLOOKUP(Таблица1[[#This Row],[Region]],Таблица5[],2,FALSE)</f>
        <v>Cassandra Brandow</v>
      </c>
      <c r="W7182" s="19" t="str">
        <f>IFERROR(VLOOKUP(Таблица1[[#This Row],[Order ID]],Таблица4[],2,FALSE),"")</f>
        <v/>
      </c>
      <c r="X7182" s="19">
        <f>NOT(IFERROR(VLOOKUP(Таблица1[[#This Row],[Order ID]],Таблица4[],2,FALSE),0))*1</f>
        <v>1</v>
      </c>
      <c r="Y7182" s="19">
        <f>IF(SUMPRODUCT(($F$2:$F7182=F7182)*1)&gt;1,0,1)</f>
        <v>0</v>
      </c>
    </row>
    <row r="7183" spans="1:25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9" t="str">
        <f>VLOOKUP(Таблица1[[#This Row],[Region]],Таблица5[],2,FALSE)</f>
        <v>Chuck Magee</v>
      </c>
      <c r="W7183" s="19" t="str">
        <f>IFERROR(VLOOKUP(Таблица1[[#This Row],[Order ID]],Таблица4[],2,FALSE),"")</f>
        <v/>
      </c>
      <c r="X7183" s="19">
        <f>NOT(IFERROR(VLOOKUP(Таблица1[[#This Row],[Order ID]],Таблица4[],2,FALSE),0))*1</f>
        <v>1</v>
      </c>
      <c r="Y7183" s="19">
        <f>IF(SUMPRODUCT(($F$2:$F7183=F7183)*1)&gt;1,0,1)</f>
        <v>0</v>
      </c>
    </row>
    <row r="7184" spans="1:25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9" t="str">
        <f>VLOOKUP(Таблица1[[#This Row],[Region]],Таблица5[],2,FALSE)</f>
        <v>Anna Andreadi</v>
      </c>
      <c r="W7184" s="19">
        <f>IFERROR(VLOOKUP(Таблица1[[#This Row],[Order ID]],Таблица4[],2,FALSE),"")</f>
        <v>1</v>
      </c>
      <c r="X7184" s="19">
        <f>NOT(IFERROR(VLOOKUP(Таблица1[[#This Row],[Order ID]],Таблица4[],2,FALSE),0))*1</f>
        <v>0</v>
      </c>
      <c r="Y7184" s="19">
        <f>IF(SUMPRODUCT(($F$2:$F7184=F7184)*1)&gt;1,0,1)</f>
        <v>0</v>
      </c>
    </row>
    <row r="7185" spans="1:25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9" t="str">
        <f>VLOOKUP(Таблица1[[#This Row],[Region]],Таблица5[],2,FALSE)</f>
        <v>Chuck Magee</v>
      </c>
      <c r="W7185" s="19" t="str">
        <f>IFERROR(VLOOKUP(Таблица1[[#This Row],[Order ID]],Таблица4[],2,FALSE),"")</f>
        <v/>
      </c>
      <c r="X7185" s="19">
        <f>NOT(IFERROR(VLOOKUP(Таблица1[[#This Row],[Order ID]],Таблица4[],2,FALSE),0))*1</f>
        <v>1</v>
      </c>
      <c r="Y7185" s="19">
        <f>IF(SUMPRODUCT(($F$2:$F7185=F7185)*1)&gt;1,0,1)</f>
        <v>0</v>
      </c>
    </row>
    <row r="7186" spans="1:25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9" t="str">
        <f>VLOOKUP(Таблица1[[#This Row],[Region]],Таблица5[],2,FALSE)</f>
        <v>Kelly Williams</v>
      </c>
      <c r="W7186" s="19" t="str">
        <f>IFERROR(VLOOKUP(Таблица1[[#This Row],[Order ID]],Таблица4[],2,FALSE),"")</f>
        <v/>
      </c>
      <c r="X7186" s="19">
        <f>NOT(IFERROR(VLOOKUP(Таблица1[[#This Row],[Order ID]],Таблица4[],2,FALSE),0))*1</f>
        <v>1</v>
      </c>
      <c r="Y7186" s="19">
        <f>IF(SUMPRODUCT(($F$2:$F7186=F7186)*1)&gt;1,0,1)</f>
        <v>0</v>
      </c>
    </row>
    <row r="7187" spans="1:25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9" t="str">
        <f>VLOOKUP(Таблица1[[#This Row],[Region]],Таблица5[],2,FALSE)</f>
        <v>Kelly Williams</v>
      </c>
      <c r="W7187" s="19" t="str">
        <f>IFERROR(VLOOKUP(Таблица1[[#This Row],[Order ID]],Таблица4[],2,FALSE),"")</f>
        <v/>
      </c>
      <c r="X7187" s="19">
        <f>NOT(IFERROR(VLOOKUP(Таблица1[[#This Row],[Order ID]],Таблица4[],2,FALSE),0))*1</f>
        <v>1</v>
      </c>
      <c r="Y7187" s="19">
        <f>IF(SUMPRODUCT(($F$2:$F7187=F7187)*1)&gt;1,0,1)</f>
        <v>0</v>
      </c>
    </row>
    <row r="7188" spans="1:25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9" t="str">
        <f>VLOOKUP(Таблица1[[#This Row],[Region]],Таблица5[],2,FALSE)</f>
        <v>Kelly Williams</v>
      </c>
      <c r="W7188" s="19" t="str">
        <f>IFERROR(VLOOKUP(Таблица1[[#This Row],[Order ID]],Таблица4[],2,FALSE),"")</f>
        <v/>
      </c>
      <c r="X7188" s="19">
        <f>NOT(IFERROR(VLOOKUP(Таблица1[[#This Row],[Order ID]],Таблица4[],2,FALSE),0))*1</f>
        <v>1</v>
      </c>
      <c r="Y7188" s="19">
        <f>IF(SUMPRODUCT(($F$2:$F7188=F7188)*1)&gt;1,0,1)</f>
        <v>0</v>
      </c>
    </row>
    <row r="7189" spans="1:25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9" t="str">
        <f>VLOOKUP(Таблица1[[#This Row],[Region]],Таблица5[],2,FALSE)</f>
        <v>Kelly Williams</v>
      </c>
      <c r="W7189" s="19" t="str">
        <f>IFERROR(VLOOKUP(Таблица1[[#This Row],[Order ID]],Таблица4[],2,FALSE),"")</f>
        <v/>
      </c>
      <c r="X7189" s="19">
        <f>NOT(IFERROR(VLOOKUP(Таблица1[[#This Row],[Order ID]],Таблица4[],2,FALSE),0))*1</f>
        <v>1</v>
      </c>
      <c r="Y7189" s="19">
        <f>IF(SUMPRODUCT(($F$2:$F7189=F7189)*1)&gt;1,0,1)</f>
        <v>0</v>
      </c>
    </row>
    <row r="7190" spans="1:25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9" t="str">
        <f>VLOOKUP(Таблица1[[#This Row],[Region]],Таблица5[],2,FALSE)</f>
        <v>Kelly Williams</v>
      </c>
      <c r="W7190" s="19" t="str">
        <f>IFERROR(VLOOKUP(Таблица1[[#This Row],[Order ID]],Таблица4[],2,FALSE),"")</f>
        <v/>
      </c>
      <c r="X7190" s="19">
        <f>NOT(IFERROR(VLOOKUP(Таблица1[[#This Row],[Order ID]],Таблица4[],2,FALSE),0))*1</f>
        <v>1</v>
      </c>
      <c r="Y7190" s="19">
        <f>IF(SUMPRODUCT(($F$2:$F7190=F7190)*1)&gt;1,0,1)</f>
        <v>0</v>
      </c>
    </row>
    <row r="7191" spans="1:25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9" t="str">
        <f>VLOOKUP(Таблица1[[#This Row],[Region]],Таблица5[],2,FALSE)</f>
        <v>Anna Andreadi</v>
      </c>
      <c r="W7191" s="19" t="str">
        <f>IFERROR(VLOOKUP(Таблица1[[#This Row],[Order ID]],Таблица4[],2,FALSE),"")</f>
        <v/>
      </c>
      <c r="X7191" s="19">
        <f>NOT(IFERROR(VLOOKUP(Таблица1[[#This Row],[Order ID]],Таблица4[],2,FALSE),0))*1</f>
        <v>1</v>
      </c>
      <c r="Y7191" s="19">
        <f>IF(SUMPRODUCT(($F$2:$F7191=F7191)*1)&gt;1,0,1)</f>
        <v>0</v>
      </c>
    </row>
    <row r="7192" spans="1:25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9" t="str">
        <f>VLOOKUP(Таблица1[[#This Row],[Region]],Таблица5[],2,FALSE)</f>
        <v>Anna Andreadi</v>
      </c>
      <c r="W7192" s="19" t="str">
        <f>IFERROR(VLOOKUP(Таблица1[[#This Row],[Order ID]],Таблица4[],2,FALSE),"")</f>
        <v/>
      </c>
      <c r="X7192" s="19">
        <f>NOT(IFERROR(VLOOKUP(Таблица1[[#This Row],[Order ID]],Таблица4[],2,FALSE),0))*1</f>
        <v>1</v>
      </c>
      <c r="Y7192" s="19">
        <f>IF(SUMPRODUCT(($F$2:$F7192=F7192)*1)&gt;1,0,1)</f>
        <v>0</v>
      </c>
    </row>
    <row r="7193" spans="1:25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9" t="str">
        <f>VLOOKUP(Таблица1[[#This Row],[Region]],Таблица5[],2,FALSE)</f>
        <v>Cassandra Brandow</v>
      </c>
      <c r="W7193" s="19" t="str">
        <f>IFERROR(VLOOKUP(Таблица1[[#This Row],[Order ID]],Таблица4[],2,FALSE),"")</f>
        <v/>
      </c>
      <c r="X7193" s="19">
        <f>NOT(IFERROR(VLOOKUP(Таблица1[[#This Row],[Order ID]],Таблица4[],2,FALSE),0))*1</f>
        <v>1</v>
      </c>
      <c r="Y7193" s="19">
        <f>IF(SUMPRODUCT(($F$2:$F7193=F7193)*1)&gt;1,0,1)</f>
        <v>0</v>
      </c>
    </row>
    <row r="7194" spans="1:25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9" t="str">
        <f>VLOOKUP(Таблица1[[#This Row],[Region]],Таблица5[],2,FALSE)</f>
        <v>Cassandra Brandow</v>
      </c>
      <c r="W7194" s="19" t="str">
        <f>IFERROR(VLOOKUP(Таблица1[[#This Row],[Order ID]],Таблица4[],2,FALSE),"")</f>
        <v/>
      </c>
      <c r="X7194" s="19">
        <f>NOT(IFERROR(VLOOKUP(Таблица1[[#This Row],[Order ID]],Таблица4[],2,FALSE),0))*1</f>
        <v>1</v>
      </c>
      <c r="Y7194" s="19">
        <f>IF(SUMPRODUCT(($F$2:$F7194=F7194)*1)&gt;1,0,1)</f>
        <v>0</v>
      </c>
    </row>
    <row r="7195" spans="1:25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9" t="str">
        <f>VLOOKUP(Таблица1[[#This Row],[Region]],Таблица5[],2,FALSE)</f>
        <v>Cassandra Brandow</v>
      </c>
      <c r="W7195" s="19" t="str">
        <f>IFERROR(VLOOKUP(Таблица1[[#This Row],[Order ID]],Таблица4[],2,FALSE),"")</f>
        <v/>
      </c>
      <c r="X7195" s="19">
        <f>NOT(IFERROR(VLOOKUP(Таблица1[[#This Row],[Order ID]],Таблица4[],2,FALSE),0))*1</f>
        <v>1</v>
      </c>
      <c r="Y7195" s="19">
        <f>IF(SUMPRODUCT(($F$2:$F7195=F7195)*1)&gt;1,0,1)</f>
        <v>0</v>
      </c>
    </row>
    <row r="7196" spans="1:25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9" t="str">
        <f>VLOOKUP(Таблица1[[#This Row],[Region]],Таблица5[],2,FALSE)</f>
        <v>Cassandra Brandow</v>
      </c>
      <c r="W7196" s="19" t="str">
        <f>IFERROR(VLOOKUP(Таблица1[[#This Row],[Order ID]],Таблица4[],2,FALSE),"")</f>
        <v/>
      </c>
      <c r="X7196" s="19">
        <f>NOT(IFERROR(VLOOKUP(Таблица1[[#This Row],[Order ID]],Таблица4[],2,FALSE),0))*1</f>
        <v>1</v>
      </c>
      <c r="Y7196" s="19">
        <f>IF(SUMPRODUCT(($F$2:$F7196=F7196)*1)&gt;1,0,1)</f>
        <v>0</v>
      </c>
    </row>
    <row r="7197" spans="1:25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9" t="str">
        <f>VLOOKUP(Таблица1[[#This Row],[Region]],Таблица5[],2,FALSE)</f>
        <v>Anna Andreadi</v>
      </c>
      <c r="W7197" s="19" t="str">
        <f>IFERROR(VLOOKUP(Таблица1[[#This Row],[Order ID]],Таблица4[],2,FALSE),"")</f>
        <v/>
      </c>
      <c r="X7197" s="19">
        <f>NOT(IFERROR(VLOOKUP(Таблица1[[#This Row],[Order ID]],Таблица4[],2,FALSE),0))*1</f>
        <v>1</v>
      </c>
      <c r="Y7197" s="19">
        <f>IF(SUMPRODUCT(($F$2:$F7197=F7197)*1)&gt;1,0,1)</f>
        <v>0</v>
      </c>
    </row>
    <row r="7198" spans="1:25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9" t="str">
        <f>VLOOKUP(Таблица1[[#This Row],[Region]],Таблица5[],2,FALSE)</f>
        <v>Anna Andreadi</v>
      </c>
      <c r="W7198" s="19">
        <f>IFERROR(VLOOKUP(Таблица1[[#This Row],[Order ID]],Таблица4[],2,FALSE),"")</f>
        <v>1</v>
      </c>
      <c r="X7198" s="19">
        <f>NOT(IFERROR(VLOOKUP(Таблица1[[#This Row],[Order ID]],Таблица4[],2,FALSE),0))*1</f>
        <v>0</v>
      </c>
      <c r="Y7198" s="19">
        <f>IF(SUMPRODUCT(($F$2:$F7198=F7198)*1)&gt;1,0,1)</f>
        <v>0</v>
      </c>
    </row>
    <row r="7199" spans="1:25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9" t="str">
        <f>VLOOKUP(Таблица1[[#This Row],[Region]],Таблица5[],2,FALSE)</f>
        <v>Anna Andreadi</v>
      </c>
      <c r="W7199" s="19">
        <f>IFERROR(VLOOKUP(Таблица1[[#This Row],[Order ID]],Таблица4[],2,FALSE),"")</f>
        <v>1</v>
      </c>
      <c r="X7199" s="19">
        <f>NOT(IFERROR(VLOOKUP(Таблица1[[#This Row],[Order ID]],Таблица4[],2,FALSE),0))*1</f>
        <v>0</v>
      </c>
      <c r="Y7199" s="19">
        <f>IF(SUMPRODUCT(($F$2:$F7199=F7199)*1)&gt;1,0,1)</f>
        <v>0</v>
      </c>
    </row>
    <row r="7200" spans="1:25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9" t="str">
        <f>VLOOKUP(Таблица1[[#This Row],[Region]],Таблица5[],2,FALSE)</f>
        <v>Chuck Magee</v>
      </c>
      <c r="W7200" s="19" t="str">
        <f>IFERROR(VLOOKUP(Таблица1[[#This Row],[Order ID]],Таблица4[],2,FALSE),"")</f>
        <v/>
      </c>
      <c r="X7200" s="19">
        <f>NOT(IFERROR(VLOOKUP(Таблица1[[#This Row],[Order ID]],Таблица4[],2,FALSE),0))*1</f>
        <v>1</v>
      </c>
      <c r="Y7200" s="19">
        <f>IF(SUMPRODUCT(($F$2:$F7200=F7200)*1)&gt;1,0,1)</f>
        <v>0</v>
      </c>
    </row>
    <row r="7201" spans="1:25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9" t="str">
        <f>VLOOKUP(Таблица1[[#This Row],[Region]],Таблица5[],2,FALSE)</f>
        <v>Chuck Magee</v>
      </c>
      <c r="W7201" s="19" t="str">
        <f>IFERROR(VLOOKUP(Таблица1[[#This Row],[Order ID]],Таблица4[],2,FALSE),"")</f>
        <v/>
      </c>
      <c r="X7201" s="19">
        <f>NOT(IFERROR(VLOOKUP(Таблица1[[#This Row],[Order ID]],Таблица4[],2,FALSE),0))*1</f>
        <v>1</v>
      </c>
      <c r="Y7201" s="19">
        <f>IF(SUMPRODUCT(($F$2:$F7201=F7201)*1)&gt;1,0,1)</f>
        <v>0</v>
      </c>
    </row>
    <row r="7202" spans="1:25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9" t="str">
        <f>VLOOKUP(Таблица1[[#This Row],[Region]],Таблица5[],2,FALSE)</f>
        <v>Cassandra Brandow</v>
      </c>
      <c r="W7202" s="19" t="str">
        <f>IFERROR(VLOOKUP(Таблица1[[#This Row],[Order ID]],Таблица4[],2,FALSE),"")</f>
        <v/>
      </c>
      <c r="X7202" s="19">
        <f>NOT(IFERROR(VLOOKUP(Таблица1[[#This Row],[Order ID]],Таблица4[],2,FALSE),0))*1</f>
        <v>1</v>
      </c>
      <c r="Y7202" s="19">
        <f>IF(SUMPRODUCT(($F$2:$F7202=F7202)*1)&gt;1,0,1)</f>
        <v>0</v>
      </c>
    </row>
    <row r="7203" spans="1:25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9" t="str">
        <f>VLOOKUP(Таблица1[[#This Row],[Region]],Таблица5[],2,FALSE)</f>
        <v>Cassandra Brandow</v>
      </c>
      <c r="W7203" s="19" t="str">
        <f>IFERROR(VLOOKUP(Таблица1[[#This Row],[Order ID]],Таблица4[],2,FALSE),"")</f>
        <v/>
      </c>
      <c r="X7203" s="19">
        <f>NOT(IFERROR(VLOOKUP(Таблица1[[#This Row],[Order ID]],Таблица4[],2,FALSE),0))*1</f>
        <v>1</v>
      </c>
      <c r="Y7203" s="19">
        <f>IF(SUMPRODUCT(($F$2:$F7203=F7203)*1)&gt;1,0,1)</f>
        <v>0</v>
      </c>
    </row>
    <row r="7204" spans="1:25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9" t="str">
        <f>VLOOKUP(Таблица1[[#This Row],[Region]],Таблица5[],2,FALSE)</f>
        <v>Chuck Magee</v>
      </c>
      <c r="W7204" s="19" t="str">
        <f>IFERROR(VLOOKUP(Таблица1[[#This Row],[Order ID]],Таблица4[],2,FALSE),"")</f>
        <v/>
      </c>
      <c r="X7204" s="19">
        <f>NOT(IFERROR(VLOOKUP(Таблица1[[#This Row],[Order ID]],Таблица4[],2,FALSE),0))*1</f>
        <v>1</v>
      </c>
      <c r="Y7204" s="19">
        <f>IF(SUMPRODUCT(($F$2:$F7204=F7204)*1)&gt;1,0,1)</f>
        <v>0</v>
      </c>
    </row>
    <row r="7205" spans="1:25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9" t="str">
        <f>VLOOKUP(Таблица1[[#This Row],[Region]],Таблица5[],2,FALSE)</f>
        <v>Kelly Williams</v>
      </c>
      <c r="W7205" s="19" t="str">
        <f>IFERROR(VLOOKUP(Таблица1[[#This Row],[Order ID]],Таблица4[],2,FALSE),"")</f>
        <v/>
      </c>
      <c r="X7205" s="19">
        <f>NOT(IFERROR(VLOOKUP(Таблица1[[#This Row],[Order ID]],Таблица4[],2,FALSE),0))*1</f>
        <v>1</v>
      </c>
      <c r="Y7205" s="19">
        <f>IF(SUMPRODUCT(($F$2:$F7205=F7205)*1)&gt;1,0,1)</f>
        <v>0</v>
      </c>
    </row>
    <row r="7206" spans="1:25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9" t="str">
        <f>VLOOKUP(Таблица1[[#This Row],[Region]],Таблица5[],2,FALSE)</f>
        <v>Chuck Magee</v>
      </c>
      <c r="W7206" s="19" t="str">
        <f>IFERROR(VLOOKUP(Таблица1[[#This Row],[Order ID]],Таблица4[],2,FALSE),"")</f>
        <v/>
      </c>
      <c r="X7206" s="19">
        <f>NOT(IFERROR(VLOOKUP(Таблица1[[#This Row],[Order ID]],Таблица4[],2,FALSE),0))*1</f>
        <v>1</v>
      </c>
      <c r="Y7206" s="19">
        <f>IF(SUMPRODUCT(($F$2:$F7206=F7206)*1)&gt;1,0,1)</f>
        <v>0</v>
      </c>
    </row>
    <row r="7207" spans="1:25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9" t="str">
        <f>VLOOKUP(Таблица1[[#This Row],[Region]],Таблица5[],2,FALSE)</f>
        <v>Anna Andreadi</v>
      </c>
      <c r="W7207" s="19">
        <f>IFERROR(VLOOKUP(Таблица1[[#This Row],[Order ID]],Таблица4[],2,FALSE),"")</f>
        <v>1</v>
      </c>
      <c r="X7207" s="19">
        <f>NOT(IFERROR(VLOOKUP(Таблица1[[#This Row],[Order ID]],Таблица4[],2,FALSE),0))*1</f>
        <v>0</v>
      </c>
      <c r="Y7207" s="19">
        <f>IF(SUMPRODUCT(($F$2:$F7207=F7207)*1)&gt;1,0,1)</f>
        <v>0</v>
      </c>
    </row>
    <row r="7208" spans="1:25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9" t="str">
        <f>VLOOKUP(Таблица1[[#This Row],[Region]],Таблица5[],2,FALSE)</f>
        <v>Anna Andreadi</v>
      </c>
      <c r="W7208" s="19">
        <f>IFERROR(VLOOKUP(Таблица1[[#This Row],[Order ID]],Таблица4[],2,FALSE),"")</f>
        <v>1</v>
      </c>
      <c r="X7208" s="19">
        <f>NOT(IFERROR(VLOOKUP(Таблица1[[#This Row],[Order ID]],Таблица4[],2,FALSE),0))*1</f>
        <v>0</v>
      </c>
      <c r="Y7208" s="19">
        <f>IF(SUMPRODUCT(($F$2:$F7208=F7208)*1)&gt;1,0,1)</f>
        <v>0</v>
      </c>
    </row>
    <row r="7209" spans="1:25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9" t="str">
        <f>VLOOKUP(Таблица1[[#This Row],[Region]],Таблица5[],2,FALSE)</f>
        <v>Anna Andreadi</v>
      </c>
      <c r="W7209" s="19" t="str">
        <f>IFERROR(VLOOKUP(Таблица1[[#This Row],[Order ID]],Таблица4[],2,FALSE),"")</f>
        <v/>
      </c>
      <c r="X7209" s="19">
        <f>NOT(IFERROR(VLOOKUP(Таблица1[[#This Row],[Order ID]],Таблица4[],2,FALSE),0))*1</f>
        <v>1</v>
      </c>
      <c r="Y7209" s="19">
        <f>IF(SUMPRODUCT(($F$2:$F7209=F7209)*1)&gt;1,0,1)</f>
        <v>0</v>
      </c>
    </row>
    <row r="7210" spans="1:25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9" t="str">
        <f>VLOOKUP(Таблица1[[#This Row],[Region]],Таблица5[],2,FALSE)</f>
        <v>Anna Andreadi</v>
      </c>
      <c r="W7210" s="19" t="str">
        <f>IFERROR(VLOOKUP(Таблица1[[#This Row],[Order ID]],Таблица4[],2,FALSE),"")</f>
        <v/>
      </c>
      <c r="X7210" s="19">
        <f>NOT(IFERROR(VLOOKUP(Таблица1[[#This Row],[Order ID]],Таблица4[],2,FALSE),0))*1</f>
        <v>1</v>
      </c>
      <c r="Y7210" s="19">
        <f>IF(SUMPRODUCT(($F$2:$F7210=F7210)*1)&gt;1,0,1)</f>
        <v>0</v>
      </c>
    </row>
    <row r="7211" spans="1:25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9" t="str">
        <f>VLOOKUP(Таблица1[[#This Row],[Region]],Таблица5[],2,FALSE)</f>
        <v>Anna Andreadi</v>
      </c>
      <c r="W7211" s="19" t="str">
        <f>IFERROR(VLOOKUP(Таблица1[[#This Row],[Order ID]],Таблица4[],2,FALSE),"")</f>
        <v/>
      </c>
      <c r="X7211" s="19">
        <f>NOT(IFERROR(VLOOKUP(Таблица1[[#This Row],[Order ID]],Таблица4[],2,FALSE),0))*1</f>
        <v>1</v>
      </c>
      <c r="Y7211" s="19">
        <f>IF(SUMPRODUCT(($F$2:$F7211=F7211)*1)&gt;1,0,1)</f>
        <v>0</v>
      </c>
    </row>
    <row r="7212" spans="1:25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9" t="str">
        <f>VLOOKUP(Таблица1[[#This Row],[Region]],Таблица5[],2,FALSE)</f>
        <v>Anna Andreadi</v>
      </c>
      <c r="W7212" s="19">
        <f>IFERROR(VLOOKUP(Таблица1[[#This Row],[Order ID]],Таблица4[],2,FALSE),"")</f>
        <v>1</v>
      </c>
      <c r="X7212" s="19">
        <f>NOT(IFERROR(VLOOKUP(Таблица1[[#This Row],[Order ID]],Таблица4[],2,FALSE),0))*1</f>
        <v>0</v>
      </c>
      <c r="Y7212" s="19">
        <f>IF(SUMPRODUCT(($F$2:$F7212=F7212)*1)&gt;1,0,1)</f>
        <v>0</v>
      </c>
    </row>
    <row r="7213" spans="1:25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9" t="str">
        <f>VLOOKUP(Таблица1[[#This Row],[Region]],Таблица5[],2,FALSE)</f>
        <v>Anna Andreadi</v>
      </c>
      <c r="W7213" s="19">
        <f>IFERROR(VLOOKUP(Таблица1[[#This Row],[Order ID]],Таблица4[],2,FALSE),"")</f>
        <v>1</v>
      </c>
      <c r="X7213" s="19">
        <f>NOT(IFERROR(VLOOKUP(Таблица1[[#This Row],[Order ID]],Таблица4[],2,FALSE),0))*1</f>
        <v>0</v>
      </c>
      <c r="Y7213" s="19">
        <f>IF(SUMPRODUCT(($F$2:$F7213=F7213)*1)&gt;1,0,1)</f>
        <v>0</v>
      </c>
    </row>
    <row r="7214" spans="1:25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9" t="str">
        <f>VLOOKUP(Таблица1[[#This Row],[Region]],Таблица5[],2,FALSE)</f>
        <v>Anna Andreadi</v>
      </c>
      <c r="W7214" s="19">
        <f>IFERROR(VLOOKUP(Таблица1[[#This Row],[Order ID]],Таблица4[],2,FALSE),"")</f>
        <v>1</v>
      </c>
      <c r="X7214" s="19">
        <f>NOT(IFERROR(VLOOKUP(Таблица1[[#This Row],[Order ID]],Таблица4[],2,FALSE),0))*1</f>
        <v>0</v>
      </c>
      <c r="Y7214" s="19">
        <f>IF(SUMPRODUCT(($F$2:$F7214=F7214)*1)&gt;1,0,1)</f>
        <v>0</v>
      </c>
    </row>
    <row r="7215" spans="1:25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9" t="str">
        <f>VLOOKUP(Таблица1[[#This Row],[Region]],Таблица5[],2,FALSE)</f>
        <v>Anna Andreadi</v>
      </c>
      <c r="W7215" s="19">
        <f>IFERROR(VLOOKUP(Таблица1[[#This Row],[Order ID]],Таблица4[],2,FALSE),"")</f>
        <v>1</v>
      </c>
      <c r="X7215" s="19">
        <f>NOT(IFERROR(VLOOKUP(Таблица1[[#This Row],[Order ID]],Таблица4[],2,FALSE),0))*1</f>
        <v>0</v>
      </c>
      <c r="Y7215" s="19">
        <f>IF(SUMPRODUCT(($F$2:$F7215=F7215)*1)&gt;1,0,1)</f>
        <v>0</v>
      </c>
    </row>
    <row r="7216" spans="1:25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9" t="str">
        <f>VLOOKUP(Таблица1[[#This Row],[Region]],Таблица5[],2,FALSE)</f>
        <v>Kelly Williams</v>
      </c>
      <c r="W7216" s="19" t="str">
        <f>IFERROR(VLOOKUP(Таблица1[[#This Row],[Order ID]],Таблица4[],2,FALSE),"")</f>
        <v/>
      </c>
      <c r="X7216" s="19">
        <f>NOT(IFERROR(VLOOKUP(Таблица1[[#This Row],[Order ID]],Таблица4[],2,FALSE),0))*1</f>
        <v>1</v>
      </c>
      <c r="Y7216" s="19">
        <f>IF(SUMPRODUCT(($F$2:$F7216=F7216)*1)&gt;1,0,1)</f>
        <v>0</v>
      </c>
    </row>
    <row r="7217" spans="1:25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9" t="str">
        <f>VLOOKUP(Таблица1[[#This Row],[Region]],Таблица5[],2,FALSE)</f>
        <v>Kelly Williams</v>
      </c>
      <c r="W7217" s="19" t="str">
        <f>IFERROR(VLOOKUP(Таблица1[[#This Row],[Order ID]],Таблица4[],2,FALSE),"")</f>
        <v/>
      </c>
      <c r="X7217" s="19">
        <f>NOT(IFERROR(VLOOKUP(Таблица1[[#This Row],[Order ID]],Таблица4[],2,FALSE),0))*1</f>
        <v>1</v>
      </c>
      <c r="Y7217" s="19">
        <f>IF(SUMPRODUCT(($F$2:$F7217=F7217)*1)&gt;1,0,1)</f>
        <v>0</v>
      </c>
    </row>
    <row r="7218" spans="1:25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9" t="str">
        <f>VLOOKUP(Таблица1[[#This Row],[Region]],Таблица5[],2,FALSE)</f>
        <v>Anna Andreadi</v>
      </c>
      <c r="W7218" s="19">
        <f>IFERROR(VLOOKUP(Таблица1[[#This Row],[Order ID]],Таблица4[],2,FALSE),"")</f>
        <v>1</v>
      </c>
      <c r="X7218" s="19">
        <f>NOT(IFERROR(VLOOKUP(Таблица1[[#This Row],[Order ID]],Таблица4[],2,FALSE),0))*1</f>
        <v>0</v>
      </c>
      <c r="Y7218" s="19">
        <f>IF(SUMPRODUCT(($F$2:$F7218=F7218)*1)&gt;1,0,1)</f>
        <v>0</v>
      </c>
    </row>
    <row r="7219" spans="1:25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9" t="str">
        <f>VLOOKUP(Таблица1[[#This Row],[Region]],Таблица5[],2,FALSE)</f>
        <v>Anna Andreadi</v>
      </c>
      <c r="W7219" s="19">
        <f>IFERROR(VLOOKUP(Таблица1[[#This Row],[Order ID]],Таблица4[],2,FALSE),"")</f>
        <v>1</v>
      </c>
      <c r="X7219" s="19">
        <f>NOT(IFERROR(VLOOKUP(Таблица1[[#This Row],[Order ID]],Таблица4[],2,FALSE),0))*1</f>
        <v>0</v>
      </c>
      <c r="Y7219" s="19">
        <f>IF(SUMPRODUCT(($F$2:$F7219=F7219)*1)&gt;1,0,1)</f>
        <v>0</v>
      </c>
    </row>
    <row r="7220" spans="1:25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9" t="str">
        <f>VLOOKUP(Таблица1[[#This Row],[Region]],Таблица5[],2,FALSE)</f>
        <v>Anna Andreadi</v>
      </c>
      <c r="W7220" s="19">
        <f>IFERROR(VLOOKUP(Таблица1[[#This Row],[Order ID]],Таблица4[],2,FALSE),"")</f>
        <v>1</v>
      </c>
      <c r="X7220" s="19">
        <f>NOT(IFERROR(VLOOKUP(Таблица1[[#This Row],[Order ID]],Таблица4[],2,FALSE),0))*1</f>
        <v>0</v>
      </c>
      <c r="Y7220" s="19">
        <f>IF(SUMPRODUCT(($F$2:$F7220=F7220)*1)&gt;1,0,1)</f>
        <v>0</v>
      </c>
    </row>
    <row r="7221" spans="1:25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9" t="str">
        <f>VLOOKUP(Таблица1[[#This Row],[Region]],Таблица5[],2,FALSE)</f>
        <v>Anna Andreadi</v>
      </c>
      <c r="W7221" s="19">
        <f>IFERROR(VLOOKUP(Таблица1[[#This Row],[Order ID]],Таблица4[],2,FALSE),"")</f>
        <v>1</v>
      </c>
      <c r="X7221" s="19">
        <f>NOT(IFERROR(VLOOKUP(Таблица1[[#This Row],[Order ID]],Таблица4[],2,FALSE),0))*1</f>
        <v>0</v>
      </c>
      <c r="Y7221" s="19">
        <f>IF(SUMPRODUCT(($F$2:$F7221=F7221)*1)&gt;1,0,1)</f>
        <v>0</v>
      </c>
    </row>
    <row r="7222" spans="1:25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9" t="str">
        <f>VLOOKUP(Таблица1[[#This Row],[Region]],Таблица5[],2,FALSE)</f>
        <v>Chuck Magee</v>
      </c>
      <c r="W7222" s="19" t="str">
        <f>IFERROR(VLOOKUP(Таблица1[[#This Row],[Order ID]],Таблица4[],2,FALSE),"")</f>
        <v/>
      </c>
      <c r="X7222" s="19">
        <f>NOT(IFERROR(VLOOKUP(Таблица1[[#This Row],[Order ID]],Таблица4[],2,FALSE),0))*1</f>
        <v>1</v>
      </c>
      <c r="Y7222" s="19">
        <f>IF(SUMPRODUCT(($F$2:$F7222=F7222)*1)&gt;1,0,1)</f>
        <v>0</v>
      </c>
    </row>
    <row r="7223" spans="1:25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9" t="str">
        <f>VLOOKUP(Таблица1[[#This Row],[Region]],Таблица5[],2,FALSE)</f>
        <v>Chuck Magee</v>
      </c>
      <c r="W7223" s="19" t="str">
        <f>IFERROR(VLOOKUP(Таблица1[[#This Row],[Order ID]],Таблица4[],2,FALSE),"")</f>
        <v/>
      </c>
      <c r="X7223" s="19">
        <f>NOT(IFERROR(VLOOKUP(Таблица1[[#This Row],[Order ID]],Таблица4[],2,FALSE),0))*1</f>
        <v>1</v>
      </c>
      <c r="Y7223" s="19">
        <f>IF(SUMPRODUCT(($F$2:$F7223=F7223)*1)&gt;1,0,1)</f>
        <v>0</v>
      </c>
    </row>
    <row r="7224" spans="1:25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9" t="str">
        <f>VLOOKUP(Таблица1[[#This Row],[Region]],Таблица5[],2,FALSE)</f>
        <v>Kelly Williams</v>
      </c>
      <c r="W7224" s="19" t="str">
        <f>IFERROR(VLOOKUP(Таблица1[[#This Row],[Order ID]],Таблица4[],2,FALSE),"")</f>
        <v/>
      </c>
      <c r="X7224" s="19">
        <f>NOT(IFERROR(VLOOKUP(Таблица1[[#This Row],[Order ID]],Таблица4[],2,FALSE),0))*1</f>
        <v>1</v>
      </c>
      <c r="Y7224" s="19">
        <f>IF(SUMPRODUCT(($F$2:$F7224=F7224)*1)&gt;1,0,1)</f>
        <v>0</v>
      </c>
    </row>
    <row r="7225" spans="1:25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9" t="str">
        <f>VLOOKUP(Таблица1[[#This Row],[Region]],Таблица5[],2,FALSE)</f>
        <v>Anna Andreadi</v>
      </c>
      <c r="W7225" s="19" t="str">
        <f>IFERROR(VLOOKUP(Таблица1[[#This Row],[Order ID]],Таблица4[],2,FALSE),"")</f>
        <v/>
      </c>
      <c r="X7225" s="19">
        <f>NOT(IFERROR(VLOOKUP(Таблица1[[#This Row],[Order ID]],Таблица4[],2,FALSE),0))*1</f>
        <v>1</v>
      </c>
      <c r="Y7225" s="19">
        <f>IF(SUMPRODUCT(($F$2:$F7225=F7225)*1)&gt;1,0,1)</f>
        <v>0</v>
      </c>
    </row>
    <row r="7226" spans="1:25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9" t="str">
        <f>VLOOKUP(Таблица1[[#This Row],[Region]],Таблица5[],2,FALSE)</f>
        <v>Anna Andreadi</v>
      </c>
      <c r="W7226" s="19" t="str">
        <f>IFERROR(VLOOKUP(Таблица1[[#This Row],[Order ID]],Таблица4[],2,FALSE),"")</f>
        <v/>
      </c>
      <c r="X7226" s="19">
        <f>NOT(IFERROR(VLOOKUP(Таблица1[[#This Row],[Order ID]],Таблица4[],2,FALSE),0))*1</f>
        <v>1</v>
      </c>
      <c r="Y7226" s="19">
        <f>IF(SUMPRODUCT(($F$2:$F7226=F7226)*1)&gt;1,0,1)</f>
        <v>0</v>
      </c>
    </row>
    <row r="7227" spans="1:25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9" t="str">
        <f>VLOOKUP(Таблица1[[#This Row],[Region]],Таблица5[],2,FALSE)</f>
        <v>Anna Andreadi</v>
      </c>
      <c r="W7227" s="19" t="str">
        <f>IFERROR(VLOOKUP(Таблица1[[#This Row],[Order ID]],Таблица4[],2,FALSE),"")</f>
        <v/>
      </c>
      <c r="X7227" s="19">
        <f>NOT(IFERROR(VLOOKUP(Таблица1[[#This Row],[Order ID]],Таблица4[],2,FALSE),0))*1</f>
        <v>1</v>
      </c>
      <c r="Y7227" s="19">
        <f>IF(SUMPRODUCT(($F$2:$F7227=F7227)*1)&gt;1,0,1)</f>
        <v>0</v>
      </c>
    </row>
    <row r="7228" spans="1:25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9" t="str">
        <f>VLOOKUP(Таблица1[[#This Row],[Region]],Таблица5[],2,FALSE)</f>
        <v>Chuck Magee</v>
      </c>
      <c r="W7228" s="19" t="str">
        <f>IFERROR(VLOOKUP(Таблица1[[#This Row],[Order ID]],Таблица4[],2,FALSE),"")</f>
        <v/>
      </c>
      <c r="X7228" s="19">
        <f>NOT(IFERROR(VLOOKUP(Таблица1[[#This Row],[Order ID]],Таблица4[],2,FALSE),0))*1</f>
        <v>1</v>
      </c>
      <c r="Y7228" s="19">
        <f>IF(SUMPRODUCT(($F$2:$F7228=F7228)*1)&gt;1,0,1)</f>
        <v>0</v>
      </c>
    </row>
    <row r="7229" spans="1:25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9" t="str">
        <f>VLOOKUP(Таблица1[[#This Row],[Region]],Таблица5[],2,FALSE)</f>
        <v>Chuck Magee</v>
      </c>
      <c r="W7229" s="19" t="str">
        <f>IFERROR(VLOOKUP(Таблица1[[#This Row],[Order ID]],Таблица4[],2,FALSE),"")</f>
        <v/>
      </c>
      <c r="X7229" s="19">
        <f>NOT(IFERROR(VLOOKUP(Таблица1[[#This Row],[Order ID]],Таблица4[],2,FALSE),0))*1</f>
        <v>1</v>
      </c>
      <c r="Y7229" s="19">
        <f>IF(SUMPRODUCT(($F$2:$F7229=F7229)*1)&gt;1,0,1)</f>
        <v>0</v>
      </c>
    </row>
    <row r="7230" spans="1:25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9" t="str">
        <f>VLOOKUP(Таблица1[[#This Row],[Region]],Таблица5[],2,FALSE)</f>
        <v>Anna Andreadi</v>
      </c>
      <c r="W7230" s="19" t="str">
        <f>IFERROR(VLOOKUP(Таблица1[[#This Row],[Order ID]],Таблица4[],2,FALSE),"")</f>
        <v/>
      </c>
      <c r="X7230" s="19">
        <f>NOT(IFERROR(VLOOKUP(Таблица1[[#This Row],[Order ID]],Таблица4[],2,FALSE),0))*1</f>
        <v>1</v>
      </c>
      <c r="Y7230" s="19">
        <f>IF(SUMPRODUCT(($F$2:$F7230=F7230)*1)&gt;1,0,1)</f>
        <v>0</v>
      </c>
    </row>
    <row r="7231" spans="1:25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9" t="str">
        <f>VLOOKUP(Таблица1[[#This Row],[Region]],Таблица5[],2,FALSE)</f>
        <v>Anna Andreadi</v>
      </c>
      <c r="W7231" s="19" t="str">
        <f>IFERROR(VLOOKUP(Таблица1[[#This Row],[Order ID]],Таблица4[],2,FALSE),"")</f>
        <v/>
      </c>
      <c r="X7231" s="19">
        <f>NOT(IFERROR(VLOOKUP(Таблица1[[#This Row],[Order ID]],Таблица4[],2,FALSE),0))*1</f>
        <v>1</v>
      </c>
      <c r="Y7231" s="19">
        <f>IF(SUMPRODUCT(($F$2:$F7231=F7231)*1)&gt;1,0,1)</f>
        <v>0</v>
      </c>
    </row>
    <row r="7232" spans="1:25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9" t="str">
        <f>VLOOKUP(Таблица1[[#This Row],[Region]],Таблица5[],2,FALSE)</f>
        <v>Chuck Magee</v>
      </c>
      <c r="W7232" s="19" t="str">
        <f>IFERROR(VLOOKUP(Таблица1[[#This Row],[Order ID]],Таблица4[],2,FALSE),"")</f>
        <v/>
      </c>
      <c r="X7232" s="19">
        <f>NOT(IFERROR(VLOOKUP(Таблица1[[#This Row],[Order ID]],Таблица4[],2,FALSE),0))*1</f>
        <v>1</v>
      </c>
      <c r="Y7232" s="19">
        <f>IF(SUMPRODUCT(($F$2:$F7232=F7232)*1)&gt;1,0,1)</f>
        <v>0</v>
      </c>
    </row>
    <row r="7233" spans="1:25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9" t="str">
        <f>VLOOKUP(Таблица1[[#This Row],[Region]],Таблица5[],2,FALSE)</f>
        <v>Chuck Magee</v>
      </c>
      <c r="W7233" s="19" t="str">
        <f>IFERROR(VLOOKUP(Таблица1[[#This Row],[Order ID]],Таблица4[],2,FALSE),"")</f>
        <v/>
      </c>
      <c r="X7233" s="19">
        <f>NOT(IFERROR(VLOOKUP(Таблица1[[#This Row],[Order ID]],Таблица4[],2,FALSE),0))*1</f>
        <v>1</v>
      </c>
      <c r="Y7233" s="19">
        <f>IF(SUMPRODUCT(($F$2:$F7233=F7233)*1)&gt;1,0,1)</f>
        <v>0</v>
      </c>
    </row>
    <row r="7234" spans="1:25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9" t="str">
        <f>VLOOKUP(Таблица1[[#This Row],[Region]],Таблица5[],2,FALSE)</f>
        <v>Chuck Magee</v>
      </c>
      <c r="W7234" s="19" t="str">
        <f>IFERROR(VLOOKUP(Таблица1[[#This Row],[Order ID]],Таблица4[],2,FALSE),"")</f>
        <v/>
      </c>
      <c r="X7234" s="19">
        <f>NOT(IFERROR(VLOOKUP(Таблица1[[#This Row],[Order ID]],Таблица4[],2,FALSE),0))*1</f>
        <v>1</v>
      </c>
      <c r="Y7234" s="19">
        <f>IF(SUMPRODUCT(($F$2:$F7234=F7234)*1)&gt;1,0,1)</f>
        <v>0</v>
      </c>
    </row>
    <row r="7235" spans="1:25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9" t="str">
        <f>VLOOKUP(Таблица1[[#This Row],[Region]],Таблица5[],2,FALSE)</f>
        <v>Chuck Magee</v>
      </c>
      <c r="W7235" s="19" t="str">
        <f>IFERROR(VLOOKUP(Таблица1[[#This Row],[Order ID]],Таблица4[],2,FALSE),"")</f>
        <v/>
      </c>
      <c r="X7235" s="19">
        <f>NOT(IFERROR(VLOOKUP(Таблица1[[#This Row],[Order ID]],Таблица4[],2,FALSE),0))*1</f>
        <v>1</v>
      </c>
      <c r="Y7235" s="19">
        <f>IF(SUMPRODUCT(($F$2:$F7235=F7235)*1)&gt;1,0,1)</f>
        <v>0</v>
      </c>
    </row>
    <row r="7236" spans="1:25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9" t="str">
        <f>VLOOKUP(Таблица1[[#This Row],[Region]],Таблица5[],2,FALSE)</f>
        <v>Chuck Magee</v>
      </c>
      <c r="W7236" s="19" t="str">
        <f>IFERROR(VLOOKUP(Таблица1[[#This Row],[Order ID]],Таблица4[],2,FALSE),"")</f>
        <v/>
      </c>
      <c r="X7236" s="19">
        <f>NOT(IFERROR(VLOOKUP(Таблица1[[#This Row],[Order ID]],Таблица4[],2,FALSE),0))*1</f>
        <v>1</v>
      </c>
      <c r="Y7236" s="19">
        <f>IF(SUMPRODUCT(($F$2:$F7236=F7236)*1)&gt;1,0,1)</f>
        <v>0</v>
      </c>
    </row>
    <row r="7237" spans="1:25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9" t="str">
        <f>VLOOKUP(Таблица1[[#This Row],[Region]],Таблица5[],2,FALSE)</f>
        <v>Chuck Magee</v>
      </c>
      <c r="W7237" s="19" t="str">
        <f>IFERROR(VLOOKUP(Таблица1[[#This Row],[Order ID]],Таблица4[],2,FALSE),"")</f>
        <v/>
      </c>
      <c r="X7237" s="19">
        <f>NOT(IFERROR(VLOOKUP(Таблица1[[#This Row],[Order ID]],Таблица4[],2,FALSE),0))*1</f>
        <v>1</v>
      </c>
      <c r="Y7237" s="19">
        <f>IF(SUMPRODUCT(($F$2:$F7237=F7237)*1)&gt;1,0,1)</f>
        <v>0</v>
      </c>
    </row>
    <row r="7238" spans="1:25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9" t="str">
        <f>VLOOKUP(Таблица1[[#This Row],[Region]],Таблица5[],2,FALSE)</f>
        <v>Anna Andreadi</v>
      </c>
      <c r="W7238" s="19" t="str">
        <f>IFERROR(VLOOKUP(Таблица1[[#This Row],[Order ID]],Таблица4[],2,FALSE),"")</f>
        <v/>
      </c>
      <c r="X7238" s="19">
        <f>NOT(IFERROR(VLOOKUP(Таблица1[[#This Row],[Order ID]],Таблица4[],2,FALSE),0))*1</f>
        <v>1</v>
      </c>
      <c r="Y7238" s="19">
        <f>IF(SUMPRODUCT(($F$2:$F7238=F7238)*1)&gt;1,0,1)</f>
        <v>0</v>
      </c>
    </row>
    <row r="7239" spans="1:25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9" t="str">
        <f>VLOOKUP(Таблица1[[#This Row],[Region]],Таблица5[],2,FALSE)</f>
        <v>Chuck Magee</v>
      </c>
      <c r="W7239" s="19" t="str">
        <f>IFERROR(VLOOKUP(Таблица1[[#This Row],[Order ID]],Таблица4[],2,FALSE),"")</f>
        <v/>
      </c>
      <c r="X7239" s="19">
        <f>NOT(IFERROR(VLOOKUP(Таблица1[[#This Row],[Order ID]],Таблица4[],2,FALSE),0))*1</f>
        <v>1</v>
      </c>
      <c r="Y7239" s="19">
        <f>IF(SUMPRODUCT(($F$2:$F7239=F7239)*1)&gt;1,0,1)</f>
        <v>0</v>
      </c>
    </row>
    <row r="7240" spans="1:25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9" t="str">
        <f>VLOOKUP(Таблица1[[#This Row],[Region]],Таблица5[],2,FALSE)</f>
        <v>Anna Andreadi</v>
      </c>
      <c r="W7240" s="19" t="str">
        <f>IFERROR(VLOOKUP(Таблица1[[#This Row],[Order ID]],Таблица4[],2,FALSE),"")</f>
        <v/>
      </c>
      <c r="X7240" s="19">
        <f>NOT(IFERROR(VLOOKUP(Таблица1[[#This Row],[Order ID]],Таблица4[],2,FALSE),0))*1</f>
        <v>1</v>
      </c>
      <c r="Y7240" s="19">
        <f>IF(SUMPRODUCT(($F$2:$F7240=F7240)*1)&gt;1,0,1)</f>
        <v>0</v>
      </c>
    </row>
    <row r="7241" spans="1:25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9" t="str">
        <f>VLOOKUP(Таблица1[[#This Row],[Region]],Таблица5[],2,FALSE)</f>
        <v>Anna Andreadi</v>
      </c>
      <c r="W7241" s="19" t="str">
        <f>IFERROR(VLOOKUP(Таблица1[[#This Row],[Order ID]],Таблица4[],2,FALSE),"")</f>
        <v/>
      </c>
      <c r="X7241" s="19">
        <f>NOT(IFERROR(VLOOKUP(Таблица1[[#This Row],[Order ID]],Таблица4[],2,FALSE),0))*1</f>
        <v>1</v>
      </c>
      <c r="Y7241" s="19">
        <f>IF(SUMPRODUCT(($F$2:$F7241=F7241)*1)&gt;1,0,1)</f>
        <v>0</v>
      </c>
    </row>
    <row r="7242" spans="1:25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9" t="str">
        <f>VLOOKUP(Таблица1[[#This Row],[Region]],Таблица5[],2,FALSE)</f>
        <v>Anna Andreadi</v>
      </c>
      <c r="W7242" s="19">
        <f>IFERROR(VLOOKUP(Таблица1[[#This Row],[Order ID]],Таблица4[],2,FALSE),"")</f>
        <v>1</v>
      </c>
      <c r="X7242" s="19">
        <f>NOT(IFERROR(VLOOKUP(Таблица1[[#This Row],[Order ID]],Таблица4[],2,FALSE),0))*1</f>
        <v>0</v>
      </c>
      <c r="Y7242" s="19">
        <f>IF(SUMPRODUCT(($F$2:$F7242=F7242)*1)&gt;1,0,1)</f>
        <v>0</v>
      </c>
    </row>
    <row r="7243" spans="1:25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9" t="str">
        <f>VLOOKUP(Таблица1[[#This Row],[Region]],Таблица5[],2,FALSE)</f>
        <v>Anna Andreadi</v>
      </c>
      <c r="W7243" s="19">
        <f>IFERROR(VLOOKUP(Таблица1[[#This Row],[Order ID]],Таблица4[],2,FALSE),"")</f>
        <v>1</v>
      </c>
      <c r="X7243" s="19">
        <f>NOT(IFERROR(VLOOKUP(Таблица1[[#This Row],[Order ID]],Таблица4[],2,FALSE),0))*1</f>
        <v>0</v>
      </c>
      <c r="Y7243" s="19">
        <f>IF(SUMPRODUCT(($F$2:$F7243=F7243)*1)&gt;1,0,1)</f>
        <v>0</v>
      </c>
    </row>
    <row r="7244" spans="1:25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9" t="str">
        <f>VLOOKUP(Таблица1[[#This Row],[Region]],Таблица5[],2,FALSE)</f>
        <v>Anna Andreadi</v>
      </c>
      <c r="W7244" s="19">
        <f>IFERROR(VLOOKUP(Таблица1[[#This Row],[Order ID]],Таблица4[],2,FALSE),"")</f>
        <v>1</v>
      </c>
      <c r="X7244" s="19">
        <f>NOT(IFERROR(VLOOKUP(Таблица1[[#This Row],[Order ID]],Таблица4[],2,FALSE),0))*1</f>
        <v>0</v>
      </c>
      <c r="Y7244" s="19">
        <f>IF(SUMPRODUCT(($F$2:$F7244=F7244)*1)&gt;1,0,1)</f>
        <v>0</v>
      </c>
    </row>
    <row r="7245" spans="1:25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9" t="str">
        <f>VLOOKUP(Таблица1[[#This Row],[Region]],Таблица5[],2,FALSE)</f>
        <v>Chuck Magee</v>
      </c>
      <c r="W7245" s="19" t="str">
        <f>IFERROR(VLOOKUP(Таблица1[[#This Row],[Order ID]],Таблица4[],2,FALSE),"")</f>
        <v/>
      </c>
      <c r="X7245" s="19">
        <f>NOT(IFERROR(VLOOKUP(Таблица1[[#This Row],[Order ID]],Таблица4[],2,FALSE),0))*1</f>
        <v>1</v>
      </c>
      <c r="Y7245" s="19">
        <f>IF(SUMPRODUCT(($F$2:$F7245=F7245)*1)&gt;1,0,1)</f>
        <v>0</v>
      </c>
    </row>
    <row r="7246" spans="1:25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9" t="str">
        <f>VLOOKUP(Таблица1[[#This Row],[Region]],Таблица5[],2,FALSE)</f>
        <v>Anna Andreadi</v>
      </c>
      <c r="W7246" s="19">
        <f>IFERROR(VLOOKUP(Таблица1[[#This Row],[Order ID]],Таблица4[],2,FALSE),"")</f>
        <v>1</v>
      </c>
      <c r="X7246" s="19">
        <f>NOT(IFERROR(VLOOKUP(Таблица1[[#This Row],[Order ID]],Таблица4[],2,FALSE),0))*1</f>
        <v>0</v>
      </c>
      <c r="Y7246" s="19">
        <f>IF(SUMPRODUCT(($F$2:$F7246=F7246)*1)&gt;1,0,1)</f>
        <v>0</v>
      </c>
    </row>
    <row r="7247" spans="1:25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9" t="str">
        <f>VLOOKUP(Таблица1[[#This Row],[Region]],Таблица5[],2,FALSE)</f>
        <v>Anna Andreadi</v>
      </c>
      <c r="W7247" s="19" t="str">
        <f>IFERROR(VLOOKUP(Таблица1[[#This Row],[Order ID]],Таблица4[],2,FALSE),"")</f>
        <v/>
      </c>
      <c r="X7247" s="19">
        <f>NOT(IFERROR(VLOOKUP(Таблица1[[#This Row],[Order ID]],Таблица4[],2,FALSE),0))*1</f>
        <v>1</v>
      </c>
      <c r="Y7247" s="19">
        <f>IF(SUMPRODUCT(($F$2:$F7247=F7247)*1)&gt;1,0,1)</f>
        <v>0</v>
      </c>
    </row>
    <row r="7248" spans="1:25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9" t="str">
        <f>VLOOKUP(Таблица1[[#This Row],[Region]],Таблица5[],2,FALSE)</f>
        <v>Chuck Magee</v>
      </c>
      <c r="W7248" s="19" t="str">
        <f>IFERROR(VLOOKUP(Таблица1[[#This Row],[Order ID]],Таблица4[],2,FALSE),"")</f>
        <v/>
      </c>
      <c r="X7248" s="19">
        <f>NOT(IFERROR(VLOOKUP(Таблица1[[#This Row],[Order ID]],Таблица4[],2,FALSE),0))*1</f>
        <v>1</v>
      </c>
      <c r="Y7248" s="19">
        <f>IF(SUMPRODUCT(($F$2:$F7248=F7248)*1)&gt;1,0,1)</f>
        <v>0</v>
      </c>
    </row>
    <row r="7249" spans="1:25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9" t="str">
        <f>VLOOKUP(Таблица1[[#This Row],[Region]],Таблица5[],2,FALSE)</f>
        <v>Chuck Magee</v>
      </c>
      <c r="W7249" s="19" t="str">
        <f>IFERROR(VLOOKUP(Таблица1[[#This Row],[Order ID]],Таблица4[],2,FALSE),"")</f>
        <v/>
      </c>
      <c r="X7249" s="19">
        <f>NOT(IFERROR(VLOOKUP(Таблица1[[#This Row],[Order ID]],Таблица4[],2,FALSE),0))*1</f>
        <v>1</v>
      </c>
      <c r="Y7249" s="19">
        <f>IF(SUMPRODUCT(($F$2:$F7249=F7249)*1)&gt;1,0,1)</f>
        <v>0</v>
      </c>
    </row>
    <row r="7250" spans="1:25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9" t="str">
        <f>VLOOKUP(Таблица1[[#This Row],[Region]],Таблица5[],2,FALSE)</f>
        <v>Chuck Magee</v>
      </c>
      <c r="W7250" s="19" t="str">
        <f>IFERROR(VLOOKUP(Таблица1[[#This Row],[Order ID]],Таблица4[],2,FALSE),"")</f>
        <v/>
      </c>
      <c r="X7250" s="19">
        <f>NOT(IFERROR(VLOOKUP(Таблица1[[#This Row],[Order ID]],Таблица4[],2,FALSE),0))*1</f>
        <v>1</v>
      </c>
      <c r="Y7250" s="19">
        <f>IF(SUMPRODUCT(($F$2:$F7250=F7250)*1)&gt;1,0,1)</f>
        <v>0</v>
      </c>
    </row>
    <row r="7251" spans="1:25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9" t="str">
        <f>VLOOKUP(Таблица1[[#This Row],[Region]],Таблица5[],2,FALSE)</f>
        <v>Anna Andreadi</v>
      </c>
      <c r="W7251" s="19" t="str">
        <f>IFERROR(VLOOKUP(Таблица1[[#This Row],[Order ID]],Таблица4[],2,FALSE),"")</f>
        <v/>
      </c>
      <c r="X7251" s="19">
        <f>NOT(IFERROR(VLOOKUP(Таблица1[[#This Row],[Order ID]],Таблица4[],2,FALSE),0))*1</f>
        <v>1</v>
      </c>
      <c r="Y7251" s="19">
        <f>IF(SUMPRODUCT(($F$2:$F7251=F7251)*1)&gt;1,0,1)</f>
        <v>0</v>
      </c>
    </row>
    <row r="7252" spans="1:25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9" t="str">
        <f>VLOOKUP(Таблица1[[#This Row],[Region]],Таблица5[],2,FALSE)</f>
        <v>Anna Andreadi</v>
      </c>
      <c r="W7252" s="19" t="str">
        <f>IFERROR(VLOOKUP(Таблица1[[#This Row],[Order ID]],Таблица4[],2,FALSE),"")</f>
        <v/>
      </c>
      <c r="X7252" s="19">
        <f>NOT(IFERROR(VLOOKUP(Таблица1[[#This Row],[Order ID]],Таблица4[],2,FALSE),0))*1</f>
        <v>1</v>
      </c>
      <c r="Y7252" s="19">
        <f>IF(SUMPRODUCT(($F$2:$F7252=F7252)*1)&gt;1,0,1)</f>
        <v>0</v>
      </c>
    </row>
    <row r="7253" spans="1:25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9" t="str">
        <f>VLOOKUP(Таблица1[[#This Row],[Region]],Таблица5[],2,FALSE)</f>
        <v>Cassandra Brandow</v>
      </c>
      <c r="W7253" s="19" t="str">
        <f>IFERROR(VLOOKUP(Таблица1[[#This Row],[Order ID]],Таблица4[],2,FALSE),"")</f>
        <v/>
      </c>
      <c r="X7253" s="19">
        <f>NOT(IFERROR(VLOOKUP(Таблица1[[#This Row],[Order ID]],Таблица4[],2,FALSE),0))*1</f>
        <v>1</v>
      </c>
      <c r="Y7253" s="19">
        <f>IF(SUMPRODUCT(($F$2:$F7253=F7253)*1)&gt;1,0,1)</f>
        <v>0</v>
      </c>
    </row>
    <row r="7254" spans="1:25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9" t="str">
        <f>VLOOKUP(Таблица1[[#This Row],[Region]],Таблица5[],2,FALSE)</f>
        <v>Kelly Williams</v>
      </c>
      <c r="W7254" s="19" t="str">
        <f>IFERROR(VLOOKUP(Таблица1[[#This Row],[Order ID]],Таблица4[],2,FALSE),"")</f>
        <v/>
      </c>
      <c r="X7254" s="19">
        <f>NOT(IFERROR(VLOOKUP(Таблица1[[#This Row],[Order ID]],Таблица4[],2,FALSE),0))*1</f>
        <v>1</v>
      </c>
      <c r="Y7254" s="19">
        <f>IF(SUMPRODUCT(($F$2:$F7254=F7254)*1)&gt;1,0,1)</f>
        <v>0</v>
      </c>
    </row>
    <row r="7255" spans="1:25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9" t="str">
        <f>VLOOKUP(Таблица1[[#This Row],[Region]],Таблица5[],2,FALSE)</f>
        <v>Kelly Williams</v>
      </c>
      <c r="W7255" s="19" t="str">
        <f>IFERROR(VLOOKUP(Таблица1[[#This Row],[Order ID]],Таблица4[],2,FALSE),"")</f>
        <v/>
      </c>
      <c r="X7255" s="19">
        <f>NOT(IFERROR(VLOOKUP(Таблица1[[#This Row],[Order ID]],Таблица4[],2,FALSE),0))*1</f>
        <v>1</v>
      </c>
      <c r="Y7255" s="19">
        <f>IF(SUMPRODUCT(($F$2:$F7255=F7255)*1)&gt;1,0,1)</f>
        <v>0</v>
      </c>
    </row>
    <row r="7256" spans="1:25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9" t="str">
        <f>VLOOKUP(Таблица1[[#This Row],[Region]],Таблица5[],2,FALSE)</f>
        <v>Kelly Williams</v>
      </c>
      <c r="W7256" s="19" t="str">
        <f>IFERROR(VLOOKUP(Таблица1[[#This Row],[Order ID]],Таблица4[],2,FALSE),"")</f>
        <v/>
      </c>
      <c r="X7256" s="19">
        <f>NOT(IFERROR(VLOOKUP(Таблица1[[#This Row],[Order ID]],Таблица4[],2,FALSE),0))*1</f>
        <v>1</v>
      </c>
      <c r="Y7256" s="19">
        <f>IF(SUMPRODUCT(($F$2:$F7256=F7256)*1)&gt;1,0,1)</f>
        <v>0</v>
      </c>
    </row>
    <row r="7257" spans="1:25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9" t="str">
        <f>VLOOKUP(Таблица1[[#This Row],[Region]],Таблица5[],2,FALSE)</f>
        <v>Kelly Williams</v>
      </c>
      <c r="W7257" s="19" t="str">
        <f>IFERROR(VLOOKUP(Таблица1[[#This Row],[Order ID]],Таблица4[],2,FALSE),"")</f>
        <v/>
      </c>
      <c r="X7257" s="19">
        <f>NOT(IFERROR(VLOOKUP(Таблица1[[#This Row],[Order ID]],Таблица4[],2,FALSE),0))*1</f>
        <v>1</v>
      </c>
      <c r="Y7257" s="19">
        <f>IF(SUMPRODUCT(($F$2:$F7257=F7257)*1)&gt;1,0,1)</f>
        <v>0</v>
      </c>
    </row>
    <row r="7258" spans="1:25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9" t="str">
        <f>VLOOKUP(Таблица1[[#This Row],[Region]],Таблица5[],2,FALSE)</f>
        <v>Kelly Williams</v>
      </c>
      <c r="W7258" s="19" t="str">
        <f>IFERROR(VLOOKUP(Таблица1[[#This Row],[Order ID]],Таблица4[],2,FALSE),"")</f>
        <v/>
      </c>
      <c r="X7258" s="19">
        <f>NOT(IFERROR(VLOOKUP(Таблица1[[#This Row],[Order ID]],Таблица4[],2,FALSE),0))*1</f>
        <v>1</v>
      </c>
      <c r="Y7258" s="19">
        <f>IF(SUMPRODUCT(($F$2:$F7258=F7258)*1)&gt;1,0,1)</f>
        <v>0</v>
      </c>
    </row>
    <row r="7259" spans="1:25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9" t="str">
        <f>VLOOKUP(Таблица1[[#This Row],[Region]],Таблица5[],2,FALSE)</f>
        <v>Kelly Williams</v>
      </c>
      <c r="W7259" s="19" t="str">
        <f>IFERROR(VLOOKUP(Таблица1[[#This Row],[Order ID]],Таблица4[],2,FALSE),"")</f>
        <v/>
      </c>
      <c r="X7259" s="19">
        <f>NOT(IFERROR(VLOOKUP(Таблица1[[#This Row],[Order ID]],Таблица4[],2,FALSE),0))*1</f>
        <v>1</v>
      </c>
      <c r="Y7259" s="19">
        <f>IF(SUMPRODUCT(($F$2:$F7259=F7259)*1)&gt;1,0,1)</f>
        <v>0</v>
      </c>
    </row>
    <row r="7260" spans="1:25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9" t="str">
        <f>VLOOKUP(Таблица1[[#This Row],[Region]],Таблица5[],2,FALSE)</f>
        <v>Kelly Williams</v>
      </c>
      <c r="W7260" s="19" t="str">
        <f>IFERROR(VLOOKUP(Таблица1[[#This Row],[Order ID]],Таблица4[],2,FALSE),"")</f>
        <v/>
      </c>
      <c r="X7260" s="19">
        <f>NOT(IFERROR(VLOOKUP(Таблица1[[#This Row],[Order ID]],Таблица4[],2,FALSE),0))*1</f>
        <v>1</v>
      </c>
      <c r="Y7260" s="19">
        <f>IF(SUMPRODUCT(($F$2:$F7260=F7260)*1)&gt;1,0,1)</f>
        <v>0</v>
      </c>
    </row>
    <row r="7261" spans="1:25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9" t="str">
        <f>VLOOKUP(Таблица1[[#This Row],[Region]],Таблица5[],2,FALSE)</f>
        <v>Kelly Williams</v>
      </c>
      <c r="W7261" s="19" t="str">
        <f>IFERROR(VLOOKUP(Таблица1[[#This Row],[Order ID]],Таблица4[],2,FALSE),"")</f>
        <v/>
      </c>
      <c r="X7261" s="19">
        <f>NOT(IFERROR(VLOOKUP(Таблица1[[#This Row],[Order ID]],Таблица4[],2,FALSE),0))*1</f>
        <v>1</v>
      </c>
      <c r="Y7261" s="19">
        <f>IF(SUMPRODUCT(($F$2:$F7261=F7261)*1)&gt;1,0,1)</f>
        <v>0</v>
      </c>
    </row>
    <row r="7262" spans="1:25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9" t="str">
        <f>VLOOKUP(Таблица1[[#This Row],[Region]],Таблица5[],2,FALSE)</f>
        <v>Kelly Williams</v>
      </c>
      <c r="W7262" s="19" t="str">
        <f>IFERROR(VLOOKUP(Таблица1[[#This Row],[Order ID]],Таблица4[],2,FALSE),"")</f>
        <v/>
      </c>
      <c r="X7262" s="19">
        <f>NOT(IFERROR(VLOOKUP(Таблица1[[#This Row],[Order ID]],Таблица4[],2,FALSE),0))*1</f>
        <v>1</v>
      </c>
      <c r="Y7262" s="19">
        <f>IF(SUMPRODUCT(($F$2:$F7262=F7262)*1)&gt;1,0,1)</f>
        <v>0</v>
      </c>
    </row>
    <row r="7263" spans="1:25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9" t="str">
        <f>VLOOKUP(Таблица1[[#This Row],[Region]],Таблица5[],2,FALSE)</f>
        <v>Anna Andreadi</v>
      </c>
      <c r="W7263" s="19" t="str">
        <f>IFERROR(VLOOKUP(Таблица1[[#This Row],[Order ID]],Таблица4[],2,FALSE),"")</f>
        <v/>
      </c>
      <c r="X7263" s="19">
        <f>NOT(IFERROR(VLOOKUP(Таблица1[[#This Row],[Order ID]],Таблица4[],2,FALSE),0))*1</f>
        <v>1</v>
      </c>
      <c r="Y7263" s="19">
        <f>IF(SUMPRODUCT(($F$2:$F7263=F7263)*1)&gt;1,0,1)</f>
        <v>0</v>
      </c>
    </row>
    <row r="7264" spans="1:25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9" t="str">
        <f>VLOOKUP(Таблица1[[#This Row],[Region]],Таблица5[],2,FALSE)</f>
        <v>Chuck Magee</v>
      </c>
      <c r="W7264" s="19" t="str">
        <f>IFERROR(VLOOKUP(Таблица1[[#This Row],[Order ID]],Таблица4[],2,FALSE),"")</f>
        <v/>
      </c>
      <c r="X7264" s="19">
        <f>NOT(IFERROR(VLOOKUP(Таблица1[[#This Row],[Order ID]],Таблица4[],2,FALSE),0))*1</f>
        <v>1</v>
      </c>
      <c r="Y7264" s="19">
        <f>IF(SUMPRODUCT(($F$2:$F7264=F7264)*1)&gt;1,0,1)</f>
        <v>0</v>
      </c>
    </row>
    <row r="7265" spans="1:25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9" t="str">
        <f>VLOOKUP(Таблица1[[#This Row],[Region]],Таблица5[],2,FALSE)</f>
        <v>Chuck Magee</v>
      </c>
      <c r="W7265" s="19" t="str">
        <f>IFERROR(VLOOKUP(Таблица1[[#This Row],[Order ID]],Таблица4[],2,FALSE),"")</f>
        <v/>
      </c>
      <c r="X7265" s="19">
        <f>NOT(IFERROR(VLOOKUP(Таблица1[[#This Row],[Order ID]],Таблица4[],2,FALSE),0))*1</f>
        <v>1</v>
      </c>
      <c r="Y7265" s="19">
        <f>IF(SUMPRODUCT(($F$2:$F7265=F7265)*1)&gt;1,0,1)</f>
        <v>0</v>
      </c>
    </row>
    <row r="7266" spans="1:25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9" t="str">
        <f>VLOOKUP(Таблица1[[#This Row],[Region]],Таблица5[],2,FALSE)</f>
        <v>Cassandra Brandow</v>
      </c>
      <c r="W7266" s="19" t="str">
        <f>IFERROR(VLOOKUP(Таблица1[[#This Row],[Order ID]],Таблица4[],2,FALSE),"")</f>
        <v/>
      </c>
      <c r="X7266" s="19">
        <f>NOT(IFERROR(VLOOKUP(Таблица1[[#This Row],[Order ID]],Таблица4[],2,FALSE),0))*1</f>
        <v>1</v>
      </c>
      <c r="Y7266" s="19">
        <f>IF(SUMPRODUCT(($F$2:$F7266=F7266)*1)&gt;1,0,1)</f>
        <v>0</v>
      </c>
    </row>
    <row r="7267" spans="1:25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9" t="str">
        <f>VLOOKUP(Таблица1[[#This Row],[Region]],Таблица5[],2,FALSE)</f>
        <v>Kelly Williams</v>
      </c>
      <c r="W7267" s="19" t="str">
        <f>IFERROR(VLOOKUP(Таблица1[[#This Row],[Order ID]],Таблица4[],2,FALSE),"")</f>
        <v/>
      </c>
      <c r="X7267" s="19">
        <f>NOT(IFERROR(VLOOKUP(Таблица1[[#This Row],[Order ID]],Таблица4[],2,FALSE),0))*1</f>
        <v>1</v>
      </c>
      <c r="Y7267" s="19">
        <f>IF(SUMPRODUCT(($F$2:$F7267=F7267)*1)&gt;1,0,1)</f>
        <v>0</v>
      </c>
    </row>
    <row r="7268" spans="1:25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9" t="str">
        <f>VLOOKUP(Таблица1[[#This Row],[Region]],Таблица5[],2,FALSE)</f>
        <v>Cassandra Brandow</v>
      </c>
      <c r="W7268" s="19" t="str">
        <f>IFERROR(VLOOKUP(Таблица1[[#This Row],[Order ID]],Таблица4[],2,FALSE),"")</f>
        <v/>
      </c>
      <c r="X7268" s="19">
        <f>NOT(IFERROR(VLOOKUP(Таблица1[[#This Row],[Order ID]],Таблица4[],2,FALSE),0))*1</f>
        <v>1</v>
      </c>
      <c r="Y7268" s="19">
        <f>IF(SUMPRODUCT(($F$2:$F7268=F7268)*1)&gt;1,0,1)</f>
        <v>0</v>
      </c>
    </row>
    <row r="7269" spans="1:25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9" t="str">
        <f>VLOOKUP(Таблица1[[#This Row],[Region]],Таблица5[],2,FALSE)</f>
        <v>Cassandra Brandow</v>
      </c>
      <c r="W7269" s="19" t="str">
        <f>IFERROR(VLOOKUP(Таблица1[[#This Row],[Order ID]],Таблица4[],2,FALSE),"")</f>
        <v/>
      </c>
      <c r="X7269" s="19">
        <f>NOT(IFERROR(VLOOKUP(Таблица1[[#This Row],[Order ID]],Таблица4[],2,FALSE),0))*1</f>
        <v>1</v>
      </c>
      <c r="Y7269" s="19">
        <f>IF(SUMPRODUCT(($F$2:$F7269=F7269)*1)&gt;1,0,1)</f>
        <v>0</v>
      </c>
    </row>
    <row r="7270" spans="1:25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9" t="str">
        <f>VLOOKUP(Таблица1[[#This Row],[Region]],Таблица5[],2,FALSE)</f>
        <v>Cassandra Brandow</v>
      </c>
      <c r="W7270" s="19">
        <f>IFERROR(VLOOKUP(Таблица1[[#This Row],[Order ID]],Таблица4[],2,FALSE),"")</f>
        <v>1</v>
      </c>
      <c r="X7270" s="19">
        <f>NOT(IFERROR(VLOOKUP(Таблица1[[#This Row],[Order ID]],Таблица4[],2,FALSE),0))*1</f>
        <v>0</v>
      </c>
      <c r="Y7270" s="19">
        <f>IF(SUMPRODUCT(($F$2:$F7270=F7270)*1)&gt;1,0,1)</f>
        <v>0</v>
      </c>
    </row>
    <row r="7271" spans="1:25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9" t="str">
        <f>VLOOKUP(Таблица1[[#This Row],[Region]],Таблица5[],2,FALSE)</f>
        <v>Cassandra Brandow</v>
      </c>
      <c r="W7271" s="19">
        <f>IFERROR(VLOOKUP(Таблица1[[#This Row],[Order ID]],Таблица4[],2,FALSE),"")</f>
        <v>1</v>
      </c>
      <c r="X7271" s="19">
        <f>NOT(IFERROR(VLOOKUP(Таблица1[[#This Row],[Order ID]],Таблица4[],2,FALSE),0))*1</f>
        <v>0</v>
      </c>
      <c r="Y7271" s="19">
        <f>IF(SUMPRODUCT(($F$2:$F7271=F7271)*1)&gt;1,0,1)</f>
        <v>0</v>
      </c>
    </row>
    <row r="7272" spans="1:25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9" t="str">
        <f>VLOOKUP(Таблица1[[#This Row],[Region]],Таблица5[],2,FALSE)</f>
        <v>Anna Andreadi</v>
      </c>
      <c r="W7272" s="19" t="str">
        <f>IFERROR(VLOOKUP(Таблица1[[#This Row],[Order ID]],Таблица4[],2,FALSE),"")</f>
        <v/>
      </c>
      <c r="X7272" s="19">
        <f>NOT(IFERROR(VLOOKUP(Таблица1[[#This Row],[Order ID]],Таблица4[],2,FALSE),0))*1</f>
        <v>1</v>
      </c>
      <c r="Y7272" s="19">
        <f>IF(SUMPRODUCT(($F$2:$F7272=F7272)*1)&gt;1,0,1)</f>
        <v>0</v>
      </c>
    </row>
    <row r="7273" spans="1:25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9" t="str">
        <f>VLOOKUP(Таблица1[[#This Row],[Region]],Таблица5[],2,FALSE)</f>
        <v>Anna Andreadi</v>
      </c>
      <c r="W7273" s="19" t="str">
        <f>IFERROR(VLOOKUP(Таблица1[[#This Row],[Order ID]],Таблица4[],2,FALSE),"")</f>
        <v/>
      </c>
      <c r="X7273" s="19">
        <f>NOT(IFERROR(VLOOKUP(Таблица1[[#This Row],[Order ID]],Таблица4[],2,FALSE),0))*1</f>
        <v>1</v>
      </c>
      <c r="Y7273" s="19">
        <f>IF(SUMPRODUCT(($F$2:$F7273=F7273)*1)&gt;1,0,1)</f>
        <v>0</v>
      </c>
    </row>
    <row r="7274" spans="1:25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9" t="str">
        <f>VLOOKUP(Таблица1[[#This Row],[Region]],Таблица5[],2,FALSE)</f>
        <v>Cassandra Brandow</v>
      </c>
      <c r="W7274" s="19" t="str">
        <f>IFERROR(VLOOKUP(Таблица1[[#This Row],[Order ID]],Таблица4[],2,FALSE),"")</f>
        <v/>
      </c>
      <c r="X7274" s="19">
        <f>NOT(IFERROR(VLOOKUP(Таблица1[[#This Row],[Order ID]],Таблица4[],2,FALSE),0))*1</f>
        <v>1</v>
      </c>
      <c r="Y7274" s="19">
        <f>IF(SUMPRODUCT(($F$2:$F7274=F7274)*1)&gt;1,0,1)</f>
        <v>0</v>
      </c>
    </row>
    <row r="7275" spans="1:25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9" t="str">
        <f>VLOOKUP(Таблица1[[#This Row],[Region]],Таблица5[],2,FALSE)</f>
        <v>Cassandra Brandow</v>
      </c>
      <c r="W7275" s="19" t="str">
        <f>IFERROR(VLOOKUP(Таблица1[[#This Row],[Order ID]],Таблица4[],2,FALSE),"")</f>
        <v/>
      </c>
      <c r="X7275" s="19">
        <f>NOT(IFERROR(VLOOKUP(Таблица1[[#This Row],[Order ID]],Таблица4[],2,FALSE),0))*1</f>
        <v>1</v>
      </c>
      <c r="Y7275" s="19">
        <f>IF(SUMPRODUCT(($F$2:$F7275=F7275)*1)&gt;1,0,1)</f>
        <v>0</v>
      </c>
    </row>
    <row r="7276" spans="1:25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9" t="str">
        <f>VLOOKUP(Таблица1[[#This Row],[Region]],Таблица5[],2,FALSE)</f>
        <v>Anna Andreadi</v>
      </c>
      <c r="W7276" s="19" t="str">
        <f>IFERROR(VLOOKUP(Таблица1[[#This Row],[Order ID]],Таблица4[],2,FALSE),"")</f>
        <v/>
      </c>
      <c r="X7276" s="19">
        <f>NOT(IFERROR(VLOOKUP(Таблица1[[#This Row],[Order ID]],Таблица4[],2,FALSE),0))*1</f>
        <v>1</v>
      </c>
      <c r="Y7276" s="19">
        <f>IF(SUMPRODUCT(($F$2:$F7276=F7276)*1)&gt;1,0,1)</f>
        <v>0</v>
      </c>
    </row>
    <row r="7277" spans="1:25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9" t="str">
        <f>VLOOKUP(Таблица1[[#This Row],[Region]],Таблица5[],2,FALSE)</f>
        <v>Anna Andreadi</v>
      </c>
      <c r="W7277" s="19" t="str">
        <f>IFERROR(VLOOKUP(Таблица1[[#This Row],[Order ID]],Таблица4[],2,FALSE),"")</f>
        <v/>
      </c>
      <c r="X7277" s="19">
        <f>NOT(IFERROR(VLOOKUP(Таблица1[[#This Row],[Order ID]],Таблица4[],2,FALSE),0))*1</f>
        <v>1</v>
      </c>
      <c r="Y7277" s="19">
        <f>IF(SUMPRODUCT(($F$2:$F7277=F7277)*1)&gt;1,0,1)</f>
        <v>0</v>
      </c>
    </row>
    <row r="7278" spans="1:25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9" t="str">
        <f>VLOOKUP(Таблица1[[#This Row],[Region]],Таблица5[],2,FALSE)</f>
        <v>Cassandra Brandow</v>
      </c>
      <c r="W7278" s="19" t="str">
        <f>IFERROR(VLOOKUP(Таблица1[[#This Row],[Order ID]],Таблица4[],2,FALSE),"")</f>
        <v/>
      </c>
      <c r="X7278" s="19">
        <f>NOT(IFERROR(VLOOKUP(Таблица1[[#This Row],[Order ID]],Таблица4[],2,FALSE),0))*1</f>
        <v>1</v>
      </c>
      <c r="Y7278" s="19">
        <f>IF(SUMPRODUCT(($F$2:$F7278=F7278)*1)&gt;1,0,1)</f>
        <v>0</v>
      </c>
    </row>
    <row r="7279" spans="1:25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9" t="str">
        <f>VLOOKUP(Таблица1[[#This Row],[Region]],Таблица5[],2,FALSE)</f>
        <v>Anna Andreadi</v>
      </c>
      <c r="W7279" s="19" t="str">
        <f>IFERROR(VLOOKUP(Таблица1[[#This Row],[Order ID]],Таблица4[],2,FALSE),"")</f>
        <v/>
      </c>
      <c r="X7279" s="19">
        <f>NOT(IFERROR(VLOOKUP(Таблица1[[#This Row],[Order ID]],Таблица4[],2,FALSE),0))*1</f>
        <v>1</v>
      </c>
      <c r="Y7279" s="19">
        <f>IF(SUMPRODUCT(($F$2:$F7279=F7279)*1)&gt;1,0,1)</f>
        <v>0</v>
      </c>
    </row>
    <row r="7280" spans="1:25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9" t="str">
        <f>VLOOKUP(Таблица1[[#This Row],[Region]],Таблица5[],2,FALSE)</f>
        <v>Anna Andreadi</v>
      </c>
      <c r="W7280" s="19" t="str">
        <f>IFERROR(VLOOKUP(Таблица1[[#This Row],[Order ID]],Таблица4[],2,FALSE),"")</f>
        <v/>
      </c>
      <c r="X7280" s="19">
        <f>NOT(IFERROR(VLOOKUP(Таблица1[[#This Row],[Order ID]],Таблица4[],2,FALSE),0))*1</f>
        <v>1</v>
      </c>
      <c r="Y7280" s="19">
        <f>IF(SUMPRODUCT(($F$2:$F7280=F7280)*1)&gt;1,0,1)</f>
        <v>0</v>
      </c>
    </row>
    <row r="7281" spans="1:25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9" t="str">
        <f>VLOOKUP(Таблица1[[#This Row],[Region]],Таблица5[],2,FALSE)</f>
        <v>Anna Andreadi</v>
      </c>
      <c r="W7281" s="19" t="str">
        <f>IFERROR(VLOOKUP(Таблица1[[#This Row],[Order ID]],Таблица4[],2,FALSE),"")</f>
        <v/>
      </c>
      <c r="X7281" s="19">
        <f>NOT(IFERROR(VLOOKUP(Таблица1[[#This Row],[Order ID]],Таблица4[],2,FALSE),0))*1</f>
        <v>1</v>
      </c>
      <c r="Y7281" s="19">
        <f>IF(SUMPRODUCT(($F$2:$F7281=F7281)*1)&gt;1,0,1)</f>
        <v>0</v>
      </c>
    </row>
    <row r="7282" spans="1:25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9" t="str">
        <f>VLOOKUP(Таблица1[[#This Row],[Region]],Таблица5[],2,FALSE)</f>
        <v>Chuck Magee</v>
      </c>
      <c r="W7282" s="19" t="str">
        <f>IFERROR(VLOOKUP(Таблица1[[#This Row],[Order ID]],Таблица4[],2,FALSE),"")</f>
        <v/>
      </c>
      <c r="X7282" s="19">
        <f>NOT(IFERROR(VLOOKUP(Таблица1[[#This Row],[Order ID]],Таблица4[],2,FALSE),0))*1</f>
        <v>1</v>
      </c>
      <c r="Y7282" s="19">
        <f>IF(SUMPRODUCT(($F$2:$F7282=F7282)*1)&gt;1,0,1)</f>
        <v>0</v>
      </c>
    </row>
    <row r="7283" spans="1:25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9" t="str">
        <f>VLOOKUP(Таблица1[[#This Row],[Region]],Таблица5[],2,FALSE)</f>
        <v>Anna Andreadi</v>
      </c>
      <c r="W7283" s="19" t="str">
        <f>IFERROR(VLOOKUP(Таблица1[[#This Row],[Order ID]],Таблица4[],2,FALSE),"")</f>
        <v/>
      </c>
      <c r="X7283" s="19">
        <f>NOT(IFERROR(VLOOKUP(Таблица1[[#This Row],[Order ID]],Таблица4[],2,FALSE),0))*1</f>
        <v>1</v>
      </c>
      <c r="Y7283" s="19">
        <f>IF(SUMPRODUCT(($F$2:$F7283=F7283)*1)&gt;1,0,1)</f>
        <v>0</v>
      </c>
    </row>
    <row r="7284" spans="1:25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9" t="str">
        <f>VLOOKUP(Таблица1[[#This Row],[Region]],Таблица5[],2,FALSE)</f>
        <v>Kelly Williams</v>
      </c>
      <c r="W7284" s="19" t="str">
        <f>IFERROR(VLOOKUP(Таблица1[[#This Row],[Order ID]],Таблица4[],2,FALSE),"")</f>
        <v/>
      </c>
      <c r="X7284" s="19">
        <f>NOT(IFERROR(VLOOKUP(Таблица1[[#This Row],[Order ID]],Таблица4[],2,FALSE),0))*1</f>
        <v>1</v>
      </c>
      <c r="Y7284" s="19">
        <f>IF(SUMPRODUCT(($F$2:$F7284=F7284)*1)&gt;1,0,1)</f>
        <v>0</v>
      </c>
    </row>
    <row r="7285" spans="1:25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9" t="str">
        <f>VLOOKUP(Таблица1[[#This Row],[Region]],Таблица5[],2,FALSE)</f>
        <v>Chuck Magee</v>
      </c>
      <c r="W7285" s="19" t="str">
        <f>IFERROR(VLOOKUP(Таблица1[[#This Row],[Order ID]],Таблица4[],2,FALSE),"")</f>
        <v/>
      </c>
      <c r="X7285" s="19">
        <f>NOT(IFERROR(VLOOKUP(Таблица1[[#This Row],[Order ID]],Таблица4[],2,FALSE),0))*1</f>
        <v>1</v>
      </c>
      <c r="Y7285" s="19">
        <f>IF(SUMPRODUCT(($F$2:$F7285=F7285)*1)&gt;1,0,1)</f>
        <v>0</v>
      </c>
    </row>
    <row r="7286" spans="1:25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9" t="str">
        <f>VLOOKUP(Таблица1[[#This Row],[Region]],Таблица5[],2,FALSE)</f>
        <v>Chuck Magee</v>
      </c>
      <c r="W7286" s="19" t="str">
        <f>IFERROR(VLOOKUP(Таблица1[[#This Row],[Order ID]],Таблица4[],2,FALSE),"")</f>
        <v/>
      </c>
      <c r="X7286" s="19">
        <f>NOT(IFERROR(VLOOKUP(Таблица1[[#This Row],[Order ID]],Таблица4[],2,FALSE),0))*1</f>
        <v>1</v>
      </c>
      <c r="Y7286" s="19">
        <f>IF(SUMPRODUCT(($F$2:$F7286=F7286)*1)&gt;1,0,1)</f>
        <v>0</v>
      </c>
    </row>
    <row r="7287" spans="1:25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9" t="str">
        <f>VLOOKUP(Таблица1[[#This Row],[Region]],Таблица5[],2,FALSE)</f>
        <v>Anna Andreadi</v>
      </c>
      <c r="W7287" s="19" t="str">
        <f>IFERROR(VLOOKUP(Таблица1[[#This Row],[Order ID]],Таблица4[],2,FALSE),"")</f>
        <v/>
      </c>
      <c r="X7287" s="19">
        <f>NOT(IFERROR(VLOOKUP(Таблица1[[#This Row],[Order ID]],Таблица4[],2,FALSE),0))*1</f>
        <v>1</v>
      </c>
      <c r="Y7287" s="19">
        <f>IF(SUMPRODUCT(($F$2:$F7287=F7287)*1)&gt;1,0,1)</f>
        <v>0</v>
      </c>
    </row>
    <row r="7288" spans="1:25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9" t="str">
        <f>VLOOKUP(Таблица1[[#This Row],[Region]],Таблица5[],2,FALSE)</f>
        <v>Kelly Williams</v>
      </c>
      <c r="W7288" s="19" t="str">
        <f>IFERROR(VLOOKUP(Таблица1[[#This Row],[Order ID]],Таблица4[],2,FALSE),"")</f>
        <v/>
      </c>
      <c r="X7288" s="19">
        <f>NOT(IFERROR(VLOOKUP(Таблица1[[#This Row],[Order ID]],Таблица4[],2,FALSE),0))*1</f>
        <v>1</v>
      </c>
      <c r="Y7288" s="19">
        <f>IF(SUMPRODUCT(($F$2:$F7288=F7288)*1)&gt;1,0,1)</f>
        <v>0</v>
      </c>
    </row>
    <row r="7289" spans="1:25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9" t="str">
        <f>VLOOKUP(Таблица1[[#This Row],[Region]],Таблица5[],2,FALSE)</f>
        <v>Kelly Williams</v>
      </c>
      <c r="W7289" s="19" t="str">
        <f>IFERROR(VLOOKUP(Таблица1[[#This Row],[Order ID]],Таблица4[],2,FALSE),"")</f>
        <v/>
      </c>
      <c r="X7289" s="19">
        <f>NOT(IFERROR(VLOOKUP(Таблица1[[#This Row],[Order ID]],Таблица4[],2,FALSE),0))*1</f>
        <v>1</v>
      </c>
      <c r="Y7289" s="19">
        <f>IF(SUMPRODUCT(($F$2:$F7289=F7289)*1)&gt;1,0,1)</f>
        <v>0</v>
      </c>
    </row>
    <row r="7290" spans="1:25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9" t="str">
        <f>VLOOKUP(Таблица1[[#This Row],[Region]],Таблица5[],2,FALSE)</f>
        <v>Kelly Williams</v>
      </c>
      <c r="W7290" s="19" t="str">
        <f>IFERROR(VLOOKUP(Таблица1[[#This Row],[Order ID]],Таблица4[],2,FALSE),"")</f>
        <v/>
      </c>
      <c r="X7290" s="19">
        <f>NOT(IFERROR(VLOOKUP(Таблица1[[#This Row],[Order ID]],Таблица4[],2,FALSE),0))*1</f>
        <v>1</v>
      </c>
      <c r="Y7290" s="19">
        <f>IF(SUMPRODUCT(($F$2:$F7290=F7290)*1)&gt;1,0,1)</f>
        <v>0</v>
      </c>
    </row>
    <row r="7291" spans="1:25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9" t="str">
        <f>VLOOKUP(Таблица1[[#This Row],[Region]],Таблица5[],2,FALSE)</f>
        <v>Anna Andreadi</v>
      </c>
      <c r="W7291" s="19" t="str">
        <f>IFERROR(VLOOKUP(Таблица1[[#This Row],[Order ID]],Таблица4[],2,FALSE),"")</f>
        <v/>
      </c>
      <c r="X7291" s="19">
        <f>NOT(IFERROR(VLOOKUP(Таблица1[[#This Row],[Order ID]],Таблица4[],2,FALSE),0))*1</f>
        <v>1</v>
      </c>
      <c r="Y7291" s="19">
        <f>IF(SUMPRODUCT(($F$2:$F7291=F7291)*1)&gt;1,0,1)</f>
        <v>0</v>
      </c>
    </row>
    <row r="7292" spans="1:25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9" t="str">
        <f>VLOOKUP(Таблица1[[#This Row],[Region]],Таблица5[],2,FALSE)</f>
        <v>Anna Andreadi</v>
      </c>
      <c r="W7292" s="19" t="str">
        <f>IFERROR(VLOOKUP(Таблица1[[#This Row],[Order ID]],Таблица4[],2,FALSE),"")</f>
        <v/>
      </c>
      <c r="X7292" s="19">
        <f>NOT(IFERROR(VLOOKUP(Таблица1[[#This Row],[Order ID]],Таблица4[],2,FALSE),0))*1</f>
        <v>1</v>
      </c>
      <c r="Y7292" s="19">
        <f>IF(SUMPRODUCT(($F$2:$F7292=F7292)*1)&gt;1,0,1)</f>
        <v>0</v>
      </c>
    </row>
    <row r="7293" spans="1:25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9" t="str">
        <f>VLOOKUP(Таблица1[[#This Row],[Region]],Таблица5[],2,FALSE)</f>
        <v>Anna Andreadi</v>
      </c>
      <c r="W7293" s="19" t="str">
        <f>IFERROR(VLOOKUP(Таблица1[[#This Row],[Order ID]],Таблица4[],2,FALSE),"")</f>
        <v/>
      </c>
      <c r="X7293" s="19">
        <f>NOT(IFERROR(VLOOKUP(Таблица1[[#This Row],[Order ID]],Таблица4[],2,FALSE),0))*1</f>
        <v>1</v>
      </c>
      <c r="Y7293" s="19">
        <f>IF(SUMPRODUCT(($F$2:$F7293=F7293)*1)&gt;1,0,1)</f>
        <v>0</v>
      </c>
    </row>
    <row r="7294" spans="1:25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9" t="str">
        <f>VLOOKUP(Таблица1[[#This Row],[Region]],Таблица5[],2,FALSE)</f>
        <v>Cassandra Brandow</v>
      </c>
      <c r="W7294" s="19" t="str">
        <f>IFERROR(VLOOKUP(Таблица1[[#This Row],[Order ID]],Таблица4[],2,FALSE),"")</f>
        <v/>
      </c>
      <c r="X7294" s="19">
        <f>NOT(IFERROR(VLOOKUP(Таблица1[[#This Row],[Order ID]],Таблица4[],2,FALSE),0))*1</f>
        <v>1</v>
      </c>
      <c r="Y7294" s="19">
        <f>IF(SUMPRODUCT(($F$2:$F7294=F7294)*1)&gt;1,0,1)</f>
        <v>0</v>
      </c>
    </row>
    <row r="7295" spans="1:25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9" t="str">
        <f>VLOOKUP(Таблица1[[#This Row],[Region]],Таблица5[],2,FALSE)</f>
        <v>Anna Andreadi</v>
      </c>
      <c r="W7295" s="19" t="str">
        <f>IFERROR(VLOOKUP(Таблица1[[#This Row],[Order ID]],Таблица4[],2,FALSE),"")</f>
        <v/>
      </c>
      <c r="X7295" s="19">
        <f>NOT(IFERROR(VLOOKUP(Таблица1[[#This Row],[Order ID]],Таблица4[],2,FALSE),0))*1</f>
        <v>1</v>
      </c>
      <c r="Y7295" s="19">
        <f>IF(SUMPRODUCT(($F$2:$F7295=F7295)*1)&gt;1,0,1)</f>
        <v>0</v>
      </c>
    </row>
    <row r="7296" spans="1:25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9" t="str">
        <f>VLOOKUP(Таблица1[[#This Row],[Region]],Таблица5[],2,FALSE)</f>
        <v>Anna Andreadi</v>
      </c>
      <c r="W7296" s="19" t="str">
        <f>IFERROR(VLOOKUP(Таблица1[[#This Row],[Order ID]],Таблица4[],2,FALSE),"")</f>
        <v/>
      </c>
      <c r="X7296" s="19">
        <f>NOT(IFERROR(VLOOKUP(Таблица1[[#This Row],[Order ID]],Таблица4[],2,FALSE),0))*1</f>
        <v>1</v>
      </c>
      <c r="Y7296" s="19">
        <f>IF(SUMPRODUCT(($F$2:$F7296=F7296)*1)&gt;1,0,1)</f>
        <v>0</v>
      </c>
    </row>
    <row r="7297" spans="1:25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9" t="str">
        <f>VLOOKUP(Таблица1[[#This Row],[Region]],Таблица5[],2,FALSE)</f>
        <v>Kelly Williams</v>
      </c>
      <c r="W7297" s="19" t="str">
        <f>IFERROR(VLOOKUP(Таблица1[[#This Row],[Order ID]],Таблица4[],2,FALSE),"")</f>
        <v/>
      </c>
      <c r="X7297" s="19">
        <f>NOT(IFERROR(VLOOKUP(Таблица1[[#This Row],[Order ID]],Таблица4[],2,FALSE),0))*1</f>
        <v>1</v>
      </c>
      <c r="Y7297" s="19">
        <f>IF(SUMPRODUCT(($F$2:$F7297=F7297)*1)&gt;1,0,1)</f>
        <v>0</v>
      </c>
    </row>
    <row r="7298" spans="1:25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9" t="str">
        <f>VLOOKUP(Таблица1[[#This Row],[Region]],Таблица5[],2,FALSE)</f>
        <v>Kelly Williams</v>
      </c>
      <c r="W7298" s="19" t="str">
        <f>IFERROR(VLOOKUP(Таблица1[[#This Row],[Order ID]],Таблица4[],2,FALSE),"")</f>
        <v/>
      </c>
      <c r="X7298" s="19">
        <f>NOT(IFERROR(VLOOKUP(Таблица1[[#This Row],[Order ID]],Таблица4[],2,FALSE),0))*1</f>
        <v>1</v>
      </c>
      <c r="Y7298" s="19">
        <f>IF(SUMPRODUCT(($F$2:$F7298=F7298)*1)&gt;1,0,1)</f>
        <v>0</v>
      </c>
    </row>
    <row r="7299" spans="1:25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9" t="str">
        <f>VLOOKUP(Таблица1[[#This Row],[Region]],Таблица5[],2,FALSE)</f>
        <v>Chuck Magee</v>
      </c>
      <c r="W7299" s="19" t="str">
        <f>IFERROR(VLOOKUP(Таблица1[[#This Row],[Order ID]],Таблица4[],2,FALSE),"")</f>
        <v/>
      </c>
      <c r="X7299" s="19">
        <f>NOT(IFERROR(VLOOKUP(Таблица1[[#This Row],[Order ID]],Таблица4[],2,FALSE),0))*1</f>
        <v>1</v>
      </c>
      <c r="Y7299" s="19">
        <f>IF(SUMPRODUCT(($F$2:$F7299=F7299)*1)&gt;1,0,1)</f>
        <v>0</v>
      </c>
    </row>
    <row r="7300" spans="1:25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9" t="str">
        <f>VLOOKUP(Таблица1[[#This Row],[Region]],Таблица5[],2,FALSE)</f>
        <v>Kelly Williams</v>
      </c>
      <c r="W7300" s="19" t="str">
        <f>IFERROR(VLOOKUP(Таблица1[[#This Row],[Order ID]],Таблица4[],2,FALSE),"")</f>
        <v/>
      </c>
      <c r="X7300" s="19">
        <f>NOT(IFERROR(VLOOKUP(Таблица1[[#This Row],[Order ID]],Таблица4[],2,FALSE),0))*1</f>
        <v>1</v>
      </c>
      <c r="Y7300" s="19">
        <f>IF(SUMPRODUCT(($F$2:$F7300=F7300)*1)&gt;1,0,1)</f>
        <v>0</v>
      </c>
    </row>
    <row r="7301" spans="1:25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9" t="str">
        <f>VLOOKUP(Таблица1[[#This Row],[Region]],Таблица5[],2,FALSE)</f>
        <v>Kelly Williams</v>
      </c>
      <c r="W7301" s="19" t="str">
        <f>IFERROR(VLOOKUP(Таблица1[[#This Row],[Order ID]],Таблица4[],2,FALSE),"")</f>
        <v/>
      </c>
      <c r="X7301" s="19">
        <f>NOT(IFERROR(VLOOKUP(Таблица1[[#This Row],[Order ID]],Таблица4[],2,FALSE),0))*1</f>
        <v>1</v>
      </c>
      <c r="Y7301" s="19">
        <f>IF(SUMPRODUCT(($F$2:$F7301=F7301)*1)&gt;1,0,1)</f>
        <v>0</v>
      </c>
    </row>
    <row r="7302" spans="1:25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9" t="str">
        <f>VLOOKUP(Таблица1[[#This Row],[Region]],Таблица5[],2,FALSE)</f>
        <v>Kelly Williams</v>
      </c>
      <c r="W7302" s="19" t="str">
        <f>IFERROR(VLOOKUP(Таблица1[[#This Row],[Order ID]],Таблица4[],2,FALSE),"")</f>
        <v/>
      </c>
      <c r="X7302" s="19">
        <f>NOT(IFERROR(VLOOKUP(Таблица1[[#This Row],[Order ID]],Таблица4[],2,FALSE),0))*1</f>
        <v>1</v>
      </c>
      <c r="Y7302" s="19">
        <f>IF(SUMPRODUCT(($F$2:$F7302=F7302)*1)&gt;1,0,1)</f>
        <v>0</v>
      </c>
    </row>
    <row r="7303" spans="1:25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9" t="str">
        <f>VLOOKUP(Таблица1[[#This Row],[Region]],Таблица5[],2,FALSE)</f>
        <v>Kelly Williams</v>
      </c>
      <c r="W7303" s="19" t="str">
        <f>IFERROR(VLOOKUP(Таблица1[[#This Row],[Order ID]],Таблица4[],2,FALSE),"")</f>
        <v/>
      </c>
      <c r="X7303" s="19">
        <f>NOT(IFERROR(VLOOKUP(Таблица1[[#This Row],[Order ID]],Таблица4[],2,FALSE),0))*1</f>
        <v>1</v>
      </c>
      <c r="Y7303" s="19">
        <f>IF(SUMPRODUCT(($F$2:$F7303=F7303)*1)&gt;1,0,1)</f>
        <v>0</v>
      </c>
    </row>
    <row r="7304" spans="1:25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9" t="str">
        <f>VLOOKUP(Таблица1[[#This Row],[Region]],Таблица5[],2,FALSE)</f>
        <v>Kelly Williams</v>
      </c>
      <c r="W7304" s="19" t="str">
        <f>IFERROR(VLOOKUP(Таблица1[[#This Row],[Order ID]],Таблица4[],2,FALSE),"")</f>
        <v/>
      </c>
      <c r="X7304" s="19">
        <f>NOT(IFERROR(VLOOKUP(Таблица1[[#This Row],[Order ID]],Таблица4[],2,FALSE),0))*1</f>
        <v>1</v>
      </c>
      <c r="Y7304" s="19">
        <f>IF(SUMPRODUCT(($F$2:$F7304=F7304)*1)&gt;1,0,1)</f>
        <v>0</v>
      </c>
    </row>
    <row r="7305" spans="1:25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9" t="str">
        <f>VLOOKUP(Таблица1[[#This Row],[Region]],Таблица5[],2,FALSE)</f>
        <v>Cassandra Brandow</v>
      </c>
      <c r="W7305" s="19" t="str">
        <f>IFERROR(VLOOKUP(Таблица1[[#This Row],[Order ID]],Таблица4[],2,FALSE),"")</f>
        <v/>
      </c>
      <c r="X7305" s="19">
        <f>NOT(IFERROR(VLOOKUP(Таблица1[[#This Row],[Order ID]],Таблица4[],2,FALSE),0))*1</f>
        <v>1</v>
      </c>
      <c r="Y7305" s="19">
        <f>IF(SUMPRODUCT(($F$2:$F7305=F7305)*1)&gt;1,0,1)</f>
        <v>0</v>
      </c>
    </row>
    <row r="7306" spans="1:25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9" t="str">
        <f>VLOOKUP(Таблица1[[#This Row],[Region]],Таблица5[],2,FALSE)</f>
        <v>Cassandra Brandow</v>
      </c>
      <c r="W7306" s="19" t="str">
        <f>IFERROR(VLOOKUP(Таблица1[[#This Row],[Order ID]],Таблица4[],2,FALSE),"")</f>
        <v/>
      </c>
      <c r="X7306" s="19">
        <f>NOT(IFERROR(VLOOKUP(Таблица1[[#This Row],[Order ID]],Таблица4[],2,FALSE),0))*1</f>
        <v>1</v>
      </c>
      <c r="Y7306" s="19">
        <f>IF(SUMPRODUCT(($F$2:$F7306=F7306)*1)&gt;1,0,1)</f>
        <v>0</v>
      </c>
    </row>
    <row r="7307" spans="1:25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9" t="str">
        <f>VLOOKUP(Таблица1[[#This Row],[Region]],Таблица5[],2,FALSE)</f>
        <v>Kelly Williams</v>
      </c>
      <c r="W7307" s="19" t="str">
        <f>IFERROR(VLOOKUP(Таблица1[[#This Row],[Order ID]],Таблица4[],2,FALSE),"")</f>
        <v/>
      </c>
      <c r="X7307" s="19">
        <f>NOT(IFERROR(VLOOKUP(Таблица1[[#This Row],[Order ID]],Таблица4[],2,FALSE),0))*1</f>
        <v>1</v>
      </c>
      <c r="Y7307" s="19">
        <f>IF(SUMPRODUCT(($F$2:$F7307=F7307)*1)&gt;1,0,1)</f>
        <v>0</v>
      </c>
    </row>
    <row r="7308" spans="1:25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9" t="str">
        <f>VLOOKUP(Таблица1[[#This Row],[Region]],Таблица5[],2,FALSE)</f>
        <v>Anna Andreadi</v>
      </c>
      <c r="W7308" s="19" t="str">
        <f>IFERROR(VLOOKUP(Таблица1[[#This Row],[Order ID]],Таблица4[],2,FALSE),"")</f>
        <v/>
      </c>
      <c r="X7308" s="19">
        <f>NOT(IFERROR(VLOOKUP(Таблица1[[#This Row],[Order ID]],Таблица4[],2,FALSE),0))*1</f>
        <v>1</v>
      </c>
      <c r="Y7308" s="19">
        <f>IF(SUMPRODUCT(($F$2:$F7308=F7308)*1)&gt;1,0,1)</f>
        <v>0</v>
      </c>
    </row>
    <row r="7309" spans="1:25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9" t="str">
        <f>VLOOKUP(Таблица1[[#This Row],[Region]],Таблица5[],2,FALSE)</f>
        <v>Anna Andreadi</v>
      </c>
      <c r="W7309" s="19" t="str">
        <f>IFERROR(VLOOKUP(Таблица1[[#This Row],[Order ID]],Таблица4[],2,FALSE),"")</f>
        <v/>
      </c>
      <c r="X7309" s="19">
        <f>NOT(IFERROR(VLOOKUP(Таблица1[[#This Row],[Order ID]],Таблица4[],2,FALSE),0))*1</f>
        <v>1</v>
      </c>
      <c r="Y7309" s="19">
        <f>IF(SUMPRODUCT(($F$2:$F7309=F7309)*1)&gt;1,0,1)</f>
        <v>0</v>
      </c>
    </row>
    <row r="7310" spans="1:25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9" t="str">
        <f>VLOOKUP(Таблица1[[#This Row],[Region]],Таблица5[],2,FALSE)</f>
        <v>Anna Andreadi</v>
      </c>
      <c r="W7310" s="19" t="str">
        <f>IFERROR(VLOOKUP(Таблица1[[#This Row],[Order ID]],Таблица4[],2,FALSE),"")</f>
        <v/>
      </c>
      <c r="X7310" s="19">
        <f>NOT(IFERROR(VLOOKUP(Таблица1[[#This Row],[Order ID]],Таблица4[],2,FALSE),0))*1</f>
        <v>1</v>
      </c>
      <c r="Y7310" s="19">
        <f>IF(SUMPRODUCT(($F$2:$F7310=F7310)*1)&gt;1,0,1)</f>
        <v>0</v>
      </c>
    </row>
    <row r="7311" spans="1:25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9" t="str">
        <f>VLOOKUP(Таблица1[[#This Row],[Region]],Таблица5[],2,FALSE)</f>
        <v>Chuck Magee</v>
      </c>
      <c r="W7311" s="19" t="str">
        <f>IFERROR(VLOOKUP(Таблица1[[#This Row],[Order ID]],Таблица4[],2,FALSE),"")</f>
        <v/>
      </c>
      <c r="X7311" s="19">
        <f>NOT(IFERROR(VLOOKUP(Таблица1[[#This Row],[Order ID]],Таблица4[],2,FALSE),0))*1</f>
        <v>1</v>
      </c>
      <c r="Y7311" s="19">
        <f>IF(SUMPRODUCT(($F$2:$F7311=F7311)*1)&gt;1,0,1)</f>
        <v>0</v>
      </c>
    </row>
    <row r="7312" spans="1:25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9" t="str">
        <f>VLOOKUP(Таблица1[[#This Row],[Region]],Таблица5[],2,FALSE)</f>
        <v>Kelly Williams</v>
      </c>
      <c r="W7312" s="19" t="str">
        <f>IFERROR(VLOOKUP(Таблица1[[#This Row],[Order ID]],Таблица4[],2,FALSE),"")</f>
        <v/>
      </c>
      <c r="X7312" s="19">
        <f>NOT(IFERROR(VLOOKUP(Таблица1[[#This Row],[Order ID]],Таблица4[],2,FALSE),0))*1</f>
        <v>1</v>
      </c>
      <c r="Y7312" s="19">
        <f>IF(SUMPRODUCT(($F$2:$F7312=F7312)*1)&gt;1,0,1)</f>
        <v>0</v>
      </c>
    </row>
    <row r="7313" spans="1:25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9" t="str">
        <f>VLOOKUP(Таблица1[[#This Row],[Region]],Таблица5[],2,FALSE)</f>
        <v>Cassandra Brandow</v>
      </c>
      <c r="W7313" s="19" t="str">
        <f>IFERROR(VLOOKUP(Таблица1[[#This Row],[Order ID]],Таблица4[],2,FALSE),"")</f>
        <v/>
      </c>
      <c r="X7313" s="19">
        <f>NOT(IFERROR(VLOOKUP(Таблица1[[#This Row],[Order ID]],Таблица4[],2,FALSE),0))*1</f>
        <v>1</v>
      </c>
      <c r="Y7313" s="19">
        <f>IF(SUMPRODUCT(($F$2:$F7313=F7313)*1)&gt;1,0,1)</f>
        <v>0</v>
      </c>
    </row>
    <row r="7314" spans="1:25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9" t="str">
        <f>VLOOKUP(Таблица1[[#This Row],[Region]],Таблица5[],2,FALSE)</f>
        <v>Cassandra Brandow</v>
      </c>
      <c r="W7314" s="19" t="str">
        <f>IFERROR(VLOOKUP(Таблица1[[#This Row],[Order ID]],Таблица4[],2,FALSE),"")</f>
        <v/>
      </c>
      <c r="X7314" s="19">
        <f>NOT(IFERROR(VLOOKUP(Таблица1[[#This Row],[Order ID]],Таблица4[],2,FALSE),0))*1</f>
        <v>1</v>
      </c>
      <c r="Y7314" s="19">
        <f>IF(SUMPRODUCT(($F$2:$F7314=F7314)*1)&gt;1,0,1)</f>
        <v>0</v>
      </c>
    </row>
    <row r="7315" spans="1:25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9" t="str">
        <f>VLOOKUP(Таблица1[[#This Row],[Region]],Таблица5[],2,FALSE)</f>
        <v>Cassandra Brandow</v>
      </c>
      <c r="W7315" s="19" t="str">
        <f>IFERROR(VLOOKUP(Таблица1[[#This Row],[Order ID]],Таблица4[],2,FALSE),"")</f>
        <v/>
      </c>
      <c r="X7315" s="19">
        <f>NOT(IFERROR(VLOOKUP(Таблица1[[#This Row],[Order ID]],Таблица4[],2,FALSE),0))*1</f>
        <v>1</v>
      </c>
      <c r="Y7315" s="19">
        <f>IF(SUMPRODUCT(($F$2:$F7315=F7315)*1)&gt;1,0,1)</f>
        <v>0</v>
      </c>
    </row>
    <row r="7316" spans="1:25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9" t="str">
        <f>VLOOKUP(Таблица1[[#This Row],[Region]],Таблица5[],2,FALSE)</f>
        <v>Kelly Williams</v>
      </c>
      <c r="W7316" s="19" t="str">
        <f>IFERROR(VLOOKUP(Таблица1[[#This Row],[Order ID]],Таблица4[],2,FALSE),"")</f>
        <v/>
      </c>
      <c r="X7316" s="19">
        <f>NOT(IFERROR(VLOOKUP(Таблица1[[#This Row],[Order ID]],Таблица4[],2,FALSE),0))*1</f>
        <v>1</v>
      </c>
      <c r="Y7316" s="19">
        <f>IF(SUMPRODUCT(($F$2:$F7316=F7316)*1)&gt;1,0,1)</f>
        <v>0</v>
      </c>
    </row>
    <row r="7317" spans="1:25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9" t="str">
        <f>VLOOKUP(Таблица1[[#This Row],[Region]],Таблица5[],2,FALSE)</f>
        <v>Chuck Magee</v>
      </c>
      <c r="W7317" s="19" t="str">
        <f>IFERROR(VLOOKUP(Таблица1[[#This Row],[Order ID]],Таблица4[],2,FALSE),"")</f>
        <v/>
      </c>
      <c r="X7317" s="19">
        <f>NOT(IFERROR(VLOOKUP(Таблица1[[#This Row],[Order ID]],Таблица4[],2,FALSE),0))*1</f>
        <v>1</v>
      </c>
      <c r="Y7317" s="19">
        <f>IF(SUMPRODUCT(($F$2:$F7317=F7317)*1)&gt;1,0,1)</f>
        <v>0</v>
      </c>
    </row>
    <row r="7318" spans="1:25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9" t="str">
        <f>VLOOKUP(Таблица1[[#This Row],[Region]],Таблица5[],2,FALSE)</f>
        <v>Chuck Magee</v>
      </c>
      <c r="W7318" s="19" t="str">
        <f>IFERROR(VLOOKUP(Таблица1[[#This Row],[Order ID]],Таблица4[],2,FALSE),"")</f>
        <v/>
      </c>
      <c r="X7318" s="19">
        <f>NOT(IFERROR(VLOOKUP(Таблица1[[#This Row],[Order ID]],Таблица4[],2,FALSE),0))*1</f>
        <v>1</v>
      </c>
      <c r="Y7318" s="19">
        <f>IF(SUMPRODUCT(($F$2:$F7318=F7318)*1)&gt;1,0,1)</f>
        <v>0</v>
      </c>
    </row>
    <row r="7319" spans="1:25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9" t="str">
        <f>VLOOKUP(Таблица1[[#This Row],[Region]],Таблица5[],2,FALSE)</f>
        <v>Anna Andreadi</v>
      </c>
      <c r="W7319" s="19" t="str">
        <f>IFERROR(VLOOKUP(Таблица1[[#This Row],[Order ID]],Таблица4[],2,FALSE),"")</f>
        <v/>
      </c>
      <c r="X7319" s="19">
        <f>NOT(IFERROR(VLOOKUP(Таблица1[[#This Row],[Order ID]],Таблица4[],2,FALSE),0))*1</f>
        <v>1</v>
      </c>
      <c r="Y7319" s="19">
        <f>IF(SUMPRODUCT(($F$2:$F7319=F7319)*1)&gt;1,0,1)</f>
        <v>0</v>
      </c>
    </row>
    <row r="7320" spans="1:25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9" t="str">
        <f>VLOOKUP(Таблица1[[#This Row],[Region]],Таблица5[],2,FALSE)</f>
        <v>Anna Andreadi</v>
      </c>
      <c r="W7320" s="19" t="str">
        <f>IFERROR(VLOOKUP(Таблица1[[#This Row],[Order ID]],Таблица4[],2,FALSE),"")</f>
        <v/>
      </c>
      <c r="X7320" s="19">
        <f>NOT(IFERROR(VLOOKUP(Таблица1[[#This Row],[Order ID]],Таблица4[],2,FALSE),0))*1</f>
        <v>1</v>
      </c>
      <c r="Y7320" s="19">
        <f>IF(SUMPRODUCT(($F$2:$F7320=F7320)*1)&gt;1,0,1)</f>
        <v>0</v>
      </c>
    </row>
    <row r="7321" spans="1:25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9" t="str">
        <f>VLOOKUP(Таблица1[[#This Row],[Region]],Таблица5[],2,FALSE)</f>
        <v>Chuck Magee</v>
      </c>
      <c r="W7321" s="19" t="str">
        <f>IFERROR(VLOOKUP(Таблица1[[#This Row],[Order ID]],Таблица4[],2,FALSE),"")</f>
        <v/>
      </c>
      <c r="X7321" s="19">
        <f>NOT(IFERROR(VLOOKUP(Таблица1[[#This Row],[Order ID]],Таблица4[],2,FALSE),0))*1</f>
        <v>1</v>
      </c>
      <c r="Y7321" s="19">
        <f>IF(SUMPRODUCT(($F$2:$F7321=F7321)*1)&gt;1,0,1)</f>
        <v>0</v>
      </c>
    </row>
    <row r="7322" spans="1:25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9" t="str">
        <f>VLOOKUP(Таблица1[[#This Row],[Region]],Таблица5[],2,FALSE)</f>
        <v>Chuck Magee</v>
      </c>
      <c r="W7322" s="19" t="str">
        <f>IFERROR(VLOOKUP(Таблица1[[#This Row],[Order ID]],Таблица4[],2,FALSE),"")</f>
        <v/>
      </c>
      <c r="X7322" s="19">
        <f>NOT(IFERROR(VLOOKUP(Таблица1[[#This Row],[Order ID]],Таблица4[],2,FALSE),0))*1</f>
        <v>1</v>
      </c>
      <c r="Y7322" s="19">
        <f>IF(SUMPRODUCT(($F$2:$F7322=F7322)*1)&gt;1,0,1)</f>
        <v>0</v>
      </c>
    </row>
    <row r="7323" spans="1:25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9" t="str">
        <f>VLOOKUP(Таблица1[[#This Row],[Region]],Таблица5[],2,FALSE)</f>
        <v>Kelly Williams</v>
      </c>
      <c r="W7323" s="19" t="str">
        <f>IFERROR(VLOOKUP(Таблица1[[#This Row],[Order ID]],Таблица4[],2,FALSE),"")</f>
        <v/>
      </c>
      <c r="X7323" s="19">
        <f>NOT(IFERROR(VLOOKUP(Таблица1[[#This Row],[Order ID]],Таблица4[],2,FALSE),0))*1</f>
        <v>1</v>
      </c>
      <c r="Y7323" s="19">
        <f>IF(SUMPRODUCT(($F$2:$F7323=F7323)*1)&gt;1,0,1)</f>
        <v>0</v>
      </c>
    </row>
    <row r="7324" spans="1:25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9" t="str">
        <f>VLOOKUP(Таблица1[[#This Row],[Region]],Таблица5[],2,FALSE)</f>
        <v>Kelly Williams</v>
      </c>
      <c r="W7324" s="19" t="str">
        <f>IFERROR(VLOOKUP(Таблица1[[#This Row],[Order ID]],Таблица4[],2,FALSE),"")</f>
        <v/>
      </c>
      <c r="X7324" s="19">
        <f>NOT(IFERROR(VLOOKUP(Таблица1[[#This Row],[Order ID]],Таблица4[],2,FALSE),0))*1</f>
        <v>1</v>
      </c>
      <c r="Y7324" s="19">
        <f>IF(SUMPRODUCT(($F$2:$F7324=F7324)*1)&gt;1,0,1)</f>
        <v>0</v>
      </c>
    </row>
    <row r="7325" spans="1:25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9" t="str">
        <f>VLOOKUP(Таблица1[[#This Row],[Region]],Таблица5[],2,FALSE)</f>
        <v>Chuck Magee</v>
      </c>
      <c r="W7325" s="19" t="str">
        <f>IFERROR(VLOOKUP(Таблица1[[#This Row],[Order ID]],Таблица4[],2,FALSE),"")</f>
        <v/>
      </c>
      <c r="X7325" s="19">
        <f>NOT(IFERROR(VLOOKUP(Таблица1[[#This Row],[Order ID]],Таблица4[],2,FALSE),0))*1</f>
        <v>1</v>
      </c>
      <c r="Y7325" s="19">
        <f>IF(SUMPRODUCT(($F$2:$F7325=F7325)*1)&gt;1,0,1)</f>
        <v>0</v>
      </c>
    </row>
    <row r="7326" spans="1:25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9" t="str">
        <f>VLOOKUP(Таблица1[[#This Row],[Region]],Таблица5[],2,FALSE)</f>
        <v>Chuck Magee</v>
      </c>
      <c r="W7326" s="19" t="str">
        <f>IFERROR(VLOOKUP(Таблица1[[#This Row],[Order ID]],Таблица4[],2,FALSE),"")</f>
        <v/>
      </c>
      <c r="X7326" s="19">
        <f>NOT(IFERROR(VLOOKUP(Таблица1[[#This Row],[Order ID]],Таблица4[],2,FALSE),0))*1</f>
        <v>1</v>
      </c>
      <c r="Y7326" s="19">
        <f>IF(SUMPRODUCT(($F$2:$F7326=F7326)*1)&gt;1,0,1)</f>
        <v>0</v>
      </c>
    </row>
    <row r="7327" spans="1:25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9" t="str">
        <f>VLOOKUP(Таблица1[[#This Row],[Region]],Таблица5[],2,FALSE)</f>
        <v>Anna Andreadi</v>
      </c>
      <c r="W7327" s="19" t="str">
        <f>IFERROR(VLOOKUP(Таблица1[[#This Row],[Order ID]],Таблица4[],2,FALSE),"")</f>
        <v/>
      </c>
      <c r="X7327" s="19">
        <f>NOT(IFERROR(VLOOKUP(Таблица1[[#This Row],[Order ID]],Таблица4[],2,FALSE),0))*1</f>
        <v>1</v>
      </c>
      <c r="Y7327" s="19">
        <f>IF(SUMPRODUCT(($F$2:$F7327=F7327)*1)&gt;1,0,1)</f>
        <v>0</v>
      </c>
    </row>
    <row r="7328" spans="1:25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9" t="str">
        <f>VLOOKUP(Таблица1[[#This Row],[Region]],Таблица5[],2,FALSE)</f>
        <v>Anna Andreadi</v>
      </c>
      <c r="W7328" s="19" t="str">
        <f>IFERROR(VLOOKUP(Таблица1[[#This Row],[Order ID]],Таблица4[],2,FALSE),"")</f>
        <v/>
      </c>
      <c r="X7328" s="19">
        <f>NOT(IFERROR(VLOOKUP(Таблица1[[#This Row],[Order ID]],Таблица4[],2,FALSE),0))*1</f>
        <v>1</v>
      </c>
      <c r="Y7328" s="19">
        <f>IF(SUMPRODUCT(($F$2:$F7328=F7328)*1)&gt;1,0,1)</f>
        <v>0</v>
      </c>
    </row>
    <row r="7329" spans="1:25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9" t="str">
        <f>VLOOKUP(Таблица1[[#This Row],[Region]],Таблица5[],2,FALSE)</f>
        <v>Anna Andreadi</v>
      </c>
      <c r="W7329" s="19" t="str">
        <f>IFERROR(VLOOKUP(Таблица1[[#This Row],[Order ID]],Таблица4[],2,FALSE),"")</f>
        <v/>
      </c>
      <c r="X7329" s="19">
        <f>NOT(IFERROR(VLOOKUP(Таблица1[[#This Row],[Order ID]],Таблица4[],2,FALSE),0))*1</f>
        <v>1</v>
      </c>
      <c r="Y7329" s="19">
        <f>IF(SUMPRODUCT(($F$2:$F7329=F7329)*1)&gt;1,0,1)</f>
        <v>0</v>
      </c>
    </row>
    <row r="7330" spans="1:25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9" t="str">
        <f>VLOOKUP(Таблица1[[#This Row],[Region]],Таблица5[],2,FALSE)</f>
        <v>Anna Andreadi</v>
      </c>
      <c r="W7330" s="19" t="str">
        <f>IFERROR(VLOOKUP(Таблица1[[#This Row],[Order ID]],Таблица4[],2,FALSE),"")</f>
        <v/>
      </c>
      <c r="X7330" s="19">
        <f>NOT(IFERROR(VLOOKUP(Таблица1[[#This Row],[Order ID]],Таблица4[],2,FALSE),0))*1</f>
        <v>1</v>
      </c>
      <c r="Y7330" s="19">
        <f>IF(SUMPRODUCT(($F$2:$F7330=F7330)*1)&gt;1,0,1)</f>
        <v>0</v>
      </c>
    </row>
    <row r="7331" spans="1:25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9" t="str">
        <f>VLOOKUP(Таблица1[[#This Row],[Region]],Таблица5[],2,FALSE)</f>
        <v>Anna Andreadi</v>
      </c>
      <c r="W7331" s="19" t="str">
        <f>IFERROR(VLOOKUP(Таблица1[[#This Row],[Order ID]],Таблица4[],2,FALSE),"")</f>
        <v/>
      </c>
      <c r="X7331" s="19">
        <f>NOT(IFERROR(VLOOKUP(Таблица1[[#This Row],[Order ID]],Таблица4[],2,FALSE),0))*1</f>
        <v>1</v>
      </c>
      <c r="Y7331" s="19">
        <f>IF(SUMPRODUCT(($F$2:$F7331=F7331)*1)&gt;1,0,1)</f>
        <v>0</v>
      </c>
    </row>
    <row r="7332" spans="1:25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9" t="str">
        <f>VLOOKUP(Таблица1[[#This Row],[Region]],Таблица5[],2,FALSE)</f>
        <v>Kelly Williams</v>
      </c>
      <c r="W7332" s="19" t="str">
        <f>IFERROR(VLOOKUP(Таблица1[[#This Row],[Order ID]],Таблица4[],2,FALSE),"")</f>
        <v/>
      </c>
      <c r="X7332" s="19">
        <f>NOT(IFERROR(VLOOKUP(Таблица1[[#This Row],[Order ID]],Таблица4[],2,FALSE),0))*1</f>
        <v>1</v>
      </c>
      <c r="Y7332" s="19">
        <f>IF(SUMPRODUCT(($F$2:$F7332=F7332)*1)&gt;1,0,1)</f>
        <v>0</v>
      </c>
    </row>
    <row r="7333" spans="1:25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9" t="str">
        <f>VLOOKUP(Таблица1[[#This Row],[Region]],Таблица5[],2,FALSE)</f>
        <v>Chuck Magee</v>
      </c>
      <c r="W7333" s="19" t="str">
        <f>IFERROR(VLOOKUP(Таблица1[[#This Row],[Order ID]],Таблица4[],2,FALSE),"")</f>
        <v/>
      </c>
      <c r="X7333" s="19">
        <f>NOT(IFERROR(VLOOKUP(Таблица1[[#This Row],[Order ID]],Таблица4[],2,FALSE),0))*1</f>
        <v>1</v>
      </c>
      <c r="Y7333" s="19">
        <f>IF(SUMPRODUCT(($F$2:$F7333=F7333)*1)&gt;1,0,1)</f>
        <v>0</v>
      </c>
    </row>
    <row r="7334" spans="1:25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9" t="str">
        <f>VLOOKUP(Таблица1[[#This Row],[Region]],Таблица5[],2,FALSE)</f>
        <v>Chuck Magee</v>
      </c>
      <c r="W7334" s="19" t="str">
        <f>IFERROR(VLOOKUP(Таблица1[[#This Row],[Order ID]],Таблица4[],2,FALSE),"")</f>
        <v/>
      </c>
      <c r="X7334" s="19">
        <f>NOT(IFERROR(VLOOKUP(Таблица1[[#This Row],[Order ID]],Таблица4[],2,FALSE),0))*1</f>
        <v>1</v>
      </c>
      <c r="Y7334" s="19">
        <f>IF(SUMPRODUCT(($F$2:$F7334=F7334)*1)&gt;1,0,1)</f>
        <v>0</v>
      </c>
    </row>
    <row r="7335" spans="1:25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9" t="str">
        <f>VLOOKUP(Таблица1[[#This Row],[Region]],Таблица5[],2,FALSE)</f>
        <v>Cassandra Brandow</v>
      </c>
      <c r="W7335" s="19" t="str">
        <f>IFERROR(VLOOKUP(Таблица1[[#This Row],[Order ID]],Таблица4[],2,FALSE),"")</f>
        <v/>
      </c>
      <c r="X7335" s="19">
        <f>NOT(IFERROR(VLOOKUP(Таблица1[[#This Row],[Order ID]],Таблица4[],2,FALSE),0))*1</f>
        <v>1</v>
      </c>
      <c r="Y7335" s="19">
        <f>IF(SUMPRODUCT(($F$2:$F7335=F7335)*1)&gt;1,0,1)</f>
        <v>0</v>
      </c>
    </row>
    <row r="7336" spans="1:25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9" t="str">
        <f>VLOOKUP(Таблица1[[#This Row],[Region]],Таблица5[],2,FALSE)</f>
        <v>Cassandra Brandow</v>
      </c>
      <c r="W7336" s="19" t="str">
        <f>IFERROR(VLOOKUP(Таблица1[[#This Row],[Order ID]],Таблица4[],2,FALSE),"")</f>
        <v/>
      </c>
      <c r="X7336" s="19">
        <f>NOT(IFERROR(VLOOKUP(Таблица1[[#This Row],[Order ID]],Таблица4[],2,FALSE),0))*1</f>
        <v>1</v>
      </c>
      <c r="Y7336" s="19">
        <f>IF(SUMPRODUCT(($F$2:$F7336=F7336)*1)&gt;1,0,1)</f>
        <v>0</v>
      </c>
    </row>
    <row r="7337" spans="1:25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9" t="str">
        <f>VLOOKUP(Таблица1[[#This Row],[Region]],Таблица5[],2,FALSE)</f>
        <v>Chuck Magee</v>
      </c>
      <c r="W7337" s="19" t="str">
        <f>IFERROR(VLOOKUP(Таблица1[[#This Row],[Order ID]],Таблица4[],2,FALSE),"")</f>
        <v/>
      </c>
      <c r="X7337" s="19">
        <f>NOT(IFERROR(VLOOKUP(Таблица1[[#This Row],[Order ID]],Таблица4[],2,FALSE),0))*1</f>
        <v>1</v>
      </c>
      <c r="Y7337" s="19">
        <f>IF(SUMPRODUCT(($F$2:$F7337=F7337)*1)&gt;1,0,1)</f>
        <v>0</v>
      </c>
    </row>
    <row r="7338" spans="1:25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9" t="str">
        <f>VLOOKUP(Таблица1[[#This Row],[Region]],Таблица5[],2,FALSE)</f>
        <v>Chuck Magee</v>
      </c>
      <c r="W7338" s="19" t="str">
        <f>IFERROR(VLOOKUP(Таблица1[[#This Row],[Order ID]],Таблица4[],2,FALSE),"")</f>
        <v/>
      </c>
      <c r="X7338" s="19">
        <f>NOT(IFERROR(VLOOKUP(Таблица1[[#This Row],[Order ID]],Таблица4[],2,FALSE),0))*1</f>
        <v>1</v>
      </c>
      <c r="Y7338" s="19">
        <f>IF(SUMPRODUCT(($F$2:$F7338=F7338)*1)&gt;1,0,1)</f>
        <v>0</v>
      </c>
    </row>
    <row r="7339" spans="1:25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9" t="str">
        <f>VLOOKUP(Таблица1[[#This Row],[Region]],Таблица5[],2,FALSE)</f>
        <v>Anna Andreadi</v>
      </c>
      <c r="W7339" s="19" t="str">
        <f>IFERROR(VLOOKUP(Таблица1[[#This Row],[Order ID]],Таблица4[],2,FALSE),"")</f>
        <v/>
      </c>
      <c r="X7339" s="19">
        <f>NOT(IFERROR(VLOOKUP(Таблица1[[#This Row],[Order ID]],Таблица4[],2,FALSE),0))*1</f>
        <v>1</v>
      </c>
      <c r="Y7339" s="19">
        <f>IF(SUMPRODUCT(($F$2:$F7339=F7339)*1)&gt;1,0,1)</f>
        <v>0</v>
      </c>
    </row>
    <row r="7340" spans="1:25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9" t="str">
        <f>VLOOKUP(Таблица1[[#This Row],[Region]],Таблица5[],2,FALSE)</f>
        <v>Chuck Magee</v>
      </c>
      <c r="W7340" s="19" t="str">
        <f>IFERROR(VLOOKUP(Таблица1[[#This Row],[Order ID]],Таблица4[],2,FALSE),"")</f>
        <v/>
      </c>
      <c r="X7340" s="19">
        <f>NOT(IFERROR(VLOOKUP(Таблица1[[#This Row],[Order ID]],Таблица4[],2,FALSE),0))*1</f>
        <v>1</v>
      </c>
      <c r="Y7340" s="19">
        <f>IF(SUMPRODUCT(($F$2:$F7340=F7340)*1)&gt;1,0,1)</f>
        <v>0</v>
      </c>
    </row>
    <row r="7341" spans="1:25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9" t="str">
        <f>VLOOKUP(Таблица1[[#This Row],[Region]],Таблица5[],2,FALSE)</f>
        <v>Chuck Magee</v>
      </c>
      <c r="W7341" s="19" t="str">
        <f>IFERROR(VLOOKUP(Таблица1[[#This Row],[Order ID]],Таблица4[],2,FALSE),"")</f>
        <v/>
      </c>
      <c r="X7341" s="19">
        <f>NOT(IFERROR(VLOOKUP(Таблица1[[#This Row],[Order ID]],Таблица4[],2,FALSE),0))*1</f>
        <v>1</v>
      </c>
      <c r="Y7341" s="19">
        <f>IF(SUMPRODUCT(($F$2:$F7341=F7341)*1)&gt;1,0,1)</f>
        <v>0</v>
      </c>
    </row>
    <row r="7342" spans="1:25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9" t="str">
        <f>VLOOKUP(Таблица1[[#This Row],[Region]],Таблица5[],2,FALSE)</f>
        <v>Cassandra Brandow</v>
      </c>
      <c r="W7342" s="19" t="str">
        <f>IFERROR(VLOOKUP(Таблица1[[#This Row],[Order ID]],Таблица4[],2,FALSE),"")</f>
        <v/>
      </c>
      <c r="X7342" s="19">
        <f>NOT(IFERROR(VLOOKUP(Таблица1[[#This Row],[Order ID]],Таблица4[],2,FALSE),0))*1</f>
        <v>1</v>
      </c>
      <c r="Y7342" s="19">
        <f>IF(SUMPRODUCT(($F$2:$F7342=F7342)*1)&gt;1,0,1)</f>
        <v>0</v>
      </c>
    </row>
    <row r="7343" spans="1:25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9" t="str">
        <f>VLOOKUP(Таблица1[[#This Row],[Region]],Таблица5[],2,FALSE)</f>
        <v>Cassandra Brandow</v>
      </c>
      <c r="W7343" s="19" t="str">
        <f>IFERROR(VLOOKUP(Таблица1[[#This Row],[Order ID]],Таблица4[],2,FALSE),"")</f>
        <v/>
      </c>
      <c r="X7343" s="19">
        <f>NOT(IFERROR(VLOOKUP(Таблица1[[#This Row],[Order ID]],Таблица4[],2,FALSE),0))*1</f>
        <v>1</v>
      </c>
      <c r="Y7343" s="19">
        <f>IF(SUMPRODUCT(($F$2:$F7343=F7343)*1)&gt;1,0,1)</f>
        <v>0</v>
      </c>
    </row>
    <row r="7344" spans="1:25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9" t="str">
        <f>VLOOKUP(Таблица1[[#This Row],[Region]],Таблица5[],2,FALSE)</f>
        <v>Cassandra Brandow</v>
      </c>
      <c r="W7344" s="19" t="str">
        <f>IFERROR(VLOOKUP(Таблица1[[#This Row],[Order ID]],Таблица4[],2,FALSE),"")</f>
        <v/>
      </c>
      <c r="X7344" s="19">
        <f>NOT(IFERROR(VLOOKUP(Таблица1[[#This Row],[Order ID]],Таблица4[],2,FALSE),0))*1</f>
        <v>1</v>
      </c>
      <c r="Y7344" s="19">
        <f>IF(SUMPRODUCT(($F$2:$F7344=F7344)*1)&gt;1,0,1)</f>
        <v>0</v>
      </c>
    </row>
    <row r="7345" spans="1:25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9" t="str">
        <f>VLOOKUP(Таблица1[[#This Row],[Region]],Таблица5[],2,FALSE)</f>
        <v>Chuck Magee</v>
      </c>
      <c r="W7345" s="19" t="str">
        <f>IFERROR(VLOOKUP(Таблица1[[#This Row],[Order ID]],Таблица4[],2,FALSE),"")</f>
        <v/>
      </c>
      <c r="X7345" s="19">
        <f>NOT(IFERROR(VLOOKUP(Таблица1[[#This Row],[Order ID]],Таблица4[],2,FALSE),0))*1</f>
        <v>1</v>
      </c>
      <c r="Y7345" s="19">
        <f>IF(SUMPRODUCT(($F$2:$F7345=F7345)*1)&gt;1,0,1)</f>
        <v>0</v>
      </c>
    </row>
    <row r="7346" spans="1:25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9" t="str">
        <f>VLOOKUP(Таблица1[[#This Row],[Region]],Таблица5[],2,FALSE)</f>
        <v>Cassandra Brandow</v>
      </c>
      <c r="W7346" s="19" t="str">
        <f>IFERROR(VLOOKUP(Таблица1[[#This Row],[Order ID]],Таблица4[],2,FALSE),"")</f>
        <v/>
      </c>
      <c r="X7346" s="19">
        <f>NOT(IFERROR(VLOOKUP(Таблица1[[#This Row],[Order ID]],Таблица4[],2,FALSE),0))*1</f>
        <v>1</v>
      </c>
      <c r="Y7346" s="19">
        <f>IF(SUMPRODUCT(($F$2:$F7346=F7346)*1)&gt;1,0,1)</f>
        <v>0</v>
      </c>
    </row>
    <row r="7347" spans="1:25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9" t="str">
        <f>VLOOKUP(Таблица1[[#This Row],[Region]],Таблица5[],2,FALSE)</f>
        <v>Cassandra Brandow</v>
      </c>
      <c r="W7347" s="19" t="str">
        <f>IFERROR(VLOOKUP(Таблица1[[#This Row],[Order ID]],Таблица4[],2,FALSE),"")</f>
        <v/>
      </c>
      <c r="X7347" s="19">
        <f>NOT(IFERROR(VLOOKUP(Таблица1[[#This Row],[Order ID]],Таблица4[],2,FALSE),0))*1</f>
        <v>1</v>
      </c>
      <c r="Y7347" s="19">
        <f>IF(SUMPRODUCT(($F$2:$F7347=F7347)*1)&gt;1,0,1)</f>
        <v>0</v>
      </c>
    </row>
    <row r="7348" spans="1:25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9" t="str">
        <f>VLOOKUP(Таблица1[[#This Row],[Region]],Таблица5[],2,FALSE)</f>
        <v>Cassandra Brandow</v>
      </c>
      <c r="W7348" s="19" t="str">
        <f>IFERROR(VLOOKUP(Таблица1[[#This Row],[Order ID]],Таблица4[],2,FALSE),"")</f>
        <v/>
      </c>
      <c r="X7348" s="19">
        <f>NOT(IFERROR(VLOOKUP(Таблица1[[#This Row],[Order ID]],Таблица4[],2,FALSE),0))*1</f>
        <v>1</v>
      </c>
      <c r="Y7348" s="19">
        <f>IF(SUMPRODUCT(($F$2:$F7348=F7348)*1)&gt;1,0,1)</f>
        <v>0</v>
      </c>
    </row>
    <row r="7349" spans="1:25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9" t="str">
        <f>VLOOKUP(Таблица1[[#This Row],[Region]],Таблица5[],2,FALSE)</f>
        <v>Cassandra Brandow</v>
      </c>
      <c r="W7349" s="19" t="str">
        <f>IFERROR(VLOOKUP(Таблица1[[#This Row],[Order ID]],Таблица4[],2,FALSE),"")</f>
        <v/>
      </c>
      <c r="X7349" s="19">
        <f>NOT(IFERROR(VLOOKUP(Таблица1[[#This Row],[Order ID]],Таблица4[],2,FALSE),0))*1</f>
        <v>1</v>
      </c>
      <c r="Y7349" s="19">
        <f>IF(SUMPRODUCT(($F$2:$F7349=F7349)*1)&gt;1,0,1)</f>
        <v>0</v>
      </c>
    </row>
    <row r="7350" spans="1:25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9" t="str">
        <f>VLOOKUP(Таблица1[[#This Row],[Region]],Таблица5[],2,FALSE)</f>
        <v>Kelly Williams</v>
      </c>
      <c r="W7350" s="19" t="str">
        <f>IFERROR(VLOOKUP(Таблица1[[#This Row],[Order ID]],Таблица4[],2,FALSE),"")</f>
        <v/>
      </c>
      <c r="X7350" s="19">
        <f>NOT(IFERROR(VLOOKUP(Таблица1[[#This Row],[Order ID]],Таблица4[],2,FALSE),0))*1</f>
        <v>1</v>
      </c>
      <c r="Y7350" s="19">
        <f>IF(SUMPRODUCT(($F$2:$F7350=F7350)*1)&gt;1,0,1)</f>
        <v>0</v>
      </c>
    </row>
    <row r="7351" spans="1:25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9" t="str">
        <f>VLOOKUP(Таблица1[[#This Row],[Region]],Таблица5[],2,FALSE)</f>
        <v>Kelly Williams</v>
      </c>
      <c r="W7351" s="19" t="str">
        <f>IFERROR(VLOOKUP(Таблица1[[#This Row],[Order ID]],Таблица4[],2,FALSE),"")</f>
        <v/>
      </c>
      <c r="X7351" s="19">
        <f>NOT(IFERROR(VLOOKUP(Таблица1[[#This Row],[Order ID]],Таблица4[],2,FALSE),0))*1</f>
        <v>1</v>
      </c>
      <c r="Y7351" s="19">
        <f>IF(SUMPRODUCT(($F$2:$F7351=F7351)*1)&gt;1,0,1)</f>
        <v>0</v>
      </c>
    </row>
    <row r="7352" spans="1:25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9" t="str">
        <f>VLOOKUP(Таблица1[[#This Row],[Region]],Таблица5[],2,FALSE)</f>
        <v>Kelly Williams</v>
      </c>
      <c r="W7352" s="19" t="str">
        <f>IFERROR(VLOOKUP(Таблица1[[#This Row],[Order ID]],Таблица4[],2,FALSE),"")</f>
        <v/>
      </c>
      <c r="X7352" s="19">
        <f>NOT(IFERROR(VLOOKUP(Таблица1[[#This Row],[Order ID]],Таблица4[],2,FALSE),0))*1</f>
        <v>1</v>
      </c>
      <c r="Y7352" s="19">
        <f>IF(SUMPRODUCT(($F$2:$F7352=F7352)*1)&gt;1,0,1)</f>
        <v>0</v>
      </c>
    </row>
    <row r="7353" spans="1:25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9" t="str">
        <f>VLOOKUP(Таблица1[[#This Row],[Region]],Таблица5[],2,FALSE)</f>
        <v>Anna Andreadi</v>
      </c>
      <c r="W7353" s="19" t="str">
        <f>IFERROR(VLOOKUP(Таблица1[[#This Row],[Order ID]],Таблица4[],2,FALSE),"")</f>
        <v/>
      </c>
      <c r="X7353" s="19">
        <f>NOT(IFERROR(VLOOKUP(Таблица1[[#This Row],[Order ID]],Таблица4[],2,FALSE),0))*1</f>
        <v>1</v>
      </c>
      <c r="Y7353" s="19">
        <f>IF(SUMPRODUCT(($F$2:$F7353=F7353)*1)&gt;1,0,1)</f>
        <v>0</v>
      </c>
    </row>
    <row r="7354" spans="1:25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9" t="str">
        <f>VLOOKUP(Таблица1[[#This Row],[Region]],Таблица5[],2,FALSE)</f>
        <v>Chuck Magee</v>
      </c>
      <c r="W7354" s="19" t="str">
        <f>IFERROR(VLOOKUP(Таблица1[[#This Row],[Order ID]],Таблица4[],2,FALSE),"")</f>
        <v/>
      </c>
      <c r="X7354" s="19">
        <f>NOT(IFERROR(VLOOKUP(Таблица1[[#This Row],[Order ID]],Таблица4[],2,FALSE),0))*1</f>
        <v>1</v>
      </c>
      <c r="Y7354" s="19">
        <f>IF(SUMPRODUCT(($F$2:$F7354=F7354)*1)&gt;1,0,1)</f>
        <v>0</v>
      </c>
    </row>
    <row r="7355" spans="1:25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9" t="str">
        <f>VLOOKUP(Таблица1[[#This Row],[Region]],Таблица5[],2,FALSE)</f>
        <v>Chuck Magee</v>
      </c>
      <c r="W7355" s="19" t="str">
        <f>IFERROR(VLOOKUP(Таблица1[[#This Row],[Order ID]],Таблица4[],2,FALSE),"")</f>
        <v/>
      </c>
      <c r="X7355" s="19">
        <f>NOT(IFERROR(VLOOKUP(Таблица1[[#This Row],[Order ID]],Таблица4[],2,FALSE),0))*1</f>
        <v>1</v>
      </c>
      <c r="Y7355" s="19">
        <f>IF(SUMPRODUCT(($F$2:$F7355=F7355)*1)&gt;1,0,1)</f>
        <v>0</v>
      </c>
    </row>
    <row r="7356" spans="1:25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9" t="str">
        <f>VLOOKUP(Таблица1[[#This Row],[Region]],Таблица5[],2,FALSE)</f>
        <v>Anna Andreadi</v>
      </c>
      <c r="W7356" s="19" t="str">
        <f>IFERROR(VLOOKUP(Таблица1[[#This Row],[Order ID]],Таблица4[],2,FALSE),"")</f>
        <v/>
      </c>
      <c r="X7356" s="19">
        <f>NOT(IFERROR(VLOOKUP(Таблица1[[#This Row],[Order ID]],Таблица4[],2,FALSE),0))*1</f>
        <v>1</v>
      </c>
      <c r="Y7356" s="19">
        <f>IF(SUMPRODUCT(($F$2:$F7356=F7356)*1)&gt;1,0,1)</f>
        <v>0</v>
      </c>
    </row>
    <row r="7357" spans="1:25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9" t="str">
        <f>VLOOKUP(Таблица1[[#This Row],[Region]],Таблица5[],2,FALSE)</f>
        <v>Kelly Williams</v>
      </c>
      <c r="W7357" s="19" t="str">
        <f>IFERROR(VLOOKUP(Таблица1[[#This Row],[Order ID]],Таблица4[],2,FALSE),"")</f>
        <v/>
      </c>
      <c r="X7357" s="19">
        <f>NOT(IFERROR(VLOOKUP(Таблица1[[#This Row],[Order ID]],Таблица4[],2,FALSE),0))*1</f>
        <v>1</v>
      </c>
      <c r="Y7357" s="19">
        <f>IF(SUMPRODUCT(($F$2:$F7357=F7357)*1)&gt;1,0,1)</f>
        <v>0</v>
      </c>
    </row>
    <row r="7358" spans="1:25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9" t="str">
        <f>VLOOKUP(Таблица1[[#This Row],[Region]],Таблица5[],2,FALSE)</f>
        <v>Anna Andreadi</v>
      </c>
      <c r="W7358" s="19" t="str">
        <f>IFERROR(VLOOKUP(Таблица1[[#This Row],[Order ID]],Таблица4[],2,FALSE),"")</f>
        <v/>
      </c>
      <c r="X7358" s="19">
        <f>NOT(IFERROR(VLOOKUP(Таблица1[[#This Row],[Order ID]],Таблица4[],2,FALSE),0))*1</f>
        <v>1</v>
      </c>
      <c r="Y7358" s="19">
        <f>IF(SUMPRODUCT(($F$2:$F7358=F7358)*1)&gt;1,0,1)</f>
        <v>0</v>
      </c>
    </row>
    <row r="7359" spans="1:25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9" t="str">
        <f>VLOOKUP(Таблица1[[#This Row],[Region]],Таблица5[],2,FALSE)</f>
        <v>Anna Andreadi</v>
      </c>
      <c r="W7359" s="19" t="str">
        <f>IFERROR(VLOOKUP(Таблица1[[#This Row],[Order ID]],Таблица4[],2,FALSE),"")</f>
        <v/>
      </c>
      <c r="X7359" s="19">
        <f>NOT(IFERROR(VLOOKUP(Таблица1[[#This Row],[Order ID]],Таблица4[],2,FALSE),0))*1</f>
        <v>1</v>
      </c>
      <c r="Y7359" s="19">
        <f>IF(SUMPRODUCT(($F$2:$F7359=F7359)*1)&gt;1,0,1)</f>
        <v>0</v>
      </c>
    </row>
    <row r="7360" spans="1:25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9" t="str">
        <f>VLOOKUP(Таблица1[[#This Row],[Region]],Таблица5[],2,FALSE)</f>
        <v>Chuck Magee</v>
      </c>
      <c r="W7360" s="19" t="str">
        <f>IFERROR(VLOOKUP(Таблица1[[#This Row],[Order ID]],Таблица4[],2,FALSE),"")</f>
        <v/>
      </c>
      <c r="X7360" s="19">
        <f>NOT(IFERROR(VLOOKUP(Таблица1[[#This Row],[Order ID]],Таблица4[],2,FALSE),0))*1</f>
        <v>1</v>
      </c>
      <c r="Y7360" s="19">
        <f>IF(SUMPRODUCT(($F$2:$F7360=F7360)*1)&gt;1,0,1)</f>
        <v>0</v>
      </c>
    </row>
    <row r="7361" spans="1:25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9" t="str">
        <f>VLOOKUP(Таблица1[[#This Row],[Region]],Таблица5[],2,FALSE)</f>
        <v>Chuck Magee</v>
      </c>
      <c r="W7361" s="19" t="str">
        <f>IFERROR(VLOOKUP(Таблица1[[#This Row],[Order ID]],Таблица4[],2,FALSE),"")</f>
        <v/>
      </c>
      <c r="X7361" s="19">
        <f>NOT(IFERROR(VLOOKUP(Таблица1[[#This Row],[Order ID]],Таблица4[],2,FALSE),0))*1</f>
        <v>1</v>
      </c>
      <c r="Y7361" s="19">
        <f>IF(SUMPRODUCT(($F$2:$F7361=F7361)*1)&gt;1,0,1)</f>
        <v>0</v>
      </c>
    </row>
    <row r="7362" spans="1:25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9" t="str">
        <f>VLOOKUP(Таблица1[[#This Row],[Region]],Таблица5[],2,FALSE)</f>
        <v>Anna Andreadi</v>
      </c>
      <c r="W7362" s="19" t="str">
        <f>IFERROR(VLOOKUP(Таблица1[[#This Row],[Order ID]],Таблица4[],2,FALSE),"")</f>
        <v/>
      </c>
      <c r="X7362" s="19">
        <f>NOT(IFERROR(VLOOKUP(Таблица1[[#This Row],[Order ID]],Таблица4[],2,FALSE),0))*1</f>
        <v>1</v>
      </c>
      <c r="Y7362" s="19">
        <f>IF(SUMPRODUCT(($F$2:$F7362=F7362)*1)&gt;1,0,1)</f>
        <v>0</v>
      </c>
    </row>
    <row r="7363" spans="1:25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9" t="str">
        <f>VLOOKUP(Таблица1[[#This Row],[Region]],Таблица5[],2,FALSE)</f>
        <v>Anna Andreadi</v>
      </c>
      <c r="W7363" s="19" t="str">
        <f>IFERROR(VLOOKUP(Таблица1[[#This Row],[Order ID]],Таблица4[],2,FALSE),"")</f>
        <v/>
      </c>
      <c r="X7363" s="19">
        <f>NOT(IFERROR(VLOOKUP(Таблица1[[#This Row],[Order ID]],Таблица4[],2,FALSE),0))*1</f>
        <v>1</v>
      </c>
      <c r="Y7363" s="19">
        <f>IF(SUMPRODUCT(($F$2:$F7363=F7363)*1)&gt;1,0,1)</f>
        <v>0</v>
      </c>
    </row>
    <row r="7364" spans="1:25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9" t="str">
        <f>VLOOKUP(Таблица1[[#This Row],[Region]],Таблица5[],2,FALSE)</f>
        <v>Anna Andreadi</v>
      </c>
      <c r="W7364" s="19" t="str">
        <f>IFERROR(VLOOKUP(Таблица1[[#This Row],[Order ID]],Таблица4[],2,FALSE),"")</f>
        <v/>
      </c>
      <c r="X7364" s="19">
        <f>NOT(IFERROR(VLOOKUP(Таблица1[[#This Row],[Order ID]],Таблица4[],2,FALSE),0))*1</f>
        <v>1</v>
      </c>
      <c r="Y7364" s="19">
        <f>IF(SUMPRODUCT(($F$2:$F7364=F7364)*1)&gt;1,0,1)</f>
        <v>0</v>
      </c>
    </row>
    <row r="7365" spans="1:25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9" t="str">
        <f>VLOOKUP(Таблица1[[#This Row],[Region]],Таблица5[],2,FALSE)</f>
        <v>Chuck Magee</v>
      </c>
      <c r="W7365" s="19" t="str">
        <f>IFERROR(VLOOKUP(Таблица1[[#This Row],[Order ID]],Таблица4[],2,FALSE),"")</f>
        <v/>
      </c>
      <c r="X7365" s="19">
        <f>NOT(IFERROR(VLOOKUP(Таблица1[[#This Row],[Order ID]],Таблица4[],2,FALSE),0))*1</f>
        <v>1</v>
      </c>
      <c r="Y7365" s="19">
        <f>IF(SUMPRODUCT(($F$2:$F7365=F7365)*1)&gt;1,0,1)</f>
        <v>0</v>
      </c>
    </row>
    <row r="7366" spans="1:25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9" t="str">
        <f>VLOOKUP(Таблица1[[#This Row],[Region]],Таблица5[],2,FALSE)</f>
        <v>Chuck Magee</v>
      </c>
      <c r="W7366" s="19" t="str">
        <f>IFERROR(VLOOKUP(Таблица1[[#This Row],[Order ID]],Таблица4[],2,FALSE),"")</f>
        <v/>
      </c>
      <c r="X7366" s="19">
        <f>NOT(IFERROR(VLOOKUP(Таблица1[[#This Row],[Order ID]],Таблица4[],2,FALSE),0))*1</f>
        <v>1</v>
      </c>
      <c r="Y7366" s="19">
        <f>IF(SUMPRODUCT(($F$2:$F7366=F7366)*1)&gt;1,0,1)</f>
        <v>0</v>
      </c>
    </row>
    <row r="7367" spans="1:25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9" t="str">
        <f>VLOOKUP(Таблица1[[#This Row],[Region]],Таблица5[],2,FALSE)</f>
        <v>Chuck Magee</v>
      </c>
      <c r="W7367" s="19" t="str">
        <f>IFERROR(VLOOKUP(Таблица1[[#This Row],[Order ID]],Таблица4[],2,FALSE),"")</f>
        <v/>
      </c>
      <c r="X7367" s="19">
        <f>NOT(IFERROR(VLOOKUP(Таблица1[[#This Row],[Order ID]],Таблица4[],2,FALSE),0))*1</f>
        <v>1</v>
      </c>
      <c r="Y7367" s="19">
        <f>IF(SUMPRODUCT(($F$2:$F7367=F7367)*1)&gt;1,0,1)</f>
        <v>0</v>
      </c>
    </row>
    <row r="7368" spans="1:25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9" t="str">
        <f>VLOOKUP(Таблица1[[#This Row],[Region]],Таблица5[],2,FALSE)</f>
        <v>Chuck Magee</v>
      </c>
      <c r="W7368" s="19" t="str">
        <f>IFERROR(VLOOKUP(Таблица1[[#This Row],[Order ID]],Таблица4[],2,FALSE),"")</f>
        <v/>
      </c>
      <c r="X7368" s="19">
        <f>NOT(IFERROR(VLOOKUP(Таблица1[[#This Row],[Order ID]],Таблица4[],2,FALSE),0))*1</f>
        <v>1</v>
      </c>
      <c r="Y7368" s="19">
        <f>IF(SUMPRODUCT(($F$2:$F7368=F7368)*1)&gt;1,0,1)</f>
        <v>0</v>
      </c>
    </row>
    <row r="7369" spans="1:25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9" t="str">
        <f>VLOOKUP(Таблица1[[#This Row],[Region]],Таблица5[],2,FALSE)</f>
        <v>Chuck Magee</v>
      </c>
      <c r="W7369" s="19" t="str">
        <f>IFERROR(VLOOKUP(Таблица1[[#This Row],[Order ID]],Таблица4[],2,FALSE),"")</f>
        <v/>
      </c>
      <c r="X7369" s="19">
        <f>NOT(IFERROR(VLOOKUP(Таблица1[[#This Row],[Order ID]],Таблица4[],2,FALSE),0))*1</f>
        <v>1</v>
      </c>
      <c r="Y7369" s="19">
        <f>IF(SUMPRODUCT(($F$2:$F7369=F7369)*1)&gt;1,0,1)</f>
        <v>0</v>
      </c>
    </row>
    <row r="7370" spans="1:25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9" t="str">
        <f>VLOOKUP(Таблица1[[#This Row],[Region]],Таблица5[],2,FALSE)</f>
        <v>Cassandra Brandow</v>
      </c>
      <c r="W7370" s="19" t="str">
        <f>IFERROR(VLOOKUP(Таблица1[[#This Row],[Order ID]],Таблица4[],2,FALSE),"")</f>
        <v/>
      </c>
      <c r="X7370" s="19">
        <f>NOT(IFERROR(VLOOKUP(Таблица1[[#This Row],[Order ID]],Таблица4[],2,FALSE),0))*1</f>
        <v>1</v>
      </c>
      <c r="Y7370" s="19">
        <f>IF(SUMPRODUCT(($F$2:$F7370=F7370)*1)&gt;1,0,1)</f>
        <v>0</v>
      </c>
    </row>
    <row r="7371" spans="1:25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9" t="str">
        <f>VLOOKUP(Таблица1[[#This Row],[Region]],Таблица5[],2,FALSE)</f>
        <v>Cassandra Brandow</v>
      </c>
      <c r="W7371" s="19" t="str">
        <f>IFERROR(VLOOKUP(Таблица1[[#This Row],[Order ID]],Таблица4[],2,FALSE),"")</f>
        <v/>
      </c>
      <c r="X7371" s="19">
        <f>NOT(IFERROR(VLOOKUP(Таблица1[[#This Row],[Order ID]],Таблица4[],2,FALSE),0))*1</f>
        <v>1</v>
      </c>
      <c r="Y7371" s="19">
        <f>IF(SUMPRODUCT(($F$2:$F7371=F7371)*1)&gt;1,0,1)</f>
        <v>0</v>
      </c>
    </row>
    <row r="7372" spans="1:25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9" t="str">
        <f>VLOOKUP(Таблица1[[#This Row],[Region]],Таблица5[],2,FALSE)</f>
        <v>Kelly Williams</v>
      </c>
      <c r="W7372" s="19" t="str">
        <f>IFERROR(VLOOKUP(Таблица1[[#This Row],[Order ID]],Таблица4[],2,FALSE),"")</f>
        <v/>
      </c>
      <c r="X7372" s="19">
        <f>NOT(IFERROR(VLOOKUP(Таблица1[[#This Row],[Order ID]],Таблица4[],2,FALSE),0))*1</f>
        <v>1</v>
      </c>
      <c r="Y7372" s="19">
        <f>IF(SUMPRODUCT(($F$2:$F7372=F7372)*1)&gt;1,0,1)</f>
        <v>0</v>
      </c>
    </row>
    <row r="7373" spans="1:25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9" t="str">
        <f>VLOOKUP(Таблица1[[#This Row],[Region]],Таблица5[],2,FALSE)</f>
        <v>Anna Andreadi</v>
      </c>
      <c r="W7373" s="19" t="str">
        <f>IFERROR(VLOOKUP(Таблица1[[#This Row],[Order ID]],Таблица4[],2,FALSE),"")</f>
        <v/>
      </c>
      <c r="X7373" s="19">
        <f>NOT(IFERROR(VLOOKUP(Таблица1[[#This Row],[Order ID]],Таблица4[],2,FALSE),0))*1</f>
        <v>1</v>
      </c>
      <c r="Y7373" s="19">
        <f>IF(SUMPRODUCT(($F$2:$F7373=F7373)*1)&gt;1,0,1)</f>
        <v>0</v>
      </c>
    </row>
    <row r="7374" spans="1:25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9" t="str">
        <f>VLOOKUP(Таблица1[[#This Row],[Region]],Таблица5[],2,FALSE)</f>
        <v>Anna Andreadi</v>
      </c>
      <c r="W7374" s="19" t="str">
        <f>IFERROR(VLOOKUP(Таблица1[[#This Row],[Order ID]],Таблица4[],2,FALSE),"")</f>
        <v/>
      </c>
      <c r="X7374" s="19">
        <f>NOT(IFERROR(VLOOKUP(Таблица1[[#This Row],[Order ID]],Таблица4[],2,FALSE),0))*1</f>
        <v>1</v>
      </c>
      <c r="Y7374" s="19">
        <f>IF(SUMPRODUCT(($F$2:$F7374=F7374)*1)&gt;1,0,1)</f>
        <v>0</v>
      </c>
    </row>
    <row r="7375" spans="1:25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9" t="str">
        <f>VLOOKUP(Таблица1[[#This Row],[Region]],Таблица5[],2,FALSE)</f>
        <v>Anna Andreadi</v>
      </c>
      <c r="W7375" s="19" t="str">
        <f>IFERROR(VLOOKUP(Таблица1[[#This Row],[Order ID]],Таблица4[],2,FALSE),"")</f>
        <v/>
      </c>
      <c r="X7375" s="19">
        <f>NOT(IFERROR(VLOOKUP(Таблица1[[#This Row],[Order ID]],Таблица4[],2,FALSE),0))*1</f>
        <v>1</v>
      </c>
      <c r="Y7375" s="19">
        <f>IF(SUMPRODUCT(($F$2:$F7375=F7375)*1)&gt;1,0,1)</f>
        <v>0</v>
      </c>
    </row>
    <row r="7376" spans="1:25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9" t="str">
        <f>VLOOKUP(Таблица1[[#This Row],[Region]],Таблица5[],2,FALSE)</f>
        <v>Anna Andreadi</v>
      </c>
      <c r="W7376" s="19" t="str">
        <f>IFERROR(VLOOKUP(Таблица1[[#This Row],[Order ID]],Таблица4[],2,FALSE),"")</f>
        <v/>
      </c>
      <c r="X7376" s="19">
        <f>NOT(IFERROR(VLOOKUP(Таблица1[[#This Row],[Order ID]],Таблица4[],2,FALSE),0))*1</f>
        <v>1</v>
      </c>
      <c r="Y7376" s="19">
        <f>IF(SUMPRODUCT(($F$2:$F7376=F7376)*1)&gt;1,0,1)</f>
        <v>0</v>
      </c>
    </row>
    <row r="7377" spans="1:25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9" t="str">
        <f>VLOOKUP(Таблица1[[#This Row],[Region]],Таблица5[],2,FALSE)</f>
        <v>Anna Andreadi</v>
      </c>
      <c r="W7377" s="19" t="str">
        <f>IFERROR(VLOOKUP(Таблица1[[#This Row],[Order ID]],Таблица4[],2,FALSE),"")</f>
        <v/>
      </c>
      <c r="X7377" s="19">
        <f>NOT(IFERROR(VLOOKUP(Таблица1[[#This Row],[Order ID]],Таблица4[],2,FALSE),0))*1</f>
        <v>1</v>
      </c>
      <c r="Y7377" s="19">
        <f>IF(SUMPRODUCT(($F$2:$F7377=F7377)*1)&gt;1,0,1)</f>
        <v>0</v>
      </c>
    </row>
    <row r="7378" spans="1:25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9" t="str">
        <f>VLOOKUP(Таблица1[[#This Row],[Region]],Таблица5[],2,FALSE)</f>
        <v>Kelly Williams</v>
      </c>
      <c r="W7378" s="19" t="str">
        <f>IFERROR(VLOOKUP(Таблица1[[#This Row],[Order ID]],Таблица4[],2,FALSE),"")</f>
        <v/>
      </c>
      <c r="X7378" s="19">
        <f>NOT(IFERROR(VLOOKUP(Таблица1[[#This Row],[Order ID]],Таблица4[],2,FALSE),0))*1</f>
        <v>1</v>
      </c>
      <c r="Y7378" s="19">
        <f>IF(SUMPRODUCT(($F$2:$F7378=F7378)*1)&gt;1,0,1)</f>
        <v>0</v>
      </c>
    </row>
    <row r="7379" spans="1:25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9" t="str">
        <f>VLOOKUP(Таблица1[[#This Row],[Region]],Таблица5[],2,FALSE)</f>
        <v>Anna Andreadi</v>
      </c>
      <c r="W7379" s="19" t="str">
        <f>IFERROR(VLOOKUP(Таблица1[[#This Row],[Order ID]],Таблица4[],2,FALSE),"")</f>
        <v/>
      </c>
      <c r="X7379" s="19">
        <f>NOT(IFERROR(VLOOKUP(Таблица1[[#This Row],[Order ID]],Таблица4[],2,FALSE),0))*1</f>
        <v>1</v>
      </c>
      <c r="Y7379" s="19">
        <f>IF(SUMPRODUCT(($F$2:$F7379=F7379)*1)&gt;1,0,1)</f>
        <v>0</v>
      </c>
    </row>
    <row r="7380" spans="1:25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9" t="str">
        <f>VLOOKUP(Таблица1[[#This Row],[Region]],Таблица5[],2,FALSE)</f>
        <v>Cassandra Brandow</v>
      </c>
      <c r="W7380" s="19" t="str">
        <f>IFERROR(VLOOKUP(Таблица1[[#This Row],[Order ID]],Таблица4[],2,FALSE),"")</f>
        <v/>
      </c>
      <c r="X7380" s="19">
        <f>NOT(IFERROR(VLOOKUP(Таблица1[[#This Row],[Order ID]],Таблица4[],2,FALSE),0))*1</f>
        <v>1</v>
      </c>
      <c r="Y7380" s="19">
        <f>IF(SUMPRODUCT(($F$2:$F7380=F7380)*1)&gt;1,0,1)</f>
        <v>0</v>
      </c>
    </row>
    <row r="7381" spans="1:25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9" t="str">
        <f>VLOOKUP(Таблица1[[#This Row],[Region]],Таблица5[],2,FALSE)</f>
        <v>Kelly Williams</v>
      </c>
      <c r="W7381" s="19" t="str">
        <f>IFERROR(VLOOKUP(Таблица1[[#This Row],[Order ID]],Таблица4[],2,FALSE),"")</f>
        <v/>
      </c>
      <c r="X7381" s="19">
        <f>NOT(IFERROR(VLOOKUP(Таблица1[[#This Row],[Order ID]],Таблица4[],2,FALSE),0))*1</f>
        <v>1</v>
      </c>
      <c r="Y7381" s="19">
        <f>IF(SUMPRODUCT(($F$2:$F7381=F7381)*1)&gt;1,0,1)</f>
        <v>0</v>
      </c>
    </row>
    <row r="7382" spans="1:25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9" t="str">
        <f>VLOOKUP(Таблица1[[#This Row],[Region]],Таблица5[],2,FALSE)</f>
        <v>Kelly Williams</v>
      </c>
      <c r="W7382" s="19" t="str">
        <f>IFERROR(VLOOKUP(Таблица1[[#This Row],[Order ID]],Таблица4[],2,FALSE),"")</f>
        <v/>
      </c>
      <c r="X7382" s="19">
        <f>NOT(IFERROR(VLOOKUP(Таблица1[[#This Row],[Order ID]],Таблица4[],2,FALSE),0))*1</f>
        <v>1</v>
      </c>
      <c r="Y7382" s="19">
        <f>IF(SUMPRODUCT(($F$2:$F7382=F7382)*1)&gt;1,0,1)</f>
        <v>0</v>
      </c>
    </row>
    <row r="7383" spans="1:25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9" t="str">
        <f>VLOOKUP(Таблица1[[#This Row],[Region]],Таблица5[],2,FALSE)</f>
        <v>Kelly Williams</v>
      </c>
      <c r="W7383" s="19" t="str">
        <f>IFERROR(VLOOKUP(Таблица1[[#This Row],[Order ID]],Таблица4[],2,FALSE),"")</f>
        <v/>
      </c>
      <c r="X7383" s="19">
        <f>NOT(IFERROR(VLOOKUP(Таблица1[[#This Row],[Order ID]],Таблица4[],2,FALSE),0))*1</f>
        <v>1</v>
      </c>
      <c r="Y7383" s="19">
        <f>IF(SUMPRODUCT(($F$2:$F7383=F7383)*1)&gt;1,0,1)</f>
        <v>0</v>
      </c>
    </row>
    <row r="7384" spans="1:25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9" t="str">
        <f>VLOOKUP(Таблица1[[#This Row],[Region]],Таблица5[],2,FALSE)</f>
        <v>Kelly Williams</v>
      </c>
      <c r="W7384" s="19" t="str">
        <f>IFERROR(VLOOKUP(Таблица1[[#This Row],[Order ID]],Таблица4[],2,FALSE),"")</f>
        <v/>
      </c>
      <c r="X7384" s="19">
        <f>NOT(IFERROR(VLOOKUP(Таблица1[[#This Row],[Order ID]],Таблица4[],2,FALSE),0))*1</f>
        <v>1</v>
      </c>
      <c r="Y7384" s="19">
        <f>IF(SUMPRODUCT(($F$2:$F7384=F7384)*1)&gt;1,0,1)</f>
        <v>0</v>
      </c>
    </row>
    <row r="7385" spans="1:25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9" t="str">
        <f>VLOOKUP(Таблица1[[#This Row],[Region]],Таблица5[],2,FALSE)</f>
        <v>Kelly Williams</v>
      </c>
      <c r="W7385" s="19" t="str">
        <f>IFERROR(VLOOKUP(Таблица1[[#This Row],[Order ID]],Таблица4[],2,FALSE),"")</f>
        <v/>
      </c>
      <c r="X7385" s="19">
        <f>NOT(IFERROR(VLOOKUP(Таблица1[[#This Row],[Order ID]],Таблица4[],2,FALSE),0))*1</f>
        <v>1</v>
      </c>
      <c r="Y7385" s="19">
        <f>IF(SUMPRODUCT(($F$2:$F7385=F7385)*1)&gt;1,0,1)</f>
        <v>0</v>
      </c>
    </row>
    <row r="7386" spans="1:25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9" t="str">
        <f>VLOOKUP(Таблица1[[#This Row],[Region]],Таблица5[],2,FALSE)</f>
        <v>Kelly Williams</v>
      </c>
      <c r="W7386" s="19" t="str">
        <f>IFERROR(VLOOKUP(Таблица1[[#This Row],[Order ID]],Таблица4[],2,FALSE),"")</f>
        <v/>
      </c>
      <c r="X7386" s="19">
        <f>NOT(IFERROR(VLOOKUP(Таблица1[[#This Row],[Order ID]],Таблица4[],2,FALSE),0))*1</f>
        <v>1</v>
      </c>
      <c r="Y7386" s="19">
        <f>IF(SUMPRODUCT(($F$2:$F7386=F7386)*1)&gt;1,0,1)</f>
        <v>0</v>
      </c>
    </row>
    <row r="7387" spans="1:25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9" t="str">
        <f>VLOOKUP(Таблица1[[#This Row],[Region]],Таблица5[],2,FALSE)</f>
        <v>Kelly Williams</v>
      </c>
      <c r="W7387" s="19" t="str">
        <f>IFERROR(VLOOKUP(Таблица1[[#This Row],[Order ID]],Таблица4[],2,FALSE),"")</f>
        <v/>
      </c>
      <c r="X7387" s="19">
        <f>NOT(IFERROR(VLOOKUP(Таблица1[[#This Row],[Order ID]],Таблица4[],2,FALSE),0))*1</f>
        <v>1</v>
      </c>
      <c r="Y7387" s="19">
        <f>IF(SUMPRODUCT(($F$2:$F7387=F7387)*1)&gt;1,0,1)</f>
        <v>0</v>
      </c>
    </row>
    <row r="7388" spans="1:25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9" t="str">
        <f>VLOOKUP(Таблица1[[#This Row],[Region]],Таблица5[],2,FALSE)</f>
        <v>Kelly Williams</v>
      </c>
      <c r="W7388" s="19" t="str">
        <f>IFERROR(VLOOKUP(Таблица1[[#This Row],[Order ID]],Таблица4[],2,FALSE),"")</f>
        <v/>
      </c>
      <c r="X7388" s="19">
        <f>NOT(IFERROR(VLOOKUP(Таблица1[[#This Row],[Order ID]],Таблица4[],2,FALSE),0))*1</f>
        <v>1</v>
      </c>
      <c r="Y7388" s="19">
        <f>IF(SUMPRODUCT(($F$2:$F7388=F7388)*1)&gt;1,0,1)</f>
        <v>0</v>
      </c>
    </row>
    <row r="7389" spans="1:25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9" t="str">
        <f>VLOOKUP(Таблица1[[#This Row],[Region]],Таблица5[],2,FALSE)</f>
        <v>Kelly Williams</v>
      </c>
      <c r="W7389" s="19" t="str">
        <f>IFERROR(VLOOKUP(Таблица1[[#This Row],[Order ID]],Таблица4[],2,FALSE),"")</f>
        <v/>
      </c>
      <c r="X7389" s="19">
        <f>NOT(IFERROR(VLOOKUP(Таблица1[[#This Row],[Order ID]],Таблица4[],2,FALSE),0))*1</f>
        <v>1</v>
      </c>
      <c r="Y7389" s="19">
        <f>IF(SUMPRODUCT(($F$2:$F7389=F7389)*1)&gt;1,0,1)</f>
        <v>0</v>
      </c>
    </row>
    <row r="7390" spans="1:25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9" t="str">
        <f>VLOOKUP(Таблица1[[#This Row],[Region]],Таблица5[],2,FALSE)</f>
        <v>Kelly Williams</v>
      </c>
      <c r="W7390" s="19" t="str">
        <f>IFERROR(VLOOKUP(Таблица1[[#This Row],[Order ID]],Таблица4[],2,FALSE),"")</f>
        <v/>
      </c>
      <c r="X7390" s="19">
        <f>NOT(IFERROR(VLOOKUP(Таблица1[[#This Row],[Order ID]],Таблица4[],2,FALSE),0))*1</f>
        <v>1</v>
      </c>
      <c r="Y7390" s="19">
        <f>IF(SUMPRODUCT(($F$2:$F7390=F7390)*1)&gt;1,0,1)</f>
        <v>0</v>
      </c>
    </row>
    <row r="7391" spans="1:25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9" t="str">
        <f>VLOOKUP(Таблица1[[#This Row],[Region]],Таблица5[],2,FALSE)</f>
        <v>Cassandra Brandow</v>
      </c>
      <c r="W7391" s="19" t="str">
        <f>IFERROR(VLOOKUP(Таблица1[[#This Row],[Order ID]],Таблица4[],2,FALSE),"")</f>
        <v/>
      </c>
      <c r="X7391" s="19">
        <f>NOT(IFERROR(VLOOKUP(Таблица1[[#This Row],[Order ID]],Таблица4[],2,FALSE),0))*1</f>
        <v>1</v>
      </c>
      <c r="Y7391" s="19">
        <f>IF(SUMPRODUCT(($F$2:$F7391=F7391)*1)&gt;1,0,1)</f>
        <v>0</v>
      </c>
    </row>
    <row r="7392" spans="1:25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9" t="str">
        <f>VLOOKUP(Таблица1[[#This Row],[Region]],Таблица5[],2,FALSE)</f>
        <v>Cassandra Brandow</v>
      </c>
      <c r="W7392" s="19" t="str">
        <f>IFERROR(VLOOKUP(Таблица1[[#This Row],[Order ID]],Таблица4[],2,FALSE),"")</f>
        <v/>
      </c>
      <c r="X7392" s="19">
        <f>NOT(IFERROR(VLOOKUP(Таблица1[[#This Row],[Order ID]],Таблица4[],2,FALSE),0))*1</f>
        <v>1</v>
      </c>
      <c r="Y7392" s="19">
        <f>IF(SUMPRODUCT(($F$2:$F7392=F7392)*1)&gt;1,0,1)</f>
        <v>0</v>
      </c>
    </row>
    <row r="7393" spans="1:25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9" t="str">
        <f>VLOOKUP(Таблица1[[#This Row],[Region]],Таблица5[],2,FALSE)</f>
        <v>Chuck Magee</v>
      </c>
      <c r="W7393" s="19" t="str">
        <f>IFERROR(VLOOKUP(Таблица1[[#This Row],[Order ID]],Таблица4[],2,FALSE),"")</f>
        <v/>
      </c>
      <c r="X7393" s="19">
        <f>NOT(IFERROR(VLOOKUP(Таблица1[[#This Row],[Order ID]],Таблица4[],2,FALSE),0))*1</f>
        <v>1</v>
      </c>
      <c r="Y7393" s="19">
        <f>IF(SUMPRODUCT(($F$2:$F7393=F7393)*1)&gt;1,0,1)</f>
        <v>0</v>
      </c>
    </row>
    <row r="7394" spans="1:25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9" t="str">
        <f>VLOOKUP(Таблица1[[#This Row],[Region]],Таблица5[],2,FALSE)</f>
        <v>Anna Andreadi</v>
      </c>
      <c r="W7394" s="19" t="str">
        <f>IFERROR(VLOOKUP(Таблица1[[#This Row],[Order ID]],Таблица4[],2,FALSE),"")</f>
        <v/>
      </c>
      <c r="X7394" s="19">
        <f>NOT(IFERROR(VLOOKUP(Таблица1[[#This Row],[Order ID]],Таблица4[],2,FALSE),0))*1</f>
        <v>1</v>
      </c>
      <c r="Y7394" s="19">
        <f>IF(SUMPRODUCT(($F$2:$F7394=F7394)*1)&gt;1,0,1)</f>
        <v>0</v>
      </c>
    </row>
    <row r="7395" spans="1:25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9" t="str">
        <f>VLOOKUP(Таблица1[[#This Row],[Region]],Таблица5[],2,FALSE)</f>
        <v>Anna Andreadi</v>
      </c>
      <c r="W7395" s="19" t="str">
        <f>IFERROR(VLOOKUP(Таблица1[[#This Row],[Order ID]],Таблица4[],2,FALSE),"")</f>
        <v/>
      </c>
      <c r="X7395" s="19">
        <f>NOT(IFERROR(VLOOKUP(Таблица1[[#This Row],[Order ID]],Таблица4[],2,FALSE),0))*1</f>
        <v>1</v>
      </c>
      <c r="Y7395" s="19">
        <f>IF(SUMPRODUCT(($F$2:$F7395=F7395)*1)&gt;1,0,1)</f>
        <v>0</v>
      </c>
    </row>
    <row r="7396" spans="1:25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9" t="str">
        <f>VLOOKUP(Таблица1[[#This Row],[Region]],Таблица5[],2,FALSE)</f>
        <v>Anna Andreadi</v>
      </c>
      <c r="W7396" s="19" t="str">
        <f>IFERROR(VLOOKUP(Таблица1[[#This Row],[Order ID]],Таблица4[],2,FALSE),"")</f>
        <v/>
      </c>
      <c r="X7396" s="19">
        <f>NOT(IFERROR(VLOOKUP(Таблица1[[#This Row],[Order ID]],Таблица4[],2,FALSE),0))*1</f>
        <v>1</v>
      </c>
      <c r="Y7396" s="19">
        <f>IF(SUMPRODUCT(($F$2:$F7396=F7396)*1)&gt;1,0,1)</f>
        <v>0</v>
      </c>
    </row>
    <row r="7397" spans="1:25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9" t="str">
        <f>VLOOKUP(Таблица1[[#This Row],[Region]],Таблица5[],2,FALSE)</f>
        <v>Chuck Magee</v>
      </c>
      <c r="W7397" s="19" t="str">
        <f>IFERROR(VLOOKUP(Таблица1[[#This Row],[Order ID]],Таблица4[],2,FALSE),"")</f>
        <v/>
      </c>
      <c r="X7397" s="19">
        <f>NOT(IFERROR(VLOOKUP(Таблица1[[#This Row],[Order ID]],Таблица4[],2,FALSE),0))*1</f>
        <v>1</v>
      </c>
      <c r="Y7397" s="19">
        <f>IF(SUMPRODUCT(($F$2:$F7397=F7397)*1)&gt;1,0,1)</f>
        <v>0</v>
      </c>
    </row>
    <row r="7398" spans="1:25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9" t="str">
        <f>VLOOKUP(Таблица1[[#This Row],[Region]],Таблица5[],2,FALSE)</f>
        <v>Chuck Magee</v>
      </c>
      <c r="W7398" s="19" t="str">
        <f>IFERROR(VLOOKUP(Таблица1[[#This Row],[Order ID]],Таблица4[],2,FALSE),"")</f>
        <v/>
      </c>
      <c r="X7398" s="19">
        <f>NOT(IFERROR(VLOOKUP(Таблица1[[#This Row],[Order ID]],Таблица4[],2,FALSE),0))*1</f>
        <v>1</v>
      </c>
      <c r="Y7398" s="19">
        <f>IF(SUMPRODUCT(($F$2:$F7398=F7398)*1)&gt;1,0,1)</f>
        <v>0</v>
      </c>
    </row>
    <row r="7399" spans="1:25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9" t="str">
        <f>VLOOKUP(Таблица1[[#This Row],[Region]],Таблица5[],2,FALSE)</f>
        <v>Chuck Magee</v>
      </c>
      <c r="W7399" s="19" t="str">
        <f>IFERROR(VLOOKUP(Таблица1[[#This Row],[Order ID]],Таблица4[],2,FALSE),"")</f>
        <v/>
      </c>
      <c r="X7399" s="19">
        <f>NOT(IFERROR(VLOOKUP(Таблица1[[#This Row],[Order ID]],Таблица4[],2,FALSE),0))*1</f>
        <v>1</v>
      </c>
      <c r="Y7399" s="19">
        <f>IF(SUMPRODUCT(($F$2:$F7399=F7399)*1)&gt;1,0,1)</f>
        <v>0</v>
      </c>
    </row>
    <row r="7400" spans="1:25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9" t="str">
        <f>VLOOKUP(Таблица1[[#This Row],[Region]],Таблица5[],2,FALSE)</f>
        <v>Kelly Williams</v>
      </c>
      <c r="W7400" s="19" t="str">
        <f>IFERROR(VLOOKUP(Таблица1[[#This Row],[Order ID]],Таблица4[],2,FALSE),"")</f>
        <v/>
      </c>
      <c r="X7400" s="19">
        <f>NOT(IFERROR(VLOOKUP(Таблица1[[#This Row],[Order ID]],Таблица4[],2,FALSE),0))*1</f>
        <v>1</v>
      </c>
      <c r="Y7400" s="19">
        <f>IF(SUMPRODUCT(($F$2:$F7400=F7400)*1)&gt;1,0,1)</f>
        <v>0</v>
      </c>
    </row>
    <row r="7401" spans="1:25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9" t="str">
        <f>VLOOKUP(Таблица1[[#This Row],[Region]],Таблица5[],2,FALSE)</f>
        <v>Kelly Williams</v>
      </c>
      <c r="W7401" s="19" t="str">
        <f>IFERROR(VLOOKUP(Таблица1[[#This Row],[Order ID]],Таблица4[],2,FALSE),"")</f>
        <v/>
      </c>
      <c r="X7401" s="19">
        <f>NOT(IFERROR(VLOOKUP(Таблица1[[#This Row],[Order ID]],Таблица4[],2,FALSE),0))*1</f>
        <v>1</v>
      </c>
      <c r="Y7401" s="19">
        <f>IF(SUMPRODUCT(($F$2:$F7401=F7401)*1)&gt;1,0,1)</f>
        <v>0</v>
      </c>
    </row>
    <row r="7402" spans="1:25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9" t="str">
        <f>VLOOKUP(Таблица1[[#This Row],[Region]],Таблица5[],2,FALSE)</f>
        <v>Anna Andreadi</v>
      </c>
      <c r="W7402" s="19" t="str">
        <f>IFERROR(VLOOKUP(Таблица1[[#This Row],[Order ID]],Таблица4[],2,FALSE),"")</f>
        <v/>
      </c>
      <c r="X7402" s="19">
        <f>NOT(IFERROR(VLOOKUP(Таблица1[[#This Row],[Order ID]],Таблица4[],2,FALSE),0))*1</f>
        <v>1</v>
      </c>
      <c r="Y7402" s="19">
        <f>IF(SUMPRODUCT(($F$2:$F7402=F7402)*1)&gt;1,0,1)</f>
        <v>0</v>
      </c>
    </row>
    <row r="7403" spans="1:25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9" t="str">
        <f>VLOOKUP(Таблица1[[#This Row],[Region]],Таблица5[],2,FALSE)</f>
        <v>Anna Andreadi</v>
      </c>
      <c r="W7403" s="19" t="str">
        <f>IFERROR(VLOOKUP(Таблица1[[#This Row],[Order ID]],Таблица4[],2,FALSE),"")</f>
        <v/>
      </c>
      <c r="X7403" s="19">
        <f>NOT(IFERROR(VLOOKUP(Таблица1[[#This Row],[Order ID]],Таблица4[],2,FALSE),0))*1</f>
        <v>1</v>
      </c>
      <c r="Y7403" s="19">
        <f>IF(SUMPRODUCT(($F$2:$F7403=F7403)*1)&gt;1,0,1)</f>
        <v>0</v>
      </c>
    </row>
    <row r="7404" spans="1:25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9" t="str">
        <f>VLOOKUP(Таблица1[[#This Row],[Region]],Таблица5[],2,FALSE)</f>
        <v>Chuck Magee</v>
      </c>
      <c r="W7404" s="19" t="str">
        <f>IFERROR(VLOOKUP(Таблица1[[#This Row],[Order ID]],Таблица4[],2,FALSE),"")</f>
        <v/>
      </c>
      <c r="X7404" s="19">
        <f>NOT(IFERROR(VLOOKUP(Таблица1[[#This Row],[Order ID]],Таблица4[],2,FALSE),0))*1</f>
        <v>1</v>
      </c>
      <c r="Y7404" s="19">
        <f>IF(SUMPRODUCT(($F$2:$F7404=F7404)*1)&gt;1,0,1)</f>
        <v>0</v>
      </c>
    </row>
    <row r="7405" spans="1:25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9" t="str">
        <f>VLOOKUP(Таблица1[[#This Row],[Region]],Таблица5[],2,FALSE)</f>
        <v>Anna Andreadi</v>
      </c>
      <c r="W7405" s="19" t="str">
        <f>IFERROR(VLOOKUP(Таблица1[[#This Row],[Order ID]],Таблица4[],2,FALSE),"")</f>
        <v/>
      </c>
      <c r="X7405" s="19">
        <f>NOT(IFERROR(VLOOKUP(Таблица1[[#This Row],[Order ID]],Таблица4[],2,FALSE),0))*1</f>
        <v>1</v>
      </c>
      <c r="Y7405" s="19">
        <f>IF(SUMPRODUCT(($F$2:$F7405=F7405)*1)&gt;1,0,1)</f>
        <v>0</v>
      </c>
    </row>
    <row r="7406" spans="1:25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9" t="str">
        <f>VLOOKUP(Таблица1[[#This Row],[Region]],Таблица5[],2,FALSE)</f>
        <v>Anna Andreadi</v>
      </c>
      <c r="W7406" s="19" t="str">
        <f>IFERROR(VLOOKUP(Таблица1[[#This Row],[Order ID]],Таблица4[],2,FALSE),"")</f>
        <v/>
      </c>
      <c r="X7406" s="19">
        <f>NOT(IFERROR(VLOOKUP(Таблица1[[#This Row],[Order ID]],Таблица4[],2,FALSE),0))*1</f>
        <v>1</v>
      </c>
      <c r="Y7406" s="19">
        <f>IF(SUMPRODUCT(($F$2:$F7406=F7406)*1)&gt;1,0,1)</f>
        <v>0</v>
      </c>
    </row>
    <row r="7407" spans="1:25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9" t="str">
        <f>VLOOKUP(Таблица1[[#This Row],[Region]],Таблица5[],2,FALSE)</f>
        <v>Anna Andreadi</v>
      </c>
      <c r="W7407" s="19" t="str">
        <f>IFERROR(VLOOKUP(Таблица1[[#This Row],[Order ID]],Таблица4[],2,FALSE),"")</f>
        <v/>
      </c>
      <c r="X7407" s="19">
        <f>NOT(IFERROR(VLOOKUP(Таблица1[[#This Row],[Order ID]],Таблица4[],2,FALSE),0))*1</f>
        <v>1</v>
      </c>
      <c r="Y7407" s="19">
        <f>IF(SUMPRODUCT(($F$2:$F7407=F7407)*1)&gt;1,0,1)</f>
        <v>0</v>
      </c>
    </row>
    <row r="7408" spans="1:25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9" t="str">
        <f>VLOOKUP(Таблица1[[#This Row],[Region]],Таблица5[],2,FALSE)</f>
        <v>Anna Andreadi</v>
      </c>
      <c r="W7408" s="19" t="str">
        <f>IFERROR(VLOOKUP(Таблица1[[#This Row],[Order ID]],Таблица4[],2,FALSE),"")</f>
        <v/>
      </c>
      <c r="X7408" s="19">
        <f>NOT(IFERROR(VLOOKUP(Таблица1[[#This Row],[Order ID]],Таблица4[],2,FALSE),0))*1</f>
        <v>1</v>
      </c>
      <c r="Y7408" s="19">
        <f>IF(SUMPRODUCT(($F$2:$F7408=F7408)*1)&gt;1,0,1)</f>
        <v>0</v>
      </c>
    </row>
    <row r="7409" spans="1:25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9" t="str">
        <f>VLOOKUP(Таблица1[[#This Row],[Region]],Таблица5[],2,FALSE)</f>
        <v>Kelly Williams</v>
      </c>
      <c r="W7409" s="19" t="str">
        <f>IFERROR(VLOOKUP(Таблица1[[#This Row],[Order ID]],Таблица4[],2,FALSE),"")</f>
        <v/>
      </c>
      <c r="X7409" s="19">
        <f>NOT(IFERROR(VLOOKUP(Таблица1[[#This Row],[Order ID]],Таблица4[],2,FALSE),0))*1</f>
        <v>1</v>
      </c>
      <c r="Y7409" s="19">
        <f>IF(SUMPRODUCT(($F$2:$F7409=F7409)*1)&gt;1,0,1)</f>
        <v>0</v>
      </c>
    </row>
    <row r="7410" spans="1:25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9" t="str">
        <f>VLOOKUP(Таблица1[[#This Row],[Region]],Таблица5[],2,FALSE)</f>
        <v>Anna Andreadi</v>
      </c>
      <c r="W7410" s="19" t="str">
        <f>IFERROR(VLOOKUP(Таблица1[[#This Row],[Order ID]],Таблица4[],2,FALSE),"")</f>
        <v/>
      </c>
      <c r="X7410" s="19">
        <f>NOT(IFERROR(VLOOKUP(Таблица1[[#This Row],[Order ID]],Таблица4[],2,FALSE),0))*1</f>
        <v>1</v>
      </c>
      <c r="Y7410" s="19">
        <f>IF(SUMPRODUCT(($F$2:$F7410=F7410)*1)&gt;1,0,1)</f>
        <v>0</v>
      </c>
    </row>
    <row r="7411" spans="1:25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9" t="str">
        <f>VLOOKUP(Таблица1[[#This Row],[Region]],Таблица5[],2,FALSE)</f>
        <v>Chuck Magee</v>
      </c>
      <c r="W7411" s="19" t="str">
        <f>IFERROR(VLOOKUP(Таблица1[[#This Row],[Order ID]],Таблица4[],2,FALSE),"")</f>
        <v/>
      </c>
      <c r="X7411" s="19">
        <f>NOT(IFERROR(VLOOKUP(Таблица1[[#This Row],[Order ID]],Таблица4[],2,FALSE),0))*1</f>
        <v>1</v>
      </c>
      <c r="Y7411" s="19">
        <f>IF(SUMPRODUCT(($F$2:$F7411=F7411)*1)&gt;1,0,1)</f>
        <v>0</v>
      </c>
    </row>
    <row r="7412" spans="1:25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9" t="str">
        <f>VLOOKUP(Таблица1[[#This Row],[Region]],Таблица5[],2,FALSE)</f>
        <v>Chuck Magee</v>
      </c>
      <c r="W7412" s="19" t="str">
        <f>IFERROR(VLOOKUP(Таблица1[[#This Row],[Order ID]],Таблица4[],2,FALSE),"")</f>
        <v/>
      </c>
      <c r="X7412" s="19">
        <f>NOT(IFERROR(VLOOKUP(Таблица1[[#This Row],[Order ID]],Таблица4[],2,FALSE),0))*1</f>
        <v>1</v>
      </c>
      <c r="Y7412" s="19">
        <f>IF(SUMPRODUCT(($F$2:$F7412=F7412)*1)&gt;1,0,1)</f>
        <v>0</v>
      </c>
    </row>
    <row r="7413" spans="1:25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9" t="str">
        <f>VLOOKUP(Таблица1[[#This Row],[Region]],Таблица5[],2,FALSE)</f>
        <v>Anna Andreadi</v>
      </c>
      <c r="W7413" s="19" t="str">
        <f>IFERROR(VLOOKUP(Таблица1[[#This Row],[Order ID]],Таблица4[],2,FALSE),"")</f>
        <v/>
      </c>
      <c r="X7413" s="19">
        <f>NOT(IFERROR(VLOOKUP(Таблица1[[#This Row],[Order ID]],Таблица4[],2,FALSE),0))*1</f>
        <v>1</v>
      </c>
      <c r="Y7413" s="19">
        <f>IF(SUMPRODUCT(($F$2:$F7413=F7413)*1)&gt;1,0,1)</f>
        <v>0</v>
      </c>
    </row>
    <row r="7414" spans="1:25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9" t="str">
        <f>VLOOKUP(Таблица1[[#This Row],[Region]],Таблица5[],2,FALSE)</f>
        <v>Anna Andreadi</v>
      </c>
      <c r="W7414" s="19" t="str">
        <f>IFERROR(VLOOKUP(Таблица1[[#This Row],[Order ID]],Таблица4[],2,FALSE),"")</f>
        <v/>
      </c>
      <c r="X7414" s="19">
        <f>NOT(IFERROR(VLOOKUP(Таблица1[[#This Row],[Order ID]],Таблица4[],2,FALSE),0))*1</f>
        <v>1</v>
      </c>
      <c r="Y7414" s="19">
        <f>IF(SUMPRODUCT(($F$2:$F7414=F7414)*1)&gt;1,0,1)</f>
        <v>0</v>
      </c>
    </row>
    <row r="7415" spans="1:25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9" t="str">
        <f>VLOOKUP(Таблица1[[#This Row],[Region]],Таблица5[],2,FALSE)</f>
        <v>Anna Andreadi</v>
      </c>
      <c r="W7415" s="19" t="str">
        <f>IFERROR(VLOOKUP(Таблица1[[#This Row],[Order ID]],Таблица4[],2,FALSE),"")</f>
        <v/>
      </c>
      <c r="X7415" s="19">
        <f>NOT(IFERROR(VLOOKUP(Таблица1[[#This Row],[Order ID]],Таблица4[],2,FALSE),0))*1</f>
        <v>1</v>
      </c>
      <c r="Y7415" s="19">
        <f>IF(SUMPRODUCT(($F$2:$F7415=F7415)*1)&gt;1,0,1)</f>
        <v>0</v>
      </c>
    </row>
    <row r="7416" spans="1:25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9" t="str">
        <f>VLOOKUP(Таблица1[[#This Row],[Region]],Таблица5[],2,FALSE)</f>
        <v>Chuck Magee</v>
      </c>
      <c r="W7416" s="19" t="str">
        <f>IFERROR(VLOOKUP(Таблица1[[#This Row],[Order ID]],Таблица4[],2,FALSE),"")</f>
        <v/>
      </c>
      <c r="X7416" s="19">
        <f>NOT(IFERROR(VLOOKUP(Таблица1[[#This Row],[Order ID]],Таблица4[],2,FALSE),0))*1</f>
        <v>1</v>
      </c>
      <c r="Y7416" s="19">
        <f>IF(SUMPRODUCT(($F$2:$F7416=F7416)*1)&gt;1,0,1)</f>
        <v>0</v>
      </c>
    </row>
    <row r="7417" spans="1:25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9" t="str">
        <f>VLOOKUP(Таблица1[[#This Row],[Region]],Таблица5[],2,FALSE)</f>
        <v>Chuck Magee</v>
      </c>
      <c r="W7417" s="19" t="str">
        <f>IFERROR(VLOOKUP(Таблица1[[#This Row],[Order ID]],Таблица4[],2,FALSE),"")</f>
        <v/>
      </c>
      <c r="X7417" s="19">
        <f>NOT(IFERROR(VLOOKUP(Таблица1[[#This Row],[Order ID]],Таблица4[],2,FALSE),0))*1</f>
        <v>1</v>
      </c>
      <c r="Y7417" s="19">
        <f>IF(SUMPRODUCT(($F$2:$F7417=F7417)*1)&gt;1,0,1)</f>
        <v>0</v>
      </c>
    </row>
    <row r="7418" spans="1:25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9" t="str">
        <f>VLOOKUP(Таблица1[[#This Row],[Region]],Таблица5[],2,FALSE)</f>
        <v>Chuck Magee</v>
      </c>
      <c r="W7418" s="19" t="str">
        <f>IFERROR(VLOOKUP(Таблица1[[#This Row],[Order ID]],Таблица4[],2,FALSE),"")</f>
        <v/>
      </c>
      <c r="X7418" s="19">
        <f>NOT(IFERROR(VLOOKUP(Таблица1[[#This Row],[Order ID]],Таблица4[],2,FALSE),0))*1</f>
        <v>1</v>
      </c>
      <c r="Y7418" s="19">
        <f>IF(SUMPRODUCT(($F$2:$F7418=F7418)*1)&gt;1,0,1)</f>
        <v>0</v>
      </c>
    </row>
    <row r="7419" spans="1:25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9" t="str">
        <f>VLOOKUP(Таблица1[[#This Row],[Region]],Таблица5[],2,FALSE)</f>
        <v>Chuck Magee</v>
      </c>
      <c r="W7419" s="19" t="str">
        <f>IFERROR(VLOOKUP(Таблица1[[#This Row],[Order ID]],Таблица4[],2,FALSE),"")</f>
        <v/>
      </c>
      <c r="X7419" s="19">
        <f>NOT(IFERROR(VLOOKUP(Таблица1[[#This Row],[Order ID]],Таблица4[],2,FALSE),0))*1</f>
        <v>1</v>
      </c>
      <c r="Y7419" s="19">
        <f>IF(SUMPRODUCT(($F$2:$F7419=F7419)*1)&gt;1,0,1)</f>
        <v>0</v>
      </c>
    </row>
    <row r="7420" spans="1:25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9" t="str">
        <f>VLOOKUP(Таблица1[[#This Row],[Region]],Таблица5[],2,FALSE)</f>
        <v>Chuck Magee</v>
      </c>
      <c r="W7420" s="19" t="str">
        <f>IFERROR(VLOOKUP(Таблица1[[#This Row],[Order ID]],Таблица4[],2,FALSE),"")</f>
        <v/>
      </c>
      <c r="X7420" s="19">
        <f>NOT(IFERROR(VLOOKUP(Таблица1[[#This Row],[Order ID]],Таблица4[],2,FALSE),0))*1</f>
        <v>1</v>
      </c>
      <c r="Y7420" s="19">
        <f>IF(SUMPRODUCT(($F$2:$F7420=F7420)*1)&gt;1,0,1)</f>
        <v>0</v>
      </c>
    </row>
    <row r="7421" spans="1:25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9" t="str">
        <f>VLOOKUP(Таблица1[[#This Row],[Region]],Таблица5[],2,FALSE)</f>
        <v>Chuck Magee</v>
      </c>
      <c r="W7421" s="19" t="str">
        <f>IFERROR(VLOOKUP(Таблица1[[#This Row],[Order ID]],Таблица4[],2,FALSE),"")</f>
        <v/>
      </c>
      <c r="X7421" s="19">
        <f>NOT(IFERROR(VLOOKUP(Таблица1[[#This Row],[Order ID]],Таблица4[],2,FALSE),0))*1</f>
        <v>1</v>
      </c>
      <c r="Y7421" s="19">
        <f>IF(SUMPRODUCT(($F$2:$F7421=F7421)*1)&gt;1,0,1)</f>
        <v>0</v>
      </c>
    </row>
    <row r="7422" spans="1:25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9" t="str">
        <f>VLOOKUP(Таблица1[[#This Row],[Region]],Таблица5[],2,FALSE)</f>
        <v>Chuck Magee</v>
      </c>
      <c r="W7422" s="19" t="str">
        <f>IFERROR(VLOOKUP(Таблица1[[#This Row],[Order ID]],Таблица4[],2,FALSE),"")</f>
        <v/>
      </c>
      <c r="X7422" s="19">
        <f>NOT(IFERROR(VLOOKUP(Таблица1[[#This Row],[Order ID]],Таблица4[],2,FALSE),0))*1</f>
        <v>1</v>
      </c>
      <c r="Y7422" s="19">
        <f>IF(SUMPRODUCT(($F$2:$F7422=F7422)*1)&gt;1,0,1)</f>
        <v>0</v>
      </c>
    </row>
    <row r="7423" spans="1:25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9" t="str">
        <f>VLOOKUP(Таблица1[[#This Row],[Region]],Таблица5[],2,FALSE)</f>
        <v>Chuck Magee</v>
      </c>
      <c r="W7423" s="19" t="str">
        <f>IFERROR(VLOOKUP(Таблица1[[#This Row],[Order ID]],Таблица4[],2,FALSE),"")</f>
        <v/>
      </c>
      <c r="X7423" s="19">
        <f>NOT(IFERROR(VLOOKUP(Таблица1[[#This Row],[Order ID]],Таблица4[],2,FALSE),0))*1</f>
        <v>1</v>
      </c>
      <c r="Y7423" s="19">
        <f>IF(SUMPRODUCT(($F$2:$F7423=F7423)*1)&gt;1,0,1)</f>
        <v>0</v>
      </c>
    </row>
    <row r="7424" spans="1:25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9" t="str">
        <f>VLOOKUP(Таблица1[[#This Row],[Region]],Таблица5[],2,FALSE)</f>
        <v>Chuck Magee</v>
      </c>
      <c r="W7424" s="19" t="str">
        <f>IFERROR(VLOOKUP(Таблица1[[#This Row],[Order ID]],Таблица4[],2,FALSE),"")</f>
        <v/>
      </c>
      <c r="X7424" s="19">
        <f>NOT(IFERROR(VLOOKUP(Таблица1[[#This Row],[Order ID]],Таблица4[],2,FALSE),0))*1</f>
        <v>1</v>
      </c>
      <c r="Y7424" s="19">
        <f>IF(SUMPRODUCT(($F$2:$F7424=F7424)*1)&gt;1,0,1)</f>
        <v>0</v>
      </c>
    </row>
    <row r="7425" spans="1:25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9" t="str">
        <f>VLOOKUP(Таблица1[[#This Row],[Region]],Таблица5[],2,FALSE)</f>
        <v>Chuck Magee</v>
      </c>
      <c r="W7425" s="19" t="str">
        <f>IFERROR(VLOOKUP(Таблица1[[#This Row],[Order ID]],Таблица4[],2,FALSE),"")</f>
        <v/>
      </c>
      <c r="X7425" s="19">
        <f>NOT(IFERROR(VLOOKUP(Таблица1[[#This Row],[Order ID]],Таблица4[],2,FALSE),0))*1</f>
        <v>1</v>
      </c>
      <c r="Y7425" s="19">
        <f>IF(SUMPRODUCT(($F$2:$F7425=F7425)*1)&gt;1,0,1)</f>
        <v>0</v>
      </c>
    </row>
    <row r="7426" spans="1:25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9" t="str">
        <f>VLOOKUP(Таблица1[[#This Row],[Region]],Таблица5[],2,FALSE)</f>
        <v>Chuck Magee</v>
      </c>
      <c r="W7426" s="19" t="str">
        <f>IFERROR(VLOOKUP(Таблица1[[#This Row],[Order ID]],Таблица4[],2,FALSE),"")</f>
        <v/>
      </c>
      <c r="X7426" s="19">
        <f>NOT(IFERROR(VLOOKUP(Таблица1[[#This Row],[Order ID]],Таблица4[],2,FALSE),0))*1</f>
        <v>1</v>
      </c>
      <c r="Y7426" s="19">
        <f>IF(SUMPRODUCT(($F$2:$F7426=F7426)*1)&gt;1,0,1)</f>
        <v>0</v>
      </c>
    </row>
    <row r="7427" spans="1:25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9" t="str">
        <f>VLOOKUP(Таблица1[[#This Row],[Region]],Таблица5[],2,FALSE)</f>
        <v>Kelly Williams</v>
      </c>
      <c r="W7427" s="19" t="str">
        <f>IFERROR(VLOOKUP(Таблица1[[#This Row],[Order ID]],Таблица4[],2,FALSE),"")</f>
        <v/>
      </c>
      <c r="X7427" s="19">
        <f>NOT(IFERROR(VLOOKUP(Таблица1[[#This Row],[Order ID]],Таблица4[],2,FALSE),0))*1</f>
        <v>1</v>
      </c>
      <c r="Y7427" s="19">
        <f>IF(SUMPRODUCT(($F$2:$F7427=F7427)*1)&gt;1,0,1)</f>
        <v>0</v>
      </c>
    </row>
    <row r="7428" spans="1:25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9" t="str">
        <f>VLOOKUP(Таблица1[[#This Row],[Region]],Таблица5[],2,FALSE)</f>
        <v>Kelly Williams</v>
      </c>
      <c r="W7428" s="19" t="str">
        <f>IFERROR(VLOOKUP(Таблица1[[#This Row],[Order ID]],Таблица4[],2,FALSE),"")</f>
        <v/>
      </c>
      <c r="X7428" s="19">
        <f>NOT(IFERROR(VLOOKUP(Таблица1[[#This Row],[Order ID]],Таблица4[],2,FALSE),0))*1</f>
        <v>1</v>
      </c>
      <c r="Y7428" s="19">
        <f>IF(SUMPRODUCT(($F$2:$F7428=F7428)*1)&gt;1,0,1)</f>
        <v>0</v>
      </c>
    </row>
    <row r="7429" spans="1:25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9" t="str">
        <f>VLOOKUP(Таблица1[[#This Row],[Region]],Таблица5[],2,FALSE)</f>
        <v>Cassandra Brandow</v>
      </c>
      <c r="W7429" s="19">
        <f>IFERROR(VLOOKUP(Таблица1[[#This Row],[Order ID]],Таблица4[],2,FALSE),"")</f>
        <v>1</v>
      </c>
      <c r="X7429" s="19">
        <f>NOT(IFERROR(VLOOKUP(Таблица1[[#This Row],[Order ID]],Таблица4[],2,FALSE),0))*1</f>
        <v>0</v>
      </c>
      <c r="Y7429" s="19">
        <f>IF(SUMPRODUCT(($F$2:$F7429=F7429)*1)&gt;1,0,1)</f>
        <v>0</v>
      </c>
    </row>
    <row r="7430" spans="1:25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9" t="str">
        <f>VLOOKUP(Таблица1[[#This Row],[Region]],Таблица5[],2,FALSE)</f>
        <v>Cassandra Brandow</v>
      </c>
      <c r="W7430" s="19">
        <f>IFERROR(VLOOKUP(Таблица1[[#This Row],[Order ID]],Таблица4[],2,FALSE),"")</f>
        <v>1</v>
      </c>
      <c r="X7430" s="19">
        <f>NOT(IFERROR(VLOOKUP(Таблица1[[#This Row],[Order ID]],Таблица4[],2,FALSE),0))*1</f>
        <v>0</v>
      </c>
      <c r="Y7430" s="19">
        <f>IF(SUMPRODUCT(($F$2:$F7430=F7430)*1)&gt;1,0,1)</f>
        <v>0</v>
      </c>
    </row>
    <row r="7431" spans="1:25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9" t="str">
        <f>VLOOKUP(Таблица1[[#This Row],[Region]],Таблица5[],2,FALSE)</f>
        <v>Cassandra Brandow</v>
      </c>
      <c r="W7431" s="19">
        <f>IFERROR(VLOOKUP(Таблица1[[#This Row],[Order ID]],Таблица4[],2,FALSE),"")</f>
        <v>1</v>
      </c>
      <c r="X7431" s="19">
        <f>NOT(IFERROR(VLOOKUP(Таблица1[[#This Row],[Order ID]],Таблица4[],2,FALSE),0))*1</f>
        <v>0</v>
      </c>
      <c r="Y7431" s="19">
        <f>IF(SUMPRODUCT(($F$2:$F7431=F7431)*1)&gt;1,0,1)</f>
        <v>0</v>
      </c>
    </row>
    <row r="7432" spans="1:25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9" t="str">
        <f>VLOOKUP(Таблица1[[#This Row],[Region]],Таблица5[],2,FALSE)</f>
        <v>Cassandra Brandow</v>
      </c>
      <c r="W7432" s="19">
        <f>IFERROR(VLOOKUP(Таблица1[[#This Row],[Order ID]],Таблица4[],2,FALSE),"")</f>
        <v>1</v>
      </c>
      <c r="X7432" s="19">
        <f>NOT(IFERROR(VLOOKUP(Таблица1[[#This Row],[Order ID]],Таблица4[],2,FALSE),0))*1</f>
        <v>0</v>
      </c>
      <c r="Y7432" s="19">
        <f>IF(SUMPRODUCT(($F$2:$F7432=F7432)*1)&gt;1,0,1)</f>
        <v>0</v>
      </c>
    </row>
    <row r="7433" spans="1:25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9" t="str">
        <f>VLOOKUP(Таблица1[[#This Row],[Region]],Таблица5[],2,FALSE)</f>
        <v>Cassandra Brandow</v>
      </c>
      <c r="W7433" s="19">
        <f>IFERROR(VLOOKUP(Таблица1[[#This Row],[Order ID]],Таблица4[],2,FALSE),"")</f>
        <v>1</v>
      </c>
      <c r="X7433" s="19">
        <f>NOT(IFERROR(VLOOKUP(Таблица1[[#This Row],[Order ID]],Таблица4[],2,FALSE),0))*1</f>
        <v>0</v>
      </c>
      <c r="Y7433" s="19">
        <f>IF(SUMPRODUCT(($F$2:$F7433=F7433)*1)&gt;1,0,1)</f>
        <v>0</v>
      </c>
    </row>
    <row r="7434" spans="1:25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9" t="str">
        <f>VLOOKUP(Таблица1[[#This Row],[Region]],Таблица5[],2,FALSE)</f>
        <v>Anna Andreadi</v>
      </c>
      <c r="W7434" s="19" t="str">
        <f>IFERROR(VLOOKUP(Таблица1[[#This Row],[Order ID]],Таблица4[],2,FALSE),"")</f>
        <v/>
      </c>
      <c r="X7434" s="19">
        <f>NOT(IFERROR(VLOOKUP(Таблица1[[#This Row],[Order ID]],Таблица4[],2,FALSE),0))*1</f>
        <v>1</v>
      </c>
      <c r="Y7434" s="19">
        <f>IF(SUMPRODUCT(($F$2:$F7434=F7434)*1)&gt;1,0,1)</f>
        <v>0</v>
      </c>
    </row>
    <row r="7435" spans="1:25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9" t="str">
        <f>VLOOKUP(Таблица1[[#This Row],[Region]],Таблица5[],2,FALSE)</f>
        <v>Anna Andreadi</v>
      </c>
      <c r="W7435" s="19" t="str">
        <f>IFERROR(VLOOKUP(Таблица1[[#This Row],[Order ID]],Таблица4[],2,FALSE),"")</f>
        <v/>
      </c>
      <c r="X7435" s="19">
        <f>NOT(IFERROR(VLOOKUP(Таблица1[[#This Row],[Order ID]],Таблица4[],2,FALSE),0))*1</f>
        <v>1</v>
      </c>
      <c r="Y7435" s="19">
        <f>IF(SUMPRODUCT(($F$2:$F7435=F7435)*1)&gt;1,0,1)</f>
        <v>0</v>
      </c>
    </row>
    <row r="7436" spans="1:25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9" t="str">
        <f>VLOOKUP(Таблица1[[#This Row],[Region]],Таблица5[],2,FALSE)</f>
        <v>Anna Andreadi</v>
      </c>
      <c r="W7436" s="19" t="str">
        <f>IFERROR(VLOOKUP(Таблица1[[#This Row],[Order ID]],Таблица4[],2,FALSE),"")</f>
        <v/>
      </c>
      <c r="X7436" s="19">
        <f>NOT(IFERROR(VLOOKUP(Таблица1[[#This Row],[Order ID]],Таблица4[],2,FALSE),0))*1</f>
        <v>1</v>
      </c>
      <c r="Y7436" s="19">
        <f>IF(SUMPRODUCT(($F$2:$F7436=F7436)*1)&gt;1,0,1)</f>
        <v>0</v>
      </c>
    </row>
    <row r="7437" spans="1:25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9" t="str">
        <f>VLOOKUP(Таблица1[[#This Row],[Region]],Таблица5[],2,FALSE)</f>
        <v>Anna Andreadi</v>
      </c>
      <c r="W7437" s="19" t="str">
        <f>IFERROR(VLOOKUP(Таблица1[[#This Row],[Order ID]],Таблица4[],2,FALSE),"")</f>
        <v/>
      </c>
      <c r="X7437" s="19">
        <f>NOT(IFERROR(VLOOKUP(Таблица1[[#This Row],[Order ID]],Таблица4[],2,FALSE),0))*1</f>
        <v>1</v>
      </c>
      <c r="Y7437" s="19">
        <f>IF(SUMPRODUCT(($F$2:$F7437=F7437)*1)&gt;1,0,1)</f>
        <v>0</v>
      </c>
    </row>
    <row r="7438" spans="1:25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9" t="str">
        <f>VLOOKUP(Таблица1[[#This Row],[Region]],Таблица5[],2,FALSE)</f>
        <v>Anna Andreadi</v>
      </c>
      <c r="W7438" s="19" t="str">
        <f>IFERROR(VLOOKUP(Таблица1[[#This Row],[Order ID]],Таблица4[],2,FALSE),"")</f>
        <v/>
      </c>
      <c r="X7438" s="19">
        <f>NOT(IFERROR(VLOOKUP(Таблица1[[#This Row],[Order ID]],Таблица4[],2,FALSE),0))*1</f>
        <v>1</v>
      </c>
      <c r="Y7438" s="19">
        <f>IF(SUMPRODUCT(($F$2:$F7438=F7438)*1)&gt;1,0,1)</f>
        <v>0</v>
      </c>
    </row>
    <row r="7439" spans="1:25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9" t="str">
        <f>VLOOKUP(Таблица1[[#This Row],[Region]],Таблица5[],2,FALSE)</f>
        <v>Anna Andreadi</v>
      </c>
      <c r="W7439" s="19" t="str">
        <f>IFERROR(VLOOKUP(Таблица1[[#This Row],[Order ID]],Таблица4[],2,FALSE),"")</f>
        <v/>
      </c>
      <c r="X7439" s="19">
        <f>NOT(IFERROR(VLOOKUP(Таблица1[[#This Row],[Order ID]],Таблица4[],2,FALSE),0))*1</f>
        <v>1</v>
      </c>
      <c r="Y7439" s="19">
        <f>IF(SUMPRODUCT(($F$2:$F7439=F7439)*1)&gt;1,0,1)</f>
        <v>0</v>
      </c>
    </row>
    <row r="7440" spans="1:25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9" t="str">
        <f>VLOOKUP(Таблица1[[#This Row],[Region]],Таблица5[],2,FALSE)</f>
        <v>Anna Andreadi</v>
      </c>
      <c r="W7440" s="19" t="str">
        <f>IFERROR(VLOOKUP(Таблица1[[#This Row],[Order ID]],Таблица4[],2,FALSE),"")</f>
        <v/>
      </c>
      <c r="X7440" s="19">
        <f>NOT(IFERROR(VLOOKUP(Таблица1[[#This Row],[Order ID]],Таблица4[],2,FALSE),0))*1</f>
        <v>1</v>
      </c>
      <c r="Y7440" s="19">
        <f>IF(SUMPRODUCT(($F$2:$F7440=F7440)*1)&gt;1,0,1)</f>
        <v>0</v>
      </c>
    </row>
    <row r="7441" spans="1:25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9" t="str">
        <f>VLOOKUP(Таблица1[[#This Row],[Region]],Таблица5[],2,FALSE)</f>
        <v>Anna Andreadi</v>
      </c>
      <c r="W7441" s="19" t="str">
        <f>IFERROR(VLOOKUP(Таблица1[[#This Row],[Order ID]],Таблица4[],2,FALSE),"")</f>
        <v/>
      </c>
      <c r="X7441" s="19">
        <f>NOT(IFERROR(VLOOKUP(Таблица1[[#This Row],[Order ID]],Таблица4[],2,FALSE),0))*1</f>
        <v>1</v>
      </c>
      <c r="Y7441" s="19">
        <f>IF(SUMPRODUCT(($F$2:$F7441=F7441)*1)&gt;1,0,1)</f>
        <v>0</v>
      </c>
    </row>
    <row r="7442" spans="1:25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9" t="str">
        <f>VLOOKUP(Таблица1[[#This Row],[Region]],Таблица5[],2,FALSE)</f>
        <v>Anna Andreadi</v>
      </c>
      <c r="W7442" s="19" t="str">
        <f>IFERROR(VLOOKUP(Таблица1[[#This Row],[Order ID]],Таблица4[],2,FALSE),"")</f>
        <v/>
      </c>
      <c r="X7442" s="19">
        <f>NOT(IFERROR(VLOOKUP(Таблица1[[#This Row],[Order ID]],Таблица4[],2,FALSE),0))*1</f>
        <v>1</v>
      </c>
      <c r="Y7442" s="19">
        <f>IF(SUMPRODUCT(($F$2:$F7442=F7442)*1)&gt;1,0,1)</f>
        <v>0</v>
      </c>
    </row>
    <row r="7443" spans="1:25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9" t="str">
        <f>VLOOKUP(Таблица1[[#This Row],[Region]],Таблица5[],2,FALSE)</f>
        <v>Anna Andreadi</v>
      </c>
      <c r="W7443" s="19" t="str">
        <f>IFERROR(VLOOKUP(Таблица1[[#This Row],[Order ID]],Таблица4[],2,FALSE),"")</f>
        <v/>
      </c>
      <c r="X7443" s="19">
        <f>NOT(IFERROR(VLOOKUP(Таблица1[[#This Row],[Order ID]],Таблица4[],2,FALSE),0))*1</f>
        <v>1</v>
      </c>
      <c r="Y7443" s="19">
        <f>IF(SUMPRODUCT(($F$2:$F7443=F7443)*1)&gt;1,0,1)</f>
        <v>0</v>
      </c>
    </row>
    <row r="7444" spans="1:25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9" t="str">
        <f>VLOOKUP(Таблица1[[#This Row],[Region]],Таблица5[],2,FALSE)</f>
        <v>Kelly Williams</v>
      </c>
      <c r="W7444" s="19" t="str">
        <f>IFERROR(VLOOKUP(Таблица1[[#This Row],[Order ID]],Таблица4[],2,FALSE),"")</f>
        <v/>
      </c>
      <c r="X7444" s="19">
        <f>NOT(IFERROR(VLOOKUP(Таблица1[[#This Row],[Order ID]],Таблица4[],2,FALSE),0))*1</f>
        <v>1</v>
      </c>
      <c r="Y7444" s="19">
        <f>IF(SUMPRODUCT(($F$2:$F7444=F7444)*1)&gt;1,0,1)</f>
        <v>0</v>
      </c>
    </row>
    <row r="7445" spans="1:25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9" t="str">
        <f>VLOOKUP(Таблица1[[#This Row],[Region]],Таблица5[],2,FALSE)</f>
        <v>Kelly Williams</v>
      </c>
      <c r="W7445" s="19" t="str">
        <f>IFERROR(VLOOKUP(Таблица1[[#This Row],[Order ID]],Таблица4[],2,FALSE),"")</f>
        <v/>
      </c>
      <c r="X7445" s="19">
        <f>NOT(IFERROR(VLOOKUP(Таблица1[[#This Row],[Order ID]],Таблица4[],2,FALSE),0))*1</f>
        <v>1</v>
      </c>
      <c r="Y7445" s="19">
        <f>IF(SUMPRODUCT(($F$2:$F7445=F7445)*1)&gt;1,0,1)</f>
        <v>0</v>
      </c>
    </row>
    <row r="7446" spans="1:25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9" t="str">
        <f>VLOOKUP(Таблица1[[#This Row],[Region]],Таблица5[],2,FALSE)</f>
        <v>Kelly Williams</v>
      </c>
      <c r="W7446" s="19" t="str">
        <f>IFERROR(VLOOKUP(Таблица1[[#This Row],[Order ID]],Таблица4[],2,FALSE),"")</f>
        <v/>
      </c>
      <c r="X7446" s="19">
        <f>NOT(IFERROR(VLOOKUP(Таблица1[[#This Row],[Order ID]],Таблица4[],2,FALSE),0))*1</f>
        <v>1</v>
      </c>
      <c r="Y7446" s="19">
        <f>IF(SUMPRODUCT(($F$2:$F7446=F7446)*1)&gt;1,0,1)</f>
        <v>0</v>
      </c>
    </row>
    <row r="7447" spans="1:25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9" t="str">
        <f>VLOOKUP(Таблица1[[#This Row],[Region]],Таблица5[],2,FALSE)</f>
        <v>Kelly Williams</v>
      </c>
      <c r="W7447" s="19" t="str">
        <f>IFERROR(VLOOKUP(Таблица1[[#This Row],[Order ID]],Таблица4[],2,FALSE),"")</f>
        <v/>
      </c>
      <c r="X7447" s="19">
        <f>NOT(IFERROR(VLOOKUP(Таблица1[[#This Row],[Order ID]],Таблица4[],2,FALSE),0))*1</f>
        <v>1</v>
      </c>
      <c r="Y7447" s="19">
        <f>IF(SUMPRODUCT(($F$2:$F7447=F7447)*1)&gt;1,0,1)</f>
        <v>0</v>
      </c>
    </row>
    <row r="7448" spans="1:25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9" t="str">
        <f>VLOOKUP(Таблица1[[#This Row],[Region]],Таблица5[],2,FALSE)</f>
        <v>Kelly Williams</v>
      </c>
      <c r="W7448" s="19" t="str">
        <f>IFERROR(VLOOKUP(Таблица1[[#This Row],[Order ID]],Таблица4[],2,FALSE),"")</f>
        <v/>
      </c>
      <c r="X7448" s="19">
        <f>NOT(IFERROR(VLOOKUP(Таблица1[[#This Row],[Order ID]],Таблица4[],2,FALSE),0))*1</f>
        <v>1</v>
      </c>
      <c r="Y7448" s="19">
        <f>IF(SUMPRODUCT(($F$2:$F7448=F7448)*1)&gt;1,0,1)</f>
        <v>0</v>
      </c>
    </row>
    <row r="7449" spans="1:25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9" t="str">
        <f>VLOOKUP(Таблица1[[#This Row],[Region]],Таблица5[],2,FALSE)</f>
        <v>Kelly Williams</v>
      </c>
      <c r="W7449" s="19" t="str">
        <f>IFERROR(VLOOKUP(Таблица1[[#This Row],[Order ID]],Таблица4[],2,FALSE),"")</f>
        <v/>
      </c>
      <c r="X7449" s="19">
        <f>NOT(IFERROR(VLOOKUP(Таблица1[[#This Row],[Order ID]],Таблица4[],2,FALSE),0))*1</f>
        <v>1</v>
      </c>
      <c r="Y7449" s="19">
        <f>IF(SUMPRODUCT(($F$2:$F7449=F7449)*1)&gt;1,0,1)</f>
        <v>0</v>
      </c>
    </row>
    <row r="7450" spans="1:25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9" t="str">
        <f>VLOOKUP(Таблица1[[#This Row],[Region]],Таблица5[],2,FALSE)</f>
        <v>Cassandra Brandow</v>
      </c>
      <c r="W7450" s="19" t="str">
        <f>IFERROR(VLOOKUP(Таблица1[[#This Row],[Order ID]],Таблица4[],2,FALSE),"")</f>
        <v/>
      </c>
      <c r="X7450" s="19">
        <f>NOT(IFERROR(VLOOKUP(Таблица1[[#This Row],[Order ID]],Таблица4[],2,FALSE),0))*1</f>
        <v>1</v>
      </c>
      <c r="Y7450" s="19">
        <f>IF(SUMPRODUCT(($F$2:$F7450=F7450)*1)&gt;1,0,1)</f>
        <v>0</v>
      </c>
    </row>
    <row r="7451" spans="1:25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9" t="str">
        <f>VLOOKUP(Таблица1[[#This Row],[Region]],Таблица5[],2,FALSE)</f>
        <v>Kelly Williams</v>
      </c>
      <c r="W7451" s="19" t="str">
        <f>IFERROR(VLOOKUP(Таблица1[[#This Row],[Order ID]],Таблица4[],2,FALSE),"")</f>
        <v/>
      </c>
      <c r="X7451" s="19">
        <f>NOT(IFERROR(VLOOKUP(Таблица1[[#This Row],[Order ID]],Таблица4[],2,FALSE),0))*1</f>
        <v>1</v>
      </c>
      <c r="Y7451" s="19">
        <f>IF(SUMPRODUCT(($F$2:$F7451=F7451)*1)&gt;1,0,1)</f>
        <v>0</v>
      </c>
    </row>
    <row r="7452" spans="1:25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9" t="str">
        <f>VLOOKUP(Таблица1[[#This Row],[Region]],Таблица5[],2,FALSE)</f>
        <v>Kelly Williams</v>
      </c>
      <c r="W7452" s="19" t="str">
        <f>IFERROR(VLOOKUP(Таблица1[[#This Row],[Order ID]],Таблица4[],2,FALSE),"")</f>
        <v/>
      </c>
      <c r="X7452" s="19">
        <f>NOT(IFERROR(VLOOKUP(Таблица1[[#This Row],[Order ID]],Таблица4[],2,FALSE),0))*1</f>
        <v>1</v>
      </c>
      <c r="Y7452" s="19">
        <f>IF(SUMPRODUCT(($F$2:$F7452=F7452)*1)&gt;1,0,1)</f>
        <v>0</v>
      </c>
    </row>
    <row r="7453" spans="1:25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9" t="str">
        <f>VLOOKUP(Таблица1[[#This Row],[Region]],Таблица5[],2,FALSE)</f>
        <v>Kelly Williams</v>
      </c>
      <c r="W7453" s="19" t="str">
        <f>IFERROR(VLOOKUP(Таблица1[[#This Row],[Order ID]],Таблица4[],2,FALSE),"")</f>
        <v/>
      </c>
      <c r="X7453" s="19">
        <f>NOT(IFERROR(VLOOKUP(Таблица1[[#This Row],[Order ID]],Таблица4[],2,FALSE),0))*1</f>
        <v>1</v>
      </c>
      <c r="Y7453" s="19">
        <f>IF(SUMPRODUCT(($F$2:$F7453=F7453)*1)&gt;1,0,1)</f>
        <v>0</v>
      </c>
    </row>
    <row r="7454" spans="1:25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9" t="str">
        <f>VLOOKUP(Таблица1[[#This Row],[Region]],Таблица5[],2,FALSE)</f>
        <v>Kelly Williams</v>
      </c>
      <c r="W7454" s="19" t="str">
        <f>IFERROR(VLOOKUP(Таблица1[[#This Row],[Order ID]],Таблица4[],2,FALSE),"")</f>
        <v/>
      </c>
      <c r="X7454" s="19">
        <f>NOT(IFERROR(VLOOKUP(Таблица1[[#This Row],[Order ID]],Таблица4[],2,FALSE),0))*1</f>
        <v>1</v>
      </c>
      <c r="Y7454" s="19">
        <f>IF(SUMPRODUCT(($F$2:$F7454=F7454)*1)&gt;1,0,1)</f>
        <v>0</v>
      </c>
    </row>
    <row r="7455" spans="1:25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9" t="str">
        <f>VLOOKUP(Таблица1[[#This Row],[Region]],Таблица5[],2,FALSE)</f>
        <v>Kelly Williams</v>
      </c>
      <c r="W7455" s="19" t="str">
        <f>IFERROR(VLOOKUP(Таблица1[[#This Row],[Order ID]],Таблица4[],2,FALSE),"")</f>
        <v/>
      </c>
      <c r="X7455" s="19">
        <f>NOT(IFERROR(VLOOKUP(Таблица1[[#This Row],[Order ID]],Таблица4[],2,FALSE),0))*1</f>
        <v>1</v>
      </c>
      <c r="Y7455" s="19">
        <f>IF(SUMPRODUCT(($F$2:$F7455=F7455)*1)&gt;1,0,1)</f>
        <v>0</v>
      </c>
    </row>
    <row r="7456" spans="1:25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9" t="str">
        <f>VLOOKUP(Таблица1[[#This Row],[Region]],Таблица5[],2,FALSE)</f>
        <v>Kelly Williams</v>
      </c>
      <c r="W7456" s="19" t="str">
        <f>IFERROR(VLOOKUP(Таблица1[[#This Row],[Order ID]],Таблица4[],2,FALSE),"")</f>
        <v/>
      </c>
      <c r="X7456" s="19">
        <f>NOT(IFERROR(VLOOKUP(Таблица1[[#This Row],[Order ID]],Таблица4[],2,FALSE),0))*1</f>
        <v>1</v>
      </c>
      <c r="Y7456" s="19">
        <f>IF(SUMPRODUCT(($F$2:$F7456=F7456)*1)&gt;1,0,1)</f>
        <v>0</v>
      </c>
    </row>
    <row r="7457" spans="1:25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9" t="str">
        <f>VLOOKUP(Таблица1[[#This Row],[Region]],Таблица5[],2,FALSE)</f>
        <v>Kelly Williams</v>
      </c>
      <c r="W7457" s="19" t="str">
        <f>IFERROR(VLOOKUP(Таблица1[[#This Row],[Order ID]],Таблица4[],2,FALSE),"")</f>
        <v/>
      </c>
      <c r="X7457" s="19">
        <f>NOT(IFERROR(VLOOKUP(Таблица1[[#This Row],[Order ID]],Таблица4[],2,FALSE),0))*1</f>
        <v>1</v>
      </c>
      <c r="Y7457" s="19">
        <f>IF(SUMPRODUCT(($F$2:$F7457=F7457)*1)&gt;1,0,1)</f>
        <v>0</v>
      </c>
    </row>
    <row r="7458" spans="1:25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9" t="str">
        <f>VLOOKUP(Таблица1[[#This Row],[Region]],Таблица5[],2,FALSE)</f>
        <v>Cassandra Brandow</v>
      </c>
      <c r="W7458" s="19" t="str">
        <f>IFERROR(VLOOKUP(Таблица1[[#This Row],[Order ID]],Таблица4[],2,FALSE),"")</f>
        <v/>
      </c>
      <c r="X7458" s="19">
        <f>NOT(IFERROR(VLOOKUP(Таблица1[[#This Row],[Order ID]],Таблица4[],2,FALSE),0))*1</f>
        <v>1</v>
      </c>
      <c r="Y7458" s="19">
        <f>IF(SUMPRODUCT(($F$2:$F7458=F7458)*1)&gt;1,0,1)</f>
        <v>0</v>
      </c>
    </row>
    <row r="7459" spans="1:25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9" t="str">
        <f>VLOOKUP(Таблица1[[#This Row],[Region]],Таблица5[],2,FALSE)</f>
        <v>Cassandra Brandow</v>
      </c>
      <c r="W7459" s="19" t="str">
        <f>IFERROR(VLOOKUP(Таблица1[[#This Row],[Order ID]],Таблица4[],2,FALSE),"")</f>
        <v/>
      </c>
      <c r="X7459" s="19">
        <f>NOT(IFERROR(VLOOKUP(Таблица1[[#This Row],[Order ID]],Таблица4[],2,FALSE),0))*1</f>
        <v>1</v>
      </c>
      <c r="Y7459" s="19">
        <f>IF(SUMPRODUCT(($F$2:$F7459=F7459)*1)&gt;1,0,1)</f>
        <v>0</v>
      </c>
    </row>
    <row r="7460" spans="1:25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9" t="str">
        <f>VLOOKUP(Таблица1[[#This Row],[Region]],Таблица5[],2,FALSE)</f>
        <v>Cassandra Brandow</v>
      </c>
      <c r="W7460" s="19" t="str">
        <f>IFERROR(VLOOKUP(Таблица1[[#This Row],[Order ID]],Таблица4[],2,FALSE),"")</f>
        <v/>
      </c>
      <c r="X7460" s="19">
        <f>NOT(IFERROR(VLOOKUP(Таблица1[[#This Row],[Order ID]],Таблица4[],2,FALSE),0))*1</f>
        <v>1</v>
      </c>
      <c r="Y7460" s="19">
        <f>IF(SUMPRODUCT(($F$2:$F7460=F7460)*1)&gt;1,0,1)</f>
        <v>0</v>
      </c>
    </row>
    <row r="7461" spans="1:25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9" t="str">
        <f>VLOOKUP(Таблица1[[#This Row],[Region]],Таблица5[],2,FALSE)</f>
        <v>Cassandra Brandow</v>
      </c>
      <c r="W7461" s="19" t="str">
        <f>IFERROR(VLOOKUP(Таблица1[[#This Row],[Order ID]],Таблица4[],2,FALSE),"")</f>
        <v/>
      </c>
      <c r="X7461" s="19">
        <f>NOT(IFERROR(VLOOKUP(Таблица1[[#This Row],[Order ID]],Таблица4[],2,FALSE),0))*1</f>
        <v>1</v>
      </c>
      <c r="Y7461" s="19">
        <f>IF(SUMPRODUCT(($F$2:$F7461=F7461)*1)&gt;1,0,1)</f>
        <v>0</v>
      </c>
    </row>
    <row r="7462" spans="1:25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9" t="str">
        <f>VLOOKUP(Таблица1[[#This Row],[Region]],Таблица5[],2,FALSE)</f>
        <v>Anna Andreadi</v>
      </c>
      <c r="W7462" s="19">
        <f>IFERROR(VLOOKUP(Таблица1[[#This Row],[Order ID]],Таблица4[],2,FALSE),"")</f>
        <v>1</v>
      </c>
      <c r="X7462" s="19">
        <f>NOT(IFERROR(VLOOKUP(Таблица1[[#This Row],[Order ID]],Таблица4[],2,FALSE),0))*1</f>
        <v>0</v>
      </c>
      <c r="Y7462" s="19">
        <f>IF(SUMPRODUCT(($F$2:$F7462=F7462)*1)&gt;1,0,1)</f>
        <v>0</v>
      </c>
    </row>
    <row r="7463" spans="1:25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9" t="str">
        <f>VLOOKUP(Таблица1[[#This Row],[Region]],Таблица5[],2,FALSE)</f>
        <v>Anna Andreadi</v>
      </c>
      <c r="W7463" s="19">
        <f>IFERROR(VLOOKUP(Таблица1[[#This Row],[Order ID]],Таблица4[],2,FALSE),"")</f>
        <v>1</v>
      </c>
      <c r="X7463" s="19">
        <f>NOT(IFERROR(VLOOKUP(Таблица1[[#This Row],[Order ID]],Таблица4[],2,FALSE),0))*1</f>
        <v>0</v>
      </c>
      <c r="Y7463" s="19">
        <f>IF(SUMPRODUCT(($F$2:$F7463=F7463)*1)&gt;1,0,1)</f>
        <v>0</v>
      </c>
    </row>
    <row r="7464" spans="1:25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9" t="str">
        <f>VLOOKUP(Таблица1[[#This Row],[Region]],Таблица5[],2,FALSE)</f>
        <v>Anna Andreadi</v>
      </c>
      <c r="W7464" s="19" t="str">
        <f>IFERROR(VLOOKUP(Таблица1[[#This Row],[Order ID]],Таблица4[],2,FALSE),"")</f>
        <v/>
      </c>
      <c r="X7464" s="19">
        <f>NOT(IFERROR(VLOOKUP(Таблица1[[#This Row],[Order ID]],Таблица4[],2,FALSE),0))*1</f>
        <v>1</v>
      </c>
      <c r="Y7464" s="19">
        <f>IF(SUMPRODUCT(($F$2:$F7464=F7464)*1)&gt;1,0,1)</f>
        <v>0</v>
      </c>
    </row>
    <row r="7465" spans="1:25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9" t="str">
        <f>VLOOKUP(Таблица1[[#This Row],[Region]],Таблица5[],2,FALSE)</f>
        <v>Anna Andreadi</v>
      </c>
      <c r="W7465" s="19" t="str">
        <f>IFERROR(VLOOKUP(Таблица1[[#This Row],[Order ID]],Таблица4[],2,FALSE),"")</f>
        <v/>
      </c>
      <c r="X7465" s="19">
        <f>NOT(IFERROR(VLOOKUP(Таблица1[[#This Row],[Order ID]],Таблица4[],2,FALSE),0))*1</f>
        <v>1</v>
      </c>
      <c r="Y7465" s="19">
        <f>IF(SUMPRODUCT(($F$2:$F7465=F7465)*1)&gt;1,0,1)</f>
        <v>0</v>
      </c>
    </row>
    <row r="7466" spans="1:25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9" t="str">
        <f>VLOOKUP(Таблица1[[#This Row],[Region]],Таблица5[],2,FALSE)</f>
        <v>Anna Andreadi</v>
      </c>
      <c r="W7466" s="19" t="str">
        <f>IFERROR(VLOOKUP(Таблица1[[#This Row],[Order ID]],Таблица4[],2,FALSE),"")</f>
        <v/>
      </c>
      <c r="X7466" s="19">
        <f>NOT(IFERROR(VLOOKUP(Таблица1[[#This Row],[Order ID]],Таблица4[],2,FALSE),0))*1</f>
        <v>1</v>
      </c>
      <c r="Y7466" s="19">
        <f>IF(SUMPRODUCT(($F$2:$F7466=F7466)*1)&gt;1,0,1)</f>
        <v>0</v>
      </c>
    </row>
    <row r="7467" spans="1:25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9" t="str">
        <f>VLOOKUP(Таблица1[[#This Row],[Region]],Таблица5[],2,FALSE)</f>
        <v>Anna Andreadi</v>
      </c>
      <c r="W7467" s="19" t="str">
        <f>IFERROR(VLOOKUP(Таблица1[[#This Row],[Order ID]],Таблица4[],2,FALSE),"")</f>
        <v/>
      </c>
      <c r="X7467" s="19">
        <f>NOT(IFERROR(VLOOKUP(Таблица1[[#This Row],[Order ID]],Таблица4[],2,FALSE),0))*1</f>
        <v>1</v>
      </c>
      <c r="Y7467" s="19">
        <f>IF(SUMPRODUCT(($F$2:$F7467=F7467)*1)&gt;1,0,1)</f>
        <v>0</v>
      </c>
    </row>
    <row r="7468" spans="1:25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9" t="str">
        <f>VLOOKUP(Таблица1[[#This Row],[Region]],Таблица5[],2,FALSE)</f>
        <v>Anna Andreadi</v>
      </c>
      <c r="W7468" s="19">
        <f>IFERROR(VLOOKUP(Таблица1[[#This Row],[Order ID]],Таблица4[],2,FALSE),"")</f>
        <v>1</v>
      </c>
      <c r="X7468" s="19">
        <f>NOT(IFERROR(VLOOKUP(Таблица1[[#This Row],[Order ID]],Таблица4[],2,FALSE),0))*1</f>
        <v>0</v>
      </c>
      <c r="Y7468" s="19">
        <f>IF(SUMPRODUCT(($F$2:$F7468=F7468)*1)&gt;1,0,1)</f>
        <v>0</v>
      </c>
    </row>
    <row r="7469" spans="1:25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9" t="str">
        <f>VLOOKUP(Таблица1[[#This Row],[Region]],Таблица5[],2,FALSE)</f>
        <v>Anna Andreadi</v>
      </c>
      <c r="W7469" s="19" t="str">
        <f>IFERROR(VLOOKUP(Таблица1[[#This Row],[Order ID]],Таблица4[],2,FALSE),"")</f>
        <v/>
      </c>
      <c r="X7469" s="19">
        <f>NOT(IFERROR(VLOOKUP(Таблица1[[#This Row],[Order ID]],Таблица4[],2,FALSE),0))*1</f>
        <v>1</v>
      </c>
      <c r="Y7469" s="19">
        <f>IF(SUMPRODUCT(($F$2:$F7469=F7469)*1)&gt;1,0,1)</f>
        <v>0</v>
      </c>
    </row>
    <row r="7470" spans="1:25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9" t="str">
        <f>VLOOKUP(Таблица1[[#This Row],[Region]],Таблица5[],2,FALSE)</f>
        <v>Chuck Magee</v>
      </c>
      <c r="W7470" s="19" t="str">
        <f>IFERROR(VLOOKUP(Таблица1[[#This Row],[Order ID]],Таблица4[],2,FALSE),"")</f>
        <v/>
      </c>
      <c r="X7470" s="19">
        <f>NOT(IFERROR(VLOOKUP(Таблица1[[#This Row],[Order ID]],Таблица4[],2,FALSE),0))*1</f>
        <v>1</v>
      </c>
      <c r="Y7470" s="19">
        <f>IF(SUMPRODUCT(($F$2:$F7470=F7470)*1)&gt;1,0,1)</f>
        <v>0</v>
      </c>
    </row>
    <row r="7471" spans="1:25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9" t="str">
        <f>VLOOKUP(Таблица1[[#This Row],[Region]],Таблица5[],2,FALSE)</f>
        <v>Chuck Magee</v>
      </c>
      <c r="W7471" s="19" t="str">
        <f>IFERROR(VLOOKUP(Таблица1[[#This Row],[Order ID]],Таблица4[],2,FALSE),"")</f>
        <v/>
      </c>
      <c r="X7471" s="19">
        <f>NOT(IFERROR(VLOOKUP(Таблица1[[#This Row],[Order ID]],Таблица4[],2,FALSE),0))*1</f>
        <v>1</v>
      </c>
      <c r="Y7471" s="19">
        <f>IF(SUMPRODUCT(($F$2:$F7471=F7471)*1)&gt;1,0,1)</f>
        <v>0</v>
      </c>
    </row>
    <row r="7472" spans="1:25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9" t="str">
        <f>VLOOKUP(Таблица1[[#This Row],[Region]],Таблица5[],2,FALSE)</f>
        <v>Chuck Magee</v>
      </c>
      <c r="W7472" s="19" t="str">
        <f>IFERROR(VLOOKUP(Таблица1[[#This Row],[Order ID]],Таблица4[],2,FALSE),"")</f>
        <v/>
      </c>
      <c r="X7472" s="19">
        <f>NOT(IFERROR(VLOOKUP(Таблица1[[#This Row],[Order ID]],Таблица4[],2,FALSE),0))*1</f>
        <v>1</v>
      </c>
      <c r="Y7472" s="19">
        <f>IF(SUMPRODUCT(($F$2:$F7472=F7472)*1)&gt;1,0,1)</f>
        <v>0</v>
      </c>
    </row>
    <row r="7473" spans="1:25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9" t="str">
        <f>VLOOKUP(Таблица1[[#This Row],[Region]],Таблица5[],2,FALSE)</f>
        <v>Chuck Magee</v>
      </c>
      <c r="W7473" s="19" t="str">
        <f>IFERROR(VLOOKUP(Таблица1[[#This Row],[Order ID]],Таблица4[],2,FALSE),"")</f>
        <v/>
      </c>
      <c r="X7473" s="19">
        <f>NOT(IFERROR(VLOOKUP(Таблица1[[#This Row],[Order ID]],Таблица4[],2,FALSE),0))*1</f>
        <v>1</v>
      </c>
      <c r="Y7473" s="19">
        <f>IF(SUMPRODUCT(($F$2:$F7473=F7473)*1)&gt;1,0,1)</f>
        <v>0</v>
      </c>
    </row>
    <row r="7474" spans="1:25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9" t="str">
        <f>VLOOKUP(Таблица1[[#This Row],[Region]],Таблица5[],2,FALSE)</f>
        <v>Anna Andreadi</v>
      </c>
      <c r="W7474" s="19" t="str">
        <f>IFERROR(VLOOKUP(Таблица1[[#This Row],[Order ID]],Таблица4[],2,FALSE),"")</f>
        <v/>
      </c>
      <c r="X7474" s="19">
        <f>NOT(IFERROR(VLOOKUP(Таблица1[[#This Row],[Order ID]],Таблица4[],2,FALSE),0))*1</f>
        <v>1</v>
      </c>
      <c r="Y7474" s="19">
        <f>IF(SUMPRODUCT(($F$2:$F7474=F7474)*1)&gt;1,0,1)</f>
        <v>0</v>
      </c>
    </row>
    <row r="7475" spans="1:25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9" t="str">
        <f>VLOOKUP(Таблица1[[#This Row],[Region]],Таблица5[],2,FALSE)</f>
        <v>Kelly Williams</v>
      </c>
      <c r="W7475" s="19" t="str">
        <f>IFERROR(VLOOKUP(Таблица1[[#This Row],[Order ID]],Таблица4[],2,FALSE),"")</f>
        <v/>
      </c>
      <c r="X7475" s="19">
        <f>NOT(IFERROR(VLOOKUP(Таблица1[[#This Row],[Order ID]],Таблица4[],2,FALSE),0))*1</f>
        <v>1</v>
      </c>
      <c r="Y7475" s="19">
        <f>IF(SUMPRODUCT(($F$2:$F7475=F7475)*1)&gt;1,0,1)</f>
        <v>0</v>
      </c>
    </row>
    <row r="7476" spans="1:25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9" t="str">
        <f>VLOOKUP(Таблица1[[#This Row],[Region]],Таблица5[],2,FALSE)</f>
        <v>Cassandra Brandow</v>
      </c>
      <c r="W7476" s="19" t="str">
        <f>IFERROR(VLOOKUP(Таблица1[[#This Row],[Order ID]],Таблица4[],2,FALSE),"")</f>
        <v/>
      </c>
      <c r="X7476" s="19">
        <f>NOT(IFERROR(VLOOKUP(Таблица1[[#This Row],[Order ID]],Таблица4[],2,FALSE),0))*1</f>
        <v>1</v>
      </c>
      <c r="Y7476" s="19">
        <f>IF(SUMPRODUCT(($F$2:$F7476=F7476)*1)&gt;1,0,1)</f>
        <v>0</v>
      </c>
    </row>
    <row r="7477" spans="1:25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9" t="str">
        <f>VLOOKUP(Таблица1[[#This Row],[Region]],Таблица5[],2,FALSE)</f>
        <v>Cassandra Brandow</v>
      </c>
      <c r="W7477" s="19" t="str">
        <f>IFERROR(VLOOKUP(Таблица1[[#This Row],[Order ID]],Таблица4[],2,FALSE),"")</f>
        <v/>
      </c>
      <c r="X7477" s="19">
        <f>NOT(IFERROR(VLOOKUP(Таблица1[[#This Row],[Order ID]],Таблица4[],2,FALSE),0))*1</f>
        <v>1</v>
      </c>
      <c r="Y7477" s="19">
        <f>IF(SUMPRODUCT(($F$2:$F7477=F7477)*1)&gt;1,0,1)</f>
        <v>0</v>
      </c>
    </row>
    <row r="7478" spans="1:25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9" t="str">
        <f>VLOOKUP(Таблица1[[#This Row],[Region]],Таблица5[],2,FALSE)</f>
        <v>Cassandra Brandow</v>
      </c>
      <c r="W7478" s="19" t="str">
        <f>IFERROR(VLOOKUP(Таблица1[[#This Row],[Order ID]],Таблица4[],2,FALSE),"")</f>
        <v/>
      </c>
      <c r="X7478" s="19">
        <f>NOT(IFERROR(VLOOKUP(Таблица1[[#This Row],[Order ID]],Таблица4[],2,FALSE),0))*1</f>
        <v>1</v>
      </c>
      <c r="Y7478" s="19">
        <f>IF(SUMPRODUCT(($F$2:$F7478=F7478)*1)&gt;1,0,1)</f>
        <v>0</v>
      </c>
    </row>
    <row r="7479" spans="1:25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9" t="str">
        <f>VLOOKUP(Таблица1[[#This Row],[Region]],Таблица5[],2,FALSE)</f>
        <v>Cassandra Brandow</v>
      </c>
      <c r="W7479" s="19" t="str">
        <f>IFERROR(VLOOKUP(Таблица1[[#This Row],[Order ID]],Таблица4[],2,FALSE),"")</f>
        <v/>
      </c>
      <c r="X7479" s="19">
        <f>NOT(IFERROR(VLOOKUP(Таблица1[[#This Row],[Order ID]],Таблица4[],2,FALSE),0))*1</f>
        <v>1</v>
      </c>
      <c r="Y7479" s="19">
        <f>IF(SUMPRODUCT(($F$2:$F7479=F7479)*1)&gt;1,0,1)</f>
        <v>0</v>
      </c>
    </row>
    <row r="7480" spans="1:25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9" t="str">
        <f>VLOOKUP(Таблица1[[#This Row],[Region]],Таблица5[],2,FALSE)</f>
        <v>Cassandra Brandow</v>
      </c>
      <c r="W7480" s="19" t="str">
        <f>IFERROR(VLOOKUP(Таблица1[[#This Row],[Order ID]],Таблица4[],2,FALSE),"")</f>
        <v/>
      </c>
      <c r="X7480" s="19">
        <f>NOT(IFERROR(VLOOKUP(Таблица1[[#This Row],[Order ID]],Таблица4[],2,FALSE),0))*1</f>
        <v>1</v>
      </c>
      <c r="Y7480" s="19">
        <f>IF(SUMPRODUCT(($F$2:$F7480=F7480)*1)&gt;1,0,1)</f>
        <v>0</v>
      </c>
    </row>
    <row r="7481" spans="1:25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9" t="str">
        <f>VLOOKUP(Таблица1[[#This Row],[Region]],Таблица5[],2,FALSE)</f>
        <v>Cassandra Brandow</v>
      </c>
      <c r="W7481" s="19" t="str">
        <f>IFERROR(VLOOKUP(Таблица1[[#This Row],[Order ID]],Таблица4[],2,FALSE),"")</f>
        <v/>
      </c>
      <c r="X7481" s="19">
        <f>NOT(IFERROR(VLOOKUP(Таблица1[[#This Row],[Order ID]],Таблица4[],2,FALSE),0))*1</f>
        <v>1</v>
      </c>
      <c r="Y7481" s="19">
        <f>IF(SUMPRODUCT(($F$2:$F7481=F7481)*1)&gt;1,0,1)</f>
        <v>0</v>
      </c>
    </row>
    <row r="7482" spans="1:25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9" t="str">
        <f>VLOOKUP(Таблица1[[#This Row],[Region]],Таблица5[],2,FALSE)</f>
        <v>Cassandra Brandow</v>
      </c>
      <c r="W7482" s="19" t="str">
        <f>IFERROR(VLOOKUP(Таблица1[[#This Row],[Order ID]],Таблица4[],2,FALSE),"")</f>
        <v/>
      </c>
      <c r="X7482" s="19">
        <f>NOT(IFERROR(VLOOKUP(Таблица1[[#This Row],[Order ID]],Таблица4[],2,FALSE),0))*1</f>
        <v>1</v>
      </c>
      <c r="Y7482" s="19">
        <f>IF(SUMPRODUCT(($F$2:$F7482=F7482)*1)&gt;1,0,1)</f>
        <v>0</v>
      </c>
    </row>
    <row r="7483" spans="1:25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9" t="str">
        <f>VLOOKUP(Таблица1[[#This Row],[Region]],Таблица5[],2,FALSE)</f>
        <v>Anna Andreadi</v>
      </c>
      <c r="W7483" s="19" t="str">
        <f>IFERROR(VLOOKUP(Таблица1[[#This Row],[Order ID]],Таблица4[],2,FALSE),"")</f>
        <v/>
      </c>
      <c r="X7483" s="19">
        <f>NOT(IFERROR(VLOOKUP(Таблица1[[#This Row],[Order ID]],Таблица4[],2,FALSE),0))*1</f>
        <v>1</v>
      </c>
      <c r="Y7483" s="19">
        <f>IF(SUMPRODUCT(($F$2:$F7483=F7483)*1)&gt;1,0,1)</f>
        <v>0</v>
      </c>
    </row>
    <row r="7484" spans="1:25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9" t="str">
        <f>VLOOKUP(Таблица1[[#This Row],[Region]],Таблица5[],2,FALSE)</f>
        <v>Chuck Magee</v>
      </c>
      <c r="W7484" s="19" t="str">
        <f>IFERROR(VLOOKUP(Таблица1[[#This Row],[Order ID]],Таблица4[],2,FALSE),"")</f>
        <v/>
      </c>
      <c r="X7484" s="19">
        <f>NOT(IFERROR(VLOOKUP(Таблица1[[#This Row],[Order ID]],Таблица4[],2,FALSE),0))*1</f>
        <v>1</v>
      </c>
      <c r="Y7484" s="19">
        <f>IF(SUMPRODUCT(($F$2:$F7484=F7484)*1)&gt;1,0,1)</f>
        <v>0</v>
      </c>
    </row>
    <row r="7485" spans="1:25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9" t="str">
        <f>VLOOKUP(Таблица1[[#This Row],[Region]],Таблица5[],2,FALSE)</f>
        <v>Chuck Magee</v>
      </c>
      <c r="W7485" s="19" t="str">
        <f>IFERROR(VLOOKUP(Таблица1[[#This Row],[Order ID]],Таблица4[],2,FALSE),"")</f>
        <v/>
      </c>
      <c r="X7485" s="19">
        <f>NOT(IFERROR(VLOOKUP(Таблица1[[#This Row],[Order ID]],Таблица4[],2,FALSE),0))*1</f>
        <v>1</v>
      </c>
      <c r="Y7485" s="19">
        <f>IF(SUMPRODUCT(($F$2:$F7485=F7485)*1)&gt;1,0,1)</f>
        <v>0</v>
      </c>
    </row>
    <row r="7486" spans="1:25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9" t="str">
        <f>VLOOKUP(Таблица1[[#This Row],[Region]],Таблица5[],2,FALSE)</f>
        <v>Kelly Williams</v>
      </c>
      <c r="W7486" s="19" t="str">
        <f>IFERROR(VLOOKUP(Таблица1[[#This Row],[Order ID]],Таблица4[],2,FALSE),"")</f>
        <v/>
      </c>
      <c r="X7486" s="19">
        <f>NOT(IFERROR(VLOOKUP(Таблица1[[#This Row],[Order ID]],Таблица4[],2,FALSE),0))*1</f>
        <v>1</v>
      </c>
      <c r="Y7486" s="19">
        <f>IF(SUMPRODUCT(($F$2:$F7486=F7486)*1)&gt;1,0,1)</f>
        <v>0</v>
      </c>
    </row>
    <row r="7487" spans="1:25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9" t="str">
        <f>VLOOKUP(Таблица1[[#This Row],[Region]],Таблица5[],2,FALSE)</f>
        <v>Kelly Williams</v>
      </c>
      <c r="W7487" s="19" t="str">
        <f>IFERROR(VLOOKUP(Таблица1[[#This Row],[Order ID]],Таблица4[],2,FALSE),"")</f>
        <v/>
      </c>
      <c r="X7487" s="19">
        <f>NOT(IFERROR(VLOOKUP(Таблица1[[#This Row],[Order ID]],Таблица4[],2,FALSE),0))*1</f>
        <v>1</v>
      </c>
      <c r="Y7487" s="19">
        <f>IF(SUMPRODUCT(($F$2:$F7487=F7487)*1)&gt;1,0,1)</f>
        <v>0</v>
      </c>
    </row>
    <row r="7488" spans="1:25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9" t="str">
        <f>VLOOKUP(Таблица1[[#This Row],[Region]],Таблица5[],2,FALSE)</f>
        <v>Chuck Magee</v>
      </c>
      <c r="W7488" s="19" t="str">
        <f>IFERROR(VLOOKUP(Таблица1[[#This Row],[Order ID]],Таблица4[],2,FALSE),"")</f>
        <v/>
      </c>
      <c r="X7488" s="19">
        <f>NOT(IFERROR(VLOOKUP(Таблица1[[#This Row],[Order ID]],Таблица4[],2,FALSE),0))*1</f>
        <v>1</v>
      </c>
      <c r="Y7488" s="19">
        <f>IF(SUMPRODUCT(($F$2:$F7488=F7488)*1)&gt;1,0,1)</f>
        <v>0</v>
      </c>
    </row>
    <row r="7489" spans="1:25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9" t="str">
        <f>VLOOKUP(Таблица1[[#This Row],[Region]],Таблица5[],2,FALSE)</f>
        <v>Chuck Magee</v>
      </c>
      <c r="W7489" s="19" t="str">
        <f>IFERROR(VLOOKUP(Таблица1[[#This Row],[Order ID]],Таблица4[],2,FALSE),"")</f>
        <v/>
      </c>
      <c r="X7489" s="19">
        <f>NOT(IFERROR(VLOOKUP(Таблица1[[#This Row],[Order ID]],Таблица4[],2,FALSE),0))*1</f>
        <v>1</v>
      </c>
      <c r="Y7489" s="19">
        <f>IF(SUMPRODUCT(($F$2:$F7489=F7489)*1)&gt;1,0,1)</f>
        <v>0</v>
      </c>
    </row>
    <row r="7490" spans="1:25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9" t="str">
        <f>VLOOKUP(Таблица1[[#This Row],[Region]],Таблица5[],2,FALSE)</f>
        <v>Chuck Magee</v>
      </c>
      <c r="W7490" s="19" t="str">
        <f>IFERROR(VLOOKUP(Таблица1[[#This Row],[Order ID]],Таблица4[],2,FALSE),"")</f>
        <v/>
      </c>
      <c r="X7490" s="19">
        <f>NOT(IFERROR(VLOOKUP(Таблица1[[#This Row],[Order ID]],Таблица4[],2,FALSE),0))*1</f>
        <v>1</v>
      </c>
      <c r="Y7490" s="19">
        <f>IF(SUMPRODUCT(($F$2:$F7490=F7490)*1)&gt;1,0,1)</f>
        <v>0</v>
      </c>
    </row>
    <row r="7491" spans="1:25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9" t="str">
        <f>VLOOKUP(Таблица1[[#This Row],[Region]],Таблица5[],2,FALSE)</f>
        <v>Anna Andreadi</v>
      </c>
      <c r="W7491" s="19">
        <f>IFERROR(VLOOKUP(Таблица1[[#This Row],[Order ID]],Таблица4[],2,FALSE),"")</f>
        <v>1</v>
      </c>
      <c r="X7491" s="19">
        <f>NOT(IFERROR(VLOOKUP(Таблица1[[#This Row],[Order ID]],Таблица4[],2,FALSE),0))*1</f>
        <v>0</v>
      </c>
      <c r="Y7491" s="19">
        <f>IF(SUMPRODUCT(($F$2:$F7491=F7491)*1)&gt;1,0,1)</f>
        <v>0</v>
      </c>
    </row>
    <row r="7492" spans="1:25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9" t="str">
        <f>VLOOKUP(Таблица1[[#This Row],[Region]],Таблица5[],2,FALSE)</f>
        <v>Anna Andreadi</v>
      </c>
      <c r="W7492" s="19" t="str">
        <f>IFERROR(VLOOKUP(Таблица1[[#This Row],[Order ID]],Таблица4[],2,FALSE),"")</f>
        <v/>
      </c>
      <c r="X7492" s="19">
        <f>NOT(IFERROR(VLOOKUP(Таблица1[[#This Row],[Order ID]],Таблица4[],2,FALSE),0))*1</f>
        <v>1</v>
      </c>
      <c r="Y7492" s="19">
        <f>IF(SUMPRODUCT(($F$2:$F7492=F7492)*1)&gt;1,0,1)</f>
        <v>0</v>
      </c>
    </row>
    <row r="7493" spans="1:25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9" t="str">
        <f>VLOOKUP(Таблица1[[#This Row],[Region]],Таблица5[],2,FALSE)</f>
        <v>Chuck Magee</v>
      </c>
      <c r="W7493" s="19" t="str">
        <f>IFERROR(VLOOKUP(Таблица1[[#This Row],[Order ID]],Таблица4[],2,FALSE),"")</f>
        <v/>
      </c>
      <c r="X7493" s="19">
        <f>NOT(IFERROR(VLOOKUP(Таблица1[[#This Row],[Order ID]],Таблица4[],2,FALSE),0))*1</f>
        <v>1</v>
      </c>
      <c r="Y7493" s="19">
        <f>IF(SUMPRODUCT(($F$2:$F7493=F7493)*1)&gt;1,0,1)</f>
        <v>0</v>
      </c>
    </row>
    <row r="7494" spans="1:25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9" t="str">
        <f>VLOOKUP(Таблица1[[#This Row],[Region]],Таблица5[],2,FALSE)</f>
        <v>Kelly Williams</v>
      </c>
      <c r="W7494" s="19" t="str">
        <f>IFERROR(VLOOKUP(Таблица1[[#This Row],[Order ID]],Таблица4[],2,FALSE),"")</f>
        <v/>
      </c>
      <c r="X7494" s="19">
        <f>NOT(IFERROR(VLOOKUP(Таблица1[[#This Row],[Order ID]],Таблица4[],2,FALSE),0))*1</f>
        <v>1</v>
      </c>
      <c r="Y7494" s="19">
        <f>IF(SUMPRODUCT(($F$2:$F7494=F7494)*1)&gt;1,0,1)</f>
        <v>0</v>
      </c>
    </row>
    <row r="7495" spans="1:25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9" t="str">
        <f>VLOOKUP(Таблица1[[#This Row],[Region]],Таблица5[],2,FALSE)</f>
        <v>Kelly Williams</v>
      </c>
      <c r="W7495" s="19" t="str">
        <f>IFERROR(VLOOKUP(Таблица1[[#This Row],[Order ID]],Таблица4[],2,FALSE),"")</f>
        <v/>
      </c>
      <c r="X7495" s="19">
        <f>NOT(IFERROR(VLOOKUP(Таблица1[[#This Row],[Order ID]],Таблица4[],2,FALSE),0))*1</f>
        <v>1</v>
      </c>
      <c r="Y7495" s="19">
        <f>IF(SUMPRODUCT(($F$2:$F7495=F7495)*1)&gt;1,0,1)</f>
        <v>0</v>
      </c>
    </row>
    <row r="7496" spans="1:25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9" t="str">
        <f>VLOOKUP(Таблица1[[#This Row],[Region]],Таблица5[],2,FALSE)</f>
        <v>Kelly Williams</v>
      </c>
      <c r="W7496" s="19" t="str">
        <f>IFERROR(VLOOKUP(Таблица1[[#This Row],[Order ID]],Таблица4[],2,FALSE),"")</f>
        <v/>
      </c>
      <c r="X7496" s="19">
        <f>NOT(IFERROR(VLOOKUP(Таблица1[[#This Row],[Order ID]],Таблица4[],2,FALSE),0))*1</f>
        <v>1</v>
      </c>
      <c r="Y7496" s="19">
        <f>IF(SUMPRODUCT(($F$2:$F7496=F7496)*1)&gt;1,0,1)</f>
        <v>0</v>
      </c>
    </row>
    <row r="7497" spans="1:25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9" t="str">
        <f>VLOOKUP(Таблица1[[#This Row],[Region]],Таблица5[],2,FALSE)</f>
        <v>Anna Andreadi</v>
      </c>
      <c r="W7497" s="19" t="str">
        <f>IFERROR(VLOOKUP(Таблица1[[#This Row],[Order ID]],Таблица4[],2,FALSE),"")</f>
        <v/>
      </c>
      <c r="X7497" s="19">
        <f>NOT(IFERROR(VLOOKUP(Таблица1[[#This Row],[Order ID]],Таблица4[],2,FALSE),0))*1</f>
        <v>1</v>
      </c>
      <c r="Y7497" s="19">
        <f>IF(SUMPRODUCT(($F$2:$F7497=F7497)*1)&gt;1,0,1)</f>
        <v>0</v>
      </c>
    </row>
    <row r="7498" spans="1:25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9" t="str">
        <f>VLOOKUP(Таблица1[[#This Row],[Region]],Таблица5[],2,FALSE)</f>
        <v>Anna Andreadi</v>
      </c>
      <c r="W7498" s="19" t="str">
        <f>IFERROR(VLOOKUP(Таблица1[[#This Row],[Order ID]],Таблица4[],2,FALSE),"")</f>
        <v/>
      </c>
      <c r="X7498" s="19">
        <f>NOT(IFERROR(VLOOKUP(Таблица1[[#This Row],[Order ID]],Таблица4[],2,FALSE),0))*1</f>
        <v>1</v>
      </c>
      <c r="Y7498" s="19">
        <f>IF(SUMPRODUCT(($F$2:$F7498=F7498)*1)&gt;1,0,1)</f>
        <v>0</v>
      </c>
    </row>
    <row r="7499" spans="1:25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9" t="str">
        <f>VLOOKUP(Таблица1[[#This Row],[Region]],Таблица5[],2,FALSE)</f>
        <v>Anna Andreadi</v>
      </c>
      <c r="W7499" s="19" t="str">
        <f>IFERROR(VLOOKUP(Таблица1[[#This Row],[Order ID]],Таблица4[],2,FALSE),"")</f>
        <v/>
      </c>
      <c r="X7499" s="19">
        <f>NOT(IFERROR(VLOOKUP(Таблица1[[#This Row],[Order ID]],Таблица4[],2,FALSE),0))*1</f>
        <v>1</v>
      </c>
      <c r="Y7499" s="19">
        <f>IF(SUMPRODUCT(($F$2:$F7499=F7499)*1)&gt;1,0,1)</f>
        <v>0</v>
      </c>
    </row>
    <row r="7500" spans="1:25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9" t="str">
        <f>VLOOKUP(Таблица1[[#This Row],[Region]],Таблица5[],2,FALSE)</f>
        <v>Anna Andreadi</v>
      </c>
      <c r="W7500" s="19" t="str">
        <f>IFERROR(VLOOKUP(Таблица1[[#This Row],[Order ID]],Таблица4[],2,FALSE),"")</f>
        <v/>
      </c>
      <c r="X7500" s="19">
        <f>NOT(IFERROR(VLOOKUP(Таблица1[[#This Row],[Order ID]],Таблица4[],2,FALSE),0))*1</f>
        <v>1</v>
      </c>
      <c r="Y7500" s="19">
        <f>IF(SUMPRODUCT(($F$2:$F7500=F7500)*1)&gt;1,0,1)</f>
        <v>0</v>
      </c>
    </row>
    <row r="7501" spans="1:25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9" t="str">
        <f>VLOOKUP(Таблица1[[#This Row],[Region]],Таблица5[],2,FALSE)</f>
        <v>Anna Andreadi</v>
      </c>
      <c r="W7501" s="19" t="str">
        <f>IFERROR(VLOOKUP(Таблица1[[#This Row],[Order ID]],Таблица4[],2,FALSE),"")</f>
        <v/>
      </c>
      <c r="X7501" s="19">
        <f>NOT(IFERROR(VLOOKUP(Таблица1[[#This Row],[Order ID]],Таблица4[],2,FALSE),0))*1</f>
        <v>1</v>
      </c>
      <c r="Y7501" s="19">
        <f>IF(SUMPRODUCT(($F$2:$F7501=F7501)*1)&gt;1,0,1)</f>
        <v>0</v>
      </c>
    </row>
    <row r="7502" spans="1:25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9" t="str">
        <f>VLOOKUP(Таблица1[[#This Row],[Region]],Таблица5[],2,FALSE)</f>
        <v>Anna Andreadi</v>
      </c>
      <c r="W7502" s="19" t="str">
        <f>IFERROR(VLOOKUP(Таблица1[[#This Row],[Order ID]],Таблица4[],2,FALSE),"")</f>
        <v/>
      </c>
      <c r="X7502" s="19">
        <f>NOT(IFERROR(VLOOKUP(Таблица1[[#This Row],[Order ID]],Таблица4[],2,FALSE),0))*1</f>
        <v>1</v>
      </c>
      <c r="Y7502" s="19">
        <f>IF(SUMPRODUCT(($F$2:$F7502=F7502)*1)&gt;1,0,1)</f>
        <v>0</v>
      </c>
    </row>
    <row r="7503" spans="1:25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9" t="str">
        <f>VLOOKUP(Таблица1[[#This Row],[Region]],Таблица5[],2,FALSE)</f>
        <v>Anna Andreadi</v>
      </c>
      <c r="W7503" s="19" t="str">
        <f>IFERROR(VLOOKUP(Таблица1[[#This Row],[Order ID]],Таблица4[],2,FALSE),"")</f>
        <v/>
      </c>
      <c r="X7503" s="19">
        <f>NOT(IFERROR(VLOOKUP(Таблица1[[#This Row],[Order ID]],Таблица4[],2,FALSE),0))*1</f>
        <v>1</v>
      </c>
      <c r="Y7503" s="19">
        <f>IF(SUMPRODUCT(($F$2:$F7503=F7503)*1)&gt;1,0,1)</f>
        <v>0</v>
      </c>
    </row>
    <row r="7504" spans="1:25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9" t="str">
        <f>VLOOKUP(Таблица1[[#This Row],[Region]],Таблица5[],2,FALSE)</f>
        <v>Anna Andreadi</v>
      </c>
      <c r="W7504" s="19" t="str">
        <f>IFERROR(VLOOKUP(Таблица1[[#This Row],[Order ID]],Таблица4[],2,FALSE),"")</f>
        <v/>
      </c>
      <c r="X7504" s="19">
        <f>NOT(IFERROR(VLOOKUP(Таблица1[[#This Row],[Order ID]],Таблица4[],2,FALSE),0))*1</f>
        <v>1</v>
      </c>
      <c r="Y7504" s="19">
        <f>IF(SUMPRODUCT(($F$2:$F7504=F7504)*1)&gt;1,0,1)</f>
        <v>0</v>
      </c>
    </row>
    <row r="7505" spans="1:25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9" t="str">
        <f>VLOOKUP(Таблица1[[#This Row],[Region]],Таблица5[],2,FALSE)</f>
        <v>Anna Andreadi</v>
      </c>
      <c r="W7505" s="19" t="str">
        <f>IFERROR(VLOOKUP(Таблица1[[#This Row],[Order ID]],Таблица4[],2,FALSE),"")</f>
        <v/>
      </c>
      <c r="X7505" s="19">
        <f>NOT(IFERROR(VLOOKUP(Таблица1[[#This Row],[Order ID]],Таблица4[],2,FALSE),0))*1</f>
        <v>1</v>
      </c>
      <c r="Y7505" s="19">
        <f>IF(SUMPRODUCT(($F$2:$F7505=F7505)*1)&gt;1,0,1)</f>
        <v>0</v>
      </c>
    </row>
    <row r="7506" spans="1:25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9" t="str">
        <f>VLOOKUP(Таблица1[[#This Row],[Region]],Таблица5[],2,FALSE)</f>
        <v>Chuck Magee</v>
      </c>
      <c r="W7506" s="19" t="str">
        <f>IFERROR(VLOOKUP(Таблица1[[#This Row],[Order ID]],Таблица4[],2,FALSE),"")</f>
        <v/>
      </c>
      <c r="X7506" s="19">
        <f>NOT(IFERROR(VLOOKUP(Таблица1[[#This Row],[Order ID]],Таблица4[],2,FALSE),0))*1</f>
        <v>1</v>
      </c>
      <c r="Y7506" s="19">
        <f>IF(SUMPRODUCT(($F$2:$F7506=F7506)*1)&gt;1,0,1)</f>
        <v>0</v>
      </c>
    </row>
    <row r="7507" spans="1:25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9" t="str">
        <f>VLOOKUP(Таблица1[[#This Row],[Region]],Таблица5[],2,FALSE)</f>
        <v>Kelly Williams</v>
      </c>
      <c r="W7507" s="19" t="str">
        <f>IFERROR(VLOOKUP(Таблица1[[#This Row],[Order ID]],Таблица4[],2,FALSE),"")</f>
        <v/>
      </c>
      <c r="X7507" s="19">
        <f>NOT(IFERROR(VLOOKUP(Таблица1[[#This Row],[Order ID]],Таблица4[],2,FALSE),0))*1</f>
        <v>1</v>
      </c>
      <c r="Y7507" s="19">
        <f>IF(SUMPRODUCT(($F$2:$F7507=F7507)*1)&gt;1,0,1)</f>
        <v>0</v>
      </c>
    </row>
    <row r="7508" spans="1:25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9" t="str">
        <f>VLOOKUP(Таблица1[[#This Row],[Region]],Таблица5[],2,FALSE)</f>
        <v>Anna Andreadi</v>
      </c>
      <c r="W7508" s="19" t="str">
        <f>IFERROR(VLOOKUP(Таблица1[[#This Row],[Order ID]],Таблица4[],2,FALSE),"")</f>
        <v/>
      </c>
      <c r="X7508" s="19">
        <f>NOT(IFERROR(VLOOKUP(Таблица1[[#This Row],[Order ID]],Таблица4[],2,FALSE),0))*1</f>
        <v>1</v>
      </c>
      <c r="Y7508" s="19">
        <f>IF(SUMPRODUCT(($F$2:$F7508=F7508)*1)&gt;1,0,1)</f>
        <v>0</v>
      </c>
    </row>
    <row r="7509" spans="1:25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9" t="str">
        <f>VLOOKUP(Таблица1[[#This Row],[Region]],Таблица5[],2,FALSE)</f>
        <v>Anna Andreadi</v>
      </c>
      <c r="W7509" s="19" t="str">
        <f>IFERROR(VLOOKUP(Таблица1[[#This Row],[Order ID]],Таблица4[],2,FALSE),"")</f>
        <v/>
      </c>
      <c r="X7509" s="19">
        <f>NOT(IFERROR(VLOOKUP(Таблица1[[#This Row],[Order ID]],Таблица4[],2,FALSE),0))*1</f>
        <v>1</v>
      </c>
      <c r="Y7509" s="19">
        <f>IF(SUMPRODUCT(($F$2:$F7509=F7509)*1)&gt;1,0,1)</f>
        <v>0</v>
      </c>
    </row>
    <row r="7510" spans="1:25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9" t="str">
        <f>VLOOKUP(Таблица1[[#This Row],[Region]],Таблица5[],2,FALSE)</f>
        <v>Chuck Magee</v>
      </c>
      <c r="W7510" s="19" t="str">
        <f>IFERROR(VLOOKUP(Таблица1[[#This Row],[Order ID]],Таблица4[],2,FALSE),"")</f>
        <v/>
      </c>
      <c r="X7510" s="19">
        <f>NOT(IFERROR(VLOOKUP(Таблица1[[#This Row],[Order ID]],Таблица4[],2,FALSE),0))*1</f>
        <v>1</v>
      </c>
      <c r="Y7510" s="19">
        <f>IF(SUMPRODUCT(($F$2:$F7510=F7510)*1)&gt;1,0,1)</f>
        <v>0</v>
      </c>
    </row>
    <row r="7511" spans="1:25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9" t="str">
        <f>VLOOKUP(Таблица1[[#This Row],[Region]],Таблица5[],2,FALSE)</f>
        <v>Chuck Magee</v>
      </c>
      <c r="W7511" s="19" t="str">
        <f>IFERROR(VLOOKUP(Таблица1[[#This Row],[Order ID]],Таблица4[],2,FALSE),"")</f>
        <v/>
      </c>
      <c r="X7511" s="19">
        <f>NOT(IFERROR(VLOOKUP(Таблица1[[#This Row],[Order ID]],Таблица4[],2,FALSE),0))*1</f>
        <v>1</v>
      </c>
      <c r="Y7511" s="19">
        <f>IF(SUMPRODUCT(($F$2:$F7511=F7511)*1)&gt;1,0,1)</f>
        <v>0</v>
      </c>
    </row>
    <row r="7512" spans="1:25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9" t="str">
        <f>VLOOKUP(Таблица1[[#This Row],[Region]],Таблица5[],2,FALSE)</f>
        <v>Chuck Magee</v>
      </c>
      <c r="W7512" s="19" t="str">
        <f>IFERROR(VLOOKUP(Таблица1[[#This Row],[Order ID]],Таблица4[],2,FALSE),"")</f>
        <v/>
      </c>
      <c r="X7512" s="19">
        <f>NOT(IFERROR(VLOOKUP(Таблица1[[#This Row],[Order ID]],Таблица4[],2,FALSE),0))*1</f>
        <v>1</v>
      </c>
      <c r="Y7512" s="19">
        <f>IF(SUMPRODUCT(($F$2:$F7512=F7512)*1)&gt;1,0,1)</f>
        <v>0</v>
      </c>
    </row>
    <row r="7513" spans="1:25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9" t="str">
        <f>VLOOKUP(Таблица1[[#This Row],[Region]],Таблица5[],2,FALSE)</f>
        <v>Chuck Magee</v>
      </c>
      <c r="W7513" s="19" t="str">
        <f>IFERROR(VLOOKUP(Таблица1[[#This Row],[Order ID]],Таблица4[],2,FALSE),"")</f>
        <v/>
      </c>
      <c r="X7513" s="19">
        <f>NOT(IFERROR(VLOOKUP(Таблица1[[#This Row],[Order ID]],Таблица4[],2,FALSE),0))*1</f>
        <v>1</v>
      </c>
      <c r="Y7513" s="19">
        <f>IF(SUMPRODUCT(($F$2:$F7513=F7513)*1)&gt;1,0,1)</f>
        <v>0</v>
      </c>
    </row>
    <row r="7514" spans="1:25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9" t="str">
        <f>VLOOKUP(Таблица1[[#This Row],[Region]],Таблица5[],2,FALSE)</f>
        <v>Chuck Magee</v>
      </c>
      <c r="W7514" s="19" t="str">
        <f>IFERROR(VLOOKUP(Таблица1[[#This Row],[Order ID]],Таблица4[],2,FALSE),"")</f>
        <v/>
      </c>
      <c r="X7514" s="19">
        <f>NOT(IFERROR(VLOOKUP(Таблица1[[#This Row],[Order ID]],Таблица4[],2,FALSE),0))*1</f>
        <v>1</v>
      </c>
      <c r="Y7514" s="19">
        <f>IF(SUMPRODUCT(($F$2:$F7514=F7514)*1)&gt;1,0,1)</f>
        <v>0</v>
      </c>
    </row>
    <row r="7515" spans="1:25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9" t="str">
        <f>VLOOKUP(Таблица1[[#This Row],[Region]],Таблица5[],2,FALSE)</f>
        <v>Chuck Magee</v>
      </c>
      <c r="W7515" s="19" t="str">
        <f>IFERROR(VLOOKUP(Таблица1[[#This Row],[Order ID]],Таблица4[],2,FALSE),"")</f>
        <v/>
      </c>
      <c r="X7515" s="19">
        <f>NOT(IFERROR(VLOOKUP(Таблица1[[#This Row],[Order ID]],Таблица4[],2,FALSE),0))*1</f>
        <v>1</v>
      </c>
      <c r="Y7515" s="19">
        <f>IF(SUMPRODUCT(($F$2:$F7515=F7515)*1)&gt;1,0,1)</f>
        <v>0</v>
      </c>
    </row>
    <row r="7516" spans="1:25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9" t="str">
        <f>VLOOKUP(Таблица1[[#This Row],[Region]],Таблица5[],2,FALSE)</f>
        <v>Cassandra Brandow</v>
      </c>
      <c r="W7516" s="19" t="str">
        <f>IFERROR(VLOOKUP(Таблица1[[#This Row],[Order ID]],Таблица4[],2,FALSE),"")</f>
        <v/>
      </c>
      <c r="X7516" s="19">
        <f>NOT(IFERROR(VLOOKUP(Таблица1[[#This Row],[Order ID]],Таблица4[],2,FALSE),0))*1</f>
        <v>1</v>
      </c>
      <c r="Y7516" s="19">
        <f>IF(SUMPRODUCT(($F$2:$F7516=F7516)*1)&gt;1,0,1)</f>
        <v>0</v>
      </c>
    </row>
    <row r="7517" spans="1:25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9" t="str">
        <f>VLOOKUP(Таблица1[[#This Row],[Region]],Таблица5[],2,FALSE)</f>
        <v>Cassandra Brandow</v>
      </c>
      <c r="W7517" s="19" t="str">
        <f>IFERROR(VLOOKUP(Таблица1[[#This Row],[Order ID]],Таблица4[],2,FALSE),"")</f>
        <v/>
      </c>
      <c r="X7517" s="19">
        <f>NOT(IFERROR(VLOOKUP(Таблица1[[#This Row],[Order ID]],Таблица4[],2,FALSE),0))*1</f>
        <v>1</v>
      </c>
      <c r="Y7517" s="19">
        <f>IF(SUMPRODUCT(($F$2:$F7517=F7517)*1)&gt;1,0,1)</f>
        <v>0</v>
      </c>
    </row>
    <row r="7518" spans="1:25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9" t="str">
        <f>VLOOKUP(Таблица1[[#This Row],[Region]],Таблица5[],2,FALSE)</f>
        <v>Cassandra Brandow</v>
      </c>
      <c r="W7518" s="19" t="str">
        <f>IFERROR(VLOOKUP(Таблица1[[#This Row],[Order ID]],Таблица4[],2,FALSE),"")</f>
        <v/>
      </c>
      <c r="X7518" s="19">
        <f>NOT(IFERROR(VLOOKUP(Таблица1[[#This Row],[Order ID]],Таблица4[],2,FALSE),0))*1</f>
        <v>1</v>
      </c>
      <c r="Y7518" s="19">
        <f>IF(SUMPRODUCT(($F$2:$F7518=F7518)*1)&gt;1,0,1)</f>
        <v>0</v>
      </c>
    </row>
    <row r="7519" spans="1:25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9" t="str">
        <f>VLOOKUP(Таблица1[[#This Row],[Region]],Таблица5[],2,FALSE)</f>
        <v>Cassandra Brandow</v>
      </c>
      <c r="W7519" s="19" t="str">
        <f>IFERROR(VLOOKUP(Таблица1[[#This Row],[Order ID]],Таблица4[],2,FALSE),"")</f>
        <v/>
      </c>
      <c r="X7519" s="19">
        <f>NOT(IFERROR(VLOOKUP(Таблица1[[#This Row],[Order ID]],Таблица4[],2,FALSE),0))*1</f>
        <v>1</v>
      </c>
      <c r="Y7519" s="19">
        <f>IF(SUMPRODUCT(($F$2:$F7519=F7519)*1)&gt;1,0,1)</f>
        <v>0</v>
      </c>
    </row>
    <row r="7520" spans="1:25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9" t="str">
        <f>VLOOKUP(Таблица1[[#This Row],[Region]],Таблица5[],2,FALSE)</f>
        <v>Cassandra Brandow</v>
      </c>
      <c r="W7520" s="19" t="str">
        <f>IFERROR(VLOOKUP(Таблица1[[#This Row],[Order ID]],Таблица4[],2,FALSE),"")</f>
        <v/>
      </c>
      <c r="X7520" s="19">
        <f>NOT(IFERROR(VLOOKUP(Таблица1[[#This Row],[Order ID]],Таблица4[],2,FALSE),0))*1</f>
        <v>1</v>
      </c>
      <c r="Y7520" s="19">
        <f>IF(SUMPRODUCT(($F$2:$F7520=F7520)*1)&gt;1,0,1)</f>
        <v>0</v>
      </c>
    </row>
    <row r="7521" spans="1:25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9" t="str">
        <f>VLOOKUP(Таблица1[[#This Row],[Region]],Таблица5[],2,FALSE)</f>
        <v>Cassandra Brandow</v>
      </c>
      <c r="W7521" s="19" t="str">
        <f>IFERROR(VLOOKUP(Таблица1[[#This Row],[Order ID]],Таблица4[],2,FALSE),"")</f>
        <v/>
      </c>
      <c r="X7521" s="19">
        <f>NOT(IFERROR(VLOOKUP(Таблица1[[#This Row],[Order ID]],Таблица4[],2,FALSE),0))*1</f>
        <v>1</v>
      </c>
      <c r="Y7521" s="19">
        <f>IF(SUMPRODUCT(($F$2:$F7521=F7521)*1)&gt;1,0,1)</f>
        <v>0</v>
      </c>
    </row>
    <row r="7522" spans="1:25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9" t="str">
        <f>VLOOKUP(Таблица1[[#This Row],[Region]],Таблица5[],2,FALSE)</f>
        <v>Cassandra Brandow</v>
      </c>
      <c r="W7522" s="19" t="str">
        <f>IFERROR(VLOOKUP(Таблица1[[#This Row],[Order ID]],Таблица4[],2,FALSE),"")</f>
        <v/>
      </c>
      <c r="X7522" s="19">
        <f>NOT(IFERROR(VLOOKUP(Таблица1[[#This Row],[Order ID]],Таблица4[],2,FALSE),0))*1</f>
        <v>1</v>
      </c>
      <c r="Y7522" s="19">
        <f>IF(SUMPRODUCT(($F$2:$F7522=F7522)*1)&gt;1,0,1)</f>
        <v>0</v>
      </c>
    </row>
    <row r="7523" spans="1:25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9" t="str">
        <f>VLOOKUP(Таблица1[[#This Row],[Region]],Таблица5[],2,FALSE)</f>
        <v>Chuck Magee</v>
      </c>
      <c r="W7523" s="19" t="str">
        <f>IFERROR(VLOOKUP(Таблица1[[#This Row],[Order ID]],Таблица4[],2,FALSE),"")</f>
        <v/>
      </c>
      <c r="X7523" s="19">
        <f>NOT(IFERROR(VLOOKUP(Таблица1[[#This Row],[Order ID]],Таблица4[],2,FALSE),0))*1</f>
        <v>1</v>
      </c>
      <c r="Y7523" s="19">
        <f>IF(SUMPRODUCT(($F$2:$F7523=F7523)*1)&gt;1,0,1)</f>
        <v>0</v>
      </c>
    </row>
    <row r="7524" spans="1:25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9" t="str">
        <f>VLOOKUP(Таблица1[[#This Row],[Region]],Таблица5[],2,FALSE)</f>
        <v>Chuck Magee</v>
      </c>
      <c r="W7524" s="19" t="str">
        <f>IFERROR(VLOOKUP(Таблица1[[#This Row],[Order ID]],Таблица4[],2,FALSE),"")</f>
        <v/>
      </c>
      <c r="X7524" s="19">
        <f>NOT(IFERROR(VLOOKUP(Таблица1[[#This Row],[Order ID]],Таблица4[],2,FALSE),0))*1</f>
        <v>1</v>
      </c>
      <c r="Y7524" s="19">
        <f>IF(SUMPRODUCT(($F$2:$F7524=F7524)*1)&gt;1,0,1)</f>
        <v>0</v>
      </c>
    </row>
    <row r="7525" spans="1:25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9" t="str">
        <f>VLOOKUP(Таблица1[[#This Row],[Region]],Таблица5[],2,FALSE)</f>
        <v>Chuck Magee</v>
      </c>
      <c r="W7525" s="19" t="str">
        <f>IFERROR(VLOOKUP(Таблица1[[#This Row],[Order ID]],Таблица4[],2,FALSE),"")</f>
        <v/>
      </c>
      <c r="X7525" s="19">
        <f>NOT(IFERROR(VLOOKUP(Таблица1[[#This Row],[Order ID]],Таблица4[],2,FALSE),0))*1</f>
        <v>1</v>
      </c>
      <c r="Y7525" s="19">
        <f>IF(SUMPRODUCT(($F$2:$F7525=F7525)*1)&gt;1,0,1)</f>
        <v>0</v>
      </c>
    </row>
    <row r="7526" spans="1:25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9" t="str">
        <f>VLOOKUP(Таблица1[[#This Row],[Region]],Таблица5[],2,FALSE)</f>
        <v>Anna Andreadi</v>
      </c>
      <c r="W7526" s="19" t="str">
        <f>IFERROR(VLOOKUP(Таблица1[[#This Row],[Order ID]],Таблица4[],2,FALSE),"")</f>
        <v/>
      </c>
      <c r="X7526" s="19">
        <f>NOT(IFERROR(VLOOKUP(Таблица1[[#This Row],[Order ID]],Таблица4[],2,FALSE),0))*1</f>
        <v>1</v>
      </c>
      <c r="Y7526" s="19">
        <f>IF(SUMPRODUCT(($F$2:$F7526=F7526)*1)&gt;1,0,1)</f>
        <v>0</v>
      </c>
    </row>
    <row r="7527" spans="1:25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9" t="str">
        <f>VLOOKUP(Таблица1[[#This Row],[Region]],Таблица5[],2,FALSE)</f>
        <v>Anna Andreadi</v>
      </c>
      <c r="W7527" s="19" t="str">
        <f>IFERROR(VLOOKUP(Таблица1[[#This Row],[Order ID]],Таблица4[],2,FALSE),"")</f>
        <v/>
      </c>
      <c r="X7527" s="19">
        <f>NOT(IFERROR(VLOOKUP(Таблица1[[#This Row],[Order ID]],Таблица4[],2,FALSE),0))*1</f>
        <v>1</v>
      </c>
      <c r="Y7527" s="19">
        <f>IF(SUMPRODUCT(($F$2:$F7527=F7527)*1)&gt;1,0,1)</f>
        <v>0</v>
      </c>
    </row>
    <row r="7528" spans="1:25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9" t="str">
        <f>VLOOKUP(Таблица1[[#This Row],[Region]],Таблица5[],2,FALSE)</f>
        <v>Anna Andreadi</v>
      </c>
      <c r="W7528" s="19" t="str">
        <f>IFERROR(VLOOKUP(Таблица1[[#This Row],[Order ID]],Таблица4[],2,FALSE),"")</f>
        <v/>
      </c>
      <c r="X7528" s="19">
        <f>NOT(IFERROR(VLOOKUP(Таблица1[[#This Row],[Order ID]],Таблица4[],2,FALSE),0))*1</f>
        <v>1</v>
      </c>
      <c r="Y7528" s="19">
        <f>IF(SUMPRODUCT(($F$2:$F7528=F7528)*1)&gt;1,0,1)</f>
        <v>0</v>
      </c>
    </row>
    <row r="7529" spans="1:25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9" t="str">
        <f>VLOOKUP(Таблица1[[#This Row],[Region]],Таблица5[],2,FALSE)</f>
        <v>Anna Andreadi</v>
      </c>
      <c r="W7529" s="19" t="str">
        <f>IFERROR(VLOOKUP(Таблица1[[#This Row],[Order ID]],Таблица4[],2,FALSE),"")</f>
        <v/>
      </c>
      <c r="X7529" s="19">
        <f>NOT(IFERROR(VLOOKUP(Таблица1[[#This Row],[Order ID]],Таблица4[],2,FALSE),0))*1</f>
        <v>1</v>
      </c>
      <c r="Y7529" s="19">
        <f>IF(SUMPRODUCT(($F$2:$F7529=F7529)*1)&gt;1,0,1)</f>
        <v>0</v>
      </c>
    </row>
    <row r="7530" spans="1:25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9" t="str">
        <f>VLOOKUP(Таблица1[[#This Row],[Region]],Таблица5[],2,FALSE)</f>
        <v>Anna Andreadi</v>
      </c>
      <c r="W7530" s="19" t="str">
        <f>IFERROR(VLOOKUP(Таблица1[[#This Row],[Order ID]],Таблица4[],2,FALSE),"")</f>
        <v/>
      </c>
      <c r="X7530" s="19">
        <f>NOT(IFERROR(VLOOKUP(Таблица1[[#This Row],[Order ID]],Таблица4[],2,FALSE),0))*1</f>
        <v>1</v>
      </c>
      <c r="Y7530" s="19">
        <f>IF(SUMPRODUCT(($F$2:$F7530=F7530)*1)&gt;1,0,1)</f>
        <v>0</v>
      </c>
    </row>
    <row r="7531" spans="1:25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9" t="str">
        <f>VLOOKUP(Таблица1[[#This Row],[Region]],Таблица5[],2,FALSE)</f>
        <v>Anna Andreadi</v>
      </c>
      <c r="W7531" s="19" t="str">
        <f>IFERROR(VLOOKUP(Таблица1[[#This Row],[Order ID]],Таблица4[],2,FALSE),"")</f>
        <v/>
      </c>
      <c r="X7531" s="19">
        <f>NOT(IFERROR(VLOOKUP(Таблица1[[#This Row],[Order ID]],Таблица4[],2,FALSE),0))*1</f>
        <v>1</v>
      </c>
      <c r="Y7531" s="19">
        <f>IF(SUMPRODUCT(($F$2:$F7531=F7531)*1)&gt;1,0,1)</f>
        <v>0</v>
      </c>
    </row>
    <row r="7532" spans="1:25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9" t="str">
        <f>VLOOKUP(Таблица1[[#This Row],[Region]],Таблица5[],2,FALSE)</f>
        <v>Anna Andreadi</v>
      </c>
      <c r="W7532" s="19" t="str">
        <f>IFERROR(VLOOKUP(Таблица1[[#This Row],[Order ID]],Таблица4[],2,FALSE),"")</f>
        <v/>
      </c>
      <c r="X7532" s="19">
        <f>NOT(IFERROR(VLOOKUP(Таблица1[[#This Row],[Order ID]],Таблица4[],2,FALSE),0))*1</f>
        <v>1</v>
      </c>
      <c r="Y7532" s="19">
        <f>IF(SUMPRODUCT(($F$2:$F7532=F7532)*1)&gt;1,0,1)</f>
        <v>0</v>
      </c>
    </row>
    <row r="7533" spans="1:25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9" t="str">
        <f>VLOOKUP(Таблица1[[#This Row],[Region]],Таблица5[],2,FALSE)</f>
        <v>Anna Andreadi</v>
      </c>
      <c r="W7533" s="19" t="str">
        <f>IFERROR(VLOOKUP(Таблица1[[#This Row],[Order ID]],Таблица4[],2,FALSE),"")</f>
        <v/>
      </c>
      <c r="X7533" s="19">
        <f>NOT(IFERROR(VLOOKUP(Таблица1[[#This Row],[Order ID]],Таблица4[],2,FALSE),0))*1</f>
        <v>1</v>
      </c>
      <c r="Y7533" s="19">
        <f>IF(SUMPRODUCT(($F$2:$F7533=F7533)*1)&gt;1,0,1)</f>
        <v>0</v>
      </c>
    </row>
    <row r="7534" spans="1:25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9" t="str">
        <f>VLOOKUP(Таблица1[[#This Row],[Region]],Таблица5[],2,FALSE)</f>
        <v>Anna Andreadi</v>
      </c>
      <c r="W7534" s="19" t="str">
        <f>IFERROR(VLOOKUP(Таблица1[[#This Row],[Order ID]],Таблица4[],2,FALSE),"")</f>
        <v/>
      </c>
      <c r="X7534" s="19">
        <f>NOT(IFERROR(VLOOKUP(Таблица1[[#This Row],[Order ID]],Таблица4[],2,FALSE),0))*1</f>
        <v>1</v>
      </c>
      <c r="Y7534" s="19">
        <f>IF(SUMPRODUCT(($F$2:$F7534=F7534)*1)&gt;1,0,1)</f>
        <v>0</v>
      </c>
    </row>
    <row r="7535" spans="1:25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9" t="str">
        <f>VLOOKUP(Таблица1[[#This Row],[Region]],Таблица5[],2,FALSE)</f>
        <v>Cassandra Brandow</v>
      </c>
      <c r="W7535" s="19" t="str">
        <f>IFERROR(VLOOKUP(Таблица1[[#This Row],[Order ID]],Таблица4[],2,FALSE),"")</f>
        <v/>
      </c>
      <c r="X7535" s="19">
        <f>NOT(IFERROR(VLOOKUP(Таблица1[[#This Row],[Order ID]],Таблица4[],2,FALSE),0))*1</f>
        <v>1</v>
      </c>
      <c r="Y7535" s="19">
        <f>IF(SUMPRODUCT(($F$2:$F7535=F7535)*1)&gt;1,0,1)</f>
        <v>0</v>
      </c>
    </row>
    <row r="7536" spans="1:25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9" t="str">
        <f>VLOOKUP(Таблица1[[#This Row],[Region]],Таблица5[],2,FALSE)</f>
        <v>Cassandra Brandow</v>
      </c>
      <c r="W7536" s="19" t="str">
        <f>IFERROR(VLOOKUP(Таблица1[[#This Row],[Order ID]],Таблица4[],2,FALSE),"")</f>
        <v/>
      </c>
      <c r="X7536" s="19">
        <f>NOT(IFERROR(VLOOKUP(Таблица1[[#This Row],[Order ID]],Таблица4[],2,FALSE),0))*1</f>
        <v>1</v>
      </c>
      <c r="Y7536" s="19">
        <f>IF(SUMPRODUCT(($F$2:$F7536=F7536)*1)&gt;1,0,1)</f>
        <v>0</v>
      </c>
    </row>
    <row r="7537" spans="1:25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9" t="str">
        <f>VLOOKUP(Таблица1[[#This Row],[Region]],Таблица5[],2,FALSE)</f>
        <v>Anna Andreadi</v>
      </c>
      <c r="W7537" s="19" t="str">
        <f>IFERROR(VLOOKUP(Таблица1[[#This Row],[Order ID]],Таблица4[],2,FALSE),"")</f>
        <v/>
      </c>
      <c r="X7537" s="19">
        <f>NOT(IFERROR(VLOOKUP(Таблица1[[#This Row],[Order ID]],Таблица4[],2,FALSE),0))*1</f>
        <v>1</v>
      </c>
      <c r="Y7537" s="19">
        <f>IF(SUMPRODUCT(($F$2:$F7537=F7537)*1)&gt;1,0,1)</f>
        <v>0</v>
      </c>
    </row>
    <row r="7538" spans="1:25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9" t="str">
        <f>VLOOKUP(Таблица1[[#This Row],[Region]],Таблица5[],2,FALSE)</f>
        <v>Kelly Williams</v>
      </c>
      <c r="W7538" s="19" t="str">
        <f>IFERROR(VLOOKUP(Таблица1[[#This Row],[Order ID]],Таблица4[],2,FALSE),"")</f>
        <v/>
      </c>
      <c r="X7538" s="19">
        <f>NOT(IFERROR(VLOOKUP(Таблица1[[#This Row],[Order ID]],Таблица4[],2,FALSE),0))*1</f>
        <v>1</v>
      </c>
      <c r="Y7538" s="19">
        <f>IF(SUMPRODUCT(($F$2:$F7538=F7538)*1)&gt;1,0,1)</f>
        <v>0</v>
      </c>
    </row>
    <row r="7539" spans="1:25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9" t="str">
        <f>VLOOKUP(Таблица1[[#This Row],[Region]],Таблица5[],2,FALSE)</f>
        <v>Anna Andreadi</v>
      </c>
      <c r="W7539" s="19" t="str">
        <f>IFERROR(VLOOKUP(Таблица1[[#This Row],[Order ID]],Таблица4[],2,FALSE),"")</f>
        <v/>
      </c>
      <c r="X7539" s="19">
        <f>NOT(IFERROR(VLOOKUP(Таблица1[[#This Row],[Order ID]],Таблица4[],2,FALSE),0))*1</f>
        <v>1</v>
      </c>
      <c r="Y7539" s="19">
        <f>IF(SUMPRODUCT(($F$2:$F7539=F7539)*1)&gt;1,0,1)</f>
        <v>0</v>
      </c>
    </row>
    <row r="7540" spans="1:25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9" t="str">
        <f>VLOOKUP(Таблица1[[#This Row],[Region]],Таблица5[],2,FALSE)</f>
        <v>Anna Andreadi</v>
      </c>
      <c r="W7540" s="19" t="str">
        <f>IFERROR(VLOOKUP(Таблица1[[#This Row],[Order ID]],Таблица4[],2,FALSE),"")</f>
        <v/>
      </c>
      <c r="X7540" s="19">
        <f>NOT(IFERROR(VLOOKUP(Таблица1[[#This Row],[Order ID]],Таблица4[],2,FALSE),0))*1</f>
        <v>1</v>
      </c>
      <c r="Y7540" s="19">
        <f>IF(SUMPRODUCT(($F$2:$F7540=F7540)*1)&gt;1,0,1)</f>
        <v>0</v>
      </c>
    </row>
    <row r="7541" spans="1:25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9" t="str">
        <f>VLOOKUP(Таблица1[[#This Row],[Region]],Таблица5[],2,FALSE)</f>
        <v>Anna Andreadi</v>
      </c>
      <c r="W7541" s="19" t="str">
        <f>IFERROR(VLOOKUP(Таблица1[[#This Row],[Order ID]],Таблица4[],2,FALSE),"")</f>
        <v/>
      </c>
      <c r="X7541" s="19">
        <f>NOT(IFERROR(VLOOKUP(Таблица1[[#This Row],[Order ID]],Таблица4[],2,FALSE),0))*1</f>
        <v>1</v>
      </c>
      <c r="Y7541" s="19">
        <f>IF(SUMPRODUCT(($F$2:$F7541=F7541)*1)&gt;1,0,1)</f>
        <v>0</v>
      </c>
    </row>
    <row r="7542" spans="1:25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9" t="str">
        <f>VLOOKUP(Таблица1[[#This Row],[Region]],Таблица5[],2,FALSE)</f>
        <v>Anna Andreadi</v>
      </c>
      <c r="W7542" s="19" t="str">
        <f>IFERROR(VLOOKUP(Таблица1[[#This Row],[Order ID]],Таблица4[],2,FALSE),"")</f>
        <v/>
      </c>
      <c r="X7542" s="19">
        <f>NOT(IFERROR(VLOOKUP(Таблица1[[#This Row],[Order ID]],Таблица4[],2,FALSE),0))*1</f>
        <v>1</v>
      </c>
      <c r="Y7542" s="19">
        <f>IF(SUMPRODUCT(($F$2:$F7542=F7542)*1)&gt;1,0,1)</f>
        <v>0</v>
      </c>
    </row>
    <row r="7543" spans="1:25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9" t="str">
        <f>VLOOKUP(Таблица1[[#This Row],[Region]],Таблица5[],2,FALSE)</f>
        <v>Anna Andreadi</v>
      </c>
      <c r="W7543" s="19" t="str">
        <f>IFERROR(VLOOKUP(Таблица1[[#This Row],[Order ID]],Таблица4[],2,FALSE),"")</f>
        <v/>
      </c>
      <c r="X7543" s="19">
        <f>NOT(IFERROR(VLOOKUP(Таблица1[[#This Row],[Order ID]],Таблица4[],2,FALSE),0))*1</f>
        <v>1</v>
      </c>
      <c r="Y7543" s="19">
        <f>IF(SUMPRODUCT(($F$2:$F7543=F7543)*1)&gt;1,0,1)</f>
        <v>0</v>
      </c>
    </row>
    <row r="7544" spans="1:25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9" t="str">
        <f>VLOOKUP(Таблица1[[#This Row],[Region]],Таблица5[],2,FALSE)</f>
        <v>Anna Andreadi</v>
      </c>
      <c r="W7544" s="19" t="str">
        <f>IFERROR(VLOOKUP(Таблица1[[#This Row],[Order ID]],Таблица4[],2,FALSE),"")</f>
        <v/>
      </c>
      <c r="X7544" s="19">
        <f>NOT(IFERROR(VLOOKUP(Таблица1[[#This Row],[Order ID]],Таблица4[],2,FALSE),0))*1</f>
        <v>1</v>
      </c>
      <c r="Y7544" s="19">
        <f>IF(SUMPRODUCT(($F$2:$F7544=F7544)*1)&gt;1,0,1)</f>
        <v>0</v>
      </c>
    </row>
    <row r="7545" spans="1:25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9" t="str">
        <f>VLOOKUP(Таблица1[[#This Row],[Region]],Таблица5[],2,FALSE)</f>
        <v>Anna Andreadi</v>
      </c>
      <c r="W7545" s="19" t="str">
        <f>IFERROR(VLOOKUP(Таблица1[[#This Row],[Order ID]],Таблица4[],2,FALSE),"")</f>
        <v/>
      </c>
      <c r="X7545" s="19">
        <f>NOT(IFERROR(VLOOKUP(Таблица1[[#This Row],[Order ID]],Таблица4[],2,FALSE),0))*1</f>
        <v>1</v>
      </c>
      <c r="Y7545" s="19">
        <f>IF(SUMPRODUCT(($F$2:$F7545=F7545)*1)&gt;1,0,1)</f>
        <v>0</v>
      </c>
    </row>
    <row r="7546" spans="1:25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9" t="str">
        <f>VLOOKUP(Таблица1[[#This Row],[Region]],Таблица5[],2,FALSE)</f>
        <v>Anna Andreadi</v>
      </c>
      <c r="W7546" s="19" t="str">
        <f>IFERROR(VLOOKUP(Таблица1[[#This Row],[Order ID]],Таблица4[],2,FALSE),"")</f>
        <v/>
      </c>
      <c r="X7546" s="19">
        <f>NOT(IFERROR(VLOOKUP(Таблица1[[#This Row],[Order ID]],Таблица4[],2,FALSE),0))*1</f>
        <v>1</v>
      </c>
      <c r="Y7546" s="19">
        <f>IF(SUMPRODUCT(($F$2:$F7546=F7546)*1)&gt;1,0,1)</f>
        <v>0</v>
      </c>
    </row>
    <row r="7547" spans="1:25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9" t="str">
        <f>VLOOKUP(Таблица1[[#This Row],[Region]],Таблица5[],2,FALSE)</f>
        <v>Kelly Williams</v>
      </c>
      <c r="W7547" s="19" t="str">
        <f>IFERROR(VLOOKUP(Таблица1[[#This Row],[Order ID]],Таблица4[],2,FALSE),"")</f>
        <v/>
      </c>
      <c r="X7547" s="19">
        <f>NOT(IFERROR(VLOOKUP(Таблица1[[#This Row],[Order ID]],Таблица4[],2,FALSE),0))*1</f>
        <v>1</v>
      </c>
      <c r="Y7547" s="19">
        <f>IF(SUMPRODUCT(($F$2:$F7547=F7547)*1)&gt;1,0,1)</f>
        <v>1</v>
      </c>
    </row>
    <row r="7548" spans="1:25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9" t="str">
        <f>VLOOKUP(Таблица1[[#This Row],[Region]],Таблица5[],2,FALSE)</f>
        <v>Kelly Williams</v>
      </c>
      <c r="W7548" s="19" t="str">
        <f>IFERROR(VLOOKUP(Таблица1[[#This Row],[Order ID]],Таблица4[],2,FALSE),"")</f>
        <v/>
      </c>
      <c r="X7548" s="19">
        <f>NOT(IFERROR(VLOOKUP(Таблица1[[#This Row],[Order ID]],Таблица4[],2,FALSE),0))*1</f>
        <v>1</v>
      </c>
      <c r="Y7548" s="19">
        <f>IF(SUMPRODUCT(($F$2:$F7548=F7548)*1)&gt;1,0,1)</f>
        <v>0</v>
      </c>
    </row>
    <row r="7549" spans="1:25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9" t="str">
        <f>VLOOKUP(Таблица1[[#This Row],[Region]],Таблица5[],2,FALSE)</f>
        <v>Kelly Williams</v>
      </c>
      <c r="W7549" s="19" t="str">
        <f>IFERROR(VLOOKUP(Таблица1[[#This Row],[Order ID]],Таблица4[],2,FALSE),"")</f>
        <v/>
      </c>
      <c r="X7549" s="19">
        <f>NOT(IFERROR(VLOOKUP(Таблица1[[#This Row],[Order ID]],Таблица4[],2,FALSE),0))*1</f>
        <v>1</v>
      </c>
      <c r="Y7549" s="19">
        <f>IF(SUMPRODUCT(($F$2:$F7549=F7549)*1)&gt;1,0,1)</f>
        <v>0</v>
      </c>
    </row>
    <row r="7550" spans="1:25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9" t="str">
        <f>VLOOKUP(Таблица1[[#This Row],[Region]],Таблица5[],2,FALSE)</f>
        <v>Kelly Williams</v>
      </c>
      <c r="W7550" s="19" t="str">
        <f>IFERROR(VLOOKUP(Таблица1[[#This Row],[Order ID]],Таблица4[],2,FALSE),"")</f>
        <v/>
      </c>
      <c r="X7550" s="19">
        <f>NOT(IFERROR(VLOOKUP(Таблица1[[#This Row],[Order ID]],Таблица4[],2,FALSE),0))*1</f>
        <v>1</v>
      </c>
      <c r="Y7550" s="19">
        <f>IF(SUMPRODUCT(($F$2:$F7550=F7550)*1)&gt;1,0,1)</f>
        <v>0</v>
      </c>
    </row>
    <row r="7551" spans="1:25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9" t="str">
        <f>VLOOKUP(Таблица1[[#This Row],[Region]],Таблица5[],2,FALSE)</f>
        <v>Kelly Williams</v>
      </c>
      <c r="W7551" s="19" t="str">
        <f>IFERROR(VLOOKUP(Таблица1[[#This Row],[Order ID]],Таблица4[],2,FALSE),"")</f>
        <v/>
      </c>
      <c r="X7551" s="19">
        <f>NOT(IFERROR(VLOOKUP(Таблица1[[#This Row],[Order ID]],Таблица4[],2,FALSE),0))*1</f>
        <v>1</v>
      </c>
      <c r="Y7551" s="19">
        <f>IF(SUMPRODUCT(($F$2:$F7551=F7551)*1)&gt;1,0,1)</f>
        <v>0</v>
      </c>
    </row>
    <row r="7552" spans="1:25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9" t="str">
        <f>VLOOKUP(Таблица1[[#This Row],[Region]],Таблица5[],2,FALSE)</f>
        <v>Chuck Magee</v>
      </c>
      <c r="W7552" s="19" t="str">
        <f>IFERROR(VLOOKUP(Таблица1[[#This Row],[Order ID]],Таблица4[],2,FALSE),"")</f>
        <v/>
      </c>
      <c r="X7552" s="19">
        <f>NOT(IFERROR(VLOOKUP(Таблица1[[#This Row],[Order ID]],Таблица4[],2,FALSE),0))*1</f>
        <v>1</v>
      </c>
      <c r="Y7552" s="19">
        <f>IF(SUMPRODUCT(($F$2:$F7552=F7552)*1)&gt;1,0,1)</f>
        <v>0</v>
      </c>
    </row>
    <row r="7553" spans="1:25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9" t="str">
        <f>VLOOKUP(Таблица1[[#This Row],[Region]],Таблица5[],2,FALSE)</f>
        <v>Chuck Magee</v>
      </c>
      <c r="W7553" s="19" t="str">
        <f>IFERROR(VLOOKUP(Таблица1[[#This Row],[Order ID]],Таблица4[],2,FALSE),"")</f>
        <v/>
      </c>
      <c r="X7553" s="19">
        <f>NOT(IFERROR(VLOOKUP(Таблица1[[#This Row],[Order ID]],Таблица4[],2,FALSE),0))*1</f>
        <v>1</v>
      </c>
      <c r="Y7553" s="19">
        <f>IF(SUMPRODUCT(($F$2:$F7553=F7553)*1)&gt;1,0,1)</f>
        <v>0</v>
      </c>
    </row>
    <row r="7554" spans="1:25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9" t="str">
        <f>VLOOKUP(Таблица1[[#This Row],[Region]],Таблица5[],2,FALSE)</f>
        <v>Chuck Magee</v>
      </c>
      <c r="W7554" s="19" t="str">
        <f>IFERROR(VLOOKUP(Таблица1[[#This Row],[Order ID]],Таблица4[],2,FALSE),"")</f>
        <v/>
      </c>
      <c r="X7554" s="19">
        <f>NOT(IFERROR(VLOOKUP(Таблица1[[#This Row],[Order ID]],Таблица4[],2,FALSE),0))*1</f>
        <v>1</v>
      </c>
      <c r="Y7554" s="19">
        <f>IF(SUMPRODUCT(($F$2:$F7554=F7554)*1)&gt;1,0,1)</f>
        <v>0</v>
      </c>
    </row>
    <row r="7555" spans="1:25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9" t="str">
        <f>VLOOKUP(Таблица1[[#This Row],[Region]],Таблица5[],2,FALSE)</f>
        <v>Chuck Magee</v>
      </c>
      <c r="W7555" s="19" t="str">
        <f>IFERROR(VLOOKUP(Таблица1[[#This Row],[Order ID]],Таблица4[],2,FALSE),"")</f>
        <v/>
      </c>
      <c r="X7555" s="19">
        <f>NOT(IFERROR(VLOOKUP(Таблица1[[#This Row],[Order ID]],Таблица4[],2,FALSE),0))*1</f>
        <v>1</v>
      </c>
      <c r="Y7555" s="19">
        <f>IF(SUMPRODUCT(($F$2:$F7555=F7555)*1)&gt;1,0,1)</f>
        <v>0</v>
      </c>
    </row>
    <row r="7556" spans="1:25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9" t="str">
        <f>VLOOKUP(Таблица1[[#This Row],[Region]],Таблица5[],2,FALSE)</f>
        <v>Chuck Magee</v>
      </c>
      <c r="W7556" s="19" t="str">
        <f>IFERROR(VLOOKUP(Таблица1[[#This Row],[Order ID]],Таблица4[],2,FALSE),"")</f>
        <v/>
      </c>
      <c r="X7556" s="19">
        <f>NOT(IFERROR(VLOOKUP(Таблица1[[#This Row],[Order ID]],Таблица4[],2,FALSE),0))*1</f>
        <v>1</v>
      </c>
      <c r="Y7556" s="19">
        <f>IF(SUMPRODUCT(($F$2:$F7556=F7556)*1)&gt;1,0,1)</f>
        <v>0</v>
      </c>
    </row>
    <row r="7557" spans="1:25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9" t="str">
        <f>VLOOKUP(Таблица1[[#This Row],[Region]],Таблица5[],2,FALSE)</f>
        <v>Chuck Magee</v>
      </c>
      <c r="W7557" s="19" t="str">
        <f>IFERROR(VLOOKUP(Таблица1[[#This Row],[Order ID]],Таблица4[],2,FALSE),"")</f>
        <v/>
      </c>
      <c r="X7557" s="19">
        <f>NOT(IFERROR(VLOOKUP(Таблица1[[#This Row],[Order ID]],Таблица4[],2,FALSE),0))*1</f>
        <v>1</v>
      </c>
      <c r="Y7557" s="19">
        <f>IF(SUMPRODUCT(($F$2:$F7557=F7557)*1)&gt;1,0,1)</f>
        <v>0</v>
      </c>
    </row>
    <row r="7558" spans="1:25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9" t="str">
        <f>VLOOKUP(Таблица1[[#This Row],[Region]],Таблица5[],2,FALSE)</f>
        <v>Kelly Williams</v>
      </c>
      <c r="W7558" s="19" t="str">
        <f>IFERROR(VLOOKUP(Таблица1[[#This Row],[Order ID]],Таблица4[],2,FALSE),"")</f>
        <v/>
      </c>
      <c r="X7558" s="19">
        <f>NOT(IFERROR(VLOOKUP(Таблица1[[#This Row],[Order ID]],Таблица4[],2,FALSE),0))*1</f>
        <v>1</v>
      </c>
      <c r="Y7558" s="19">
        <f>IF(SUMPRODUCT(($F$2:$F7558=F7558)*1)&gt;1,0,1)</f>
        <v>0</v>
      </c>
    </row>
    <row r="7559" spans="1:25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9" t="str">
        <f>VLOOKUP(Таблица1[[#This Row],[Region]],Таблица5[],2,FALSE)</f>
        <v>Kelly Williams</v>
      </c>
      <c r="W7559" s="19" t="str">
        <f>IFERROR(VLOOKUP(Таблица1[[#This Row],[Order ID]],Таблица4[],2,FALSE),"")</f>
        <v/>
      </c>
      <c r="X7559" s="19">
        <f>NOT(IFERROR(VLOOKUP(Таблица1[[#This Row],[Order ID]],Таблица4[],2,FALSE),0))*1</f>
        <v>1</v>
      </c>
      <c r="Y7559" s="19">
        <f>IF(SUMPRODUCT(($F$2:$F7559=F7559)*1)&gt;1,0,1)</f>
        <v>0</v>
      </c>
    </row>
    <row r="7560" spans="1:25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9" t="str">
        <f>VLOOKUP(Таблица1[[#This Row],[Region]],Таблица5[],2,FALSE)</f>
        <v>Chuck Magee</v>
      </c>
      <c r="W7560" s="19" t="str">
        <f>IFERROR(VLOOKUP(Таблица1[[#This Row],[Order ID]],Таблица4[],2,FALSE),"")</f>
        <v/>
      </c>
      <c r="X7560" s="19">
        <f>NOT(IFERROR(VLOOKUP(Таблица1[[#This Row],[Order ID]],Таблица4[],2,FALSE),0))*1</f>
        <v>1</v>
      </c>
      <c r="Y7560" s="19">
        <f>IF(SUMPRODUCT(($F$2:$F7560=F7560)*1)&gt;1,0,1)</f>
        <v>0</v>
      </c>
    </row>
    <row r="7561" spans="1:25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9" t="str">
        <f>VLOOKUP(Таблица1[[#This Row],[Region]],Таблица5[],2,FALSE)</f>
        <v>Chuck Magee</v>
      </c>
      <c r="W7561" s="19" t="str">
        <f>IFERROR(VLOOKUP(Таблица1[[#This Row],[Order ID]],Таблица4[],2,FALSE),"")</f>
        <v/>
      </c>
      <c r="X7561" s="19">
        <f>NOT(IFERROR(VLOOKUP(Таблица1[[#This Row],[Order ID]],Таблица4[],2,FALSE),0))*1</f>
        <v>1</v>
      </c>
      <c r="Y7561" s="19">
        <f>IF(SUMPRODUCT(($F$2:$F7561=F7561)*1)&gt;1,0,1)</f>
        <v>0</v>
      </c>
    </row>
    <row r="7562" spans="1:25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9" t="str">
        <f>VLOOKUP(Таблица1[[#This Row],[Region]],Таблица5[],2,FALSE)</f>
        <v>Chuck Magee</v>
      </c>
      <c r="W7562" s="19" t="str">
        <f>IFERROR(VLOOKUP(Таблица1[[#This Row],[Order ID]],Таблица4[],2,FALSE),"")</f>
        <v/>
      </c>
      <c r="X7562" s="19">
        <f>NOT(IFERROR(VLOOKUP(Таблица1[[#This Row],[Order ID]],Таблица4[],2,FALSE),0))*1</f>
        <v>1</v>
      </c>
      <c r="Y7562" s="19">
        <f>IF(SUMPRODUCT(($F$2:$F7562=F7562)*1)&gt;1,0,1)</f>
        <v>0</v>
      </c>
    </row>
    <row r="7563" spans="1:25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9" t="str">
        <f>VLOOKUP(Таблица1[[#This Row],[Region]],Таблица5[],2,FALSE)</f>
        <v>Chuck Magee</v>
      </c>
      <c r="W7563" s="19" t="str">
        <f>IFERROR(VLOOKUP(Таблица1[[#This Row],[Order ID]],Таблица4[],2,FALSE),"")</f>
        <v/>
      </c>
      <c r="X7563" s="19">
        <f>NOT(IFERROR(VLOOKUP(Таблица1[[#This Row],[Order ID]],Таблица4[],2,FALSE),0))*1</f>
        <v>1</v>
      </c>
      <c r="Y7563" s="19">
        <f>IF(SUMPRODUCT(($F$2:$F7563=F7563)*1)&gt;1,0,1)</f>
        <v>0</v>
      </c>
    </row>
    <row r="7564" spans="1:25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9" t="str">
        <f>VLOOKUP(Таблица1[[#This Row],[Region]],Таблица5[],2,FALSE)</f>
        <v>Kelly Williams</v>
      </c>
      <c r="W7564" s="19" t="str">
        <f>IFERROR(VLOOKUP(Таблица1[[#This Row],[Order ID]],Таблица4[],2,FALSE),"")</f>
        <v/>
      </c>
      <c r="X7564" s="19">
        <f>NOT(IFERROR(VLOOKUP(Таблица1[[#This Row],[Order ID]],Таблица4[],2,FALSE),0))*1</f>
        <v>1</v>
      </c>
      <c r="Y7564" s="19">
        <f>IF(SUMPRODUCT(($F$2:$F7564=F7564)*1)&gt;1,0,1)</f>
        <v>0</v>
      </c>
    </row>
    <row r="7565" spans="1:25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9" t="str">
        <f>VLOOKUP(Таблица1[[#This Row],[Region]],Таблица5[],2,FALSE)</f>
        <v>Anna Andreadi</v>
      </c>
      <c r="W7565" s="19" t="str">
        <f>IFERROR(VLOOKUP(Таблица1[[#This Row],[Order ID]],Таблица4[],2,FALSE),"")</f>
        <v/>
      </c>
      <c r="X7565" s="19">
        <f>NOT(IFERROR(VLOOKUP(Таблица1[[#This Row],[Order ID]],Таблица4[],2,FALSE),0))*1</f>
        <v>1</v>
      </c>
      <c r="Y7565" s="19">
        <f>IF(SUMPRODUCT(($F$2:$F7565=F7565)*1)&gt;1,0,1)</f>
        <v>0</v>
      </c>
    </row>
    <row r="7566" spans="1:25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9" t="str">
        <f>VLOOKUP(Таблица1[[#This Row],[Region]],Таблица5[],2,FALSE)</f>
        <v>Anna Andreadi</v>
      </c>
      <c r="W7566" s="19" t="str">
        <f>IFERROR(VLOOKUP(Таблица1[[#This Row],[Order ID]],Таблица4[],2,FALSE),"")</f>
        <v/>
      </c>
      <c r="X7566" s="19">
        <f>NOT(IFERROR(VLOOKUP(Таблица1[[#This Row],[Order ID]],Таблица4[],2,FALSE),0))*1</f>
        <v>1</v>
      </c>
      <c r="Y7566" s="19">
        <f>IF(SUMPRODUCT(($F$2:$F7566=F7566)*1)&gt;1,0,1)</f>
        <v>0</v>
      </c>
    </row>
    <row r="7567" spans="1:25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9" t="str">
        <f>VLOOKUP(Таблица1[[#This Row],[Region]],Таблица5[],2,FALSE)</f>
        <v>Anna Andreadi</v>
      </c>
      <c r="W7567" s="19" t="str">
        <f>IFERROR(VLOOKUP(Таблица1[[#This Row],[Order ID]],Таблица4[],2,FALSE),"")</f>
        <v/>
      </c>
      <c r="X7567" s="19">
        <f>NOT(IFERROR(VLOOKUP(Таблица1[[#This Row],[Order ID]],Таблица4[],2,FALSE),0))*1</f>
        <v>1</v>
      </c>
      <c r="Y7567" s="19">
        <f>IF(SUMPRODUCT(($F$2:$F7567=F7567)*1)&gt;1,0,1)</f>
        <v>0</v>
      </c>
    </row>
    <row r="7568" spans="1:25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9" t="str">
        <f>VLOOKUP(Таблица1[[#This Row],[Region]],Таблица5[],2,FALSE)</f>
        <v>Kelly Williams</v>
      </c>
      <c r="W7568" s="19" t="str">
        <f>IFERROR(VLOOKUP(Таблица1[[#This Row],[Order ID]],Таблица4[],2,FALSE),"")</f>
        <v/>
      </c>
      <c r="X7568" s="19">
        <f>NOT(IFERROR(VLOOKUP(Таблица1[[#This Row],[Order ID]],Таблица4[],2,FALSE),0))*1</f>
        <v>1</v>
      </c>
      <c r="Y7568" s="19">
        <f>IF(SUMPRODUCT(($F$2:$F7568=F7568)*1)&gt;1,0,1)</f>
        <v>0</v>
      </c>
    </row>
    <row r="7569" spans="1:25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9" t="str">
        <f>VLOOKUP(Таблица1[[#This Row],[Region]],Таблица5[],2,FALSE)</f>
        <v>Kelly Williams</v>
      </c>
      <c r="W7569" s="19" t="str">
        <f>IFERROR(VLOOKUP(Таблица1[[#This Row],[Order ID]],Таблица4[],2,FALSE),"")</f>
        <v/>
      </c>
      <c r="X7569" s="19">
        <f>NOT(IFERROR(VLOOKUP(Таблица1[[#This Row],[Order ID]],Таблица4[],2,FALSE),0))*1</f>
        <v>1</v>
      </c>
      <c r="Y7569" s="19">
        <f>IF(SUMPRODUCT(($F$2:$F7569=F7569)*1)&gt;1,0,1)</f>
        <v>0</v>
      </c>
    </row>
    <row r="7570" spans="1:25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9" t="str">
        <f>VLOOKUP(Таблица1[[#This Row],[Region]],Таблица5[],2,FALSE)</f>
        <v>Anna Andreadi</v>
      </c>
      <c r="W7570" s="19" t="str">
        <f>IFERROR(VLOOKUP(Таблица1[[#This Row],[Order ID]],Таблица4[],2,FALSE),"")</f>
        <v/>
      </c>
      <c r="X7570" s="19">
        <f>NOT(IFERROR(VLOOKUP(Таблица1[[#This Row],[Order ID]],Таблица4[],2,FALSE),0))*1</f>
        <v>1</v>
      </c>
      <c r="Y7570" s="19">
        <f>IF(SUMPRODUCT(($F$2:$F7570=F7570)*1)&gt;1,0,1)</f>
        <v>0</v>
      </c>
    </row>
    <row r="7571" spans="1:25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9" t="str">
        <f>VLOOKUP(Таблица1[[#This Row],[Region]],Таблица5[],2,FALSE)</f>
        <v>Anna Andreadi</v>
      </c>
      <c r="W7571" s="19" t="str">
        <f>IFERROR(VLOOKUP(Таблица1[[#This Row],[Order ID]],Таблица4[],2,FALSE),"")</f>
        <v/>
      </c>
      <c r="X7571" s="19">
        <f>NOT(IFERROR(VLOOKUP(Таблица1[[#This Row],[Order ID]],Таблица4[],2,FALSE),0))*1</f>
        <v>1</v>
      </c>
      <c r="Y7571" s="19">
        <f>IF(SUMPRODUCT(($F$2:$F7571=F7571)*1)&gt;1,0,1)</f>
        <v>0</v>
      </c>
    </row>
    <row r="7572" spans="1:25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9" t="str">
        <f>VLOOKUP(Таблица1[[#This Row],[Region]],Таблица5[],2,FALSE)</f>
        <v>Anna Andreadi</v>
      </c>
      <c r="W7572" s="19" t="str">
        <f>IFERROR(VLOOKUP(Таблица1[[#This Row],[Order ID]],Таблица4[],2,FALSE),"")</f>
        <v/>
      </c>
      <c r="X7572" s="19">
        <f>NOT(IFERROR(VLOOKUP(Таблица1[[#This Row],[Order ID]],Таблица4[],2,FALSE),0))*1</f>
        <v>1</v>
      </c>
      <c r="Y7572" s="19">
        <f>IF(SUMPRODUCT(($F$2:$F7572=F7572)*1)&gt;1,0,1)</f>
        <v>0</v>
      </c>
    </row>
    <row r="7573" spans="1:25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9" t="str">
        <f>VLOOKUP(Таблица1[[#This Row],[Region]],Таблица5[],2,FALSE)</f>
        <v>Cassandra Brandow</v>
      </c>
      <c r="W7573" s="19" t="str">
        <f>IFERROR(VLOOKUP(Таблица1[[#This Row],[Order ID]],Таблица4[],2,FALSE),"")</f>
        <v/>
      </c>
      <c r="X7573" s="19">
        <f>NOT(IFERROR(VLOOKUP(Таблица1[[#This Row],[Order ID]],Таблица4[],2,FALSE),0))*1</f>
        <v>1</v>
      </c>
      <c r="Y7573" s="19">
        <f>IF(SUMPRODUCT(($F$2:$F7573=F7573)*1)&gt;1,0,1)</f>
        <v>0</v>
      </c>
    </row>
    <row r="7574" spans="1:25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9" t="str">
        <f>VLOOKUP(Таблица1[[#This Row],[Region]],Таблица5[],2,FALSE)</f>
        <v>Cassandra Brandow</v>
      </c>
      <c r="W7574" s="19" t="str">
        <f>IFERROR(VLOOKUP(Таблица1[[#This Row],[Order ID]],Таблица4[],2,FALSE),"")</f>
        <v/>
      </c>
      <c r="X7574" s="19">
        <f>NOT(IFERROR(VLOOKUP(Таблица1[[#This Row],[Order ID]],Таблица4[],2,FALSE),0))*1</f>
        <v>1</v>
      </c>
      <c r="Y7574" s="19">
        <f>IF(SUMPRODUCT(($F$2:$F7574=F7574)*1)&gt;1,0,1)</f>
        <v>0</v>
      </c>
    </row>
    <row r="7575" spans="1:25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9" t="str">
        <f>VLOOKUP(Таблица1[[#This Row],[Region]],Таблица5[],2,FALSE)</f>
        <v>Cassandra Brandow</v>
      </c>
      <c r="W7575" s="19" t="str">
        <f>IFERROR(VLOOKUP(Таблица1[[#This Row],[Order ID]],Таблица4[],2,FALSE),"")</f>
        <v/>
      </c>
      <c r="X7575" s="19">
        <f>NOT(IFERROR(VLOOKUP(Таблица1[[#This Row],[Order ID]],Таблица4[],2,FALSE),0))*1</f>
        <v>1</v>
      </c>
      <c r="Y7575" s="19">
        <f>IF(SUMPRODUCT(($F$2:$F7575=F7575)*1)&gt;1,0,1)</f>
        <v>0</v>
      </c>
    </row>
    <row r="7576" spans="1:25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9" t="str">
        <f>VLOOKUP(Таблица1[[#This Row],[Region]],Таблица5[],2,FALSE)</f>
        <v>Anna Andreadi</v>
      </c>
      <c r="W7576" s="19" t="str">
        <f>IFERROR(VLOOKUP(Таблица1[[#This Row],[Order ID]],Таблица4[],2,FALSE),"")</f>
        <v/>
      </c>
      <c r="X7576" s="19">
        <f>NOT(IFERROR(VLOOKUP(Таблица1[[#This Row],[Order ID]],Таблица4[],2,FALSE),0))*1</f>
        <v>1</v>
      </c>
      <c r="Y7576" s="19">
        <f>IF(SUMPRODUCT(($F$2:$F7576=F7576)*1)&gt;1,0,1)</f>
        <v>0</v>
      </c>
    </row>
    <row r="7577" spans="1:25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9" t="str">
        <f>VLOOKUP(Таблица1[[#This Row],[Region]],Таблица5[],2,FALSE)</f>
        <v>Anna Andreadi</v>
      </c>
      <c r="W7577" s="19" t="str">
        <f>IFERROR(VLOOKUP(Таблица1[[#This Row],[Order ID]],Таблица4[],2,FALSE),"")</f>
        <v/>
      </c>
      <c r="X7577" s="19">
        <f>NOT(IFERROR(VLOOKUP(Таблица1[[#This Row],[Order ID]],Таблица4[],2,FALSE),0))*1</f>
        <v>1</v>
      </c>
      <c r="Y7577" s="19">
        <f>IF(SUMPRODUCT(($F$2:$F7577=F7577)*1)&gt;1,0,1)</f>
        <v>0</v>
      </c>
    </row>
    <row r="7578" spans="1:25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9" t="str">
        <f>VLOOKUP(Таблица1[[#This Row],[Region]],Таблица5[],2,FALSE)</f>
        <v>Anna Andreadi</v>
      </c>
      <c r="W7578" s="19">
        <f>IFERROR(VLOOKUP(Таблица1[[#This Row],[Order ID]],Таблица4[],2,FALSE),"")</f>
        <v>1</v>
      </c>
      <c r="X7578" s="19">
        <f>NOT(IFERROR(VLOOKUP(Таблица1[[#This Row],[Order ID]],Таблица4[],2,FALSE),0))*1</f>
        <v>0</v>
      </c>
      <c r="Y7578" s="19">
        <f>IF(SUMPRODUCT(($F$2:$F7578=F7578)*1)&gt;1,0,1)</f>
        <v>0</v>
      </c>
    </row>
    <row r="7579" spans="1:25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9" t="str">
        <f>VLOOKUP(Таблица1[[#This Row],[Region]],Таблица5[],2,FALSE)</f>
        <v>Anna Andreadi</v>
      </c>
      <c r="W7579" s="19">
        <f>IFERROR(VLOOKUP(Таблица1[[#This Row],[Order ID]],Таблица4[],2,FALSE),"")</f>
        <v>1</v>
      </c>
      <c r="X7579" s="19">
        <f>NOT(IFERROR(VLOOKUP(Таблица1[[#This Row],[Order ID]],Таблица4[],2,FALSE),0))*1</f>
        <v>0</v>
      </c>
      <c r="Y7579" s="19">
        <f>IF(SUMPRODUCT(($F$2:$F7579=F7579)*1)&gt;1,0,1)</f>
        <v>0</v>
      </c>
    </row>
    <row r="7580" spans="1:25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9" t="str">
        <f>VLOOKUP(Таблица1[[#This Row],[Region]],Таблица5[],2,FALSE)</f>
        <v>Kelly Williams</v>
      </c>
      <c r="W7580" s="19" t="str">
        <f>IFERROR(VLOOKUP(Таблица1[[#This Row],[Order ID]],Таблица4[],2,FALSE),"")</f>
        <v/>
      </c>
      <c r="X7580" s="19">
        <f>NOT(IFERROR(VLOOKUP(Таблица1[[#This Row],[Order ID]],Таблица4[],2,FALSE),0))*1</f>
        <v>1</v>
      </c>
      <c r="Y7580" s="19">
        <f>IF(SUMPRODUCT(($F$2:$F7580=F7580)*1)&gt;1,0,1)</f>
        <v>0</v>
      </c>
    </row>
    <row r="7581" spans="1:25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9" t="str">
        <f>VLOOKUP(Таблица1[[#This Row],[Region]],Таблица5[],2,FALSE)</f>
        <v>Chuck Magee</v>
      </c>
      <c r="W7581" s="19" t="str">
        <f>IFERROR(VLOOKUP(Таблица1[[#This Row],[Order ID]],Таблица4[],2,FALSE),"")</f>
        <v/>
      </c>
      <c r="X7581" s="19">
        <f>NOT(IFERROR(VLOOKUP(Таблица1[[#This Row],[Order ID]],Таблица4[],2,FALSE),0))*1</f>
        <v>1</v>
      </c>
      <c r="Y7581" s="19">
        <f>IF(SUMPRODUCT(($F$2:$F7581=F7581)*1)&gt;1,0,1)</f>
        <v>0</v>
      </c>
    </row>
    <row r="7582" spans="1:25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9" t="str">
        <f>VLOOKUP(Таблица1[[#This Row],[Region]],Таблица5[],2,FALSE)</f>
        <v>Chuck Magee</v>
      </c>
      <c r="W7582" s="19" t="str">
        <f>IFERROR(VLOOKUP(Таблица1[[#This Row],[Order ID]],Таблица4[],2,FALSE),"")</f>
        <v/>
      </c>
      <c r="X7582" s="19">
        <f>NOT(IFERROR(VLOOKUP(Таблица1[[#This Row],[Order ID]],Таблица4[],2,FALSE),0))*1</f>
        <v>1</v>
      </c>
      <c r="Y7582" s="19">
        <f>IF(SUMPRODUCT(($F$2:$F7582=F7582)*1)&gt;1,0,1)</f>
        <v>0</v>
      </c>
    </row>
    <row r="7583" spans="1:25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9" t="str">
        <f>VLOOKUP(Таблица1[[#This Row],[Region]],Таблица5[],2,FALSE)</f>
        <v>Chuck Magee</v>
      </c>
      <c r="W7583" s="19" t="str">
        <f>IFERROR(VLOOKUP(Таблица1[[#This Row],[Order ID]],Таблица4[],2,FALSE),"")</f>
        <v/>
      </c>
      <c r="X7583" s="19">
        <f>NOT(IFERROR(VLOOKUP(Таблица1[[#This Row],[Order ID]],Таблица4[],2,FALSE),0))*1</f>
        <v>1</v>
      </c>
      <c r="Y7583" s="19">
        <f>IF(SUMPRODUCT(($F$2:$F7583=F7583)*1)&gt;1,0,1)</f>
        <v>0</v>
      </c>
    </row>
    <row r="7584" spans="1:25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9" t="str">
        <f>VLOOKUP(Таблица1[[#This Row],[Region]],Таблица5[],2,FALSE)</f>
        <v>Chuck Magee</v>
      </c>
      <c r="W7584" s="19" t="str">
        <f>IFERROR(VLOOKUP(Таблица1[[#This Row],[Order ID]],Таблица4[],2,FALSE),"")</f>
        <v/>
      </c>
      <c r="X7584" s="19">
        <f>NOT(IFERROR(VLOOKUP(Таблица1[[#This Row],[Order ID]],Таблица4[],2,FALSE),0))*1</f>
        <v>1</v>
      </c>
      <c r="Y7584" s="19">
        <f>IF(SUMPRODUCT(($F$2:$F7584=F7584)*1)&gt;1,0,1)</f>
        <v>0</v>
      </c>
    </row>
    <row r="7585" spans="1:25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9" t="str">
        <f>VLOOKUP(Таблица1[[#This Row],[Region]],Таблица5[],2,FALSE)</f>
        <v>Cassandra Brandow</v>
      </c>
      <c r="W7585" s="19" t="str">
        <f>IFERROR(VLOOKUP(Таблица1[[#This Row],[Order ID]],Таблица4[],2,FALSE),"")</f>
        <v/>
      </c>
      <c r="X7585" s="19">
        <f>NOT(IFERROR(VLOOKUP(Таблица1[[#This Row],[Order ID]],Таблица4[],2,FALSE),0))*1</f>
        <v>1</v>
      </c>
      <c r="Y7585" s="19">
        <f>IF(SUMPRODUCT(($F$2:$F7585=F7585)*1)&gt;1,0,1)</f>
        <v>0</v>
      </c>
    </row>
    <row r="7586" spans="1:25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9" t="str">
        <f>VLOOKUP(Таблица1[[#This Row],[Region]],Таблица5[],2,FALSE)</f>
        <v>Cassandra Brandow</v>
      </c>
      <c r="W7586" s="19" t="str">
        <f>IFERROR(VLOOKUP(Таблица1[[#This Row],[Order ID]],Таблица4[],2,FALSE),"")</f>
        <v/>
      </c>
      <c r="X7586" s="19">
        <f>NOT(IFERROR(VLOOKUP(Таблица1[[#This Row],[Order ID]],Таблица4[],2,FALSE),0))*1</f>
        <v>1</v>
      </c>
      <c r="Y7586" s="19">
        <f>IF(SUMPRODUCT(($F$2:$F7586=F7586)*1)&gt;1,0,1)</f>
        <v>0</v>
      </c>
    </row>
    <row r="7587" spans="1:25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9" t="str">
        <f>VLOOKUP(Таблица1[[#This Row],[Region]],Таблица5[],2,FALSE)</f>
        <v>Cassandra Brandow</v>
      </c>
      <c r="W7587" s="19" t="str">
        <f>IFERROR(VLOOKUP(Таблица1[[#This Row],[Order ID]],Таблица4[],2,FALSE),"")</f>
        <v/>
      </c>
      <c r="X7587" s="19">
        <f>NOT(IFERROR(VLOOKUP(Таблица1[[#This Row],[Order ID]],Таблица4[],2,FALSE),0))*1</f>
        <v>1</v>
      </c>
      <c r="Y7587" s="19">
        <f>IF(SUMPRODUCT(($F$2:$F7587=F7587)*1)&gt;1,0,1)</f>
        <v>0</v>
      </c>
    </row>
    <row r="7588" spans="1:25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9" t="str">
        <f>VLOOKUP(Таблица1[[#This Row],[Region]],Таблица5[],2,FALSE)</f>
        <v>Cassandra Brandow</v>
      </c>
      <c r="W7588" s="19" t="str">
        <f>IFERROR(VLOOKUP(Таблица1[[#This Row],[Order ID]],Таблица4[],2,FALSE),"")</f>
        <v/>
      </c>
      <c r="X7588" s="19">
        <f>NOT(IFERROR(VLOOKUP(Таблица1[[#This Row],[Order ID]],Таблица4[],2,FALSE),0))*1</f>
        <v>1</v>
      </c>
      <c r="Y7588" s="19">
        <f>IF(SUMPRODUCT(($F$2:$F7588=F7588)*1)&gt;1,0,1)</f>
        <v>0</v>
      </c>
    </row>
    <row r="7589" spans="1:25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9" t="str">
        <f>VLOOKUP(Таблица1[[#This Row],[Region]],Таблица5[],2,FALSE)</f>
        <v>Cassandra Brandow</v>
      </c>
      <c r="W7589" s="19" t="str">
        <f>IFERROR(VLOOKUP(Таблица1[[#This Row],[Order ID]],Таблица4[],2,FALSE),"")</f>
        <v/>
      </c>
      <c r="X7589" s="19">
        <f>NOT(IFERROR(VLOOKUP(Таблица1[[#This Row],[Order ID]],Таблица4[],2,FALSE),0))*1</f>
        <v>1</v>
      </c>
      <c r="Y7589" s="19">
        <f>IF(SUMPRODUCT(($F$2:$F7589=F7589)*1)&gt;1,0,1)</f>
        <v>0</v>
      </c>
    </row>
    <row r="7590" spans="1:25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9" t="str">
        <f>VLOOKUP(Таблица1[[#This Row],[Region]],Таблица5[],2,FALSE)</f>
        <v>Anna Andreadi</v>
      </c>
      <c r="W7590" s="19" t="str">
        <f>IFERROR(VLOOKUP(Таблица1[[#This Row],[Order ID]],Таблица4[],2,FALSE),"")</f>
        <v/>
      </c>
      <c r="X7590" s="19">
        <f>NOT(IFERROR(VLOOKUP(Таблица1[[#This Row],[Order ID]],Таблица4[],2,FALSE),0))*1</f>
        <v>1</v>
      </c>
      <c r="Y7590" s="19">
        <f>IF(SUMPRODUCT(($F$2:$F7590=F7590)*1)&gt;1,0,1)</f>
        <v>0</v>
      </c>
    </row>
    <row r="7591" spans="1:25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9" t="str">
        <f>VLOOKUP(Таблица1[[#This Row],[Region]],Таблица5[],2,FALSE)</f>
        <v>Kelly Williams</v>
      </c>
      <c r="W7591" s="19" t="str">
        <f>IFERROR(VLOOKUP(Таблица1[[#This Row],[Order ID]],Таблица4[],2,FALSE),"")</f>
        <v/>
      </c>
      <c r="X7591" s="19">
        <f>NOT(IFERROR(VLOOKUP(Таблица1[[#This Row],[Order ID]],Таблица4[],2,FALSE),0))*1</f>
        <v>1</v>
      </c>
      <c r="Y7591" s="19">
        <f>IF(SUMPRODUCT(($F$2:$F7591=F7591)*1)&gt;1,0,1)</f>
        <v>0</v>
      </c>
    </row>
    <row r="7592" spans="1:25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9" t="str">
        <f>VLOOKUP(Таблица1[[#This Row],[Region]],Таблица5[],2,FALSE)</f>
        <v>Chuck Magee</v>
      </c>
      <c r="W7592" s="19" t="str">
        <f>IFERROR(VLOOKUP(Таблица1[[#This Row],[Order ID]],Таблица4[],2,FALSE),"")</f>
        <v/>
      </c>
      <c r="X7592" s="19">
        <f>NOT(IFERROR(VLOOKUP(Таблица1[[#This Row],[Order ID]],Таблица4[],2,FALSE),0))*1</f>
        <v>1</v>
      </c>
      <c r="Y7592" s="19">
        <f>IF(SUMPRODUCT(($F$2:$F7592=F7592)*1)&gt;1,0,1)</f>
        <v>0</v>
      </c>
    </row>
    <row r="7593" spans="1:25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9" t="str">
        <f>VLOOKUP(Таблица1[[#This Row],[Region]],Таблица5[],2,FALSE)</f>
        <v>Chuck Magee</v>
      </c>
      <c r="W7593" s="19" t="str">
        <f>IFERROR(VLOOKUP(Таблица1[[#This Row],[Order ID]],Таблица4[],2,FALSE),"")</f>
        <v/>
      </c>
      <c r="X7593" s="19">
        <f>NOT(IFERROR(VLOOKUP(Таблица1[[#This Row],[Order ID]],Таблица4[],2,FALSE),0))*1</f>
        <v>1</v>
      </c>
      <c r="Y7593" s="19">
        <f>IF(SUMPRODUCT(($F$2:$F7593=F7593)*1)&gt;1,0,1)</f>
        <v>0</v>
      </c>
    </row>
    <row r="7594" spans="1:25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9" t="str">
        <f>VLOOKUP(Таблица1[[#This Row],[Region]],Таблица5[],2,FALSE)</f>
        <v>Chuck Magee</v>
      </c>
      <c r="W7594" s="19" t="str">
        <f>IFERROR(VLOOKUP(Таблица1[[#This Row],[Order ID]],Таблица4[],2,FALSE),"")</f>
        <v/>
      </c>
      <c r="X7594" s="19">
        <f>NOT(IFERROR(VLOOKUP(Таблица1[[#This Row],[Order ID]],Таблица4[],2,FALSE),0))*1</f>
        <v>1</v>
      </c>
      <c r="Y7594" s="19">
        <f>IF(SUMPRODUCT(($F$2:$F7594=F7594)*1)&gt;1,0,1)</f>
        <v>0</v>
      </c>
    </row>
    <row r="7595" spans="1:25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9" t="str">
        <f>VLOOKUP(Таблица1[[#This Row],[Region]],Таблица5[],2,FALSE)</f>
        <v>Chuck Magee</v>
      </c>
      <c r="W7595" s="19" t="str">
        <f>IFERROR(VLOOKUP(Таблица1[[#This Row],[Order ID]],Таблица4[],2,FALSE),"")</f>
        <v/>
      </c>
      <c r="X7595" s="19">
        <f>NOT(IFERROR(VLOOKUP(Таблица1[[#This Row],[Order ID]],Таблица4[],2,FALSE),0))*1</f>
        <v>1</v>
      </c>
      <c r="Y7595" s="19">
        <f>IF(SUMPRODUCT(($F$2:$F7595=F7595)*1)&gt;1,0,1)</f>
        <v>0</v>
      </c>
    </row>
    <row r="7596" spans="1:25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9" t="str">
        <f>VLOOKUP(Таблица1[[#This Row],[Region]],Таблица5[],2,FALSE)</f>
        <v>Kelly Williams</v>
      </c>
      <c r="W7596" s="19" t="str">
        <f>IFERROR(VLOOKUP(Таблица1[[#This Row],[Order ID]],Таблица4[],2,FALSE),"")</f>
        <v/>
      </c>
      <c r="X7596" s="19">
        <f>NOT(IFERROR(VLOOKUP(Таблица1[[#This Row],[Order ID]],Таблица4[],2,FALSE),0))*1</f>
        <v>1</v>
      </c>
      <c r="Y7596" s="19">
        <f>IF(SUMPRODUCT(($F$2:$F7596=F7596)*1)&gt;1,0,1)</f>
        <v>0</v>
      </c>
    </row>
    <row r="7597" spans="1:25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9" t="str">
        <f>VLOOKUP(Таблица1[[#This Row],[Region]],Таблица5[],2,FALSE)</f>
        <v>Kelly Williams</v>
      </c>
      <c r="W7597" s="19" t="str">
        <f>IFERROR(VLOOKUP(Таблица1[[#This Row],[Order ID]],Таблица4[],2,FALSE),"")</f>
        <v/>
      </c>
      <c r="X7597" s="19">
        <f>NOT(IFERROR(VLOOKUP(Таблица1[[#This Row],[Order ID]],Таблица4[],2,FALSE),0))*1</f>
        <v>1</v>
      </c>
      <c r="Y7597" s="19">
        <f>IF(SUMPRODUCT(($F$2:$F7597=F7597)*1)&gt;1,0,1)</f>
        <v>0</v>
      </c>
    </row>
    <row r="7598" spans="1:25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9" t="str">
        <f>VLOOKUP(Таблица1[[#This Row],[Region]],Таблица5[],2,FALSE)</f>
        <v>Anna Andreadi</v>
      </c>
      <c r="W7598" s="19" t="str">
        <f>IFERROR(VLOOKUP(Таблица1[[#This Row],[Order ID]],Таблица4[],2,FALSE),"")</f>
        <v/>
      </c>
      <c r="X7598" s="19">
        <f>NOT(IFERROR(VLOOKUP(Таблица1[[#This Row],[Order ID]],Таблица4[],2,FALSE),0))*1</f>
        <v>1</v>
      </c>
      <c r="Y7598" s="19">
        <f>IF(SUMPRODUCT(($F$2:$F7598=F7598)*1)&gt;1,0,1)</f>
        <v>0</v>
      </c>
    </row>
    <row r="7599" spans="1:25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9" t="str">
        <f>VLOOKUP(Таблица1[[#This Row],[Region]],Таблица5[],2,FALSE)</f>
        <v>Anna Andreadi</v>
      </c>
      <c r="W7599" s="19" t="str">
        <f>IFERROR(VLOOKUP(Таблица1[[#This Row],[Order ID]],Таблица4[],2,FALSE),"")</f>
        <v/>
      </c>
      <c r="X7599" s="19">
        <f>NOT(IFERROR(VLOOKUP(Таблица1[[#This Row],[Order ID]],Таблица4[],2,FALSE),0))*1</f>
        <v>1</v>
      </c>
      <c r="Y7599" s="19">
        <f>IF(SUMPRODUCT(($F$2:$F7599=F7599)*1)&gt;1,0,1)</f>
        <v>0</v>
      </c>
    </row>
    <row r="7600" spans="1:25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9" t="str">
        <f>VLOOKUP(Таблица1[[#This Row],[Region]],Таблица5[],2,FALSE)</f>
        <v>Anna Andreadi</v>
      </c>
      <c r="W7600" s="19" t="str">
        <f>IFERROR(VLOOKUP(Таблица1[[#This Row],[Order ID]],Таблица4[],2,FALSE),"")</f>
        <v/>
      </c>
      <c r="X7600" s="19">
        <f>NOT(IFERROR(VLOOKUP(Таблица1[[#This Row],[Order ID]],Таблица4[],2,FALSE),0))*1</f>
        <v>1</v>
      </c>
      <c r="Y7600" s="19">
        <f>IF(SUMPRODUCT(($F$2:$F7600=F7600)*1)&gt;1,0,1)</f>
        <v>0</v>
      </c>
    </row>
    <row r="7601" spans="1:25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9" t="str">
        <f>VLOOKUP(Таблица1[[#This Row],[Region]],Таблица5[],2,FALSE)</f>
        <v>Anna Andreadi</v>
      </c>
      <c r="W7601" s="19" t="str">
        <f>IFERROR(VLOOKUP(Таблица1[[#This Row],[Order ID]],Таблица4[],2,FALSE),"")</f>
        <v/>
      </c>
      <c r="X7601" s="19">
        <f>NOT(IFERROR(VLOOKUP(Таблица1[[#This Row],[Order ID]],Таблица4[],2,FALSE),0))*1</f>
        <v>1</v>
      </c>
      <c r="Y7601" s="19">
        <f>IF(SUMPRODUCT(($F$2:$F7601=F7601)*1)&gt;1,0,1)</f>
        <v>0</v>
      </c>
    </row>
    <row r="7602" spans="1:25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9" t="str">
        <f>VLOOKUP(Таблица1[[#This Row],[Region]],Таблица5[],2,FALSE)</f>
        <v>Anna Andreadi</v>
      </c>
      <c r="W7602" s="19" t="str">
        <f>IFERROR(VLOOKUP(Таблица1[[#This Row],[Order ID]],Таблица4[],2,FALSE),"")</f>
        <v/>
      </c>
      <c r="X7602" s="19">
        <f>NOT(IFERROR(VLOOKUP(Таблица1[[#This Row],[Order ID]],Таблица4[],2,FALSE),0))*1</f>
        <v>1</v>
      </c>
      <c r="Y7602" s="19">
        <f>IF(SUMPRODUCT(($F$2:$F7602=F7602)*1)&gt;1,0,1)</f>
        <v>0</v>
      </c>
    </row>
    <row r="7603" spans="1:25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9" t="str">
        <f>VLOOKUP(Таблица1[[#This Row],[Region]],Таблица5[],2,FALSE)</f>
        <v>Anna Andreadi</v>
      </c>
      <c r="W7603" s="19" t="str">
        <f>IFERROR(VLOOKUP(Таблица1[[#This Row],[Order ID]],Таблица4[],2,FALSE),"")</f>
        <v/>
      </c>
      <c r="X7603" s="19">
        <f>NOT(IFERROR(VLOOKUP(Таблица1[[#This Row],[Order ID]],Таблица4[],2,FALSE),0))*1</f>
        <v>1</v>
      </c>
      <c r="Y7603" s="19">
        <f>IF(SUMPRODUCT(($F$2:$F7603=F7603)*1)&gt;1,0,1)</f>
        <v>0</v>
      </c>
    </row>
    <row r="7604" spans="1:25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9" t="str">
        <f>VLOOKUP(Таблица1[[#This Row],[Region]],Таблица5[],2,FALSE)</f>
        <v>Anna Andreadi</v>
      </c>
      <c r="W7604" s="19" t="str">
        <f>IFERROR(VLOOKUP(Таблица1[[#This Row],[Order ID]],Таблица4[],2,FALSE),"")</f>
        <v/>
      </c>
      <c r="X7604" s="19">
        <f>NOT(IFERROR(VLOOKUP(Таблица1[[#This Row],[Order ID]],Таблица4[],2,FALSE),0))*1</f>
        <v>1</v>
      </c>
      <c r="Y7604" s="19">
        <f>IF(SUMPRODUCT(($F$2:$F7604=F7604)*1)&gt;1,0,1)</f>
        <v>0</v>
      </c>
    </row>
    <row r="7605" spans="1:25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9" t="str">
        <f>VLOOKUP(Таблица1[[#This Row],[Region]],Таблица5[],2,FALSE)</f>
        <v>Chuck Magee</v>
      </c>
      <c r="W7605" s="19" t="str">
        <f>IFERROR(VLOOKUP(Таблица1[[#This Row],[Order ID]],Таблица4[],2,FALSE),"")</f>
        <v/>
      </c>
      <c r="X7605" s="19">
        <f>NOT(IFERROR(VLOOKUP(Таблица1[[#This Row],[Order ID]],Таблица4[],2,FALSE),0))*1</f>
        <v>1</v>
      </c>
      <c r="Y7605" s="19">
        <f>IF(SUMPRODUCT(($F$2:$F7605=F7605)*1)&gt;1,0,1)</f>
        <v>0</v>
      </c>
    </row>
    <row r="7606" spans="1:25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9" t="str">
        <f>VLOOKUP(Таблица1[[#This Row],[Region]],Таблица5[],2,FALSE)</f>
        <v>Kelly Williams</v>
      </c>
      <c r="W7606" s="19" t="str">
        <f>IFERROR(VLOOKUP(Таблица1[[#This Row],[Order ID]],Таблица4[],2,FALSE),"")</f>
        <v/>
      </c>
      <c r="X7606" s="19">
        <f>NOT(IFERROR(VLOOKUP(Таблица1[[#This Row],[Order ID]],Таблица4[],2,FALSE),0))*1</f>
        <v>1</v>
      </c>
      <c r="Y7606" s="19">
        <f>IF(SUMPRODUCT(($F$2:$F7606=F7606)*1)&gt;1,0,1)</f>
        <v>0</v>
      </c>
    </row>
    <row r="7607" spans="1:25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9" t="str">
        <f>VLOOKUP(Таблица1[[#This Row],[Region]],Таблица5[],2,FALSE)</f>
        <v>Kelly Williams</v>
      </c>
      <c r="W7607" s="19" t="str">
        <f>IFERROR(VLOOKUP(Таблица1[[#This Row],[Order ID]],Таблица4[],2,FALSE),"")</f>
        <v/>
      </c>
      <c r="X7607" s="19">
        <f>NOT(IFERROR(VLOOKUP(Таблица1[[#This Row],[Order ID]],Таблица4[],2,FALSE),0))*1</f>
        <v>1</v>
      </c>
      <c r="Y7607" s="19">
        <f>IF(SUMPRODUCT(($F$2:$F7607=F7607)*1)&gt;1,0,1)</f>
        <v>0</v>
      </c>
    </row>
    <row r="7608" spans="1:25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9" t="str">
        <f>VLOOKUP(Таблица1[[#This Row],[Region]],Таблица5[],2,FALSE)</f>
        <v>Kelly Williams</v>
      </c>
      <c r="W7608" s="19" t="str">
        <f>IFERROR(VLOOKUP(Таблица1[[#This Row],[Order ID]],Таблица4[],2,FALSE),"")</f>
        <v/>
      </c>
      <c r="X7608" s="19">
        <f>NOT(IFERROR(VLOOKUP(Таблица1[[#This Row],[Order ID]],Таблица4[],2,FALSE),0))*1</f>
        <v>1</v>
      </c>
      <c r="Y7608" s="19">
        <f>IF(SUMPRODUCT(($F$2:$F7608=F7608)*1)&gt;1,0,1)</f>
        <v>0</v>
      </c>
    </row>
    <row r="7609" spans="1:25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9" t="str">
        <f>VLOOKUP(Таблица1[[#This Row],[Region]],Таблица5[],2,FALSE)</f>
        <v>Kelly Williams</v>
      </c>
      <c r="W7609" s="19" t="str">
        <f>IFERROR(VLOOKUP(Таблица1[[#This Row],[Order ID]],Таблица4[],2,FALSE),"")</f>
        <v/>
      </c>
      <c r="X7609" s="19">
        <f>NOT(IFERROR(VLOOKUP(Таблица1[[#This Row],[Order ID]],Таблица4[],2,FALSE),0))*1</f>
        <v>1</v>
      </c>
      <c r="Y7609" s="19">
        <f>IF(SUMPRODUCT(($F$2:$F7609=F7609)*1)&gt;1,0,1)</f>
        <v>0</v>
      </c>
    </row>
    <row r="7610" spans="1:25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9" t="str">
        <f>VLOOKUP(Таблица1[[#This Row],[Region]],Таблица5[],2,FALSE)</f>
        <v>Anna Andreadi</v>
      </c>
      <c r="W7610" s="19" t="str">
        <f>IFERROR(VLOOKUP(Таблица1[[#This Row],[Order ID]],Таблица4[],2,FALSE),"")</f>
        <v/>
      </c>
      <c r="X7610" s="19">
        <f>NOT(IFERROR(VLOOKUP(Таблица1[[#This Row],[Order ID]],Таблица4[],2,FALSE),0))*1</f>
        <v>1</v>
      </c>
      <c r="Y7610" s="19">
        <f>IF(SUMPRODUCT(($F$2:$F7610=F7610)*1)&gt;1,0,1)</f>
        <v>0</v>
      </c>
    </row>
    <row r="7611" spans="1:25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9" t="str">
        <f>VLOOKUP(Таблица1[[#This Row],[Region]],Таблица5[],2,FALSE)</f>
        <v>Anna Andreadi</v>
      </c>
      <c r="W7611" s="19" t="str">
        <f>IFERROR(VLOOKUP(Таблица1[[#This Row],[Order ID]],Таблица4[],2,FALSE),"")</f>
        <v/>
      </c>
      <c r="X7611" s="19">
        <f>NOT(IFERROR(VLOOKUP(Таблица1[[#This Row],[Order ID]],Таблица4[],2,FALSE),0))*1</f>
        <v>1</v>
      </c>
      <c r="Y7611" s="19">
        <f>IF(SUMPRODUCT(($F$2:$F7611=F7611)*1)&gt;1,0,1)</f>
        <v>0</v>
      </c>
    </row>
    <row r="7612" spans="1:25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9" t="str">
        <f>VLOOKUP(Таблица1[[#This Row],[Region]],Таблица5[],2,FALSE)</f>
        <v>Anna Andreadi</v>
      </c>
      <c r="W7612" s="19" t="str">
        <f>IFERROR(VLOOKUP(Таблица1[[#This Row],[Order ID]],Таблица4[],2,FALSE),"")</f>
        <v/>
      </c>
      <c r="X7612" s="19">
        <f>NOT(IFERROR(VLOOKUP(Таблица1[[#This Row],[Order ID]],Таблица4[],2,FALSE),0))*1</f>
        <v>1</v>
      </c>
      <c r="Y7612" s="19">
        <f>IF(SUMPRODUCT(($F$2:$F7612=F7612)*1)&gt;1,0,1)</f>
        <v>0</v>
      </c>
    </row>
    <row r="7613" spans="1:25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9" t="str">
        <f>VLOOKUP(Таблица1[[#This Row],[Region]],Таблица5[],2,FALSE)</f>
        <v>Kelly Williams</v>
      </c>
      <c r="W7613" s="19" t="str">
        <f>IFERROR(VLOOKUP(Таблица1[[#This Row],[Order ID]],Таблица4[],2,FALSE),"")</f>
        <v/>
      </c>
      <c r="X7613" s="19">
        <f>NOT(IFERROR(VLOOKUP(Таблица1[[#This Row],[Order ID]],Таблица4[],2,FALSE),0))*1</f>
        <v>1</v>
      </c>
      <c r="Y7613" s="19">
        <f>IF(SUMPRODUCT(($F$2:$F7613=F7613)*1)&gt;1,0,1)</f>
        <v>0</v>
      </c>
    </row>
    <row r="7614" spans="1:25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9" t="str">
        <f>VLOOKUP(Таблица1[[#This Row],[Region]],Таблица5[],2,FALSE)</f>
        <v>Kelly Williams</v>
      </c>
      <c r="W7614" s="19" t="str">
        <f>IFERROR(VLOOKUP(Таблица1[[#This Row],[Order ID]],Таблица4[],2,FALSE),"")</f>
        <v/>
      </c>
      <c r="X7614" s="19">
        <f>NOT(IFERROR(VLOOKUP(Таблица1[[#This Row],[Order ID]],Таблица4[],2,FALSE),0))*1</f>
        <v>1</v>
      </c>
      <c r="Y7614" s="19">
        <f>IF(SUMPRODUCT(($F$2:$F7614=F7614)*1)&gt;1,0,1)</f>
        <v>0</v>
      </c>
    </row>
    <row r="7615" spans="1:25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9" t="str">
        <f>VLOOKUP(Таблица1[[#This Row],[Region]],Таблица5[],2,FALSE)</f>
        <v>Kelly Williams</v>
      </c>
      <c r="W7615" s="19" t="str">
        <f>IFERROR(VLOOKUP(Таблица1[[#This Row],[Order ID]],Таблица4[],2,FALSE),"")</f>
        <v/>
      </c>
      <c r="X7615" s="19">
        <f>NOT(IFERROR(VLOOKUP(Таблица1[[#This Row],[Order ID]],Таблица4[],2,FALSE),0))*1</f>
        <v>1</v>
      </c>
      <c r="Y7615" s="19">
        <f>IF(SUMPRODUCT(($F$2:$F7615=F7615)*1)&gt;1,0,1)</f>
        <v>0</v>
      </c>
    </row>
    <row r="7616" spans="1:25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9" t="str">
        <f>VLOOKUP(Таблица1[[#This Row],[Region]],Таблица5[],2,FALSE)</f>
        <v>Chuck Magee</v>
      </c>
      <c r="W7616" s="19" t="str">
        <f>IFERROR(VLOOKUP(Таблица1[[#This Row],[Order ID]],Таблица4[],2,FALSE),"")</f>
        <v/>
      </c>
      <c r="X7616" s="19">
        <f>NOT(IFERROR(VLOOKUP(Таблица1[[#This Row],[Order ID]],Таблица4[],2,FALSE),0))*1</f>
        <v>1</v>
      </c>
      <c r="Y7616" s="19">
        <f>IF(SUMPRODUCT(($F$2:$F7616=F7616)*1)&gt;1,0,1)</f>
        <v>0</v>
      </c>
    </row>
    <row r="7617" spans="1:25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9" t="str">
        <f>VLOOKUP(Таблица1[[#This Row],[Region]],Таблица5[],2,FALSE)</f>
        <v>Cassandra Brandow</v>
      </c>
      <c r="W7617" s="19" t="str">
        <f>IFERROR(VLOOKUP(Таблица1[[#This Row],[Order ID]],Таблица4[],2,FALSE),"")</f>
        <v/>
      </c>
      <c r="X7617" s="19">
        <f>NOT(IFERROR(VLOOKUP(Таблица1[[#This Row],[Order ID]],Таблица4[],2,FALSE),0))*1</f>
        <v>1</v>
      </c>
      <c r="Y7617" s="19">
        <f>IF(SUMPRODUCT(($F$2:$F7617=F7617)*1)&gt;1,0,1)</f>
        <v>0</v>
      </c>
    </row>
    <row r="7618" spans="1:25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9" t="str">
        <f>VLOOKUP(Таблица1[[#This Row],[Region]],Таблица5[],2,FALSE)</f>
        <v>Chuck Magee</v>
      </c>
      <c r="W7618" s="19" t="str">
        <f>IFERROR(VLOOKUP(Таблица1[[#This Row],[Order ID]],Таблица4[],2,FALSE),"")</f>
        <v/>
      </c>
      <c r="X7618" s="19">
        <f>NOT(IFERROR(VLOOKUP(Таблица1[[#This Row],[Order ID]],Таблица4[],2,FALSE),0))*1</f>
        <v>1</v>
      </c>
      <c r="Y7618" s="19">
        <f>IF(SUMPRODUCT(($F$2:$F7618=F7618)*1)&gt;1,0,1)</f>
        <v>0</v>
      </c>
    </row>
    <row r="7619" spans="1:25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9" t="str">
        <f>VLOOKUP(Таблица1[[#This Row],[Region]],Таблица5[],2,FALSE)</f>
        <v>Chuck Magee</v>
      </c>
      <c r="W7619" s="19" t="str">
        <f>IFERROR(VLOOKUP(Таблица1[[#This Row],[Order ID]],Таблица4[],2,FALSE),"")</f>
        <v/>
      </c>
      <c r="X7619" s="19">
        <f>NOT(IFERROR(VLOOKUP(Таблица1[[#This Row],[Order ID]],Таблица4[],2,FALSE),0))*1</f>
        <v>1</v>
      </c>
      <c r="Y7619" s="19">
        <f>IF(SUMPRODUCT(($F$2:$F7619=F7619)*1)&gt;1,0,1)</f>
        <v>0</v>
      </c>
    </row>
    <row r="7620" spans="1:25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9" t="str">
        <f>VLOOKUP(Таблица1[[#This Row],[Region]],Таблица5[],2,FALSE)</f>
        <v>Anna Andreadi</v>
      </c>
      <c r="W7620" s="19" t="str">
        <f>IFERROR(VLOOKUP(Таблица1[[#This Row],[Order ID]],Таблица4[],2,FALSE),"")</f>
        <v/>
      </c>
      <c r="X7620" s="19">
        <f>NOT(IFERROR(VLOOKUP(Таблица1[[#This Row],[Order ID]],Таблица4[],2,FALSE),0))*1</f>
        <v>1</v>
      </c>
      <c r="Y7620" s="19">
        <f>IF(SUMPRODUCT(($F$2:$F7620=F7620)*1)&gt;1,0,1)</f>
        <v>0</v>
      </c>
    </row>
    <row r="7621" spans="1:25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9" t="str">
        <f>VLOOKUP(Таблица1[[#This Row],[Region]],Таблица5[],2,FALSE)</f>
        <v>Anna Andreadi</v>
      </c>
      <c r="W7621" s="19" t="str">
        <f>IFERROR(VLOOKUP(Таблица1[[#This Row],[Order ID]],Таблица4[],2,FALSE),"")</f>
        <v/>
      </c>
      <c r="X7621" s="19">
        <f>NOT(IFERROR(VLOOKUP(Таблица1[[#This Row],[Order ID]],Таблица4[],2,FALSE),0))*1</f>
        <v>1</v>
      </c>
      <c r="Y7621" s="19">
        <f>IF(SUMPRODUCT(($F$2:$F7621=F7621)*1)&gt;1,0,1)</f>
        <v>0</v>
      </c>
    </row>
    <row r="7622" spans="1:25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9" t="str">
        <f>VLOOKUP(Таблица1[[#This Row],[Region]],Таблица5[],2,FALSE)</f>
        <v>Anna Andreadi</v>
      </c>
      <c r="W7622" s="19" t="str">
        <f>IFERROR(VLOOKUP(Таблица1[[#This Row],[Order ID]],Таблица4[],2,FALSE),"")</f>
        <v/>
      </c>
      <c r="X7622" s="19">
        <f>NOT(IFERROR(VLOOKUP(Таблица1[[#This Row],[Order ID]],Таблица4[],2,FALSE),0))*1</f>
        <v>1</v>
      </c>
      <c r="Y7622" s="19">
        <f>IF(SUMPRODUCT(($F$2:$F7622=F7622)*1)&gt;1,0,1)</f>
        <v>0</v>
      </c>
    </row>
    <row r="7623" spans="1:25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9" t="str">
        <f>VLOOKUP(Таблица1[[#This Row],[Region]],Таблица5[],2,FALSE)</f>
        <v>Anna Andreadi</v>
      </c>
      <c r="W7623" s="19" t="str">
        <f>IFERROR(VLOOKUP(Таблица1[[#This Row],[Order ID]],Таблица4[],2,FALSE),"")</f>
        <v/>
      </c>
      <c r="X7623" s="19">
        <f>NOT(IFERROR(VLOOKUP(Таблица1[[#This Row],[Order ID]],Таблица4[],2,FALSE),0))*1</f>
        <v>1</v>
      </c>
      <c r="Y7623" s="19">
        <f>IF(SUMPRODUCT(($F$2:$F7623=F7623)*1)&gt;1,0,1)</f>
        <v>0</v>
      </c>
    </row>
    <row r="7624" spans="1:25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9" t="str">
        <f>VLOOKUP(Таблица1[[#This Row],[Region]],Таблица5[],2,FALSE)</f>
        <v>Anna Andreadi</v>
      </c>
      <c r="W7624" s="19" t="str">
        <f>IFERROR(VLOOKUP(Таблица1[[#This Row],[Order ID]],Таблица4[],2,FALSE),"")</f>
        <v/>
      </c>
      <c r="X7624" s="19">
        <f>NOT(IFERROR(VLOOKUP(Таблица1[[#This Row],[Order ID]],Таблица4[],2,FALSE),0))*1</f>
        <v>1</v>
      </c>
      <c r="Y7624" s="19">
        <f>IF(SUMPRODUCT(($F$2:$F7624=F7624)*1)&gt;1,0,1)</f>
        <v>0</v>
      </c>
    </row>
    <row r="7625" spans="1:25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9" t="str">
        <f>VLOOKUP(Таблица1[[#This Row],[Region]],Таблица5[],2,FALSE)</f>
        <v>Chuck Magee</v>
      </c>
      <c r="W7625" s="19" t="str">
        <f>IFERROR(VLOOKUP(Таблица1[[#This Row],[Order ID]],Таблица4[],2,FALSE),"")</f>
        <v/>
      </c>
      <c r="X7625" s="19">
        <f>NOT(IFERROR(VLOOKUP(Таблица1[[#This Row],[Order ID]],Таблица4[],2,FALSE),0))*1</f>
        <v>1</v>
      </c>
      <c r="Y7625" s="19">
        <f>IF(SUMPRODUCT(($F$2:$F7625=F7625)*1)&gt;1,0,1)</f>
        <v>0</v>
      </c>
    </row>
    <row r="7626" spans="1:25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9" t="str">
        <f>VLOOKUP(Таблица1[[#This Row],[Region]],Таблица5[],2,FALSE)</f>
        <v>Kelly Williams</v>
      </c>
      <c r="W7626" s="19" t="str">
        <f>IFERROR(VLOOKUP(Таблица1[[#This Row],[Order ID]],Таблица4[],2,FALSE),"")</f>
        <v/>
      </c>
      <c r="X7626" s="19">
        <f>NOT(IFERROR(VLOOKUP(Таблица1[[#This Row],[Order ID]],Таблица4[],2,FALSE),0))*1</f>
        <v>1</v>
      </c>
      <c r="Y7626" s="19">
        <f>IF(SUMPRODUCT(($F$2:$F7626=F7626)*1)&gt;1,0,1)</f>
        <v>0</v>
      </c>
    </row>
    <row r="7627" spans="1:25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9" t="str">
        <f>VLOOKUP(Таблица1[[#This Row],[Region]],Таблица5[],2,FALSE)</f>
        <v>Kelly Williams</v>
      </c>
      <c r="W7627" s="19" t="str">
        <f>IFERROR(VLOOKUP(Таблица1[[#This Row],[Order ID]],Таблица4[],2,FALSE),"")</f>
        <v/>
      </c>
      <c r="X7627" s="19">
        <f>NOT(IFERROR(VLOOKUP(Таблица1[[#This Row],[Order ID]],Таблица4[],2,FALSE),0))*1</f>
        <v>1</v>
      </c>
      <c r="Y7627" s="19">
        <f>IF(SUMPRODUCT(($F$2:$F7627=F7627)*1)&gt;1,0,1)</f>
        <v>0</v>
      </c>
    </row>
    <row r="7628" spans="1:25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9" t="str">
        <f>VLOOKUP(Таблица1[[#This Row],[Region]],Таблица5[],2,FALSE)</f>
        <v>Anna Andreadi</v>
      </c>
      <c r="W7628" s="19" t="str">
        <f>IFERROR(VLOOKUP(Таблица1[[#This Row],[Order ID]],Таблица4[],2,FALSE),"")</f>
        <v/>
      </c>
      <c r="X7628" s="19">
        <f>NOT(IFERROR(VLOOKUP(Таблица1[[#This Row],[Order ID]],Таблица4[],2,FALSE),0))*1</f>
        <v>1</v>
      </c>
      <c r="Y7628" s="19">
        <f>IF(SUMPRODUCT(($F$2:$F7628=F7628)*1)&gt;1,0,1)</f>
        <v>0</v>
      </c>
    </row>
    <row r="7629" spans="1:25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9" t="str">
        <f>VLOOKUP(Таблица1[[#This Row],[Region]],Таблица5[],2,FALSE)</f>
        <v>Anna Andreadi</v>
      </c>
      <c r="W7629" s="19" t="str">
        <f>IFERROR(VLOOKUP(Таблица1[[#This Row],[Order ID]],Таблица4[],2,FALSE),"")</f>
        <v/>
      </c>
      <c r="X7629" s="19">
        <f>NOT(IFERROR(VLOOKUP(Таблица1[[#This Row],[Order ID]],Таблица4[],2,FALSE),0))*1</f>
        <v>1</v>
      </c>
      <c r="Y7629" s="19">
        <f>IF(SUMPRODUCT(($F$2:$F7629=F7629)*1)&gt;1,0,1)</f>
        <v>0</v>
      </c>
    </row>
    <row r="7630" spans="1:25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9" t="str">
        <f>VLOOKUP(Таблица1[[#This Row],[Region]],Таблица5[],2,FALSE)</f>
        <v>Anna Andreadi</v>
      </c>
      <c r="W7630" s="19" t="str">
        <f>IFERROR(VLOOKUP(Таблица1[[#This Row],[Order ID]],Таблица4[],2,FALSE),"")</f>
        <v/>
      </c>
      <c r="X7630" s="19">
        <f>NOT(IFERROR(VLOOKUP(Таблица1[[#This Row],[Order ID]],Таблица4[],2,FALSE),0))*1</f>
        <v>1</v>
      </c>
      <c r="Y7630" s="19">
        <f>IF(SUMPRODUCT(($F$2:$F7630=F7630)*1)&gt;1,0,1)</f>
        <v>0</v>
      </c>
    </row>
    <row r="7631" spans="1:25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9" t="str">
        <f>VLOOKUP(Таблица1[[#This Row],[Region]],Таблица5[],2,FALSE)</f>
        <v>Kelly Williams</v>
      </c>
      <c r="W7631" s="19" t="str">
        <f>IFERROR(VLOOKUP(Таблица1[[#This Row],[Order ID]],Таблица4[],2,FALSE),"")</f>
        <v/>
      </c>
      <c r="X7631" s="19">
        <f>NOT(IFERROR(VLOOKUP(Таблица1[[#This Row],[Order ID]],Таблица4[],2,FALSE),0))*1</f>
        <v>1</v>
      </c>
      <c r="Y7631" s="19">
        <f>IF(SUMPRODUCT(($F$2:$F7631=F7631)*1)&gt;1,0,1)</f>
        <v>0</v>
      </c>
    </row>
    <row r="7632" spans="1:25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9" t="str">
        <f>VLOOKUP(Таблица1[[#This Row],[Region]],Таблица5[],2,FALSE)</f>
        <v>Kelly Williams</v>
      </c>
      <c r="W7632" s="19" t="str">
        <f>IFERROR(VLOOKUP(Таблица1[[#This Row],[Order ID]],Таблица4[],2,FALSE),"")</f>
        <v/>
      </c>
      <c r="X7632" s="19">
        <f>NOT(IFERROR(VLOOKUP(Таблица1[[#This Row],[Order ID]],Таблица4[],2,FALSE),0))*1</f>
        <v>1</v>
      </c>
      <c r="Y7632" s="19">
        <f>IF(SUMPRODUCT(($F$2:$F7632=F7632)*1)&gt;1,0,1)</f>
        <v>0</v>
      </c>
    </row>
    <row r="7633" spans="1:25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9" t="str">
        <f>VLOOKUP(Таблица1[[#This Row],[Region]],Таблица5[],2,FALSE)</f>
        <v>Kelly Williams</v>
      </c>
      <c r="W7633" s="19" t="str">
        <f>IFERROR(VLOOKUP(Таблица1[[#This Row],[Order ID]],Таблица4[],2,FALSE),"")</f>
        <v/>
      </c>
      <c r="X7633" s="19">
        <f>NOT(IFERROR(VLOOKUP(Таблица1[[#This Row],[Order ID]],Таблица4[],2,FALSE),0))*1</f>
        <v>1</v>
      </c>
      <c r="Y7633" s="19">
        <f>IF(SUMPRODUCT(($F$2:$F7633=F7633)*1)&gt;1,0,1)</f>
        <v>0</v>
      </c>
    </row>
    <row r="7634" spans="1:25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9" t="str">
        <f>VLOOKUP(Таблица1[[#This Row],[Region]],Таблица5[],2,FALSE)</f>
        <v>Cassandra Brandow</v>
      </c>
      <c r="W7634" s="19" t="str">
        <f>IFERROR(VLOOKUP(Таблица1[[#This Row],[Order ID]],Таблица4[],2,FALSE),"")</f>
        <v/>
      </c>
      <c r="X7634" s="19">
        <f>NOT(IFERROR(VLOOKUP(Таблица1[[#This Row],[Order ID]],Таблица4[],2,FALSE),0))*1</f>
        <v>1</v>
      </c>
      <c r="Y7634" s="19">
        <f>IF(SUMPRODUCT(($F$2:$F7634=F7634)*1)&gt;1,0,1)</f>
        <v>0</v>
      </c>
    </row>
    <row r="7635" spans="1:25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9" t="str">
        <f>VLOOKUP(Таблица1[[#This Row],[Region]],Таблица5[],2,FALSE)</f>
        <v>Cassandra Brandow</v>
      </c>
      <c r="W7635" s="19" t="str">
        <f>IFERROR(VLOOKUP(Таблица1[[#This Row],[Order ID]],Таблица4[],2,FALSE),"")</f>
        <v/>
      </c>
      <c r="X7635" s="19">
        <f>NOT(IFERROR(VLOOKUP(Таблица1[[#This Row],[Order ID]],Таблица4[],2,FALSE),0))*1</f>
        <v>1</v>
      </c>
      <c r="Y7635" s="19">
        <f>IF(SUMPRODUCT(($F$2:$F7635=F7635)*1)&gt;1,0,1)</f>
        <v>0</v>
      </c>
    </row>
    <row r="7636" spans="1:25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9" t="str">
        <f>VLOOKUP(Таблица1[[#This Row],[Region]],Таблица5[],2,FALSE)</f>
        <v>Cassandra Brandow</v>
      </c>
      <c r="W7636" s="19" t="str">
        <f>IFERROR(VLOOKUP(Таблица1[[#This Row],[Order ID]],Таблица4[],2,FALSE),"")</f>
        <v/>
      </c>
      <c r="X7636" s="19">
        <f>NOT(IFERROR(VLOOKUP(Таблица1[[#This Row],[Order ID]],Таблица4[],2,FALSE),0))*1</f>
        <v>1</v>
      </c>
      <c r="Y7636" s="19">
        <f>IF(SUMPRODUCT(($F$2:$F7636=F7636)*1)&gt;1,0,1)</f>
        <v>0</v>
      </c>
    </row>
    <row r="7637" spans="1:25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9" t="str">
        <f>VLOOKUP(Таблица1[[#This Row],[Region]],Таблица5[],2,FALSE)</f>
        <v>Cassandra Brandow</v>
      </c>
      <c r="W7637" s="19" t="str">
        <f>IFERROR(VLOOKUP(Таблица1[[#This Row],[Order ID]],Таблица4[],2,FALSE),"")</f>
        <v/>
      </c>
      <c r="X7637" s="19">
        <f>NOT(IFERROR(VLOOKUP(Таблица1[[#This Row],[Order ID]],Таблица4[],2,FALSE),0))*1</f>
        <v>1</v>
      </c>
      <c r="Y7637" s="19">
        <f>IF(SUMPRODUCT(($F$2:$F7637=F7637)*1)&gt;1,0,1)</f>
        <v>0</v>
      </c>
    </row>
    <row r="7638" spans="1:25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9" t="str">
        <f>VLOOKUP(Таблица1[[#This Row],[Region]],Таблица5[],2,FALSE)</f>
        <v>Cassandra Brandow</v>
      </c>
      <c r="W7638" s="19" t="str">
        <f>IFERROR(VLOOKUP(Таблица1[[#This Row],[Order ID]],Таблица4[],2,FALSE),"")</f>
        <v/>
      </c>
      <c r="X7638" s="19">
        <f>NOT(IFERROR(VLOOKUP(Таблица1[[#This Row],[Order ID]],Таблица4[],2,FALSE),0))*1</f>
        <v>1</v>
      </c>
      <c r="Y7638" s="19">
        <f>IF(SUMPRODUCT(($F$2:$F7638=F7638)*1)&gt;1,0,1)</f>
        <v>0</v>
      </c>
    </row>
    <row r="7639" spans="1:25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9" t="str">
        <f>VLOOKUP(Таблица1[[#This Row],[Region]],Таблица5[],2,FALSE)</f>
        <v>Chuck Magee</v>
      </c>
      <c r="W7639" s="19" t="str">
        <f>IFERROR(VLOOKUP(Таблица1[[#This Row],[Order ID]],Таблица4[],2,FALSE),"")</f>
        <v/>
      </c>
      <c r="X7639" s="19">
        <f>NOT(IFERROR(VLOOKUP(Таблица1[[#This Row],[Order ID]],Таблица4[],2,FALSE),0))*1</f>
        <v>1</v>
      </c>
      <c r="Y7639" s="19">
        <f>IF(SUMPRODUCT(($F$2:$F7639=F7639)*1)&gt;1,0,1)</f>
        <v>0</v>
      </c>
    </row>
    <row r="7640" spans="1:25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9" t="str">
        <f>VLOOKUP(Таблица1[[#This Row],[Region]],Таблица5[],2,FALSE)</f>
        <v>Chuck Magee</v>
      </c>
      <c r="W7640" s="19" t="str">
        <f>IFERROR(VLOOKUP(Таблица1[[#This Row],[Order ID]],Таблица4[],2,FALSE),"")</f>
        <v/>
      </c>
      <c r="X7640" s="19">
        <f>NOT(IFERROR(VLOOKUP(Таблица1[[#This Row],[Order ID]],Таблица4[],2,FALSE),0))*1</f>
        <v>1</v>
      </c>
      <c r="Y7640" s="19">
        <f>IF(SUMPRODUCT(($F$2:$F7640=F7640)*1)&gt;1,0,1)</f>
        <v>0</v>
      </c>
    </row>
    <row r="7641" spans="1:25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9" t="str">
        <f>VLOOKUP(Таблица1[[#This Row],[Region]],Таблица5[],2,FALSE)</f>
        <v>Chuck Magee</v>
      </c>
      <c r="W7641" s="19" t="str">
        <f>IFERROR(VLOOKUP(Таблица1[[#This Row],[Order ID]],Таблица4[],2,FALSE),"")</f>
        <v/>
      </c>
      <c r="X7641" s="19">
        <f>NOT(IFERROR(VLOOKUP(Таблица1[[#This Row],[Order ID]],Таблица4[],2,FALSE),0))*1</f>
        <v>1</v>
      </c>
      <c r="Y7641" s="19">
        <f>IF(SUMPRODUCT(($F$2:$F7641=F7641)*1)&gt;1,0,1)</f>
        <v>0</v>
      </c>
    </row>
    <row r="7642" spans="1:25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9" t="str">
        <f>VLOOKUP(Таблица1[[#This Row],[Region]],Таблица5[],2,FALSE)</f>
        <v>Chuck Magee</v>
      </c>
      <c r="W7642" s="19" t="str">
        <f>IFERROR(VLOOKUP(Таблица1[[#This Row],[Order ID]],Таблица4[],2,FALSE),"")</f>
        <v/>
      </c>
      <c r="X7642" s="19">
        <f>NOT(IFERROR(VLOOKUP(Таблица1[[#This Row],[Order ID]],Таблица4[],2,FALSE),0))*1</f>
        <v>1</v>
      </c>
      <c r="Y7642" s="19">
        <f>IF(SUMPRODUCT(($F$2:$F7642=F7642)*1)&gt;1,0,1)</f>
        <v>0</v>
      </c>
    </row>
    <row r="7643" spans="1:25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9" t="str">
        <f>VLOOKUP(Таблица1[[#This Row],[Region]],Таблица5[],2,FALSE)</f>
        <v>Anna Andreadi</v>
      </c>
      <c r="W7643" s="19">
        <f>IFERROR(VLOOKUP(Таблица1[[#This Row],[Order ID]],Таблица4[],2,FALSE),"")</f>
        <v>1</v>
      </c>
      <c r="X7643" s="19">
        <f>NOT(IFERROR(VLOOKUP(Таблица1[[#This Row],[Order ID]],Таблица4[],2,FALSE),0))*1</f>
        <v>0</v>
      </c>
      <c r="Y7643" s="19">
        <f>IF(SUMPRODUCT(($F$2:$F7643=F7643)*1)&gt;1,0,1)</f>
        <v>0</v>
      </c>
    </row>
    <row r="7644" spans="1:25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9" t="str">
        <f>VLOOKUP(Таблица1[[#This Row],[Region]],Таблица5[],2,FALSE)</f>
        <v>Anna Andreadi</v>
      </c>
      <c r="W7644" s="19">
        <f>IFERROR(VLOOKUP(Таблица1[[#This Row],[Order ID]],Таблица4[],2,FALSE),"")</f>
        <v>1</v>
      </c>
      <c r="X7644" s="19">
        <f>NOT(IFERROR(VLOOKUP(Таблица1[[#This Row],[Order ID]],Таблица4[],2,FALSE),0))*1</f>
        <v>0</v>
      </c>
      <c r="Y7644" s="19">
        <f>IF(SUMPRODUCT(($F$2:$F7644=F7644)*1)&gt;1,0,1)</f>
        <v>0</v>
      </c>
    </row>
    <row r="7645" spans="1:25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9" t="str">
        <f>VLOOKUP(Таблица1[[#This Row],[Region]],Таблица5[],2,FALSE)</f>
        <v>Anna Andreadi</v>
      </c>
      <c r="W7645" s="19">
        <f>IFERROR(VLOOKUP(Таблица1[[#This Row],[Order ID]],Таблица4[],2,FALSE),"")</f>
        <v>1</v>
      </c>
      <c r="X7645" s="19">
        <f>NOT(IFERROR(VLOOKUP(Таблица1[[#This Row],[Order ID]],Таблица4[],2,FALSE),0))*1</f>
        <v>0</v>
      </c>
      <c r="Y7645" s="19">
        <f>IF(SUMPRODUCT(($F$2:$F7645=F7645)*1)&gt;1,0,1)</f>
        <v>0</v>
      </c>
    </row>
    <row r="7646" spans="1:25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9" t="str">
        <f>VLOOKUP(Таблица1[[#This Row],[Region]],Таблица5[],2,FALSE)</f>
        <v>Anna Andreadi</v>
      </c>
      <c r="W7646" s="19">
        <f>IFERROR(VLOOKUP(Таблица1[[#This Row],[Order ID]],Таблица4[],2,FALSE),"")</f>
        <v>1</v>
      </c>
      <c r="X7646" s="19">
        <f>NOT(IFERROR(VLOOKUP(Таблица1[[#This Row],[Order ID]],Таблица4[],2,FALSE),0))*1</f>
        <v>0</v>
      </c>
      <c r="Y7646" s="19">
        <f>IF(SUMPRODUCT(($F$2:$F7646=F7646)*1)&gt;1,0,1)</f>
        <v>0</v>
      </c>
    </row>
    <row r="7647" spans="1:25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9" t="str">
        <f>VLOOKUP(Таблица1[[#This Row],[Region]],Таблица5[],2,FALSE)</f>
        <v>Anna Andreadi</v>
      </c>
      <c r="W7647" s="19" t="str">
        <f>IFERROR(VLOOKUP(Таблица1[[#This Row],[Order ID]],Таблица4[],2,FALSE),"")</f>
        <v/>
      </c>
      <c r="X7647" s="19">
        <f>NOT(IFERROR(VLOOKUP(Таблица1[[#This Row],[Order ID]],Таблица4[],2,FALSE),0))*1</f>
        <v>1</v>
      </c>
      <c r="Y7647" s="19">
        <f>IF(SUMPRODUCT(($F$2:$F7647=F7647)*1)&gt;1,0,1)</f>
        <v>0</v>
      </c>
    </row>
    <row r="7648" spans="1:25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9" t="str">
        <f>VLOOKUP(Таблица1[[#This Row],[Region]],Таблица5[],2,FALSE)</f>
        <v>Cassandra Brandow</v>
      </c>
      <c r="W7648" s="19" t="str">
        <f>IFERROR(VLOOKUP(Таблица1[[#This Row],[Order ID]],Таблица4[],2,FALSE),"")</f>
        <v/>
      </c>
      <c r="X7648" s="19">
        <f>NOT(IFERROR(VLOOKUP(Таблица1[[#This Row],[Order ID]],Таблица4[],2,FALSE),0))*1</f>
        <v>1</v>
      </c>
      <c r="Y7648" s="19">
        <f>IF(SUMPRODUCT(($F$2:$F7648=F7648)*1)&gt;1,0,1)</f>
        <v>0</v>
      </c>
    </row>
    <row r="7649" spans="1:25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9" t="str">
        <f>VLOOKUP(Таблица1[[#This Row],[Region]],Таблица5[],2,FALSE)</f>
        <v>Anna Andreadi</v>
      </c>
      <c r="W7649" s="19" t="str">
        <f>IFERROR(VLOOKUP(Таблица1[[#This Row],[Order ID]],Таблица4[],2,FALSE),"")</f>
        <v/>
      </c>
      <c r="X7649" s="19">
        <f>NOT(IFERROR(VLOOKUP(Таблица1[[#This Row],[Order ID]],Таблица4[],2,FALSE),0))*1</f>
        <v>1</v>
      </c>
      <c r="Y7649" s="19">
        <f>IF(SUMPRODUCT(($F$2:$F7649=F7649)*1)&gt;1,0,1)</f>
        <v>0</v>
      </c>
    </row>
    <row r="7650" spans="1:25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9" t="str">
        <f>VLOOKUP(Таблица1[[#This Row],[Region]],Таблица5[],2,FALSE)</f>
        <v>Anna Andreadi</v>
      </c>
      <c r="W7650" s="19" t="str">
        <f>IFERROR(VLOOKUP(Таблица1[[#This Row],[Order ID]],Таблица4[],2,FALSE),"")</f>
        <v/>
      </c>
      <c r="X7650" s="19">
        <f>NOT(IFERROR(VLOOKUP(Таблица1[[#This Row],[Order ID]],Таблица4[],2,FALSE),0))*1</f>
        <v>1</v>
      </c>
      <c r="Y7650" s="19">
        <f>IF(SUMPRODUCT(($F$2:$F7650=F7650)*1)&gt;1,0,1)</f>
        <v>0</v>
      </c>
    </row>
    <row r="7651" spans="1:25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9" t="str">
        <f>VLOOKUP(Таблица1[[#This Row],[Region]],Таблица5[],2,FALSE)</f>
        <v>Chuck Magee</v>
      </c>
      <c r="W7651" s="19" t="str">
        <f>IFERROR(VLOOKUP(Таблица1[[#This Row],[Order ID]],Таблица4[],2,FALSE),"")</f>
        <v/>
      </c>
      <c r="X7651" s="19">
        <f>NOT(IFERROR(VLOOKUP(Таблица1[[#This Row],[Order ID]],Таблица4[],2,FALSE),0))*1</f>
        <v>1</v>
      </c>
      <c r="Y7651" s="19">
        <f>IF(SUMPRODUCT(($F$2:$F7651=F7651)*1)&gt;1,0,1)</f>
        <v>0</v>
      </c>
    </row>
    <row r="7652" spans="1:25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9" t="str">
        <f>VLOOKUP(Таблица1[[#This Row],[Region]],Таблица5[],2,FALSE)</f>
        <v>Chuck Magee</v>
      </c>
      <c r="W7652" s="19" t="str">
        <f>IFERROR(VLOOKUP(Таблица1[[#This Row],[Order ID]],Таблица4[],2,FALSE),"")</f>
        <v/>
      </c>
      <c r="X7652" s="19">
        <f>NOT(IFERROR(VLOOKUP(Таблица1[[#This Row],[Order ID]],Таблица4[],2,FALSE),0))*1</f>
        <v>1</v>
      </c>
      <c r="Y7652" s="19">
        <f>IF(SUMPRODUCT(($F$2:$F7652=F7652)*1)&gt;1,0,1)</f>
        <v>0</v>
      </c>
    </row>
    <row r="7653" spans="1:25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9" t="str">
        <f>VLOOKUP(Таблица1[[#This Row],[Region]],Таблица5[],2,FALSE)</f>
        <v>Kelly Williams</v>
      </c>
      <c r="W7653" s="19" t="str">
        <f>IFERROR(VLOOKUP(Таблица1[[#This Row],[Order ID]],Таблица4[],2,FALSE),"")</f>
        <v/>
      </c>
      <c r="X7653" s="19">
        <f>NOT(IFERROR(VLOOKUP(Таблица1[[#This Row],[Order ID]],Таблица4[],2,FALSE),0))*1</f>
        <v>1</v>
      </c>
      <c r="Y7653" s="19">
        <f>IF(SUMPRODUCT(($F$2:$F7653=F7653)*1)&gt;1,0,1)</f>
        <v>0</v>
      </c>
    </row>
    <row r="7654" spans="1:25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9" t="str">
        <f>VLOOKUP(Таблица1[[#This Row],[Region]],Таблица5[],2,FALSE)</f>
        <v>Kelly Williams</v>
      </c>
      <c r="W7654" s="19" t="str">
        <f>IFERROR(VLOOKUP(Таблица1[[#This Row],[Order ID]],Таблица4[],2,FALSE),"")</f>
        <v/>
      </c>
      <c r="X7654" s="19">
        <f>NOT(IFERROR(VLOOKUP(Таблица1[[#This Row],[Order ID]],Таблица4[],2,FALSE),0))*1</f>
        <v>1</v>
      </c>
      <c r="Y7654" s="19">
        <f>IF(SUMPRODUCT(($F$2:$F7654=F7654)*1)&gt;1,0,1)</f>
        <v>0</v>
      </c>
    </row>
    <row r="7655" spans="1:25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9" t="str">
        <f>VLOOKUP(Таблица1[[#This Row],[Region]],Таблица5[],2,FALSE)</f>
        <v>Cassandra Brandow</v>
      </c>
      <c r="W7655" s="19" t="str">
        <f>IFERROR(VLOOKUP(Таблица1[[#This Row],[Order ID]],Таблица4[],2,FALSE),"")</f>
        <v/>
      </c>
      <c r="X7655" s="19">
        <f>NOT(IFERROR(VLOOKUP(Таблица1[[#This Row],[Order ID]],Таблица4[],2,FALSE),0))*1</f>
        <v>1</v>
      </c>
      <c r="Y7655" s="19">
        <f>IF(SUMPRODUCT(($F$2:$F7655=F7655)*1)&gt;1,0,1)</f>
        <v>1</v>
      </c>
    </row>
    <row r="7656" spans="1:25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9" t="str">
        <f>VLOOKUP(Таблица1[[#This Row],[Region]],Таблица5[],2,FALSE)</f>
        <v>Anna Andreadi</v>
      </c>
      <c r="W7656" s="19" t="str">
        <f>IFERROR(VLOOKUP(Таблица1[[#This Row],[Order ID]],Таблица4[],2,FALSE),"")</f>
        <v/>
      </c>
      <c r="X7656" s="19">
        <f>NOT(IFERROR(VLOOKUP(Таблица1[[#This Row],[Order ID]],Таблица4[],2,FALSE),0))*1</f>
        <v>1</v>
      </c>
      <c r="Y7656" s="19">
        <f>IF(SUMPRODUCT(($F$2:$F7656=F7656)*1)&gt;1,0,1)</f>
        <v>0</v>
      </c>
    </row>
    <row r="7657" spans="1:25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9" t="str">
        <f>VLOOKUP(Таблица1[[#This Row],[Region]],Таблица5[],2,FALSE)</f>
        <v>Anna Andreadi</v>
      </c>
      <c r="W7657" s="19" t="str">
        <f>IFERROR(VLOOKUP(Таблица1[[#This Row],[Order ID]],Таблица4[],2,FALSE),"")</f>
        <v/>
      </c>
      <c r="X7657" s="19">
        <f>NOT(IFERROR(VLOOKUP(Таблица1[[#This Row],[Order ID]],Таблица4[],2,FALSE),0))*1</f>
        <v>1</v>
      </c>
      <c r="Y7657" s="19">
        <f>IF(SUMPRODUCT(($F$2:$F7657=F7657)*1)&gt;1,0,1)</f>
        <v>0</v>
      </c>
    </row>
    <row r="7658" spans="1:25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9" t="str">
        <f>VLOOKUP(Таблица1[[#This Row],[Region]],Таблица5[],2,FALSE)</f>
        <v>Anna Andreadi</v>
      </c>
      <c r="W7658" s="19" t="str">
        <f>IFERROR(VLOOKUP(Таблица1[[#This Row],[Order ID]],Таблица4[],2,FALSE),"")</f>
        <v/>
      </c>
      <c r="X7658" s="19">
        <f>NOT(IFERROR(VLOOKUP(Таблица1[[#This Row],[Order ID]],Таблица4[],2,FALSE),0))*1</f>
        <v>1</v>
      </c>
      <c r="Y7658" s="19">
        <f>IF(SUMPRODUCT(($F$2:$F7658=F7658)*1)&gt;1,0,1)</f>
        <v>0</v>
      </c>
    </row>
    <row r="7659" spans="1:25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9" t="str">
        <f>VLOOKUP(Таблица1[[#This Row],[Region]],Таблица5[],2,FALSE)</f>
        <v>Anna Andreadi</v>
      </c>
      <c r="W7659" s="19" t="str">
        <f>IFERROR(VLOOKUP(Таблица1[[#This Row],[Order ID]],Таблица4[],2,FALSE),"")</f>
        <v/>
      </c>
      <c r="X7659" s="19">
        <f>NOT(IFERROR(VLOOKUP(Таблица1[[#This Row],[Order ID]],Таблица4[],2,FALSE),0))*1</f>
        <v>1</v>
      </c>
      <c r="Y7659" s="19">
        <f>IF(SUMPRODUCT(($F$2:$F7659=F7659)*1)&gt;1,0,1)</f>
        <v>0</v>
      </c>
    </row>
    <row r="7660" spans="1:25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9" t="str">
        <f>VLOOKUP(Таблица1[[#This Row],[Region]],Таблица5[],2,FALSE)</f>
        <v>Chuck Magee</v>
      </c>
      <c r="W7660" s="19" t="str">
        <f>IFERROR(VLOOKUP(Таблица1[[#This Row],[Order ID]],Таблица4[],2,FALSE),"")</f>
        <v/>
      </c>
      <c r="X7660" s="19">
        <f>NOT(IFERROR(VLOOKUP(Таблица1[[#This Row],[Order ID]],Таблица4[],2,FALSE),0))*1</f>
        <v>1</v>
      </c>
      <c r="Y7660" s="19">
        <f>IF(SUMPRODUCT(($F$2:$F7660=F7660)*1)&gt;1,0,1)</f>
        <v>0</v>
      </c>
    </row>
    <row r="7661" spans="1:25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9" t="str">
        <f>VLOOKUP(Таблица1[[#This Row],[Region]],Таблица5[],2,FALSE)</f>
        <v>Kelly Williams</v>
      </c>
      <c r="W7661" s="19" t="str">
        <f>IFERROR(VLOOKUP(Таблица1[[#This Row],[Order ID]],Таблица4[],2,FALSE),"")</f>
        <v/>
      </c>
      <c r="X7661" s="19">
        <f>NOT(IFERROR(VLOOKUP(Таблица1[[#This Row],[Order ID]],Таблица4[],2,FALSE),0))*1</f>
        <v>1</v>
      </c>
      <c r="Y7661" s="19">
        <f>IF(SUMPRODUCT(($F$2:$F7661=F7661)*1)&gt;1,0,1)</f>
        <v>0</v>
      </c>
    </row>
    <row r="7662" spans="1:25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9" t="str">
        <f>VLOOKUP(Таблица1[[#This Row],[Region]],Таблица5[],2,FALSE)</f>
        <v>Kelly Williams</v>
      </c>
      <c r="W7662" s="19" t="str">
        <f>IFERROR(VLOOKUP(Таблица1[[#This Row],[Order ID]],Таблица4[],2,FALSE),"")</f>
        <v/>
      </c>
      <c r="X7662" s="19">
        <f>NOT(IFERROR(VLOOKUP(Таблица1[[#This Row],[Order ID]],Таблица4[],2,FALSE),0))*1</f>
        <v>1</v>
      </c>
      <c r="Y7662" s="19">
        <f>IF(SUMPRODUCT(($F$2:$F7662=F7662)*1)&gt;1,0,1)</f>
        <v>0</v>
      </c>
    </row>
    <row r="7663" spans="1:25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9" t="str">
        <f>VLOOKUP(Таблица1[[#This Row],[Region]],Таблица5[],2,FALSE)</f>
        <v>Kelly Williams</v>
      </c>
      <c r="W7663" s="19" t="str">
        <f>IFERROR(VLOOKUP(Таблица1[[#This Row],[Order ID]],Таблица4[],2,FALSE),"")</f>
        <v/>
      </c>
      <c r="X7663" s="19">
        <f>NOT(IFERROR(VLOOKUP(Таблица1[[#This Row],[Order ID]],Таблица4[],2,FALSE),0))*1</f>
        <v>1</v>
      </c>
      <c r="Y7663" s="19">
        <f>IF(SUMPRODUCT(($F$2:$F7663=F7663)*1)&gt;1,0,1)</f>
        <v>0</v>
      </c>
    </row>
    <row r="7664" spans="1:25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9" t="str">
        <f>VLOOKUP(Таблица1[[#This Row],[Region]],Таблица5[],2,FALSE)</f>
        <v>Anna Andreadi</v>
      </c>
      <c r="W7664" s="19" t="str">
        <f>IFERROR(VLOOKUP(Таблица1[[#This Row],[Order ID]],Таблица4[],2,FALSE),"")</f>
        <v/>
      </c>
      <c r="X7664" s="19">
        <f>NOT(IFERROR(VLOOKUP(Таблица1[[#This Row],[Order ID]],Таблица4[],2,FALSE),0))*1</f>
        <v>1</v>
      </c>
      <c r="Y7664" s="19">
        <f>IF(SUMPRODUCT(($F$2:$F7664=F7664)*1)&gt;1,0,1)</f>
        <v>0</v>
      </c>
    </row>
    <row r="7665" spans="1:25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9" t="str">
        <f>VLOOKUP(Таблица1[[#This Row],[Region]],Таблица5[],2,FALSE)</f>
        <v>Cassandra Brandow</v>
      </c>
      <c r="W7665" s="19" t="str">
        <f>IFERROR(VLOOKUP(Таблица1[[#This Row],[Order ID]],Таблица4[],2,FALSE),"")</f>
        <v/>
      </c>
      <c r="X7665" s="19">
        <f>NOT(IFERROR(VLOOKUP(Таблица1[[#This Row],[Order ID]],Таблица4[],2,FALSE),0))*1</f>
        <v>1</v>
      </c>
      <c r="Y7665" s="19">
        <f>IF(SUMPRODUCT(($F$2:$F7665=F7665)*1)&gt;1,0,1)</f>
        <v>0</v>
      </c>
    </row>
    <row r="7666" spans="1:25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9" t="str">
        <f>VLOOKUP(Таблица1[[#This Row],[Region]],Таблица5[],2,FALSE)</f>
        <v>Cassandra Brandow</v>
      </c>
      <c r="W7666" s="19" t="str">
        <f>IFERROR(VLOOKUP(Таблица1[[#This Row],[Order ID]],Таблица4[],2,FALSE),"")</f>
        <v/>
      </c>
      <c r="X7666" s="19">
        <f>NOT(IFERROR(VLOOKUP(Таблица1[[#This Row],[Order ID]],Таблица4[],2,FALSE),0))*1</f>
        <v>1</v>
      </c>
      <c r="Y7666" s="19">
        <f>IF(SUMPRODUCT(($F$2:$F7666=F7666)*1)&gt;1,0,1)</f>
        <v>0</v>
      </c>
    </row>
    <row r="7667" spans="1:25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9" t="str">
        <f>VLOOKUP(Таблица1[[#This Row],[Region]],Таблица5[],2,FALSE)</f>
        <v>Chuck Magee</v>
      </c>
      <c r="W7667" s="19" t="str">
        <f>IFERROR(VLOOKUP(Таблица1[[#This Row],[Order ID]],Таблица4[],2,FALSE),"")</f>
        <v/>
      </c>
      <c r="X7667" s="19">
        <f>NOT(IFERROR(VLOOKUP(Таблица1[[#This Row],[Order ID]],Таблица4[],2,FALSE),0))*1</f>
        <v>1</v>
      </c>
      <c r="Y7667" s="19">
        <f>IF(SUMPRODUCT(($F$2:$F7667=F7667)*1)&gt;1,0,1)</f>
        <v>0</v>
      </c>
    </row>
    <row r="7668" spans="1:25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9" t="str">
        <f>VLOOKUP(Таблица1[[#This Row],[Region]],Таблица5[],2,FALSE)</f>
        <v>Chuck Magee</v>
      </c>
      <c r="W7668" s="19" t="str">
        <f>IFERROR(VLOOKUP(Таблица1[[#This Row],[Order ID]],Таблица4[],2,FALSE),"")</f>
        <v/>
      </c>
      <c r="X7668" s="19">
        <f>NOT(IFERROR(VLOOKUP(Таблица1[[#This Row],[Order ID]],Таблица4[],2,FALSE),0))*1</f>
        <v>1</v>
      </c>
      <c r="Y7668" s="19">
        <f>IF(SUMPRODUCT(($F$2:$F7668=F7668)*1)&gt;1,0,1)</f>
        <v>0</v>
      </c>
    </row>
    <row r="7669" spans="1:25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9" t="str">
        <f>VLOOKUP(Таблица1[[#This Row],[Region]],Таблица5[],2,FALSE)</f>
        <v>Chuck Magee</v>
      </c>
      <c r="W7669" s="19" t="str">
        <f>IFERROR(VLOOKUP(Таблица1[[#This Row],[Order ID]],Таблица4[],2,FALSE),"")</f>
        <v/>
      </c>
      <c r="X7669" s="19">
        <f>NOT(IFERROR(VLOOKUP(Таблица1[[#This Row],[Order ID]],Таблица4[],2,FALSE),0))*1</f>
        <v>1</v>
      </c>
      <c r="Y7669" s="19">
        <f>IF(SUMPRODUCT(($F$2:$F7669=F7669)*1)&gt;1,0,1)</f>
        <v>0</v>
      </c>
    </row>
    <row r="7670" spans="1:25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9" t="str">
        <f>VLOOKUP(Таблица1[[#This Row],[Region]],Таблица5[],2,FALSE)</f>
        <v>Chuck Magee</v>
      </c>
      <c r="W7670" s="19" t="str">
        <f>IFERROR(VLOOKUP(Таблица1[[#This Row],[Order ID]],Таблица4[],2,FALSE),"")</f>
        <v/>
      </c>
      <c r="X7670" s="19">
        <f>NOT(IFERROR(VLOOKUP(Таблица1[[#This Row],[Order ID]],Таблица4[],2,FALSE),0))*1</f>
        <v>1</v>
      </c>
      <c r="Y7670" s="19">
        <f>IF(SUMPRODUCT(($F$2:$F7670=F7670)*1)&gt;1,0,1)</f>
        <v>0</v>
      </c>
    </row>
    <row r="7671" spans="1:25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9" t="str">
        <f>VLOOKUP(Таблица1[[#This Row],[Region]],Таблица5[],2,FALSE)</f>
        <v>Chuck Magee</v>
      </c>
      <c r="W7671" s="19" t="str">
        <f>IFERROR(VLOOKUP(Таблица1[[#This Row],[Order ID]],Таблица4[],2,FALSE),"")</f>
        <v/>
      </c>
      <c r="X7671" s="19">
        <f>NOT(IFERROR(VLOOKUP(Таблица1[[#This Row],[Order ID]],Таблица4[],2,FALSE),0))*1</f>
        <v>1</v>
      </c>
      <c r="Y7671" s="19">
        <f>IF(SUMPRODUCT(($F$2:$F7671=F7671)*1)&gt;1,0,1)</f>
        <v>0</v>
      </c>
    </row>
    <row r="7672" spans="1:25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9" t="str">
        <f>VLOOKUP(Таблица1[[#This Row],[Region]],Таблица5[],2,FALSE)</f>
        <v>Chuck Magee</v>
      </c>
      <c r="W7672" s="19" t="str">
        <f>IFERROR(VLOOKUP(Таблица1[[#This Row],[Order ID]],Таблица4[],2,FALSE),"")</f>
        <v/>
      </c>
      <c r="X7672" s="19">
        <f>NOT(IFERROR(VLOOKUP(Таблица1[[#This Row],[Order ID]],Таблица4[],2,FALSE),0))*1</f>
        <v>1</v>
      </c>
      <c r="Y7672" s="19">
        <f>IF(SUMPRODUCT(($F$2:$F7672=F7672)*1)&gt;1,0,1)</f>
        <v>0</v>
      </c>
    </row>
    <row r="7673" spans="1:25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9" t="str">
        <f>VLOOKUP(Таблица1[[#This Row],[Region]],Таблица5[],2,FALSE)</f>
        <v>Chuck Magee</v>
      </c>
      <c r="W7673" s="19" t="str">
        <f>IFERROR(VLOOKUP(Таблица1[[#This Row],[Order ID]],Таблица4[],2,FALSE),"")</f>
        <v/>
      </c>
      <c r="X7673" s="19">
        <f>NOT(IFERROR(VLOOKUP(Таблица1[[#This Row],[Order ID]],Таблица4[],2,FALSE),0))*1</f>
        <v>1</v>
      </c>
      <c r="Y7673" s="19">
        <f>IF(SUMPRODUCT(($F$2:$F7673=F7673)*1)&gt;1,0,1)</f>
        <v>0</v>
      </c>
    </row>
    <row r="7674" spans="1:25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9" t="str">
        <f>VLOOKUP(Таблица1[[#This Row],[Region]],Таблица5[],2,FALSE)</f>
        <v>Chuck Magee</v>
      </c>
      <c r="W7674" s="19" t="str">
        <f>IFERROR(VLOOKUP(Таблица1[[#This Row],[Order ID]],Таблица4[],2,FALSE),"")</f>
        <v/>
      </c>
      <c r="X7674" s="19">
        <f>NOT(IFERROR(VLOOKUP(Таблица1[[#This Row],[Order ID]],Таблица4[],2,FALSE),0))*1</f>
        <v>1</v>
      </c>
      <c r="Y7674" s="19">
        <f>IF(SUMPRODUCT(($F$2:$F7674=F7674)*1)&gt;1,0,1)</f>
        <v>0</v>
      </c>
    </row>
    <row r="7675" spans="1:25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9" t="str">
        <f>VLOOKUP(Таблица1[[#This Row],[Region]],Таблица5[],2,FALSE)</f>
        <v>Chuck Magee</v>
      </c>
      <c r="W7675" s="19" t="str">
        <f>IFERROR(VLOOKUP(Таблица1[[#This Row],[Order ID]],Таблица4[],2,FALSE),"")</f>
        <v/>
      </c>
      <c r="X7675" s="19">
        <f>NOT(IFERROR(VLOOKUP(Таблица1[[#This Row],[Order ID]],Таблица4[],2,FALSE),0))*1</f>
        <v>1</v>
      </c>
      <c r="Y7675" s="19">
        <f>IF(SUMPRODUCT(($F$2:$F7675=F7675)*1)&gt;1,0,1)</f>
        <v>0</v>
      </c>
    </row>
    <row r="7676" spans="1:25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9" t="str">
        <f>VLOOKUP(Таблица1[[#This Row],[Region]],Таблица5[],2,FALSE)</f>
        <v>Chuck Magee</v>
      </c>
      <c r="W7676" s="19" t="str">
        <f>IFERROR(VLOOKUP(Таблица1[[#This Row],[Order ID]],Таблица4[],2,FALSE),"")</f>
        <v/>
      </c>
      <c r="X7676" s="19">
        <f>NOT(IFERROR(VLOOKUP(Таблица1[[#This Row],[Order ID]],Таблица4[],2,FALSE),0))*1</f>
        <v>1</v>
      </c>
      <c r="Y7676" s="19">
        <f>IF(SUMPRODUCT(($F$2:$F7676=F7676)*1)&gt;1,0,1)</f>
        <v>0</v>
      </c>
    </row>
    <row r="7677" spans="1:25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9" t="str">
        <f>VLOOKUP(Таблица1[[#This Row],[Region]],Таблица5[],2,FALSE)</f>
        <v>Anna Andreadi</v>
      </c>
      <c r="W7677" s="19" t="str">
        <f>IFERROR(VLOOKUP(Таблица1[[#This Row],[Order ID]],Таблица4[],2,FALSE),"")</f>
        <v/>
      </c>
      <c r="X7677" s="19">
        <f>NOT(IFERROR(VLOOKUP(Таблица1[[#This Row],[Order ID]],Таблица4[],2,FALSE),0))*1</f>
        <v>1</v>
      </c>
      <c r="Y7677" s="19">
        <f>IF(SUMPRODUCT(($F$2:$F7677=F7677)*1)&gt;1,0,1)</f>
        <v>0</v>
      </c>
    </row>
    <row r="7678" spans="1:25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9" t="str">
        <f>VLOOKUP(Таблица1[[#This Row],[Region]],Таблица5[],2,FALSE)</f>
        <v>Cassandra Brandow</v>
      </c>
      <c r="W7678" s="19" t="str">
        <f>IFERROR(VLOOKUP(Таблица1[[#This Row],[Order ID]],Таблица4[],2,FALSE),"")</f>
        <v/>
      </c>
      <c r="X7678" s="19">
        <f>NOT(IFERROR(VLOOKUP(Таблица1[[#This Row],[Order ID]],Таблица4[],2,FALSE),0))*1</f>
        <v>1</v>
      </c>
      <c r="Y7678" s="19">
        <f>IF(SUMPRODUCT(($F$2:$F7678=F7678)*1)&gt;1,0,1)</f>
        <v>0</v>
      </c>
    </row>
    <row r="7679" spans="1:25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9" t="str">
        <f>VLOOKUP(Таблица1[[#This Row],[Region]],Таблица5[],2,FALSE)</f>
        <v>Chuck Magee</v>
      </c>
      <c r="W7679" s="19" t="str">
        <f>IFERROR(VLOOKUP(Таблица1[[#This Row],[Order ID]],Таблица4[],2,FALSE),"")</f>
        <v/>
      </c>
      <c r="X7679" s="19">
        <f>NOT(IFERROR(VLOOKUP(Таблица1[[#This Row],[Order ID]],Таблица4[],2,FALSE),0))*1</f>
        <v>1</v>
      </c>
      <c r="Y7679" s="19">
        <f>IF(SUMPRODUCT(($F$2:$F7679=F7679)*1)&gt;1,0,1)</f>
        <v>0</v>
      </c>
    </row>
    <row r="7680" spans="1:25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9" t="str">
        <f>VLOOKUP(Таблица1[[#This Row],[Region]],Таблица5[],2,FALSE)</f>
        <v>Chuck Magee</v>
      </c>
      <c r="W7680" s="19" t="str">
        <f>IFERROR(VLOOKUP(Таблица1[[#This Row],[Order ID]],Таблица4[],2,FALSE),"")</f>
        <v/>
      </c>
      <c r="X7680" s="19">
        <f>NOT(IFERROR(VLOOKUP(Таблица1[[#This Row],[Order ID]],Таблица4[],2,FALSE),0))*1</f>
        <v>1</v>
      </c>
      <c r="Y7680" s="19">
        <f>IF(SUMPRODUCT(($F$2:$F7680=F7680)*1)&gt;1,0,1)</f>
        <v>0</v>
      </c>
    </row>
    <row r="7681" spans="1:25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9" t="str">
        <f>VLOOKUP(Таблица1[[#This Row],[Region]],Таблица5[],2,FALSE)</f>
        <v>Chuck Magee</v>
      </c>
      <c r="W7681" s="19" t="str">
        <f>IFERROR(VLOOKUP(Таблица1[[#This Row],[Order ID]],Таблица4[],2,FALSE),"")</f>
        <v/>
      </c>
      <c r="X7681" s="19">
        <f>NOT(IFERROR(VLOOKUP(Таблица1[[#This Row],[Order ID]],Таблица4[],2,FALSE),0))*1</f>
        <v>1</v>
      </c>
      <c r="Y7681" s="19">
        <f>IF(SUMPRODUCT(($F$2:$F7681=F7681)*1)&gt;1,0,1)</f>
        <v>0</v>
      </c>
    </row>
    <row r="7682" spans="1:25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9" t="str">
        <f>VLOOKUP(Таблица1[[#This Row],[Region]],Таблица5[],2,FALSE)</f>
        <v>Chuck Magee</v>
      </c>
      <c r="W7682" s="19" t="str">
        <f>IFERROR(VLOOKUP(Таблица1[[#This Row],[Order ID]],Таблица4[],2,FALSE),"")</f>
        <v/>
      </c>
      <c r="X7682" s="19">
        <f>NOT(IFERROR(VLOOKUP(Таблица1[[#This Row],[Order ID]],Таблица4[],2,FALSE),0))*1</f>
        <v>1</v>
      </c>
      <c r="Y7682" s="19">
        <f>IF(SUMPRODUCT(($F$2:$F7682=F7682)*1)&gt;1,0,1)</f>
        <v>0</v>
      </c>
    </row>
    <row r="7683" spans="1:25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9" t="str">
        <f>VLOOKUP(Таблица1[[#This Row],[Region]],Таблица5[],2,FALSE)</f>
        <v>Chuck Magee</v>
      </c>
      <c r="W7683" s="19" t="str">
        <f>IFERROR(VLOOKUP(Таблица1[[#This Row],[Order ID]],Таблица4[],2,FALSE),"")</f>
        <v/>
      </c>
      <c r="X7683" s="19">
        <f>NOT(IFERROR(VLOOKUP(Таблица1[[#This Row],[Order ID]],Таблица4[],2,FALSE),0))*1</f>
        <v>1</v>
      </c>
      <c r="Y7683" s="19">
        <f>IF(SUMPRODUCT(($F$2:$F7683=F7683)*1)&gt;1,0,1)</f>
        <v>0</v>
      </c>
    </row>
    <row r="7684" spans="1:25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9" t="str">
        <f>VLOOKUP(Таблица1[[#This Row],[Region]],Таблица5[],2,FALSE)</f>
        <v>Kelly Williams</v>
      </c>
      <c r="W7684" s="19" t="str">
        <f>IFERROR(VLOOKUP(Таблица1[[#This Row],[Order ID]],Таблица4[],2,FALSE),"")</f>
        <v/>
      </c>
      <c r="X7684" s="19">
        <f>NOT(IFERROR(VLOOKUP(Таблица1[[#This Row],[Order ID]],Таблица4[],2,FALSE),0))*1</f>
        <v>1</v>
      </c>
      <c r="Y7684" s="19">
        <f>IF(SUMPRODUCT(($F$2:$F7684=F7684)*1)&gt;1,0,1)</f>
        <v>0</v>
      </c>
    </row>
    <row r="7685" spans="1:25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9" t="str">
        <f>VLOOKUP(Таблица1[[#This Row],[Region]],Таблица5[],2,FALSE)</f>
        <v>Kelly Williams</v>
      </c>
      <c r="W7685" s="19" t="str">
        <f>IFERROR(VLOOKUP(Таблица1[[#This Row],[Order ID]],Таблица4[],2,FALSE),"")</f>
        <v/>
      </c>
      <c r="X7685" s="19">
        <f>NOT(IFERROR(VLOOKUP(Таблица1[[#This Row],[Order ID]],Таблица4[],2,FALSE),0))*1</f>
        <v>1</v>
      </c>
      <c r="Y7685" s="19">
        <f>IF(SUMPRODUCT(($F$2:$F7685=F7685)*1)&gt;1,0,1)</f>
        <v>0</v>
      </c>
    </row>
    <row r="7686" spans="1:25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9" t="str">
        <f>VLOOKUP(Таблица1[[#This Row],[Region]],Таблица5[],2,FALSE)</f>
        <v>Chuck Magee</v>
      </c>
      <c r="W7686" s="19" t="str">
        <f>IFERROR(VLOOKUP(Таблица1[[#This Row],[Order ID]],Таблица4[],2,FALSE),"")</f>
        <v/>
      </c>
      <c r="X7686" s="19">
        <f>NOT(IFERROR(VLOOKUP(Таблица1[[#This Row],[Order ID]],Таблица4[],2,FALSE),0))*1</f>
        <v>1</v>
      </c>
      <c r="Y7686" s="19">
        <f>IF(SUMPRODUCT(($F$2:$F7686=F7686)*1)&gt;1,0,1)</f>
        <v>0</v>
      </c>
    </row>
    <row r="7687" spans="1:25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9" t="str">
        <f>VLOOKUP(Таблица1[[#This Row],[Region]],Таблица5[],2,FALSE)</f>
        <v>Chuck Magee</v>
      </c>
      <c r="W7687" s="19" t="str">
        <f>IFERROR(VLOOKUP(Таблица1[[#This Row],[Order ID]],Таблица4[],2,FALSE),"")</f>
        <v/>
      </c>
      <c r="X7687" s="19">
        <f>NOT(IFERROR(VLOOKUP(Таблица1[[#This Row],[Order ID]],Таблица4[],2,FALSE),0))*1</f>
        <v>1</v>
      </c>
      <c r="Y7687" s="19">
        <f>IF(SUMPRODUCT(($F$2:$F7687=F7687)*1)&gt;1,0,1)</f>
        <v>0</v>
      </c>
    </row>
    <row r="7688" spans="1:25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9" t="str">
        <f>VLOOKUP(Таблица1[[#This Row],[Region]],Таблица5[],2,FALSE)</f>
        <v>Kelly Williams</v>
      </c>
      <c r="W7688" s="19" t="str">
        <f>IFERROR(VLOOKUP(Таблица1[[#This Row],[Order ID]],Таблица4[],2,FALSE),"")</f>
        <v/>
      </c>
      <c r="X7688" s="19">
        <f>NOT(IFERROR(VLOOKUP(Таблица1[[#This Row],[Order ID]],Таблица4[],2,FALSE),0))*1</f>
        <v>1</v>
      </c>
      <c r="Y7688" s="19">
        <f>IF(SUMPRODUCT(($F$2:$F7688=F7688)*1)&gt;1,0,1)</f>
        <v>0</v>
      </c>
    </row>
    <row r="7689" spans="1:25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9" t="str">
        <f>VLOOKUP(Таблица1[[#This Row],[Region]],Таблица5[],2,FALSE)</f>
        <v>Kelly Williams</v>
      </c>
      <c r="W7689" s="19" t="str">
        <f>IFERROR(VLOOKUP(Таблица1[[#This Row],[Order ID]],Таблица4[],2,FALSE),"")</f>
        <v/>
      </c>
      <c r="X7689" s="19">
        <f>NOT(IFERROR(VLOOKUP(Таблица1[[#This Row],[Order ID]],Таблица4[],2,FALSE),0))*1</f>
        <v>1</v>
      </c>
      <c r="Y7689" s="19">
        <f>IF(SUMPRODUCT(($F$2:$F7689=F7689)*1)&gt;1,0,1)</f>
        <v>0</v>
      </c>
    </row>
    <row r="7690" spans="1:25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9" t="str">
        <f>VLOOKUP(Таблица1[[#This Row],[Region]],Таблица5[],2,FALSE)</f>
        <v>Kelly Williams</v>
      </c>
      <c r="W7690" s="19" t="str">
        <f>IFERROR(VLOOKUP(Таблица1[[#This Row],[Order ID]],Таблица4[],2,FALSE),"")</f>
        <v/>
      </c>
      <c r="X7690" s="19">
        <f>NOT(IFERROR(VLOOKUP(Таблица1[[#This Row],[Order ID]],Таблица4[],2,FALSE),0))*1</f>
        <v>1</v>
      </c>
      <c r="Y7690" s="19">
        <f>IF(SUMPRODUCT(($F$2:$F7690=F7690)*1)&gt;1,0,1)</f>
        <v>0</v>
      </c>
    </row>
    <row r="7691" spans="1:25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9" t="str">
        <f>VLOOKUP(Таблица1[[#This Row],[Region]],Таблица5[],2,FALSE)</f>
        <v>Cassandra Brandow</v>
      </c>
      <c r="W7691" s="19" t="str">
        <f>IFERROR(VLOOKUP(Таблица1[[#This Row],[Order ID]],Таблица4[],2,FALSE),"")</f>
        <v/>
      </c>
      <c r="X7691" s="19">
        <f>NOT(IFERROR(VLOOKUP(Таблица1[[#This Row],[Order ID]],Таблица4[],2,FALSE),0))*1</f>
        <v>1</v>
      </c>
      <c r="Y7691" s="19">
        <f>IF(SUMPRODUCT(($F$2:$F7691=F7691)*1)&gt;1,0,1)</f>
        <v>0</v>
      </c>
    </row>
    <row r="7692" spans="1:25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9" t="str">
        <f>VLOOKUP(Таблица1[[#This Row],[Region]],Таблица5[],2,FALSE)</f>
        <v>Cassandra Brandow</v>
      </c>
      <c r="W7692" s="19" t="str">
        <f>IFERROR(VLOOKUP(Таблица1[[#This Row],[Order ID]],Таблица4[],2,FALSE),"")</f>
        <v/>
      </c>
      <c r="X7692" s="19">
        <f>NOT(IFERROR(VLOOKUP(Таблица1[[#This Row],[Order ID]],Таблица4[],2,FALSE),0))*1</f>
        <v>1</v>
      </c>
      <c r="Y7692" s="19">
        <f>IF(SUMPRODUCT(($F$2:$F7692=F7692)*1)&gt;1,0,1)</f>
        <v>0</v>
      </c>
    </row>
    <row r="7693" spans="1:25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9" t="str">
        <f>VLOOKUP(Таблица1[[#This Row],[Region]],Таблица5[],2,FALSE)</f>
        <v>Cassandra Brandow</v>
      </c>
      <c r="W7693" s="19" t="str">
        <f>IFERROR(VLOOKUP(Таблица1[[#This Row],[Order ID]],Таблица4[],2,FALSE),"")</f>
        <v/>
      </c>
      <c r="X7693" s="19">
        <f>NOT(IFERROR(VLOOKUP(Таблица1[[#This Row],[Order ID]],Таблица4[],2,FALSE),0))*1</f>
        <v>1</v>
      </c>
      <c r="Y7693" s="19">
        <f>IF(SUMPRODUCT(($F$2:$F7693=F7693)*1)&gt;1,0,1)</f>
        <v>0</v>
      </c>
    </row>
    <row r="7694" spans="1:25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9" t="str">
        <f>VLOOKUP(Таблица1[[#This Row],[Region]],Таблица5[],2,FALSE)</f>
        <v>Anna Andreadi</v>
      </c>
      <c r="W7694" s="19" t="str">
        <f>IFERROR(VLOOKUP(Таблица1[[#This Row],[Order ID]],Таблица4[],2,FALSE),"")</f>
        <v/>
      </c>
      <c r="X7694" s="19">
        <f>NOT(IFERROR(VLOOKUP(Таблица1[[#This Row],[Order ID]],Таблица4[],2,FALSE),0))*1</f>
        <v>1</v>
      </c>
      <c r="Y7694" s="19">
        <f>IF(SUMPRODUCT(($F$2:$F7694=F7694)*1)&gt;1,0,1)</f>
        <v>0</v>
      </c>
    </row>
    <row r="7695" spans="1:25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9" t="str">
        <f>VLOOKUP(Таблица1[[#This Row],[Region]],Таблица5[],2,FALSE)</f>
        <v>Anna Andreadi</v>
      </c>
      <c r="W7695" s="19" t="str">
        <f>IFERROR(VLOOKUP(Таблица1[[#This Row],[Order ID]],Таблица4[],2,FALSE),"")</f>
        <v/>
      </c>
      <c r="X7695" s="19">
        <f>NOT(IFERROR(VLOOKUP(Таблица1[[#This Row],[Order ID]],Таблица4[],2,FALSE),0))*1</f>
        <v>1</v>
      </c>
      <c r="Y7695" s="19">
        <f>IF(SUMPRODUCT(($F$2:$F7695=F7695)*1)&gt;1,0,1)</f>
        <v>0</v>
      </c>
    </row>
    <row r="7696" spans="1:25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9" t="str">
        <f>VLOOKUP(Таблица1[[#This Row],[Region]],Таблица5[],2,FALSE)</f>
        <v>Anna Andreadi</v>
      </c>
      <c r="W7696" s="19">
        <f>IFERROR(VLOOKUP(Таблица1[[#This Row],[Order ID]],Таблица4[],2,FALSE),"")</f>
        <v>1</v>
      </c>
      <c r="X7696" s="19">
        <f>NOT(IFERROR(VLOOKUP(Таблица1[[#This Row],[Order ID]],Таблица4[],2,FALSE),0))*1</f>
        <v>0</v>
      </c>
      <c r="Y7696" s="19">
        <f>IF(SUMPRODUCT(($F$2:$F7696=F7696)*1)&gt;1,0,1)</f>
        <v>0</v>
      </c>
    </row>
    <row r="7697" spans="1:25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9" t="str">
        <f>VLOOKUP(Таблица1[[#This Row],[Region]],Таблица5[],2,FALSE)</f>
        <v>Kelly Williams</v>
      </c>
      <c r="W7697" s="19" t="str">
        <f>IFERROR(VLOOKUP(Таблица1[[#This Row],[Order ID]],Таблица4[],2,FALSE),"")</f>
        <v/>
      </c>
      <c r="X7697" s="19">
        <f>NOT(IFERROR(VLOOKUP(Таблица1[[#This Row],[Order ID]],Таблица4[],2,FALSE),0))*1</f>
        <v>1</v>
      </c>
      <c r="Y7697" s="19">
        <f>IF(SUMPRODUCT(($F$2:$F7697=F7697)*1)&gt;1,0,1)</f>
        <v>0</v>
      </c>
    </row>
    <row r="7698" spans="1:25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9" t="str">
        <f>VLOOKUP(Таблица1[[#This Row],[Region]],Таблица5[],2,FALSE)</f>
        <v>Kelly Williams</v>
      </c>
      <c r="W7698" s="19" t="str">
        <f>IFERROR(VLOOKUP(Таблица1[[#This Row],[Order ID]],Таблица4[],2,FALSE),"")</f>
        <v/>
      </c>
      <c r="X7698" s="19">
        <f>NOT(IFERROR(VLOOKUP(Таблица1[[#This Row],[Order ID]],Таблица4[],2,FALSE),0))*1</f>
        <v>1</v>
      </c>
      <c r="Y7698" s="19">
        <f>IF(SUMPRODUCT(($F$2:$F7698=F7698)*1)&gt;1,0,1)</f>
        <v>0</v>
      </c>
    </row>
    <row r="7699" spans="1:25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9" t="str">
        <f>VLOOKUP(Таблица1[[#This Row],[Region]],Таблица5[],2,FALSE)</f>
        <v>Chuck Magee</v>
      </c>
      <c r="W7699" s="19" t="str">
        <f>IFERROR(VLOOKUP(Таблица1[[#This Row],[Order ID]],Таблица4[],2,FALSE),"")</f>
        <v/>
      </c>
      <c r="X7699" s="19">
        <f>NOT(IFERROR(VLOOKUP(Таблица1[[#This Row],[Order ID]],Таблица4[],2,FALSE),0))*1</f>
        <v>1</v>
      </c>
      <c r="Y7699" s="19">
        <f>IF(SUMPRODUCT(($F$2:$F7699=F7699)*1)&gt;1,0,1)</f>
        <v>0</v>
      </c>
    </row>
    <row r="7700" spans="1:25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9" t="str">
        <f>VLOOKUP(Таблица1[[#This Row],[Region]],Таблица5[],2,FALSE)</f>
        <v>Chuck Magee</v>
      </c>
      <c r="W7700" s="19" t="str">
        <f>IFERROR(VLOOKUP(Таблица1[[#This Row],[Order ID]],Таблица4[],2,FALSE),"")</f>
        <v/>
      </c>
      <c r="X7700" s="19">
        <f>NOT(IFERROR(VLOOKUP(Таблица1[[#This Row],[Order ID]],Таблица4[],2,FALSE),0))*1</f>
        <v>1</v>
      </c>
      <c r="Y7700" s="19">
        <f>IF(SUMPRODUCT(($F$2:$F7700=F7700)*1)&gt;1,0,1)</f>
        <v>0</v>
      </c>
    </row>
    <row r="7701" spans="1:25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9" t="str">
        <f>VLOOKUP(Таблица1[[#This Row],[Region]],Таблица5[],2,FALSE)</f>
        <v>Chuck Magee</v>
      </c>
      <c r="W7701" s="19" t="str">
        <f>IFERROR(VLOOKUP(Таблица1[[#This Row],[Order ID]],Таблица4[],2,FALSE),"")</f>
        <v/>
      </c>
      <c r="X7701" s="19">
        <f>NOT(IFERROR(VLOOKUP(Таблица1[[#This Row],[Order ID]],Таблица4[],2,FALSE),0))*1</f>
        <v>1</v>
      </c>
      <c r="Y7701" s="19">
        <f>IF(SUMPRODUCT(($F$2:$F7701=F7701)*1)&gt;1,0,1)</f>
        <v>0</v>
      </c>
    </row>
    <row r="7702" spans="1:25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9" t="str">
        <f>VLOOKUP(Таблица1[[#This Row],[Region]],Таблица5[],2,FALSE)</f>
        <v>Chuck Magee</v>
      </c>
      <c r="W7702" s="19" t="str">
        <f>IFERROR(VLOOKUP(Таблица1[[#This Row],[Order ID]],Таблица4[],2,FALSE),"")</f>
        <v/>
      </c>
      <c r="X7702" s="19">
        <f>NOT(IFERROR(VLOOKUP(Таблица1[[#This Row],[Order ID]],Таблица4[],2,FALSE),0))*1</f>
        <v>1</v>
      </c>
      <c r="Y7702" s="19">
        <f>IF(SUMPRODUCT(($F$2:$F7702=F7702)*1)&gt;1,0,1)</f>
        <v>0</v>
      </c>
    </row>
    <row r="7703" spans="1:25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9" t="str">
        <f>VLOOKUP(Таблица1[[#This Row],[Region]],Таблица5[],2,FALSE)</f>
        <v>Chuck Magee</v>
      </c>
      <c r="W7703" s="19" t="str">
        <f>IFERROR(VLOOKUP(Таблица1[[#This Row],[Order ID]],Таблица4[],2,FALSE),"")</f>
        <v/>
      </c>
      <c r="X7703" s="19">
        <f>NOT(IFERROR(VLOOKUP(Таблица1[[#This Row],[Order ID]],Таблица4[],2,FALSE),0))*1</f>
        <v>1</v>
      </c>
      <c r="Y7703" s="19">
        <f>IF(SUMPRODUCT(($F$2:$F7703=F7703)*1)&gt;1,0,1)</f>
        <v>0</v>
      </c>
    </row>
    <row r="7704" spans="1:25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9" t="str">
        <f>VLOOKUP(Таблица1[[#This Row],[Region]],Таблица5[],2,FALSE)</f>
        <v>Kelly Williams</v>
      </c>
      <c r="W7704" s="19" t="str">
        <f>IFERROR(VLOOKUP(Таблица1[[#This Row],[Order ID]],Таблица4[],2,FALSE),"")</f>
        <v/>
      </c>
      <c r="X7704" s="19">
        <f>NOT(IFERROR(VLOOKUP(Таблица1[[#This Row],[Order ID]],Таблица4[],2,FALSE),0))*1</f>
        <v>1</v>
      </c>
      <c r="Y7704" s="19">
        <f>IF(SUMPRODUCT(($F$2:$F7704=F7704)*1)&gt;1,0,1)</f>
        <v>0</v>
      </c>
    </row>
    <row r="7705" spans="1:25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9" t="str">
        <f>VLOOKUP(Таблица1[[#This Row],[Region]],Таблица5[],2,FALSE)</f>
        <v>Kelly Williams</v>
      </c>
      <c r="W7705" s="19" t="str">
        <f>IFERROR(VLOOKUP(Таблица1[[#This Row],[Order ID]],Таблица4[],2,FALSE),"")</f>
        <v/>
      </c>
      <c r="X7705" s="19">
        <f>NOT(IFERROR(VLOOKUP(Таблица1[[#This Row],[Order ID]],Таблица4[],2,FALSE),0))*1</f>
        <v>1</v>
      </c>
      <c r="Y7705" s="19">
        <f>IF(SUMPRODUCT(($F$2:$F7705=F7705)*1)&gt;1,0,1)</f>
        <v>0</v>
      </c>
    </row>
    <row r="7706" spans="1:25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9" t="str">
        <f>VLOOKUP(Таблица1[[#This Row],[Region]],Таблица5[],2,FALSE)</f>
        <v>Kelly Williams</v>
      </c>
      <c r="W7706" s="19" t="str">
        <f>IFERROR(VLOOKUP(Таблица1[[#This Row],[Order ID]],Таблица4[],2,FALSE),"")</f>
        <v/>
      </c>
      <c r="X7706" s="19">
        <f>NOT(IFERROR(VLOOKUP(Таблица1[[#This Row],[Order ID]],Таблица4[],2,FALSE),0))*1</f>
        <v>1</v>
      </c>
      <c r="Y7706" s="19">
        <f>IF(SUMPRODUCT(($F$2:$F7706=F7706)*1)&gt;1,0,1)</f>
        <v>0</v>
      </c>
    </row>
    <row r="7707" spans="1:25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9" t="str">
        <f>VLOOKUP(Таблица1[[#This Row],[Region]],Таблица5[],2,FALSE)</f>
        <v>Kelly Williams</v>
      </c>
      <c r="W7707" s="19" t="str">
        <f>IFERROR(VLOOKUP(Таблица1[[#This Row],[Order ID]],Таблица4[],2,FALSE),"")</f>
        <v/>
      </c>
      <c r="X7707" s="19">
        <f>NOT(IFERROR(VLOOKUP(Таблица1[[#This Row],[Order ID]],Таблица4[],2,FALSE),0))*1</f>
        <v>1</v>
      </c>
      <c r="Y7707" s="19">
        <f>IF(SUMPRODUCT(($F$2:$F7707=F7707)*1)&gt;1,0,1)</f>
        <v>0</v>
      </c>
    </row>
    <row r="7708" spans="1:25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9" t="str">
        <f>VLOOKUP(Таблица1[[#This Row],[Region]],Таблица5[],2,FALSE)</f>
        <v>Kelly Williams</v>
      </c>
      <c r="W7708" s="19" t="str">
        <f>IFERROR(VLOOKUP(Таблица1[[#This Row],[Order ID]],Таблица4[],2,FALSE),"")</f>
        <v/>
      </c>
      <c r="X7708" s="19">
        <f>NOT(IFERROR(VLOOKUP(Таблица1[[#This Row],[Order ID]],Таблица4[],2,FALSE),0))*1</f>
        <v>1</v>
      </c>
      <c r="Y7708" s="19">
        <f>IF(SUMPRODUCT(($F$2:$F7708=F7708)*1)&gt;1,0,1)</f>
        <v>0</v>
      </c>
    </row>
    <row r="7709" spans="1:25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9" t="str">
        <f>VLOOKUP(Таблица1[[#This Row],[Region]],Таблица5[],2,FALSE)</f>
        <v>Anna Andreadi</v>
      </c>
      <c r="W7709" s="19" t="str">
        <f>IFERROR(VLOOKUP(Таблица1[[#This Row],[Order ID]],Таблица4[],2,FALSE),"")</f>
        <v/>
      </c>
      <c r="X7709" s="19">
        <f>NOT(IFERROR(VLOOKUP(Таблица1[[#This Row],[Order ID]],Таблица4[],2,FALSE),0))*1</f>
        <v>1</v>
      </c>
      <c r="Y7709" s="19">
        <f>IF(SUMPRODUCT(($F$2:$F7709=F7709)*1)&gt;1,0,1)</f>
        <v>0</v>
      </c>
    </row>
    <row r="7710" spans="1:25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9" t="str">
        <f>VLOOKUP(Таблица1[[#This Row],[Region]],Таблица5[],2,FALSE)</f>
        <v>Chuck Magee</v>
      </c>
      <c r="W7710" s="19" t="str">
        <f>IFERROR(VLOOKUP(Таблица1[[#This Row],[Order ID]],Таблица4[],2,FALSE),"")</f>
        <v/>
      </c>
      <c r="X7710" s="19">
        <f>NOT(IFERROR(VLOOKUP(Таблица1[[#This Row],[Order ID]],Таблица4[],2,FALSE),0))*1</f>
        <v>1</v>
      </c>
      <c r="Y7710" s="19">
        <f>IF(SUMPRODUCT(($F$2:$F7710=F7710)*1)&gt;1,0,1)</f>
        <v>0</v>
      </c>
    </row>
    <row r="7711" spans="1:25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9" t="str">
        <f>VLOOKUP(Таблица1[[#This Row],[Region]],Таблица5[],2,FALSE)</f>
        <v>Chuck Magee</v>
      </c>
      <c r="W7711" s="19" t="str">
        <f>IFERROR(VLOOKUP(Таблица1[[#This Row],[Order ID]],Таблица4[],2,FALSE),"")</f>
        <v/>
      </c>
      <c r="X7711" s="19">
        <f>NOT(IFERROR(VLOOKUP(Таблица1[[#This Row],[Order ID]],Таблица4[],2,FALSE),0))*1</f>
        <v>1</v>
      </c>
      <c r="Y7711" s="19">
        <f>IF(SUMPRODUCT(($F$2:$F7711=F7711)*1)&gt;1,0,1)</f>
        <v>0</v>
      </c>
    </row>
    <row r="7712" spans="1:25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9" t="str">
        <f>VLOOKUP(Таблица1[[#This Row],[Region]],Таблица5[],2,FALSE)</f>
        <v>Anna Andreadi</v>
      </c>
      <c r="W7712" s="19" t="str">
        <f>IFERROR(VLOOKUP(Таблица1[[#This Row],[Order ID]],Таблица4[],2,FALSE),"")</f>
        <v/>
      </c>
      <c r="X7712" s="19">
        <f>NOT(IFERROR(VLOOKUP(Таблица1[[#This Row],[Order ID]],Таблица4[],2,FALSE),0))*1</f>
        <v>1</v>
      </c>
      <c r="Y7712" s="19">
        <f>IF(SUMPRODUCT(($F$2:$F7712=F7712)*1)&gt;1,0,1)</f>
        <v>0</v>
      </c>
    </row>
    <row r="7713" spans="1:25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9" t="str">
        <f>VLOOKUP(Таблица1[[#This Row],[Region]],Таблица5[],2,FALSE)</f>
        <v>Cassandra Brandow</v>
      </c>
      <c r="W7713" s="19" t="str">
        <f>IFERROR(VLOOKUP(Таблица1[[#This Row],[Order ID]],Таблица4[],2,FALSE),"")</f>
        <v/>
      </c>
      <c r="X7713" s="19">
        <f>NOT(IFERROR(VLOOKUP(Таблица1[[#This Row],[Order ID]],Таблица4[],2,FALSE),0))*1</f>
        <v>1</v>
      </c>
      <c r="Y7713" s="19">
        <f>IF(SUMPRODUCT(($F$2:$F7713=F7713)*1)&gt;1,0,1)</f>
        <v>0</v>
      </c>
    </row>
    <row r="7714" spans="1:25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9" t="str">
        <f>VLOOKUP(Таблица1[[#This Row],[Region]],Таблица5[],2,FALSE)</f>
        <v>Cassandra Brandow</v>
      </c>
      <c r="W7714" s="19" t="str">
        <f>IFERROR(VLOOKUP(Таблица1[[#This Row],[Order ID]],Таблица4[],2,FALSE),"")</f>
        <v/>
      </c>
      <c r="X7714" s="19">
        <f>NOT(IFERROR(VLOOKUP(Таблица1[[#This Row],[Order ID]],Таблица4[],2,FALSE),0))*1</f>
        <v>1</v>
      </c>
      <c r="Y7714" s="19">
        <f>IF(SUMPRODUCT(($F$2:$F7714=F7714)*1)&gt;1,0,1)</f>
        <v>0</v>
      </c>
    </row>
    <row r="7715" spans="1:25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9" t="str">
        <f>VLOOKUP(Таблица1[[#This Row],[Region]],Таблица5[],2,FALSE)</f>
        <v>Cassandra Brandow</v>
      </c>
      <c r="W7715" s="19" t="str">
        <f>IFERROR(VLOOKUP(Таблица1[[#This Row],[Order ID]],Таблица4[],2,FALSE),"")</f>
        <v/>
      </c>
      <c r="X7715" s="19">
        <f>NOT(IFERROR(VLOOKUP(Таблица1[[#This Row],[Order ID]],Таблица4[],2,FALSE),0))*1</f>
        <v>1</v>
      </c>
      <c r="Y7715" s="19">
        <f>IF(SUMPRODUCT(($F$2:$F7715=F7715)*1)&gt;1,0,1)</f>
        <v>0</v>
      </c>
    </row>
    <row r="7716" spans="1:25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9" t="str">
        <f>VLOOKUP(Таблица1[[#This Row],[Region]],Таблица5[],2,FALSE)</f>
        <v>Anna Andreadi</v>
      </c>
      <c r="W7716" s="19" t="str">
        <f>IFERROR(VLOOKUP(Таблица1[[#This Row],[Order ID]],Таблица4[],2,FALSE),"")</f>
        <v/>
      </c>
      <c r="X7716" s="19">
        <f>NOT(IFERROR(VLOOKUP(Таблица1[[#This Row],[Order ID]],Таблица4[],2,FALSE),0))*1</f>
        <v>1</v>
      </c>
      <c r="Y7716" s="19">
        <f>IF(SUMPRODUCT(($F$2:$F7716=F7716)*1)&gt;1,0,1)</f>
        <v>0</v>
      </c>
    </row>
    <row r="7717" spans="1:25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9" t="str">
        <f>VLOOKUP(Таблица1[[#This Row],[Region]],Таблица5[],2,FALSE)</f>
        <v>Chuck Magee</v>
      </c>
      <c r="W7717" s="19" t="str">
        <f>IFERROR(VLOOKUP(Таблица1[[#This Row],[Order ID]],Таблица4[],2,FALSE),"")</f>
        <v/>
      </c>
      <c r="X7717" s="19">
        <f>NOT(IFERROR(VLOOKUP(Таблица1[[#This Row],[Order ID]],Таблица4[],2,FALSE),0))*1</f>
        <v>1</v>
      </c>
      <c r="Y7717" s="19">
        <f>IF(SUMPRODUCT(($F$2:$F7717=F7717)*1)&gt;1,0,1)</f>
        <v>0</v>
      </c>
    </row>
    <row r="7718" spans="1:25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9" t="str">
        <f>VLOOKUP(Таблица1[[#This Row],[Region]],Таблица5[],2,FALSE)</f>
        <v>Anna Andreadi</v>
      </c>
      <c r="W7718" s="19">
        <f>IFERROR(VLOOKUP(Таблица1[[#This Row],[Order ID]],Таблица4[],2,FALSE),"")</f>
        <v>1</v>
      </c>
      <c r="X7718" s="19">
        <f>NOT(IFERROR(VLOOKUP(Таблица1[[#This Row],[Order ID]],Таблица4[],2,FALSE),0))*1</f>
        <v>0</v>
      </c>
      <c r="Y7718" s="19">
        <f>IF(SUMPRODUCT(($F$2:$F7718=F7718)*1)&gt;1,0,1)</f>
        <v>0</v>
      </c>
    </row>
    <row r="7719" spans="1:25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9" t="str">
        <f>VLOOKUP(Таблица1[[#This Row],[Region]],Таблица5[],2,FALSE)</f>
        <v>Anna Andreadi</v>
      </c>
      <c r="W7719" s="19">
        <f>IFERROR(VLOOKUP(Таблица1[[#This Row],[Order ID]],Таблица4[],2,FALSE),"")</f>
        <v>1</v>
      </c>
      <c r="X7719" s="19">
        <f>NOT(IFERROR(VLOOKUP(Таблица1[[#This Row],[Order ID]],Таблица4[],2,FALSE),0))*1</f>
        <v>0</v>
      </c>
      <c r="Y7719" s="19">
        <f>IF(SUMPRODUCT(($F$2:$F7719=F7719)*1)&gt;1,0,1)</f>
        <v>0</v>
      </c>
    </row>
    <row r="7720" spans="1:25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9" t="str">
        <f>VLOOKUP(Таблица1[[#This Row],[Region]],Таблица5[],2,FALSE)</f>
        <v>Anna Andreadi</v>
      </c>
      <c r="W7720" s="19" t="str">
        <f>IFERROR(VLOOKUP(Таблица1[[#This Row],[Order ID]],Таблица4[],2,FALSE),"")</f>
        <v/>
      </c>
      <c r="X7720" s="19">
        <f>NOT(IFERROR(VLOOKUP(Таблица1[[#This Row],[Order ID]],Таблица4[],2,FALSE),0))*1</f>
        <v>1</v>
      </c>
      <c r="Y7720" s="19">
        <f>IF(SUMPRODUCT(($F$2:$F7720=F7720)*1)&gt;1,0,1)</f>
        <v>0</v>
      </c>
    </row>
    <row r="7721" spans="1:25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9" t="str">
        <f>VLOOKUP(Таблица1[[#This Row],[Region]],Таблица5[],2,FALSE)</f>
        <v>Chuck Magee</v>
      </c>
      <c r="W7721" s="19" t="str">
        <f>IFERROR(VLOOKUP(Таблица1[[#This Row],[Order ID]],Таблица4[],2,FALSE),"")</f>
        <v/>
      </c>
      <c r="X7721" s="19">
        <f>NOT(IFERROR(VLOOKUP(Таблица1[[#This Row],[Order ID]],Таблица4[],2,FALSE),0))*1</f>
        <v>1</v>
      </c>
      <c r="Y7721" s="19">
        <f>IF(SUMPRODUCT(($F$2:$F7721=F7721)*1)&gt;1,0,1)</f>
        <v>0</v>
      </c>
    </row>
    <row r="7722" spans="1:25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9" t="str">
        <f>VLOOKUP(Таблица1[[#This Row],[Region]],Таблица5[],2,FALSE)</f>
        <v>Chuck Magee</v>
      </c>
      <c r="W7722" s="19" t="str">
        <f>IFERROR(VLOOKUP(Таблица1[[#This Row],[Order ID]],Таблица4[],2,FALSE),"")</f>
        <v/>
      </c>
      <c r="X7722" s="19">
        <f>NOT(IFERROR(VLOOKUP(Таблица1[[#This Row],[Order ID]],Таблица4[],2,FALSE),0))*1</f>
        <v>1</v>
      </c>
      <c r="Y7722" s="19">
        <f>IF(SUMPRODUCT(($F$2:$F7722=F7722)*1)&gt;1,0,1)</f>
        <v>0</v>
      </c>
    </row>
    <row r="7723" spans="1:25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9" t="str">
        <f>VLOOKUP(Таблица1[[#This Row],[Region]],Таблица5[],2,FALSE)</f>
        <v>Chuck Magee</v>
      </c>
      <c r="W7723" s="19" t="str">
        <f>IFERROR(VLOOKUP(Таблица1[[#This Row],[Order ID]],Таблица4[],2,FALSE),"")</f>
        <v/>
      </c>
      <c r="X7723" s="19">
        <f>NOT(IFERROR(VLOOKUP(Таблица1[[#This Row],[Order ID]],Таблица4[],2,FALSE),0))*1</f>
        <v>1</v>
      </c>
      <c r="Y7723" s="19">
        <f>IF(SUMPRODUCT(($F$2:$F7723=F7723)*1)&gt;1,0,1)</f>
        <v>0</v>
      </c>
    </row>
    <row r="7724" spans="1:25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9" t="str">
        <f>VLOOKUP(Таблица1[[#This Row],[Region]],Таблица5[],2,FALSE)</f>
        <v>Anna Andreadi</v>
      </c>
      <c r="W7724" s="19" t="str">
        <f>IFERROR(VLOOKUP(Таблица1[[#This Row],[Order ID]],Таблица4[],2,FALSE),"")</f>
        <v/>
      </c>
      <c r="X7724" s="19">
        <f>NOT(IFERROR(VLOOKUP(Таблица1[[#This Row],[Order ID]],Таблица4[],2,FALSE),0))*1</f>
        <v>1</v>
      </c>
      <c r="Y7724" s="19">
        <f>IF(SUMPRODUCT(($F$2:$F7724=F7724)*1)&gt;1,0,1)</f>
        <v>0</v>
      </c>
    </row>
    <row r="7725" spans="1:25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9" t="str">
        <f>VLOOKUP(Таблица1[[#This Row],[Region]],Таблица5[],2,FALSE)</f>
        <v>Kelly Williams</v>
      </c>
      <c r="W7725" s="19" t="str">
        <f>IFERROR(VLOOKUP(Таблица1[[#This Row],[Order ID]],Таблица4[],2,FALSE),"")</f>
        <v/>
      </c>
      <c r="X7725" s="19">
        <f>NOT(IFERROR(VLOOKUP(Таблица1[[#This Row],[Order ID]],Таблица4[],2,FALSE),0))*1</f>
        <v>1</v>
      </c>
      <c r="Y7725" s="19">
        <f>IF(SUMPRODUCT(($F$2:$F7725=F7725)*1)&gt;1,0,1)</f>
        <v>0</v>
      </c>
    </row>
    <row r="7726" spans="1:25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9" t="str">
        <f>VLOOKUP(Таблица1[[#This Row],[Region]],Таблица5[],2,FALSE)</f>
        <v>Chuck Magee</v>
      </c>
      <c r="W7726" s="19" t="str">
        <f>IFERROR(VLOOKUP(Таблица1[[#This Row],[Order ID]],Таблица4[],2,FALSE),"")</f>
        <v/>
      </c>
      <c r="X7726" s="19">
        <f>NOT(IFERROR(VLOOKUP(Таблица1[[#This Row],[Order ID]],Таблица4[],2,FALSE),0))*1</f>
        <v>1</v>
      </c>
      <c r="Y7726" s="19">
        <f>IF(SUMPRODUCT(($F$2:$F7726=F7726)*1)&gt;1,0,1)</f>
        <v>0</v>
      </c>
    </row>
    <row r="7727" spans="1:25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9" t="str">
        <f>VLOOKUP(Таблица1[[#This Row],[Region]],Таблица5[],2,FALSE)</f>
        <v>Chuck Magee</v>
      </c>
      <c r="W7727" s="19" t="str">
        <f>IFERROR(VLOOKUP(Таблица1[[#This Row],[Order ID]],Таблица4[],2,FALSE),"")</f>
        <v/>
      </c>
      <c r="X7727" s="19">
        <f>NOT(IFERROR(VLOOKUP(Таблица1[[#This Row],[Order ID]],Таблица4[],2,FALSE),0))*1</f>
        <v>1</v>
      </c>
      <c r="Y7727" s="19">
        <f>IF(SUMPRODUCT(($F$2:$F7727=F7727)*1)&gt;1,0,1)</f>
        <v>0</v>
      </c>
    </row>
    <row r="7728" spans="1:25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9" t="str">
        <f>VLOOKUP(Таблица1[[#This Row],[Region]],Таблица5[],2,FALSE)</f>
        <v>Chuck Magee</v>
      </c>
      <c r="W7728" s="19" t="str">
        <f>IFERROR(VLOOKUP(Таблица1[[#This Row],[Order ID]],Таблица4[],2,FALSE),"")</f>
        <v/>
      </c>
      <c r="X7728" s="19">
        <f>NOT(IFERROR(VLOOKUP(Таблица1[[#This Row],[Order ID]],Таблица4[],2,FALSE),0))*1</f>
        <v>1</v>
      </c>
      <c r="Y7728" s="19">
        <f>IF(SUMPRODUCT(($F$2:$F7728=F7728)*1)&gt;1,0,1)</f>
        <v>0</v>
      </c>
    </row>
    <row r="7729" spans="1:25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9" t="str">
        <f>VLOOKUP(Таблица1[[#This Row],[Region]],Таблица5[],2,FALSE)</f>
        <v>Chuck Magee</v>
      </c>
      <c r="W7729" s="19" t="str">
        <f>IFERROR(VLOOKUP(Таблица1[[#This Row],[Order ID]],Таблица4[],2,FALSE),"")</f>
        <v/>
      </c>
      <c r="X7729" s="19">
        <f>NOT(IFERROR(VLOOKUP(Таблица1[[#This Row],[Order ID]],Таблица4[],2,FALSE),0))*1</f>
        <v>1</v>
      </c>
      <c r="Y7729" s="19">
        <f>IF(SUMPRODUCT(($F$2:$F7729=F7729)*1)&gt;1,0,1)</f>
        <v>0</v>
      </c>
    </row>
    <row r="7730" spans="1:25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9" t="str">
        <f>VLOOKUP(Таблица1[[#This Row],[Region]],Таблица5[],2,FALSE)</f>
        <v>Kelly Williams</v>
      </c>
      <c r="W7730" s="19" t="str">
        <f>IFERROR(VLOOKUP(Таблица1[[#This Row],[Order ID]],Таблица4[],2,FALSE),"")</f>
        <v/>
      </c>
      <c r="X7730" s="19">
        <f>NOT(IFERROR(VLOOKUP(Таблица1[[#This Row],[Order ID]],Таблица4[],2,FALSE),0))*1</f>
        <v>1</v>
      </c>
      <c r="Y7730" s="19">
        <f>IF(SUMPRODUCT(($F$2:$F7730=F7730)*1)&gt;1,0,1)</f>
        <v>0</v>
      </c>
    </row>
    <row r="7731" spans="1:25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9" t="str">
        <f>VLOOKUP(Таблица1[[#This Row],[Region]],Таблица5[],2,FALSE)</f>
        <v>Cassandra Brandow</v>
      </c>
      <c r="W7731" s="19" t="str">
        <f>IFERROR(VLOOKUP(Таблица1[[#This Row],[Order ID]],Таблица4[],2,FALSE),"")</f>
        <v/>
      </c>
      <c r="X7731" s="19">
        <f>NOT(IFERROR(VLOOKUP(Таблица1[[#This Row],[Order ID]],Таблица4[],2,FALSE),0))*1</f>
        <v>1</v>
      </c>
      <c r="Y7731" s="19">
        <f>IF(SUMPRODUCT(($F$2:$F7731=F7731)*1)&gt;1,0,1)</f>
        <v>0</v>
      </c>
    </row>
    <row r="7732" spans="1:25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9" t="str">
        <f>VLOOKUP(Таблица1[[#This Row],[Region]],Таблица5[],2,FALSE)</f>
        <v>Anna Andreadi</v>
      </c>
      <c r="W7732" s="19" t="str">
        <f>IFERROR(VLOOKUP(Таблица1[[#This Row],[Order ID]],Таблица4[],2,FALSE),"")</f>
        <v/>
      </c>
      <c r="X7732" s="19">
        <f>NOT(IFERROR(VLOOKUP(Таблица1[[#This Row],[Order ID]],Таблица4[],2,FALSE),0))*1</f>
        <v>1</v>
      </c>
      <c r="Y7732" s="19">
        <f>IF(SUMPRODUCT(($F$2:$F7732=F7732)*1)&gt;1,0,1)</f>
        <v>0</v>
      </c>
    </row>
    <row r="7733" spans="1:25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9" t="str">
        <f>VLOOKUP(Таблица1[[#This Row],[Region]],Таблица5[],2,FALSE)</f>
        <v>Kelly Williams</v>
      </c>
      <c r="W7733" s="19" t="str">
        <f>IFERROR(VLOOKUP(Таблица1[[#This Row],[Order ID]],Таблица4[],2,FALSE),"")</f>
        <v/>
      </c>
      <c r="X7733" s="19">
        <f>NOT(IFERROR(VLOOKUP(Таблица1[[#This Row],[Order ID]],Таблица4[],2,FALSE),0))*1</f>
        <v>1</v>
      </c>
      <c r="Y7733" s="19">
        <f>IF(SUMPRODUCT(($F$2:$F7733=F7733)*1)&gt;1,0,1)</f>
        <v>0</v>
      </c>
    </row>
    <row r="7734" spans="1:25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9" t="str">
        <f>VLOOKUP(Таблица1[[#This Row],[Region]],Таблица5[],2,FALSE)</f>
        <v>Kelly Williams</v>
      </c>
      <c r="W7734" s="19" t="str">
        <f>IFERROR(VLOOKUP(Таблица1[[#This Row],[Order ID]],Таблица4[],2,FALSE),"")</f>
        <v/>
      </c>
      <c r="X7734" s="19">
        <f>NOT(IFERROR(VLOOKUP(Таблица1[[#This Row],[Order ID]],Таблица4[],2,FALSE),0))*1</f>
        <v>1</v>
      </c>
      <c r="Y7734" s="19">
        <f>IF(SUMPRODUCT(($F$2:$F7734=F7734)*1)&gt;1,0,1)</f>
        <v>0</v>
      </c>
    </row>
    <row r="7735" spans="1:25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9" t="str">
        <f>VLOOKUP(Таблица1[[#This Row],[Region]],Таблица5[],2,FALSE)</f>
        <v>Chuck Magee</v>
      </c>
      <c r="W7735" s="19" t="str">
        <f>IFERROR(VLOOKUP(Таблица1[[#This Row],[Order ID]],Таблица4[],2,FALSE),"")</f>
        <v/>
      </c>
      <c r="X7735" s="19">
        <f>NOT(IFERROR(VLOOKUP(Таблица1[[#This Row],[Order ID]],Таблица4[],2,FALSE),0))*1</f>
        <v>1</v>
      </c>
      <c r="Y7735" s="19">
        <f>IF(SUMPRODUCT(($F$2:$F7735=F7735)*1)&gt;1,0,1)</f>
        <v>0</v>
      </c>
    </row>
    <row r="7736" spans="1:25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9" t="str">
        <f>VLOOKUP(Таблица1[[#This Row],[Region]],Таблица5[],2,FALSE)</f>
        <v>Anna Andreadi</v>
      </c>
      <c r="W7736" s="19" t="str">
        <f>IFERROR(VLOOKUP(Таблица1[[#This Row],[Order ID]],Таблица4[],2,FALSE),"")</f>
        <v/>
      </c>
      <c r="X7736" s="19">
        <f>NOT(IFERROR(VLOOKUP(Таблица1[[#This Row],[Order ID]],Таблица4[],2,FALSE),0))*1</f>
        <v>1</v>
      </c>
      <c r="Y7736" s="19">
        <f>IF(SUMPRODUCT(($F$2:$F7736=F7736)*1)&gt;1,0,1)</f>
        <v>0</v>
      </c>
    </row>
    <row r="7737" spans="1:25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9" t="str">
        <f>VLOOKUP(Таблица1[[#This Row],[Region]],Таблица5[],2,FALSE)</f>
        <v>Anna Andreadi</v>
      </c>
      <c r="W7737" s="19" t="str">
        <f>IFERROR(VLOOKUP(Таблица1[[#This Row],[Order ID]],Таблица4[],2,FALSE),"")</f>
        <v/>
      </c>
      <c r="X7737" s="19">
        <f>NOT(IFERROR(VLOOKUP(Таблица1[[#This Row],[Order ID]],Таблица4[],2,FALSE),0))*1</f>
        <v>1</v>
      </c>
      <c r="Y7737" s="19">
        <f>IF(SUMPRODUCT(($F$2:$F7737=F7737)*1)&gt;1,0,1)</f>
        <v>0</v>
      </c>
    </row>
    <row r="7738" spans="1:25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9" t="str">
        <f>VLOOKUP(Таблица1[[#This Row],[Region]],Таблица5[],2,FALSE)</f>
        <v>Chuck Magee</v>
      </c>
      <c r="W7738" s="19" t="str">
        <f>IFERROR(VLOOKUP(Таблица1[[#This Row],[Order ID]],Таблица4[],2,FALSE),"")</f>
        <v/>
      </c>
      <c r="X7738" s="19">
        <f>NOT(IFERROR(VLOOKUP(Таблица1[[#This Row],[Order ID]],Таблица4[],2,FALSE),0))*1</f>
        <v>1</v>
      </c>
      <c r="Y7738" s="19">
        <f>IF(SUMPRODUCT(($F$2:$F7738=F7738)*1)&gt;1,0,1)</f>
        <v>0</v>
      </c>
    </row>
    <row r="7739" spans="1:25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9" t="str">
        <f>VLOOKUP(Таблица1[[#This Row],[Region]],Таблица5[],2,FALSE)</f>
        <v>Cassandra Brandow</v>
      </c>
      <c r="W7739" s="19" t="str">
        <f>IFERROR(VLOOKUP(Таблица1[[#This Row],[Order ID]],Таблица4[],2,FALSE),"")</f>
        <v/>
      </c>
      <c r="X7739" s="19">
        <f>NOT(IFERROR(VLOOKUP(Таблица1[[#This Row],[Order ID]],Таблица4[],2,FALSE),0))*1</f>
        <v>1</v>
      </c>
      <c r="Y7739" s="19">
        <f>IF(SUMPRODUCT(($F$2:$F7739=F7739)*1)&gt;1,0,1)</f>
        <v>0</v>
      </c>
    </row>
    <row r="7740" spans="1:25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9" t="str">
        <f>VLOOKUP(Таблица1[[#This Row],[Region]],Таблица5[],2,FALSE)</f>
        <v>Chuck Magee</v>
      </c>
      <c r="W7740" s="19" t="str">
        <f>IFERROR(VLOOKUP(Таблица1[[#This Row],[Order ID]],Таблица4[],2,FALSE),"")</f>
        <v/>
      </c>
      <c r="X7740" s="19">
        <f>NOT(IFERROR(VLOOKUP(Таблица1[[#This Row],[Order ID]],Таблица4[],2,FALSE),0))*1</f>
        <v>1</v>
      </c>
      <c r="Y7740" s="19">
        <f>IF(SUMPRODUCT(($F$2:$F7740=F7740)*1)&gt;1,0,1)</f>
        <v>0</v>
      </c>
    </row>
    <row r="7741" spans="1:25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9" t="str">
        <f>VLOOKUP(Таблица1[[#This Row],[Region]],Таблица5[],2,FALSE)</f>
        <v>Anna Andreadi</v>
      </c>
      <c r="W7741" s="19" t="str">
        <f>IFERROR(VLOOKUP(Таблица1[[#This Row],[Order ID]],Таблица4[],2,FALSE),"")</f>
        <v/>
      </c>
      <c r="X7741" s="19">
        <f>NOT(IFERROR(VLOOKUP(Таблица1[[#This Row],[Order ID]],Таблица4[],2,FALSE),0))*1</f>
        <v>1</v>
      </c>
      <c r="Y7741" s="19">
        <f>IF(SUMPRODUCT(($F$2:$F7741=F7741)*1)&gt;1,0,1)</f>
        <v>0</v>
      </c>
    </row>
    <row r="7742" spans="1:25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9" t="str">
        <f>VLOOKUP(Таблица1[[#This Row],[Region]],Таблица5[],2,FALSE)</f>
        <v>Anna Andreadi</v>
      </c>
      <c r="W7742" s="19" t="str">
        <f>IFERROR(VLOOKUP(Таблица1[[#This Row],[Order ID]],Таблица4[],2,FALSE),"")</f>
        <v/>
      </c>
      <c r="X7742" s="19">
        <f>NOT(IFERROR(VLOOKUP(Таблица1[[#This Row],[Order ID]],Таблица4[],2,FALSE),0))*1</f>
        <v>1</v>
      </c>
      <c r="Y7742" s="19">
        <f>IF(SUMPRODUCT(($F$2:$F7742=F7742)*1)&gt;1,0,1)</f>
        <v>0</v>
      </c>
    </row>
    <row r="7743" spans="1:25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9" t="str">
        <f>VLOOKUP(Таблица1[[#This Row],[Region]],Таблица5[],2,FALSE)</f>
        <v>Anna Andreadi</v>
      </c>
      <c r="W7743" s="19" t="str">
        <f>IFERROR(VLOOKUP(Таблица1[[#This Row],[Order ID]],Таблица4[],2,FALSE),"")</f>
        <v/>
      </c>
      <c r="X7743" s="19">
        <f>NOT(IFERROR(VLOOKUP(Таблица1[[#This Row],[Order ID]],Таблица4[],2,FALSE),0))*1</f>
        <v>1</v>
      </c>
      <c r="Y7743" s="19">
        <f>IF(SUMPRODUCT(($F$2:$F7743=F7743)*1)&gt;1,0,1)</f>
        <v>0</v>
      </c>
    </row>
    <row r="7744" spans="1:25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9" t="str">
        <f>VLOOKUP(Таблица1[[#This Row],[Region]],Таблица5[],2,FALSE)</f>
        <v>Anna Andreadi</v>
      </c>
      <c r="W7744" s="19" t="str">
        <f>IFERROR(VLOOKUP(Таблица1[[#This Row],[Order ID]],Таблица4[],2,FALSE),"")</f>
        <v/>
      </c>
      <c r="X7744" s="19">
        <f>NOT(IFERROR(VLOOKUP(Таблица1[[#This Row],[Order ID]],Таблица4[],2,FALSE),0))*1</f>
        <v>1</v>
      </c>
      <c r="Y7744" s="19">
        <f>IF(SUMPRODUCT(($F$2:$F7744=F7744)*1)&gt;1,0,1)</f>
        <v>0</v>
      </c>
    </row>
    <row r="7745" spans="1:25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9" t="str">
        <f>VLOOKUP(Таблица1[[#This Row],[Region]],Таблица5[],2,FALSE)</f>
        <v>Chuck Magee</v>
      </c>
      <c r="W7745" s="19" t="str">
        <f>IFERROR(VLOOKUP(Таблица1[[#This Row],[Order ID]],Таблица4[],2,FALSE),"")</f>
        <v/>
      </c>
      <c r="X7745" s="19">
        <f>NOT(IFERROR(VLOOKUP(Таблица1[[#This Row],[Order ID]],Таблица4[],2,FALSE),0))*1</f>
        <v>1</v>
      </c>
      <c r="Y7745" s="19">
        <f>IF(SUMPRODUCT(($F$2:$F7745=F7745)*1)&gt;1,0,1)</f>
        <v>0</v>
      </c>
    </row>
    <row r="7746" spans="1:25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9" t="str">
        <f>VLOOKUP(Таблица1[[#This Row],[Region]],Таблица5[],2,FALSE)</f>
        <v>Chuck Magee</v>
      </c>
      <c r="W7746" s="19" t="str">
        <f>IFERROR(VLOOKUP(Таблица1[[#This Row],[Order ID]],Таблица4[],2,FALSE),"")</f>
        <v/>
      </c>
      <c r="X7746" s="19">
        <f>NOT(IFERROR(VLOOKUP(Таблица1[[#This Row],[Order ID]],Таблица4[],2,FALSE),0))*1</f>
        <v>1</v>
      </c>
      <c r="Y7746" s="19">
        <f>IF(SUMPRODUCT(($F$2:$F7746=F7746)*1)&gt;1,0,1)</f>
        <v>0</v>
      </c>
    </row>
    <row r="7747" spans="1:25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9" t="str">
        <f>VLOOKUP(Таблица1[[#This Row],[Region]],Таблица5[],2,FALSE)</f>
        <v>Chuck Magee</v>
      </c>
      <c r="W7747" s="19" t="str">
        <f>IFERROR(VLOOKUP(Таблица1[[#This Row],[Order ID]],Таблица4[],2,FALSE),"")</f>
        <v/>
      </c>
      <c r="X7747" s="19">
        <f>NOT(IFERROR(VLOOKUP(Таблица1[[#This Row],[Order ID]],Таблица4[],2,FALSE),0))*1</f>
        <v>1</v>
      </c>
      <c r="Y7747" s="19">
        <f>IF(SUMPRODUCT(($F$2:$F7747=F7747)*1)&gt;1,0,1)</f>
        <v>0</v>
      </c>
    </row>
    <row r="7748" spans="1:25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9" t="str">
        <f>VLOOKUP(Таблица1[[#This Row],[Region]],Таблица5[],2,FALSE)</f>
        <v>Kelly Williams</v>
      </c>
      <c r="W7748" s="19" t="str">
        <f>IFERROR(VLOOKUP(Таблица1[[#This Row],[Order ID]],Таблица4[],2,FALSE),"")</f>
        <v/>
      </c>
      <c r="X7748" s="19">
        <f>NOT(IFERROR(VLOOKUP(Таблица1[[#This Row],[Order ID]],Таблица4[],2,FALSE),0))*1</f>
        <v>1</v>
      </c>
      <c r="Y7748" s="19">
        <f>IF(SUMPRODUCT(($F$2:$F7748=F7748)*1)&gt;1,0,1)</f>
        <v>0</v>
      </c>
    </row>
    <row r="7749" spans="1:25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9" t="str">
        <f>VLOOKUP(Таблица1[[#This Row],[Region]],Таблица5[],2,FALSE)</f>
        <v>Chuck Magee</v>
      </c>
      <c r="W7749" s="19" t="str">
        <f>IFERROR(VLOOKUP(Таблица1[[#This Row],[Order ID]],Таблица4[],2,FALSE),"")</f>
        <v/>
      </c>
      <c r="X7749" s="19">
        <f>NOT(IFERROR(VLOOKUP(Таблица1[[#This Row],[Order ID]],Таблица4[],2,FALSE),0))*1</f>
        <v>1</v>
      </c>
      <c r="Y7749" s="19">
        <f>IF(SUMPRODUCT(($F$2:$F7749=F7749)*1)&gt;1,0,1)</f>
        <v>0</v>
      </c>
    </row>
    <row r="7750" spans="1:25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9" t="str">
        <f>VLOOKUP(Таблица1[[#This Row],[Region]],Таблица5[],2,FALSE)</f>
        <v>Cassandra Brandow</v>
      </c>
      <c r="W7750" s="19" t="str">
        <f>IFERROR(VLOOKUP(Таблица1[[#This Row],[Order ID]],Таблица4[],2,FALSE),"")</f>
        <v/>
      </c>
      <c r="X7750" s="19">
        <f>NOT(IFERROR(VLOOKUP(Таблица1[[#This Row],[Order ID]],Таблица4[],2,FALSE),0))*1</f>
        <v>1</v>
      </c>
      <c r="Y7750" s="19">
        <f>IF(SUMPRODUCT(($F$2:$F7750=F7750)*1)&gt;1,0,1)</f>
        <v>0</v>
      </c>
    </row>
    <row r="7751" spans="1:25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9" t="str">
        <f>VLOOKUP(Таблица1[[#This Row],[Region]],Таблица5[],2,FALSE)</f>
        <v>Cassandra Brandow</v>
      </c>
      <c r="W7751" s="19" t="str">
        <f>IFERROR(VLOOKUP(Таблица1[[#This Row],[Order ID]],Таблица4[],2,FALSE),"")</f>
        <v/>
      </c>
      <c r="X7751" s="19">
        <f>NOT(IFERROR(VLOOKUP(Таблица1[[#This Row],[Order ID]],Таблица4[],2,FALSE),0))*1</f>
        <v>1</v>
      </c>
      <c r="Y7751" s="19">
        <f>IF(SUMPRODUCT(($F$2:$F7751=F7751)*1)&gt;1,0,1)</f>
        <v>0</v>
      </c>
    </row>
    <row r="7752" spans="1:25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9" t="str">
        <f>VLOOKUP(Таблица1[[#This Row],[Region]],Таблица5[],2,FALSE)</f>
        <v>Cassandra Brandow</v>
      </c>
      <c r="W7752" s="19" t="str">
        <f>IFERROR(VLOOKUP(Таблица1[[#This Row],[Order ID]],Таблица4[],2,FALSE),"")</f>
        <v/>
      </c>
      <c r="X7752" s="19">
        <f>NOT(IFERROR(VLOOKUP(Таблица1[[#This Row],[Order ID]],Таблица4[],2,FALSE),0))*1</f>
        <v>1</v>
      </c>
      <c r="Y7752" s="19">
        <f>IF(SUMPRODUCT(($F$2:$F7752=F7752)*1)&gt;1,0,1)</f>
        <v>0</v>
      </c>
    </row>
    <row r="7753" spans="1:25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9" t="str">
        <f>VLOOKUP(Таблица1[[#This Row],[Region]],Таблица5[],2,FALSE)</f>
        <v>Cassandra Brandow</v>
      </c>
      <c r="W7753" s="19" t="str">
        <f>IFERROR(VLOOKUP(Таблица1[[#This Row],[Order ID]],Таблица4[],2,FALSE),"")</f>
        <v/>
      </c>
      <c r="X7753" s="19">
        <f>NOT(IFERROR(VLOOKUP(Таблица1[[#This Row],[Order ID]],Таблица4[],2,FALSE),0))*1</f>
        <v>1</v>
      </c>
      <c r="Y7753" s="19">
        <f>IF(SUMPRODUCT(($F$2:$F7753=F7753)*1)&gt;1,0,1)</f>
        <v>0</v>
      </c>
    </row>
    <row r="7754" spans="1:25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9" t="str">
        <f>VLOOKUP(Таблица1[[#This Row],[Region]],Таблица5[],2,FALSE)</f>
        <v>Cassandra Brandow</v>
      </c>
      <c r="W7754" s="19" t="str">
        <f>IFERROR(VLOOKUP(Таблица1[[#This Row],[Order ID]],Таблица4[],2,FALSE),"")</f>
        <v/>
      </c>
      <c r="X7754" s="19">
        <f>NOT(IFERROR(VLOOKUP(Таблица1[[#This Row],[Order ID]],Таблица4[],2,FALSE),0))*1</f>
        <v>1</v>
      </c>
      <c r="Y7754" s="19">
        <f>IF(SUMPRODUCT(($F$2:$F7754=F7754)*1)&gt;1,0,1)</f>
        <v>0</v>
      </c>
    </row>
    <row r="7755" spans="1:25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9" t="str">
        <f>VLOOKUP(Таблица1[[#This Row],[Region]],Таблица5[],2,FALSE)</f>
        <v>Cassandra Brandow</v>
      </c>
      <c r="W7755" s="19" t="str">
        <f>IFERROR(VLOOKUP(Таблица1[[#This Row],[Order ID]],Таблица4[],2,FALSE),"")</f>
        <v/>
      </c>
      <c r="X7755" s="19">
        <f>NOT(IFERROR(VLOOKUP(Таблица1[[#This Row],[Order ID]],Таблица4[],2,FALSE),0))*1</f>
        <v>1</v>
      </c>
      <c r="Y7755" s="19">
        <f>IF(SUMPRODUCT(($F$2:$F7755=F7755)*1)&gt;1,0,1)</f>
        <v>0</v>
      </c>
    </row>
    <row r="7756" spans="1:25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9" t="str">
        <f>VLOOKUP(Таблица1[[#This Row],[Region]],Таблица5[],2,FALSE)</f>
        <v>Chuck Magee</v>
      </c>
      <c r="W7756" s="19" t="str">
        <f>IFERROR(VLOOKUP(Таблица1[[#This Row],[Order ID]],Таблица4[],2,FALSE),"")</f>
        <v/>
      </c>
      <c r="X7756" s="19">
        <f>NOT(IFERROR(VLOOKUP(Таблица1[[#This Row],[Order ID]],Таблица4[],2,FALSE),0))*1</f>
        <v>1</v>
      </c>
      <c r="Y7756" s="19">
        <f>IF(SUMPRODUCT(($F$2:$F7756=F7756)*1)&gt;1,0,1)</f>
        <v>0</v>
      </c>
    </row>
    <row r="7757" spans="1:25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9" t="str">
        <f>VLOOKUP(Таблица1[[#This Row],[Region]],Таблица5[],2,FALSE)</f>
        <v>Cassandra Brandow</v>
      </c>
      <c r="W7757" s="19" t="str">
        <f>IFERROR(VLOOKUP(Таблица1[[#This Row],[Order ID]],Таблица4[],2,FALSE),"")</f>
        <v/>
      </c>
      <c r="X7757" s="19">
        <f>NOT(IFERROR(VLOOKUP(Таблица1[[#This Row],[Order ID]],Таблица4[],2,FALSE),0))*1</f>
        <v>1</v>
      </c>
      <c r="Y7757" s="19">
        <f>IF(SUMPRODUCT(($F$2:$F7757=F7757)*1)&gt;1,0,1)</f>
        <v>0</v>
      </c>
    </row>
    <row r="7758" spans="1:25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9" t="str">
        <f>VLOOKUP(Таблица1[[#This Row],[Region]],Таблица5[],2,FALSE)</f>
        <v>Cassandra Brandow</v>
      </c>
      <c r="W7758" s="19" t="str">
        <f>IFERROR(VLOOKUP(Таблица1[[#This Row],[Order ID]],Таблица4[],2,FALSE),"")</f>
        <v/>
      </c>
      <c r="X7758" s="19">
        <f>NOT(IFERROR(VLOOKUP(Таблица1[[#This Row],[Order ID]],Таблица4[],2,FALSE),0))*1</f>
        <v>1</v>
      </c>
      <c r="Y7758" s="19">
        <f>IF(SUMPRODUCT(($F$2:$F7758=F7758)*1)&gt;1,0,1)</f>
        <v>0</v>
      </c>
    </row>
    <row r="7759" spans="1:25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9" t="str">
        <f>VLOOKUP(Таблица1[[#This Row],[Region]],Таблица5[],2,FALSE)</f>
        <v>Chuck Magee</v>
      </c>
      <c r="W7759" s="19" t="str">
        <f>IFERROR(VLOOKUP(Таблица1[[#This Row],[Order ID]],Таблица4[],2,FALSE),"")</f>
        <v/>
      </c>
      <c r="X7759" s="19">
        <f>NOT(IFERROR(VLOOKUP(Таблица1[[#This Row],[Order ID]],Таблица4[],2,FALSE),0))*1</f>
        <v>1</v>
      </c>
      <c r="Y7759" s="19">
        <f>IF(SUMPRODUCT(($F$2:$F7759=F7759)*1)&gt;1,0,1)</f>
        <v>0</v>
      </c>
    </row>
    <row r="7760" spans="1:25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9" t="str">
        <f>VLOOKUP(Таблица1[[#This Row],[Region]],Таблица5[],2,FALSE)</f>
        <v>Chuck Magee</v>
      </c>
      <c r="W7760" s="19" t="str">
        <f>IFERROR(VLOOKUP(Таблица1[[#This Row],[Order ID]],Таблица4[],2,FALSE),"")</f>
        <v/>
      </c>
      <c r="X7760" s="19">
        <f>NOT(IFERROR(VLOOKUP(Таблица1[[#This Row],[Order ID]],Таблица4[],2,FALSE),0))*1</f>
        <v>1</v>
      </c>
      <c r="Y7760" s="19">
        <f>IF(SUMPRODUCT(($F$2:$F7760=F7760)*1)&gt;1,0,1)</f>
        <v>0</v>
      </c>
    </row>
    <row r="7761" spans="1:25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9" t="str">
        <f>VLOOKUP(Таблица1[[#This Row],[Region]],Таблица5[],2,FALSE)</f>
        <v>Kelly Williams</v>
      </c>
      <c r="W7761" s="19" t="str">
        <f>IFERROR(VLOOKUP(Таблица1[[#This Row],[Order ID]],Таблица4[],2,FALSE),"")</f>
        <v/>
      </c>
      <c r="X7761" s="19">
        <f>NOT(IFERROR(VLOOKUP(Таблица1[[#This Row],[Order ID]],Таблица4[],2,FALSE),0))*1</f>
        <v>1</v>
      </c>
      <c r="Y7761" s="19">
        <f>IF(SUMPRODUCT(($F$2:$F7761=F7761)*1)&gt;1,0,1)</f>
        <v>0</v>
      </c>
    </row>
    <row r="7762" spans="1:25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9" t="str">
        <f>VLOOKUP(Таблица1[[#This Row],[Region]],Таблица5[],2,FALSE)</f>
        <v>Cassandra Brandow</v>
      </c>
      <c r="W7762" s="19" t="str">
        <f>IFERROR(VLOOKUP(Таблица1[[#This Row],[Order ID]],Таблица4[],2,FALSE),"")</f>
        <v/>
      </c>
      <c r="X7762" s="19">
        <f>NOT(IFERROR(VLOOKUP(Таблица1[[#This Row],[Order ID]],Таблица4[],2,FALSE),0))*1</f>
        <v>1</v>
      </c>
      <c r="Y7762" s="19">
        <f>IF(SUMPRODUCT(($F$2:$F7762=F7762)*1)&gt;1,0,1)</f>
        <v>0</v>
      </c>
    </row>
    <row r="7763" spans="1:25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9" t="str">
        <f>VLOOKUP(Таблица1[[#This Row],[Region]],Таблица5[],2,FALSE)</f>
        <v>Kelly Williams</v>
      </c>
      <c r="W7763" s="19" t="str">
        <f>IFERROR(VLOOKUP(Таблица1[[#This Row],[Order ID]],Таблица4[],2,FALSE),"")</f>
        <v/>
      </c>
      <c r="X7763" s="19">
        <f>NOT(IFERROR(VLOOKUP(Таблица1[[#This Row],[Order ID]],Таблица4[],2,FALSE),0))*1</f>
        <v>1</v>
      </c>
      <c r="Y7763" s="19">
        <f>IF(SUMPRODUCT(($F$2:$F7763=F7763)*1)&gt;1,0,1)</f>
        <v>0</v>
      </c>
    </row>
    <row r="7764" spans="1:25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9" t="str">
        <f>VLOOKUP(Таблица1[[#This Row],[Region]],Таблица5[],2,FALSE)</f>
        <v>Anna Andreadi</v>
      </c>
      <c r="W7764" s="19">
        <f>IFERROR(VLOOKUP(Таблица1[[#This Row],[Order ID]],Таблица4[],2,FALSE),"")</f>
        <v>1</v>
      </c>
      <c r="X7764" s="19">
        <f>NOT(IFERROR(VLOOKUP(Таблица1[[#This Row],[Order ID]],Таблица4[],2,FALSE),0))*1</f>
        <v>0</v>
      </c>
      <c r="Y7764" s="19">
        <f>IF(SUMPRODUCT(($F$2:$F7764=F7764)*1)&gt;1,0,1)</f>
        <v>0</v>
      </c>
    </row>
    <row r="7765" spans="1:25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9" t="str">
        <f>VLOOKUP(Таблица1[[#This Row],[Region]],Таблица5[],2,FALSE)</f>
        <v>Cassandra Brandow</v>
      </c>
      <c r="W7765" s="19" t="str">
        <f>IFERROR(VLOOKUP(Таблица1[[#This Row],[Order ID]],Таблица4[],2,FALSE),"")</f>
        <v/>
      </c>
      <c r="X7765" s="19">
        <f>NOT(IFERROR(VLOOKUP(Таблица1[[#This Row],[Order ID]],Таблица4[],2,FALSE),0))*1</f>
        <v>1</v>
      </c>
      <c r="Y7765" s="19">
        <f>IF(SUMPRODUCT(($F$2:$F7765=F7765)*1)&gt;1,0,1)</f>
        <v>0</v>
      </c>
    </row>
    <row r="7766" spans="1:25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9" t="str">
        <f>VLOOKUP(Таблица1[[#This Row],[Region]],Таблица5[],2,FALSE)</f>
        <v>Chuck Magee</v>
      </c>
      <c r="W7766" s="19" t="str">
        <f>IFERROR(VLOOKUP(Таблица1[[#This Row],[Order ID]],Таблица4[],2,FALSE),"")</f>
        <v/>
      </c>
      <c r="X7766" s="19">
        <f>NOT(IFERROR(VLOOKUP(Таблица1[[#This Row],[Order ID]],Таблица4[],2,FALSE),0))*1</f>
        <v>1</v>
      </c>
      <c r="Y7766" s="19">
        <f>IF(SUMPRODUCT(($F$2:$F7766=F7766)*1)&gt;1,0,1)</f>
        <v>0</v>
      </c>
    </row>
    <row r="7767" spans="1:25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9" t="str">
        <f>VLOOKUP(Таблица1[[#This Row],[Region]],Таблица5[],2,FALSE)</f>
        <v>Chuck Magee</v>
      </c>
      <c r="W7767" s="19" t="str">
        <f>IFERROR(VLOOKUP(Таблица1[[#This Row],[Order ID]],Таблица4[],2,FALSE),"")</f>
        <v/>
      </c>
      <c r="X7767" s="19">
        <f>NOT(IFERROR(VLOOKUP(Таблица1[[#This Row],[Order ID]],Таблица4[],2,FALSE),0))*1</f>
        <v>1</v>
      </c>
      <c r="Y7767" s="19">
        <f>IF(SUMPRODUCT(($F$2:$F7767=F7767)*1)&gt;1,0,1)</f>
        <v>0</v>
      </c>
    </row>
    <row r="7768" spans="1:25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9" t="str">
        <f>VLOOKUP(Таблица1[[#This Row],[Region]],Таблица5[],2,FALSE)</f>
        <v>Chuck Magee</v>
      </c>
      <c r="W7768" s="19" t="str">
        <f>IFERROR(VLOOKUP(Таблица1[[#This Row],[Order ID]],Таблица4[],2,FALSE),"")</f>
        <v/>
      </c>
      <c r="X7768" s="19">
        <f>NOT(IFERROR(VLOOKUP(Таблица1[[#This Row],[Order ID]],Таблица4[],2,FALSE),0))*1</f>
        <v>1</v>
      </c>
      <c r="Y7768" s="19">
        <f>IF(SUMPRODUCT(($F$2:$F7768=F7768)*1)&gt;1,0,1)</f>
        <v>0</v>
      </c>
    </row>
    <row r="7769" spans="1:25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9" t="str">
        <f>VLOOKUP(Таблица1[[#This Row],[Region]],Таблица5[],2,FALSE)</f>
        <v>Anna Andreadi</v>
      </c>
      <c r="W7769" s="19" t="str">
        <f>IFERROR(VLOOKUP(Таблица1[[#This Row],[Order ID]],Таблица4[],2,FALSE),"")</f>
        <v/>
      </c>
      <c r="X7769" s="19">
        <f>NOT(IFERROR(VLOOKUP(Таблица1[[#This Row],[Order ID]],Таблица4[],2,FALSE),0))*1</f>
        <v>1</v>
      </c>
      <c r="Y7769" s="19">
        <f>IF(SUMPRODUCT(($F$2:$F7769=F7769)*1)&gt;1,0,1)</f>
        <v>0</v>
      </c>
    </row>
    <row r="7770" spans="1:25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9" t="str">
        <f>VLOOKUP(Таблица1[[#This Row],[Region]],Таблица5[],2,FALSE)</f>
        <v>Cassandra Brandow</v>
      </c>
      <c r="W7770" s="19" t="str">
        <f>IFERROR(VLOOKUP(Таблица1[[#This Row],[Order ID]],Таблица4[],2,FALSE),"")</f>
        <v/>
      </c>
      <c r="X7770" s="19">
        <f>NOT(IFERROR(VLOOKUP(Таблица1[[#This Row],[Order ID]],Таблица4[],2,FALSE),0))*1</f>
        <v>1</v>
      </c>
      <c r="Y7770" s="19">
        <f>IF(SUMPRODUCT(($F$2:$F7770=F7770)*1)&gt;1,0,1)</f>
        <v>0</v>
      </c>
    </row>
    <row r="7771" spans="1:25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9" t="str">
        <f>VLOOKUP(Таблица1[[#This Row],[Region]],Таблица5[],2,FALSE)</f>
        <v>Anna Andreadi</v>
      </c>
      <c r="W7771" s="19" t="str">
        <f>IFERROR(VLOOKUP(Таблица1[[#This Row],[Order ID]],Таблица4[],2,FALSE),"")</f>
        <v/>
      </c>
      <c r="X7771" s="19">
        <f>NOT(IFERROR(VLOOKUP(Таблица1[[#This Row],[Order ID]],Таблица4[],2,FALSE),0))*1</f>
        <v>1</v>
      </c>
      <c r="Y7771" s="19">
        <f>IF(SUMPRODUCT(($F$2:$F7771=F7771)*1)&gt;1,0,1)</f>
        <v>0</v>
      </c>
    </row>
    <row r="7772" spans="1:25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9" t="str">
        <f>VLOOKUP(Таблица1[[#This Row],[Region]],Таблица5[],2,FALSE)</f>
        <v>Anna Andreadi</v>
      </c>
      <c r="W7772" s="19" t="str">
        <f>IFERROR(VLOOKUP(Таблица1[[#This Row],[Order ID]],Таблица4[],2,FALSE),"")</f>
        <v/>
      </c>
      <c r="X7772" s="19">
        <f>NOT(IFERROR(VLOOKUP(Таблица1[[#This Row],[Order ID]],Таблица4[],2,FALSE),0))*1</f>
        <v>1</v>
      </c>
      <c r="Y7772" s="19">
        <f>IF(SUMPRODUCT(($F$2:$F7772=F7772)*1)&gt;1,0,1)</f>
        <v>0</v>
      </c>
    </row>
    <row r="7773" spans="1:25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9" t="str">
        <f>VLOOKUP(Таблица1[[#This Row],[Region]],Таблица5[],2,FALSE)</f>
        <v>Chuck Magee</v>
      </c>
      <c r="W7773" s="19" t="str">
        <f>IFERROR(VLOOKUP(Таблица1[[#This Row],[Order ID]],Таблица4[],2,FALSE),"")</f>
        <v/>
      </c>
      <c r="X7773" s="19">
        <f>NOT(IFERROR(VLOOKUP(Таблица1[[#This Row],[Order ID]],Таблица4[],2,FALSE),0))*1</f>
        <v>1</v>
      </c>
      <c r="Y7773" s="19">
        <f>IF(SUMPRODUCT(($F$2:$F7773=F7773)*1)&gt;1,0,1)</f>
        <v>0</v>
      </c>
    </row>
    <row r="7774" spans="1:25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9" t="str">
        <f>VLOOKUP(Таблица1[[#This Row],[Region]],Таблица5[],2,FALSE)</f>
        <v>Chuck Magee</v>
      </c>
      <c r="W7774" s="19" t="str">
        <f>IFERROR(VLOOKUP(Таблица1[[#This Row],[Order ID]],Таблица4[],2,FALSE),"")</f>
        <v/>
      </c>
      <c r="X7774" s="19">
        <f>NOT(IFERROR(VLOOKUP(Таблица1[[#This Row],[Order ID]],Таблица4[],2,FALSE),0))*1</f>
        <v>1</v>
      </c>
      <c r="Y7774" s="19">
        <f>IF(SUMPRODUCT(($F$2:$F7774=F7774)*1)&gt;1,0,1)</f>
        <v>0</v>
      </c>
    </row>
    <row r="7775" spans="1:25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9" t="str">
        <f>VLOOKUP(Таблица1[[#This Row],[Region]],Таблица5[],2,FALSE)</f>
        <v>Chuck Magee</v>
      </c>
      <c r="W7775" s="19" t="str">
        <f>IFERROR(VLOOKUP(Таблица1[[#This Row],[Order ID]],Таблица4[],2,FALSE),"")</f>
        <v/>
      </c>
      <c r="X7775" s="19">
        <f>NOT(IFERROR(VLOOKUP(Таблица1[[#This Row],[Order ID]],Таблица4[],2,FALSE),0))*1</f>
        <v>1</v>
      </c>
      <c r="Y7775" s="19">
        <f>IF(SUMPRODUCT(($F$2:$F7775=F7775)*1)&gt;1,0,1)</f>
        <v>0</v>
      </c>
    </row>
    <row r="7776" spans="1:25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9" t="str">
        <f>VLOOKUP(Таблица1[[#This Row],[Region]],Таблица5[],2,FALSE)</f>
        <v>Anna Andreadi</v>
      </c>
      <c r="W7776" s="19" t="str">
        <f>IFERROR(VLOOKUP(Таблица1[[#This Row],[Order ID]],Таблица4[],2,FALSE),"")</f>
        <v/>
      </c>
      <c r="X7776" s="19">
        <f>NOT(IFERROR(VLOOKUP(Таблица1[[#This Row],[Order ID]],Таблица4[],2,FALSE),0))*1</f>
        <v>1</v>
      </c>
      <c r="Y7776" s="19">
        <f>IF(SUMPRODUCT(($F$2:$F7776=F7776)*1)&gt;1,0,1)</f>
        <v>0</v>
      </c>
    </row>
    <row r="7777" spans="1:25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9" t="str">
        <f>VLOOKUP(Таблица1[[#This Row],[Region]],Таблица5[],2,FALSE)</f>
        <v>Anna Andreadi</v>
      </c>
      <c r="W7777" s="19" t="str">
        <f>IFERROR(VLOOKUP(Таблица1[[#This Row],[Order ID]],Таблица4[],2,FALSE),"")</f>
        <v/>
      </c>
      <c r="X7777" s="19">
        <f>NOT(IFERROR(VLOOKUP(Таблица1[[#This Row],[Order ID]],Таблица4[],2,FALSE),0))*1</f>
        <v>1</v>
      </c>
      <c r="Y7777" s="19">
        <f>IF(SUMPRODUCT(($F$2:$F7777=F7777)*1)&gt;1,0,1)</f>
        <v>0</v>
      </c>
    </row>
    <row r="7778" spans="1:25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9" t="str">
        <f>VLOOKUP(Таблица1[[#This Row],[Region]],Таблица5[],2,FALSE)</f>
        <v>Anna Andreadi</v>
      </c>
      <c r="W7778" s="19" t="str">
        <f>IFERROR(VLOOKUP(Таблица1[[#This Row],[Order ID]],Таблица4[],2,FALSE),"")</f>
        <v/>
      </c>
      <c r="X7778" s="19">
        <f>NOT(IFERROR(VLOOKUP(Таблица1[[#This Row],[Order ID]],Таблица4[],2,FALSE),0))*1</f>
        <v>1</v>
      </c>
      <c r="Y7778" s="19">
        <f>IF(SUMPRODUCT(($F$2:$F7778=F7778)*1)&gt;1,0,1)</f>
        <v>0</v>
      </c>
    </row>
    <row r="7779" spans="1:25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9" t="str">
        <f>VLOOKUP(Таблица1[[#This Row],[Region]],Таблица5[],2,FALSE)</f>
        <v>Anna Andreadi</v>
      </c>
      <c r="W7779" s="19" t="str">
        <f>IFERROR(VLOOKUP(Таблица1[[#This Row],[Order ID]],Таблица4[],2,FALSE),"")</f>
        <v/>
      </c>
      <c r="X7779" s="19">
        <f>NOT(IFERROR(VLOOKUP(Таблица1[[#This Row],[Order ID]],Таблица4[],2,FALSE),0))*1</f>
        <v>1</v>
      </c>
      <c r="Y7779" s="19">
        <f>IF(SUMPRODUCT(($F$2:$F7779=F7779)*1)&gt;1,0,1)</f>
        <v>0</v>
      </c>
    </row>
    <row r="7780" spans="1:25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9" t="str">
        <f>VLOOKUP(Таблица1[[#This Row],[Region]],Таблица5[],2,FALSE)</f>
        <v>Anna Andreadi</v>
      </c>
      <c r="W7780" s="19" t="str">
        <f>IFERROR(VLOOKUP(Таблица1[[#This Row],[Order ID]],Таблица4[],2,FALSE),"")</f>
        <v/>
      </c>
      <c r="X7780" s="19">
        <f>NOT(IFERROR(VLOOKUP(Таблица1[[#This Row],[Order ID]],Таблица4[],2,FALSE),0))*1</f>
        <v>1</v>
      </c>
      <c r="Y7780" s="19">
        <f>IF(SUMPRODUCT(($F$2:$F7780=F7780)*1)&gt;1,0,1)</f>
        <v>0</v>
      </c>
    </row>
    <row r="7781" spans="1:25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9" t="str">
        <f>VLOOKUP(Таблица1[[#This Row],[Region]],Таблица5[],2,FALSE)</f>
        <v>Cassandra Brandow</v>
      </c>
      <c r="W7781" s="19" t="str">
        <f>IFERROR(VLOOKUP(Таблица1[[#This Row],[Order ID]],Таблица4[],2,FALSE),"")</f>
        <v/>
      </c>
      <c r="X7781" s="19">
        <f>NOT(IFERROR(VLOOKUP(Таблица1[[#This Row],[Order ID]],Таблица4[],2,FALSE),0))*1</f>
        <v>1</v>
      </c>
      <c r="Y7781" s="19">
        <f>IF(SUMPRODUCT(($F$2:$F7781=F7781)*1)&gt;1,0,1)</f>
        <v>0</v>
      </c>
    </row>
    <row r="7782" spans="1:25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9" t="str">
        <f>VLOOKUP(Таблица1[[#This Row],[Region]],Таблица5[],2,FALSE)</f>
        <v>Cassandra Brandow</v>
      </c>
      <c r="W7782" s="19" t="str">
        <f>IFERROR(VLOOKUP(Таблица1[[#This Row],[Order ID]],Таблица4[],2,FALSE),"")</f>
        <v/>
      </c>
      <c r="X7782" s="19">
        <f>NOT(IFERROR(VLOOKUP(Таблица1[[#This Row],[Order ID]],Таблица4[],2,FALSE),0))*1</f>
        <v>1</v>
      </c>
      <c r="Y7782" s="19">
        <f>IF(SUMPRODUCT(($F$2:$F7782=F7782)*1)&gt;1,0,1)</f>
        <v>0</v>
      </c>
    </row>
    <row r="7783" spans="1:25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9" t="str">
        <f>VLOOKUP(Таблица1[[#This Row],[Region]],Таблица5[],2,FALSE)</f>
        <v>Kelly Williams</v>
      </c>
      <c r="W7783" s="19" t="str">
        <f>IFERROR(VLOOKUP(Таблица1[[#This Row],[Order ID]],Таблица4[],2,FALSE),"")</f>
        <v/>
      </c>
      <c r="X7783" s="19">
        <f>NOT(IFERROR(VLOOKUP(Таблица1[[#This Row],[Order ID]],Таблица4[],2,FALSE),0))*1</f>
        <v>1</v>
      </c>
      <c r="Y7783" s="19">
        <f>IF(SUMPRODUCT(($F$2:$F7783=F7783)*1)&gt;1,0,1)</f>
        <v>0</v>
      </c>
    </row>
    <row r="7784" spans="1:25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9" t="str">
        <f>VLOOKUP(Таблица1[[#This Row],[Region]],Таблица5[],2,FALSE)</f>
        <v>Cassandra Brandow</v>
      </c>
      <c r="W7784" s="19" t="str">
        <f>IFERROR(VLOOKUP(Таблица1[[#This Row],[Order ID]],Таблица4[],2,FALSE),"")</f>
        <v/>
      </c>
      <c r="X7784" s="19">
        <f>NOT(IFERROR(VLOOKUP(Таблица1[[#This Row],[Order ID]],Таблица4[],2,FALSE),0))*1</f>
        <v>1</v>
      </c>
      <c r="Y7784" s="19">
        <f>IF(SUMPRODUCT(($F$2:$F7784=F7784)*1)&gt;1,0,1)</f>
        <v>0</v>
      </c>
    </row>
    <row r="7785" spans="1:25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9" t="str">
        <f>VLOOKUP(Таблица1[[#This Row],[Region]],Таблица5[],2,FALSE)</f>
        <v>Cassandra Brandow</v>
      </c>
      <c r="W7785" s="19" t="str">
        <f>IFERROR(VLOOKUP(Таблица1[[#This Row],[Order ID]],Таблица4[],2,FALSE),"")</f>
        <v/>
      </c>
      <c r="X7785" s="19">
        <f>NOT(IFERROR(VLOOKUP(Таблица1[[#This Row],[Order ID]],Таблица4[],2,FALSE),0))*1</f>
        <v>1</v>
      </c>
      <c r="Y7785" s="19">
        <f>IF(SUMPRODUCT(($F$2:$F7785=F7785)*1)&gt;1,0,1)</f>
        <v>0</v>
      </c>
    </row>
    <row r="7786" spans="1:25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9" t="str">
        <f>VLOOKUP(Таблица1[[#This Row],[Region]],Таблица5[],2,FALSE)</f>
        <v>Cassandra Brandow</v>
      </c>
      <c r="W7786" s="19" t="str">
        <f>IFERROR(VLOOKUP(Таблица1[[#This Row],[Order ID]],Таблица4[],2,FALSE),"")</f>
        <v/>
      </c>
      <c r="X7786" s="19">
        <f>NOT(IFERROR(VLOOKUP(Таблица1[[#This Row],[Order ID]],Таблица4[],2,FALSE),0))*1</f>
        <v>1</v>
      </c>
      <c r="Y7786" s="19">
        <f>IF(SUMPRODUCT(($F$2:$F7786=F7786)*1)&gt;1,0,1)</f>
        <v>0</v>
      </c>
    </row>
    <row r="7787" spans="1:25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9" t="str">
        <f>VLOOKUP(Таблица1[[#This Row],[Region]],Таблица5[],2,FALSE)</f>
        <v>Chuck Magee</v>
      </c>
      <c r="W7787" s="19" t="str">
        <f>IFERROR(VLOOKUP(Таблица1[[#This Row],[Order ID]],Таблица4[],2,FALSE),"")</f>
        <v/>
      </c>
      <c r="X7787" s="19">
        <f>NOT(IFERROR(VLOOKUP(Таблица1[[#This Row],[Order ID]],Таблица4[],2,FALSE),0))*1</f>
        <v>1</v>
      </c>
      <c r="Y7787" s="19">
        <f>IF(SUMPRODUCT(($F$2:$F7787=F7787)*1)&gt;1,0,1)</f>
        <v>0</v>
      </c>
    </row>
    <row r="7788" spans="1:25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9" t="str">
        <f>VLOOKUP(Таблица1[[#This Row],[Region]],Таблица5[],2,FALSE)</f>
        <v>Kelly Williams</v>
      </c>
      <c r="W7788" s="19" t="str">
        <f>IFERROR(VLOOKUP(Таблица1[[#This Row],[Order ID]],Таблица4[],2,FALSE),"")</f>
        <v/>
      </c>
      <c r="X7788" s="19">
        <f>NOT(IFERROR(VLOOKUP(Таблица1[[#This Row],[Order ID]],Таблица4[],2,FALSE),0))*1</f>
        <v>1</v>
      </c>
      <c r="Y7788" s="19">
        <f>IF(SUMPRODUCT(($F$2:$F7788=F7788)*1)&gt;1,0,1)</f>
        <v>0</v>
      </c>
    </row>
    <row r="7789" spans="1:25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9" t="str">
        <f>VLOOKUP(Таблица1[[#This Row],[Region]],Таблица5[],2,FALSE)</f>
        <v>Kelly Williams</v>
      </c>
      <c r="W7789" s="19" t="str">
        <f>IFERROR(VLOOKUP(Таблица1[[#This Row],[Order ID]],Таблица4[],2,FALSE),"")</f>
        <v/>
      </c>
      <c r="X7789" s="19">
        <f>NOT(IFERROR(VLOOKUP(Таблица1[[#This Row],[Order ID]],Таблица4[],2,FALSE),0))*1</f>
        <v>1</v>
      </c>
      <c r="Y7789" s="19">
        <f>IF(SUMPRODUCT(($F$2:$F7789=F7789)*1)&gt;1,0,1)</f>
        <v>0</v>
      </c>
    </row>
    <row r="7790" spans="1:25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9" t="str">
        <f>VLOOKUP(Таблица1[[#This Row],[Region]],Таблица5[],2,FALSE)</f>
        <v>Kelly Williams</v>
      </c>
      <c r="W7790" s="19" t="str">
        <f>IFERROR(VLOOKUP(Таблица1[[#This Row],[Order ID]],Таблица4[],2,FALSE),"")</f>
        <v/>
      </c>
      <c r="X7790" s="19">
        <f>NOT(IFERROR(VLOOKUP(Таблица1[[#This Row],[Order ID]],Таблица4[],2,FALSE),0))*1</f>
        <v>1</v>
      </c>
      <c r="Y7790" s="19">
        <f>IF(SUMPRODUCT(($F$2:$F7790=F7790)*1)&gt;1,0,1)</f>
        <v>0</v>
      </c>
    </row>
    <row r="7791" spans="1:25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9" t="str">
        <f>VLOOKUP(Таблица1[[#This Row],[Region]],Таблица5[],2,FALSE)</f>
        <v>Kelly Williams</v>
      </c>
      <c r="W7791" s="19" t="str">
        <f>IFERROR(VLOOKUP(Таблица1[[#This Row],[Order ID]],Таблица4[],2,FALSE),"")</f>
        <v/>
      </c>
      <c r="X7791" s="19">
        <f>NOT(IFERROR(VLOOKUP(Таблица1[[#This Row],[Order ID]],Таблица4[],2,FALSE),0))*1</f>
        <v>1</v>
      </c>
      <c r="Y7791" s="19">
        <f>IF(SUMPRODUCT(($F$2:$F7791=F7791)*1)&gt;1,0,1)</f>
        <v>0</v>
      </c>
    </row>
    <row r="7792" spans="1:25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9" t="str">
        <f>VLOOKUP(Таблица1[[#This Row],[Region]],Таблица5[],2,FALSE)</f>
        <v>Chuck Magee</v>
      </c>
      <c r="W7792" s="19" t="str">
        <f>IFERROR(VLOOKUP(Таблица1[[#This Row],[Order ID]],Таблица4[],2,FALSE),"")</f>
        <v/>
      </c>
      <c r="X7792" s="19">
        <f>NOT(IFERROR(VLOOKUP(Таблица1[[#This Row],[Order ID]],Таблица4[],2,FALSE),0))*1</f>
        <v>1</v>
      </c>
      <c r="Y7792" s="19">
        <f>IF(SUMPRODUCT(($F$2:$F7792=F7792)*1)&gt;1,0,1)</f>
        <v>0</v>
      </c>
    </row>
    <row r="7793" spans="1:25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9" t="str">
        <f>VLOOKUP(Таблица1[[#This Row],[Region]],Таблица5[],2,FALSE)</f>
        <v>Kelly Williams</v>
      </c>
      <c r="W7793" s="19" t="str">
        <f>IFERROR(VLOOKUP(Таблица1[[#This Row],[Order ID]],Таблица4[],2,FALSE),"")</f>
        <v/>
      </c>
      <c r="X7793" s="19">
        <f>NOT(IFERROR(VLOOKUP(Таблица1[[#This Row],[Order ID]],Таблица4[],2,FALSE),0))*1</f>
        <v>1</v>
      </c>
      <c r="Y7793" s="19">
        <f>IF(SUMPRODUCT(($F$2:$F7793=F7793)*1)&gt;1,0,1)</f>
        <v>0</v>
      </c>
    </row>
    <row r="7794" spans="1:25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9" t="str">
        <f>VLOOKUP(Таблица1[[#This Row],[Region]],Таблица5[],2,FALSE)</f>
        <v>Kelly Williams</v>
      </c>
      <c r="W7794" s="19" t="str">
        <f>IFERROR(VLOOKUP(Таблица1[[#This Row],[Order ID]],Таблица4[],2,FALSE),"")</f>
        <v/>
      </c>
      <c r="X7794" s="19">
        <f>NOT(IFERROR(VLOOKUP(Таблица1[[#This Row],[Order ID]],Таблица4[],2,FALSE),0))*1</f>
        <v>1</v>
      </c>
      <c r="Y7794" s="19">
        <f>IF(SUMPRODUCT(($F$2:$F7794=F7794)*1)&gt;1,0,1)</f>
        <v>0</v>
      </c>
    </row>
    <row r="7795" spans="1:25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9" t="str">
        <f>VLOOKUP(Таблица1[[#This Row],[Region]],Таблица5[],2,FALSE)</f>
        <v>Anna Andreadi</v>
      </c>
      <c r="W7795" s="19" t="str">
        <f>IFERROR(VLOOKUP(Таблица1[[#This Row],[Order ID]],Таблица4[],2,FALSE),"")</f>
        <v/>
      </c>
      <c r="X7795" s="19">
        <f>NOT(IFERROR(VLOOKUP(Таблица1[[#This Row],[Order ID]],Таблица4[],2,FALSE),0))*1</f>
        <v>1</v>
      </c>
      <c r="Y7795" s="19">
        <f>IF(SUMPRODUCT(($F$2:$F7795=F7795)*1)&gt;1,0,1)</f>
        <v>0</v>
      </c>
    </row>
    <row r="7796" spans="1:25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9" t="str">
        <f>VLOOKUP(Таблица1[[#This Row],[Region]],Таблица5[],2,FALSE)</f>
        <v>Anna Andreadi</v>
      </c>
      <c r="W7796" s="19" t="str">
        <f>IFERROR(VLOOKUP(Таблица1[[#This Row],[Order ID]],Таблица4[],2,FALSE),"")</f>
        <v/>
      </c>
      <c r="X7796" s="19">
        <f>NOT(IFERROR(VLOOKUP(Таблица1[[#This Row],[Order ID]],Таблица4[],2,FALSE),0))*1</f>
        <v>1</v>
      </c>
      <c r="Y7796" s="19">
        <f>IF(SUMPRODUCT(($F$2:$F7796=F7796)*1)&gt;1,0,1)</f>
        <v>0</v>
      </c>
    </row>
    <row r="7797" spans="1:25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9" t="str">
        <f>VLOOKUP(Таблица1[[#This Row],[Region]],Таблица5[],2,FALSE)</f>
        <v>Kelly Williams</v>
      </c>
      <c r="W7797" s="19" t="str">
        <f>IFERROR(VLOOKUP(Таблица1[[#This Row],[Order ID]],Таблица4[],2,FALSE),"")</f>
        <v/>
      </c>
      <c r="X7797" s="19">
        <f>NOT(IFERROR(VLOOKUP(Таблица1[[#This Row],[Order ID]],Таблица4[],2,FALSE),0))*1</f>
        <v>1</v>
      </c>
      <c r="Y7797" s="19">
        <f>IF(SUMPRODUCT(($F$2:$F7797=F7797)*1)&gt;1,0,1)</f>
        <v>0</v>
      </c>
    </row>
    <row r="7798" spans="1:25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9" t="str">
        <f>VLOOKUP(Таблица1[[#This Row],[Region]],Таблица5[],2,FALSE)</f>
        <v>Chuck Magee</v>
      </c>
      <c r="W7798" s="19" t="str">
        <f>IFERROR(VLOOKUP(Таблица1[[#This Row],[Order ID]],Таблица4[],2,FALSE),"")</f>
        <v/>
      </c>
      <c r="X7798" s="19">
        <f>NOT(IFERROR(VLOOKUP(Таблица1[[#This Row],[Order ID]],Таблица4[],2,FALSE),0))*1</f>
        <v>1</v>
      </c>
      <c r="Y7798" s="19">
        <f>IF(SUMPRODUCT(($F$2:$F7798=F7798)*1)&gt;1,0,1)</f>
        <v>0</v>
      </c>
    </row>
    <row r="7799" spans="1:25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9" t="str">
        <f>VLOOKUP(Таблица1[[#This Row],[Region]],Таблица5[],2,FALSE)</f>
        <v>Chuck Magee</v>
      </c>
      <c r="W7799" s="19" t="str">
        <f>IFERROR(VLOOKUP(Таблица1[[#This Row],[Order ID]],Таблица4[],2,FALSE),"")</f>
        <v/>
      </c>
      <c r="X7799" s="19">
        <f>NOT(IFERROR(VLOOKUP(Таблица1[[#This Row],[Order ID]],Таблица4[],2,FALSE),0))*1</f>
        <v>1</v>
      </c>
      <c r="Y7799" s="19">
        <f>IF(SUMPRODUCT(($F$2:$F7799=F7799)*1)&gt;1,0,1)</f>
        <v>0</v>
      </c>
    </row>
    <row r="7800" spans="1:25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9" t="str">
        <f>VLOOKUP(Таблица1[[#This Row],[Region]],Таблица5[],2,FALSE)</f>
        <v>Chuck Magee</v>
      </c>
      <c r="W7800" s="19" t="str">
        <f>IFERROR(VLOOKUP(Таблица1[[#This Row],[Order ID]],Таблица4[],2,FALSE),"")</f>
        <v/>
      </c>
      <c r="X7800" s="19">
        <f>NOT(IFERROR(VLOOKUP(Таблица1[[#This Row],[Order ID]],Таблица4[],2,FALSE),0))*1</f>
        <v>1</v>
      </c>
      <c r="Y7800" s="19">
        <f>IF(SUMPRODUCT(($F$2:$F7800=F7800)*1)&gt;1,0,1)</f>
        <v>0</v>
      </c>
    </row>
    <row r="7801" spans="1:25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9" t="str">
        <f>VLOOKUP(Таблица1[[#This Row],[Region]],Таблица5[],2,FALSE)</f>
        <v>Chuck Magee</v>
      </c>
      <c r="W7801" s="19" t="str">
        <f>IFERROR(VLOOKUP(Таблица1[[#This Row],[Order ID]],Таблица4[],2,FALSE),"")</f>
        <v/>
      </c>
      <c r="X7801" s="19">
        <f>NOT(IFERROR(VLOOKUP(Таблица1[[#This Row],[Order ID]],Таблица4[],2,FALSE),0))*1</f>
        <v>1</v>
      </c>
      <c r="Y7801" s="19">
        <f>IF(SUMPRODUCT(($F$2:$F7801=F7801)*1)&gt;1,0,1)</f>
        <v>0</v>
      </c>
    </row>
    <row r="7802" spans="1:25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9" t="str">
        <f>VLOOKUP(Таблица1[[#This Row],[Region]],Таблица5[],2,FALSE)</f>
        <v>Chuck Magee</v>
      </c>
      <c r="W7802" s="19" t="str">
        <f>IFERROR(VLOOKUP(Таблица1[[#This Row],[Order ID]],Таблица4[],2,FALSE),"")</f>
        <v/>
      </c>
      <c r="X7802" s="19">
        <f>NOT(IFERROR(VLOOKUP(Таблица1[[#This Row],[Order ID]],Таблица4[],2,FALSE),0))*1</f>
        <v>1</v>
      </c>
      <c r="Y7802" s="19">
        <f>IF(SUMPRODUCT(($F$2:$F7802=F7802)*1)&gt;1,0,1)</f>
        <v>0</v>
      </c>
    </row>
    <row r="7803" spans="1:25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9" t="str">
        <f>VLOOKUP(Таблица1[[#This Row],[Region]],Таблица5[],2,FALSE)</f>
        <v>Anna Andreadi</v>
      </c>
      <c r="W7803" s="19" t="str">
        <f>IFERROR(VLOOKUP(Таблица1[[#This Row],[Order ID]],Таблица4[],2,FALSE),"")</f>
        <v/>
      </c>
      <c r="X7803" s="19">
        <f>NOT(IFERROR(VLOOKUP(Таблица1[[#This Row],[Order ID]],Таблица4[],2,FALSE),0))*1</f>
        <v>1</v>
      </c>
      <c r="Y7803" s="19">
        <f>IF(SUMPRODUCT(($F$2:$F7803=F7803)*1)&gt;1,0,1)</f>
        <v>0</v>
      </c>
    </row>
    <row r="7804" spans="1:25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9" t="str">
        <f>VLOOKUP(Таблица1[[#This Row],[Region]],Таблица5[],2,FALSE)</f>
        <v>Cassandra Brandow</v>
      </c>
      <c r="W7804" s="19" t="str">
        <f>IFERROR(VLOOKUP(Таблица1[[#This Row],[Order ID]],Таблица4[],2,FALSE),"")</f>
        <v/>
      </c>
      <c r="X7804" s="19">
        <f>NOT(IFERROR(VLOOKUP(Таблица1[[#This Row],[Order ID]],Таблица4[],2,FALSE),0))*1</f>
        <v>1</v>
      </c>
      <c r="Y7804" s="19">
        <f>IF(SUMPRODUCT(($F$2:$F7804=F7804)*1)&gt;1,0,1)</f>
        <v>0</v>
      </c>
    </row>
    <row r="7805" spans="1:25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9" t="str">
        <f>VLOOKUP(Таблица1[[#This Row],[Region]],Таблица5[],2,FALSE)</f>
        <v>Cassandra Brandow</v>
      </c>
      <c r="W7805" s="19" t="str">
        <f>IFERROR(VLOOKUP(Таблица1[[#This Row],[Order ID]],Таблица4[],2,FALSE),"")</f>
        <v/>
      </c>
      <c r="X7805" s="19">
        <f>NOT(IFERROR(VLOOKUP(Таблица1[[#This Row],[Order ID]],Таблица4[],2,FALSE),0))*1</f>
        <v>1</v>
      </c>
      <c r="Y7805" s="19">
        <f>IF(SUMPRODUCT(($F$2:$F7805=F7805)*1)&gt;1,0,1)</f>
        <v>0</v>
      </c>
    </row>
    <row r="7806" spans="1:25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9" t="str">
        <f>VLOOKUP(Таблица1[[#This Row],[Region]],Таблица5[],2,FALSE)</f>
        <v>Cassandra Brandow</v>
      </c>
      <c r="W7806" s="19" t="str">
        <f>IFERROR(VLOOKUP(Таблица1[[#This Row],[Order ID]],Таблица4[],2,FALSE),"")</f>
        <v/>
      </c>
      <c r="X7806" s="19">
        <f>NOT(IFERROR(VLOOKUP(Таблица1[[#This Row],[Order ID]],Таблица4[],2,FALSE),0))*1</f>
        <v>1</v>
      </c>
      <c r="Y7806" s="19">
        <f>IF(SUMPRODUCT(($F$2:$F7806=F7806)*1)&gt;1,0,1)</f>
        <v>0</v>
      </c>
    </row>
    <row r="7807" spans="1:25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9" t="str">
        <f>VLOOKUP(Таблица1[[#This Row],[Region]],Таблица5[],2,FALSE)</f>
        <v>Cassandra Brandow</v>
      </c>
      <c r="W7807" s="19" t="str">
        <f>IFERROR(VLOOKUP(Таблица1[[#This Row],[Order ID]],Таблица4[],2,FALSE),"")</f>
        <v/>
      </c>
      <c r="X7807" s="19">
        <f>NOT(IFERROR(VLOOKUP(Таблица1[[#This Row],[Order ID]],Таблица4[],2,FALSE),0))*1</f>
        <v>1</v>
      </c>
      <c r="Y7807" s="19">
        <f>IF(SUMPRODUCT(($F$2:$F7807=F7807)*1)&gt;1,0,1)</f>
        <v>0</v>
      </c>
    </row>
    <row r="7808" spans="1:25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9" t="str">
        <f>VLOOKUP(Таблица1[[#This Row],[Region]],Таблица5[],2,FALSE)</f>
        <v>Cassandra Brandow</v>
      </c>
      <c r="W7808" s="19" t="str">
        <f>IFERROR(VLOOKUP(Таблица1[[#This Row],[Order ID]],Таблица4[],2,FALSE),"")</f>
        <v/>
      </c>
      <c r="X7808" s="19">
        <f>NOT(IFERROR(VLOOKUP(Таблица1[[#This Row],[Order ID]],Таблица4[],2,FALSE),0))*1</f>
        <v>1</v>
      </c>
      <c r="Y7808" s="19">
        <f>IF(SUMPRODUCT(($F$2:$F7808=F7808)*1)&gt;1,0,1)</f>
        <v>0</v>
      </c>
    </row>
    <row r="7809" spans="1:25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9" t="str">
        <f>VLOOKUP(Таблица1[[#This Row],[Region]],Таблица5[],2,FALSE)</f>
        <v>Cassandra Brandow</v>
      </c>
      <c r="W7809" s="19" t="str">
        <f>IFERROR(VLOOKUP(Таблица1[[#This Row],[Order ID]],Таблица4[],2,FALSE),"")</f>
        <v/>
      </c>
      <c r="X7809" s="19">
        <f>NOT(IFERROR(VLOOKUP(Таблица1[[#This Row],[Order ID]],Таблица4[],2,FALSE),0))*1</f>
        <v>1</v>
      </c>
      <c r="Y7809" s="19">
        <f>IF(SUMPRODUCT(($F$2:$F7809=F7809)*1)&gt;1,0,1)</f>
        <v>0</v>
      </c>
    </row>
    <row r="7810" spans="1:25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9" t="str">
        <f>VLOOKUP(Таблица1[[#This Row],[Region]],Таблица5[],2,FALSE)</f>
        <v>Cassandra Brandow</v>
      </c>
      <c r="W7810" s="19" t="str">
        <f>IFERROR(VLOOKUP(Таблица1[[#This Row],[Order ID]],Таблица4[],2,FALSE),"")</f>
        <v/>
      </c>
      <c r="X7810" s="19">
        <f>NOT(IFERROR(VLOOKUP(Таблица1[[#This Row],[Order ID]],Таблица4[],2,FALSE),0))*1</f>
        <v>1</v>
      </c>
      <c r="Y7810" s="19">
        <f>IF(SUMPRODUCT(($F$2:$F7810=F7810)*1)&gt;1,0,1)</f>
        <v>0</v>
      </c>
    </row>
    <row r="7811" spans="1:25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9" t="str">
        <f>VLOOKUP(Таблица1[[#This Row],[Region]],Таблица5[],2,FALSE)</f>
        <v>Cassandra Brandow</v>
      </c>
      <c r="W7811" s="19" t="str">
        <f>IFERROR(VLOOKUP(Таблица1[[#This Row],[Order ID]],Таблица4[],2,FALSE),"")</f>
        <v/>
      </c>
      <c r="X7811" s="19">
        <f>NOT(IFERROR(VLOOKUP(Таблица1[[#This Row],[Order ID]],Таблица4[],2,FALSE),0))*1</f>
        <v>1</v>
      </c>
      <c r="Y7811" s="19">
        <f>IF(SUMPRODUCT(($F$2:$F7811=F7811)*1)&gt;1,0,1)</f>
        <v>0</v>
      </c>
    </row>
    <row r="7812" spans="1:25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9" t="str">
        <f>VLOOKUP(Таблица1[[#This Row],[Region]],Таблица5[],2,FALSE)</f>
        <v>Chuck Magee</v>
      </c>
      <c r="W7812" s="19" t="str">
        <f>IFERROR(VLOOKUP(Таблица1[[#This Row],[Order ID]],Таблица4[],2,FALSE),"")</f>
        <v/>
      </c>
      <c r="X7812" s="19">
        <f>NOT(IFERROR(VLOOKUP(Таблица1[[#This Row],[Order ID]],Таблица4[],2,FALSE),0))*1</f>
        <v>1</v>
      </c>
      <c r="Y7812" s="19">
        <f>IF(SUMPRODUCT(($F$2:$F7812=F7812)*1)&gt;1,0,1)</f>
        <v>0</v>
      </c>
    </row>
    <row r="7813" spans="1:25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9" t="str">
        <f>VLOOKUP(Таблица1[[#This Row],[Region]],Таблица5[],2,FALSE)</f>
        <v>Chuck Magee</v>
      </c>
      <c r="W7813" s="19" t="str">
        <f>IFERROR(VLOOKUP(Таблица1[[#This Row],[Order ID]],Таблица4[],2,FALSE),"")</f>
        <v/>
      </c>
      <c r="X7813" s="19">
        <f>NOT(IFERROR(VLOOKUP(Таблица1[[#This Row],[Order ID]],Таблица4[],2,FALSE),0))*1</f>
        <v>1</v>
      </c>
      <c r="Y7813" s="19">
        <f>IF(SUMPRODUCT(($F$2:$F7813=F7813)*1)&gt;1,0,1)</f>
        <v>0</v>
      </c>
    </row>
    <row r="7814" spans="1:25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9" t="str">
        <f>VLOOKUP(Таблица1[[#This Row],[Region]],Таблица5[],2,FALSE)</f>
        <v>Chuck Magee</v>
      </c>
      <c r="W7814" s="19" t="str">
        <f>IFERROR(VLOOKUP(Таблица1[[#This Row],[Order ID]],Таблица4[],2,FALSE),"")</f>
        <v/>
      </c>
      <c r="X7814" s="19">
        <f>NOT(IFERROR(VLOOKUP(Таблица1[[#This Row],[Order ID]],Таблица4[],2,FALSE),0))*1</f>
        <v>1</v>
      </c>
      <c r="Y7814" s="19">
        <f>IF(SUMPRODUCT(($F$2:$F7814=F7814)*1)&gt;1,0,1)</f>
        <v>0</v>
      </c>
    </row>
    <row r="7815" spans="1:25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9" t="str">
        <f>VLOOKUP(Таблица1[[#This Row],[Region]],Таблица5[],2,FALSE)</f>
        <v>Chuck Magee</v>
      </c>
      <c r="W7815" s="19" t="str">
        <f>IFERROR(VLOOKUP(Таблица1[[#This Row],[Order ID]],Таблица4[],2,FALSE),"")</f>
        <v/>
      </c>
      <c r="X7815" s="19">
        <f>NOT(IFERROR(VLOOKUP(Таблица1[[#This Row],[Order ID]],Таблица4[],2,FALSE),0))*1</f>
        <v>1</v>
      </c>
      <c r="Y7815" s="19">
        <f>IF(SUMPRODUCT(($F$2:$F7815=F7815)*1)&gt;1,0,1)</f>
        <v>0</v>
      </c>
    </row>
    <row r="7816" spans="1:25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9" t="str">
        <f>VLOOKUP(Таблица1[[#This Row],[Region]],Таблица5[],2,FALSE)</f>
        <v>Anna Andreadi</v>
      </c>
      <c r="W7816" s="19" t="str">
        <f>IFERROR(VLOOKUP(Таблица1[[#This Row],[Order ID]],Таблица4[],2,FALSE),"")</f>
        <v/>
      </c>
      <c r="X7816" s="19">
        <f>NOT(IFERROR(VLOOKUP(Таблица1[[#This Row],[Order ID]],Таблица4[],2,FALSE),0))*1</f>
        <v>1</v>
      </c>
      <c r="Y7816" s="19">
        <f>IF(SUMPRODUCT(($F$2:$F7816=F7816)*1)&gt;1,0,1)</f>
        <v>0</v>
      </c>
    </row>
    <row r="7817" spans="1:25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9" t="str">
        <f>VLOOKUP(Таблица1[[#This Row],[Region]],Таблица5[],2,FALSE)</f>
        <v>Anna Andreadi</v>
      </c>
      <c r="W7817" s="19" t="str">
        <f>IFERROR(VLOOKUP(Таблица1[[#This Row],[Order ID]],Таблица4[],2,FALSE),"")</f>
        <v/>
      </c>
      <c r="X7817" s="19">
        <f>NOT(IFERROR(VLOOKUP(Таблица1[[#This Row],[Order ID]],Таблица4[],2,FALSE),0))*1</f>
        <v>1</v>
      </c>
      <c r="Y7817" s="19">
        <f>IF(SUMPRODUCT(($F$2:$F7817=F7817)*1)&gt;1,0,1)</f>
        <v>0</v>
      </c>
    </row>
    <row r="7818" spans="1:25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9" t="str">
        <f>VLOOKUP(Таблица1[[#This Row],[Region]],Таблица5[],2,FALSE)</f>
        <v>Anna Andreadi</v>
      </c>
      <c r="W7818" s="19" t="str">
        <f>IFERROR(VLOOKUP(Таблица1[[#This Row],[Order ID]],Таблица4[],2,FALSE),"")</f>
        <v/>
      </c>
      <c r="X7818" s="19">
        <f>NOT(IFERROR(VLOOKUP(Таблица1[[#This Row],[Order ID]],Таблица4[],2,FALSE),0))*1</f>
        <v>1</v>
      </c>
      <c r="Y7818" s="19">
        <f>IF(SUMPRODUCT(($F$2:$F7818=F7818)*1)&gt;1,0,1)</f>
        <v>0</v>
      </c>
    </row>
    <row r="7819" spans="1:25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9" t="str">
        <f>VLOOKUP(Таблица1[[#This Row],[Region]],Таблица5[],2,FALSE)</f>
        <v>Anna Andreadi</v>
      </c>
      <c r="W7819" s="19" t="str">
        <f>IFERROR(VLOOKUP(Таблица1[[#This Row],[Order ID]],Таблица4[],2,FALSE),"")</f>
        <v/>
      </c>
      <c r="X7819" s="19">
        <f>NOT(IFERROR(VLOOKUP(Таблица1[[#This Row],[Order ID]],Таблица4[],2,FALSE),0))*1</f>
        <v>1</v>
      </c>
      <c r="Y7819" s="19">
        <f>IF(SUMPRODUCT(($F$2:$F7819=F7819)*1)&gt;1,0,1)</f>
        <v>0</v>
      </c>
    </row>
    <row r="7820" spans="1:25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9" t="str">
        <f>VLOOKUP(Таблица1[[#This Row],[Region]],Таблица5[],2,FALSE)</f>
        <v>Anna Andreadi</v>
      </c>
      <c r="W7820" s="19" t="str">
        <f>IFERROR(VLOOKUP(Таблица1[[#This Row],[Order ID]],Таблица4[],2,FALSE),"")</f>
        <v/>
      </c>
      <c r="X7820" s="19">
        <f>NOT(IFERROR(VLOOKUP(Таблица1[[#This Row],[Order ID]],Таблица4[],2,FALSE),0))*1</f>
        <v>1</v>
      </c>
      <c r="Y7820" s="19">
        <f>IF(SUMPRODUCT(($F$2:$F7820=F7820)*1)&gt;1,0,1)</f>
        <v>0</v>
      </c>
    </row>
    <row r="7821" spans="1:25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9" t="str">
        <f>VLOOKUP(Таблица1[[#This Row],[Region]],Таблица5[],2,FALSE)</f>
        <v>Anna Andreadi</v>
      </c>
      <c r="W7821" s="19" t="str">
        <f>IFERROR(VLOOKUP(Таблица1[[#This Row],[Order ID]],Таблица4[],2,FALSE),"")</f>
        <v/>
      </c>
      <c r="X7821" s="19">
        <f>NOT(IFERROR(VLOOKUP(Таблица1[[#This Row],[Order ID]],Таблица4[],2,FALSE),0))*1</f>
        <v>1</v>
      </c>
      <c r="Y7821" s="19">
        <f>IF(SUMPRODUCT(($F$2:$F7821=F7821)*1)&gt;1,0,1)</f>
        <v>0</v>
      </c>
    </row>
    <row r="7822" spans="1:25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9" t="str">
        <f>VLOOKUP(Таблица1[[#This Row],[Region]],Таблица5[],2,FALSE)</f>
        <v>Chuck Magee</v>
      </c>
      <c r="W7822" s="19" t="str">
        <f>IFERROR(VLOOKUP(Таблица1[[#This Row],[Order ID]],Таблица4[],2,FALSE),"")</f>
        <v/>
      </c>
      <c r="X7822" s="19">
        <f>NOT(IFERROR(VLOOKUP(Таблица1[[#This Row],[Order ID]],Таблица4[],2,FALSE),0))*1</f>
        <v>1</v>
      </c>
      <c r="Y7822" s="19">
        <f>IF(SUMPRODUCT(($F$2:$F7822=F7822)*1)&gt;1,0,1)</f>
        <v>0</v>
      </c>
    </row>
    <row r="7823" spans="1:25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9" t="str">
        <f>VLOOKUP(Таблица1[[#This Row],[Region]],Таблица5[],2,FALSE)</f>
        <v>Cassandra Brandow</v>
      </c>
      <c r="W7823" s="19" t="str">
        <f>IFERROR(VLOOKUP(Таблица1[[#This Row],[Order ID]],Таблица4[],2,FALSE),"")</f>
        <v/>
      </c>
      <c r="X7823" s="19">
        <f>NOT(IFERROR(VLOOKUP(Таблица1[[#This Row],[Order ID]],Таблица4[],2,FALSE),0))*1</f>
        <v>1</v>
      </c>
      <c r="Y7823" s="19">
        <f>IF(SUMPRODUCT(($F$2:$F7823=F7823)*1)&gt;1,0,1)</f>
        <v>0</v>
      </c>
    </row>
    <row r="7824" spans="1:25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9" t="str">
        <f>VLOOKUP(Таблица1[[#This Row],[Region]],Таблица5[],2,FALSE)</f>
        <v>Chuck Magee</v>
      </c>
      <c r="W7824" s="19" t="str">
        <f>IFERROR(VLOOKUP(Таблица1[[#This Row],[Order ID]],Таблица4[],2,FALSE),"")</f>
        <v/>
      </c>
      <c r="X7824" s="19">
        <f>NOT(IFERROR(VLOOKUP(Таблица1[[#This Row],[Order ID]],Таблица4[],2,FALSE),0))*1</f>
        <v>1</v>
      </c>
      <c r="Y7824" s="19">
        <f>IF(SUMPRODUCT(($F$2:$F7824=F7824)*1)&gt;1,0,1)</f>
        <v>0</v>
      </c>
    </row>
    <row r="7825" spans="1:25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9" t="str">
        <f>VLOOKUP(Таблица1[[#This Row],[Region]],Таблица5[],2,FALSE)</f>
        <v>Chuck Magee</v>
      </c>
      <c r="W7825" s="19" t="str">
        <f>IFERROR(VLOOKUP(Таблица1[[#This Row],[Order ID]],Таблица4[],2,FALSE),"")</f>
        <v/>
      </c>
      <c r="X7825" s="19">
        <f>NOT(IFERROR(VLOOKUP(Таблица1[[#This Row],[Order ID]],Таблица4[],2,FALSE),0))*1</f>
        <v>1</v>
      </c>
      <c r="Y7825" s="19">
        <f>IF(SUMPRODUCT(($F$2:$F7825=F7825)*1)&gt;1,0,1)</f>
        <v>0</v>
      </c>
    </row>
    <row r="7826" spans="1:25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9" t="str">
        <f>VLOOKUP(Таблица1[[#This Row],[Region]],Таблица5[],2,FALSE)</f>
        <v>Anna Andreadi</v>
      </c>
      <c r="W7826" s="19" t="str">
        <f>IFERROR(VLOOKUP(Таблица1[[#This Row],[Order ID]],Таблица4[],2,FALSE),"")</f>
        <v/>
      </c>
      <c r="X7826" s="19">
        <f>NOT(IFERROR(VLOOKUP(Таблица1[[#This Row],[Order ID]],Таблица4[],2,FALSE),0))*1</f>
        <v>1</v>
      </c>
      <c r="Y7826" s="19">
        <f>IF(SUMPRODUCT(($F$2:$F7826=F7826)*1)&gt;1,0,1)</f>
        <v>0</v>
      </c>
    </row>
    <row r="7827" spans="1:25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9" t="str">
        <f>VLOOKUP(Таблица1[[#This Row],[Region]],Таблица5[],2,FALSE)</f>
        <v>Chuck Magee</v>
      </c>
      <c r="W7827" s="19" t="str">
        <f>IFERROR(VLOOKUP(Таблица1[[#This Row],[Order ID]],Таблица4[],2,FALSE),"")</f>
        <v/>
      </c>
      <c r="X7827" s="19">
        <f>NOT(IFERROR(VLOOKUP(Таблица1[[#This Row],[Order ID]],Таблица4[],2,FALSE),0))*1</f>
        <v>1</v>
      </c>
      <c r="Y7827" s="19">
        <f>IF(SUMPRODUCT(($F$2:$F7827=F7827)*1)&gt;1,0,1)</f>
        <v>0</v>
      </c>
    </row>
    <row r="7828" spans="1:25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9" t="str">
        <f>VLOOKUP(Таблица1[[#This Row],[Region]],Таблица5[],2,FALSE)</f>
        <v>Kelly Williams</v>
      </c>
      <c r="W7828" s="19" t="str">
        <f>IFERROR(VLOOKUP(Таблица1[[#This Row],[Order ID]],Таблица4[],2,FALSE),"")</f>
        <v/>
      </c>
      <c r="X7828" s="19">
        <f>NOT(IFERROR(VLOOKUP(Таблица1[[#This Row],[Order ID]],Таблица4[],2,FALSE),0))*1</f>
        <v>1</v>
      </c>
      <c r="Y7828" s="19">
        <f>IF(SUMPRODUCT(($F$2:$F7828=F7828)*1)&gt;1,0,1)</f>
        <v>0</v>
      </c>
    </row>
    <row r="7829" spans="1:25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9" t="str">
        <f>VLOOKUP(Таблица1[[#This Row],[Region]],Таблица5[],2,FALSE)</f>
        <v>Kelly Williams</v>
      </c>
      <c r="W7829" s="19" t="str">
        <f>IFERROR(VLOOKUP(Таблица1[[#This Row],[Order ID]],Таблица4[],2,FALSE),"")</f>
        <v/>
      </c>
      <c r="X7829" s="19">
        <f>NOT(IFERROR(VLOOKUP(Таблица1[[#This Row],[Order ID]],Таблица4[],2,FALSE),0))*1</f>
        <v>1</v>
      </c>
      <c r="Y7829" s="19">
        <f>IF(SUMPRODUCT(($F$2:$F7829=F7829)*1)&gt;1,0,1)</f>
        <v>0</v>
      </c>
    </row>
    <row r="7830" spans="1:25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9" t="str">
        <f>VLOOKUP(Таблица1[[#This Row],[Region]],Таблица5[],2,FALSE)</f>
        <v>Anna Andreadi</v>
      </c>
      <c r="W7830" s="19" t="str">
        <f>IFERROR(VLOOKUP(Таблица1[[#This Row],[Order ID]],Таблица4[],2,FALSE),"")</f>
        <v/>
      </c>
      <c r="X7830" s="19">
        <f>NOT(IFERROR(VLOOKUP(Таблица1[[#This Row],[Order ID]],Таблица4[],2,FALSE),0))*1</f>
        <v>1</v>
      </c>
      <c r="Y7830" s="19">
        <f>IF(SUMPRODUCT(($F$2:$F7830=F7830)*1)&gt;1,0,1)</f>
        <v>0</v>
      </c>
    </row>
    <row r="7831" spans="1:25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9" t="str">
        <f>VLOOKUP(Таблица1[[#This Row],[Region]],Таблица5[],2,FALSE)</f>
        <v>Anna Andreadi</v>
      </c>
      <c r="W7831" s="19" t="str">
        <f>IFERROR(VLOOKUP(Таблица1[[#This Row],[Order ID]],Таблица4[],2,FALSE),"")</f>
        <v/>
      </c>
      <c r="X7831" s="19">
        <f>NOT(IFERROR(VLOOKUP(Таблица1[[#This Row],[Order ID]],Таблица4[],2,FALSE),0))*1</f>
        <v>1</v>
      </c>
      <c r="Y7831" s="19">
        <f>IF(SUMPRODUCT(($F$2:$F7831=F7831)*1)&gt;1,0,1)</f>
        <v>0</v>
      </c>
    </row>
    <row r="7832" spans="1:25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9" t="str">
        <f>VLOOKUP(Таблица1[[#This Row],[Region]],Таблица5[],2,FALSE)</f>
        <v>Anna Andreadi</v>
      </c>
      <c r="W7832" s="19" t="str">
        <f>IFERROR(VLOOKUP(Таблица1[[#This Row],[Order ID]],Таблица4[],2,FALSE),"")</f>
        <v/>
      </c>
      <c r="X7832" s="19">
        <f>NOT(IFERROR(VLOOKUP(Таблица1[[#This Row],[Order ID]],Таблица4[],2,FALSE),0))*1</f>
        <v>1</v>
      </c>
      <c r="Y7832" s="19">
        <f>IF(SUMPRODUCT(($F$2:$F7832=F7832)*1)&gt;1,0,1)</f>
        <v>0</v>
      </c>
    </row>
    <row r="7833" spans="1:25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9" t="str">
        <f>VLOOKUP(Таблица1[[#This Row],[Region]],Таблица5[],2,FALSE)</f>
        <v>Anna Andreadi</v>
      </c>
      <c r="W7833" s="19" t="str">
        <f>IFERROR(VLOOKUP(Таблица1[[#This Row],[Order ID]],Таблица4[],2,FALSE),"")</f>
        <v/>
      </c>
      <c r="X7833" s="19">
        <f>NOT(IFERROR(VLOOKUP(Таблица1[[#This Row],[Order ID]],Таблица4[],2,FALSE),0))*1</f>
        <v>1</v>
      </c>
      <c r="Y7833" s="19">
        <f>IF(SUMPRODUCT(($F$2:$F7833=F7833)*1)&gt;1,0,1)</f>
        <v>0</v>
      </c>
    </row>
    <row r="7834" spans="1:25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9" t="str">
        <f>VLOOKUP(Таблица1[[#This Row],[Region]],Таблица5[],2,FALSE)</f>
        <v>Kelly Williams</v>
      </c>
      <c r="W7834" s="19" t="str">
        <f>IFERROR(VLOOKUP(Таблица1[[#This Row],[Order ID]],Таблица4[],2,FALSE),"")</f>
        <v/>
      </c>
      <c r="X7834" s="19">
        <f>NOT(IFERROR(VLOOKUP(Таблица1[[#This Row],[Order ID]],Таблица4[],2,FALSE),0))*1</f>
        <v>1</v>
      </c>
      <c r="Y7834" s="19">
        <f>IF(SUMPRODUCT(($F$2:$F7834=F7834)*1)&gt;1,0,1)</f>
        <v>0</v>
      </c>
    </row>
    <row r="7835" spans="1:25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9" t="str">
        <f>VLOOKUP(Таблица1[[#This Row],[Region]],Таблица5[],2,FALSE)</f>
        <v>Cassandra Brandow</v>
      </c>
      <c r="W7835" s="19" t="str">
        <f>IFERROR(VLOOKUP(Таблица1[[#This Row],[Order ID]],Таблица4[],2,FALSE),"")</f>
        <v/>
      </c>
      <c r="X7835" s="19">
        <f>NOT(IFERROR(VLOOKUP(Таблица1[[#This Row],[Order ID]],Таблица4[],2,FALSE),0))*1</f>
        <v>1</v>
      </c>
      <c r="Y7835" s="19">
        <f>IF(SUMPRODUCT(($F$2:$F7835=F7835)*1)&gt;1,0,1)</f>
        <v>0</v>
      </c>
    </row>
    <row r="7836" spans="1:25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9" t="str">
        <f>VLOOKUP(Таблица1[[#This Row],[Region]],Таблица5[],2,FALSE)</f>
        <v>Anna Andreadi</v>
      </c>
      <c r="W7836" s="19" t="str">
        <f>IFERROR(VLOOKUP(Таблица1[[#This Row],[Order ID]],Таблица4[],2,FALSE),"")</f>
        <v/>
      </c>
      <c r="X7836" s="19">
        <f>NOT(IFERROR(VLOOKUP(Таблица1[[#This Row],[Order ID]],Таблица4[],2,FALSE),0))*1</f>
        <v>1</v>
      </c>
      <c r="Y7836" s="19">
        <f>IF(SUMPRODUCT(($F$2:$F7836=F7836)*1)&gt;1,0,1)</f>
        <v>0</v>
      </c>
    </row>
    <row r="7837" spans="1:25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9" t="str">
        <f>VLOOKUP(Таблица1[[#This Row],[Region]],Таблица5[],2,FALSE)</f>
        <v>Anna Andreadi</v>
      </c>
      <c r="W7837" s="19" t="str">
        <f>IFERROR(VLOOKUP(Таблица1[[#This Row],[Order ID]],Таблица4[],2,FALSE),"")</f>
        <v/>
      </c>
      <c r="X7837" s="19">
        <f>NOT(IFERROR(VLOOKUP(Таблица1[[#This Row],[Order ID]],Таблица4[],2,FALSE),0))*1</f>
        <v>1</v>
      </c>
      <c r="Y7837" s="19">
        <f>IF(SUMPRODUCT(($F$2:$F7837=F7837)*1)&gt;1,0,1)</f>
        <v>0</v>
      </c>
    </row>
    <row r="7838" spans="1:25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9" t="str">
        <f>VLOOKUP(Таблица1[[#This Row],[Region]],Таблица5[],2,FALSE)</f>
        <v>Anna Andreadi</v>
      </c>
      <c r="W7838" s="19" t="str">
        <f>IFERROR(VLOOKUP(Таблица1[[#This Row],[Order ID]],Таблица4[],2,FALSE),"")</f>
        <v/>
      </c>
      <c r="X7838" s="19">
        <f>NOT(IFERROR(VLOOKUP(Таблица1[[#This Row],[Order ID]],Таблица4[],2,FALSE),0))*1</f>
        <v>1</v>
      </c>
      <c r="Y7838" s="19">
        <f>IF(SUMPRODUCT(($F$2:$F7838=F7838)*1)&gt;1,0,1)</f>
        <v>0</v>
      </c>
    </row>
    <row r="7839" spans="1:25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9" t="str">
        <f>VLOOKUP(Таблица1[[#This Row],[Region]],Таблица5[],2,FALSE)</f>
        <v>Anna Andreadi</v>
      </c>
      <c r="W7839" s="19" t="str">
        <f>IFERROR(VLOOKUP(Таблица1[[#This Row],[Order ID]],Таблица4[],2,FALSE),"")</f>
        <v/>
      </c>
      <c r="X7839" s="19">
        <f>NOT(IFERROR(VLOOKUP(Таблица1[[#This Row],[Order ID]],Таблица4[],2,FALSE),0))*1</f>
        <v>1</v>
      </c>
      <c r="Y7839" s="19">
        <f>IF(SUMPRODUCT(($F$2:$F7839=F7839)*1)&gt;1,0,1)</f>
        <v>0</v>
      </c>
    </row>
    <row r="7840" spans="1:25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9" t="str">
        <f>VLOOKUP(Таблица1[[#This Row],[Region]],Таблица5[],2,FALSE)</f>
        <v>Anna Andreadi</v>
      </c>
      <c r="W7840" s="19" t="str">
        <f>IFERROR(VLOOKUP(Таблица1[[#This Row],[Order ID]],Таблица4[],2,FALSE),"")</f>
        <v/>
      </c>
      <c r="X7840" s="19">
        <f>NOT(IFERROR(VLOOKUP(Таблица1[[#This Row],[Order ID]],Таблица4[],2,FALSE),0))*1</f>
        <v>1</v>
      </c>
      <c r="Y7840" s="19">
        <f>IF(SUMPRODUCT(($F$2:$F7840=F7840)*1)&gt;1,0,1)</f>
        <v>0</v>
      </c>
    </row>
    <row r="7841" spans="1:25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9" t="str">
        <f>VLOOKUP(Таблица1[[#This Row],[Region]],Таблица5[],2,FALSE)</f>
        <v>Kelly Williams</v>
      </c>
      <c r="W7841" s="19" t="str">
        <f>IFERROR(VLOOKUP(Таблица1[[#This Row],[Order ID]],Таблица4[],2,FALSE),"")</f>
        <v/>
      </c>
      <c r="X7841" s="19">
        <f>NOT(IFERROR(VLOOKUP(Таблица1[[#This Row],[Order ID]],Таблица4[],2,FALSE),0))*1</f>
        <v>1</v>
      </c>
      <c r="Y7841" s="19">
        <f>IF(SUMPRODUCT(($F$2:$F7841=F7841)*1)&gt;1,0,1)</f>
        <v>0</v>
      </c>
    </row>
    <row r="7842" spans="1:25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9" t="str">
        <f>VLOOKUP(Таблица1[[#This Row],[Region]],Таблица5[],2,FALSE)</f>
        <v>Kelly Williams</v>
      </c>
      <c r="W7842" s="19" t="str">
        <f>IFERROR(VLOOKUP(Таблица1[[#This Row],[Order ID]],Таблица4[],2,FALSE),"")</f>
        <v/>
      </c>
      <c r="X7842" s="19">
        <f>NOT(IFERROR(VLOOKUP(Таблица1[[#This Row],[Order ID]],Таблица4[],2,FALSE),0))*1</f>
        <v>1</v>
      </c>
      <c r="Y7842" s="19">
        <f>IF(SUMPRODUCT(($F$2:$F7842=F7842)*1)&gt;1,0,1)</f>
        <v>0</v>
      </c>
    </row>
    <row r="7843" spans="1:25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9" t="str">
        <f>VLOOKUP(Таблица1[[#This Row],[Region]],Таблица5[],2,FALSE)</f>
        <v>Chuck Magee</v>
      </c>
      <c r="W7843" s="19" t="str">
        <f>IFERROR(VLOOKUP(Таблица1[[#This Row],[Order ID]],Таблица4[],2,FALSE),"")</f>
        <v/>
      </c>
      <c r="X7843" s="19">
        <f>NOT(IFERROR(VLOOKUP(Таблица1[[#This Row],[Order ID]],Таблица4[],2,FALSE),0))*1</f>
        <v>1</v>
      </c>
      <c r="Y7843" s="19">
        <f>IF(SUMPRODUCT(($F$2:$F7843=F7843)*1)&gt;1,0,1)</f>
        <v>0</v>
      </c>
    </row>
    <row r="7844" spans="1:25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9" t="str">
        <f>VLOOKUP(Таблица1[[#This Row],[Region]],Таблица5[],2,FALSE)</f>
        <v>Cassandra Brandow</v>
      </c>
      <c r="W7844" s="19" t="str">
        <f>IFERROR(VLOOKUP(Таблица1[[#This Row],[Order ID]],Таблица4[],2,FALSE),"")</f>
        <v/>
      </c>
      <c r="X7844" s="19">
        <f>NOT(IFERROR(VLOOKUP(Таблица1[[#This Row],[Order ID]],Таблица4[],2,FALSE),0))*1</f>
        <v>1</v>
      </c>
      <c r="Y7844" s="19">
        <f>IF(SUMPRODUCT(($F$2:$F7844=F7844)*1)&gt;1,0,1)</f>
        <v>0</v>
      </c>
    </row>
    <row r="7845" spans="1:25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9" t="str">
        <f>VLOOKUP(Таблица1[[#This Row],[Region]],Таблица5[],2,FALSE)</f>
        <v>Cassandra Brandow</v>
      </c>
      <c r="W7845" s="19" t="str">
        <f>IFERROR(VLOOKUP(Таблица1[[#This Row],[Order ID]],Таблица4[],2,FALSE),"")</f>
        <v/>
      </c>
      <c r="X7845" s="19">
        <f>NOT(IFERROR(VLOOKUP(Таблица1[[#This Row],[Order ID]],Таблица4[],2,FALSE),0))*1</f>
        <v>1</v>
      </c>
      <c r="Y7845" s="19">
        <f>IF(SUMPRODUCT(($F$2:$F7845=F7845)*1)&gt;1,0,1)</f>
        <v>0</v>
      </c>
    </row>
    <row r="7846" spans="1:25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9" t="str">
        <f>VLOOKUP(Таблица1[[#This Row],[Region]],Таблица5[],2,FALSE)</f>
        <v>Kelly Williams</v>
      </c>
      <c r="W7846" s="19">
        <f>IFERROR(VLOOKUP(Таблица1[[#This Row],[Order ID]],Таблица4[],2,FALSE),"")</f>
        <v>1</v>
      </c>
      <c r="X7846" s="19">
        <f>NOT(IFERROR(VLOOKUP(Таблица1[[#This Row],[Order ID]],Таблица4[],2,FALSE),0))*1</f>
        <v>0</v>
      </c>
      <c r="Y7846" s="19">
        <f>IF(SUMPRODUCT(($F$2:$F7846=F7846)*1)&gt;1,0,1)</f>
        <v>0</v>
      </c>
    </row>
    <row r="7847" spans="1:25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9" t="str">
        <f>VLOOKUP(Таблица1[[#This Row],[Region]],Таблица5[],2,FALSE)</f>
        <v>Cassandra Brandow</v>
      </c>
      <c r="W7847" s="19" t="str">
        <f>IFERROR(VLOOKUP(Таблица1[[#This Row],[Order ID]],Таблица4[],2,FALSE),"")</f>
        <v/>
      </c>
      <c r="X7847" s="19">
        <f>NOT(IFERROR(VLOOKUP(Таблица1[[#This Row],[Order ID]],Таблица4[],2,FALSE),0))*1</f>
        <v>1</v>
      </c>
      <c r="Y7847" s="19">
        <f>IF(SUMPRODUCT(($F$2:$F7847=F7847)*1)&gt;1,0,1)</f>
        <v>0</v>
      </c>
    </row>
    <row r="7848" spans="1:25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9" t="str">
        <f>VLOOKUP(Таблица1[[#This Row],[Region]],Таблица5[],2,FALSE)</f>
        <v>Cassandra Brandow</v>
      </c>
      <c r="W7848" s="19" t="str">
        <f>IFERROR(VLOOKUP(Таблица1[[#This Row],[Order ID]],Таблица4[],2,FALSE),"")</f>
        <v/>
      </c>
      <c r="X7848" s="19">
        <f>NOT(IFERROR(VLOOKUP(Таблица1[[#This Row],[Order ID]],Таблица4[],2,FALSE),0))*1</f>
        <v>1</v>
      </c>
      <c r="Y7848" s="19">
        <f>IF(SUMPRODUCT(($F$2:$F7848=F7848)*1)&gt;1,0,1)</f>
        <v>0</v>
      </c>
    </row>
    <row r="7849" spans="1:25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9" t="str">
        <f>VLOOKUP(Таблица1[[#This Row],[Region]],Таблица5[],2,FALSE)</f>
        <v>Kelly Williams</v>
      </c>
      <c r="W7849" s="19" t="str">
        <f>IFERROR(VLOOKUP(Таблица1[[#This Row],[Order ID]],Таблица4[],2,FALSE),"")</f>
        <v/>
      </c>
      <c r="X7849" s="19">
        <f>NOT(IFERROR(VLOOKUP(Таблица1[[#This Row],[Order ID]],Таблица4[],2,FALSE),0))*1</f>
        <v>1</v>
      </c>
      <c r="Y7849" s="19">
        <f>IF(SUMPRODUCT(($F$2:$F7849=F7849)*1)&gt;1,0,1)</f>
        <v>0</v>
      </c>
    </row>
    <row r="7850" spans="1:25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9" t="str">
        <f>VLOOKUP(Таблица1[[#This Row],[Region]],Таблица5[],2,FALSE)</f>
        <v>Kelly Williams</v>
      </c>
      <c r="W7850" s="19" t="str">
        <f>IFERROR(VLOOKUP(Таблица1[[#This Row],[Order ID]],Таблица4[],2,FALSE),"")</f>
        <v/>
      </c>
      <c r="X7850" s="19">
        <f>NOT(IFERROR(VLOOKUP(Таблица1[[#This Row],[Order ID]],Таблица4[],2,FALSE),0))*1</f>
        <v>1</v>
      </c>
      <c r="Y7850" s="19">
        <f>IF(SUMPRODUCT(($F$2:$F7850=F7850)*1)&gt;1,0,1)</f>
        <v>0</v>
      </c>
    </row>
    <row r="7851" spans="1:25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9" t="str">
        <f>VLOOKUP(Таблица1[[#This Row],[Region]],Таблица5[],2,FALSE)</f>
        <v>Kelly Williams</v>
      </c>
      <c r="W7851" s="19" t="str">
        <f>IFERROR(VLOOKUP(Таблица1[[#This Row],[Order ID]],Таблица4[],2,FALSE),"")</f>
        <v/>
      </c>
      <c r="X7851" s="19">
        <f>NOT(IFERROR(VLOOKUP(Таблица1[[#This Row],[Order ID]],Таблица4[],2,FALSE),0))*1</f>
        <v>1</v>
      </c>
      <c r="Y7851" s="19">
        <f>IF(SUMPRODUCT(($F$2:$F7851=F7851)*1)&gt;1,0,1)</f>
        <v>0</v>
      </c>
    </row>
    <row r="7852" spans="1:25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9" t="str">
        <f>VLOOKUP(Таблица1[[#This Row],[Region]],Таблица5[],2,FALSE)</f>
        <v>Kelly Williams</v>
      </c>
      <c r="W7852" s="19" t="str">
        <f>IFERROR(VLOOKUP(Таблица1[[#This Row],[Order ID]],Таблица4[],2,FALSE),"")</f>
        <v/>
      </c>
      <c r="X7852" s="19">
        <f>NOT(IFERROR(VLOOKUP(Таблица1[[#This Row],[Order ID]],Таблица4[],2,FALSE),0))*1</f>
        <v>1</v>
      </c>
      <c r="Y7852" s="19">
        <f>IF(SUMPRODUCT(($F$2:$F7852=F7852)*1)&gt;1,0,1)</f>
        <v>0</v>
      </c>
    </row>
    <row r="7853" spans="1:25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9" t="str">
        <f>VLOOKUP(Таблица1[[#This Row],[Region]],Таблица5[],2,FALSE)</f>
        <v>Kelly Williams</v>
      </c>
      <c r="W7853" s="19" t="str">
        <f>IFERROR(VLOOKUP(Таблица1[[#This Row],[Order ID]],Таблица4[],2,FALSE),"")</f>
        <v/>
      </c>
      <c r="X7853" s="19">
        <f>NOT(IFERROR(VLOOKUP(Таблица1[[#This Row],[Order ID]],Таблица4[],2,FALSE),0))*1</f>
        <v>1</v>
      </c>
      <c r="Y7853" s="19">
        <f>IF(SUMPRODUCT(($F$2:$F7853=F7853)*1)&gt;1,0,1)</f>
        <v>0</v>
      </c>
    </row>
    <row r="7854" spans="1:25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9" t="str">
        <f>VLOOKUP(Таблица1[[#This Row],[Region]],Таблица5[],2,FALSE)</f>
        <v>Kelly Williams</v>
      </c>
      <c r="W7854" s="19" t="str">
        <f>IFERROR(VLOOKUP(Таблица1[[#This Row],[Order ID]],Таблица4[],2,FALSE),"")</f>
        <v/>
      </c>
      <c r="X7854" s="19">
        <f>NOT(IFERROR(VLOOKUP(Таблица1[[#This Row],[Order ID]],Таблица4[],2,FALSE),0))*1</f>
        <v>1</v>
      </c>
      <c r="Y7854" s="19">
        <f>IF(SUMPRODUCT(($F$2:$F7854=F7854)*1)&gt;1,0,1)</f>
        <v>0</v>
      </c>
    </row>
    <row r="7855" spans="1:25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9" t="str">
        <f>VLOOKUP(Таблица1[[#This Row],[Region]],Таблица5[],2,FALSE)</f>
        <v>Anna Andreadi</v>
      </c>
      <c r="W7855" s="19" t="str">
        <f>IFERROR(VLOOKUP(Таблица1[[#This Row],[Order ID]],Таблица4[],2,FALSE),"")</f>
        <v/>
      </c>
      <c r="X7855" s="19">
        <f>NOT(IFERROR(VLOOKUP(Таблица1[[#This Row],[Order ID]],Таблица4[],2,FALSE),0))*1</f>
        <v>1</v>
      </c>
      <c r="Y7855" s="19">
        <f>IF(SUMPRODUCT(($F$2:$F7855=F7855)*1)&gt;1,0,1)</f>
        <v>0</v>
      </c>
    </row>
    <row r="7856" spans="1:25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9" t="str">
        <f>VLOOKUP(Таблица1[[#This Row],[Region]],Таблица5[],2,FALSE)</f>
        <v>Cassandra Brandow</v>
      </c>
      <c r="W7856" s="19" t="str">
        <f>IFERROR(VLOOKUP(Таблица1[[#This Row],[Order ID]],Таблица4[],2,FALSE),"")</f>
        <v/>
      </c>
      <c r="X7856" s="19">
        <f>NOT(IFERROR(VLOOKUP(Таблица1[[#This Row],[Order ID]],Таблица4[],2,FALSE),0))*1</f>
        <v>1</v>
      </c>
      <c r="Y7856" s="19">
        <f>IF(SUMPRODUCT(($F$2:$F7856=F7856)*1)&gt;1,0,1)</f>
        <v>0</v>
      </c>
    </row>
    <row r="7857" spans="1:25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9" t="str">
        <f>VLOOKUP(Таблица1[[#This Row],[Region]],Таблица5[],2,FALSE)</f>
        <v>Cassandra Brandow</v>
      </c>
      <c r="W7857" s="19" t="str">
        <f>IFERROR(VLOOKUP(Таблица1[[#This Row],[Order ID]],Таблица4[],2,FALSE),"")</f>
        <v/>
      </c>
      <c r="X7857" s="19">
        <f>NOT(IFERROR(VLOOKUP(Таблица1[[#This Row],[Order ID]],Таблица4[],2,FALSE),0))*1</f>
        <v>1</v>
      </c>
      <c r="Y7857" s="19">
        <f>IF(SUMPRODUCT(($F$2:$F7857=F7857)*1)&gt;1,0,1)</f>
        <v>0</v>
      </c>
    </row>
    <row r="7858" spans="1:25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9" t="str">
        <f>VLOOKUP(Таблица1[[#This Row],[Region]],Таблица5[],2,FALSE)</f>
        <v>Chuck Magee</v>
      </c>
      <c r="W7858" s="19" t="str">
        <f>IFERROR(VLOOKUP(Таблица1[[#This Row],[Order ID]],Таблица4[],2,FALSE),"")</f>
        <v/>
      </c>
      <c r="X7858" s="19">
        <f>NOT(IFERROR(VLOOKUP(Таблица1[[#This Row],[Order ID]],Таблица4[],2,FALSE),0))*1</f>
        <v>1</v>
      </c>
      <c r="Y7858" s="19">
        <f>IF(SUMPRODUCT(($F$2:$F7858=F7858)*1)&gt;1,0,1)</f>
        <v>0</v>
      </c>
    </row>
    <row r="7859" spans="1:25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9" t="str">
        <f>VLOOKUP(Таблица1[[#This Row],[Region]],Таблица5[],2,FALSE)</f>
        <v>Chuck Magee</v>
      </c>
      <c r="W7859" s="19" t="str">
        <f>IFERROR(VLOOKUP(Таблица1[[#This Row],[Order ID]],Таблица4[],2,FALSE),"")</f>
        <v/>
      </c>
      <c r="X7859" s="19">
        <f>NOT(IFERROR(VLOOKUP(Таблица1[[#This Row],[Order ID]],Таблица4[],2,FALSE),0))*1</f>
        <v>1</v>
      </c>
      <c r="Y7859" s="19">
        <f>IF(SUMPRODUCT(($F$2:$F7859=F7859)*1)&gt;1,0,1)</f>
        <v>0</v>
      </c>
    </row>
    <row r="7860" spans="1:25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9" t="str">
        <f>VLOOKUP(Таблица1[[#This Row],[Region]],Таблица5[],2,FALSE)</f>
        <v>Chuck Magee</v>
      </c>
      <c r="W7860" s="19" t="str">
        <f>IFERROR(VLOOKUP(Таблица1[[#This Row],[Order ID]],Таблица4[],2,FALSE),"")</f>
        <v/>
      </c>
      <c r="X7860" s="19">
        <f>NOT(IFERROR(VLOOKUP(Таблица1[[#This Row],[Order ID]],Таблица4[],2,FALSE),0))*1</f>
        <v>1</v>
      </c>
      <c r="Y7860" s="19">
        <f>IF(SUMPRODUCT(($F$2:$F7860=F7860)*1)&gt;1,0,1)</f>
        <v>0</v>
      </c>
    </row>
    <row r="7861" spans="1:25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9" t="str">
        <f>VLOOKUP(Таблица1[[#This Row],[Region]],Таблица5[],2,FALSE)</f>
        <v>Chuck Magee</v>
      </c>
      <c r="W7861" s="19" t="str">
        <f>IFERROR(VLOOKUP(Таблица1[[#This Row],[Order ID]],Таблица4[],2,FALSE),"")</f>
        <v/>
      </c>
      <c r="X7861" s="19">
        <f>NOT(IFERROR(VLOOKUP(Таблица1[[#This Row],[Order ID]],Таблица4[],2,FALSE),0))*1</f>
        <v>1</v>
      </c>
      <c r="Y7861" s="19">
        <f>IF(SUMPRODUCT(($F$2:$F7861=F7861)*1)&gt;1,0,1)</f>
        <v>0</v>
      </c>
    </row>
    <row r="7862" spans="1:25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9" t="str">
        <f>VLOOKUP(Таблица1[[#This Row],[Region]],Таблица5[],2,FALSE)</f>
        <v>Chuck Magee</v>
      </c>
      <c r="W7862" s="19" t="str">
        <f>IFERROR(VLOOKUP(Таблица1[[#This Row],[Order ID]],Таблица4[],2,FALSE),"")</f>
        <v/>
      </c>
      <c r="X7862" s="19">
        <f>NOT(IFERROR(VLOOKUP(Таблица1[[#This Row],[Order ID]],Таблица4[],2,FALSE),0))*1</f>
        <v>1</v>
      </c>
      <c r="Y7862" s="19">
        <f>IF(SUMPRODUCT(($F$2:$F7862=F7862)*1)&gt;1,0,1)</f>
        <v>0</v>
      </c>
    </row>
    <row r="7863" spans="1:25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9" t="str">
        <f>VLOOKUP(Таблица1[[#This Row],[Region]],Таблица5[],2,FALSE)</f>
        <v>Anna Andreadi</v>
      </c>
      <c r="W7863" s="19" t="str">
        <f>IFERROR(VLOOKUP(Таблица1[[#This Row],[Order ID]],Таблица4[],2,FALSE),"")</f>
        <v/>
      </c>
      <c r="X7863" s="19">
        <f>NOT(IFERROR(VLOOKUP(Таблица1[[#This Row],[Order ID]],Таблица4[],2,FALSE),0))*1</f>
        <v>1</v>
      </c>
      <c r="Y7863" s="19">
        <f>IF(SUMPRODUCT(($F$2:$F7863=F7863)*1)&gt;1,0,1)</f>
        <v>0</v>
      </c>
    </row>
    <row r="7864" spans="1:25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9" t="str">
        <f>VLOOKUP(Таблица1[[#This Row],[Region]],Таблица5[],2,FALSE)</f>
        <v>Anna Andreadi</v>
      </c>
      <c r="W7864" s="19" t="str">
        <f>IFERROR(VLOOKUP(Таблица1[[#This Row],[Order ID]],Таблица4[],2,FALSE),"")</f>
        <v/>
      </c>
      <c r="X7864" s="19">
        <f>NOT(IFERROR(VLOOKUP(Таблица1[[#This Row],[Order ID]],Таблица4[],2,FALSE),0))*1</f>
        <v>1</v>
      </c>
      <c r="Y7864" s="19">
        <f>IF(SUMPRODUCT(($F$2:$F7864=F7864)*1)&gt;1,0,1)</f>
        <v>0</v>
      </c>
    </row>
    <row r="7865" spans="1:25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9" t="str">
        <f>VLOOKUP(Таблица1[[#This Row],[Region]],Таблица5[],2,FALSE)</f>
        <v>Anna Andreadi</v>
      </c>
      <c r="W7865" s="19" t="str">
        <f>IFERROR(VLOOKUP(Таблица1[[#This Row],[Order ID]],Таблица4[],2,FALSE),"")</f>
        <v/>
      </c>
      <c r="X7865" s="19">
        <f>NOT(IFERROR(VLOOKUP(Таблица1[[#This Row],[Order ID]],Таблица4[],2,FALSE),0))*1</f>
        <v>1</v>
      </c>
      <c r="Y7865" s="19">
        <f>IF(SUMPRODUCT(($F$2:$F7865=F7865)*1)&gt;1,0,1)</f>
        <v>0</v>
      </c>
    </row>
    <row r="7866" spans="1:25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9" t="str">
        <f>VLOOKUP(Таблица1[[#This Row],[Region]],Таблица5[],2,FALSE)</f>
        <v>Anna Andreadi</v>
      </c>
      <c r="W7866" s="19" t="str">
        <f>IFERROR(VLOOKUP(Таблица1[[#This Row],[Order ID]],Таблица4[],2,FALSE),"")</f>
        <v/>
      </c>
      <c r="X7866" s="19">
        <f>NOT(IFERROR(VLOOKUP(Таблица1[[#This Row],[Order ID]],Таблица4[],2,FALSE),0))*1</f>
        <v>1</v>
      </c>
      <c r="Y7866" s="19">
        <f>IF(SUMPRODUCT(($F$2:$F7866=F7866)*1)&gt;1,0,1)</f>
        <v>0</v>
      </c>
    </row>
    <row r="7867" spans="1:25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9" t="str">
        <f>VLOOKUP(Таблица1[[#This Row],[Region]],Таблица5[],2,FALSE)</f>
        <v>Anna Andreadi</v>
      </c>
      <c r="W7867" s="19" t="str">
        <f>IFERROR(VLOOKUP(Таблица1[[#This Row],[Order ID]],Таблица4[],2,FALSE),"")</f>
        <v/>
      </c>
      <c r="X7867" s="19">
        <f>NOT(IFERROR(VLOOKUP(Таблица1[[#This Row],[Order ID]],Таблица4[],2,FALSE),0))*1</f>
        <v>1</v>
      </c>
      <c r="Y7867" s="19">
        <f>IF(SUMPRODUCT(($F$2:$F7867=F7867)*1)&gt;1,0,1)</f>
        <v>0</v>
      </c>
    </row>
    <row r="7868" spans="1:25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9" t="str">
        <f>VLOOKUP(Таблица1[[#This Row],[Region]],Таблица5[],2,FALSE)</f>
        <v>Anna Andreadi</v>
      </c>
      <c r="W7868" s="19" t="str">
        <f>IFERROR(VLOOKUP(Таблица1[[#This Row],[Order ID]],Таблица4[],2,FALSE),"")</f>
        <v/>
      </c>
      <c r="X7868" s="19">
        <f>NOT(IFERROR(VLOOKUP(Таблица1[[#This Row],[Order ID]],Таблица4[],2,FALSE),0))*1</f>
        <v>1</v>
      </c>
      <c r="Y7868" s="19">
        <f>IF(SUMPRODUCT(($F$2:$F7868=F7868)*1)&gt;1,0,1)</f>
        <v>0</v>
      </c>
    </row>
    <row r="7869" spans="1:25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9" t="str">
        <f>VLOOKUP(Таблица1[[#This Row],[Region]],Таблица5[],2,FALSE)</f>
        <v>Anna Andreadi</v>
      </c>
      <c r="W7869" s="19" t="str">
        <f>IFERROR(VLOOKUP(Таблица1[[#This Row],[Order ID]],Таблица4[],2,FALSE),"")</f>
        <v/>
      </c>
      <c r="X7869" s="19">
        <f>NOT(IFERROR(VLOOKUP(Таблица1[[#This Row],[Order ID]],Таблица4[],2,FALSE),0))*1</f>
        <v>1</v>
      </c>
      <c r="Y7869" s="19">
        <f>IF(SUMPRODUCT(($F$2:$F7869=F7869)*1)&gt;1,0,1)</f>
        <v>0</v>
      </c>
    </row>
    <row r="7870" spans="1:25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9" t="str">
        <f>VLOOKUP(Таблица1[[#This Row],[Region]],Таблица5[],2,FALSE)</f>
        <v>Anna Andreadi</v>
      </c>
      <c r="W7870" s="19" t="str">
        <f>IFERROR(VLOOKUP(Таблица1[[#This Row],[Order ID]],Таблица4[],2,FALSE),"")</f>
        <v/>
      </c>
      <c r="X7870" s="19">
        <f>NOT(IFERROR(VLOOKUP(Таблица1[[#This Row],[Order ID]],Таблица4[],2,FALSE),0))*1</f>
        <v>1</v>
      </c>
      <c r="Y7870" s="19">
        <f>IF(SUMPRODUCT(($F$2:$F7870=F7870)*1)&gt;1,0,1)</f>
        <v>0</v>
      </c>
    </row>
    <row r="7871" spans="1:25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9" t="str">
        <f>VLOOKUP(Таблица1[[#This Row],[Region]],Таблица5[],2,FALSE)</f>
        <v>Cassandra Brandow</v>
      </c>
      <c r="W7871" s="19" t="str">
        <f>IFERROR(VLOOKUP(Таблица1[[#This Row],[Order ID]],Таблица4[],2,FALSE),"")</f>
        <v/>
      </c>
      <c r="X7871" s="19">
        <f>NOT(IFERROR(VLOOKUP(Таблица1[[#This Row],[Order ID]],Таблица4[],2,FALSE),0))*1</f>
        <v>1</v>
      </c>
      <c r="Y7871" s="19">
        <f>IF(SUMPRODUCT(($F$2:$F7871=F7871)*1)&gt;1,0,1)</f>
        <v>0</v>
      </c>
    </row>
    <row r="7872" spans="1:25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9" t="str">
        <f>VLOOKUP(Таблица1[[#This Row],[Region]],Таблица5[],2,FALSE)</f>
        <v>Chuck Magee</v>
      </c>
      <c r="W7872" s="19" t="str">
        <f>IFERROR(VLOOKUP(Таблица1[[#This Row],[Order ID]],Таблица4[],2,FALSE),"")</f>
        <v/>
      </c>
      <c r="X7872" s="19">
        <f>NOT(IFERROR(VLOOKUP(Таблица1[[#This Row],[Order ID]],Таблица4[],2,FALSE),0))*1</f>
        <v>1</v>
      </c>
      <c r="Y7872" s="19">
        <f>IF(SUMPRODUCT(($F$2:$F7872=F7872)*1)&gt;1,0,1)</f>
        <v>0</v>
      </c>
    </row>
    <row r="7873" spans="1:25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9" t="str">
        <f>VLOOKUP(Таблица1[[#This Row],[Region]],Таблица5[],2,FALSE)</f>
        <v>Anna Andreadi</v>
      </c>
      <c r="W7873" s="19" t="str">
        <f>IFERROR(VLOOKUP(Таблица1[[#This Row],[Order ID]],Таблица4[],2,FALSE),"")</f>
        <v/>
      </c>
      <c r="X7873" s="19">
        <f>NOT(IFERROR(VLOOKUP(Таблица1[[#This Row],[Order ID]],Таблица4[],2,FALSE),0))*1</f>
        <v>1</v>
      </c>
      <c r="Y7873" s="19">
        <f>IF(SUMPRODUCT(($F$2:$F7873=F7873)*1)&gt;1,0,1)</f>
        <v>0</v>
      </c>
    </row>
    <row r="7874" spans="1:25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9" t="str">
        <f>VLOOKUP(Таблица1[[#This Row],[Region]],Таблица5[],2,FALSE)</f>
        <v>Anna Andreadi</v>
      </c>
      <c r="W7874" s="19" t="str">
        <f>IFERROR(VLOOKUP(Таблица1[[#This Row],[Order ID]],Таблица4[],2,FALSE),"")</f>
        <v/>
      </c>
      <c r="X7874" s="19">
        <f>NOT(IFERROR(VLOOKUP(Таблица1[[#This Row],[Order ID]],Таблица4[],2,FALSE),0))*1</f>
        <v>1</v>
      </c>
      <c r="Y7874" s="19">
        <f>IF(SUMPRODUCT(($F$2:$F7874=F7874)*1)&gt;1,0,1)</f>
        <v>0</v>
      </c>
    </row>
    <row r="7875" spans="1:25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9" t="str">
        <f>VLOOKUP(Таблица1[[#This Row],[Region]],Таблица5[],2,FALSE)</f>
        <v>Anna Andreadi</v>
      </c>
      <c r="W7875" s="19" t="str">
        <f>IFERROR(VLOOKUP(Таблица1[[#This Row],[Order ID]],Таблица4[],2,FALSE),"")</f>
        <v/>
      </c>
      <c r="X7875" s="19">
        <f>NOT(IFERROR(VLOOKUP(Таблица1[[#This Row],[Order ID]],Таблица4[],2,FALSE),0))*1</f>
        <v>1</v>
      </c>
      <c r="Y7875" s="19">
        <f>IF(SUMPRODUCT(($F$2:$F7875=F7875)*1)&gt;1,0,1)</f>
        <v>0</v>
      </c>
    </row>
    <row r="7876" spans="1:25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9" t="str">
        <f>VLOOKUP(Таблица1[[#This Row],[Region]],Таблица5[],2,FALSE)</f>
        <v>Anna Andreadi</v>
      </c>
      <c r="W7876" s="19" t="str">
        <f>IFERROR(VLOOKUP(Таблица1[[#This Row],[Order ID]],Таблица4[],2,FALSE),"")</f>
        <v/>
      </c>
      <c r="X7876" s="19">
        <f>NOT(IFERROR(VLOOKUP(Таблица1[[#This Row],[Order ID]],Таблица4[],2,FALSE),0))*1</f>
        <v>1</v>
      </c>
      <c r="Y7876" s="19">
        <f>IF(SUMPRODUCT(($F$2:$F7876=F7876)*1)&gt;1,0,1)</f>
        <v>0</v>
      </c>
    </row>
    <row r="7877" spans="1:25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9" t="str">
        <f>VLOOKUP(Таблица1[[#This Row],[Region]],Таблица5[],2,FALSE)</f>
        <v>Anna Andreadi</v>
      </c>
      <c r="W7877" s="19" t="str">
        <f>IFERROR(VLOOKUP(Таблица1[[#This Row],[Order ID]],Таблица4[],2,FALSE),"")</f>
        <v/>
      </c>
      <c r="X7877" s="19">
        <f>NOT(IFERROR(VLOOKUP(Таблица1[[#This Row],[Order ID]],Таблица4[],2,FALSE),0))*1</f>
        <v>1</v>
      </c>
      <c r="Y7877" s="19">
        <f>IF(SUMPRODUCT(($F$2:$F7877=F7877)*1)&gt;1,0,1)</f>
        <v>0</v>
      </c>
    </row>
    <row r="7878" spans="1:25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9" t="str">
        <f>VLOOKUP(Таблица1[[#This Row],[Region]],Таблица5[],2,FALSE)</f>
        <v>Anna Andreadi</v>
      </c>
      <c r="W7878" s="19" t="str">
        <f>IFERROR(VLOOKUP(Таблица1[[#This Row],[Order ID]],Таблица4[],2,FALSE),"")</f>
        <v/>
      </c>
      <c r="X7878" s="19">
        <f>NOT(IFERROR(VLOOKUP(Таблица1[[#This Row],[Order ID]],Таблица4[],2,FALSE),0))*1</f>
        <v>1</v>
      </c>
      <c r="Y7878" s="19">
        <f>IF(SUMPRODUCT(($F$2:$F7878=F7878)*1)&gt;1,0,1)</f>
        <v>0</v>
      </c>
    </row>
    <row r="7879" spans="1:25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9" t="str">
        <f>VLOOKUP(Таблица1[[#This Row],[Region]],Таблица5[],2,FALSE)</f>
        <v>Cassandra Brandow</v>
      </c>
      <c r="W7879" s="19" t="str">
        <f>IFERROR(VLOOKUP(Таблица1[[#This Row],[Order ID]],Таблица4[],2,FALSE),"")</f>
        <v/>
      </c>
      <c r="X7879" s="19">
        <f>NOT(IFERROR(VLOOKUP(Таблица1[[#This Row],[Order ID]],Таблица4[],2,FALSE),0))*1</f>
        <v>1</v>
      </c>
      <c r="Y7879" s="19">
        <f>IF(SUMPRODUCT(($F$2:$F7879=F7879)*1)&gt;1,0,1)</f>
        <v>0</v>
      </c>
    </row>
    <row r="7880" spans="1:25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9" t="str">
        <f>VLOOKUP(Таблица1[[#This Row],[Region]],Таблица5[],2,FALSE)</f>
        <v>Kelly Williams</v>
      </c>
      <c r="W7880" s="19" t="str">
        <f>IFERROR(VLOOKUP(Таблица1[[#This Row],[Order ID]],Таблица4[],2,FALSE),"")</f>
        <v/>
      </c>
      <c r="X7880" s="19">
        <f>NOT(IFERROR(VLOOKUP(Таблица1[[#This Row],[Order ID]],Таблица4[],2,FALSE),0))*1</f>
        <v>1</v>
      </c>
      <c r="Y7880" s="19">
        <f>IF(SUMPRODUCT(($F$2:$F7880=F7880)*1)&gt;1,0,1)</f>
        <v>0</v>
      </c>
    </row>
    <row r="7881" spans="1:25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9" t="str">
        <f>VLOOKUP(Таблица1[[#This Row],[Region]],Таблица5[],2,FALSE)</f>
        <v>Chuck Magee</v>
      </c>
      <c r="W7881" s="19" t="str">
        <f>IFERROR(VLOOKUP(Таблица1[[#This Row],[Order ID]],Таблица4[],2,FALSE),"")</f>
        <v/>
      </c>
      <c r="X7881" s="19">
        <f>NOT(IFERROR(VLOOKUP(Таблица1[[#This Row],[Order ID]],Таблица4[],2,FALSE),0))*1</f>
        <v>1</v>
      </c>
      <c r="Y7881" s="19">
        <f>IF(SUMPRODUCT(($F$2:$F7881=F7881)*1)&gt;1,0,1)</f>
        <v>0</v>
      </c>
    </row>
    <row r="7882" spans="1:25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9" t="str">
        <f>VLOOKUP(Таблица1[[#This Row],[Region]],Таблица5[],2,FALSE)</f>
        <v>Anna Andreadi</v>
      </c>
      <c r="W7882" s="19" t="str">
        <f>IFERROR(VLOOKUP(Таблица1[[#This Row],[Order ID]],Таблица4[],2,FALSE),"")</f>
        <v/>
      </c>
      <c r="X7882" s="19">
        <f>NOT(IFERROR(VLOOKUP(Таблица1[[#This Row],[Order ID]],Таблица4[],2,FALSE),0))*1</f>
        <v>1</v>
      </c>
      <c r="Y7882" s="19">
        <f>IF(SUMPRODUCT(($F$2:$F7882=F7882)*1)&gt;1,0,1)</f>
        <v>0</v>
      </c>
    </row>
    <row r="7883" spans="1:25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9" t="str">
        <f>VLOOKUP(Таблица1[[#This Row],[Region]],Таблица5[],2,FALSE)</f>
        <v>Anna Andreadi</v>
      </c>
      <c r="W7883" s="19" t="str">
        <f>IFERROR(VLOOKUP(Таблица1[[#This Row],[Order ID]],Таблица4[],2,FALSE),"")</f>
        <v/>
      </c>
      <c r="X7883" s="19">
        <f>NOT(IFERROR(VLOOKUP(Таблица1[[#This Row],[Order ID]],Таблица4[],2,FALSE),0))*1</f>
        <v>1</v>
      </c>
      <c r="Y7883" s="19">
        <f>IF(SUMPRODUCT(($F$2:$F7883=F7883)*1)&gt;1,0,1)</f>
        <v>0</v>
      </c>
    </row>
    <row r="7884" spans="1:25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9" t="str">
        <f>VLOOKUP(Таблица1[[#This Row],[Region]],Таблица5[],2,FALSE)</f>
        <v>Anna Andreadi</v>
      </c>
      <c r="W7884" s="19" t="str">
        <f>IFERROR(VLOOKUP(Таблица1[[#This Row],[Order ID]],Таблица4[],2,FALSE),"")</f>
        <v/>
      </c>
      <c r="X7884" s="19">
        <f>NOT(IFERROR(VLOOKUP(Таблица1[[#This Row],[Order ID]],Таблица4[],2,FALSE),0))*1</f>
        <v>1</v>
      </c>
      <c r="Y7884" s="19">
        <f>IF(SUMPRODUCT(($F$2:$F7884=F7884)*1)&gt;1,0,1)</f>
        <v>0</v>
      </c>
    </row>
    <row r="7885" spans="1:25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9" t="str">
        <f>VLOOKUP(Таблица1[[#This Row],[Region]],Таблица5[],2,FALSE)</f>
        <v>Anna Andreadi</v>
      </c>
      <c r="W7885" s="19" t="str">
        <f>IFERROR(VLOOKUP(Таблица1[[#This Row],[Order ID]],Таблица4[],2,FALSE),"")</f>
        <v/>
      </c>
      <c r="X7885" s="19">
        <f>NOT(IFERROR(VLOOKUP(Таблица1[[#This Row],[Order ID]],Таблица4[],2,FALSE),0))*1</f>
        <v>1</v>
      </c>
      <c r="Y7885" s="19">
        <f>IF(SUMPRODUCT(($F$2:$F7885=F7885)*1)&gt;1,0,1)</f>
        <v>0</v>
      </c>
    </row>
    <row r="7886" spans="1:25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9" t="str">
        <f>VLOOKUP(Таблица1[[#This Row],[Region]],Таблица5[],2,FALSE)</f>
        <v>Anna Andreadi</v>
      </c>
      <c r="W7886" s="19" t="str">
        <f>IFERROR(VLOOKUP(Таблица1[[#This Row],[Order ID]],Таблица4[],2,FALSE),"")</f>
        <v/>
      </c>
      <c r="X7886" s="19">
        <f>NOT(IFERROR(VLOOKUP(Таблица1[[#This Row],[Order ID]],Таблица4[],2,FALSE),0))*1</f>
        <v>1</v>
      </c>
      <c r="Y7886" s="19">
        <f>IF(SUMPRODUCT(($F$2:$F7886=F7886)*1)&gt;1,0,1)</f>
        <v>0</v>
      </c>
    </row>
    <row r="7887" spans="1:25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9" t="str">
        <f>VLOOKUP(Таблица1[[#This Row],[Region]],Таблица5[],2,FALSE)</f>
        <v>Anna Andreadi</v>
      </c>
      <c r="W7887" s="19" t="str">
        <f>IFERROR(VLOOKUP(Таблица1[[#This Row],[Order ID]],Таблица4[],2,FALSE),"")</f>
        <v/>
      </c>
      <c r="X7887" s="19">
        <f>NOT(IFERROR(VLOOKUP(Таблица1[[#This Row],[Order ID]],Таблица4[],2,FALSE),0))*1</f>
        <v>1</v>
      </c>
      <c r="Y7887" s="19">
        <f>IF(SUMPRODUCT(($F$2:$F7887=F7887)*1)&gt;1,0,1)</f>
        <v>0</v>
      </c>
    </row>
    <row r="7888" spans="1:25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9" t="str">
        <f>VLOOKUP(Таблица1[[#This Row],[Region]],Таблица5[],2,FALSE)</f>
        <v>Anna Andreadi</v>
      </c>
      <c r="W7888" s="19" t="str">
        <f>IFERROR(VLOOKUP(Таблица1[[#This Row],[Order ID]],Таблица4[],2,FALSE),"")</f>
        <v/>
      </c>
      <c r="X7888" s="19">
        <f>NOT(IFERROR(VLOOKUP(Таблица1[[#This Row],[Order ID]],Таблица4[],2,FALSE),0))*1</f>
        <v>1</v>
      </c>
      <c r="Y7888" s="19">
        <f>IF(SUMPRODUCT(($F$2:$F7888=F7888)*1)&gt;1,0,1)</f>
        <v>0</v>
      </c>
    </row>
    <row r="7889" spans="1:25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9" t="str">
        <f>VLOOKUP(Таблица1[[#This Row],[Region]],Таблица5[],2,FALSE)</f>
        <v>Anna Andreadi</v>
      </c>
      <c r="W7889" s="19" t="str">
        <f>IFERROR(VLOOKUP(Таблица1[[#This Row],[Order ID]],Таблица4[],2,FALSE),"")</f>
        <v/>
      </c>
      <c r="X7889" s="19">
        <f>NOT(IFERROR(VLOOKUP(Таблица1[[#This Row],[Order ID]],Таблица4[],2,FALSE),0))*1</f>
        <v>1</v>
      </c>
      <c r="Y7889" s="19">
        <f>IF(SUMPRODUCT(($F$2:$F7889=F7889)*1)&gt;1,0,1)</f>
        <v>0</v>
      </c>
    </row>
    <row r="7890" spans="1:25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9" t="str">
        <f>VLOOKUP(Таблица1[[#This Row],[Region]],Таблица5[],2,FALSE)</f>
        <v>Anna Andreadi</v>
      </c>
      <c r="W7890" s="19" t="str">
        <f>IFERROR(VLOOKUP(Таблица1[[#This Row],[Order ID]],Таблица4[],2,FALSE),"")</f>
        <v/>
      </c>
      <c r="X7890" s="19">
        <f>NOT(IFERROR(VLOOKUP(Таблица1[[#This Row],[Order ID]],Таблица4[],2,FALSE),0))*1</f>
        <v>1</v>
      </c>
      <c r="Y7890" s="19">
        <f>IF(SUMPRODUCT(($F$2:$F7890=F7890)*1)&gt;1,0,1)</f>
        <v>0</v>
      </c>
    </row>
    <row r="7891" spans="1:25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9" t="str">
        <f>VLOOKUP(Таблица1[[#This Row],[Region]],Таблица5[],2,FALSE)</f>
        <v>Cassandra Brandow</v>
      </c>
      <c r="W7891" s="19" t="str">
        <f>IFERROR(VLOOKUP(Таблица1[[#This Row],[Order ID]],Таблица4[],2,FALSE),"")</f>
        <v/>
      </c>
      <c r="X7891" s="19">
        <f>NOT(IFERROR(VLOOKUP(Таблица1[[#This Row],[Order ID]],Таблица4[],2,FALSE),0))*1</f>
        <v>1</v>
      </c>
      <c r="Y7891" s="19">
        <f>IF(SUMPRODUCT(($F$2:$F7891=F7891)*1)&gt;1,0,1)</f>
        <v>0</v>
      </c>
    </row>
    <row r="7892" spans="1:25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9" t="str">
        <f>VLOOKUP(Таблица1[[#This Row],[Region]],Таблица5[],2,FALSE)</f>
        <v>Cassandra Brandow</v>
      </c>
      <c r="W7892" s="19" t="str">
        <f>IFERROR(VLOOKUP(Таблица1[[#This Row],[Order ID]],Таблица4[],2,FALSE),"")</f>
        <v/>
      </c>
      <c r="X7892" s="19">
        <f>NOT(IFERROR(VLOOKUP(Таблица1[[#This Row],[Order ID]],Таблица4[],2,FALSE),0))*1</f>
        <v>1</v>
      </c>
      <c r="Y7892" s="19">
        <f>IF(SUMPRODUCT(($F$2:$F7892=F7892)*1)&gt;1,0,1)</f>
        <v>0</v>
      </c>
    </row>
    <row r="7893" spans="1:25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9" t="str">
        <f>VLOOKUP(Таблица1[[#This Row],[Region]],Таблица5[],2,FALSE)</f>
        <v>Cassandra Brandow</v>
      </c>
      <c r="W7893" s="19" t="str">
        <f>IFERROR(VLOOKUP(Таблица1[[#This Row],[Order ID]],Таблица4[],2,FALSE),"")</f>
        <v/>
      </c>
      <c r="X7893" s="19">
        <f>NOT(IFERROR(VLOOKUP(Таблица1[[#This Row],[Order ID]],Таблица4[],2,FALSE),0))*1</f>
        <v>1</v>
      </c>
      <c r="Y7893" s="19">
        <f>IF(SUMPRODUCT(($F$2:$F7893=F7893)*1)&gt;1,0,1)</f>
        <v>0</v>
      </c>
    </row>
    <row r="7894" spans="1:25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9" t="str">
        <f>VLOOKUP(Таблица1[[#This Row],[Region]],Таблица5[],2,FALSE)</f>
        <v>Cassandra Brandow</v>
      </c>
      <c r="W7894" s="19" t="str">
        <f>IFERROR(VLOOKUP(Таблица1[[#This Row],[Order ID]],Таблица4[],2,FALSE),"")</f>
        <v/>
      </c>
      <c r="X7894" s="19">
        <f>NOT(IFERROR(VLOOKUP(Таблица1[[#This Row],[Order ID]],Таблица4[],2,FALSE),0))*1</f>
        <v>1</v>
      </c>
      <c r="Y7894" s="19">
        <f>IF(SUMPRODUCT(($F$2:$F7894=F7894)*1)&gt;1,0,1)</f>
        <v>0</v>
      </c>
    </row>
    <row r="7895" spans="1:25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9" t="str">
        <f>VLOOKUP(Таблица1[[#This Row],[Region]],Таблица5[],2,FALSE)</f>
        <v>Chuck Magee</v>
      </c>
      <c r="W7895" s="19" t="str">
        <f>IFERROR(VLOOKUP(Таблица1[[#This Row],[Order ID]],Таблица4[],2,FALSE),"")</f>
        <v/>
      </c>
      <c r="X7895" s="19">
        <f>NOT(IFERROR(VLOOKUP(Таблица1[[#This Row],[Order ID]],Таблица4[],2,FALSE),0))*1</f>
        <v>1</v>
      </c>
      <c r="Y7895" s="19">
        <f>IF(SUMPRODUCT(($F$2:$F7895=F7895)*1)&gt;1,0,1)</f>
        <v>0</v>
      </c>
    </row>
    <row r="7896" spans="1:25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9" t="str">
        <f>VLOOKUP(Таблица1[[#This Row],[Region]],Таблица5[],2,FALSE)</f>
        <v>Chuck Magee</v>
      </c>
      <c r="W7896" s="19" t="str">
        <f>IFERROR(VLOOKUP(Таблица1[[#This Row],[Order ID]],Таблица4[],2,FALSE),"")</f>
        <v/>
      </c>
      <c r="X7896" s="19">
        <f>NOT(IFERROR(VLOOKUP(Таблица1[[#This Row],[Order ID]],Таблица4[],2,FALSE),0))*1</f>
        <v>1</v>
      </c>
      <c r="Y7896" s="19">
        <f>IF(SUMPRODUCT(($F$2:$F7896=F7896)*1)&gt;1,0,1)</f>
        <v>0</v>
      </c>
    </row>
    <row r="7897" spans="1:25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9" t="str">
        <f>VLOOKUP(Таблица1[[#This Row],[Region]],Таблица5[],2,FALSE)</f>
        <v>Chuck Magee</v>
      </c>
      <c r="W7897" s="19" t="str">
        <f>IFERROR(VLOOKUP(Таблица1[[#This Row],[Order ID]],Таблица4[],2,FALSE),"")</f>
        <v/>
      </c>
      <c r="X7897" s="19">
        <f>NOT(IFERROR(VLOOKUP(Таблица1[[#This Row],[Order ID]],Таблица4[],2,FALSE),0))*1</f>
        <v>1</v>
      </c>
      <c r="Y7897" s="19">
        <f>IF(SUMPRODUCT(($F$2:$F7897=F7897)*1)&gt;1,0,1)</f>
        <v>0</v>
      </c>
    </row>
    <row r="7898" spans="1:25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9" t="str">
        <f>VLOOKUP(Таблица1[[#This Row],[Region]],Таблица5[],2,FALSE)</f>
        <v>Chuck Magee</v>
      </c>
      <c r="W7898" s="19" t="str">
        <f>IFERROR(VLOOKUP(Таблица1[[#This Row],[Order ID]],Таблица4[],2,FALSE),"")</f>
        <v/>
      </c>
      <c r="X7898" s="19">
        <f>NOT(IFERROR(VLOOKUP(Таблица1[[#This Row],[Order ID]],Таблица4[],2,FALSE),0))*1</f>
        <v>1</v>
      </c>
      <c r="Y7898" s="19">
        <f>IF(SUMPRODUCT(($F$2:$F7898=F7898)*1)&gt;1,0,1)</f>
        <v>0</v>
      </c>
    </row>
    <row r="7899" spans="1:25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9" t="str">
        <f>VLOOKUP(Таблица1[[#This Row],[Region]],Таблица5[],2,FALSE)</f>
        <v>Cassandra Brandow</v>
      </c>
      <c r="W7899" s="19" t="str">
        <f>IFERROR(VLOOKUP(Таблица1[[#This Row],[Order ID]],Таблица4[],2,FALSE),"")</f>
        <v/>
      </c>
      <c r="X7899" s="19">
        <f>NOT(IFERROR(VLOOKUP(Таблица1[[#This Row],[Order ID]],Таблица4[],2,FALSE),0))*1</f>
        <v>1</v>
      </c>
      <c r="Y7899" s="19">
        <f>IF(SUMPRODUCT(($F$2:$F7899=F7899)*1)&gt;1,0,1)</f>
        <v>0</v>
      </c>
    </row>
    <row r="7900" spans="1:25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9" t="str">
        <f>VLOOKUP(Таблица1[[#This Row],[Region]],Таблица5[],2,FALSE)</f>
        <v>Cassandra Brandow</v>
      </c>
      <c r="W7900" s="19" t="str">
        <f>IFERROR(VLOOKUP(Таблица1[[#This Row],[Order ID]],Таблица4[],2,FALSE),"")</f>
        <v/>
      </c>
      <c r="X7900" s="19">
        <f>NOT(IFERROR(VLOOKUP(Таблица1[[#This Row],[Order ID]],Таблица4[],2,FALSE),0))*1</f>
        <v>1</v>
      </c>
      <c r="Y7900" s="19">
        <f>IF(SUMPRODUCT(($F$2:$F7900=F7900)*1)&gt;1,0,1)</f>
        <v>0</v>
      </c>
    </row>
    <row r="7901" spans="1:25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9" t="str">
        <f>VLOOKUP(Таблица1[[#This Row],[Region]],Таблица5[],2,FALSE)</f>
        <v>Cassandra Brandow</v>
      </c>
      <c r="W7901" s="19" t="str">
        <f>IFERROR(VLOOKUP(Таблица1[[#This Row],[Order ID]],Таблица4[],2,FALSE),"")</f>
        <v/>
      </c>
      <c r="X7901" s="19">
        <f>NOT(IFERROR(VLOOKUP(Таблица1[[#This Row],[Order ID]],Таблица4[],2,FALSE),0))*1</f>
        <v>1</v>
      </c>
      <c r="Y7901" s="19">
        <f>IF(SUMPRODUCT(($F$2:$F7901=F7901)*1)&gt;1,0,1)</f>
        <v>0</v>
      </c>
    </row>
    <row r="7902" spans="1:25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9" t="str">
        <f>VLOOKUP(Таблица1[[#This Row],[Region]],Таблица5[],2,FALSE)</f>
        <v>Cassandra Brandow</v>
      </c>
      <c r="W7902" s="19" t="str">
        <f>IFERROR(VLOOKUP(Таблица1[[#This Row],[Order ID]],Таблица4[],2,FALSE),"")</f>
        <v/>
      </c>
      <c r="X7902" s="19">
        <f>NOT(IFERROR(VLOOKUP(Таблица1[[#This Row],[Order ID]],Таблица4[],2,FALSE),0))*1</f>
        <v>1</v>
      </c>
      <c r="Y7902" s="19">
        <f>IF(SUMPRODUCT(($F$2:$F7902=F7902)*1)&gt;1,0,1)</f>
        <v>0</v>
      </c>
    </row>
    <row r="7903" spans="1:25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9" t="str">
        <f>VLOOKUP(Таблица1[[#This Row],[Region]],Таблица5[],2,FALSE)</f>
        <v>Cassandra Brandow</v>
      </c>
      <c r="W7903" s="19" t="str">
        <f>IFERROR(VLOOKUP(Таблица1[[#This Row],[Order ID]],Таблица4[],2,FALSE),"")</f>
        <v/>
      </c>
      <c r="X7903" s="19">
        <f>NOT(IFERROR(VLOOKUP(Таблица1[[#This Row],[Order ID]],Таблица4[],2,FALSE),0))*1</f>
        <v>1</v>
      </c>
      <c r="Y7903" s="19">
        <f>IF(SUMPRODUCT(($F$2:$F7903=F7903)*1)&gt;1,0,1)</f>
        <v>0</v>
      </c>
    </row>
    <row r="7904" spans="1:25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9" t="str">
        <f>VLOOKUP(Таблица1[[#This Row],[Region]],Таблица5[],2,FALSE)</f>
        <v>Cassandra Brandow</v>
      </c>
      <c r="W7904" s="19" t="str">
        <f>IFERROR(VLOOKUP(Таблица1[[#This Row],[Order ID]],Таблица4[],2,FALSE),"")</f>
        <v/>
      </c>
      <c r="X7904" s="19">
        <f>NOT(IFERROR(VLOOKUP(Таблица1[[#This Row],[Order ID]],Таблица4[],2,FALSE),0))*1</f>
        <v>1</v>
      </c>
      <c r="Y7904" s="19">
        <f>IF(SUMPRODUCT(($F$2:$F7904=F7904)*1)&gt;1,0,1)</f>
        <v>0</v>
      </c>
    </row>
    <row r="7905" spans="1:25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9" t="str">
        <f>VLOOKUP(Таблица1[[#This Row],[Region]],Таблица5[],2,FALSE)</f>
        <v>Cassandra Brandow</v>
      </c>
      <c r="W7905" s="19" t="str">
        <f>IFERROR(VLOOKUP(Таблица1[[#This Row],[Order ID]],Таблица4[],2,FALSE),"")</f>
        <v/>
      </c>
      <c r="X7905" s="19">
        <f>NOT(IFERROR(VLOOKUP(Таблица1[[#This Row],[Order ID]],Таблица4[],2,FALSE),0))*1</f>
        <v>1</v>
      </c>
      <c r="Y7905" s="19">
        <f>IF(SUMPRODUCT(($F$2:$F7905=F7905)*1)&gt;1,0,1)</f>
        <v>0</v>
      </c>
    </row>
    <row r="7906" spans="1:25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9" t="str">
        <f>VLOOKUP(Таблица1[[#This Row],[Region]],Таблица5[],2,FALSE)</f>
        <v>Kelly Williams</v>
      </c>
      <c r="W7906" s="19" t="str">
        <f>IFERROR(VLOOKUP(Таблица1[[#This Row],[Order ID]],Таблица4[],2,FALSE),"")</f>
        <v/>
      </c>
      <c r="X7906" s="19">
        <f>NOT(IFERROR(VLOOKUP(Таблица1[[#This Row],[Order ID]],Таблица4[],2,FALSE),0))*1</f>
        <v>1</v>
      </c>
      <c r="Y7906" s="19">
        <f>IF(SUMPRODUCT(($F$2:$F7906=F7906)*1)&gt;1,0,1)</f>
        <v>0</v>
      </c>
    </row>
    <row r="7907" spans="1:25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9" t="str">
        <f>VLOOKUP(Таблица1[[#This Row],[Region]],Таблица5[],2,FALSE)</f>
        <v>Kelly Williams</v>
      </c>
      <c r="W7907" s="19" t="str">
        <f>IFERROR(VLOOKUP(Таблица1[[#This Row],[Order ID]],Таблица4[],2,FALSE),"")</f>
        <v/>
      </c>
      <c r="X7907" s="19">
        <f>NOT(IFERROR(VLOOKUP(Таблица1[[#This Row],[Order ID]],Таблица4[],2,FALSE),0))*1</f>
        <v>1</v>
      </c>
      <c r="Y7907" s="19">
        <f>IF(SUMPRODUCT(($F$2:$F7907=F7907)*1)&gt;1,0,1)</f>
        <v>0</v>
      </c>
    </row>
    <row r="7908" spans="1:25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9" t="str">
        <f>VLOOKUP(Таблица1[[#This Row],[Region]],Таблица5[],2,FALSE)</f>
        <v>Kelly Williams</v>
      </c>
      <c r="W7908" s="19" t="str">
        <f>IFERROR(VLOOKUP(Таблица1[[#This Row],[Order ID]],Таблица4[],2,FALSE),"")</f>
        <v/>
      </c>
      <c r="X7908" s="19">
        <f>NOT(IFERROR(VLOOKUP(Таблица1[[#This Row],[Order ID]],Таблица4[],2,FALSE),0))*1</f>
        <v>1</v>
      </c>
      <c r="Y7908" s="19">
        <f>IF(SUMPRODUCT(($F$2:$F7908=F7908)*1)&gt;1,0,1)</f>
        <v>0</v>
      </c>
    </row>
    <row r="7909" spans="1:25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9" t="str">
        <f>VLOOKUP(Таблица1[[#This Row],[Region]],Таблица5[],2,FALSE)</f>
        <v>Anna Andreadi</v>
      </c>
      <c r="W7909" s="19" t="str">
        <f>IFERROR(VLOOKUP(Таблица1[[#This Row],[Order ID]],Таблица4[],2,FALSE),"")</f>
        <v/>
      </c>
      <c r="X7909" s="19">
        <f>NOT(IFERROR(VLOOKUP(Таблица1[[#This Row],[Order ID]],Таблица4[],2,FALSE),0))*1</f>
        <v>1</v>
      </c>
      <c r="Y7909" s="19">
        <f>IF(SUMPRODUCT(($F$2:$F7909=F7909)*1)&gt;1,0,1)</f>
        <v>0</v>
      </c>
    </row>
    <row r="7910" spans="1:25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9" t="str">
        <f>VLOOKUP(Таблица1[[#This Row],[Region]],Таблица5[],2,FALSE)</f>
        <v>Anna Andreadi</v>
      </c>
      <c r="W7910" s="19" t="str">
        <f>IFERROR(VLOOKUP(Таблица1[[#This Row],[Order ID]],Таблица4[],2,FALSE),"")</f>
        <v/>
      </c>
      <c r="X7910" s="19">
        <f>NOT(IFERROR(VLOOKUP(Таблица1[[#This Row],[Order ID]],Таблица4[],2,FALSE),0))*1</f>
        <v>1</v>
      </c>
      <c r="Y7910" s="19">
        <f>IF(SUMPRODUCT(($F$2:$F7910=F7910)*1)&gt;1,0,1)</f>
        <v>0</v>
      </c>
    </row>
    <row r="7911" spans="1:25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9" t="str">
        <f>VLOOKUP(Таблица1[[#This Row],[Region]],Таблица5[],2,FALSE)</f>
        <v>Anna Andreadi</v>
      </c>
      <c r="W7911" s="19" t="str">
        <f>IFERROR(VLOOKUP(Таблица1[[#This Row],[Order ID]],Таблица4[],2,FALSE),"")</f>
        <v/>
      </c>
      <c r="X7911" s="19">
        <f>NOT(IFERROR(VLOOKUP(Таблица1[[#This Row],[Order ID]],Таблица4[],2,FALSE),0))*1</f>
        <v>1</v>
      </c>
      <c r="Y7911" s="19">
        <f>IF(SUMPRODUCT(($F$2:$F7911=F7911)*1)&gt;1,0,1)</f>
        <v>0</v>
      </c>
    </row>
    <row r="7912" spans="1:25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9" t="str">
        <f>VLOOKUP(Таблица1[[#This Row],[Region]],Таблица5[],2,FALSE)</f>
        <v>Anna Andreadi</v>
      </c>
      <c r="W7912" s="19" t="str">
        <f>IFERROR(VLOOKUP(Таблица1[[#This Row],[Order ID]],Таблица4[],2,FALSE),"")</f>
        <v/>
      </c>
      <c r="X7912" s="19">
        <f>NOT(IFERROR(VLOOKUP(Таблица1[[#This Row],[Order ID]],Таблица4[],2,FALSE),0))*1</f>
        <v>1</v>
      </c>
      <c r="Y7912" s="19">
        <f>IF(SUMPRODUCT(($F$2:$F7912=F7912)*1)&gt;1,0,1)</f>
        <v>0</v>
      </c>
    </row>
    <row r="7913" spans="1:25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9" t="str">
        <f>VLOOKUP(Таблица1[[#This Row],[Region]],Таблица5[],2,FALSE)</f>
        <v>Anna Andreadi</v>
      </c>
      <c r="W7913" s="19" t="str">
        <f>IFERROR(VLOOKUP(Таблица1[[#This Row],[Order ID]],Таблица4[],2,FALSE),"")</f>
        <v/>
      </c>
      <c r="X7913" s="19">
        <f>NOT(IFERROR(VLOOKUP(Таблица1[[#This Row],[Order ID]],Таблица4[],2,FALSE),0))*1</f>
        <v>1</v>
      </c>
      <c r="Y7913" s="19">
        <f>IF(SUMPRODUCT(($F$2:$F7913=F7913)*1)&gt;1,0,1)</f>
        <v>0</v>
      </c>
    </row>
    <row r="7914" spans="1:25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9" t="str">
        <f>VLOOKUP(Таблица1[[#This Row],[Region]],Таблица5[],2,FALSE)</f>
        <v>Kelly Williams</v>
      </c>
      <c r="W7914" s="19" t="str">
        <f>IFERROR(VLOOKUP(Таблица1[[#This Row],[Order ID]],Таблица4[],2,FALSE),"")</f>
        <v/>
      </c>
      <c r="X7914" s="19">
        <f>NOT(IFERROR(VLOOKUP(Таблица1[[#This Row],[Order ID]],Таблица4[],2,FALSE),0))*1</f>
        <v>1</v>
      </c>
      <c r="Y7914" s="19">
        <f>IF(SUMPRODUCT(($F$2:$F7914=F7914)*1)&gt;1,0,1)</f>
        <v>0</v>
      </c>
    </row>
    <row r="7915" spans="1:25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9" t="str">
        <f>VLOOKUP(Таблица1[[#This Row],[Region]],Таблица5[],2,FALSE)</f>
        <v>Chuck Magee</v>
      </c>
      <c r="W7915" s="19" t="str">
        <f>IFERROR(VLOOKUP(Таблица1[[#This Row],[Order ID]],Таблица4[],2,FALSE),"")</f>
        <v/>
      </c>
      <c r="X7915" s="19">
        <f>NOT(IFERROR(VLOOKUP(Таблица1[[#This Row],[Order ID]],Таблица4[],2,FALSE),0))*1</f>
        <v>1</v>
      </c>
      <c r="Y7915" s="19">
        <f>IF(SUMPRODUCT(($F$2:$F7915=F7915)*1)&gt;1,0,1)</f>
        <v>0</v>
      </c>
    </row>
    <row r="7916" spans="1:25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9" t="str">
        <f>VLOOKUP(Таблица1[[#This Row],[Region]],Таблица5[],2,FALSE)</f>
        <v>Chuck Magee</v>
      </c>
      <c r="W7916" s="19" t="str">
        <f>IFERROR(VLOOKUP(Таблица1[[#This Row],[Order ID]],Таблица4[],2,FALSE),"")</f>
        <v/>
      </c>
      <c r="X7916" s="19">
        <f>NOT(IFERROR(VLOOKUP(Таблица1[[#This Row],[Order ID]],Таблица4[],2,FALSE),0))*1</f>
        <v>1</v>
      </c>
      <c r="Y7916" s="19">
        <f>IF(SUMPRODUCT(($F$2:$F7916=F7916)*1)&gt;1,0,1)</f>
        <v>0</v>
      </c>
    </row>
    <row r="7917" spans="1:25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9" t="str">
        <f>VLOOKUP(Таблица1[[#This Row],[Region]],Таблица5[],2,FALSE)</f>
        <v>Chuck Magee</v>
      </c>
      <c r="W7917" s="19" t="str">
        <f>IFERROR(VLOOKUP(Таблица1[[#This Row],[Order ID]],Таблица4[],2,FALSE),"")</f>
        <v/>
      </c>
      <c r="X7917" s="19">
        <f>NOT(IFERROR(VLOOKUP(Таблица1[[#This Row],[Order ID]],Таблица4[],2,FALSE),0))*1</f>
        <v>1</v>
      </c>
      <c r="Y7917" s="19">
        <f>IF(SUMPRODUCT(($F$2:$F7917=F7917)*1)&gt;1,0,1)</f>
        <v>0</v>
      </c>
    </row>
    <row r="7918" spans="1:25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9" t="str">
        <f>VLOOKUP(Таблица1[[#This Row],[Region]],Таблица5[],2,FALSE)</f>
        <v>Chuck Magee</v>
      </c>
      <c r="W7918" s="19" t="str">
        <f>IFERROR(VLOOKUP(Таблица1[[#This Row],[Order ID]],Таблица4[],2,FALSE),"")</f>
        <v/>
      </c>
      <c r="X7918" s="19">
        <f>NOT(IFERROR(VLOOKUP(Таблица1[[#This Row],[Order ID]],Таблица4[],2,FALSE),0))*1</f>
        <v>1</v>
      </c>
      <c r="Y7918" s="19">
        <f>IF(SUMPRODUCT(($F$2:$F7918=F7918)*1)&gt;1,0,1)</f>
        <v>0</v>
      </c>
    </row>
    <row r="7919" spans="1:25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9" t="str">
        <f>VLOOKUP(Таблица1[[#This Row],[Region]],Таблица5[],2,FALSE)</f>
        <v>Kelly Williams</v>
      </c>
      <c r="W7919" s="19" t="str">
        <f>IFERROR(VLOOKUP(Таблица1[[#This Row],[Order ID]],Таблица4[],2,FALSE),"")</f>
        <v/>
      </c>
      <c r="X7919" s="19">
        <f>NOT(IFERROR(VLOOKUP(Таблица1[[#This Row],[Order ID]],Таблица4[],2,FALSE),0))*1</f>
        <v>1</v>
      </c>
      <c r="Y7919" s="19">
        <f>IF(SUMPRODUCT(($F$2:$F7919=F7919)*1)&gt;1,0,1)</f>
        <v>0</v>
      </c>
    </row>
    <row r="7920" spans="1:25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9" t="str">
        <f>VLOOKUP(Таблица1[[#This Row],[Region]],Таблица5[],2,FALSE)</f>
        <v>Anna Andreadi</v>
      </c>
      <c r="W7920" s="19" t="str">
        <f>IFERROR(VLOOKUP(Таблица1[[#This Row],[Order ID]],Таблица4[],2,FALSE),"")</f>
        <v/>
      </c>
      <c r="X7920" s="19">
        <f>NOT(IFERROR(VLOOKUP(Таблица1[[#This Row],[Order ID]],Таблица4[],2,FALSE),0))*1</f>
        <v>1</v>
      </c>
      <c r="Y7920" s="19">
        <f>IF(SUMPRODUCT(($F$2:$F7920=F7920)*1)&gt;1,0,1)</f>
        <v>0</v>
      </c>
    </row>
    <row r="7921" spans="1:25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9" t="str">
        <f>VLOOKUP(Таблица1[[#This Row],[Region]],Таблица5[],2,FALSE)</f>
        <v>Chuck Magee</v>
      </c>
      <c r="W7921" s="19" t="str">
        <f>IFERROR(VLOOKUP(Таблица1[[#This Row],[Order ID]],Таблица4[],2,FALSE),"")</f>
        <v/>
      </c>
      <c r="X7921" s="19">
        <f>NOT(IFERROR(VLOOKUP(Таблица1[[#This Row],[Order ID]],Таблица4[],2,FALSE),0))*1</f>
        <v>1</v>
      </c>
      <c r="Y7921" s="19">
        <f>IF(SUMPRODUCT(($F$2:$F7921=F7921)*1)&gt;1,0,1)</f>
        <v>0</v>
      </c>
    </row>
    <row r="7922" spans="1:25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9" t="str">
        <f>VLOOKUP(Таблица1[[#This Row],[Region]],Таблица5[],2,FALSE)</f>
        <v>Chuck Magee</v>
      </c>
      <c r="W7922" s="19" t="str">
        <f>IFERROR(VLOOKUP(Таблица1[[#This Row],[Order ID]],Таблица4[],2,FALSE),"")</f>
        <v/>
      </c>
      <c r="X7922" s="19">
        <f>NOT(IFERROR(VLOOKUP(Таблица1[[#This Row],[Order ID]],Таблица4[],2,FALSE),0))*1</f>
        <v>1</v>
      </c>
      <c r="Y7922" s="19">
        <f>IF(SUMPRODUCT(($F$2:$F7922=F7922)*1)&gt;1,0,1)</f>
        <v>0</v>
      </c>
    </row>
    <row r="7923" spans="1:25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9" t="str">
        <f>VLOOKUP(Таблица1[[#This Row],[Region]],Таблица5[],2,FALSE)</f>
        <v>Chuck Magee</v>
      </c>
      <c r="W7923" s="19" t="str">
        <f>IFERROR(VLOOKUP(Таблица1[[#This Row],[Order ID]],Таблица4[],2,FALSE),"")</f>
        <v/>
      </c>
      <c r="X7923" s="19">
        <f>NOT(IFERROR(VLOOKUP(Таблица1[[#This Row],[Order ID]],Таблица4[],2,FALSE),0))*1</f>
        <v>1</v>
      </c>
      <c r="Y7923" s="19">
        <f>IF(SUMPRODUCT(($F$2:$F7923=F7923)*1)&gt;1,0,1)</f>
        <v>0</v>
      </c>
    </row>
    <row r="7924" spans="1:25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9" t="str">
        <f>VLOOKUP(Таблица1[[#This Row],[Region]],Таблица5[],2,FALSE)</f>
        <v>Cassandra Brandow</v>
      </c>
      <c r="W7924" s="19" t="str">
        <f>IFERROR(VLOOKUP(Таблица1[[#This Row],[Order ID]],Таблица4[],2,FALSE),"")</f>
        <v/>
      </c>
      <c r="X7924" s="19">
        <f>NOT(IFERROR(VLOOKUP(Таблица1[[#This Row],[Order ID]],Таблица4[],2,FALSE),0))*1</f>
        <v>1</v>
      </c>
      <c r="Y7924" s="19">
        <f>IF(SUMPRODUCT(($F$2:$F7924=F7924)*1)&gt;1,0,1)</f>
        <v>0</v>
      </c>
    </row>
    <row r="7925" spans="1:25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9" t="str">
        <f>VLOOKUP(Таблица1[[#This Row],[Region]],Таблица5[],2,FALSE)</f>
        <v>Cassandra Brandow</v>
      </c>
      <c r="W7925" s="19" t="str">
        <f>IFERROR(VLOOKUP(Таблица1[[#This Row],[Order ID]],Таблица4[],2,FALSE),"")</f>
        <v/>
      </c>
      <c r="X7925" s="19">
        <f>NOT(IFERROR(VLOOKUP(Таблица1[[#This Row],[Order ID]],Таблица4[],2,FALSE),0))*1</f>
        <v>1</v>
      </c>
      <c r="Y7925" s="19">
        <f>IF(SUMPRODUCT(($F$2:$F7925=F7925)*1)&gt;1,0,1)</f>
        <v>0</v>
      </c>
    </row>
    <row r="7926" spans="1:25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9" t="str">
        <f>VLOOKUP(Таблица1[[#This Row],[Region]],Таблица5[],2,FALSE)</f>
        <v>Cassandra Brandow</v>
      </c>
      <c r="W7926" s="19" t="str">
        <f>IFERROR(VLOOKUP(Таблица1[[#This Row],[Order ID]],Таблица4[],2,FALSE),"")</f>
        <v/>
      </c>
      <c r="X7926" s="19">
        <f>NOT(IFERROR(VLOOKUP(Таблица1[[#This Row],[Order ID]],Таблица4[],2,FALSE),0))*1</f>
        <v>1</v>
      </c>
      <c r="Y7926" s="19">
        <f>IF(SUMPRODUCT(($F$2:$F7926=F7926)*1)&gt;1,0,1)</f>
        <v>0</v>
      </c>
    </row>
    <row r="7927" spans="1:25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9" t="str">
        <f>VLOOKUP(Таблица1[[#This Row],[Region]],Таблица5[],2,FALSE)</f>
        <v>Cassandra Brandow</v>
      </c>
      <c r="W7927" s="19" t="str">
        <f>IFERROR(VLOOKUP(Таблица1[[#This Row],[Order ID]],Таблица4[],2,FALSE),"")</f>
        <v/>
      </c>
      <c r="X7927" s="19">
        <f>NOT(IFERROR(VLOOKUP(Таблица1[[#This Row],[Order ID]],Таблица4[],2,FALSE),0))*1</f>
        <v>1</v>
      </c>
      <c r="Y7927" s="19">
        <f>IF(SUMPRODUCT(($F$2:$F7927=F7927)*1)&gt;1,0,1)</f>
        <v>0</v>
      </c>
    </row>
    <row r="7928" spans="1:25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9" t="str">
        <f>VLOOKUP(Таблица1[[#This Row],[Region]],Таблица5[],2,FALSE)</f>
        <v>Chuck Magee</v>
      </c>
      <c r="W7928" s="19" t="str">
        <f>IFERROR(VLOOKUP(Таблица1[[#This Row],[Order ID]],Таблица4[],2,FALSE),"")</f>
        <v/>
      </c>
      <c r="X7928" s="19">
        <f>NOT(IFERROR(VLOOKUP(Таблица1[[#This Row],[Order ID]],Таблица4[],2,FALSE),0))*1</f>
        <v>1</v>
      </c>
      <c r="Y7928" s="19">
        <f>IF(SUMPRODUCT(($F$2:$F7928=F7928)*1)&gt;1,0,1)</f>
        <v>0</v>
      </c>
    </row>
    <row r="7929" spans="1:25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9" t="str">
        <f>VLOOKUP(Таблица1[[#This Row],[Region]],Таблица5[],2,FALSE)</f>
        <v>Chuck Magee</v>
      </c>
      <c r="W7929" s="19" t="str">
        <f>IFERROR(VLOOKUP(Таблица1[[#This Row],[Order ID]],Таблица4[],2,FALSE),"")</f>
        <v/>
      </c>
      <c r="X7929" s="19">
        <f>NOT(IFERROR(VLOOKUP(Таблица1[[#This Row],[Order ID]],Таблица4[],2,FALSE),0))*1</f>
        <v>1</v>
      </c>
      <c r="Y7929" s="19">
        <f>IF(SUMPRODUCT(($F$2:$F7929=F7929)*1)&gt;1,0,1)</f>
        <v>0</v>
      </c>
    </row>
    <row r="7930" spans="1:25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9" t="str">
        <f>VLOOKUP(Таблица1[[#This Row],[Region]],Таблица5[],2,FALSE)</f>
        <v>Chuck Magee</v>
      </c>
      <c r="W7930" s="19" t="str">
        <f>IFERROR(VLOOKUP(Таблица1[[#This Row],[Order ID]],Таблица4[],2,FALSE),"")</f>
        <v/>
      </c>
      <c r="X7930" s="19">
        <f>NOT(IFERROR(VLOOKUP(Таблица1[[#This Row],[Order ID]],Таблица4[],2,FALSE),0))*1</f>
        <v>1</v>
      </c>
      <c r="Y7930" s="19">
        <f>IF(SUMPRODUCT(($F$2:$F7930=F7930)*1)&gt;1,0,1)</f>
        <v>0</v>
      </c>
    </row>
    <row r="7931" spans="1:25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9" t="str">
        <f>VLOOKUP(Таблица1[[#This Row],[Region]],Таблица5[],2,FALSE)</f>
        <v>Kelly Williams</v>
      </c>
      <c r="W7931" s="19" t="str">
        <f>IFERROR(VLOOKUP(Таблица1[[#This Row],[Order ID]],Таблица4[],2,FALSE),"")</f>
        <v/>
      </c>
      <c r="X7931" s="19">
        <f>NOT(IFERROR(VLOOKUP(Таблица1[[#This Row],[Order ID]],Таблица4[],2,FALSE),0))*1</f>
        <v>1</v>
      </c>
      <c r="Y7931" s="19">
        <f>IF(SUMPRODUCT(($F$2:$F7931=F7931)*1)&gt;1,0,1)</f>
        <v>0</v>
      </c>
    </row>
    <row r="7932" spans="1:25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9" t="str">
        <f>VLOOKUP(Таблица1[[#This Row],[Region]],Таблица5[],2,FALSE)</f>
        <v>Chuck Magee</v>
      </c>
      <c r="W7932" s="19" t="str">
        <f>IFERROR(VLOOKUP(Таблица1[[#This Row],[Order ID]],Таблица4[],2,FALSE),"")</f>
        <v/>
      </c>
      <c r="X7932" s="19">
        <f>NOT(IFERROR(VLOOKUP(Таблица1[[#This Row],[Order ID]],Таблица4[],2,FALSE),0))*1</f>
        <v>1</v>
      </c>
      <c r="Y7932" s="19">
        <f>IF(SUMPRODUCT(($F$2:$F7932=F7932)*1)&gt;1,0,1)</f>
        <v>0</v>
      </c>
    </row>
    <row r="7933" spans="1:25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9" t="str">
        <f>VLOOKUP(Таблица1[[#This Row],[Region]],Таблица5[],2,FALSE)</f>
        <v>Anna Andreadi</v>
      </c>
      <c r="W7933" s="19" t="str">
        <f>IFERROR(VLOOKUP(Таблица1[[#This Row],[Order ID]],Таблица4[],2,FALSE),"")</f>
        <v/>
      </c>
      <c r="X7933" s="19">
        <f>NOT(IFERROR(VLOOKUP(Таблица1[[#This Row],[Order ID]],Таблица4[],2,FALSE),0))*1</f>
        <v>1</v>
      </c>
      <c r="Y7933" s="19">
        <f>IF(SUMPRODUCT(($F$2:$F7933=F7933)*1)&gt;1,0,1)</f>
        <v>0</v>
      </c>
    </row>
    <row r="7934" spans="1:25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9" t="str">
        <f>VLOOKUP(Таблица1[[#This Row],[Region]],Таблица5[],2,FALSE)</f>
        <v>Anna Andreadi</v>
      </c>
      <c r="W7934" s="19" t="str">
        <f>IFERROR(VLOOKUP(Таблица1[[#This Row],[Order ID]],Таблица4[],2,FALSE),"")</f>
        <v/>
      </c>
      <c r="X7934" s="19">
        <f>NOT(IFERROR(VLOOKUP(Таблица1[[#This Row],[Order ID]],Таблица4[],2,FALSE),0))*1</f>
        <v>1</v>
      </c>
      <c r="Y7934" s="19">
        <f>IF(SUMPRODUCT(($F$2:$F7934=F7934)*1)&gt;1,0,1)</f>
        <v>0</v>
      </c>
    </row>
    <row r="7935" spans="1:25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9" t="str">
        <f>VLOOKUP(Таблица1[[#This Row],[Region]],Таблица5[],2,FALSE)</f>
        <v>Anna Andreadi</v>
      </c>
      <c r="W7935" s="19">
        <f>IFERROR(VLOOKUP(Таблица1[[#This Row],[Order ID]],Таблица4[],2,FALSE),"")</f>
        <v>1</v>
      </c>
      <c r="X7935" s="19">
        <f>NOT(IFERROR(VLOOKUP(Таблица1[[#This Row],[Order ID]],Таблица4[],2,FALSE),0))*1</f>
        <v>0</v>
      </c>
      <c r="Y7935" s="19">
        <f>IF(SUMPRODUCT(($F$2:$F7935=F7935)*1)&gt;1,0,1)</f>
        <v>0</v>
      </c>
    </row>
    <row r="7936" spans="1:25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9" t="str">
        <f>VLOOKUP(Таблица1[[#This Row],[Region]],Таблица5[],2,FALSE)</f>
        <v>Anna Andreadi</v>
      </c>
      <c r="W7936" s="19">
        <f>IFERROR(VLOOKUP(Таблица1[[#This Row],[Order ID]],Таблица4[],2,FALSE),"")</f>
        <v>1</v>
      </c>
      <c r="X7936" s="19">
        <f>NOT(IFERROR(VLOOKUP(Таблица1[[#This Row],[Order ID]],Таблица4[],2,FALSE),0))*1</f>
        <v>0</v>
      </c>
      <c r="Y7936" s="19">
        <f>IF(SUMPRODUCT(($F$2:$F7936=F7936)*1)&gt;1,0,1)</f>
        <v>0</v>
      </c>
    </row>
    <row r="7937" spans="1:25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9" t="str">
        <f>VLOOKUP(Таблица1[[#This Row],[Region]],Таблица5[],2,FALSE)</f>
        <v>Anna Andreadi</v>
      </c>
      <c r="W7937" s="19">
        <f>IFERROR(VLOOKUP(Таблица1[[#This Row],[Order ID]],Таблица4[],2,FALSE),"")</f>
        <v>1</v>
      </c>
      <c r="X7937" s="19">
        <f>NOT(IFERROR(VLOOKUP(Таблица1[[#This Row],[Order ID]],Таблица4[],2,FALSE),0))*1</f>
        <v>0</v>
      </c>
      <c r="Y7937" s="19">
        <f>IF(SUMPRODUCT(($F$2:$F7937=F7937)*1)&gt;1,0,1)</f>
        <v>0</v>
      </c>
    </row>
    <row r="7938" spans="1:25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9" t="str">
        <f>VLOOKUP(Таблица1[[#This Row],[Region]],Таблица5[],2,FALSE)</f>
        <v>Anna Andreadi</v>
      </c>
      <c r="W7938" s="19">
        <f>IFERROR(VLOOKUP(Таблица1[[#This Row],[Order ID]],Таблица4[],2,FALSE),"")</f>
        <v>1</v>
      </c>
      <c r="X7938" s="19">
        <f>NOT(IFERROR(VLOOKUP(Таблица1[[#This Row],[Order ID]],Таблица4[],2,FALSE),0))*1</f>
        <v>0</v>
      </c>
      <c r="Y7938" s="19">
        <f>IF(SUMPRODUCT(($F$2:$F7938=F7938)*1)&gt;1,0,1)</f>
        <v>0</v>
      </c>
    </row>
    <row r="7939" spans="1:25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9" t="str">
        <f>VLOOKUP(Таблица1[[#This Row],[Region]],Таблица5[],2,FALSE)</f>
        <v>Anna Andreadi</v>
      </c>
      <c r="W7939" s="19">
        <f>IFERROR(VLOOKUP(Таблица1[[#This Row],[Order ID]],Таблица4[],2,FALSE),"")</f>
        <v>1</v>
      </c>
      <c r="X7939" s="19">
        <f>NOT(IFERROR(VLOOKUP(Таблица1[[#This Row],[Order ID]],Таблица4[],2,FALSE),0))*1</f>
        <v>0</v>
      </c>
      <c r="Y7939" s="19">
        <f>IF(SUMPRODUCT(($F$2:$F7939=F7939)*1)&gt;1,0,1)</f>
        <v>0</v>
      </c>
    </row>
    <row r="7940" spans="1:25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9" t="str">
        <f>VLOOKUP(Таблица1[[#This Row],[Region]],Таблица5[],2,FALSE)</f>
        <v>Anna Andreadi</v>
      </c>
      <c r="W7940" s="19">
        <f>IFERROR(VLOOKUP(Таблица1[[#This Row],[Order ID]],Таблица4[],2,FALSE),"")</f>
        <v>1</v>
      </c>
      <c r="X7940" s="19">
        <f>NOT(IFERROR(VLOOKUP(Таблица1[[#This Row],[Order ID]],Таблица4[],2,FALSE),0))*1</f>
        <v>0</v>
      </c>
      <c r="Y7940" s="19">
        <f>IF(SUMPRODUCT(($F$2:$F7940=F7940)*1)&gt;1,0,1)</f>
        <v>0</v>
      </c>
    </row>
    <row r="7941" spans="1:25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9" t="str">
        <f>VLOOKUP(Таблица1[[#This Row],[Region]],Таблица5[],2,FALSE)</f>
        <v>Anna Andreadi</v>
      </c>
      <c r="W7941" s="19">
        <f>IFERROR(VLOOKUP(Таблица1[[#This Row],[Order ID]],Таблица4[],2,FALSE),"")</f>
        <v>1</v>
      </c>
      <c r="X7941" s="19">
        <f>NOT(IFERROR(VLOOKUP(Таблица1[[#This Row],[Order ID]],Таблица4[],2,FALSE),0))*1</f>
        <v>0</v>
      </c>
      <c r="Y7941" s="19">
        <f>IF(SUMPRODUCT(($F$2:$F7941=F7941)*1)&gt;1,0,1)</f>
        <v>0</v>
      </c>
    </row>
    <row r="7942" spans="1:25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9" t="str">
        <f>VLOOKUP(Таблица1[[#This Row],[Region]],Таблица5[],2,FALSE)</f>
        <v>Anna Andreadi</v>
      </c>
      <c r="W7942" s="19" t="str">
        <f>IFERROR(VLOOKUP(Таблица1[[#This Row],[Order ID]],Таблица4[],2,FALSE),"")</f>
        <v/>
      </c>
      <c r="X7942" s="19">
        <f>NOT(IFERROR(VLOOKUP(Таблица1[[#This Row],[Order ID]],Таблица4[],2,FALSE),0))*1</f>
        <v>1</v>
      </c>
      <c r="Y7942" s="19">
        <f>IF(SUMPRODUCT(($F$2:$F7942=F7942)*1)&gt;1,0,1)</f>
        <v>0</v>
      </c>
    </row>
    <row r="7943" spans="1:25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9" t="str">
        <f>VLOOKUP(Таблица1[[#This Row],[Region]],Таблица5[],2,FALSE)</f>
        <v>Anna Andreadi</v>
      </c>
      <c r="W7943" s="19" t="str">
        <f>IFERROR(VLOOKUP(Таблица1[[#This Row],[Order ID]],Таблица4[],2,FALSE),"")</f>
        <v/>
      </c>
      <c r="X7943" s="19">
        <f>NOT(IFERROR(VLOOKUP(Таблица1[[#This Row],[Order ID]],Таблица4[],2,FALSE),0))*1</f>
        <v>1</v>
      </c>
      <c r="Y7943" s="19">
        <f>IF(SUMPRODUCT(($F$2:$F7943=F7943)*1)&gt;1,0,1)</f>
        <v>0</v>
      </c>
    </row>
    <row r="7944" spans="1:25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9" t="str">
        <f>VLOOKUP(Таблица1[[#This Row],[Region]],Таблица5[],2,FALSE)</f>
        <v>Kelly Williams</v>
      </c>
      <c r="W7944" s="19">
        <f>IFERROR(VLOOKUP(Таблица1[[#This Row],[Order ID]],Таблица4[],2,FALSE),"")</f>
        <v>1</v>
      </c>
      <c r="X7944" s="19">
        <f>NOT(IFERROR(VLOOKUP(Таблица1[[#This Row],[Order ID]],Таблица4[],2,FALSE),0))*1</f>
        <v>0</v>
      </c>
      <c r="Y7944" s="19">
        <f>IF(SUMPRODUCT(($F$2:$F7944=F7944)*1)&gt;1,0,1)</f>
        <v>0</v>
      </c>
    </row>
    <row r="7945" spans="1:25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9" t="str">
        <f>VLOOKUP(Таблица1[[#This Row],[Region]],Таблица5[],2,FALSE)</f>
        <v>Kelly Williams</v>
      </c>
      <c r="W7945" s="19">
        <f>IFERROR(VLOOKUP(Таблица1[[#This Row],[Order ID]],Таблица4[],2,FALSE),"")</f>
        <v>1</v>
      </c>
      <c r="X7945" s="19">
        <f>NOT(IFERROR(VLOOKUP(Таблица1[[#This Row],[Order ID]],Таблица4[],2,FALSE),0))*1</f>
        <v>0</v>
      </c>
      <c r="Y7945" s="19">
        <f>IF(SUMPRODUCT(($F$2:$F7945=F7945)*1)&gt;1,0,1)</f>
        <v>0</v>
      </c>
    </row>
    <row r="7946" spans="1:25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9" t="str">
        <f>VLOOKUP(Таблица1[[#This Row],[Region]],Таблица5[],2,FALSE)</f>
        <v>Kelly Williams</v>
      </c>
      <c r="W7946" s="19">
        <f>IFERROR(VLOOKUP(Таблица1[[#This Row],[Order ID]],Таблица4[],2,FALSE),"")</f>
        <v>1</v>
      </c>
      <c r="X7946" s="19">
        <f>NOT(IFERROR(VLOOKUP(Таблица1[[#This Row],[Order ID]],Таблица4[],2,FALSE),0))*1</f>
        <v>0</v>
      </c>
      <c r="Y7946" s="19">
        <f>IF(SUMPRODUCT(($F$2:$F7946=F7946)*1)&gt;1,0,1)</f>
        <v>0</v>
      </c>
    </row>
    <row r="7947" spans="1:25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9" t="str">
        <f>VLOOKUP(Таблица1[[#This Row],[Region]],Таблица5[],2,FALSE)</f>
        <v>Kelly Williams</v>
      </c>
      <c r="W7947" s="19">
        <f>IFERROR(VLOOKUP(Таблица1[[#This Row],[Order ID]],Таблица4[],2,FALSE),"")</f>
        <v>1</v>
      </c>
      <c r="X7947" s="19">
        <f>NOT(IFERROR(VLOOKUP(Таблица1[[#This Row],[Order ID]],Таблица4[],2,FALSE),0))*1</f>
        <v>0</v>
      </c>
      <c r="Y7947" s="19">
        <f>IF(SUMPRODUCT(($F$2:$F7947=F7947)*1)&gt;1,0,1)</f>
        <v>0</v>
      </c>
    </row>
    <row r="7948" spans="1:25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9" t="str">
        <f>VLOOKUP(Таблица1[[#This Row],[Region]],Таблица5[],2,FALSE)</f>
        <v>Kelly Williams</v>
      </c>
      <c r="W7948" s="19">
        <f>IFERROR(VLOOKUP(Таблица1[[#This Row],[Order ID]],Таблица4[],2,FALSE),"")</f>
        <v>1</v>
      </c>
      <c r="X7948" s="19">
        <f>NOT(IFERROR(VLOOKUP(Таблица1[[#This Row],[Order ID]],Таблица4[],2,FALSE),0))*1</f>
        <v>0</v>
      </c>
      <c r="Y7948" s="19">
        <f>IF(SUMPRODUCT(($F$2:$F7948=F7948)*1)&gt;1,0,1)</f>
        <v>0</v>
      </c>
    </row>
    <row r="7949" spans="1:25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9" t="str">
        <f>VLOOKUP(Таблица1[[#This Row],[Region]],Таблица5[],2,FALSE)</f>
        <v>Kelly Williams</v>
      </c>
      <c r="W7949" s="19" t="str">
        <f>IFERROR(VLOOKUP(Таблица1[[#This Row],[Order ID]],Таблица4[],2,FALSE),"")</f>
        <v/>
      </c>
      <c r="X7949" s="19">
        <f>NOT(IFERROR(VLOOKUP(Таблица1[[#This Row],[Order ID]],Таблица4[],2,FALSE),0))*1</f>
        <v>1</v>
      </c>
      <c r="Y7949" s="19">
        <f>IF(SUMPRODUCT(($F$2:$F7949=F7949)*1)&gt;1,0,1)</f>
        <v>0</v>
      </c>
    </row>
    <row r="7950" spans="1:25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9" t="str">
        <f>VLOOKUP(Таблица1[[#This Row],[Region]],Таблица5[],2,FALSE)</f>
        <v>Kelly Williams</v>
      </c>
      <c r="W7950" s="19" t="str">
        <f>IFERROR(VLOOKUP(Таблица1[[#This Row],[Order ID]],Таблица4[],2,FALSE),"")</f>
        <v/>
      </c>
      <c r="X7950" s="19">
        <f>NOT(IFERROR(VLOOKUP(Таблица1[[#This Row],[Order ID]],Таблица4[],2,FALSE),0))*1</f>
        <v>1</v>
      </c>
      <c r="Y7950" s="19">
        <f>IF(SUMPRODUCT(($F$2:$F7950=F7950)*1)&gt;1,0,1)</f>
        <v>0</v>
      </c>
    </row>
    <row r="7951" spans="1:25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9" t="str">
        <f>VLOOKUP(Таблица1[[#This Row],[Region]],Таблица5[],2,FALSE)</f>
        <v>Kelly Williams</v>
      </c>
      <c r="W7951" s="19" t="str">
        <f>IFERROR(VLOOKUP(Таблица1[[#This Row],[Order ID]],Таблица4[],2,FALSE),"")</f>
        <v/>
      </c>
      <c r="X7951" s="19">
        <f>NOT(IFERROR(VLOOKUP(Таблица1[[#This Row],[Order ID]],Таблица4[],2,FALSE),0))*1</f>
        <v>1</v>
      </c>
      <c r="Y7951" s="19">
        <f>IF(SUMPRODUCT(($F$2:$F7951=F7951)*1)&gt;1,0,1)</f>
        <v>0</v>
      </c>
    </row>
    <row r="7952" spans="1:25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9" t="str">
        <f>VLOOKUP(Таблица1[[#This Row],[Region]],Таблица5[],2,FALSE)</f>
        <v>Kelly Williams</v>
      </c>
      <c r="W7952" s="19" t="str">
        <f>IFERROR(VLOOKUP(Таблица1[[#This Row],[Order ID]],Таблица4[],2,FALSE),"")</f>
        <v/>
      </c>
      <c r="X7952" s="19">
        <f>NOT(IFERROR(VLOOKUP(Таблица1[[#This Row],[Order ID]],Таблица4[],2,FALSE),0))*1</f>
        <v>1</v>
      </c>
      <c r="Y7952" s="19">
        <f>IF(SUMPRODUCT(($F$2:$F7952=F7952)*1)&gt;1,0,1)</f>
        <v>0</v>
      </c>
    </row>
    <row r="7953" spans="1:25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9" t="str">
        <f>VLOOKUP(Таблица1[[#This Row],[Region]],Таблица5[],2,FALSE)</f>
        <v>Chuck Magee</v>
      </c>
      <c r="W7953" s="19" t="str">
        <f>IFERROR(VLOOKUP(Таблица1[[#This Row],[Order ID]],Таблица4[],2,FALSE),"")</f>
        <v/>
      </c>
      <c r="X7953" s="19">
        <f>NOT(IFERROR(VLOOKUP(Таблица1[[#This Row],[Order ID]],Таблица4[],2,FALSE),0))*1</f>
        <v>1</v>
      </c>
      <c r="Y7953" s="19">
        <f>IF(SUMPRODUCT(($F$2:$F7953=F7953)*1)&gt;1,0,1)</f>
        <v>0</v>
      </c>
    </row>
    <row r="7954" spans="1:25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9" t="str">
        <f>VLOOKUP(Таблица1[[#This Row],[Region]],Таблица5[],2,FALSE)</f>
        <v>Chuck Magee</v>
      </c>
      <c r="W7954" s="19" t="str">
        <f>IFERROR(VLOOKUP(Таблица1[[#This Row],[Order ID]],Таблица4[],2,FALSE),"")</f>
        <v/>
      </c>
      <c r="X7954" s="19">
        <f>NOT(IFERROR(VLOOKUP(Таблица1[[#This Row],[Order ID]],Таблица4[],2,FALSE),0))*1</f>
        <v>1</v>
      </c>
      <c r="Y7954" s="19">
        <f>IF(SUMPRODUCT(($F$2:$F7954=F7954)*1)&gt;1,0,1)</f>
        <v>0</v>
      </c>
    </row>
    <row r="7955" spans="1:25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9" t="str">
        <f>VLOOKUP(Таблица1[[#This Row],[Region]],Таблица5[],2,FALSE)</f>
        <v>Chuck Magee</v>
      </c>
      <c r="W7955" s="19" t="str">
        <f>IFERROR(VLOOKUP(Таблица1[[#This Row],[Order ID]],Таблица4[],2,FALSE),"")</f>
        <v/>
      </c>
      <c r="X7955" s="19">
        <f>NOT(IFERROR(VLOOKUP(Таблица1[[#This Row],[Order ID]],Таблица4[],2,FALSE),0))*1</f>
        <v>1</v>
      </c>
      <c r="Y7955" s="19">
        <f>IF(SUMPRODUCT(($F$2:$F7955=F7955)*1)&gt;1,0,1)</f>
        <v>0</v>
      </c>
    </row>
    <row r="7956" spans="1:25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9" t="str">
        <f>VLOOKUP(Таблица1[[#This Row],[Region]],Таблица5[],2,FALSE)</f>
        <v>Chuck Magee</v>
      </c>
      <c r="W7956" s="19" t="str">
        <f>IFERROR(VLOOKUP(Таблица1[[#This Row],[Order ID]],Таблица4[],2,FALSE),"")</f>
        <v/>
      </c>
      <c r="X7956" s="19">
        <f>NOT(IFERROR(VLOOKUP(Таблица1[[#This Row],[Order ID]],Таблица4[],2,FALSE),0))*1</f>
        <v>1</v>
      </c>
      <c r="Y7956" s="19">
        <f>IF(SUMPRODUCT(($F$2:$F7956=F7956)*1)&gt;1,0,1)</f>
        <v>0</v>
      </c>
    </row>
    <row r="7957" spans="1:25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9" t="str">
        <f>VLOOKUP(Таблица1[[#This Row],[Region]],Таблица5[],2,FALSE)</f>
        <v>Anna Andreadi</v>
      </c>
      <c r="W7957" s="19">
        <f>IFERROR(VLOOKUP(Таблица1[[#This Row],[Order ID]],Таблица4[],2,FALSE),"")</f>
        <v>1</v>
      </c>
      <c r="X7957" s="19">
        <f>NOT(IFERROR(VLOOKUP(Таблица1[[#This Row],[Order ID]],Таблица4[],2,FALSE),0))*1</f>
        <v>0</v>
      </c>
      <c r="Y7957" s="19">
        <f>IF(SUMPRODUCT(($F$2:$F7957=F7957)*1)&gt;1,0,1)</f>
        <v>0</v>
      </c>
    </row>
    <row r="7958" spans="1:25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9" t="str">
        <f>VLOOKUP(Таблица1[[#This Row],[Region]],Таблица5[],2,FALSE)</f>
        <v>Anna Andreadi</v>
      </c>
      <c r="W7958" s="19">
        <f>IFERROR(VLOOKUP(Таблица1[[#This Row],[Order ID]],Таблица4[],2,FALSE),"")</f>
        <v>1</v>
      </c>
      <c r="X7958" s="19">
        <f>NOT(IFERROR(VLOOKUP(Таблица1[[#This Row],[Order ID]],Таблица4[],2,FALSE),0))*1</f>
        <v>0</v>
      </c>
      <c r="Y7958" s="19">
        <f>IF(SUMPRODUCT(($F$2:$F7958=F7958)*1)&gt;1,0,1)</f>
        <v>0</v>
      </c>
    </row>
    <row r="7959" spans="1:25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9" t="str">
        <f>VLOOKUP(Таблица1[[#This Row],[Region]],Таблица5[],2,FALSE)</f>
        <v>Anna Andreadi</v>
      </c>
      <c r="W7959" s="19">
        <f>IFERROR(VLOOKUP(Таблица1[[#This Row],[Order ID]],Таблица4[],2,FALSE),"")</f>
        <v>1</v>
      </c>
      <c r="X7959" s="19">
        <f>NOT(IFERROR(VLOOKUP(Таблица1[[#This Row],[Order ID]],Таблица4[],2,FALSE),0))*1</f>
        <v>0</v>
      </c>
      <c r="Y7959" s="19">
        <f>IF(SUMPRODUCT(($F$2:$F7959=F7959)*1)&gt;1,0,1)</f>
        <v>0</v>
      </c>
    </row>
    <row r="7960" spans="1:25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9" t="str">
        <f>VLOOKUP(Таблица1[[#This Row],[Region]],Таблица5[],2,FALSE)</f>
        <v>Anna Andreadi</v>
      </c>
      <c r="W7960" s="19">
        <f>IFERROR(VLOOKUP(Таблица1[[#This Row],[Order ID]],Таблица4[],2,FALSE),"")</f>
        <v>1</v>
      </c>
      <c r="X7960" s="19">
        <f>NOT(IFERROR(VLOOKUP(Таблица1[[#This Row],[Order ID]],Таблица4[],2,FALSE),0))*1</f>
        <v>0</v>
      </c>
      <c r="Y7960" s="19">
        <f>IF(SUMPRODUCT(($F$2:$F7960=F7960)*1)&gt;1,0,1)</f>
        <v>0</v>
      </c>
    </row>
    <row r="7961" spans="1:25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9" t="str">
        <f>VLOOKUP(Таблица1[[#This Row],[Region]],Таблица5[],2,FALSE)</f>
        <v>Anna Andreadi</v>
      </c>
      <c r="W7961" s="19">
        <f>IFERROR(VLOOKUP(Таблица1[[#This Row],[Order ID]],Таблица4[],2,FALSE),"")</f>
        <v>1</v>
      </c>
      <c r="X7961" s="19">
        <f>NOT(IFERROR(VLOOKUP(Таблица1[[#This Row],[Order ID]],Таблица4[],2,FALSE),0))*1</f>
        <v>0</v>
      </c>
      <c r="Y7961" s="19">
        <f>IF(SUMPRODUCT(($F$2:$F7961=F7961)*1)&gt;1,0,1)</f>
        <v>0</v>
      </c>
    </row>
    <row r="7962" spans="1:25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9" t="str">
        <f>VLOOKUP(Таблица1[[#This Row],[Region]],Таблица5[],2,FALSE)</f>
        <v>Anna Andreadi</v>
      </c>
      <c r="W7962" s="19">
        <f>IFERROR(VLOOKUP(Таблица1[[#This Row],[Order ID]],Таблица4[],2,FALSE),"")</f>
        <v>1</v>
      </c>
      <c r="X7962" s="19">
        <f>NOT(IFERROR(VLOOKUP(Таблица1[[#This Row],[Order ID]],Таблица4[],2,FALSE),0))*1</f>
        <v>0</v>
      </c>
      <c r="Y7962" s="19">
        <f>IF(SUMPRODUCT(($F$2:$F7962=F7962)*1)&gt;1,0,1)</f>
        <v>0</v>
      </c>
    </row>
    <row r="7963" spans="1:25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9" t="str">
        <f>VLOOKUP(Таблица1[[#This Row],[Region]],Таблица5[],2,FALSE)</f>
        <v>Cassandra Brandow</v>
      </c>
      <c r="W7963" s="19" t="str">
        <f>IFERROR(VLOOKUP(Таблица1[[#This Row],[Order ID]],Таблица4[],2,FALSE),"")</f>
        <v/>
      </c>
      <c r="X7963" s="19">
        <f>NOT(IFERROR(VLOOKUP(Таблица1[[#This Row],[Order ID]],Таблица4[],2,FALSE),0))*1</f>
        <v>1</v>
      </c>
      <c r="Y7963" s="19">
        <f>IF(SUMPRODUCT(($F$2:$F7963=F7963)*1)&gt;1,0,1)</f>
        <v>0</v>
      </c>
    </row>
    <row r="7964" spans="1:25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9" t="str">
        <f>VLOOKUP(Таблица1[[#This Row],[Region]],Таблица5[],2,FALSE)</f>
        <v>Cassandra Brandow</v>
      </c>
      <c r="W7964" s="19" t="str">
        <f>IFERROR(VLOOKUP(Таблица1[[#This Row],[Order ID]],Таблица4[],2,FALSE),"")</f>
        <v/>
      </c>
      <c r="X7964" s="19">
        <f>NOT(IFERROR(VLOOKUP(Таблица1[[#This Row],[Order ID]],Таблица4[],2,FALSE),0))*1</f>
        <v>1</v>
      </c>
      <c r="Y7964" s="19">
        <f>IF(SUMPRODUCT(($F$2:$F7964=F7964)*1)&gt;1,0,1)</f>
        <v>0</v>
      </c>
    </row>
    <row r="7965" spans="1:25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9" t="str">
        <f>VLOOKUP(Таблица1[[#This Row],[Region]],Таблица5[],2,FALSE)</f>
        <v>Cassandra Brandow</v>
      </c>
      <c r="W7965" s="19" t="str">
        <f>IFERROR(VLOOKUP(Таблица1[[#This Row],[Order ID]],Таблица4[],2,FALSE),"")</f>
        <v/>
      </c>
      <c r="X7965" s="19">
        <f>NOT(IFERROR(VLOOKUP(Таблица1[[#This Row],[Order ID]],Таблица4[],2,FALSE),0))*1</f>
        <v>1</v>
      </c>
      <c r="Y7965" s="19">
        <f>IF(SUMPRODUCT(($F$2:$F7965=F7965)*1)&gt;1,0,1)</f>
        <v>0</v>
      </c>
    </row>
    <row r="7966" spans="1:25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9" t="str">
        <f>VLOOKUP(Таблица1[[#This Row],[Region]],Таблица5[],2,FALSE)</f>
        <v>Cassandra Brandow</v>
      </c>
      <c r="W7966" s="19" t="str">
        <f>IFERROR(VLOOKUP(Таблица1[[#This Row],[Order ID]],Таблица4[],2,FALSE),"")</f>
        <v/>
      </c>
      <c r="X7966" s="19">
        <f>NOT(IFERROR(VLOOKUP(Таблица1[[#This Row],[Order ID]],Таблица4[],2,FALSE),0))*1</f>
        <v>1</v>
      </c>
      <c r="Y7966" s="19">
        <f>IF(SUMPRODUCT(($F$2:$F7966=F7966)*1)&gt;1,0,1)</f>
        <v>0</v>
      </c>
    </row>
    <row r="7967" spans="1:25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9" t="str">
        <f>VLOOKUP(Таблица1[[#This Row],[Region]],Таблица5[],2,FALSE)</f>
        <v>Cassandra Brandow</v>
      </c>
      <c r="W7967" s="19" t="str">
        <f>IFERROR(VLOOKUP(Таблица1[[#This Row],[Order ID]],Таблица4[],2,FALSE),"")</f>
        <v/>
      </c>
      <c r="X7967" s="19">
        <f>NOT(IFERROR(VLOOKUP(Таблица1[[#This Row],[Order ID]],Таблица4[],2,FALSE),0))*1</f>
        <v>1</v>
      </c>
      <c r="Y7967" s="19">
        <f>IF(SUMPRODUCT(($F$2:$F7967=F7967)*1)&gt;1,0,1)</f>
        <v>0</v>
      </c>
    </row>
    <row r="7968" spans="1:25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9" t="str">
        <f>VLOOKUP(Таблица1[[#This Row],[Region]],Таблица5[],2,FALSE)</f>
        <v>Anna Andreadi</v>
      </c>
      <c r="W7968" s="19" t="str">
        <f>IFERROR(VLOOKUP(Таблица1[[#This Row],[Order ID]],Таблица4[],2,FALSE),"")</f>
        <v/>
      </c>
      <c r="X7968" s="19">
        <f>NOT(IFERROR(VLOOKUP(Таблица1[[#This Row],[Order ID]],Таблица4[],2,FALSE),0))*1</f>
        <v>1</v>
      </c>
      <c r="Y7968" s="19">
        <f>IF(SUMPRODUCT(($F$2:$F7968=F7968)*1)&gt;1,0,1)</f>
        <v>0</v>
      </c>
    </row>
    <row r="7969" spans="1:25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9" t="str">
        <f>VLOOKUP(Таблица1[[#This Row],[Region]],Таблица5[],2,FALSE)</f>
        <v>Anna Andreadi</v>
      </c>
      <c r="W7969" s="19" t="str">
        <f>IFERROR(VLOOKUP(Таблица1[[#This Row],[Order ID]],Таблица4[],2,FALSE),"")</f>
        <v/>
      </c>
      <c r="X7969" s="19">
        <f>NOT(IFERROR(VLOOKUP(Таблица1[[#This Row],[Order ID]],Таблица4[],2,FALSE),0))*1</f>
        <v>1</v>
      </c>
      <c r="Y7969" s="19">
        <f>IF(SUMPRODUCT(($F$2:$F7969=F7969)*1)&gt;1,0,1)</f>
        <v>0</v>
      </c>
    </row>
    <row r="7970" spans="1:25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9" t="str">
        <f>VLOOKUP(Таблица1[[#This Row],[Region]],Таблица5[],2,FALSE)</f>
        <v>Anna Andreadi</v>
      </c>
      <c r="W7970" s="19" t="str">
        <f>IFERROR(VLOOKUP(Таблица1[[#This Row],[Order ID]],Таблица4[],2,FALSE),"")</f>
        <v/>
      </c>
      <c r="X7970" s="19">
        <f>NOT(IFERROR(VLOOKUP(Таблица1[[#This Row],[Order ID]],Таблица4[],2,FALSE),0))*1</f>
        <v>1</v>
      </c>
      <c r="Y7970" s="19">
        <f>IF(SUMPRODUCT(($F$2:$F7970=F7970)*1)&gt;1,0,1)</f>
        <v>0</v>
      </c>
    </row>
    <row r="7971" spans="1:25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9" t="str">
        <f>VLOOKUP(Таблица1[[#This Row],[Region]],Таблица5[],2,FALSE)</f>
        <v>Anna Andreadi</v>
      </c>
      <c r="W7971" s="19" t="str">
        <f>IFERROR(VLOOKUP(Таблица1[[#This Row],[Order ID]],Таблица4[],2,FALSE),"")</f>
        <v/>
      </c>
      <c r="X7971" s="19">
        <f>NOT(IFERROR(VLOOKUP(Таблица1[[#This Row],[Order ID]],Таблица4[],2,FALSE),0))*1</f>
        <v>1</v>
      </c>
      <c r="Y7971" s="19">
        <f>IF(SUMPRODUCT(($F$2:$F7971=F7971)*1)&gt;1,0,1)</f>
        <v>0</v>
      </c>
    </row>
    <row r="7972" spans="1:25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9" t="str">
        <f>VLOOKUP(Таблица1[[#This Row],[Region]],Таблица5[],2,FALSE)</f>
        <v>Chuck Magee</v>
      </c>
      <c r="W7972" s="19" t="str">
        <f>IFERROR(VLOOKUP(Таблица1[[#This Row],[Order ID]],Таблица4[],2,FALSE),"")</f>
        <v/>
      </c>
      <c r="X7972" s="19">
        <f>NOT(IFERROR(VLOOKUP(Таблица1[[#This Row],[Order ID]],Таблица4[],2,FALSE),0))*1</f>
        <v>1</v>
      </c>
      <c r="Y7972" s="19">
        <f>IF(SUMPRODUCT(($F$2:$F7972=F7972)*1)&gt;1,0,1)</f>
        <v>0</v>
      </c>
    </row>
    <row r="7973" spans="1:25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9" t="str">
        <f>VLOOKUP(Таблица1[[#This Row],[Region]],Таблица5[],2,FALSE)</f>
        <v>Chuck Magee</v>
      </c>
      <c r="W7973" s="19" t="str">
        <f>IFERROR(VLOOKUP(Таблица1[[#This Row],[Order ID]],Таблица4[],2,FALSE),"")</f>
        <v/>
      </c>
      <c r="X7973" s="19">
        <f>NOT(IFERROR(VLOOKUP(Таблица1[[#This Row],[Order ID]],Таблица4[],2,FALSE),0))*1</f>
        <v>1</v>
      </c>
      <c r="Y7973" s="19">
        <f>IF(SUMPRODUCT(($F$2:$F7973=F7973)*1)&gt;1,0,1)</f>
        <v>0</v>
      </c>
    </row>
    <row r="7974" spans="1:25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9" t="str">
        <f>VLOOKUP(Таблица1[[#This Row],[Region]],Таблица5[],2,FALSE)</f>
        <v>Chuck Magee</v>
      </c>
      <c r="W7974" s="19" t="str">
        <f>IFERROR(VLOOKUP(Таблица1[[#This Row],[Order ID]],Таблица4[],2,FALSE),"")</f>
        <v/>
      </c>
      <c r="X7974" s="19">
        <f>NOT(IFERROR(VLOOKUP(Таблица1[[#This Row],[Order ID]],Таблица4[],2,FALSE),0))*1</f>
        <v>1</v>
      </c>
      <c r="Y7974" s="19">
        <f>IF(SUMPRODUCT(($F$2:$F7974=F7974)*1)&gt;1,0,1)</f>
        <v>0</v>
      </c>
    </row>
    <row r="7975" spans="1:25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9" t="str">
        <f>VLOOKUP(Таблица1[[#This Row],[Region]],Таблица5[],2,FALSE)</f>
        <v>Chuck Magee</v>
      </c>
      <c r="W7975" s="19" t="str">
        <f>IFERROR(VLOOKUP(Таблица1[[#This Row],[Order ID]],Таблица4[],2,FALSE),"")</f>
        <v/>
      </c>
      <c r="X7975" s="19">
        <f>NOT(IFERROR(VLOOKUP(Таблица1[[#This Row],[Order ID]],Таблица4[],2,FALSE),0))*1</f>
        <v>1</v>
      </c>
      <c r="Y7975" s="19">
        <f>IF(SUMPRODUCT(($F$2:$F7975=F7975)*1)&gt;1,0,1)</f>
        <v>0</v>
      </c>
    </row>
    <row r="7976" spans="1:25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9" t="str">
        <f>VLOOKUP(Таблица1[[#This Row],[Region]],Таблица5[],2,FALSE)</f>
        <v>Chuck Magee</v>
      </c>
      <c r="W7976" s="19" t="str">
        <f>IFERROR(VLOOKUP(Таблица1[[#This Row],[Order ID]],Таблица4[],2,FALSE),"")</f>
        <v/>
      </c>
      <c r="X7976" s="19">
        <f>NOT(IFERROR(VLOOKUP(Таблица1[[#This Row],[Order ID]],Таблица4[],2,FALSE),0))*1</f>
        <v>1</v>
      </c>
      <c r="Y7976" s="19">
        <f>IF(SUMPRODUCT(($F$2:$F7976=F7976)*1)&gt;1,0,1)</f>
        <v>0</v>
      </c>
    </row>
    <row r="7977" spans="1:25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9" t="str">
        <f>VLOOKUP(Таблица1[[#This Row],[Region]],Таблица5[],2,FALSE)</f>
        <v>Chuck Magee</v>
      </c>
      <c r="W7977" s="19" t="str">
        <f>IFERROR(VLOOKUP(Таблица1[[#This Row],[Order ID]],Таблица4[],2,FALSE),"")</f>
        <v/>
      </c>
      <c r="X7977" s="19">
        <f>NOT(IFERROR(VLOOKUP(Таблица1[[#This Row],[Order ID]],Таблица4[],2,FALSE),0))*1</f>
        <v>1</v>
      </c>
      <c r="Y7977" s="19">
        <f>IF(SUMPRODUCT(($F$2:$F7977=F7977)*1)&gt;1,0,1)</f>
        <v>0</v>
      </c>
    </row>
    <row r="7978" spans="1:25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9" t="str">
        <f>VLOOKUP(Таблица1[[#This Row],[Region]],Таблица5[],2,FALSE)</f>
        <v>Chuck Magee</v>
      </c>
      <c r="W7978" s="19" t="str">
        <f>IFERROR(VLOOKUP(Таблица1[[#This Row],[Order ID]],Таблица4[],2,FALSE),"")</f>
        <v/>
      </c>
      <c r="X7978" s="19">
        <f>NOT(IFERROR(VLOOKUP(Таблица1[[#This Row],[Order ID]],Таблица4[],2,FALSE),0))*1</f>
        <v>1</v>
      </c>
      <c r="Y7978" s="19">
        <f>IF(SUMPRODUCT(($F$2:$F7978=F7978)*1)&gt;1,0,1)</f>
        <v>0</v>
      </c>
    </row>
    <row r="7979" spans="1:25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9" t="str">
        <f>VLOOKUP(Таблица1[[#This Row],[Region]],Таблица5[],2,FALSE)</f>
        <v>Cassandra Brandow</v>
      </c>
      <c r="W7979" s="19" t="str">
        <f>IFERROR(VLOOKUP(Таблица1[[#This Row],[Order ID]],Таблица4[],2,FALSE),"")</f>
        <v/>
      </c>
      <c r="X7979" s="19">
        <f>NOT(IFERROR(VLOOKUP(Таблица1[[#This Row],[Order ID]],Таблица4[],2,FALSE),0))*1</f>
        <v>1</v>
      </c>
      <c r="Y7979" s="19">
        <f>IF(SUMPRODUCT(($F$2:$F7979=F7979)*1)&gt;1,0,1)</f>
        <v>0</v>
      </c>
    </row>
    <row r="7980" spans="1:25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9" t="str">
        <f>VLOOKUP(Таблица1[[#This Row],[Region]],Таблица5[],2,FALSE)</f>
        <v>Cassandra Brandow</v>
      </c>
      <c r="W7980" s="19" t="str">
        <f>IFERROR(VLOOKUP(Таблица1[[#This Row],[Order ID]],Таблица4[],2,FALSE),"")</f>
        <v/>
      </c>
      <c r="X7980" s="19">
        <f>NOT(IFERROR(VLOOKUP(Таблица1[[#This Row],[Order ID]],Таблица4[],2,FALSE),0))*1</f>
        <v>1</v>
      </c>
      <c r="Y7980" s="19">
        <f>IF(SUMPRODUCT(($F$2:$F7980=F7980)*1)&gt;1,0,1)</f>
        <v>0</v>
      </c>
    </row>
    <row r="7981" spans="1:25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9" t="str">
        <f>VLOOKUP(Таблица1[[#This Row],[Region]],Таблица5[],2,FALSE)</f>
        <v>Anna Andreadi</v>
      </c>
      <c r="W7981" s="19" t="str">
        <f>IFERROR(VLOOKUP(Таблица1[[#This Row],[Order ID]],Таблица4[],2,FALSE),"")</f>
        <v/>
      </c>
      <c r="X7981" s="19">
        <f>NOT(IFERROR(VLOOKUP(Таблица1[[#This Row],[Order ID]],Таблица4[],2,FALSE),0))*1</f>
        <v>1</v>
      </c>
      <c r="Y7981" s="19">
        <f>IF(SUMPRODUCT(($F$2:$F7981=F7981)*1)&gt;1,0,1)</f>
        <v>0</v>
      </c>
    </row>
    <row r="7982" spans="1:25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9" t="str">
        <f>VLOOKUP(Таблица1[[#This Row],[Region]],Таблица5[],2,FALSE)</f>
        <v>Kelly Williams</v>
      </c>
      <c r="W7982" s="19" t="str">
        <f>IFERROR(VLOOKUP(Таблица1[[#This Row],[Order ID]],Таблица4[],2,FALSE),"")</f>
        <v/>
      </c>
      <c r="X7982" s="19">
        <f>NOT(IFERROR(VLOOKUP(Таблица1[[#This Row],[Order ID]],Таблица4[],2,FALSE),0))*1</f>
        <v>1</v>
      </c>
      <c r="Y7982" s="19">
        <f>IF(SUMPRODUCT(($F$2:$F7982=F7982)*1)&gt;1,0,1)</f>
        <v>0</v>
      </c>
    </row>
    <row r="7983" spans="1:25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9" t="str">
        <f>VLOOKUP(Таблица1[[#This Row],[Region]],Таблица5[],2,FALSE)</f>
        <v>Chuck Magee</v>
      </c>
      <c r="W7983" s="19" t="str">
        <f>IFERROR(VLOOKUP(Таблица1[[#This Row],[Order ID]],Таблица4[],2,FALSE),"")</f>
        <v/>
      </c>
      <c r="X7983" s="19">
        <f>NOT(IFERROR(VLOOKUP(Таблица1[[#This Row],[Order ID]],Таблица4[],2,FALSE),0))*1</f>
        <v>1</v>
      </c>
      <c r="Y7983" s="19">
        <f>IF(SUMPRODUCT(($F$2:$F7983=F7983)*1)&gt;1,0,1)</f>
        <v>0</v>
      </c>
    </row>
    <row r="7984" spans="1:25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9" t="str">
        <f>VLOOKUP(Таблица1[[#This Row],[Region]],Таблица5[],2,FALSE)</f>
        <v>Chuck Magee</v>
      </c>
      <c r="W7984" s="19" t="str">
        <f>IFERROR(VLOOKUP(Таблица1[[#This Row],[Order ID]],Таблица4[],2,FALSE),"")</f>
        <v/>
      </c>
      <c r="X7984" s="19">
        <f>NOT(IFERROR(VLOOKUP(Таблица1[[#This Row],[Order ID]],Таблица4[],2,FALSE),0))*1</f>
        <v>1</v>
      </c>
      <c r="Y7984" s="19">
        <f>IF(SUMPRODUCT(($F$2:$F7984=F7984)*1)&gt;1,0,1)</f>
        <v>0</v>
      </c>
    </row>
    <row r="7985" spans="1:25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9" t="str">
        <f>VLOOKUP(Таблица1[[#This Row],[Region]],Таблица5[],2,FALSE)</f>
        <v>Kelly Williams</v>
      </c>
      <c r="W7985" s="19" t="str">
        <f>IFERROR(VLOOKUP(Таблица1[[#This Row],[Order ID]],Таблица4[],2,FALSE),"")</f>
        <v/>
      </c>
      <c r="X7985" s="19">
        <f>NOT(IFERROR(VLOOKUP(Таблица1[[#This Row],[Order ID]],Таблица4[],2,FALSE),0))*1</f>
        <v>1</v>
      </c>
      <c r="Y7985" s="19">
        <f>IF(SUMPRODUCT(($F$2:$F7985=F7985)*1)&gt;1,0,1)</f>
        <v>0</v>
      </c>
    </row>
    <row r="7986" spans="1:25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9" t="str">
        <f>VLOOKUP(Таблица1[[#This Row],[Region]],Таблица5[],2,FALSE)</f>
        <v>Kelly Williams</v>
      </c>
      <c r="W7986" s="19" t="str">
        <f>IFERROR(VLOOKUP(Таблица1[[#This Row],[Order ID]],Таблица4[],2,FALSE),"")</f>
        <v/>
      </c>
      <c r="X7986" s="19">
        <f>NOT(IFERROR(VLOOKUP(Таблица1[[#This Row],[Order ID]],Таблица4[],2,FALSE),0))*1</f>
        <v>1</v>
      </c>
      <c r="Y7986" s="19">
        <f>IF(SUMPRODUCT(($F$2:$F7986=F7986)*1)&gt;1,0,1)</f>
        <v>0</v>
      </c>
    </row>
    <row r="7987" spans="1:25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9" t="str">
        <f>VLOOKUP(Таблица1[[#This Row],[Region]],Таблица5[],2,FALSE)</f>
        <v>Anna Andreadi</v>
      </c>
      <c r="W7987" s="19" t="str">
        <f>IFERROR(VLOOKUP(Таблица1[[#This Row],[Order ID]],Таблица4[],2,FALSE),"")</f>
        <v/>
      </c>
      <c r="X7987" s="19">
        <f>NOT(IFERROR(VLOOKUP(Таблица1[[#This Row],[Order ID]],Таблица4[],2,FALSE),0))*1</f>
        <v>1</v>
      </c>
      <c r="Y7987" s="19">
        <f>IF(SUMPRODUCT(($F$2:$F7987=F7987)*1)&gt;1,0,1)</f>
        <v>0</v>
      </c>
    </row>
    <row r="7988" spans="1:25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9" t="str">
        <f>VLOOKUP(Таблица1[[#This Row],[Region]],Таблица5[],2,FALSE)</f>
        <v>Chuck Magee</v>
      </c>
      <c r="W7988" s="19" t="str">
        <f>IFERROR(VLOOKUP(Таблица1[[#This Row],[Order ID]],Таблица4[],2,FALSE),"")</f>
        <v/>
      </c>
      <c r="X7988" s="19">
        <f>NOT(IFERROR(VLOOKUP(Таблица1[[#This Row],[Order ID]],Таблица4[],2,FALSE),0))*1</f>
        <v>1</v>
      </c>
      <c r="Y7988" s="19">
        <f>IF(SUMPRODUCT(($F$2:$F7988=F7988)*1)&gt;1,0,1)</f>
        <v>0</v>
      </c>
    </row>
    <row r="7989" spans="1:25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9" t="str">
        <f>VLOOKUP(Таблица1[[#This Row],[Region]],Таблица5[],2,FALSE)</f>
        <v>Kelly Williams</v>
      </c>
      <c r="W7989" s="19" t="str">
        <f>IFERROR(VLOOKUP(Таблица1[[#This Row],[Order ID]],Таблица4[],2,FALSE),"")</f>
        <v/>
      </c>
      <c r="X7989" s="19">
        <f>NOT(IFERROR(VLOOKUP(Таблица1[[#This Row],[Order ID]],Таблица4[],2,FALSE),0))*1</f>
        <v>1</v>
      </c>
      <c r="Y7989" s="19">
        <f>IF(SUMPRODUCT(($F$2:$F7989=F7989)*1)&gt;1,0,1)</f>
        <v>0</v>
      </c>
    </row>
    <row r="7990" spans="1:25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9" t="str">
        <f>VLOOKUP(Таблица1[[#This Row],[Region]],Таблица5[],2,FALSE)</f>
        <v>Kelly Williams</v>
      </c>
      <c r="W7990" s="19" t="str">
        <f>IFERROR(VLOOKUP(Таблица1[[#This Row],[Order ID]],Таблица4[],2,FALSE),"")</f>
        <v/>
      </c>
      <c r="X7990" s="19">
        <f>NOT(IFERROR(VLOOKUP(Таблица1[[#This Row],[Order ID]],Таблица4[],2,FALSE),0))*1</f>
        <v>1</v>
      </c>
      <c r="Y7990" s="19">
        <f>IF(SUMPRODUCT(($F$2:$F7990=F7990)*1)&gt;1,0,1)</f>
        <v>0</v>
      </c>
    </row>
    <row r="7991" spans="1:25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9" t="str">
        <f>VLOOKUP(Таблица1[[#This Row],[Region]],Таблица5[],2,FALSE)</f>
        <v>Kelly Williams</v>
      </c>
      <c r="W7991" s="19" t="str">
        <f>IFERROR(VLOOKUP(Таблица1[[#This Row],[Order ID]],Таблица4[],2,FALSE),"")</f>
        <v/>
      </c>
      <c r="X7991" s="19">
        <f>NOT(IFERROR(VLOOKUP(Таблица1[[#This Row],[Order ID]],Таблица4[],2,FALSE),0))*1</f>
        <v>1</v>
      </c>
      <c r="Y7991" s="19">
        <f>IF(SUMPRODUCT(($F$2:$F7991=F7991)*1)&gt;1,0,1)</f>
        <v>0</v>
      </c>
    </row>
    <row r="7992" spans="1:25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9" t="str">
        <f>VLOOKUP(Таблица1[[#This Row],[Region]],Таблица5[],2,FALSE)</f>
        <v>Kelly Williams</v>
      </c>
      <c r="W7992" s="19" t="str">
        <f>IFERROR(VLOOKUP(Таблица1[[#This Row],[Order ID]],Таблица4[],2,FALSE),"")</f>
        <v/>
      </c>
      <c r="X7992" s="19">
        <f>NOT(IFERROR(VLOOKUP(Таблица1[[#This Row],[Order ID]],Таблица4[],2,FALSE),0))*1</f>
        <v>1</v>
      </c>
      <c r="Y7992" s="19">
        <f>IF(SUMPRODUCT(($F$2:$F7992=F7992)*1)&gt;1,0,1)</f>
        <v>0</v>
      </c>
    </row>
    <row r="7993" spans="1:25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9" t="str">
        <f>VLOOKUP(Таблица1[[#This Row],[Region]],Таблица5[],2,FALSE)</f>
        <v>Cassandra Brandow</v>
      </c>
      <c r="W7993" s="19" t="str">
        <f>IFERROR(VLOOKUP(Таблица1[[#This Row],[Order ID]],Таблица4[],2,FALSE),"")</f>
        <v/>
      </c>
      <c r="X7993" s="19">
        <f>NOT(IFERROR(VLOOKUP(Таблица1[[#This Row],[Order ID]],Таблица4[],2,FALSE),0))*1</f>
        <v>1</v>
      </c>
      <c r="Y7993" s="19">
        <f>IF(SUMPRODUCT(($F$2:$F7993=F7993)*1)&gt;1,0,1)</f>
        <v>0</v>
      </c>
    </row>
    <row r="7994" spans="1:25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9" t="str">
        <f>VLOOKUP(Таблица1[[#This Row],[Region]],Таблица5[],2,FALSE)</f>
        <v>Cassandra Brandow</v>
      </c>
      <c r="W7994" s="19" t="str">
        <f>IFERROR(VLOOKUP(Таблица1[[#This Row],[Order ID]],Таблица4[],2,FALSE),"")</f>
        <v/>
      </c>
      <c r="X7994" s="19">
        <f>NOT(IFERROR(VLOOKUP(Таблица1[[#This Row],[Order ID]],Таблица4[],2,FALSE),0))*1</f>
        <v>1</v>
      </c>
      <c r="Y7994" s="19">
        <f>IF(SUMPRODUCT(($F$2:$F7994=F7994)*1)&gt;1,0,1)</f>
        <v>0</v>
      </c>
    </row>
    <row r="7995" spans="1:25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9" t="str">
        <f>VLOOKUP(Таблица1[[#This Row],[Region]],Таблица5[],2,FALSE)</f>
        <v>Anna Andreadi</v>
      </c>
      <c r="W7995" s="19" t="str">
        <f>IFERROR(VLOOKUP(Таблица1[[#This Row],[Order ID]],Таблица4[],2,FALSE),"")</f>
        <v/>
      </c>
      <c r="X7995" s="19">
        <f>NOT(IFERROR(VLOOKUP(Таблица1[[#This Row],[Order ID]],Таблица4[],2,FALSE),0))*1</f>
        <v>1</v>
      </c>
      <c r="Y7995" s="19">
        <f>IF(SUMPRODUCT(($F$2:$F7995=F7995)*1)&gt;1,0,1)</f>
        <v>0</v>
      </c>
    </row>
    <row r="7996" spans="1:25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9" t="str">
        <f>VLOOKUP(Таблица1[[#This Row],[Region]],Таблица5[],2,FALSE)</f>
        <v>Anna Andreadi</v>
      </c>
      <c r="W7996" s="19" t="str">
        <f>IFERROR(VLOOKUP(Таблица1[[#This Row],[Order ID]],Таблица4[],2,FALSE),"")</f>
        <v/>
      </c>
      <c r="X7996" s="19">
        <f>NOT(IFERROR(VLOOKUP(Таблица1[[#This Row],[Order ID]],Таблица4[],2,FALSE),0))*1</f>
        <v>1</v>
      </c>
      <c r="Y7996" s="19">
        <f>IF(SUMPRODUCT(($F$2:$F7996=F7996)*1)&gt;1,0,1)</f>
        <v>0</v>
      </c>
    </row>
    <row r="7997" spans="1:25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9" t="str">
        <f>VLOOKUP(Таблица1[[#This Row],[Region]],Таблица5[],2,FALSE)</f>
        <v>Anna Andreadi</v>
      </c>
      <c r="W7997" s="19" t="str">
        <f>IFERROR(VLOOKUP(Таблица1[[#This Row],[Order ID]],Таблица4[],2,FALSE),"")</f>
        <v/>
      </c>
      <c r="X7997" s="19">
        <f>NOT(IFERROR(VLOOKUP(Таблица1[[#This Row],[Order ID]],Таблица4[],2,FALSE),0))*1</f>
        <v>1</v>
      </c>
      <c r="Y7997" s="19">
        <f>IF(SUMPRODUCT(($F$2:$F7997=F7997)*1)&gt;1,0,1)</f>
        <v>0</v>
      </c>
    </row>
    <row r="7998" spans="1:25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9" t="str">
        <f>VLOOKUP(Таблица1[[#This Row],[Region]],Таблица5[],2,FALSE)</f>
        <v>Anna Andreadi</v>
      </c>
      <c r="W7998" s="19" t="str">
        <f>IFERROR(VLOOKUP(Таблица1[[#This Row],[Order ID]],Таблица4[],2,FALSE),"")</f>
        <v/>
      </c>
      <c r="X7998" s="19">
        <f>NOT(IFERROR(VLOOKUP(Таблица1[[#This Row],[Order ID]],Таблица4[],2,FALSE),0))*1</f>
        <v>1</v>
      </c>
      <c r="Y7998" s="19">
        <f>IF(SUMPRODUCT(($F$2:$F7998=F7998)*1)&gt;1,0,1)</f>
        <v>0</v>
      </c>
    </row>
    <row r="7999" spans="1:25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9" t="str">
        <f>VLOOKUP(Таблица1[[#This Row],[Region]],Таблица5[],2,FALSE)</f>
        <v>Anna Andreadi</v>
      </c>
      <c r="W7999" s="19" t="str">
        <f>IFERROR(VLOOKUP(Таблица1[[#This Row],[Order ID]],Таблица4[],2,FALSE),"")</f>
        <v/>
      </c>
      <c r="X7999" s="19">
        <f>NOT(IFERROR(VLOOKUP(Таблица1[[#This Row],[Order ID]],Таблица4[],2,FALSE),0))*1</f>
        <v>1</v>
      </c>
      <c r="Y7999" s="19">
        <f>IF(SUMPRODUCT(($F$2:$F7999=F7999)*1)&gt;1,0,1)</f>
        <v>0</v>
      </c>
    </row>
    <row r="8000" spans="1:25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9" t="str">
        <f>VLOOKUP(Таблица1[[#This Row],[Region]],Таблица5[],2,FALSE)</f>
        <v>Anna Andreadi</v>
      </c>
      <c r="W8000" s="19" t="str">
        <f>IFERROR(VLOOKUP(Таблица1[[#This Row],[Order ID]],Таблица4[],2,FALSE),"")</f>
        <v/>
      </c>
      <c r="X8000" s="19">
        <f>NOT(IFERROR(VLOOKUP(Таблица1[[#This Row],[Order ID]],Таблица4[],2,FALSE),0))*1</f>
        <v>1</v>
      </c>
      <c r="Y8000" s="19">
        <f>IF(SUMPRODUCT(($F$2:$F8000=F8000)*1)&gt;1,0,1)</f>
        <v>0</v>
      </c>
    </row>
    <row r="8001" spans="1:25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9" t="str">
        <f>VLOOKUP(Таблица1[[#This Row],[Region]],Таблица5[],2,FALSE)</f>
        <v>Anna Andreadi</v>
      </c>
      <c r="W8001" s="19" t="str">
        <f>IFERROR(VLOOKUP(Таблица1[[#This Row],[Order ID]],Таблица4[],2,FALSE),"")</f>
        <v/>
      </c>
      <c r="X8001" s="19">
        <f>NOT(IFERROR(VLOOKUP(Таблица1[[#This Row],[Order ID]],Таблица4[],2,FALSE),0))*1</f>
        <v>1</v>
      </c>
      <c r="Y8001" s="19">
        <f>IF(SUMPRODUCT(($F$2:$F8001=F8001)*1)&gt;1,0,1)</f>
        <v>0</v>
      </c>
    </row>
    <row r="8002" spans="1:25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9" t="str">
        <f>VLOOKUP(Таблица1[[#This Row],[Region]],Таблица5[],2,FALSE)</f>
        <v>Kelly Williams</v>
      </c>
      <c r="W8002" s="19" t="str">
        <f>IFERROR(VLOOKUP(Таблица1[[#This Row],[Order ID]],Таблица4[],2,FALSE),"")</f>
        <v/>
      </c>
      <c r="X8002" s="19">
        <f>NOT(IFERROR(VLOOKUP(Таблица1[[#This Row],[Order ID]],Таблица4[],2,FALSE),0))*1</f>
        <v>1</v>
      </c>
      <c r="Y8002" s="19">
        <f>IF(SUMPRODUCT(($F$2:$F8002=F8002)*1)&gt;1,0,1)</f>
        <v>0</v>
      </c>
    </row>
    <row r="8003" spans="1:25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9" t="str">
        <f>VLOOKUP(Таблица1[[#This Row],[Region]],Таблица5[],2,FALSE)</f>
        <v>Anna Andreadi</v>
      </c>
      <c r="W8003" s="19" t="str">
        <f>IFERROR(VLOOKUP(Таблица1[[#This Row],[Order ID]],Таблица4[],2,FALSE),"")</f>
        <v/>
      </c>
      <c r="X8003" s="19">
        <f>NOT(IFERROR(VLOOKUP(Таблица1[[#This Row],[Order ID]],Таблица4[],2,FALSE),0))*1</f>
        <v>1</v>
      </c>
      <c r="Y8003" s="19">
        <f>IF(SUMPRODUCT(($F$2:$F8003=F8003)*1)&gt;1,0,1)</f>
        <v>0</v>
      </c>
    </row>
    <row r="8004" spans="1:25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9" t="str">
        <f>VLOOKUP(Таблица1[[#This Row],[Region]],Таблица5[],2,FALSE)</f>
        <v>Anna Andreadi</v>
      </c>
      <c r="W8004" s="19" t="str">
        <f>IFERROR(VLOOKUP(Таблица1[[#This Row],[Order ID]],Таблица4[],2,FALSE),"")</f>
        <v/>
      </c>
      <c r="X8004" s="19">
        <f>NOT(IFERROR(VLOOKUP(Таблица1[[#This Row],[Order ID]],Таблица4[],2,FALSE),0))*1</f>
        <v>1</v>
      </c>
      <c r="Y8004" s="19">
        <f>IF(SUMPRODUCT(($F$2:$F8004=F8004)*1)&gt;1,0,1)</f>
        <v>0</v>
      </c>
    </row>
    <row r="8005" spans="1:25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9" t="str">
        <f>VLOOKUP(Таблица1[[#This Row],[Region]],Таблица5[],2,FALSE)</f>
        <v>Chuck Magee</v>
      </c>
      <c r="W8005" s="19" t="str">
        <f>IFERROR(VLOOKUP(Таблица1[[#This Row],[Order ID]],Таблица4[],2,FALSE),"")</f>
        <v/>
      </c>
      <c r="X8005" s="19">
        <f>NOT(IFERROR(VLOOKUP(Таблица1[[#This Row],[Order ID]],Таблица4[],2,FALSE),0))*1</f>
        <v>1</v>
      </c>
      <c r="Y8005" s="19">
        <f>IF(SUMPRODUCT(($F$2:$F8005=F8005)*1)&gt;1,0,1)</f>
        <v>0</v>
      </c>
    </row>
    <row r="8006" spans="1:25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9" t="str">
        <f>VLOOKUP(Таблица1[[#This Row],[Region]],Таблица5[],2,FALSE)</f>
        <v>Chuck Magee</v>
      </c>
      <c r="W8006" s="19" t="str">
        <f>IFERROR(VLOOKUP(Таблица1[[#This Row],[Order ID]],Таблица4[],2,FALSE),"")</f>
        <v/>
      </c>
      <c r="X8006" s="19">
        <f>NOT(IFERROR(VLOOKUP(Таблица1[[#This Row],[Order ID]],Таблица4[],2,FALSE),0))*1</f>
        <v>1</v>
      </c>
      <c r="Y8006" s="19">
        <f>IF(SUMPRODUCT(($F$2:$F8006=F8006)*1)&gt;1,0,1)</f>
        <v>0</v>
      </c>
    </row>
    <row r="8007" spans="1:25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9" t="str">
        <f>VLOOKUP(Таблица1[[#This Row],[Region]],Таблица5[],2,FALSE)</f>
        <v>Chuck Magee</v>
      </c>
      <c r="W8007" s="19" t="str">
        <f>IFERROR(VLOOKUP(Таблица1[[#This Row],[Order ID]],Таблица4[],2,FALSE),"")</f>
        <v/>
      </c>
      <c r="X8007" s="19">
        <f>NOT(IFERROR(VLOOKUP(Таблица1[[#This Row],[Order ID]],Таблица4[],2,FALSE),0))*1</f>
        <v>1</v>
      </c>
      <c r="Y8007" s="19">
        <f>IF(SUMPRODUCT(($F$2:$F8007=F8007)*1)&gt;1,0,1)</f>
        <v>0</v>
      </c>
    </row>
    <row r="8008" spans="1:25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9" t="str">
        <f>VLOOKUP(Таблица1[[#This Row],[Region]],Таблица5[],2,FALSE)</f>
        <v>Anna Andreadi</v>
      </c>
      <c r="W8008" s="19" t="str">
        <f>IFERROR(VLOOKUP(Таблица1[[#This Row],[Order ID]],Таблица4[],2,FALSE),"")</f>
        <v/>
      </c>
      <c r="X8008" s="19">
        <f>NOT(IFERROR(VLOOKUP(Таблица1[[#This Row],[Order ID]],Таблица4[],2,FALSE),0))*1</f>
        <v>1</v>
      </c>
      <c r="Y8008" s="19">
        <f>IF(SUMPRODUCT(($F$2:$F8008=F8008)*1)&gt;1,0,1)</f>
        <v>0</v>
      </c>
    </row>
    <row r="8009" spans="1:25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9" t="str">
        <f>VLOOKUP(Таблица1[[#This Row],[Region]],Таблица5[],2,FALSE)</f>
        <v>Kelly Williams</v>
      </c>
      <c r="W8009" s="19" t="str">
        <f>IFERROR(VLOOKUP(Таблица1[[#This Row],[Order ID]],Таблица4[],2,FALSE),"")</f>
        <v/>
      </c>
      <c r="X8009" s="19">
        <f>NOT(IFERROR(VLOOKUP(Таблица1[[#This Row],[Order ID]],Таблица4[],2,FALSE),0))*1</f>
        <v>1</v>
      </c>
      <c r="Y8009" s="19">
        <f>IF(SUMPRODUCT(($F$2:$F8009=F8009)*1)&gt;1,0,1)</f>
        <v>0</v>
      </c>
    </row>
    <row r="8010" spans="1:25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9" t="str">
        <f>VLOOKUP(Таблица1[[#This Row],[Region]],Таблица5[],2,FALSE)</f>
        <v>Kelly Williams</v>
      </c>
      <c r="W8010" s="19" t="str">
        <f>IFERROR(VLOOKUP(Таблица1[[#This Row],[Order ID]],Таблица4[],2,FALSE),"")</f>
        <v/>
      </c>
      <c r="X8010" s="19">
        <f>NOT(IFERROR(VLOOKUP(Таблица1[[#This Row],[Order ID]],Таблица4[],2,FALSE),0))*1</f>
        <v>1</v>
      </c>
      <c r="Y8010" s="19">
        <f>IF(SUMPRODUCT(($F$2:$F8010=F8010)*1)&gt;1,0,1)</f>
        <v>0</v>
      </c>
    </row>
    <row r="8011" spans="1:25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9" t="str">
        <f>VLOOKUP(Таблица1[[#This Row],[Region]],Таблица5[],2,FALSE)</f>
        <v>Kelly Williams</v>
      </c>
      <c r="W8011" s="19" t="str">
        <f>IFERROR(VLOOKUP(Таблица1[[#This Row],[Order ID]],Таблица4[],2,FALSE),"")</f>
        <v/>
      </c>
      <c r="X8011" s="19">
        <f>NOT(IFERROR(VLOOKUP(Таблица1[[#This Row],[Order ID]],Таблица4[],2,FALSE),0))*1</f>
        <v>1</v>
      </c>
      <c r="Y8011" s="19">
        <f>IF(SUMPRODUCT(($F$2:$F8011=F8011)*1)&gt;1,0,1)</f>
        <v>0</v>
      </c>
    </row>
    <row r="8012" spans="1:25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9" t="str">
        <f>VLOOKUP(Таблица1[[#This Row],[Region]],Таблица5[],2,FALSE)</f>
        <v>Chuck Magee</v>
      </c>
      <c r="W8012" s="19" t="str">
        <f>IFERROR(VLOOKUP(Таблица1[[#This Row],[Order ID]],Таблица4[],2,FALSE),"")</f>
        <v/>
      </c>
      <c r="X8012" s="19">
        <f>NOT(IFERROR(VLOOKUP(Таблица1[[#This Row],[Order ID]],Таблица4[],2,FALSE),0))*1</f>
        <v>1</v>
      </c>
      <c r="Y8012" s="19">
        <f>IF(SUMPRODUCT(($F$2:$F8012=F8012)*1)&gt;1,0,1)</f>
        <v>0</v>
      </c>
    </row>
    <row r="8013" spans="1:25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9" t="str">
        <f>VLOOKUP(Таблица1[[#This Row],[Region]],Таблица5[],2,FALSE)</f>
        <v>Anna Andreadi</v>
      </c>
      <c r="W8013" s="19" t="str">
        <f>IFERROR(VLOOKUP(Таблица1[[#This Row],[Order ID]],Таблица4[],2,FALSE),"")</f>
        <v/>
      </c>
      <c r="X8013" s="19">
        <f>NOT(IFERROR(VLOOKUP(Таблица1[[#This Row],[Order ID]],Таблица4[],2,FALSE),0))*1</f>
        <v>1</v>
      </c>
      <c r="Y8013" s="19">
        <f>IF(SUMPRODUCT(($F$2:$F8013=F8013)*1)&gt;1,0,1)</f>
        <v>0</v>
      </c>
    </row>
    <row r="8014" spans="1:25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9" t="str">
        <f>VLOOKUP(Таблица1[[#This Row],[Region]],Таблица5[],2,FALSE)</f>
        <v>Chuck Magee</v>
      </c>
      <c r="W8014" s="19" t="str">
        <f>IFERROR(VLOOKUP(Таблица1[[#This Row],[Order ID]],Таблица4[],2,FALSE),"")</f>
        <v/>
      </c>
      <c r="X8014" s="19">
        <f>NOT(IFERROR(VLOOKUP(Таблица1[[#This Row],[Order ID]],Таблица4[],2,FALSE),0))*1</f>
        <v>1</v>
      </c>
      <c r="Y8014" s="19">
        <f>IF(SUMPRODUCT(($F$2:$F8014=F8014)*1)&gt;1,0,1)</f>
        <v>0</v>
      </c>
    </row>
    <row r="8015" spans="1:25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9" t="str">
        <f>VLOOKUP(Таблица1[[#This Row],[Region]],Таблица5[],2,FALSE)</f>
        <v>Chuck Magee</v>
      </c>
      <c r="W8015" s="19" t="str">
        <f>IFERROR(VLOOKUP(Таблица1[[#This Row],[Order ID]],Таблица4[],2,FALSE),"")</f>
        <v/>
      </c>
      <c r="X8015" s="19">
        <f>NOT(IFERROR(VLOOKUP(Таблица1[[#This Row],[Order ID]],Таблица4[],2,FALSE),0))*1</f>
        <v>1</v>
      </c>
      <c r="Y8015" s="19">
        <f>IF(SUMPRODUCT(($F$2:$F8015=F8015)*1)&gt;1,0,1)</f>
        <v>0</v>
      </c>
    </row>
    <row r="8016" spans="1:25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9" t="str">
        <f>VLOOKUP(Таблица1[[#This Row],[Region]],Таблица5[],2,FALSE)</f>
        <v>Chuck Magee</v>
      </c>
      <c r="W8016" s="19" t="str">
        <f>IFERROR(VLOOKUP(Таблица1[[#This Row],[Order ID]],Таблица4[],2,FALSE),"")</f>
        <v/>
      </c>
      <c r="X8016" s="19">
        <f>NOT(IFERROR(VLOOKUP(Таблица1[[#This Row],[Order ID]],Таблица4[],2,FALSE),0))*1</f>
        <v>1</v>
      </c>
      <c r="Y8016" s="19">
        <f>IF(SUMPRODUCT(($F$2:$F8016=F8016)*1)&gt;1,0,1)</f>
        <v>0</v>
      </c>
    </row>
    <row r="8017" spans="1:25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9" t="str">
        <f>VLOOKUP(Таблица1[[#This Row],[Region]],Таблица5[],2,FALSE)</f>
        <v>Chuck Magee</v>
      </c>
      <c r="W8017" s="19" t="str">
        <f>IFERROR(VLOOKUP(Таблица1[[#This Row],[Order ID]],Таблица4[],2,FALSE),"")</f>
        <v/>
      </c>
      <c r="X8017" s="19">
        <f>NOT(IFERROR(VLOOKUP(Таблица1[[#This Row],[Order ID]],Таблица4[],2,FALSE),0))*1</f>
        <v>1</v>
      </c>
      <c r="Y8017" s="19">
        <f>IF(SUMPRODUCT(($F$2:$F8017=F8017)*1)&gt;1,0,1)</f>
        <v>0</v>
      </c>
    </row>
    <row r="8018" spans="1:25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9" t="str">
        <f>VLOOKUP(Таблица1[[#This Row],[Region]],Таблица5[],2,FALSE)</f>
        <v>Chuck Magee</v>
      </c>
      <c r="W8018" s="19" t="str">
        <f>IFERROR(VLOOKUP(Таблица1[[#This Row],[Order ID]],Таблица4[],2,FALSE),"")</f>
        <v/>
      </c>
      <c r="X8018" s="19">
        <f>NOT(IFERROR(VLOOKUP(Таблица1[[#This Row],[Order ID]],Таблица4[],2,FALSE),0))*1</f>
        <v>1</v>
      </c>
      <c r="Y8018" s="19">
        <f>IF(SUMPRODUCT(($F$2:$F8018=F8018)*1)&gt;1,0,1)</f>
        <v>0</v>
      </c>
    </row>
    <row r="8019" spans="1:25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9" t="str">
        <f>VLOOKUP(Таблица1[[#This Row],[Region]],Таблица5[],2,FALSE)</f>
        <v>Chuck Magee</v>
      </c>
      <c r="W8019" s="19" t="str">
        <f>IFERROR(VLOOKUP(Таблица1[[#This Row],[Order ID]],Таблица4[],2,FALSE),"")</f>
        <v/>
      </c>
      <c r="X8019" s="19">
        <f>NOT(IFERROR(VLOOKUP(Таблица1[[#This Row],[Order ID]],Таблица4[],2,FALSE),0))*1</f>
        <v>1</v>
      </c>
      <c r="Y8019" s="19">
        <f>IF(SUMPRODUCT(($F$2:$F8019=F8019)*1)&gt;1,0,1)</f>
        <v>0</v>
      </c>
    </row>
    <row r="8020" spans="1:25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9" t="str">
        <f>VLOOKUP(Таблица1[[#This Row],[Region]],Таблица5[],2,FALSE)</f>
        <v>Anna Andreadi</v>
      </c>
      <c r="W8020" s="19" t="str">
        <f>IFERROR(VLOOKUP(Таблица1[[#This Row],[Order ID]],Таблица4[],2,FALSE),"")</f>
        <v/>
      </c>
      <c r="X8020" s="19">
        <f>NOT(IFERROR(VLOOKUP(Таблица1[[#This Row],[Order ID]],Таблица4[],2,FALSE),0))*1</f>
        <v>1</v>
      </c>
      <c r="Y8020" s="19">
        <f>IF(SUMPRODUCT(($F$2:$F8020=F8020)*1)&gt;1,0,1)</f>
        <v>0</v>
      </c>
    </row>
    <row r="8021" spans="1:25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9" t="str">
        <f>VLOOKUP(Таблица1[[#This Row],[Region]],Таблица5[],2,FALSE)</f>
        <v>Kelly Williams</v>
      </c>
      <c r="W8021" s="19" t="str">
        <f>IFERROR(VLOOKUP(Таблица1[[#This Row],[Order ID]],Таблица4[],2,FALSE),"")</f>
        <v/>
      </c>
      <c r="X8021" s="19">
        <f>NOT(IFERROR(VLOOKUP(Таблица1[[#This Row],[Order ID]],Таблица4[],2,FALSE),0))*1</f>
        <v>1</v>
      </c>
      <c r="Y8021" s="19">
        <f>IF(SUMPRODUCT(($F$2:$F8021=F8021)*1)&gt;1,0,1)</f>
        <v>0</v>
      </c>
    </row>
    <row r="8022" spans="1:25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9" t="str">
        <f>VLOOKUP(Таблица1[[#This Row],[Region]],Таблица5[],2,FALSE)</f>
        <v>Kelly Williams</v>
      </c>
      <c r="W8022" s="19" t="str">
        <f>IFERROR(VLOOKUP(Таблица1[[#This Row],[Order ID]],Таблица4[],2,FALSE),"")</f>
        <v/>
      </c>
      <c r="X8022" s="19">
        <f>NOT(IFERROR(VLOOKUP(Таблица1[[#This Row],[Order ID]],Таблица4[],2,FALSE),0))*1</f>
        <v>1</v>
      </c>
      <c r="Y8022" s="19">
        <f>IF(SUMPRODUCT(($F$2:$F8022=F8022)*1)&gt;1,0,1)</f>
        <v>0</v>
      </c>
    </row>
    <row r="8023" spans="1:25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9" t="str">
        <f>VLOOKUP(Таблица1[[#This Row],[Region]],Таблица5[],2,FALSE)</f>
        <v>Kelly Williams</v>
      </c>
      <c r="W8023" s="19" t="str">
        <f>IFERROR(VLOOKUP(Таблица1[[#This Row],[Order ID]],Таблица4[],2,FALSE),"")</f>
        <v/>
      </c>
      <c r="X8023" s="19">
        <f>NOT(IFERROR(VLOOKUP(Таблица1[[#This Row],[Order ID]],Таблица4[],2,FALSE),0))*1</f>
        <v>1</v>
      </c>
      <c r="Y8023" s="19">
        <f>IF(SUMPRODUCT(($F$2:$F8023=F8023)*1)&gt;1,0,1)</f>
        <v>0</v>
      </c>
    </row>
    <row r="8024" spans="1:25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9" t="str">
        <f>VLOOKUP(Таблица1[[#This Row],[Region]],Таблица5[],2,FALSE)</f>
        <v>Kelly Williams</v>
      </c>
      <c r="W8024" s="19" t="str">
        <f>IFERROR(VLOOKUP(Таблица1[[#This Row],[Order ID]],Таблица4[],2,FALSE),"")</f>
        <v/>
      </c>
      <c r="X8024" s="19">
        <f>NOT(IFERROR(VLOOKUP(Таблица1[[#This Row],[Order ID]],Таблица4[],2,FALSE),0))*1</f>
        <v>1</v>
      </c>
      <c r="Y8024" s="19">
        <f>IF(SUMPRODUCT(($F$2:$F8024=F8024)*1)&gt;1,0,1)</f>
        <v>0</v>
      </c>
    </row>
    <row r="8025" spans="1:25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9" t="str">
        <f>VLOOKUP(Таблица1[[#This Row],[Region]],Таблица5[],2,FALSE)</f>
        <v>Kelly Williams</v>
      </c>
      <c r="W8025" s="19" t="str">
        <f>IFERROR(VLOOKUP(Таблица1[[#This Row],[Order ID]],Таблица4[],2,FALSE),"")</f>
        <v/>
      </c>
      <c r="X8025" s="19">
        <f>NOT(IFERROR(VLOOKUP(Таблица1[[#This Row],[Order ID]],Таблица4[],2,FALSE),0))*1</f>
        <v>1</v>
      </c>
      <c r="Y8025" s="19">
        <f>IF(SUMPRODUCT(($F$2:$F8025=F8025)*1)&gt;1,0,1)</f>
        <v>0</v>
      </c>
    </row>
    <row r="8026" spans="1:25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9" t="str">
        <f>VLOOKUP(Таблица1[[#This Row],[Region]],Таблица5[],2,FALSE)</f>
        <v>Kelly Williams</v>
      </c>
      <c r="W8026" s="19" t="str">
        <f>IFERROR(VLOOKUP(Таблица1[[#This Row],[Order ID]],Таблица4[],2,FALSE),"")</f>
        <v/>
      </c>
      <c r="X8026" s="19">
        <f>NOT(IFERROR(VLOOKUP(Таблица1[[#This Row],[Order ID]],Таблица4[],2,FALSE),0))*1</f>
        <v>1</v>
      </c>
      <c r="Y8026" s="19">
        <f>IF(SUMPRODUCT(($F$2:$F8026=F8026)*1)&gt;1,0,1)</f>
        <v>0</v>
      </c>
    </row>
    <row r="8027" spans="1:25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9" t="str">
        <f>VLOOKUP(Таблица1[[#This Row],[Region]],Таблица5[],2,FALSE)</f>
        <v>Chuck Magee</v>
      </c>
      <c r="W8027" s="19" t="str">
        <f>IFERROR(VLOOKUP(Таблица1[[#This Row],[Order ID]],Таблица4[],2,FALSE),"")</f>
        <v/>
      </c>
      <c r="X8027" s="19">
        <f>NOT(IFERROR(VLOOKUP(Таблица1[[#This Row],[Order ID]],Таблица4[],2,FALSE),0))*1</f>
        <v>1</v>
      </c>
      <c r="Y8027" s="19">
        <f>IF(SUMPRODUCT(($F$2:$F8027=F8027)*1)&gt;1,0,1)</f>
        <v>0</v>
      </c>
    </row>
    <row r="8028" spans="1:25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9" t="str">
        <f>VLOOKUP(Таблица1[[#This Row],[Region]],Таблица5[],2,FALSE)</f>
        <v>Chuck Magee</v>
      </c>
      <c r="W8028" s="19" t="str">
        <f>IFERROR(VLOOKUP(Таблица1[[#This Row],[Order ID]],Таблица4[],2,FALSE),"")</f>
        <v/>
      </c>
      <c r="X8028" s="19">
        <f>NOT(IFERROR(VLOOKUP(Таблица1[[#This Row],[Order ID]],Таблица4[],2,FALSE),0))*1</f>
        <v>1</v>
      </c>
      <c r="Y8028" s="19">
        <f>IF(SUMPRODUCT(($F$2:$F8028=F8028)*1)&gt;1,0,1)</f>
        <v>0</v>
      </c>
    </row>
    <row r="8029" spans="1:25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9" t="str">
        <f>VLOOKUP(Таблица1[[#This Row],[Region]],Таблица5[],2,FALSE)</f>
        <v>Chuck Magee</v>
      </c>
      <c r="W8029" s="19" t="str">
        <f>IFERROR(VLOOKUP(Таблица1[[#This Row],[Order ID]],Таблица4[],2,FALSE),"")</f>
        <v/>
      </c>
      <c r="X8029" s="19">
        <f>NOT(IFERROR(VLOOKUP(Таблица1[[#This Row],[Order ID]],Таблица4[],2,FALSE),0))*1</f>
        <v>1</v>
      </c>
      <c r="Y8029" s="19">
        <f>IF(SUMPRODUCT(($F$2:$F8029=F8029)*1)&gt;1,0,1)</f>
        <v>0</v>
      </c>
    </row>
    <row r="8030" spans="1:25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9" t="str">
        <f>VLOOKUP(Таблица1[[#This Row],[Region]],Таблица5[],2,FALSE)</f>
        <v>Chuck Magee</v>
      </c>
      <c r="W8030" s="19" t="str">
        <f>IFERROR(VLOOKUP(Таблица1[[#This Row],[Order ID]],Таблица4[],2,FALSE),"")</f>
        <v/>
      </c>
      <c r="X8030" s="19">
        <f>NOT(IFERROR(VLOOKUP(Таблица1[[#This Row],[Order ID]],Таблица4[],2,FALSE),0))*1</f>
        <v>1</v>
      </c>
      <c r="Y8030" s="19">
        <f>IF(SUMPRODUCT(($F$2:$F8030=F8030)*1)&gt;1,0,1)</f>
        <v>0</v>
      </c>
    </row>
    <row r="8031" spans="1:25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9" t="str">
        <f>VLOOKUP(Таблица1[[#This Row],[Region]],Таблица5[],2,FALSE)</f>
        <v>Kelly Williams</v>
      </c>
      <c r="W8031" s="19" t="str">
        <f>IFERROR(VLOOKUP(Таблица1[[#This Row],[Order ID]],Таблица4[],2,FALSE),"")</f>
        <v/>
      </c>
      <c r="X8031" s="19">
        <f>NOT(IFERROR(VLOOKUP(Таблица1[[#This Row],[Order ID]],Таблица4[],2,FALSE),0))*1</f>
        <v>1</v>
      </c>
      <c r="Y8031" s="19">
        <f>IF(SUMPRODUCT(($F$2:$F8031=F8031)*1)&gt;1,0,1)</f>
        <v>0</v>
      </c>
    </row>
    <row r="8032" spans="1:25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9" t="str">
        <f>VLOOKUP(Таблица1[[#This Row],[Region]],Таблица5[],2,FALSE)</f>
        <v>Kelly Williams</v>
      </c>
      <c r="W8032" s="19" t="str">
        <f>IFERROR(VLOOKUP(Таблица1[[#This Row],[Order ID]],Таблица4[],2,FALSE),"")</f>
        <v/>
      </c>
      <c r="X8032" s="19">
        <f>NOT(IFERROR(VLOOKUP(Таблица1[[#This Row],[Order ID]],Таблица4[],2,FALSE),0))*1</f>
        <v>1</v>
      </c>
      <c r="Y8032" s="19">
        <f>IF(SUMPRODUCT(($F$2:$F8032=F8032)*1)&gt;1,0,1)</f>
        <v>0</v>
      </c>
    </row>
    <row r="8033" spans="1:25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9" t="str">
        <f>VLOOKUP(Таблица1[[#This Row],[Region]],Таблица5[],2,FALSE)</f>
        <v>Kelly Williams</v>
      </c>
      <c r="W8033" s="19" t="str">
        <f>IFERROR(VLOOKUP(Таблица1[[#This Row],[Order ID]],Таблица4[],2,FALSE),"")</f>
        <v/>
      </c>
      <c r="X8033" s="19">
        <f>NOT(IFERROR(VLOOKUP(Таблица1[[#This Row],[Order ID]],Таблица4[],2,FALSE),0))*1</f>
        <v>1</v>
      </c>
      <c r="Y8033" s="19">
        <f>IF(SUMPRODUCT(($F$2:$F8033=F8033)*1)&gt;1,0,1)</f>
        <v>0</v>
      </c>
    </row>
    <row r="8034" spans="1:25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9" t="str">
        <f>VLOOKUP(Таблица1[[#This Row],[Region]],Таблица5[],2,FALSE)</f>
        <v>Kelly Williams</v>
      </c>
      <c r="W8034" s="19" t="str">
        <f>IFERROR(VLOOKUP(Таблица1[[#This Row],[Order ID]],Таблица4[],2,FALSE),"")</f>
        <v/>
      </c>
      <c r="X8034" s="19">
        <f>NOT(IFERROR(VLOOKUP(Таблица1[[#This Row],[Order ID]],Таблица4[],2,FALSE),0))*1</f>
        <v>1</v>
      </c>
      <c r="Y8034" s="19">
        <f>IF(SUMPRODUCT(($F$2:$F8034=F8034)*1)&gt;1,0,1)</f>
        <v>0</v>
      </c>
    </row>
    <row r="8035" spans="1:25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9" t="str">
        <f>VLOOKUP(Таблица1[[#This Row],[Region]],Таблица5[],2,FALSE)</f>
        <v>Kelly Williams</v>
      </c>
      <c r="W8035" s="19" t="str">
        <f>IFERROR(VLOOKUP(Таблица1[[#This Row],[Order ID]],Таблица4[],2,FALSE),"")</f>
        <v/>
      </c>
      <c r="X8035" s="19">
        <f>NOT(IFERROR(VLOOKUP(Таблица1[[#This Row],[Order ID]],Таблица4[],2,FALSE),0))*1</f>
        <v>1</v>
      </c>
      <c r="Y8035" s="19">
        <f>IF(SUMPRODUCT(($F$2:$F8035=F8035)*1)&gt;1,0,1)</f>
        <v>0</v>
      </c>
    </row>
    <row r="8036" spans="1:25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9" t="str">
        <f>VLOOKUP(Таблица1[[#This Row],[Region]],Таблица5[],2,FALSE)</f>
        <v>Kelly Williams</v>
      </c>
      <c r="W8036" s="19" t="str">
        <f>IFERROR(VLOOKUP(Таблица1[[#This Row],[Order ID]],Таблица4[],2,FALSE),"")</f>
        <v/>
      </c>
      <c r="X8036" s="19">
        <f>NOT(IFERROR(VLOOKUP(Таблица1[[#This Row],[Order ID]],Таблица4[],2,FALSE),0))*1</f>
        <v>1</v>
      </c>
      <c r="Y8036" s="19">
        <f>IF(SUMPRODUCT(($F$2:$F8036=F8036)*1)&gt;1,0,1)</f>
        <v>0</v>
      </c>
    </row>
    <row r="8037" spans="1:25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9" t="str">
        <f>VLOOKUP(Таблица1[[#This Row],[Region]],Таблица5[],2,FALSE)</f>
        <v>Kelly Williams</v>
      </c>
      <c r="W8037" s="19" t="str">
        <f>IFERROR(VLOOKUP(Таблица1[[#This Row],[Order ID]],Таблица4[],2,FALSE),"")</f>
        <v/>
      </c>
      <c r="X8037" s="19">
        <f>NOT(IFERROR(VLOOKUP(Таблица1[[#This Row],[Order ID]],Таблица4[],2,FALSE),0))*1</f>
        <v>1</v>
      </c>
      <c r="Y8037" s="19">
        <f>IF(SUMPRODUCT(($F$2:$F8037=F8037)*1)&gt;1,0,1)</f>
        <v>0</v>
      </c>
    </row>
    <row r="8038" spans="1:25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9" t="str">
        <f>VLOOKUP(Таблица1[[#This Row],[Region]],Таблица5[],2,FALSE)</f>
        <v>Chuck Magee</v>
      </c>
      <c r="W8038" s="19" t="str">
        <f>IFERROR(VLOOKUP(Таблица1[[#This Row],[Order ID]],Таблица4[],2,FALSE),"")</f>
        <v/>
      </c>
      <c r="X8038" s="19">
        <f>NOT(IFERROR(VLOOKUP(Таблица1[[#This Row],[Order ID]],Таблица4[],2,FALSE),0))*1</f>
        <v>1</v>
      </c>
      <c r="Y8038" s="19">
        <f>IF(SUMPRODUCT(($F$2:$F8038=F8038)*1)&gt;1,0,1)</f>
        <v>0</v>
      </c>
    </row>
    <row r="8039" spans="1:25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9" t="str">
        <f>VLOOKUP(Таблица1[[#This Row],[Region]],Таблица5[],2,FALSE)</f>
        <v>Cassandra Brandow</v>
      </c>
      <c r="W8039" s="19" t="str">
        <f>IFERROR(VLOOKUP(Таблица1[[#This Row],[Order ID]],Таблица4[],2,FALSE),"")</f>
        <v/>
      </c>
      <c r="X8039" s="19">
        <f>NOT(IFERROR(VLOOKUP(Таблица1[[#This Row],[Order ID]],Таблица4[],2,FALSE),0))*1</f>
        <v>1</v>
      </c>
      <c r="Y8039" s="19">
        <f>IF(SUMPRODUCT(($F$2:$F8039=F8039)*1)&gt;1,0,1)</f>
        <v>0</v>
      </c>
    </row>
    <row r="8040" spans="1:25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9" t="str">
        <f>VLOOKUP(Таблица1[[#This Row],[Region]],Таблица5[],2,FALSE)</f>
        <v>Anna Andreadi</v>
      </c>
      <c r="W8040" s="19" t="str">
        <f>IFERROR(VLOOKUP(Таблица1[[#This Row],[Order ID]],Таблица4[],2,FALSE),"")</f>
        <v/>
      </c>
      <c r="X8040" s="19">
        <f>NOT(IFERROR(VLOOKUP(Таблица1[[#This Row],[Order ID]],Таблица4[],2,FALSE),0))*1</f>
        <v>1</v>
      </c>
      <c r="Y8040" s="19">
        <f>IF(SUMPRODUCT(($F$2:$F8040=F8040)*1)&gt;1,0,1)</f>
        <v>0</v>
      </c>
    </row>
    <row r="8041" spans="1:25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9" t="str">
        <f>VLOOKUP(Таблица1[[#This Row],[Region]],Таблица5[],2,FALSE)</f>
        <v>Anna Andreadi</v>
      </c>
      <c r="W8041" s="19" t="str">
        <f>IFERROR(VLOOKUP(Таблица1[[#This Row],[Order ID]],Таблица4[],2,FALSE),"")</f>
        <v/>
      </c>
      <c r="X8041" s="19">
        <f>NOT(IFERROR(VLOOKUP(Таблица1[[#This Row],[Order ID]],Таблица4[],2,FALSE),0))*1</f>
        <v>1</v>
      </c>
      <c r="Y8041" s="19">
        <f>IF(SUMPRODUCT(($F$2:$F8041=F8041)*1)&gt;1,0,1)</f>
        <v>0</v>
      </c>
    </row>
    <row r="8042" spans="1:25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9" t="str">
        <f>VLOOKUP(Таблица1[[#This Row],[Region]],Таблица5[],2,FALSE)</f>
        <v>Anna Andreadi</v>
      </c>
      <c r="W8042" s="19" t="str">
        <f>IFERROR(VLOOKUP(Таблица1[[#This Row],[Order ID]],Таблица4[],2,FALSE),"")</f>
        <v/>
      </c>
      <c r="X8042" s="19">
        <f>NOT(IFERROR(VLOOKUP(Таблица1[[#This Row],[Order ID]],Таблица4[],2,FALSE),0))*1</f>
        <v>1</v>
      </c>
      <c r="Y8042" s="19">
        <f>IF(SUMPRODUCT(($F$2:$F8042=F8042)*1)&gt;1,0,1)</f>
        <v>0</v>
      </c>
    </row>
    <row r="8043" spans="1:25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9" t="str">
        <f>VLOOKUP(Таблица1[[#This Row],[Region]],Таблица5[],2,FALSE)</f>
        <v>Anna Andreadi</v>
      </c>
      <c r="W8043" s="19" t="str">
        <f>IFERROR(VLOOKUP(Таблица1[[#This Row],[Order ID]],Таблица4[],2,FALSE),"")</f>
        <v/>
      </c>
      <c r="X8043" s="19">
        <f>NOT(IFERROR(VLOOKUP(Таблица1[[#This Row],[Order ID]],Таблица4[],2,FALSE),0))*1</f>
        <v>1</v>
      </c>
      <c r="Y8043" s="19">
        <f>IF(SUMPRODUCT(($F$2:$F8043=F8043)*1)&gt;1,0,1)</f>
        <v>0</v>
      </c>
    </row>
    <row r="8044" spans="1:25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9" t="str">
        <f>VLOOKUP(Таблица1[[#This Row],[Region]],Таблица5[],2,FALSE)</f>
        <v>Chuck Magee</v>
      </c>
      <c r="W8044" s="19" t="str">
        <f>IFERROR(VLOOKUP(Таблица1[[#This Row],[Order ID]],Таблица4[],2,FALSE),"")</f>
        <v/>
      </c>
      <c r="X8044" s="19">
        <f>NOT(IFERROR(VLOOKUP(Таблица1[[#This Row],[Order ID]],Таблица4[],2,FALSE),0))*1</f>
        <v>1</v>
      </c>
      <c r="Y8044" s="19">
        <f>IF(SUMPRODUCT(($F$2:$F8044=F8044)*1)&gt;1,0,1)</f>
        <v>0</v>
      </c>
    </row>
    <row r="8045" spans="1:25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9" t="str">
        <f>VLOOKUP(Таблица1[[#This Row],[Region]],Таблица5[],2,FALSE)</f>
        <v>Chuck Magee</v>
      </c>
      <c r="W8045" s="19" t="str">
        <f>IFERROR(VLOOKUP(Таблица1[[#This Row],[Order ID]],Таблица4[],2,FALSE),"")</f>
        <v/>
      </c>
      <c r="X8045" s="19">
        <f>NOT(IFERROR(VLOOKUP(Таблица1[[#This Row],[Order ID]],Таблица4[],2,FALSE),0))*1</f>
        <v>1</v>
      </c>
      <c r="Y8045" s="19">
        <f>IF(SUMPRODUCT(($F$2:$F8045=F8045)*1)&gt;1,0,1)</f>
        <v>0</v>
      </c>
    </row>
    <row r="8046" spans="1:25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9" t="str">
        <f>VLOOKUP(Таблица1[[#This Row],[Region]],Таблица5[],2,FALSE)</f>
        <v>Anna Andreadi</v>
      </c>
      <c r="W8046" s="19">
        <f>IFERROR(VLOOKUP(Таблица1[[#This Row],[Order ID]],Таблица4[],2,FALSE),"")</f>
        <v>1</v>
      </c>
      <c r="X8046" s="19">
        <f>NOT(IFERROR(VLOOKUP(Таблица1[[#This Row],[Order ID]],Таблица4[],2,FALSE),0))*1</f>
        <v>0</v>
      </c>
      <c r="Y8046" s="19">
        <f>IF(SUMPRODUCT(($F$2:$F8046=F8046)*1)&gt;1,0,1)</f>
        <v>0</v>
      </c>
    </row>
    <row r="8047" spans="1:25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9" t="str">
        <f>VLOOKUP(Таблица1[[#This Row],[Region]],Таблица5[],2,FALSE)</f>
        <v>Chuck Magee</v>
      </c>
      <c r="W8047" s="19" t="str">
        <f>IFERROR(VLOOKUP(Таблица1[[#This Row],[Order ID]],Таблица4[],2,FALSE),"")</f>
        <v/>
      </c>
      <c r="X8047" s="19">
        <f>NOT(IFERROR(VLOOKUP(Таблица1[[#This Row],[Order ID]],Таблица4[],2,FALSE),0))*1</f>
        <v>1</v>
      </c>
      <c r="Y8047" s="19">
        <f>IF(SUMPRODUCT(($F$2:$F8047=F8047)*1)&gt;1,0,1)</f>
        <v>0</v>
      </c>
    </row>
    <row r="8048" spans="1:25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9" t="str">
        <f>VLOOKUP(Таблица1[[#This Row],[Region]],Таблица5[],2,FALSE)</f>
        <v>Chuck Magee</v>
      </c>
      <c r="W8048" s="19" t="str">
        <f>IFERROR(VLOOKUP(Таблица1[[#This Row],[Order ID]],Таблица4[],2,FALSE),"")</f>
        <v/>
      </c>
      <c r="X8048" s="19">
        <f>NOT(IFERROR(VLOOKUP(Таблица1[[#This Row],[Order ID]],Таблица4[],2,FALSE),0))*1</f>
        <v>1</v>
      </c>
      <c r="Y8048" s="19">
        <f>IF(SUMPRODUCT(($F$2:$F8048=F8048)*1)&gt;1,0,1)</f>
        <v>0</v>
      </c>
    </row>
    <row r="8049" spans="1:25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9" t="str">
        <f>VLOOKUP(Таблица1[[#This Row],[Region]],Таблица5[],2,FALSE)</f>
        <v>Cassandra Brandow</v>
      </c>
      <c r="W8049" s="19" t="str">
        <f>IFERROR(VLOOKUP(Таблица1[[#This Row],[Order ID]],Таблица4[],2,FALSE),"")</f>
        <v/>
      </c>
      <c r="X8049" s="19">
        <f>NOT(IFERROR(VLOOKUP(Таблица1[[#This Row],[Order ID]],Таблица4[],2,FALSE),0))*1</f>
        <v>1</v>
      </c>
      <c r="Y8049" s="19">
        <f>IF(SUMPRODUCT(($F$2:$F8049=F8049)*1)&gt;1,0,1)</f>
        <v>0</v>
      </c>
    </row>
    <row r="8050" spans="1:25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9" t="str">
        <f>VLOOKUP(Таблица1[[#This Row],[Region]],Таблица5[],2,FALSE)</f>
        <v>Chuck Magee</v>
      </c>
      <c r="W8050" s="19" t="str">
        <f>IFERROR(VLOOKUP(Таблица1[[#This Row],[Order ID]],Таблица4[],2,FALSE),"")</f>
        <v/>
      </c>
      <c r="X8050" s="19">
        <f>NOT(IFERROR(VLOOKUP(Таблица1[[#This Row],[Order ID]],Таблица4[],2,FALSE),0))*1</f>
        <v>1</v>
      </c>
      <c r="Y8050" s="19">
        <f>IF(SUMPRODUCT(($F$2:$F8050=F8050)*1)&gt;1,0,1)</f>
        <v>0</v>
      </c>
    </row>
    <row r="8051" spans="1:25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9" t="str">
        <f>VLOOKUP(Таблица1[[#This Row],[Region]],Таблица5[],2,FALSE)</f>
        <v>Chuck Magee</v>
      </c>
      <c r="W8051" s="19" t="str">
        <f>IFERROR(VLOOKUP(Таблица1[[#This Row],[Order ID]],Таблица4[],2,FALSE),"")</f>
        <v/>
      </c>
      <c r="X8051" s="19">
        <f>NOT(IFERROR(VLOOKUP(Таблица1[[#This Row],[Order ID]],Таблица4[],2,FALSE),0))*1</f>
        <v>1</v>
      </c>
      <c r="Y8051" s="19">
        <f>IF(SUMPRODUCT(($F$2:$F8051=F8051)*1)&gt;1,0,1)</f>
        <v>0</v>
      </c>
    </row>
    <row r="8052" spans="1:25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9" t="str">
        <f>VLOOKUP(Таблица1[[#This Row],[Region]],Таблица5[],2,FALSE)</f>
        <v>Chuck Magee</v>
      </c>
      <c r="W8052" s="19" t="str">
        <f>IFERROR(VLOOKUP(Таблица1[[#This Row],[Order ID]],Таблица4[],2,FALSE),"")</f>
        <v/>
      </c>
      <c r="X8052" s="19">
        <f>NOT(IFERROR(VLOOKUP(Таблица1[[#This Row],[Order ID]],Таблица4[],2,FALSE),0))*1</f>
        <v>1</v>
      </c>
      <c r="Y8052" s="19">
        <f>IF(SUMPRODUCT(($F$2:$F8052=F8052)*1)&gt;1,0,1)</f>
        <v>0</v>
      </c>
    </row>
    <row r="8053" spans="1:25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9" t="str">
        <f>VLOOKUP(Таблица1[[#This Row],[Region]],Таблица5[],2,FALSE)</f>
        <v>Chuck Magee</v>
      </c>
      <c r="W8053" s="19" t="str">
        <f>IFERROR(VLOOKUP(Таблица1[[#This Row],[Order ID]],Таблица4[],2,FALSE),"")</f>
        <v/>
      </c>
      <c r="X8053" s="19">
        <f>NOT(IFERROR(VLOOKUP(Таблица1[[#This Row],[Order ID]],Таблица4[],2,FALSE),0))*1</f>
        <v>1</v>
      </c>
      <c r="Y8053" s="19">
        <f>IF(SUMPRODUCT(($F$2:$F8053=F8053)*1)&gt;1,0,1)</f>
        <v>0</v>
      </c>
    </row>
    <row r="8054" spans="1:25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9" t="str">
        <f>VLOOKUP(Таблица1[[#This Row],[Region]],Таблица5[],2,FALSE)</f>
        <v>Chuck Magee</v>
      </c>
      <c r="W8054" s="19" t="str">
        <f>IFERROR(VLOOKUP(Таблица1[[#This Row],[Order ID]],Таблица4[],2,FALSE),"")</f>
        <v/>
      </c>
      <c r="X8054" s="19">
        <f>NOT(IFERROR(VLOOKUP(Таблица1[[#This Row],[Order ID]],Таблица4[],2,FALSE),0))*1</f>
        <v>1</v>
      </c>
      <c r="Y8054" s="19">
        <f>IF(SUMPRODUCT(($F$2:$F8054=F8054)*1)&gt;1,0,1)</f>
        <v>0</v>
      </c>
    </row>
    <row r="8055" spans="1:25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9" t="str">
        <f>VLOOKUP(Таблица1[[#This Row],[Region]],Таблица5[],2,FALSE)</f>
        <v>Chuck Magee</v>
      </c>
      <c r="W8055" s="19" t="str">
        <f>IFERROR(VLOOKUP(Таблица1[[#This Row],[Order ID]],Таблица4[],2,FALSE),"")</f>
        <v/>
      </c>
      <c r="X8055" s="19">
        <f>NOT(IFERROR(VLOOKUP(Таблица1[[#This Row],[Order ID]],Таблица4[],2,FALSE),0))*1</f>
        <v>1</v>
      </c>
      <c r="Y8055" s="19">
        <f>IF(SUMPRODUCT(($F$2:$F8055=F8055)*1)&gt;1,0,1)</f>
        <v>0</v>
      </c>
    </row>
    <row r="8056" spans="1:25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9" t="str">
        <f>VLOOKUP(Таблица1[[#This Row],[Region]],Таблица5[],2,FALSE)</f>
        <v>Anna Andreadi</v>
      </c>
      <c r="W8056" s="19" t="str">
        <f>IFERROR(VLOOKUP(Таблица1[[#This Row],[Order ID]],Таблица4[],2,FALSE),"")</f>
        <v/>
      </c>
      <c r="X8056" s="19">
        <f>NOT(IFERROR(VLOOKUP(Таблица1[[#This Row],[Order ID]],Таблица4[],2,FALSE),0))*1</f>
        <v>1</v>
      </c>
      <c r="Y8056" s="19">
        <f>IF(SUMPRODUCT(($F$2:$F8056=F8056)*1)&gt;1,0,1)</f>
        <v>0</v>
      </c>
    </row>
    <row r="8057" spans="1:25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9" t="str">
        <f>VLOOKUP(Таблица1[[#This Row],[Region]],Таблица5[],2,FALSE)</f>
        <v>Anna Andreadi</v>
      </c>
      <c r="W8057" s="19" t="str">
        <f>IFERROR(VLOOKUP(Таблица1[[#This Row],[Order ID]],Таблица4[],2,FALSE),"")</f>
        <v/>
      </c>
      <c r="X8057" s="19">
        <f>NOT(IFERROR(VLOOKUP(Таблица1[[#This Row],[Order ID]],Таблица4[],2,FALSE),0))*1</f>
        <v>1</v>
      </c>
      <c r="Y8057" s="19">
        <f>IF(SUMPRODUCT(($F$2:$F8057=F8057)*1)&gt;1,0,1)</f>
        <v>0</v>
      </c>
    </row>
    <row r="8058" spans="1:25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9" t="str">
        <f>VLOOKUP(Таблица1[[#This Row],[Region]],Таблица5[],2,FALSE)</f>
        <v>Anna Andreadi</v>
      </c>
      <c r="W8058" s="19" t="str">
        <f>IFERROR(VLOOKUP(Таблица1[[#This Row],[Order ID]],Таблица4[],2,FALSE),"")</f>
        <v/>
      </c>
      <c r="X8058" s="19">
        <f>NOT(IFERROR(VLOOKUP(Таблица1[[#This Row],[Order ID]],Таблица4[],2,FALSE),0))*1</f>
        <v>1</v>
      </c>
      <c r="Y8058" s="19">
        <f>IF(SUMPRODUCT(($F$2:$F8058=F8058)*1)&gt;1,0,1)</f>
        <v>0</v>
      </c>
    </row>
    <row r="8059" spans="1:25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9" t="str">
        <f>VLOOKUP(Таблица1[[#This Row],[Region]],Таблица5[],2,FALSE)</f>
        <v>Anna Andreadi</v>
      </c>
      <c r="W8059" s="19" t="str">
        <f>IFERROR(VLOOKUP(Таблица1[[#This Row],[Order ID]],Таблица4[],2,FALSE),"")</f>
        <v/>
      </c>
      <c r="X8059" s="19">
        <f>NOT(IFERROR(VLOOKUP(Таблица1[[#This Row],[Order ID]],Таблица4[],2,FALSE),0))*1</f>
        <v>1</v>
      </c>
      <c r="Y8059" s="19">
        <f>IF(SUMPRODUCT(($F$2:$F8059=F8059)*1)&gt;1,0,1)</f>
        <v>0</v>
      </c>
    </row>
    <row r="8060" spans="1:25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9" t="str">
        <f>VLOOKUP(Таблица1[[#This Row],[Region]],Таблица5[],2,FALSE)</f>
        <v>Anna Andreadi</v>
      </c>
      <c r="W8060" s="19" t="str">
        <f>IFERROR(VLOOKUP(Таблица1[[#This Row],[Order ID]],Таблица4[],2,FALSE),"")</f>
        <v/>
      </c>
      <c r="X8060" s="19">
        <f>NOT(IFERROR(VLOOKUP(Таблица1[[#This Row],[Order ID]],Таблица4[],2,FALSE),0))*1</f>
        <v>1</v>
      </c>
      <c r="Y8060" s="19">
        <f>IF(SUMPRODUCT(($F$2:$F8060=F8060)*1)&gt;1,0,1)</f>
        <v>0</v>
      </c>
    </row>
    <row r="8061" spans="1:25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9" t="str">
        <f>VLOOKUP(Таблица1[[#This Row],[Region]],Таблица5[],2,FALSE)</f>
        <v>Anna Andreadi</v>
      </c>
      <c r="W8061" s="19" t="str">
        <f>IFERROR(VLOOKUP(Таблица1[[#This Row],[Order ID]],Таблица4[],2,FALSE),"")</f>
        <v/>
      </c>
      <c r="X8061" s="19">
        <f>NOT(IFERROR(VLOOKUP(Таблица1[[#This Row],[Order ID]],Таблица4[],2,FALSE),0))*1</f>
        <v>1</v>
      </c>
      <c r="Y8061" s="19">
        <f>IF(SUMPRODUCT(($F$2:$F8061=F8061)*1)&gt;1,0,1)</f>
        <v>0</v>
      </c>
    </row>
    <row r="8062" spans="1:25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9" t="str">
        <f>VLOOKUP(Таблица1[[#This Row],[Region]],Таблица5[],2,FALSE)</f>
        <v>Chuck Magee</v>
      </c>
      <c r="W8062" s="19" t="str">
        <f>IFERROR(VLOOKUP(Таблица1[[#This Row],[Order ID]],Таблица4[],2,FALSE),"")</f>
        <v/>
      </c>
      <c r="X8062" s="19">
        <f>NOT(IFERROR(VLOOKUP(Таблица1[[#This Row],[Order ID]],Таблица4[],2,FALSE),0))*1</f>
        <v>1</v>
      </c>
      <c r="Y8062" s="19">
        <f>IF(SUMPRODUCT(($F$2:$F8062=F8062)*1)&gt;1,0,1)</f>
        <v>0</v>
      </c>
    </row>
    <row r="8063" spans="1:25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9" t="str">
        <f>VLOOKUP(Таблица1[[#This Row],[Region]],Таблица5[],2,FALSE)</f>
        <v>Chuck Magee</v>
      </c>
      <c r="W8063" s="19" t="str">
        <f>IFERROR(VLOOKUP(Таблица1[[#This Row],[Order ID]],Таблица4[],2,FALSE),"")</f>
        <v/>
      </c>
      <c r="X8063" s="19">
        <f>NOT(IFERROR(VLOOKUP(Таблица1[[#This Row],[Order ID]],Таблица4[],2,FALSE),0))*1</f>
        <v>1</v>
      </c>
      <c r="Y8063" s="19">
        <f>IF(SUMPRODUCT(($F$2:$F8063=F8063)*1)&gt;1,0,1)</f>
        <v>0</v>
      </c>
    </row>
    <row r="8064" spans="1:25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9" t="str">
        <f>VLOOKUP(Таблица1[[#This Row],[Region]],Таблица5[],2,FALSE)</f>
        <v>Chuck Magee</v>
      </c>
      <c r="W8064" s="19" t="str">
        <f>IFERROR(VLOOKUP(Таблица1[[#This Row],[Order ID]],Таблица4[],2,FALSE),"")</f>
        <v/>
      </c>
      <c r="X8064" s="19">
        <f>NOT(IFERROR(VLOOKUP(Таблица1[[#This Row],[Order ID]],Таблица4[],2,FALSE),0))*1</f>
        <v>1</v>
      </c>
      <c r="Y8064" s="19">
        <f>IF(SUMPRODUCT(($F$2:$F8064=F8064)*1)&gt;1,0,1)</f>
        <v>0</v>
      </c>
    </row>
    <row r="8065" spans="1:25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9" t="str">
        <f>VLOOKUP(Таблица1[[#This Row],[Region]],Таблица5[],2,FALSE)</f>
        <v>Chuck Magee</v>
      </c>
      <c r="W8065" s="19" t="str">
        <f>IFERROR(VLOOKUP(Таблица1[[#This Row],[Order ID]],Таблица4[],2,FALSE),"")</f>
        <v/>
      </c>
      <c r="X8065" s="19">
        <f>NOT(IFERROR(VLOOKUP(Таблица1[[#This Row],[Order ID]],Таблица4[],2,FALSE),0))*1</f>
        <v>1</v>
      </c>
      <c r="Y8065" s="19">
        <f>IF(SUMPRODUCT(($F$2:$F8065=F8065)*1)&gt;1,0,1)</f>
        <v>0</v>
      </c>
    </row>
    <row r="8066" spans="1:25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9" t="str">
        <f>VLOOKUP(Таблица1[[#This Row],[Region]],Таблица5[],2,FALSE)</f>
        <v>Chuck Magee</v>
      </c>
      <c r="W8066" s="19" t="str">
        <f>IFERROR(VLOOKUP(Таблица1[[#This Row],[Order ID]],Таблица4[],2,FALSE),"")</f>
        <v/>
      </c>
      <c r="X8066" s="19">
        <f>NOT(IFERROR(VLOOKUP(Таблица1[[#This Row],[Order ID]],Таблица4[],2,FALSE),0))*1</f>
        <v>1</v>
      </c>
      <c r="Y8066" s="19">
        <f>IF(SUMPRODUCT(($F$2:$F8066=F8066)*1)&gt;1,0,1)</f>
        <v>0</v>
      </c>
    </row>
    <row r="8067" spans="1:25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9" t="str">
        <f>VLOOKUP(Таблица1[[#This Row],[Region]],Таблица5[],2,FALSE)</f>
        <v>Chuck Magee</v>
      </c>
      <c r="W8067" s="19" t="str">
        <f>IFERROR(VLOOKUP(Таблица1[[#This Row],[Order ID]],Таблица4[],2,FALSE),"")</f>
        <v/>
      </c>
      <c r="X8067" s="19">
        <f>NOT(IFERROR(VLOOKUP(Таблица1[[#This Row],[Order ID]],Таблица4[],2,FALSE),0))*1</f>
        <v>1</v>
      </c>
      <c r="Y8067" s="19">
        <f>IF(SUMPRODUCT(($F$2:$F8067=F8067)*1)&gt;1,0,1)</f>
        <v>0</v>
      </c>
    </row>
    <row r="8068" spans="1:25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9" t="str">
        <f>VLOOKUP(Таблица1[[#This Row],[Region]],Таблица5[],2,FALSE)</f>
        <v>Chuck Magee</v>
      </c>
      <c r="W8068" s="19" t="str">
        <f>IFERROR(VLOOKUP(Таблица1[[#This Row],[Order ID]],Таблица4[],2,FALSE),"")</f>
        <v/>
      </c>
      <c r="X8068" s="19">
        <f>NOT(IFERROR(VLOOKUP(Таблица1[[#This Row],[Order ID]],Таблица4[],2,FALSE),0))*1</f>
        <v>1</v>
      </c>
      <c r="Y8068" s="19">
        <f>IF(SUMPRODUCT(($F$2:$F8068=F8068)*1)&gt;1,0,1)</f>
        <v>0</v>
      </c>
    </row>
    <row r="8069" spans="1:25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9" t="str">
        <f>VLOOKUP(Таблица1[[#This Row],[Region]],Таблица5[],2,FALSE)</f>
        <v>Anna Andreadi</v>
      </c>
      <c r="W8069" s="19" t="str">
        <f>IFERROR(VLOOKUP(Таблица1[[#This Row],[Order ID]],Таблица4[],2,FALSE),"")</f>
        <v/>
      </c>
      <c r="X8069" s="19">
        <f>NOT(IFERROR(VLOOKUP(Таблица1[[#This Row],[Order ID]],Таблица4[],2,FALSE),0))*1</f>
        <v>1</v>
      </c>
      <c r="Y8069" s="19">
        <f>IF(SUMPRODUCT(($F$2:$F8069=F8069)*1)&gt;1,0,1)</f>
        <v>0</v>
      </c>
    </row>
    <row r="8070" spans="1:25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9" t="str">
        <f>VLOOKUP(Таблица1[[#This Row],[Region]],Таблица5[],2,FALSE)</f>
        <v>Anna Andreadi</v>
      </c>
      <c r="W8070" s="19" t="str">
        <f>IFERROR(VLOOKUP(Таблица1[[#This Row],[Order ID]],Таблица4[],2,FALSE),"")</f>
        <v/>
      </c>
      <c r="X8070" s="19">
        <f>NOT(IFERROR(VLOOKUP(Таблица1[[#This Row],[Order ID]],Таблица4[],2,FALSE),0))*1</f>
        <v>1</v>
      </c>
      <c r="Y8070" s="19">
        <f>IF(SUMPRODUCT(($F$2:$F8070=F8070)*1)&gt;1,0,1)</f>
        <v>0</v>
      </c>
    </row>
    <row r="8071" spans="1:25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9" t="str">
        <f>VLOOKUP(Таблица1[[#This Row],[Region]],Таблица5[],2,FALSE)</f>
        <v>Kelly Williams</v>
      </c>
      <c r="W8071" s="19" t="str">
        <f>IFERROR(VLOOKUP(Таблица1[[#This Row],[Order ID]],Таблица4[],2,FALSE),"")</f>
        <v/>
      </c>
      <c r="X8071" s="19">
        <f>NOT(IFERROR(VLOOKUP(Таблица1[[#This Row],[Order ID]],Таблица4[],2,FALSE),0))*1</f>
        <v>1</v>
      </c>
      <c r="Y8071" s="19">
        <f>IF(SUMPRODUCT(($F$2:$F8071=F8071)*1)&gt;1,0,1)</f>
        <v>0</v>
      </c>
    </row>
    <row r="8072" spans="1:25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9" t="str">
        <f>VLOOKUP(Таблица1[[#This Row],[Region]],Таблица5[],2,FALSE)</f>
        <v>Kelly Williams</v>
      </c>
      <c r="W8072" s="19" t="str">
        <f>IFERROR(VLOOKUP(Таблица1[[#This Row],[Order ID]],Таблица4[],2,FALSE),"")</f>
        <v/>
      </c>
      <c r="X8072" s="19">
        <f>NOT(IFERROR(VLOOKUP(Таблица1[[#This Row],[Order ID]],Таблица4[],2,FALSE),0))*1</f>
        <v>1</v>
      </c>
      <c r="Y8072" s="19">
        <f>IF(SUMPRODUCT(($F$2:$F8072=F8072)*1)&gt;1,0,1)</f>
        <v>0</v>
      </c>
    </row>
    <row r="8073" spans="1:25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9" t="str">
        <f>VLOOKUP(Таблица1[[#This Row],[Region]],Таблица5[],2,FALSE)</f>
        <v>Kelly Williams</v>
      </c>
      <c r="W8073" s="19" t="str">
        <f>IFERROR(VLOOKUP(Таблица1[[#This Row],[Order ID]],Таблица4[],2,FALSE),"")</f>
        <v/>
      </c>
      <c r="X8073" s="19">
        <f>NOT(IFERROR(VLOOKUP(Таблица1[[#This Row],[Order ID]],Таблица4[],2,FALSE),0))*1</f>
        <v>1</v>
      </c>
      <c r="Y8073" s="19">
        <f>IF(SUMPRODUCT(($F$2:$F8073=F8073)*1)&gt;1,0,1)</f>
        <v>0</v>
      </c>
    </row>
    <row r="8074" spans="1:25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9" t="str">
        <f>VLOOKUP(Таблица1[[#This Row],[Region]],Таблица5[],2,FALSE)</f>
        <v>Kelly Williams</v>
      </c>
      <c r="W8074" s="19" t="str">
        <f>IFERROR(VLOOKUP(Таблица1[[#This Row],[Order ID]],Таблица4[],2,FALSE),"")</f>
        <v/>
      </c>
      <c r="X8074" s="19">
        <f>NOT(IFERROR(VLOOKUP(Таблица1[[#This Row],[Order ID]],Таблица4[],2,FALSE),0))*1</f>
        <v>1</v>
      </c>
      <c r="Y8074" s="19">
        <f>IF(SUMPRODUCT(($F$2:$F8074=F8074)*1)&gt;1,0,1)</f>
        <v>0</v>
      </c>
    </row>
    <row r="8075" spans="1:25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9" t="str">
        <f>VLOOKUP(Таблица1[[#This Row],[Region]],Таблица5[],2,FALSE)</f>
        <v>Kelly Williams</v>
      </c>
      <c r="W8075" s="19" t="str">
        <f>IFERROR(VLOOKUP(Таблица1[[#This Row],[Order ID]],Таблица4[],2,FALSE),"")</f>
        <v/>
      </c>
      <c r="X8075" s="19">
        <f>NOT(IFERROR(VLOOKUP(Таблица1[[#This Row],[Order ID]],Таблица4[],2,FALSE),0))*1</f>
        <v>1</v>
      </c>
      <c r="Y8075" s="19">
        <f>IF(SUMPRODUCT(($F$2:$F8075=F8075)*1)&gt;1,0,1)</f>
        <v>0</v>
      </c>
    </row>
    <row r="8076" spans="1:25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9" t="str">
        <f>VLOOKUP(Таблица1[[#This Row],[Region]],Таблица5[],2,FALSE)</f>
        <v>Kelly Williams</v>
      </c>
      <c r="W8076" s="19" t="str">
        <f>IFERROR(VLOOKUP(Таблица1[[#This Row],[Order ID]],Таблица4[],2,FALSE),"")</f>
        <v/>
      </c>
      <c r="X8076" s="19">
        <f>NOT(IFERROR(VLOOKUP(Таблица1[[#This Row],[Order ID]],Таблица4[],2,FALSE),0))*1</f>
        <v>1</v>
      </c>
      <c r="Y8076" s="19">
        <f>IF(SUMPRODUCT(($F$2:$F8076=F8076)*1)&gt;1,0,1)</f>
        <v>0</v>
      </c>
    </row>
    <row r="8077" spans="1:25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9" t="str">
        <f>VLOOKUP(Таблица1[[#This Row],[Region]],Таблица5[],2,FALSE)</f>
        <v>Kelly Williams</v>
      </c>
      <c r="W8077" s="19" t="str">
        <f>IFERROR(VLOOKUP(Таблица1[[#This Row],[Order ID]],Таблица4[],2,FALSE),"")</f>
        <v/>
      </c>
      <c r="X8077" s="19">
        <f>NOT(IFERROR(VLOOKUP(Таблица1[[#This Row],[Order ID]],Таблица4[],2,FALSE),0))*1</f>
        <v>1</v>
      </c>
      <c r="Y8077" s="19">
        <f>IF(SUMPRODUCT(($F$2:$F8077=F8077)*1)&gt;1,0,1)</f>
        <v>0</v>
      </c>
    </row>
    <row r="8078" spans="1:25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9" t="str">
        <f>VLOOKUP(Таблица1[[#This Row],[Region]],Таблица5[],2,FALSE)</f>
        <v>Cassandra Brandow</v>
      </c>
      <c r="W8078" s="19" t="str">
        <f>IFERROR(VLOOKUP(Таблица1[[#This Row],[Order ID]],Таблица4[],2,FALSE),"")</f>
        <v/>
      </c>
      <c r="X8078" s="19">
        <f>NOT(IFERROR(VLOOKUP(Таблица1[[#This Row],[Order ID]],Таблица4[],2,FALSE),0))*1</f>
        <v>1</v>
      </c>
      <c r="Y8078" s="19">
        <f>IF(SUMPRODUCT(($F$2:$F8078=F8078)*1)&gt;1,0,1)</f>
        <v>0</v>
      </c>
    </row>
    <row r="8079" spans="1:25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9" t="str">
        <f>VLOOKUP(Таблица1[[#This Row],[Region]],Таблица5[],2,FALSE)</f>
        <v>Cassandra Brandow</v>
      </c>
      <c r="W8079" s="19" t="str">
        <f>IFERROR(VLOOKUP(Таблица1[[#This Row],[Order ID]],Таблица4[],2,FALSE),"")</f>
        <v/>
      </c>
      <c r="X8079" s="19">
        <f>NOT(IFERROR(VLOOKUP(Таблица1[[#This Row],[Order ID]],Таблица4[],2,FALSE),0))*1</f>
        <v>1</v>
      </c>
      <c r="Y8079" s="19">
        <f>IF(SUMPRODUCT(($F$2:$F8079=F8079)*1)&gt;1,0,1)</f>
        <v>0</v>
      </c>
    </row>
    <row r="8080" spans="1:25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9" t="str">
        <f>VLOOKUP(Таблица1[[#This Row],[Region]],Таблица5[],2,FALSE)</f>
        <v>Cassandra Brandow</v>
      </c>
      <c r="W8080" s="19" t="str">
        <f>IFERROR(VLOOKUP(Таблица1[[#This Row],[Order ID]],Таблица4[],2,FALSE),"")</f>
        <v/>
      </c>
      <c r="X8080" s="19">
        <f>NOT(IFERROR(VLOOKUP(Таблица1[[#This Row],[Order ID]],Таблица4[],2,FALSE),0))*1</f>
        <v>1</v>
      </c>
      <c r="Y8080" s="19">
        <f>IF(SUMPRODUCT(($F$2:$F8080=F8080)*1)&gt;1,0,1)</f>
        <v>0</v>
      </c>
    </row>
    <row r="8081" spans="1:25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9" t="str">
        <f>VLOOKUP(Таблица1[[#This Row],[Region]],Таблица5[],2,FALSE)</f>
        <v>Chuck Magee</v>
      </c>
      <c r="W8081" s="19" t="str">
        <f>IFERROR(VLOOKUP(Таблица1[[#This Row],[Order ID]],Таблица4[],2,FALSE),"")</f>
        <v/>
      </c>
      <c r="X8081" s="19">
        <f>NOT(IFERROR(VLOOKUP(Таблица1[[#This Row],[Order ID]],Таблица4[],2,FALSE),0))*1</f>
        <v>1</v>
      </c>
      <c r="Y8081" s="19">
        <f>IF(SUMPRODUCT(($F$2:$F8081=F8081)*1)&gt;1,0,1)</f>
        <v>0</v>
      </c>
    </row>
    <row r="8082" spans="1:25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9" t="str">
        <f>VLOOKUP(Таблица1[[#This Row],[Region]],Таблица5[],2,FALSE)</f>
        <v>Anna Andreadi</v>
      </c>
      <c r="W8082" s="19" t="str">
        <f>IFERROR(VLOOKUP(Таблица1[[#This Row],[Order ID]],Таблица4[],2,FALSE),"")</f>
        <v/>
      </c>
      <c r="X8082" s="19">
        <f>NOT(IFERROR(VLOOKUP(Таблица1[[#This Row],[Order ID]],Таблица4[],2,FALSE),0))*1</f>
        <v>1</v>
      </c>
      <c r="Y8082" s="19">
        <f>IF(SUMPRODUCT(($F$2:$F8082=F8082)*1)&gt;1,0,1)</f>
        <v>0</v>
      </c>
    </row>
    <row r="8083" spans="1:25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9" t="str">
        <f>VLOOKUP(Таблица1[[#This Row],[Region]],Таблица5[],2,FALSE)</f>
        <v>Anna Andreadi</v>
      </c>
      <c r="W8083" s="19" t="str">
        <f>IFERROR(VLOOKUP(Таблица1[[#This Row],[Order ID]],Таблица4[],2,FALSE),"")</f>
        <v/>
      </c>
      <c r="X8083" s="19">
        <f>NOT(IFERROR(VLOOKUP(Таблица1[[#This Row],[Order ID]],Таблица4[],2,FALSE),0))*1</f>
        <v>1</v>
      </c>
      <c r="Y8083" s="19">
        <f>IF(SUMPRODUCT(($F$2:$F8083=F8083)*1)&gt;1,0,1)</f>
        <v>0</v>
      </c>
    </row>
    <row r="8084" spans="1:25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9" t="str">
        <f>VLOOKUP(Таблица1[[#This Row],[Region]],Таблица5[],2,FALSE)</f>
        <v>Anna Andreadi</v>
      </c>
      <c r="W8084" s="19" t="str">
        <f>IFERROR(VLOOKUP(Таблица1[[#This Row],[Order ID]],Таблица4[],2,FALSE),"")</f>
        <v/>
      </c>
      <c r="X8084" s="19">
        <f>NOT(IFERROR(VLOOKUP(Таблица1[[#This Row],[Order ID]],Таблица4[],2,FALSE),0))*1</f>
        <v>1</v>
      </c>
      <c r="Y8084" s="19">
        <f>IF(SUMPRODUCT(($F$2:$F8084=F8084)*1)&gt;1,0,1)</f>
        <v>0</v>
      </c>
    </row>
    <row r="8085" spans="1:25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9" t="str">
        <f>VLOOKUP(Таблица1[[#This Row],[Region]],Таблица5[],2,FALSE)</f>
        <v>Anna Andreadi</v>
      </c>
      <c r="W8085" s="19" t="str">
        <f>IFERROR(VLOOKUP(Таблица1[[#This Row],[Order ID]],Таблица4[],2,FALSE),"")</f>
        <v/>
      </c>
      <c r="X8085" s="19">
        <f>NOT(IFERROR(VLOOKUP(Таблица1[[#This Row],[Order ID]],Таблица4[],2,FALSE),0))*1</f>
        <v>1</v>
      </c>
      <c r="Y8085" s="19">
        <f>IF(SUMPRODUCT(($F$2:$F8085=F8085)*1)&gt;1,0,1)</f>
        <v>0</v>
      </c>
    </row>
    <row r="8086" spans="1:25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9" t="str">
        <f>VLOOKUP(Таблица1[[#This Row],[Region]],Таблица5[],2,FALSE)</f>
        <v>Anna Andreadi</v>
      </c>
      <c r="W8086" s="19" t="str">
        <f>IFERROR(VLOOKUP(Таблица1[[#This Row],[Order ID]],Таблица4[],2,FALSE),"")</f>
        <v/>
      </c>
      <c r="X8086" s="19">
        <f>NOT(IFERROR(VLOOKUP(Таблица1[[#This Row],[Order ID]],Таблица4[],2,FALSE),0))*1</f>
        <v>1</v>
      </c>
      <c r="Y8086" s="19">
        <f>IF(SUMPRODUCT(($F$2:$F8086=F8086)*1)&gt;1,0,1)</f>
        <v>0</v>
      </c>
    </row>
    <row r="8087" spans="1:25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9" t="str">
        <f>VLOOKUP(Таблица1[[#This Row],[Region]],Таблица5[],2,FALSE)</f>
        <v>Cassandra Brandow</v>
      </c>
      <c r="W8087" s="19" t="str">
        <f>IFERROR(VLOOKUP(Таблица1[[#This Row],[Order ID]],Таблица4[],2,FALSE),"")</f>
        <v/>
      </c>
      <c r="X8087" s="19">
        <f>NOT(IFERROR(VLOOKUP(Таблица1[[#This Row],[Order ID]],Таблица4[],2,FALSE),0))*1</f>
        <v>1</v>
      </c>
      <c r="Y8087" s="19">
        <f>IF(SUMPRODUCT(($F$2:$F8087=F8087)*1)&gt;1,0,1)</f>
        <v>1</v>
      </c>
    </row>
    <row r="8088" spans="1:25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9" t="str">
        <f>VLOOKUP(Таблица1[[#This Row],[Region]],Таблица5[],2,FALSE)</f>
        <v>Cassandra Brandow</v>
      </c>
      <c r="W8088" s="19" t="str">
        <f>IFERROR(VLOOKUP(Таблица1[[#This Row],[Order ID]],Таблица4[],2,FALSE),"")</f>
        <v/>
      </c>
      <c r="X8088" s="19">
        <f>NOT(IFERROR(VLOOKUP(Таблица1[[#This Row],[Order ID]],Таблица4[],2,FALSE),0))*1</f>
        <v>1</v>
      </c>
      <c r="Y8088" s="19">
        <f>IF(SUMPRODUCT(($F$2:$F8088=F8088)*1)&gt;1,0,1)</f>
        <v>0</v>
      </c>
    </row>
    <row r="8089" spans="1:25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9" t="str">
        <f>VLOOKUP(Таблица1[[#This Row],[Region]],Таблица5[],2,FALSE)</f>
        <v>Anna Andreadi</v>
      </c>
      <c r="W8089" s="19" t="str">
        <f>IFERROR(VLOOKUP(Таблица1[[#This Row],[Order ID]],Таблица4[],2,FALSE),"")</f>
        <v/>
      </c>
      <c r="X8089" s="19">
        <f>NOT(IFERROR(VLOOKUP(Таблица1[[#This Row],[Order ID]],Таблица4[],2,FALSE),0))*1</f>
        <v>1</v>
      </c>
      <c r="Y8089" s="19">
        <f>IF(SUMPRODUCT(($F$2:$F8089=F8089)*1)&gt;1,0,1)</f>
        <v>0</v>
      </c>
    </row>
    <row r="8090" spans="1:25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9" t="str">
        <f>VLOOKUP(Таблица1[[#This Row],[Region]],Таблица5[],2,FALSE)</f>
        <v>Anna Andreadi</v>
      </c>
      <c r="W8090" s="19" t="str">
        <f>IFERROR(VLOOKUP(Таблица1[[#This Row],[Order ID]],Таблица4[],2,FALSE),"")</f>
        <v/>
      </c>
      <c r="X8090" s="19">
        <f>NOT(IFERROR(VLOOKUP(Таблица1[[#This Row],[Order ID]],Таблица4[],2,FALSE),0))*1</f>
        <v>1</v>
      </c>
      <c r="Y8090" s="19">
        <f>IF(SUMPRODUCT(($F$2:$F8090=F8090)*1)&gt;1,0,1)</f>
        <v>0</v>
      </c>
    </row>
    <row r="8091" spans="1:25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9" t="str">
        <f>VLOOKUP(Таблица1[[#This Row],[Region]],Таблица5[],2,FALSE)</f>
        <v>Chuck Magee</v>
      </c>
      <c r="W8091" s="19" t="str">
        <f>IFERROR(VLOOKUP(Таблица1[[#This Row],[Order ID]],Таблица4[],2,FALSE),"")</f>
        <v/>
      </c>
      <c r="X8091" s="19">
        <f>NOT(IFERROR(VLOOKUP(Таблица1[[#This Row],[Order ID]],Таблица4[],2,FALSE),0))*1</f>
        <v>1</v>
      </c>
      <c r="Y8091" s="19">
        <f>IF(SUMPRODUCT(($F$2:$F8091=F8091)*1)&gt;1,0,1)</f>
        <v>0</v>
      </c>
    </row>
    <row r="8092" spans="1:25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9" t="str">
        <f>VLOOKUP(Таблица1[[#This Row],[Region]],Таблица5[],2,FALSE)</f>
        <v>Anna Andreadi</v>
      </c>
      <c r="W8092" s="19" t="str">
        <f>IFERROR(VLOOKUP(Таблица1[[#This Row],[Order ID]],Таблица4[],2,FALSE),"")</f>
        <v/>
      </c>
      <c r="X8092" s="19">
        <f>NOT(IFERROR(VLOOKUP(Таблица1[[#This Row],[Order ID]],Таблица4[],2,FALSE),0))*1</f>
        <v>1</v>
      </c>
      <c r="Y8092" s="19">
        <f>IF(SUMPRODUCT(($F$2:$F8092=F8092)*1)&gt;1,0,1)</f>
        <v>0</v>
      </c>
    </row>
    <row r="8093" spans="1:25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9" t="str">
        <f>VLOOKUP(Таблица1[[#This Row],[Region]],Таблица5[],2,FALSE)</f>
        <v>Anna Andreadi</v>
      </c>
      <c r="W8093" s="19" t="str">
        <f>IFERROR(VLOOKUP(Таблица1[[#This Row],[Order ID]],Таблица4[],2,FALSE),"")</f>
        <v/>
      </c>
      <c r="X8093" s="19">
        <f>NOT(IFERROR(VLOOKUP(Таблица1[[#This Row],[Order ID]],Таблица4[],2,FALSE),0))*1</f>
        <v>1</v>
      </c>
      <c r="Y8093" s="19">
        <f>IF(SUMPRODUCT(($F$2:$F8093=F8093)*1)&gt;1,0,1)</f>
        <v>0</v>
      </c>
    </row>
    <row r="8094" spans="1:25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9" t="str">
        <f>VLOOKUP(Таблица1[[#This Row],[Region]],Таблица5[],2,FALSE)</f>
        <v>Chuck Magee</v>
      </c>
      <c r="W8094" s="19" t="str">
        <f>IFERROR(VLOOKUP(Таблица1[[#This Row],[Order ID]],Таблица4[],2,FALSE),"")</f>
        <v/>
      </c>
      <c r="X8094" s="19">
        <f>NOT(IFERROR(VLOOKUP(Таблица1[[#This Row],[Order ID]],Таблица4[],2,FALSE),0))*1</f>
        <v>1</v>
      </c>
      <c r="Y8094" s="19">
        <f>IF(SUMPRODUCT(($F$2:$F8094=F8094)*1)&gt;1,0,1)</f>
        <v>0</v>
      </c>
    </row>
    <row r="8095" spans="1:25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9" t="str">
        <f>VLOOKUP(Таблица1[[#This Row],[Region]],Таблица5[],2,FALSE)</f>
        <v>Anna Andreadi</v>
      </c>
      <c r="W8095" s="19" t="str">
        <f>IFERROR(VLOOKUP(Таблица1[[#This Row],[Order ID]],Таблица4[],2,FALSE),"")</f>
        <v/>
      </c>
      <c r="X8095" s="19">
        <f>NOT(IFERROR(VLOOKUP(Таблица1[[#This Row],[Order ID]],Таблица4[],2,FALSE),0))*1</f>
        <v>1</v>
      </c>
      <c r="Y8095" s="19">
        <f>IF(SUMPRODUCT(($F$2:$F8095=F8095)*1)&gt;1,0,1)</f>
        <v>0</v>
      </c>
    </row>
    <row r="8096" spans="1:25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9" t="str">
        <f>VLOOKUP(Таблица1[[#This Row],[Region]],Таблица5[],2,FALSE)</f>
        <v>Anna Andreadi</v>
      </c>
      <c r="W8096" s="19" t="str">
        <f>IFERROR(VLOOKUP(Таблица1[[#This Row],[Order ID]],Таблица4[],2,FALSE),"")</f>
        <v/>
      </c>
      <c r="X8096" s="19">
        <f>NOT(IFERROR(VLOOKUP(Таблица1[[#This Row],[Order ID]],Таблица4[],2,FALSE),0))*1</f>
        <v>1</v>
      </c>
      <c r="Y8096" s="19">
        <f>IF(SUMPRODUCT(($F$2:$F8096=F8096)*1)&gt;1,0,1)</f>
        <v>0</v>
      </c>
    </row>
    <row r="8097" spans="1:25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9" t="str">
        <f>VLOOKUP(Таблица1[[#This Row],[Region]],Таблица5[],2,FALSE)</f>
        <v>Anna Andreadi</v>
      </c>
      <c r="W8097" s="19" t="str">
        <f>IFERROR(VLOOKUP(Таблица1[[#This Row],[Order ID]],Таблица4[],2,FALSE),"")</f>
        <v/>
      </c>
      <c r="X8097" s="19">
        <f>NOT(IFERROR(VLOOKUP(Таблица1[[#This Row],[Order ID]],Таблица4[],2,FALSE),0))*1</f>
        <v>1</v>
      </c>
      <c r="Y8097" s="19">
        <f>IF(SUMPRODUCT(($F$2:$F8097=F8097)*1)&gt;1,0,1)</f>
        <v>0</v>
      </c>
    </row>
    <row r="8098" spans="1:25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9" t="str">
        <f>VLOOKUP(Таблица1[[#This Row],[Region]],Таблица5[],2,FALSE)</f>
        <v>Anna Andreadi</v>
      </c>
      <c r="W8098" s="19" t="str">
        <f>IFERROR(VLOOKUP(Таблица1[[#This Row],[Order ID]],Таблица4[],2,FALSE),"")</f>
        <v/>
      </c>
      <c r="X8098" s="19">
        <f>NOT(IFERROR(VLOOKUP(Таблица1[[#This Row],[Order ID]],Таблица4[],2,FALSE),0))*1</f>
        <v>1</v>
      </c>
      <c r="Y8098" s="19">
        <f>IF(SUMPRODUCT(($F$2:$F8098=F8098)*1)&gt;1,0,1)</f>
        <v>0</v>
      </c>
    </row>
    <row r="8099" spans="1:25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9" t="str">
        <f>VLOOKUP(Таблица1[[#This Row],[Region]],Таблица5[],2,FALSE)</f>
        <v>Anna Andreadi</v>
      </c>
      <c r="W8099" s="19" t="str">
        <f>IFERROR(VLOOKUP(Таблица1[[#This Row],[Order ID]],Таблица4[],2,FALSE),"")</f>
        <v/>
      </c>
      <c r="X8099" s="19">
        <f>NOT(IFERROR(VLOOKUP(Таблица1[[#This Row],[Order ID]],Таблица4[],2,FALSE),0))*1</f>
        <v>1</v>
      </c>
      <c r="Y8099" s="19">
        <f>IF(SUMPRODUCT(($F$2:$F8099=F8099)*1)&gt;1,0,1)</f>
        <v>0</v>
      </c>
    </row>
    <row r="8100" spans="1:25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9" t="str">
        <f>VLOOKUP(Таблица1[[#This Row],[Region]],Таблица5[],2,FALSE)</f>
        <v>Anna Andreadi</v>
      </c>
      <c r="W8100" s="19" t="str">
        <f>IFERROR(VLOOKUP(Таблица1[[#This Row],[Order ID]],Таблица4[],2,FALSE),"")</f>
        <v/>
      </c>
      <c r="X8100" s="19">
        <f>NOT(IFERROR(VLOOKUP(Таблица1[[#This Row],[Order ID]],Таблица4[],2,FALSE),0))*1</f>
        <v>1</v>
      </c>
      <c r="Y8100" s="19">
        <f>IF(SUMPRODUCT(($F$2:$F8100=F8100)*1)&gt;1,0,1)</f>
        <v>0</v>
      </c>
    </row>
    <row r="8101" spans="1:25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9" t="str">
        <f>VLOOKUP(Таблица1[[#This Row],[Region]],Таблица5[],2,FALSE)</f>
        <v>Anna Andreadi</v>
      </c>
      <c r="W8101" s="19" t="str">
        <f>IFERROR(VLOOKUP(Таблица1[[#This Row],[Order ID]],Таблица4[],2,FALSE),"")</f>
        <v/>
      </c>
      <c r="X8101" s="19">
        <f>NOT(IFERROR(VLOOKUP(Таблица1[[#This Row],[Order ID]],Таблица4[],2,FALSE),0))*1</f>
        <v>1</v>
      </c>
      <c r="Y8101" s="19">
        <f>IF(SUMPRODUCT(($F$2:$F8101=F8101)*1)&gt;1,0,1)</f>
        <v>0</v>
      </c>
    </row>
    <row r="8102" spans="1:25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9" t="str">
        <f>VLOOKUP(Таблица1[[#This Row],[Region]],Таблица5[],2,FALSE)</f>
        <v>Anna Andreadi</v>
      </c>
      <c r="W8102" s="19" t="str">
        <f>IFERROR(VLOOKUP(Таблица1[[#This Row],[Order ID]],Таблица4[],2,FALSE),"")</f>
        <v/>
      </c>
      <c r="X8102" s="19">
        <f>NOT(IFERROR(VLOOKUP(Таблица1[[#This Row],[Order ID]],Таблица4[],2,FALSE),0))*1</f>
        <v>1</v>
      </c>
      <c r="Y8102" s="19">
        <f>IF(SUMPRODUCT(($F$2:$F8102=F8102)*1)&gt;1,0,1)</f>
        <v>0</v>
      </c>
    </row>
    <row r="8103" spans="1:25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9" t="str">
        <f>VLOOKUP(Таблица1[[#This Row],[Region]],Таблица5[],2,FALSE)</f>
        <v>Anna Andreadi</v>
      </c>
      <c r="W8103" s="19" t="str">
        <f>IFERROR(VLOOKUP(Таблица1[[#This Row],[Order ID]],Таблица4[],2,FALSE),"")</f>
        <v/>
      </c>
      <c r="X8103" s="19">
        <f>NOT(IFERROR(VLOOKUP(Таблица1[[#This Row],[Order ID]],Таблица4[],2,FALSE),0))*1</f>
        <v>1</v>
      </c>
      <c r="Y8103" s="19">
        <f>IF(SUMPRODUCT(($F$2:$F8103=F8103)*1)&gt;1,0,1)</f>
        <v>0</v>
      </c>
    </row>
    <row r="8104" spans="1:25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9" t="str">
        <f>VLOOKUP(Таблица1[[#This Row],[Region]],Таблица5[],2,FALSE)</f>
        <v>Anna Andreadi</v>
      </c>
      <c r="W8104" s="19" t="str">
        <f>IFERROR(VLOOKUP(Таблица1[[#This Row],[Order ID]],Таблица4[],2,FALSE),"")</f>
        <v/>
      </c>
      <c r="X8104" s="19">
        <f>NOT(IFERROR(VLOOKUP(Таблица1[[#This Row],[Order ID]],Таблица4[],2,FALSE),0))*1</f>
        <v>1</v>
      </c>
      <c r="Y8104" s="19">
        <f>IF(SUMPRODUCT(($F$2:$F8104=F8104)*1)&gt;1,0,1)</f>
        <v>0</v>
      </c>
    </row>
    <row r="8105" spans="1:25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9" t="str">
        <f>VLOOKUP(Таблица1[[#This Row],[Region]],Таблица5[],2,FALSE)</f>
        <v>Anna Andreadi</v>
      </c>
      <c r="W8105" s="19" t="str">
        <f>IFERROR(VLOOKUP(Таблица1[[#This Row],[Order ID]],Таблица4[],2,FALSE),"")</f>
        <v/>
      </c>
      <c r="X8105" s="19">
        <f>NOT(IFERROR(VLOOKUP(Таблица1[[#This Row],[Order ID]],Таблица4[],2,FALSE),0))*1</f>
        <v>1</v>
      </c>
      <c r="Y8105" s="19">
        <f>IF(SUMPRODUCT(($F$2:$F8105=F8105)*1)&gt;1,0,1)</f>
        <v>0</v>
      </c>
    </row>
    <row r="8106" spans="1:25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9" t="str">
        <f>VLOOKUP(Таблица1[[#This Row],[Region]],Таблица5[],2,FALSE)</f>
        <v>Anna Andreadi</v>
      </c>
      <c r="W8106" s="19" t="str">
        <f>IFERROR(VLOOKUP(Таблица1[[#This Row],[Order ID]],Таблица4[],2,FALSE),"")</f>
        <v/>
      </c>
      <c r="X8106" s="19">
        <f>NOT(IFERROR(VLOOKUP(Таблица1[[#This Row],[Order ID]],Таблица4[],2,FALSE),0))*1</f>
        <v>1</v>
      </c>
      <c r="Y8106" s="19">
        <f>IF(SUMPRODUCT(($F$2:$F8106=F8106)*1)&gt;1,0,1)</f>
        <v>0</v>
      </c>
    </row>
    <row r="8107" spans="1:25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9" t="str">
        <f>VLOOKUP(Таблица1[[#This Row],[Region]],Таблица5[],2,FALSE)</f>
        <v>Kelly Williams</v>
      </c>
      <c r="W8107" s="19" t="str">
        <f>IFERROR(VLOOKUP(Таблица1[[#This Row],[Order ID]],Таблица4[],2,FALSE),"")</f>
        <v/>
      </c>
      <c r="X8107" s="19">
        <f>NOT(IFERROR(VLOOKUP(Таблица1[[#This Row],[Order ID]],Таблица4[],2,FALSE),0))*1</f>
        <v>1</v>
      </c>
      <c r="Y8107" s="19">
        <f>IF(SUMPRODUCT(($F$2:$F8107=F8107)*1)&gt;1,0,1)</f>
        <v>0</v>
      </c>
    </row>
    <row r="8108" spans="1:25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9" t="str">
        <f>VLOOKUP(Таблица1[[#This Row],[Region]],Таблица5[],2,FALSE)</f>
        <v>Kelly Williams</v>
      </c>
      <c r="W8108" s="19" t="str">
        <f>IFERROR(VLOOKUP(Таблица1[[#This Row],[Order ID]],Таблица4[],2,FALSE),"")</f>
        <v/>
      </c>
      <c r="X8108" s="19">
        <f>NOT(IFERROR(VLOOKUP(Таблица1[[#This Row],[Order ID]],Таблица4[],2,FALSE),0))*1</f>
        <v>1</v>
      </c>
      <c r="Y8108" s="19">
        <f>IF(SUMPRODUCT(($F$2:$F8108=F8108)*1)&gt;1,0,1)</f>
        <v>0</v>
      </c>
    </row>
    <row r="8109" spans="1:25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9" t="str">
        <f>VLOOKUP(Таблица1[[#This Row],[Region]],Таблица5[],2,FALSE)</f>
        <v>Kelly Williams</v>
      </c>
      <c r="W8109" s="19" t="str">
        <f>IFERROR(VLOOKUP(Таблица1[[#This Row],[Order ID]],Таблица4[],2,FALSE),"")</f>
        <v/>
      </c>
      <c r="X8109" s="19">
        <f>NOT(IFERROR(VLOOKUP(Таблица1[[#This Row],[Order ID]],Таблица4[],2,FALSE),0))*1</f>
        <v>1</v>
      </c>
      <c r="Y8109" s="19">
        <f>IF(SUMPRODUCT(($F$2:$F8109=F8109)*1)&gt;1,0,1)</f>
        <v>0</v>
      </c>
    </row>
    <row r="8110" spans="1:25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9" t="str">
        <f>VLOOKUP(Таблица1[[#This Row],[Region]],Таблица5[],2,FALSE)</f>
        <v>Chuck Magee</v>
      </c>
      <c r="W8110" s="19" t="str">
        <f>IFERROR(VLOOKUP(Таблица1[[#This Row],[Order ID]],Таблица4[],2,FALSE),"")</f>
        <v/>
      </c>
      <c r="X8110" s="19">
        <f>NOT(IFERROR(VLOOKUP(Таблица1[[#This Row],[Order ID]],Таблица4[],2,FALSE),0))*1</f>
        <v>1</v>
      </c>
      <c r="Y8110" s="19">
        <f>IF(SUMPRODUCT(($F$2:$F8110=F8110)*1)&gt;1,0,1)</f>
        <v>0</v>
      </c>
    </row>
    <row r="8111" spans="1:25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9" t="str">
        <f>VLOOKUP(Таблица1[[#This Row],[Region]],Таблица5[],2,FALSE)</f>
        <v>Kelly Williams</v>
      </c>
      <c r="W8111" s="19" t="str">
        <f>IFERROR(VLOOKUP(Таблица1[[#This Row],[Order ID]],Таблица4[],2,FALSE),"")</f>
        <v/>
      </c>
      <c r="X8111" s="19">
        <f>NOT(IFERROR(VLOOKUP(Таблица1[[#This Row],[Order ID]],Таблица4[],2,FALSE),0))*1</f>
        <v>1</v>
      </c>
      <c r="Y8111" s="19">
        <f>IF(SUMPRODUCT(($F$2:$F8111=F8111)*1)&gt;1,0,1)</f>
        <v>0</v>
      </c>
    </row>
    <row r="8112" spans="1:25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9" t="str">
        <f>VLOOKUP(Таблица1[[#This Row],[Region]],Таблица5[],2,FALSE)</f>
        <v>Kelly Williams</v>
      </c>
      <c r="W8112" s="19" t="str">
        <f>IFERROR(VLOOKUP(Таблица1[[#This Row],[Order ID]],Таблица4[],2,FALSE),"")</f>
        <v/>
      </c>
      <c r="X8112" s="19">
        <f>NOT(IFERROR(VLOOKUP(Таблица1[[#This Row],[Order ID]],Таблица4[],2,FALSE),0))*1</f>
        <v>1</v>
      </c>
      <c r="Y8112" s="19">
        <f>IF(SUMPRODUCT(($F$2:$F8112=F8112)*1)&gt;1,0,1)</f>
        <v>0</v>
      </c>
    </row>
    <row r="8113" spans="1:25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9" t="str">
        <f>VLOOKUP(Таблица1[[#This Row],[Region]],Таблица5[],2,FALSE)</f>
        <v>Kelly Williams</v>
      </c>
      <c r="W8113" s="19" t="str">
        <f>IFERROR(VLOOKUP(Таблица1[[#This Row],[Order ID]],Таблица4[],2,FALSE),"")</f>
        <v/>
      </c>
      <c r="X8113" s="19">
        <f>NOT(IFERROR(VLOOKUP(Таблица1[[#This Row],[Order ID]],Таблица4[],2,FALSE),0))*1</f>
        <v>1</v>
      </c>
      <c r="Y8113" s="19">
        <f>IF(SUMPRODUCT(($F$2:$F8113=F8113)*1)&gt;1,0,1)</f>
        <v>0</v>
      </c>
    </row>
    <row r="8114" spans="1:25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9" t="str">
        <f>VLOOKUP(Таблица1[[#This Row],[Region]],Таблица5[],2,FALSE)</f>
        <v>Kelly Williams</v>
      </c>
      <c r="W8114" s="19" t="str">
        <f>IFERROR(VLOOKUP(Таблица1[[#This Row],[Order ID]],Таблица4[],2,FALSE),"")</f>
        <v/>
      </c>
      <c r="X8114" s="19">
        <f>NOT(IFERROR(VLOOKUP(Таблица1[[#This Row],[Order ID]],Таблица4[],2,FALSE),0))*1</f>
        <v>1</v>
      </c>
      <c r="Y8114" s="19">
        <f>IF(SUMPRODUCT(($F$2:$F8114=F8114)*1)&gt;1,0,1)</f>
        <v>0</v>
      </c>
    </row>
    <row r="8115" spans="1:25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9" t="str">
        <f>VLOOKUP(Таблица1[[#This Row],[Region]],Таблица5[],2,FALSE)</f>
        <v>Kelly Williams</v>
      </c>
      <c r="W8115" s="19" t="str">
        <f>IFERROR(VLOOKUP(Таблица1[[#This Row],[Order ID]],Таблица4[],2,FALSE),"")</f>
        <v/>
      </c>
      <c r="X8115" s="19">
        <f>NOT(IFERROR(VLOOKUP(Таблица1[[#This Row],[Order ID]],Таблица4[],2,FALSE),0))*1</f>
        <v>1</v>
      </c>
      <c r="Y8115" s="19">
        <f>IF(SUMPRODUCT(($F$2:$F8115=F8115)*1)&gt;1,0,1)</f>
        <v>0</v>
      </c>
    </row>
    <row r="8116" spans="1:25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9" t="str">
        <f>VLOOKUP(Таблица1[[#This Row],[Region]],Таблица5[],2,FALSE)</f>
        <v>Kelly Williams</v>
      </c>
      <c r="W8116" s="19" t="str">
        <f>IFERROR(VLOOKUP(Таблица1[[#This Row],[Order ID]],Таблица4[],2,FALSE),"")</f>
        <v/>
      </c>
      <c r="X8116" s="19">
        <f>NOT(IFERROR(VLOOKUP(Таблица1[[#This Row],[Order ID]],Таблица4[],2,FALSE),0))*1</f>
        <v>1</v>
      </c>
      <c r="Y8116" s="19">
        <f>IF(SUMPRODUCT(($F$2:$F8116=F8116)*1)&gt;1,0,1)</f>
        <v>0</v>
      </c>
    </row>
    <row r="8117" spans="1:25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9" t="str">
        <f>VLOOKUP(Таблица1[[#This Row],[Region]],Таблица5[],2,FALSE)</f>
        <v>Anna Andreadi</v>
      </c>
      <c r="W8117" s="19" t="str">
        <f>IFERROR(VLOOKUP(Таблица1[[#This Row],[Order ID]],Таблица4[],2,FALSE),"")</f>
        <v/>
      </c>
      <c r="X8117" s="19">
        <f>NOT(IFERROR(VLOOKUP(Таблица1[[#This Row],[Order ID]],Таблица4[],2,FALSE),0))*1</f>
        <v>1</v>
      </c>
      <c r="Y8117" s="19">
        <f>IF(SUMPRODUCT(($F$2:$F8117=F8117)*1)&gt;1,0,1)</f>
        <v>0</v>
      </c>
    </row>
    <row r="8118" spans="1:25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9" t="str">
        <f>VLOOKUP(Таблица1[[#This Row],[Region]],Таблица5[],2,FALSE)</f>
        <v>Kelly Williams</v>
      </c>
      <c r="W8118" s="19" t="str">
        <f>IFERROR(VLOOKUP(Таблица1[[#This Row],[Order ID]],Таблица4[],2,FALSE),"")</f>
        <v/>
      </c>
      <c r="X8118" s="19">
        <f>NOT(IFERROR(VLOOKUP(Таблица1[[#This Row],[Order ID]],Таблица4[],2,FALSE),0))*1</f>
        <v>1</v>
      </c>
      <c r="Y8118" s="19">
        <f>IF(SUMPRODUCT(($F$2:$F8118=F8118)*1)&gt;1,0,1)</f>
        <v>0</v>
      </c>
    </row>
    <row r="8119" spans="1:25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9" t="str">
        <f>VLOOKUP(Таблица1[[#This Row],[Region]],Таблица5[],2,FALSE)</f>
        <v>Anna Andreadi</v>
      </c>
      <c r="W8119" s="19" t="str">
        <f>IFERROR(VLOOKUP(Таблица1[[#This Row],[Order ID]],Таблица4[],2,FALSE),"")</f>
        <v/>
      </c>
      <c r="X8119" s="19">
        <f>NOT(IFERROR(VLOOKUP(Таблица1[[#This Row],[Order ID]],Таблица4[],2,FALSE),0))*1</f>
        <v>1</v>
      </c>
      <c r="Y8119" s="19">
        <f>IF(SUMPRODUCT(($F$2:$F8119=F8119)*1)&gt;1,0,1)</f>
        <v>0</v>
      </c>
    </row>
    <row r="8120" spans="1:25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9" t="str">
        <f>VLOOKUP(Таблица1[[#This Row],[Region]],Таблица5[],2,FALSE)</f>
        <v>Kelly Williams</v>
      </c>
      <c r="W8120" s="19" t="str">
        <f>IFERROR(VLOOKUP(Таблица1[[#This Row],[Order ID]],Таблица4[],2,FALSE),"")</f>
        <v/>
      </c>
      <c r="X8120" s="19">
        <f>NOT(IFERROR(VLOOKUP(Таблица1[[#This Row],[Order ID]],Таблица4[],2,FALSE),0))*1</f>
        <v>1</v>
      </c>
      <c r="Y8120" s="19">
        <f>IF(SUMPRODUCT(($F$2:$F8120=F8120)*1)&gt;1,0,1)</f>
        <v>0</v>
      </c>
    </row>
    <row r="8121" spans="1:25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9" t="str">
        <f>VLOOKUP(Таблица1[[#This Row],[Region]],Таблица5[],2,FALSE)</f>
        <v>Anna Andreadi</v>
      </c>
      <c r="W8121" s="19" t="str">
        <f>IFERROR(VLOOKUP(Таблица1[[#This Row],[Order ID]],Таблица4[],2,FALSE),"")</f>
        <v/>
      </c>
      <c r="X8121" s="19">
        <f>NOT(IFERROR(VLOOKUP(Таблица1[[#This Row],[Order ID]],Таблица4[],2,FALSE),0))*1</f>
        <v>1</v>
      </c>
      <c r="Y8121" s="19">
        <f>IF(SUMPRODUCT(($F$2:$F8121=F8121)*1)&gt;1,0,1)</f>
        <v>0</v>
      </c>
    </row>
    <row r="8122" spans="1:25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9" t="str">
        <f>VLOOKUP(Таблица1[[#This Row],[Region]],Таблица5[],2,FALSE)</f>
        <v>Anna Andreadi</v>
      </c>
      <c r="W8122" s="19" t="str">
        <f>IFERROR(VLOOKUP(Таблица1[[#This Row],[Order ID]],Таблица4[],2,FALSE),"")</f>
        <v/>
      </c>
      <c r="X8122" s="19">
        <f>NOT(IFERROR(VLOOKUP(Таблица1[[#This Row],[Order ID]],Таблица4[],2,FALSE),0))*1</f>
        <v>1</v>
      </c>
      <c r="Y8122" s="19">
        <f>IF(SUMPRODUCT(($F$2:$F8122=F8122)*1)&gt;1,0,1)</f>
        <v>0</v>
      </c>
    </row>
    <row r="8123" spans="1:25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9" t="str">
        <f>VLOOKUP(Таблица1[[#This Row],[Region]],Таблица5[],2,FALSE)</f>
        <v>Anna Andreadi</v>
      </c>
      <c r="W8123" s="19" t="str">
        <f>IFERROR(VLOOKUP(Таблица1[[#This Row],[Order ID]],Таблица4[],2,FALSE),"")</f>
        <v/>
      </c>
      <c r="X8123" s="19">
        <f>NOT(IFERROR(VLOOKUP(Таблица1[[#This Row],[Order ID]],Таблица4[],2,FALSE),0))*1</f>
        <v>1</v>
      </c>
      <c r="Y8123" s="19">
        <f>IF(SUMPRODUCT(($F$2:$F8123=F8123)*1)&gt;1,0,1)</f>
        <v>0</v>
      </c>
    </row>
    <row r="8124" spans="1:25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9" t="str">
        <f>VLOOKUP(Таблица1[[#This Row],[Region]],Таблица5[],2,FALSE)</f>
        <v>Chuck Magee</v>
      </c>
      <c r="W8124" s="19" t="str">
        <f>IFERROR(VLOOKUP(Таблица1[[#This Row],[Order ID]],Таблица4[],2,FALSE),"")</f>
        <v/>
      </c>
      <c r="X8124" s="19">
        <f>NOT(IFERROR(VLOOKUP(Таблица1[[#This Row],[Order ID]],Таблица4[],2,FALSE),0))*1</f>
        <v>1</v>
      </c>
      <c r="Y8124" s="19">
        <f>IF(SUMPRODUCT(($F$2:$F8124=F8124)*1)&gt;1,0,1)</f>
        <v>0</v>
      </c>
    </row>
    <row r="8125" spans="1:25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9" t="str">
        <f>VLOOKUP(Таблица1[[#This Row],[Region]],Таблица5[],2,FALSE)</f>
        <v>Chuck Magee</v>
      </c>
      <c r="W8125" s="19" t="str">
        <f>IFERROR(VLOOKUP(Таблица1[[#This Row],[Order ID]],Таблица4[],2,FALSE),"")</f>
        <v/>
      </c>
      <c r="X8125" s="19">
        <f>NOT(IFERROR(VLOOKUP(Таблица1[[#This Row],[Order ID]],Таблица4[],2,FALSE),0))*1</f>
        <v>1</v>
      </c>
      <c r="Y8125" s="19">
        <f>IF(SUMPRODUCT(($F$2:$F8125=F8125)*1)&gt;1,0,1)</f>
        <v>0</v>
      </c>
    </row>
    <row r="8126" spans="1:25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9" t="str">
        <f>VLOOKUP(Таблица1[[#This Row],[Region]],Таблица5[],2,FALSE)</f>
        <v>Anna Andreadi</v>
      </c>
      <c r="W8126" s="19" t="str">
        <f>IFERROR(VLOOKUP(Таблица1[[#This Row],[Order ID]],Таблица4[],2,FALSE),"")</f>
        <v/>
      </c>
      <c r="X8126" s="19">
        <f>NOT(IFERROR(VLOOKUP(Таблица1[[#This Row],[Order ID]],Таблица4[],2,FALSE),0))*1</f>
        <v>1</v>
      </c>
      <c r="Y8126" s="19">
        <f>IF(SUMPRODUCT(($F$2:$F8126=F8126)*1)&gt;1,0,1)</f>
        <v>0</v>
      </c>
    </row>
    <row r="8127" spans="1:25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9" t="str">
        <f>VLOOKUP(Таблица1[[#This Row],[Region]],Таблица5[],2,FALSE)</f>
        <v>Kelly Williams</v>
      </c>
      <c r="W8127" s="19" t="str">
        <f>IFERROR(VLOOKUP(Таблица1[[#This Row],[Order ID]],Таблица4[],2,FALSE),"")</f>
        <v/>
      </c>
      <c r="X8127" s="19">
        <f>NOT(IFERROR(VLOOKUP(Таблица1[[#This Row],[Order ID]],Таблица4[],2,FALSE),0))*1</f>
        <v>1</v>
      </c>
      <c r="Y8127" s="19">
        <f>IF(SUMPRODUCT(($F$2:$F8127=F8127)*1)&gt;1,0,1)</f>
        <v>0</v>
      </c>
    </row>
    <row r="8128" spans="1:25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9" t="str">
        <f>VLOOKUP(Таблица1[[#This Row],[Region]],Таблица5[],2,FALSE)</f>
        <v>Kelly Williams</v>
      </c>
      <c r="W8128" s="19" t="str">
        <f>IFERROR(VLOOKUP(Таблица1[[#This Row],[Order ID]],Таблица4[],2,FALSE),"")</f>
        <v/>
      </c>
      <c r="X8128" s="19">
        <f>NOT(IFERROR(VLOOKUP(Таблица1[[#This Row],[Order ID]],Таблица4[],2,FALSE),0))*1</f>
        <v>1</v>
      </c>
      <c r="Y8128" s="19">
        <f>IF(SUMPRODUCT(($F$2:$F8128=F8128)*1)&gt;1,0,1)</f>
        <v>0</v>
      </c>
    </row>
    <row r="8129" spans="1:25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9" t="str">
        <f>VLOOKUP(Таблица1[[#This Row],[Region]],Таблица5[],2,FALSE)</f>
        <v>Kelly Williams</v>
      </c>
      <c r="W8129" s="19" t="str">
        <f>IFERROR(VLOOKUP(Таблица1[[#This Row],[Order ID]],Таблица4[],2,FALSE),"")</f>
        <v/>
      </c>
      <c r="X8129" s="19">
        <f>NOT(IFERROR(VLOOKUP(Таблица1[[#This Row],[Order ID]],Таблица4[],2,FALSE),0))*1</f>
        <v>1</v>
      </c>
      <c r="Y8129" s="19">
        <f>IF(SUMPRODUCT(($F$2:$F8129=F8129)*1)&gt;1,0,1)</f>
        <v>0</v>
      </c>
    </row>
    <row r="8130" spans="1:25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9" t="str">
        <f>VLOOKUP(Таблица1[[#This Row],[Region]],Таблица5[],2,FALSE)</f>
        <v>Kelly Williams</v>
      </c>
      <c r="W8130" s="19" t="str">
        <f>IFERROR(VLOOKUP(Таблица1[[#This Row],[Order ID]],Таблица4[],2,FALSE),"")</f>
        <v/>
      </c>
      <c r="X8130" s="19">
        <f>NOT(IFERROR(VLOOKUP(Таблица1[[#This Row],[Order ID]],Таблица4[],2,FALSE),0))*1</f>
        <v>1</v>
      </c>
      <c r="Y8130" s="19">
        <f>IF(SUMPRODUCT(($F$2:$F8130=F8130)*1)&gt;1,0,1)</f>
        <v>0</v>
      </c>
    </row>
    <row r="8131" spans="1:25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9" t="str">
        <f>VLOOKUP(Таблица1[[#This Row],[Region]],Таблица5[],2,FALSE)</f>
        <v>Anna Andreadi</v>
      </c>
      <c r="W8131" s="19" t="str">
        <f>IFERROR(VLOOKUP(Таблица1[[#This Row],[Order ID]],Таблица4[],2,FALSE),"")</f>
        <v/>
      </c>
      <c r="X8131" s="19">
        <f>NOT(IFERROR(VLOOKUP(Таблица1[[#This Row],[Order ID]],Таблица4[],2,FALSE),0))*1</f>
        <v>1</v>
      </c>
      <c r="Y8131" s="19">
        <f>IF(SUMPRODUCT(($F$2:$F8131=F8131)*1)&gt;1,0,1)</f>
        <v>0</v>
      </c>
    </row>
    <row r="8132" spans="1:25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9" t="str">
        <f>VLOOKUP(Таблица1[[#This Row],[Region]],Таблица5[],2,FALSE)</f>
        <v>Anna Andreadi</v>
      </c>
      <c r="W8132" s="19" t="str">
        <f>IFERROR(VLOOKUP(Таблица1[[#This Row],[Order ID]],Таблица4[],2,FALSE),"")</f>
        <v/>
      </c>
      <c r="X8132" s="19">
        <f>NOT(IFERROR(VLOOKUP(Таблица1[[#This Row],[Order ID]],Таблица4[],2,FALSE),0))*1</f>
        <v>1</v>
      </c>
      <c r="Y8132" s="19">
        <f>IF(SUMPRODUCT(($F$2:$F8132=F8132)*1)&gt;1,0,1)</f>
        <v>0</v>
      </c>
    </row>
    <row r="8133" spans="1:25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9" t="str">
        <f>VLOOKUP(Таблица1[[#This Row],[Region]],Таблица5[],2,FALSE)</f>
        <v>Anna Andreadi</v>
      </c>
      <c r="W8133" s="19" t="str">
        <f>IFERROR(VLOOKUP(Таблица1[[#This Row],[Order ID]],Таблица4[],2,FALSE),"")</f>
        <v/>
      </c>
      <c r="X8133" s="19">
        <f>NOT(IFERROR(VLOOKUP(Таблица1[[#This Row],[Order ID]],Таблица4[],2,FALSE),0))*1</f>
        <v>1</v>
      </c>
      <c r="Y8133" s="19">
        <f>IF(SUMPRODUCT(($F$2:$F8133=F8133)*1)&gt;1,0,1)</f>
        <v>0</v>
      </c>
    </row>
    <row r="8134" spans="1:25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9" t="str">
        <f>VLOOKUP(Таблица1[[#This Row],[Region]],Таблица5[],2,FALSE)</f>
        <v>Anna Andreadi</v>
      </c>
      <c r="W8134" s="19" t="str">
        <f>IFERROR(VLOOKUP(Таблица1[[#This Row],[Order ID]],Таблица4[],2,FALSE),"")</f>
        <v/>
      </c>
      <c r="X8134" s="19">
        <f>NOT(IFERROR(VLOOKUP(Таблица1[[#This Row],[Order ID]],Таблица4[],2,FALSE),0))*1</f>
        <v>1</v>
      </c>
      <c r="Y8134" s="19">
        <f>IF(SUMPRODUCT(($F$2:$F8134=F8134)*1)&gt;1,0,1)</f>
        <v>0</v>
      </c>
    </row>
    <row r="8135" spans="1:25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9" t="str">
        <f>VLOOKUP(Таблица1[[#This Row],[Region]],Таблица5[],2,FALSE)</f>
        <v>Kelly Williams</v>
      </c>
      <c r="W8135" s="19" t="str">
        <f>IFERROR(VLOOKUP(Таблица1[[#This Row],[Order ID]],Таблица4[],2,FALSE),"")</f>
        <v/>
      </c>
      <c r="X8135" s="19">
        <f>NOT(IFERROR(VLOOKUP(Таблица1[[#This Row],[Order ID]],Таблица4[],2,FALSE),0))*1</f>
        <v>1</v>
      </c>
      <c r="Y8135" s="19">
        <f>IF(SUMPRODUCT(($F$2:$F8135=F8135)*1)&gt;1,0,1)</f>
        <v>0</v>
      </c>
    </row>
    <row r="8136" spans="1:25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9" t="str">
        <f>VLOOKUP(Таблица1[[#This Row],[Region]],Таблица5[],2,FALSE)</f>
        <v>Anna Andreadi</v>
      </c>
      <c r="W8136" s="19" t="str">
        <f>IFERROR(VLOOKUP(Таблица1[[#This Row],[Order ID]],Таблица4[],2,FALSE),"")</f>
        <v/>
      </c>
      <c r="X8136" s="19">
        <f>NOT(IFERROR(VLOOKUP(Таблица1[[#This Row],[Order ID]],Таблица4[],2,FALSE),0))*1</f>
        <v>1</v>
      </c>
      <c r="Y8136" s="19">
        <f>IF(SUMPRODUCT(($F$2:$F8136=F8136)*1)&gt;1,0,1)</f>
        <v>0</v>
      </c>
    </row>
    <row r="8137" spans="1:25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9" t="str">
        <f>VLOOKUP(Таблица1[[#This Row],[Region]],Таблица5[],2,FALSE)</f>
        <v>Anna Andreadi</v>
      </c>
      <c r="W8137" s="19" t="str">
        <f>IFERROR(VLOOKUP(Таблица1[[#This Row],[Order ID]],Таблица4[],2,FALSE),"")</f>
        <v/>
      </c>
      <c r="X8137" s="19">
        <f>NOT(IFERROR(VLOOKUP(Таблица1[[#This Row],[Order ID]],Таблица4[],2,FALSE),0))*1</f>
        <v>1</v>
      </c>
      <c r="Y8137" s="19">
        <f>IF(SUMPRODUCT(($F$2:$F8137=F8137)*1)&gt;1,0,1)</f>
        <v>0</v>
      </c>
    </row>
    <row r="8138" spans="1:25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9" t="str">
        <f>VLOOKUP(Таблица1[[#This Row],[Region]],Таблица5[],2,FALSE)</f>
        <v>Cassandra Brandow</v>
      </c>
      <c r="W8138" s="19" t="str">
        <f>IFERROR(VLOOKUP(Таблица1[[#This Row],[Order ID]],Таблица4[],2,FALSE),"")</f>
        <v/>
      </c>
      <c r="X8138" s="19">
        <f>NOT(IFERROR(VLOOKUP(Таблица1[[#This Row],[Order ID]],Таблица4[],2,FALSE),0))*1</f>
        <v>1</v>
      </c>
      <c r="Y8138" s="19">
        <f>IF(SUMPRODUCT(($F$2:$F8138=F8138)*1)&gt;1,0,1)</f>
        <v>0</v>
      </c>
    </row>
    <row r="8139" spans="1:25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9" t="str">
        <f>VLOOKUP(Таблица1[[#This Row],[Region]],Таблица5[],2,FALSE)</f>
        <v>Chuck Magee</v>
      </c>
      <c r="W8139" s="19" t="str">
        <f>IFERROR(VLOOKUP(Таблица1[[#This Row],[Order ID]],Таблица4[],2,FALSE),"")</f>
        <v/>
      </c>
      <c r="X8139" s="19">
        <f>NOT(IFERROR(VLOOKUP(Таблица1[[#This Row],[Order ID]],Таблица4[],2,FALSE),0))*1</f>
        <v>1</v>
      </c>
      <c r="Y8139" s="19">
        <f>IF(SUMPRODUCT(($F$2:$F8139=F8139)*1)&gt;1,0,1)</f>
        <v>0</v>
      </c>
    </row>
    <row r="8140" spans="1:25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9" t="str">
        <f>VLOOKUP(Таблица1[[#This Row],[Region]],Таблица5[],2,FALSE)</f>
        <v>Chuck Magee</v>
      </c>
      <c r="W8140" s="19" t="str">
        <f>IFERROR(VLOOKUP(Таблица1[[#This Row],[Order ID]],Таблица4[],2,FALSE),"")</f>
        <v/>
      </c>
      <c r="X8140" s="19">
        <f>NOT(IFERROR(VLOOKUP(Таблица1[[#This Row],[Order ID]],Таблица4[],2,FALSE),0))*1</f>
        <v>1</v>
      </c>
      <c r="Y8140" s="19">
        <f>IF(SUMPRODUCT(($F$2:$F8140=F8140)*1)&gt;1,0,1)</f>
        <v>0</v>
      </c>
    </row>
    <row r="8141" spans="1:25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9" t="str">
        <f>VLOOKUP(Таблица1[[#This Row],[Region]],Таблица5[],2,FALSE)</f>
        <v>Chuck Magee</v>
      </c>
      <c r="W8141" s="19" t="str">
        <f>IFERROR(VLOOKUP(Таблица1[[#This Row],[Order ID]],Таблица4[],2,FALSE),"")</f>
        <v/>
      </c>
      <c r="X8141" s="19">
        <f>NOT(IFERROR(VLOOKUP(Таблица1[[#This Row],[Order ID]],Таблица4[],2,FALSE),0))*1</f>
        <v>1</v>
      </c>
      <c r="Y8141" s="19">
        <f>IF(SUMPRODUCT(($F$2:$F8141=F8141)*1)&gt;1,0,1)</f>
        <v>0</v>
      </c>
    </row>
    <row r="8142" spans="1:25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9" t="str">
        <f>VLOOKUP(Таблица1[[#This Row],[Region]],Таблица5[],2,FALSE)</f>
        <v>Chuck Magee</v>
      </c>
      <c r="W8142" s="19" t="str">
        <f>IFERROR(VLOOKUP(Таблица1[[#This Row],[Order ID]],Таблица4[],2,FALSE),"")</f>
        <v/>
      </c>
      <c r="X8142" s="19">
        <f>NOT(IFERROR(VLOOKUP(Таблица1[[#This Row],[Order ID]],Таблица4[],2,FALSE),0))*1</f>
        <v>1</v>
      </c>
      <c r="Y8142" s="19">
        <f>IF(SUMPRODUCT(($F$2:$F8142=F8142)*1)&gt;1,0,1)</f>
        <v>0</v>
      </c>
    </row>
    <row r="8143" spans="1:25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9" t="str">
        <f>VLOOKUP(Таблица1[[#This Row],[Region]],Таблица5[],2,FALSE)</f>
        <v>Anna Andreadi</v>
      </c>
      <c r="W8143" s="19" t="str">
        <f>IFERROR(VLOOKUP(Таблица1[[#This Row],[Order ID]],Таблица4[],2,FALSE),"")</f>
        <v/>
      </c>
      <c r="X8143" s="19">
        <f>NOT(IFERROR(VLOOKUP(Таблица1[[#This Row],[Order ID]],Таблица4[],2,FALSE),0))*1</f>
        <v>1</v>
      </c>
      <c r="Y8143" s="19">
        <f>IF(SUMPRODUCT(($F$2:$F8143=F8143)*1)&gt;1,0,1)</f>
        <v>0</v>
      </c>
    </row>
    <row r="8144" spans="1:25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9" t="str">
        <f>VLOOKUP(Таблица1[[#This Row],[Region]],Таблица5[],2,FALSE)</f>
        <v>Anna Andreadi</v>
      </c>
      <c r="W8144" s="19" t="str">
        <f>IFERROR(VLOOKUP(Таблица1[[#This Row],[Order ID]],Таблица4[],2,FALSE),"")</f>
        <v/>
      </c>
      <c r="X8144" s="19">
        <f>NOT(IFERROR(VLOOKUP(Таблица1[[#This Row],[Order ID]],Таблица4[],2,FALSE),0))*1</f>
        <v>1</v>
      </c>
      <c r="Y8144" s="19">
        <f>IF(SUMPRODUCT(($F$2:$F8144=F8144)*1)&gt;1,0,1)</f>
        <v>0</v>
      </c>
    </row>
    <row r="8145" spans="1:25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9" t="str">
        <f>VLOOKUP(Таблица1[[#This Row],[Region]],Таблица5[],2,FALSE)</f>
        <v>Anna Andreadi</v>
      </c>
      <c r="W8145" s="19" t="str">
        <f>IFERROR(VLOOKUP(Таблица1[[#This Row],[Order ID]],Таблица4[],2,FALSE),"")</f>
        <v/>
      </c>
      <c r="X8145" s="19">
        <f>NOT(IFERROR(VLOOKUP(Таблица1[[#This Row],[Order ID]],Таблица4[],2,FALSE),0))*1</f>
        <v>1</v>
      </c>
      <c r="Y8145" s="19">
        <f>IF(SUMPRODUCT(($F$2:$F8145=F8145)*1)&gt;1,0,1)</f>
        <v>0</v>
      </c>
    </row>
    <row r="8146" spans="1:25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9" t="str">
        <f>VLOOKUP(Таблица1[[#This Row],[Region]],Таблица5[],2,FALSE)</f>
        <v>Anna Andreadi</v>
      </c>
      <c r="W8146" s="19" t="str">
        <f>IFERROR(VLOOKUP(Таблица1[[#This Row],[Order ID]],Таблица4[],2,FALSE),"")</f>
        <v/>
      </c>
      <c r="X8146" s="19">
        <f>NOT(IFERROR(VLOOKUP(Таблица1[[#This Row],[Order ID]],Таблица4[],2,FALSE),0))*1</f>
        <v>1</v>
      </c>
      <c r="Y8146" s="19">
        <f>IF(SUMPRODUCT(($F$2:$F8146=F8146)*1)&gt;1,0,1)</f>
        <v>0</v>
      </c>
    </row>
    <row r="8147" spans="1:25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9" t="str">
        <f>VLOOKUP(Таблица1[[#This Row],[Region]],Таблица5[],2,FALSE)</f>
        <v>Kelly Williams</v>
      </c>
      <c r="W8147" s="19" t="str">
        <f>IFERROR(VLOOKUP(Таблица1[[#This Row],[Order ID]],Таблица4[],2,FALSE),"")</f>
        <v/>
      </c>
      <c r="X8147" s="19">
        <f>NOT(IFERROR(VLOOKUP(Таблица1[[#This Row],[Order ID]],Таблица4[],2,FALSE),0))*1</f>
        <v>1</v>
      </c>
      <c r="Y8147" s="19">
        <f>IF(SUMPRODUCT(($F$2:$F8147=F8147)*1)&gt;1,0,1)</f>
        <v>0</v>
      </c>
    </row>
    <row r="8148" spans="1:25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9" t="str">
        <f>VLOOKUP(Таблица1[[#This Row],[Region]],Таблица5[],2,FALSE)</f>
        <v>Kelly Williams</v>
      </c>
      <c r="W8148" s="19" t="str">
        <f>IFERROR(VLOOKUP(Таблица1[[#This Row],[Order ID]],Таблица4[],2,FALSE),"")</f>
        <v/>
      </c>
      <c r="X8148" s="19">
        <f>NOT(IFERROR(VLOOKUP(Таблица1[[#This Row],[Order ID]],Таблица4[],2,FALSE),0))*1</f>
        <v>1</v>
      </c>
      <c r="Y8148" s="19">
        <f>IF(SUMPRODUCT(($F$2:$F8148=F8148)*1)&gt;1,0,1)</f>
        <v>0</v>
      </c>
    </row>
    <row r="8149" spans="1:25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9" t="str">
        <f>VLOOKUP(Таблица1[[#This Row],[Region]],Таблица5[],2,FALSE)</f>
        <v>Cassandra Brandow</v>
      </c>
      <c r="W8149" s="19" t="str">
        <f>IFERROR(VLOOKUP(Таблица1[[#This Row],[Order ID]],Таблица4[],2,FALSE),"")</f>
        <v/>
      </c>
      <c r="X8149" s="19">
        <f>NOT(IFERROR(VLOOKUP(Таблица1[[#This Row],[Order ID]],Таблица4[],2,FALSE),0))*1</f>
        <v>1</v>
      </c>
      <c r="Y8149" s="19">
        <f>IF(SUMPRODUCT(($F$2:$F8149=F8149)*1)&gt;1,0,1)</f>
        <v>0</v>
      </c>
    </row>
    <row r="8150" spans="1:25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9" t="str">
        <f>VLOOKUP(Таблица1[[#This Row],[Region]],Таблица5[],2,FALSE)</f>
        <v>Anna Andreadi</v>
      </c>
      <c r="W8150" s="19" t="str">
        <f>IFERROR(VLOOKUP(Таблица1[[#This Row],[Order ID]],Таблица4[],2,FALSE),"")</f>
        <v/>
      </c>
      <c r="X8150" s="19">
        <f>NOT(IFERROR(VLOOKUP(Таблица1[[#This Row],[Order ID]],Таблица4[],2,FALSE),0))*1</f>
        <v>1</v>
      </c>
      <c r="Y8150" s="19">
        <f>IF(SUMPRODUCT(($F$2:$F8150=F8150)*1)&gt;1,0,1)</f>
        <v>0</v>
      </c>
    </row>
    <row r="8151" spans="1:25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9" t="str">
        <f>VLOOKUP(Таблица1[[#This Row],[Region]],Таблица5[],2,FALSE)</f>
        <v>Kelly Williams</v>
      </c>
      <c r="W8151" s="19" t="str">
        <f>IFERROR(VLOOKUP(Таблица1[[#This Row],[Order ID]],Таблица4[],2,FALSE),"")</f>
        <v/>
      </c>
      <c r="X8151" s="19">
        <f>NOT(IFERROR(VLOOKUP(Таблица1[[#This Row],[Order ID]],Таблица4[],2,FALSE),0))*1</f>
        <v>1</v>
      </c>
      <c r="Y8151" s="19">
        <f>IF(SUMPRODUCT(($F$2:$F8151=F8151)*1)&gt;1,0,1)</f>
        <v>0</v>
      </c>
    </row>
    <row r="8152" spans="1:25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9" t="str">
        <f>VLOOKUP(Таблица1[[#This Row],[Region]],Таблица5[],2,FALSE)</f>
        <v>Kelly Williams</v>
      </c>
      <c r="W8152" s="19" t="str">
        <f>IFERROR(VLOOKUP(Таблица1[[#This Row],[Order ID]],Таблица4[],2,FALSE),"")</f>
        <v/>
      </c>
      <c r="X8152" s="19">
        <f>NOT(IFERROR(VLOOKUP(Таблица1[[#This Row],[Order ID]],Таблица4[],2,FALSE),0))*1</f>
        <v>1</v>
      </c>
      <c r="Y8152" s="19">
        <f>IF(SUMPRODUCT(($F$2:$F8152=F8152)*1)&gt;1,0,1)</f>
        <v>0</v>
      </c>
    </row>
    <row r="8153" spans="1:25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9" t="str">
        <f>VLOOKUP(Таблица1[[#This Row],[Region]],Таблица5[],2,FALSE)</f>
        <v>Anna Andreadi</v>
      </c>
      <c r="W8153" s="19">
        <f>IFERROR(VLOOKUP(Таблица1[[#This Row],[Order ID]],Таблица4[],2,FALSE),"")</f>
        <v>1</v>
      </c>
      <c r="X8153" s="19">
        <f>NOT(IFERROR(VLOOKUP(Таблица1[[#This Row],[Order ID]],Таблица4[],2,FALSE),0))*1</f>
        <v>0</v>
      </c>
      <c r="Y8153" s="19">
        <f>IF(SUMPRODUCT(($F$2:$F8153=F8153)*1)&gt;1,0,1)</f>
        <v>0</v>
      </c>
    </row>
    <row r="8154" spans="1:25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9" t="str">
        <f>VLOOKUP(Таблица1[[#This Row],[Region]],Таблица5[],2,FALSE)</f>
        <v>Anna Andreadi</v>
      </c>
      <c r="W8154" s="19">
        <f>IFERROR(VLOOKUP(Таблица1[[#This Row],[Order ID]],Таблица4[],2,FALSE),"")</f>
        <v>1</v>
      </c>
      <c r="X8154" s="19">
        <f>NOT(IFERROR(VLOOKUP(Таблица1[[#This Row],[Order ID]],Таблица4[],2,FALSE),0))*1</f>
        <v>0</v>
      </c>
      <c r="Y8154" s="19">
        <f>IF(SUMPRODUCT(($F$2:$F8154=F8154)*1)&gt;1,0,1)</f>
        <v>0</v>
      </c>
    </row>
    <row r="8155" spans="1:25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9" t="str">
        <f>VLOOKUP(Таблица1[[#This Row],[Region]],Таблица5[],2,FALSE)</f>
        <v>Anna Andreadi</v>
      </c>
      <c r="W8155" s="19">
        <f>IFERROR(VLOOKUP(Таблица1[[#This Row],[Order ID]],Таблица4[],2,FALSE),"")</f>
        <v>1</v>
      </c>
      <c r="X8155" s="19">
        <f>NOT(IFERROR(VLOOKUP(Таблица1[[#This Row],[Order ID]],Таблица4[],2,FALSE),0))*1</f>
        <v>0</v>
      </c>
      <c r="Y8155" s="19">
        <f>IF(SUMPRODUCT(($F$2:$F8155=F8155)*1)&gt;1,0,1)</f>
        <v>0</v>
      </c>
    </row>
    <row r="8156" spans="1:25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9" t="str">
        <f>VLOOKUP(Таблица1[[#This Row],[Region]],Таблица5[],2,FALSE)</f>
        <v>Chuck Magee</v>
      </c>
      <c r="W8156" s="19" t="str">
        <f>IFERROR(VLOOKUP(Таблица1[[#This Row],[Order ID]],Таблица4[],2,FALSE),"")</f>
        <v/>
      </c>
      <c r="X8156" s="19">
        <f>NOT(IFERROR(VLOOKUP(Таблица1[[#This Row],[Order ID]],Таблица4[],2,FALSE),0))*1</f>
        <v>1</v>
      </c>
      <c r="Y8156" s="19">
        <f>IF(SUMPRODUCT(($F$2:$F8156=F8156)*1)&gt;1,0,1)</f>
        <v>0</v>
      </c>
    </row>
    <row r="8157" spans="1:25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9" t="str">
        <f>VLOOKUP(Таблица1[[#This Row],[Region]],Таблица5[],2,FALSE)</f>
        <v>Chuck Magee</v>
      </c>
      <c r="W8157" s="19" t="str">
        <f>IFERROR(VLOOKUP(Таблица1[[#This Row],[Order ID]],Таблица4[],2,FALSE),"")</f>
        <v/>
      </c>
      <c r="X8157" s="19">
        <f>NOT(IFERROR(VLOOKUP(Таблица1[[#This Row],[Order ID]],Таблица4[],2,FALSE),0))*1</f>
        <v>1</v>
      </c>
      <c r="Y8157" s="19">
        <f>IF(SUMPRODUCT(($F$2:$F8157=F8157)*1)&gt;1,0,1)</f>
        <v>0</v>
      </c>
    </row>
    <row r="8158" spans="1:25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9" t="str">
        <f>VLOOKUP(Таблица1[[#This Row],[Region]],Таблица5[],2,FALSE)</f>
        <v>Chuck Magee</v>
      </c>
      <c r="W8158" s="19" t="str">
        <f>IFERROR(VLOOKUP(Таблица1[[#This Row],[Order ID]],Таблица4[],2,FALSE),"")</f>
        <v/>
      </c>
      <c r="X8158" s="19">
        <f>NOT(IFERROR(VLOOKUP(Таблица1[[#This Row],[Order ID]],Таблица4[],2,FALSE),0))*1</f>
        <v>1</v>
      </c>
      <c r="Y8158" s="19">
        <f>IF(SUMPRODUCT(($F$2:$F8158=F8158)*1)&gt;1,0,1)</f>
        <v>0</v>
      </c>
    </row>
    <row r="8159" spans="1:25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9" t="str">
        <f>VLOOKUP(Таблица1[[#This Row],[Region]],Таблица5[],2,FALSE)</f>
        <v>Anna Andreadi</v>
      </c>
      <c r="W8159" s="19" t="str">
        <f>IFERROR(VLOOKUP(Таблица1[[#This Row],[Order ID]],Таблица4[],2,FALSE),"")</f>
        <v/>
      </c>
      <c r="X8159" s="19">
        <f>NOT(IFERROR(VLOOKUP(Таблица1[[#This Row],[Order ID]],Таблица4[],2,FALSE),0))*1</f>
        <v>1</v>
      </c>
      <c r="Y8159" s="19">
        <f>IF(SUMPRODUCT(($F$2:$F8159=F8159)*1)&gt;1,0,1)</f>
        <v>0</v>
      </c>
    </row>
    <row r="8160" spans="1:25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9" t="str">
        <f>VLOOKUP(Таблица1[[#This Row],[Region]],Таблица5[],2,FALSE)</f>
        <v>Kelly Williams</v>
      </c>
      <c r="W8160" s="19" t="str">
        <f>IFERROR(VLOOKUP(Таблица1[[#This Row],[Order ID]],Таблица4[],2,FALSE),"")</f>
        <v/>
      </c>
      <c r="X8160" s="19">
        <f>NOT(IFERROR(VLOOKUP(Таблица1[[#This Row],[Order ID]],Таблица4[],2,FALSE),0))*1</f>
        <v>1</v>
      </c>
      <c r="Y8160" s="19">
        <f>IF(SUMPRODUCT(($F$2:$F8160=F8160)*1)&gt;1,0,1)</f>
        <v>0</v>
      </c>
    </row>
    <row r="8161" spans="1:25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9" t="str">
        <f>VLOOKUP(Таблица1[[#This Row],[Region]],Таблица5[],2,FALSE)</f>
        <v>Chuck Magee</v>
      </c>
      <c r="W8161" s="19" t="str">
        <f>IFERROR(VLOOKUP(Таблица1[[#This Row],[Order ID]],Таблица4[],2,FALSE),"")</f>
        <v/>
      </c>
      <c r="X8161" s="19">
        <f>NOT(IFERROR(VLOOKUP(Таблица1[[#This Row],[Order ID]],Таблица4[],2,FALSE),0))*1</f>
        <v>1</v>
      </c>
      <c r="Y8161" s="19">
        <f>IF(SUMPRODUCT(($F$2:$F8161=F8161)*1)&gt;1,0,1)</f>
        <v>0</v>
      </c>
    </row>
    <row r="8162" spans="1:25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9" t="str">
        <f>VLOOKUP(Таблица1[[#This Row],[Region]],Таблица5[],2,FALSE)</f>
        <v>Chuck Magee</v>
      </c>
      <c r="W8162" s="19" t="str">
        <f>IFERROR(VLOOKUP(Таблица1[[#This Row],[Order ID]],Таблица4[],2,FALSE),"")</f>
        <v/>
      </c>
      <c r="X8162" s="19">
        <f>NOT(IFERROR(VLOOKUP(Таблица1[[#This Row],[Order ID]],Таблица4[],2,FALSE),0))*1</f>
        <v>1</v>
      </c>
      <c r="Y8162" s="19">
        <f>IF(SUMPRODUCT(($F$2:$F8162=F8162)*1)&gt;1,0,1)</f>
        <v>0</v>
      </c>
    </row>
    <row r="8163" spans="1:25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9" t="str">
        <f>VLOOKUP(Таблица1[[#This Row],[Region]],Таблица5[],2,FALSE)</f>
        <v>Chuck Magee</v>
      </c>
      <c r="W8163" s="19" t="str">
        <f>IFERROR(VLOOKUP(Таблица1[[#This Row],[Order ID]],Таблица4[],2,FALSE),"")</f>
        <v/>
      </c>
      <c r="X8163" s="19">
        <f>NOT(IFERROR(VLOOKUP(Таблица1[[#This Row],[Order ID]],Таблица4[],2,FALSE),0))*1</f>
        <v>1</v>
      </c>
      <c r="Y8163" s="19">
        <f>IF(SUMPRODUCT(($F$2:$F8163=F8163)*1)&gt;1,0,1)</f>
        <v>0</v>
      </c>
    </row>
    <row r="8164" spans="1:25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9" t="str">
        <f>VLOOKUP(Таблица1[[#This Row],[Region]],Таблица5[],2,FALSE)</f>
        <v>Chuck Magee</v>
      </c>
      <c r="W8164" s="19" t="str">
        <f>IFERROR(VLOOKUP(Таблица1[[#This Row],[Order ID]],Таблица4[],2,FALSE),"")</f>
        <v/>
      </c>
      <c r="X8164" s="19">
        <f>NOT(IFERROR(VLOOKUP(Таблица1[[#This Row],[Order ID]],Таблица4[],2,FALSE),0))*1</f>
        <v>1</v>
      </c>
      <c r="Y8164" s="19">
        <f>IF(SUMPRODUCT(($F$2:$F8164=F8164)*1)&gt;1,0,1)</f>
        <v>0</v>
      </c>
    </row>
    <row r="8165" spans="1:25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9" t="str">
        <f>VLOOKUP(Таблица1[[#This Row],[Region]],Таблица5[],2,FALSE)</f>
        <v>Anna Andreadi</v>
      </c>
      <c r="W8165" s="19" t="str">
        <f>IFERROR(VLOOKUP(Таблица1[[#This Row],[Order ID]],Таблица4[],2,FALSE),"")</f>
        <v/>
      </c>
      <c r="X8165" s="19">
        <f>NOT(IFERROR(VLOOKUP(Таблица1[[#This Row],[Order ID]],Таблица4[],2,FALSE),0))*1</f>
        <v>1</v>
      </c>
      <c r="Y8165" s="19">
        <f>IF(SUMPRODUCT(($F$2:$F8165=F8165)*1)&gt;1,0,1)</f>
        <v>0</v>
      </c>
    </row>
    <row r="8166" spans="1:25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9" t="str">
        <f>VLOOKUP(Таблица1[[#This Row],[Region]],Таблица5[],2,FALSE)</f>
        <v>Anna Andreadi</v>
      </c>
      <c r="W8166" s="19" t="str">
        <f>IFERROR(VLOOKUP(Таблица1[[#This Row],[Order ID]],Таблица4[],2,FALSE),"")</f>
        <v/>
      </c>
      <c r="X8166" s="19">
        <f>NOT(IFERROR(VLOOKUP(Таблица1[[#This Row],[Order ID]],Таблица4[],2,FALSE),0))*1</f>
        <v>1</v>
      </c>
      <c r="Y8166" s="19">
        <f>IF(SUMPRODUCT(($F$2:$F8166=F8166)*1)&gt;1,0,1)</f>
        <v>0</v>
      </c>
    </row>
    <row r="8167" spans="1:25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9" t="str">
        <f>VLOOKUP(Таблица1[[#This Row],[Region]],Таблица5[],2,FALSE)</f>
        <v>Anna Andreadi</v>
      </c>
      <c r="W8167" s="19" t="str">
        <f>IFERROR(VLOOKUP(Таблица1[[#This Row],[Order ID]],Таблица4[],2,FALSE),"")</f>
        <v/>
      </c>
      <c r="X8167" s="19">
        <f>NOT(IFERROR(VLOOKUP(Таблица1[[#This Row],[Order ID]],Таблица4[],2,FALSE),0))*1</f>
        <v>1</v>
      </c>
      <c r="Y8167" s="19">
        <f>IF(SUMPRODUCT(($F$2:$F8167=F8167)*1)&gt;1,0,1)</f>
        <v>0</v>
      </c>
    </row>
    <row r="8168" spans="1:25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9" t="str">
        <f>VLOOKUP(Таблица1[[#This Row],[Region]],Таблица5[],2,FALSE)</f>
        <v>Anna Andreadi</v>
      </c>
      <c r="W8168" s="19" t="str">
        <f>IFERROR(VLOOKUP(Таблица1[[#This Row],[Order ID]],Таблица4[],2,FALSE),"")</f>
        <v/>
      </c>
      <c r="X8168" s="19">
        <f>NOT(IFERROR(VLOOKUP(Таблица1[[#This Row],[Order ID]],Таблица4[],2,FALSE),0))*1</f>
        <v>1</v>
      </c>
      <c r="Y8168" s="19">
        <f>IF(SUMPRODUCT(($F$2:$F8168=F8168)*1)&gt;1,0,1)</f>
        <v>0</v>
      </c>
    </row>
    <row r="8169" spans="1:25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9" t="str">
        <f>VLOOKUP(Таблица1[[#This Row],[Region]],Таблица5[],2,FALSE)</f>
        <v>Anna Andreadi</v>
      </c>
      <c r="W8169" s="19" t="str">
        <f>IFERROR(VLOOKUP(Таблица1[[#This Row],[Order ID]],Таблица4[],2,FALSE),"")</f>
        <v/>
      </c>
      <c r="X8169" s="19">
        <f>NOT(IFERROR(VLOOKUP(Таблица1[[#This Row],[Order ID]],Таблица4[],2,FALSE),0))*1</f>
        <v>1</v>
      </c>
      <c r="Y8169" s="19">
        <f>IF(SUMPRODUCT(($F$2:$F8169=F8169)*1)&gt;1,0,1)</f>
        <v>0</v>
      </c>
    </row>
    <row r="8170" spans="1:25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9" t="str">
        <f>VLOOKUP(Таблица1[[#This Row],[Region]],Таблица5[],2,FALSE)</f>
        <v>Anna Andreadi</v>
      </c>
      <c r="W8170" s="19" t="str">
        <f>IFERROR(VLOOKUP(Таблица1[[#This Row],[Order ID]],Таблица4[],2,FALSE),"")</f>
        <v/>
      </c>
      <c r="X8170" s="19">
        <f>NOT(IFERROR(VLOOKUP(Таблица1[[#This Row],[Order ID]],Таблица4[],2,FALSE),0))*1</f>
        <v>1</v>
      </c>
      <c r="Y8170" s="19">
        <f>IF(SUMPRODUCT(($F$2:$F8170=F8170)*1)&gt;1,0,1)</f>
        <v>0</v>
      </c>
    </row>
    <row r="8171" spans="1:25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9" t="str">
        <f>VLOOKUP(Таблица1[[#This Row],[Region]],Таблица5[],2,FALSE)</f>
        <v>Anna Andreadi</v>
      </c>
      <c r="W8171" s="19" t="str">
        <f>IFERROR(VLOOKUP(Таблица1[[#This Row],[Order ID]],Таблица4[],2,FALSE),"")</f>
        <v/>
      </c>
      <c r="X8171" s="19">
        <f>NOT(IFERROR(VLOOKUP(Таблица1[[#This Row],[Order ID]],Таблица4[],2,FALSE),0))*1</f>
        <v>1</v>
      </c>
      <c r="Y8171" s="19">
        <f>IF(SUMPRODUCT(($F$2:$F8171=F8171)*1)&gt;1,0,1)</f>
        <v>0</v>
      </c>
    </row>
    <row r="8172" spans="1:25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9" t="str">
        <f>VLOOKUP(Таблица1[[#This Row],[Region]],Таблица5[],2,FALSE)</f>
        <v>Anna Andreadi</v>
      </c>
      <c r="W8172" s="19" t="str">
        <f>IFERROR(VLOOKUP(Таблица1[[#This Row],[Order ID]],Таблица4[],2,FALSE),"")</f>
        <v/>
      </c>
      <c r="X8172" s="19">
        <f>NOT(IFERROR(VLOOKUP(Таблица1[[#This Row],[Order ID]],Таблица4[],2,FALSE),0))*1</f>
        <v>1</v>
      </c>
      <c r="Y8172" s="19">
        <f>IF(SUMPRODUCT(($F$2:$F8172=F8172)*1)&gt;1,0,1)</f>
        <v>0</v>
      </c>
    </row>
    <row r="8173" spans="1:25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9" t="str">
        <f>VLOOKUP(Таблица1[[#This Row],[Region]],Таблица5[],2,FALSE)</f>
        <v>Cassandra Brandow</v>
      </c>
      <c r="W8173" s="19" t="str">
        <f>IFERROR(VLOOKUP(Таблица1[[#This Row],[Order ID]],Таблица4[],2,FALSE),"")</f>
        <v/>
      </c>
      <c r="X8173" s="19">
        <f>NOT(IFERROR(VLOOKUP(Таблица1[[#This Row],[Order ID]],Таблица4[],2,FALSE),0))*1</f>
        <v>1</v>
      </c>
      <c r="Y8173" s="19">
        <f>IF(SUMPRODUCT(($F$2:$F8173=F8173)*1)&gt;1,0,1)</f>
        <v>0</v>
      </c>
    </row>
    <row r="8174" spans="1:25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9" t="str">
        <f>VLOOKUP(Таблица1[[#This Row],[Region]],Таблица5[],2,FALSE)</f>
        <v>Anna Andreadi</v>
      </c>
      <c r="W8174" s="19" t="str">
        <f>IFERROR(VLOOKUP(Таблица1[[#This Row],[Order ID]],Таблица4[],2,FALSE),"")</f>
        <v/>
      </c>
      <c r="X8174" s="19">
        <f>NOT(IFERROR(VLOOKUP(Таблица1[[#This Row],[Order ID]],Таблица4[],2,FALSE),0))*1</f>
        <v>1</v>
      </c>
      <c r="Y8174" s="19">
        <f>IF(SUMPRODUCT(($F$2:$F8174=F8174)*1)&gt;1,0,1)</f>
        <v>0</v>
      </c>
    </row>
    <row r="8175" spans="1:25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9" t="str">
        <f>VLOOKUP(Таблица1[[#This Row],[Region]],Таблица5[],2,FALSE)</f>
        <v>Anna Andreadi</v>
      </c>
      <c r="W8175" s="19" t="str">
        <f>IFERROR(VLOOKUP(Таблица1[[#This Row],[Order ID]],Таблица4[],2,FALSE),"")</f>
        <v/>
      </c>
      <c r="X8175" s="19">
        <f>NOT(IFERROR(VLOOKUP(Таблица1[[#This Row],[Order ID]],Таблица4[],2,FALSE),0))*1</f>
        <v>1</v>
      </c>
      <c r="Y8175" s="19">
        <f>IF(SUMPRODUCT(($F$2:$F8175=F8175)*1)&gt;1,0,1)</f>
        <v>0</v>
      </c>
    </row>
    <row r="8176" spans="1:25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9" t="str">
        <f>VLOOKUP(Таблица1[[#This Row],[Region]],Таблица5[],2,FALSE)</f>
        <v>Anna Andreadi</v>
      </c>
      <c r="W8176" s="19" t="str">
        <f>IFERROR(VLOOKUP(Таблица1[[#This Row],[Order ID]],Таблица4[],2,FALSE),"")</f>
        <v/>
      </c>
      <c r="X8176" s="19">
        <f>NOT(IFERROR(VLOOKUP(Таблица1[[#This Row],[Order ID]],Таблица4[],2,FALSE),0))*1</f>
        <v>1</v>
      </c>
      <c r="Y8176" s="19">
        <f>IF(SUMPRODUCT(($F$2:$F8176=F8176)*1)&gt;1,0,1)</f>
        <v>0</v>
      </c>
    </row>
    <row r="8177" spans="1:25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9" t="str">
        <f>VLOOKUP(Таблица1[[#This Row],[Region]],Таблица5[],2,FALSE)</f>
        <v>Kelly Williams</v>
      </c>
      <c r="W8177" s="19" t="str">
        <f>IFERROR(VLOOKUP(Таблица1[[#This Row],[Order ID]],Таблица4[],2,FALSE),"")</f>
        <v/>
      </c>
      <c r="X8177" s="19">
        <f>NOT(IFERROR(VLOOKUP(Таблица1[[#This Row],[Order ID]],Таблица4[],2,FALSE),0))*1</f>
        <v>1</v>
      </c>
      <c r="Y8177" s="19">
        <f>IF(SUMPRODUCT(($F$2:$F8177=F8177)*1)&gt;1,0,1)</f>
        <v>1</v>
      </c>
    </row>
    <row r="8178" spans="1:25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9" t="str">
        <f>VLOOKUP(Таблица1[[#This Row],[Region]],Таблица5[],2,FALSE)</f>
        <v>Chuck Magee</v>
      </c>
      <c r="W8178" s="19" t="str">
        <f>IFERROR(VLOOKUP(Таблица1[[#This Row],[Order ID]],Таблица4[],2,FALSE),"")</f>
        <v/>
      </c>
      <c r="X8178" s="19">
        <f>NOT(IFERROR(VLOOKUP(Таблица1[[#This Row],[Order ID]],Таблица4[],2,FALSE),0))*1</f>
        <v>1</v>
      </c>
      <c r="Y8178" s="19">
        <f>IF(SUMPRODUCT(($F$2:$F8178=F8178)*1)&gt;1,0,1)</f>
        <v>0</v>
      </c>
    </row>
    <row r="8179" spans="1:25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9" t="str">
        <f>VLOOKUP(Таблица1[[#This Row],[Region]],Таблица5[],2,FALSE)</f>
        <v>Anna Andreadi</v>
      </c>
      <c r="W8179" s="19" t="str">
        <f>IFERROR(VLOOKUP(Таблица1[[#This Row],[Order ID]],Таблица4[],2,FALSE),"")</f>
        <v/>
      </c>
      <c r="X8179" s="19">
        <f>NOT(IFERROR(VLOOKUP(Таблица1[[#This Row],[Order ID]],Таблица4[],2,FALSE),0))*1</f>
        <v>1</v>
      </c>
      <c r="Y8179" s="19">
        <f>IF(SUMPRODUCT(($F$2:$F8179=F8179)*1)&gt;1,0,1)</f>
        <v>0</v>
      </c>
    </row>
    <row r="8180" spans="1:25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9" t="str">
        <f>VLOOKUP(Таблица1[[#This Row],[Region]],Таблица5[],2,FALSE)</f>
        <v>Anna Andreadi</v>
      </c>
      <c r="W8180" s="19" t="str">
        <f>IFERROR(VLOOKUP(Таблица1[[#This Row],[Order ID]],Таблица4[],2,FALSE),"")</f>
        <v/>
      </c>
      <c r="X8180" s="19">
        <f>NOT(IFERROR(VLOOKUP(Таблица1[[#This Row],[Order ID]],Таблица4[],2,FALSE),0))*1</f>
        <v>1</v>
      </c>
      <c r="Y8180" s="19">
        <f>IF(SUMPRODUCT(($F$2:$F8180=F8180)*1)&gt;1,0,1)</f>
        <v>0</v>
      </c>
    </row>
    <row r="8181" spans="1:25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9" t="str">
        <f>VLOOKUP(Таблица1[[#This Row],[Region]],Таблица5[],2,FALSE)</f>
        <v>Anna Andreadi</v>
      </c>
      <c r="W8181" s="19" t="str">
        <f>IFERROR(VLOOKUP(Таблица1[[#This Row],[Order ID]],Таблица4[],2,FALSE),"")</f>
        <v/>
      </c>
      <c r="X8181" s="19">
        <f>NOT(IFERROR(VLOOKUP(Таблица1[[#This Row],[Order ID]],Таблица4[],2,FALSE),0))*1</f>
        <v>1</v>
      </c>
      <c r="Y8181" s="19">
        <f>IF(SUMPRODUCT(($F$2:$F8181=F8181)*1)&gt;1,0,1)</f>
        <v>0</v>
      </c>
    </row>
    <row r="8182" spans="1:25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9" t="str">
        <f>VLOOKUP(Таблица1[[#This Row],[Region]],Таблица5[],2,FALSE)</f>
        <v>Chuck Magee</v>
      </c>
      <c r="W8182" s="19" t="str">
        <f>IFERROR(VLOOKUP(Таблица1[[#This Row],[Order ID]],Таблица4[],2,FALSE),"")</f>
        <v/>
      </c>
      <c r="X8182" s="19">
        <f>NOT(IFERROR(VLOOKUP(Таблица1[[#This Row],[Order ID]],Таблица4[],2,FALSE),0))*1</f>
        <v>1</v>
      </c>
      <c r="Y8182" s="19">
        <f>IF(SUMPRODUCT(($F$2:$F8182=F8182)*1)&gt;1,0,1)</f>
        <v>0</v>
      </c>
    </row>
    <row r="8183" spans="1:25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9" t="str">
        <f>VLOOKUP(Таблица1[[#This Row],[Region]],Таблица5[],2,FALSE)</f>
        <v>Chuck Magee</v>
      </c>
      <c r="W8183" s="19" t="str">
        <f>IFERROR(VLOOKUP(Таблица1[[#This Row],[Order ID]],Таблица4[],2,FALSE),"")</f>
        <v/>
      </c>
      <c r="X8183" s="19">
        <f>NOT(IFERROR(VLOOKUP(Таблица1[[#This Row],[Order ID]],Таблица4[],2,FALSE),0))*1</f>
        <v>1</v>
      </c>
      <c r="Y8183" s="19">
        <f>IF(SUMPRODUCT(($F$2:$F8183=F8183)*1)&gt;1,0,1)</f>
        <v>0</v>
      </c>
    </row>
    <row r="8184" spans="1:25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9" t="str">
        <f>VLOOKUP(Таблица1[[#This Row],[Region]],Таблица5[],2,FALSE)</f>
        <v>Kelly Williams</v>
      </c>
      <c r="W8184" s="19" t="str">
        <f>IFERROR(VLOOKUP(Таблица1[[#This Row],[Order ID]],Таблица4[],2,FALSE),"")</f>
        <v/>
      </c>
      <c r="X8184" s="19">
        <f>NOT(IFERROR(VLOOKUP(Таблица1[[#This Row],[Order ID]],Таблица4[],2,FALSE),0))*1</f>
        <v>1</v>
      </c>
      <c r="Y8184" s="19">
        <f>IF(SUMPRODUCT(($F$2:$F8184=F8184)*1)&gt;1,0,1)</f>
        <v>0</v>
      </c>
    </row>
    <row r="8185" spans="1:25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9" t="str">
        <f>VLOOKUP(Таблица1[[#This Row],[Region]],Таблица5[],2,FALSE)</f>
        <v>Kelly Williams</v>
      </c>
      <c r="W8185" s="19" t="str">
        <f>IFERROR(VLOOKUP(Таблица1[[#This Row],[Order ID]],Таблица4[],2,FALSE),"")</f>
        <v/>
      </c>
      <c r="X8185" s="19">
        <f>NOT(IFERROR(VLOOKUP(Таблица1[[#This Row],[Order ID]],Таблица4[],2,FALSE),0))*1</f>
        <v>1</v>
      </c>
      <c r="Y8185" s="19">
        <f>IF(SUMPRODUCT(($F$2:$F8185=F8185)*1)&gt;1,0,1)</f>
        <v>0</v>
      </c>
    </row>
    <row r="8186" spans="1:25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9" t="str">
        <f>VLOOKUP(Таблица1[[#This Row],[Region]],Таблица5[],2,FALSE)</f>
        <v>Kelly Williams</v>
      </c>
      <c r="W8186" s="19" t="str">
        <f>IFERROR(VLOOKUP(Таблица1[[#This Row],[Order ID]],Таблица4[],2,FALSE),"")</f>
        <v/>
      </c>
      <c r="X8186" s="19">
        <f>NOT(IFERROR(VLOOKUP(Таблица1[[#This Row],[Order ID]],Таблица4[],2,FALSE),0))*1</f>
        <v>1</v>
      </c>
      <c r="Y8186" s="19">
        <f>IF(SUMPRODUCT(($F$2:$F8186=F8186)*1)&gt;1,0,1)</f>
        <v>0</v>
      </c>
    </row>
    <row r="8187" spans="1:25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9" t="str">
        <f>VLOOKUP(Таблица1[[#This Row],[Region]],Таблица5[],2,FALSE)</f>
        <v>Kelly Williams</v>
      </c>
      <c r="W8187" s="19" t="str">
        <f>IFERROR(VLOOKUP(Таблица1[[#This Row],[Order ID]],Таблица4[],2,FALSE),"")</f>
        <v/>
      </c>
      <c r="X8187" s="19">
        <f>NOT(IFERROR(VLOOKUP(Таблица1[[#This Row],[Order ID]],Таблица4[],2,FALSE),0))*1</f>
        <v>1</v>
      </c>
      <c r="Y8187" s="19">
        <f>IF(SUMPRODUCT(($F$2:$F8187=F8187)*1)&gt;1,0,1)</f>
        <v>0</v>
      </c>
    </row>
    <row r="8188" spans="1:25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9" t="str">
        <f>VLOOKUP(Таблица1[[#This Row],[Region]],Таблица5[],2,FALSE)</f>
        <v>Kelly Williams</v>
      </c>
      <c r="W8188" s="19" t="str">
        <f>IFERROR(VLOOKUP(Таблица1[[#This Row],[Order ID]],Таблица4[],2,FALSE),"")</f>
        <v/>
      </c>
      <c r="X8188" s="19">
        <f>NOT(IFERROR(VLOOKUP(Таблица1[[#This Row],[Order ID]],Таблица4[],2,FALSE),0))*1</f>
        <v>1</v>
      </c>
      <c r="Y8188" s="19">
        <f>IF(SUMPRODUCT(($F$2:$F8188=F8188)*1)&gt;1,0,1)</f>
        <v>0</v>
      </c>
    </row>
    <row r="8189" spans="1:25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9" t="str">
        <f>VLOOKUP(Таблица1[[#This Row],[Region]],Таблица5[],2,FALSE)</f>
        <v>Chuck Magee</v>
      </c>
      <c r="W8189" s="19" t="str">
        <f>IFERROR(VLOOKUP(Таблица1[[#This Row],[Order ID]],Таблица4[],2,FALSE),"")</f>
        <v/>
      </c>
      <c r="X8189" s="19">
        <f>NOT(IFERROR(VLOOKUP(Таблица1[[#This Row],[Order ID]],Таблица4[],2,FALSE),0))*1</f>
        <v>1</v>
      </c>
      <c r="Y8189" s="19">
        <f>IF(SUMPRODUCT(($F$2:$F8189=F8189)*1)&gt;1,0,1)</f>
        <v>0</v>
      </c>
    </row>
    <row r="8190" spans="1:25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9" t="str">
        <f>VLOOKUP(Таблица1[[#This Row],[Region]],Таблица5[],2,FALSE)</f>
        <v>Chuck Magee</v>
      </c>
      <c r="W8190" s="19" t="str">
        <f>IFERROR(VLOOKUP(Таблица1[[#This Row],[Order ID]],Таблица4[],2,FALSE),"")</f>
        <v/>
      </c>
      <c r="X8190" s="19">
        <f>NOT(IFERROR(VLOOKUP(Таблица1[[#This Row],[Order ID]],Таблица4[],2,FALSE),0))*1</f>
        <v>1</v>
      </c>
      <c r="Y8190" s="19">
        <f>IF(SUMPRODUCT(($F$2:$F8190=F8190)*1)&gt;1,0,1)</f>
        <v>0</v>
      </c>
    </row>
    <row r="8191" spans="1:25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9" t="str">
        <f>VLOOKUP(Таблица1[[#This Row],[Region]],Таблица5[],2,FALSE)</f>
        <v>Chuck Magee</v>
      </c>
      <c r="W8191" s="19" t="str">
        <f>IFERROR(VLOOKUP(Таблица1[[#This Row],[Order ID]],Таблица4[],2,FALSE),"")</f>
        <v/>
      </c>
      <c r="X8191" s="19">
        <f>NOT(IFERROR(VLOOKUP(Таблица1[[#This Row],[Order ID]],Таблица4[],2,FALSE),0))*1</f>
        <v>1</v>
      </c>
      <c r="Y8191" s="19">
        <f>IF(SUMPRODUCT(($F$2:$F8191=F8191)*1)&gt;1,0,1)</f>
        <v>0</v>
      </c>
    </row>
    <row r="8192" spans="1:25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9" t="str">
        <f>VLOOKUP(Таблица1[[#This Row],[Region]],Таблица5[],2,FALSE)</f>
        <v>Chuck Magee</v>
      </c>
      <c r="W8192" s="19" t="str">
        <f>IFERROR(VLOOKUP(Таблица1[[#This Row],[Order ID]],Таблица4[],2,FALSE),"")</f>
        <v/>
      </c>
      <c r="X8192" s="19">
        <f>NOT(IFERROR(VLOOKUP(Таблица1[[#This Row],[Order ID]],Таблица4[],2,FALSE),0))*1</f>
        <v>1</v>
      </c>
      <c r="Y8192" s="19">
        <f>IF(SUMPRODUCT(($F$2:$F8192=F8192)*1)&gt;1,0,1)</f>
        <v>0</v>
      </c>
    </row>
    <row r="8193" spans="1:25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9" t="str">
        <f>VLOOKUP(Таблица1[[#This Row],[Region]],Таблица5[],2,FALSE)</f>
        <v>Chuck Magee</v>
      </c>
      <c r="W8193" s="19" t="str">
        <f>IFERROR(VLOOKUP(Таблица1[[#This Row],[Order ID]],Таблица4[],2,FALSE),"")</f>
        <v/>
      </c>
      <c r="X8193" s="19">
        <f>NOT(IFERROR(VLOOKUP(Таблица1[[#This Row],[Order ID]],Таблица4[],2,FALSE),0))*1</f>
        <v>1</v>
      </c>
      <c r="Y8193" s="19">
        <f>IF(SUMPRODUCT(($F$2:$F8193=F8193)*1)&gt;1,0,1)</f>
        <v>0</v>
      </c>
    </row>
    <row r="8194" spans="1:25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9" t="str">
        <f>VLOOKUP(Таблица1[[#This Row],[Region]],Таблица5[],2,FALSE)</f>
        <v>Cassandra Brandow</v>
      </c>
      <c r="W8194" s="19" t="str">
        <f>IFERROR(VLOOKUP(Таблица1[[#This Row],[Order ID]],Таблица4[],2,FALSE),"")</f>
        <v/>
      </c>
      <c r="X8194" s="19">
        <f>NOT(IFERROR(VLOOKUP(Таблица1[[#This Row],[Order ID]],Таблица4[],2,FALSE),0))*1</f>
        <v>1</v>
      </c>
      <c r="Y8194" s="19">
        <f>IF(SUMPRODUCT(($F$2:$F8194=F8194)*1)&gt;1,0,1)</f>
        <v>0</v>
      </c>
    </row>
    <row r="8195" spans="1:25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9" t="str">
        <f>VLOOKUP(Таблица1[[#This Row],[Region]],Таблица5[],2,FALSE)</f>
        <v>Cassandra Brandow</v>
      </c>
      <c r="W8195" s="19" t="str">
        <f>IFERROR(VLOOKUP(Таблица1[[#This Row],[Order ID]],Таблица4[],2,FALSE),"")</f>
        <v/>
      </c>
      <c r="X8195" s="19">
        <f>NOT(IFERROR(VLOOKUP(Таблица1[[#This Row],[Order ID]],Таблица4[],2,FALSE),0))*1</f>
        <v>1</v>
      </c>
      <c r="Y8195" s="19">
        <f>IF(SUMPRODUCT(($F$2:$F8195=F8195)*1)&gt;1,0,1)</f>
        <v>0</v>
      </c>
    </row>
    <row r="8196" spans="1:25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9" t="str">
        <f>VLOOKUP(Таблица1[[#This Row],[Region]],Таблица5[],2,FALSE)</f>
        <v>Cassandra Brandow</v>
      </c>
      <c r="W8196" s="19" t="str">
        <f>IFERROR(VLOOKUP(Таблица1[[#This Row],[Order ID]],Таблица4[],2,FALSE),"")</f>
        <v/>
      </c>
      <c r="X8196" s="19">
        <f>NOT(IFERROR(VLOOKUP(Таблица1[[#This Row],[Order ID]],Таблица4[],2,FALSE),0))*1</f>
        <v>1</v>
      </c>
      <c r="Y8196" s="19">
        <f>IF(SUMPRODUCT(($F$2:$F8196=F8196)*1)&gt;1,0,1)</f>
        <v>0</v>
      </c>
    </row>
    <row r="8197" spans="1:25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9" t="str">
        <f>VLOOKUP(Таблица1[[#This Row],[Region]],Таблица5[],2,FALSE)</f>
        <v>Anna Andreadi</v>
      </c>
      <c r="W8197" s="19" t="str">
        <f>IFERROR(VLOOKUP(Таблица1[[#This Row],[Order ID]],Таблица4[],2,FALSE),"")</f>
        <v/>
      </c>
      <c r="X8197" s="19">
        <f>NOT(IFERROR(VLOOKUP(Таблица1[[#This Row],[Order ID]],Таблица4[],2,FALSE),0))*1</f>
        <v>1</v>
      </c>
      <c r="Y8197" s="19">
        <f>IF(SUMPRODUCT(($F$2:$F8197=F8197)*1)&gt;1,0,1)</f>
        <v>0</v>
      </c>
    </row>
    <row r="8198" spans="1:25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9" t="str">
        <f>VLOOKUP(Таблица1[[#This Row],[Region]],Таблица5[],2,FALSE)</f>
        <v>Cassandra Brandow</v>
      </c>
      <c r="W8198" s="19" t="str">
        <f>IFERROR(VLOOKUP(Таблица1[[#This Row],[Order ID]],Таблица4[],2,FALSE),"")</f>
        <v/>
      </c>
      <c r="X8198" s="19">
        <f>NOT(IFERROR(VLOOKUP(Таблица1[[#This Row],[Order ID]],Таблица4[],2,FALSE),0))*1</f>
        <v>1</v>
      </c>
      <c r="Y8198" s="19">
        <f>IF(SUMPRODUCT(($F$2:$F8198=F8198)*1)&gt;1,0,1)</f>
        <v>0</v>
      </c>
    </row>
    <row r="8199" spans="1:25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9" t="str">
        <f>VLOOKUP(Таблица1[[#This Row],[Region]],Таблица5[],2,FALSE)</f>
        <v>Cassandra Brandow</v>
      </c>
      <c r="W8199" s="19" t="str">
        <f>IFERROR(VLOOKUP(Таблица1[[#This Row],[Order ID]],Таблица4[],2,FALSE),"")</f>
        <v/>
      </c>
      <c r="X8199" s="19">
        <f>NOT(IFERROR(VLOOKUP(Таблица1[[#This Row],[Order ID]],Таблица4[],2,FALSE),0))*1</f>
        <v>1</v>
      </c>
      <c r="Y8199" s="19">
        <f>IF(SUMPRODUCT(($F$2:$F8199=F8199)*1)&gt;1,0,1)</f>
        <v>0</v>
      </c>
    </row>
    <row r="8200" spans="1:25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9" t="str">
        <f>VLOOKUP(Таблица1[[#This Row],[Region]],Таблица5[],2,FALSE)</f>
        <v>Cassandra Brandow</v>
      </c>
      <c r="W8200" s="19" t="str">
        <f>IFERROR(VLOOKUP(Таблица1[[#This Row],[Order ID]],Таблица4[],2,FALSE),"")</f>
        <v/>
      </c>
      <c r="X8200" s="19">
        <f>NOT(IFERROR(VLOOKUP(Таблица1[[#This Row],[Order ID]],Таблица4[],2,FALSE),0))*1</f>
        <v>1</v>
      </c>
      <c r="Y8200" s="19">
        <f>IF(SUMPRODUCT(($F$2:$F8200=F8200)*1)&gt;1,0,1)</f>
        <v>0</v>
      </c>
    </row>
    <row r="8201" spans="1:25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9" t="str">
        <f>VLOOKUP(Таблица1[[#This Row],[Region]],Таблица5[],2,FALSE)</f>
        <v>Kelly Williams</v>
      </c>
      <c r="W8201" s="19" t="str">
        <f>IFERROR(VLOOKUP(Таблица1[[#This Row],[Order ID]],Таблица4[],2,FALSE),"")</f>
        <v/>
      </c>
      <c r="X8201" s="19">
        <f>NOT(IFERROR(VLOOKUP(Таблица1[[#This Row],[Order ID]],Таблица4[],2,FALSE),0))*1</f>
        <v>1</v>
      </c>
      <c r="Y8201" s="19">
        <f>IF(SUMPRODUCT(($F$2:$F8201=F8201)*1)&gt;1,0,1)</f>
        <v>0</v>
      </c>
    </row>
    <row r="8202" spans="1:25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9" t="str">
        <f>VLOOKUP(Таблица1[[#This Row],[Region]],Таблица5[],2,FALSE)</f>
        <v>Kelly Williams</v>
      </c>
      <c r="W8202" s="19" t="str">
        <f>IFERROR(VLOOKUP(Таблица1[[#This Row],[Order ID]],Таблица4[],2,FALSE),"")</f>
        <v/>
      </c>
      <c r="X8202" s="19">
        <f>NOT(IFERROR(VLOOKUP(Таблица1[[#This Row],[Order ID]],Таблица4[],2,FALSE),0))*1</f>
        <v>1</v>
      </c>
      <c r="Y8202" s="19">
        <f>IF(SUMPRODUCT(($F$2:$F8202=F8202)*1)&gt;1,0,1)</f>
        <v>0</v>
      </c>
    </row>
    <row r="8203" spans="1:25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9" t="str">
        <f>VLOOKUP(Таблица1[[#This Row],[Region]],Таблица5[],2,FALSE)</f>
        <v>Chuck Magee</v>
      </c>
      <c r="W8203" s="19" t="str">
        <f>IFERROR(VLOOKUP(Таблица1[[#This Row],[Order ID]],Таблица4[],2,FALSE),"")</f>
        <v/>
      </c>
      <c r="X8203" s="19">
        <f>NOT(IFERROR(VLOOKUP(Таблица1[[#This Row],[Order ID]],Таблица4[],2,FALSE),0))*1</f>
        <v>1</v>
      </c>
      <c r="Y8203" s="19">
        <f>IF(SUMPRODUCT(($F$2:$F8203=F8203)*1)&gt;1,0,1)</f>
        <v>0</v>
      </c>
    </row>
    <row r="8204" spans="1:25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9" t="str">
        <f>VLOOKUP(Таблица1[[#This Row],[Region]],Таблица5[],2,FALSE)</f>
        <v>Chuck Magee</v>
      </c>
      <c r="W8204" s="19" t="str">
        <f>IFERROR(VLOOKUP(Таблица1[[#This Row],[Order ID]],Таблица4[],2,FALSE),"")</f>
        <v/>
      </c>
      <c r="X8204" s="19">
        <f>NOT(IFERROR(VLOOKUP(Таблица1[[#This Row],[Order ID]],Таблица4[],2,FALSE),0))*1</f>
        <v>1</v>
      </c>
      <c r="Y8204" s="19">
        <f>IF(SUMPRODUCT(($F$2:$F8204=F8204)*1)&gt;1,0,1)</f>
        <v>0</v>
      </c>
    </row>
    <row r="8205" spans="1:25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9" t="str">
        <f>VLOOKUP(Таблица1[[#This Row],[Region]],Таблица5[],2,FALSE)</f>
        <v>Chuck Magee</v>
      </c>
      <c r="W8205" s="19" t="str">
        <f>IFERROR(VLOOKUP(Таблица1[[#This Row],[Order ID]],Таблица4[],2,FALSE),"")</f>
        <v/>
      </c>
      <c r="X8205" s="19">
        <f>NOT(IFERROR(VLOOKUP(Таблица1[[#This Row],[Order ID]],Таблица4[],2,FALSE),0))*1</f>
        <v>1</v>
      </c>
      <c r="Y8205" s="19">
        <f>IF(SUMPRODUCT(($F$2:$F8205=F8205)*1)&gt;1,0,1)</f>
        <v>0</v>
      </c>
    </row>
    <row r="8206" spans="1:25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9" t="str">
        <f>VLOOKUP(Таблица1[[#This Row],[Region]],Таблица5[],2,FALSE)</f>
        <v>Chuck Magee</v>
      </c>
      <c r="W8206" s="19" t="str">
        <f>IFERROR(VLOOKUP(Таблица1[[#This Row],[Order ID]],Таблица4[],2,FALSE),"")</f>
        <v/>
      </c>
      <c r="X8206" s="19">
        <f>NOT(IFERROR(VLOOKUP(Таблица1[[#This Row],[Order ID]],Таблица4[],2,FALSE),0))*1</f>
        <v>1</v>
      </c>
      <c r="Y8206" s="19">
        <f>IF(SUMPRODUCT(($F$2:$F8206=F8206)*1)&gt;1,0,1)</f>
        <v>0</v>
      </c>
    </row>
    <row r="8207" spans="1:25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9" t="str">
        <f>VLOOKUP(Таблица1[[#This Row],[Region]],Таблица5[],2,FALSE)</f>
        <v>Chuck Magee</v>
      </c>
      <c r="W8207" s="19" t="str">
        <f>IFERROR(VLOOKUP(Таблица1[[#This Row],[Order ID]],Таблица4[],2,FALSE),"")</f>
        <v/>
      </c>
      <c r="X8207" s="19">
        <f>NOT(IFERROR(VLOOKUP(Таблица1[[#This Row],[Order ID]],Таблица4[],2,FALSE),0))*1</f>
        <v>1</v>
      </c>
      <c r="Y8207" s="19">
        <f>IF(SUMPRODUCT(($F$2:$F8207=F8207)*1)&gt;1,0,1)</f>
        <v>0</v>
      </c>
    </row>
    <row r="8208" spans="1:25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9" t="str">
        <f>VLOOKUP(Таблица1[[#This Row],[Region]],Таблица5[],2,FALSE)</f>
        <v>Cassandra Brandow</v>
      </c>
      <c r="W8208" s="19" t="str">
        <f>IFERROR(VLOOKUP(Таблица1[[#This Row],[Order ID]],Таблица4[],2,FALSE),"")</f>
        <v/>
      </c>
      <c r="X8208" s="19">
        <f>NOT(IFERROR(VLOOKUP(Таблица1[[#This Row],[Order ID]],Таблица4[],2,FALSE),0))*1</f>
        <v>1</v>
      </c>
      <c r="Y8208" s="19">
        <f>IF(SUMPRODUCT(($F$2:$F8208=F8208)*1)&gt;1,0,1)</f>
        <v>0</v>
      </c>
    </row>
    <row r="8209" spans="1:25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9" t="str">
        <f>VLOOKUP(Таблица1[[#This Row],[Region]],Таблица5[],2,FALSE)</f>
        <v>Cassandra Brandow</v>
      </c>
      <c r="W8209" s="19" t="str">
        <f>IFERROR(VLOOKUP(Таблица1[[#This Row],[Order ID]],Таблица4[],2,FALSE),"")</f>
        <v/>
      </c>
      <c r="X8209" s="19">
        <f>NOT(IFERROR(VLOOKUP(Таблица1[[#This Row],[Order ID]],Таблица4[],2,FALSE),0))*1</f>
        <v>1</v>
      </c>
      <c r="Y8209" s="19">
        <f>IF(SUMPRODUCT(($F$2:$F8209=F8209)*1)&gt;1,0,1)</f>
        <v>0</v>
      </c>
    </row>
    <row r="8210" spans="1:25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9" t="str">
        <f>VLOOKUP(Таблица1[[#This Row],[Region]],Таблица5[],2,FALSE)</f>
        <v>Cassandra Brandow</v>
      </c>
      <c r="W8210" s="19" t="str">
        <f>IFERROR(VLOOKUP(Таблица1[[#This Row],[Order ID]],Таблица4[],2,FALSE),"")</f>
        <v/>
      </c>
      <c r="X8210" s="19">
        <f>NOT(IFERROR(VLOOKUP(Таблица1[[#This Row],[Order ID]],Таблица4[],2,FALSE),0))*1</f>
        <v>1</v>
      </c>
      <c r="Y8210" s="19">
        <f>IF(SUMPRODUCT(($F$2:$F8210=F8210)*1)&gt;1,0,1)</f>
        <v>0</v>
      </c>
    </row>
    <row r="8211" spans="1:25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9" t="str">
        <f>VLOOKUP(Таблица1[[#This Row],[Region]],Таблица5[],2,FALSE)</f>
        <v>Cassandra Brandow</v>
      </c>
      <c r="W8211" s="19" t="str">
        <f>IFERROR(VLOOKUP(Таблица1[[#This Row],[Order ID]],Таблица4[],2,FALSE),"")</f>
        <v/>
      </c>
      <c r="X8211" s="19">
        <f>NOT(IFERROR(VLOOKUP(Таблица1[[#This Row],[Order ID]],Таблица4[],2,FALSE),0))*1</f>
        <v>1</v>
      </c>
      <c r="Y8211" s="19">
        <f>IF(SUMPRODUCT(($F$2:$F8211=F8211)*1)&gt;1,0,1)</f>
        <v>0</v>
      </c>
    </row>
    <row r="8212" spans="1:25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9" t="str">
        <f>VLOOKUP(Таблица1[[#This Row],[Region]],Таблица5[],2,FALSE)</f>
        <v>Cassandra Brandow</v>
      </c>
      <c r="W8212" s="19" t="str">
        <f>IFERROR(VLOOKUP(Таблица1[[#This Row],[Order ID]],Таблица4[],2,FALSE),"")</f>
        <v/>
      </c>
      <c r="X8212" s="19">
        <f>NOT(IFERROR(VLOOKUP(Таблица1[[#This Row],[Order ID]],Таблица4[],2,FALSE),0))*1</f>
        <v>1</v>
      </c>
      <c r="Y8212" s="19">
        <f>IF(SUMPRODUCT(($F$2:$F8212=F8212)*1)&gt;1,0,1)</f>
        <v>0</v>
      </c>
    </row>
    <row r="8213" spans="1:25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9" t="str">
        <f>VLOOKUP(Таблица1[[#This Row],[Region]],Таблица5[],2,FALSE)</f>
        <v>Kelly Williams</v>
      </c>
      <c r="W8213" s="19" t="str">
        <f>IFERROR(VLOOKUP(Таблица1[[#This Row],[Order ID]],Таблица4[],2,FALSE),"")</f>
        <v/>
      </c>
      <c r="X8213" s="19">
        <f>NOT(IFERROR(VLOOKUP(Таблица1[[#This Row],[Order ID]],Таблица4[],2,FALSE),0))*1</f>
        <v>1</v>
      </c>
      <c r="Y8213" s="19">
        <f>IF(SUMPRODUCT(($F$2:$F8213=F8213)*1)&gt;1,0,1)</f>
        <v>0</v>
      </c>
    </row>
    <row r="8214" spans="1:25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9" t="str">
        <f>VLOOKUP(Таблица1[[#This Row],[Region]],Таблица5[],2,FALSE)</f>
        <v>Kelly Williams</v>
      </c>
      <c r="W8214" s="19" t="str">
        <f>IFERROR(VLOOKUP(Таблица1[[#This Row],[Order ID]],Таблица4[],2,FALSE),"")</f>
        <v/>
      </c>
      <c r="X8214" s="19">
        <f>NOT(IFERROR(VLOOKUP(Таблица1[[#This Row],[Order ID]],Таблица4[],2,FALSE),0))*1</f>
        <v>1</v>
      </c>
      <c r="Y8214" s="19">
        <f>IF(SUMPRODUCT(($F$2:$F8214=F8214)*1)&gt;1,0,1)</f>
        <v>0</v>
      </c>
    </row>
    <row r="8215" spans="1:25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9" t="str">
        <f>VLOOKUP(Таблица1[[#This Row],[Region]],Таблица5[],2,FALSE)</f>
        <v>Cassandra Brandow</v>
      </c>
      <c r="W8215" s="19" t="str">
        <f>IFERROR(VLOOKUP(Таблица1[[#This Row],[Order ID]],Таблица4[],2,FALSE),"")</f>
        <v/>
      </c>
      <c r="X8215" s="19">
        <f>NOT(IFERROR(VLOOKUP(Таблица1[[#This Row],[Order ID]],Таблица4[],2,FALSE),0))*1</f>
        <v>1</v>
      </c>
      <c r="Y8215" s="19">
        <f>IF(SUMPRODUCT(($F$2:$F8215=F8215)*1)&gt;1,0,1)</f>
        <v>0</v>
      </c>
    </row>
    <row r="8216" spans="1:25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9" t="str">
        <f>VLOOKUP(Таблица1[[#This Row],[Region]],Таблица5[],2,FALSE)</f>
        <v>Cassandra Brandow</v>
      </c>
      <c r="W8216" s="19" t="str">
        <f>IFERROR(VLOOKUP(Таблица1[[#This Row],[Order ID]],Таблица4[],2,FALSE),"")</f>
        <v/>
      </c>
      <c r="X8216" s="19">
        <f>NOT(IFERROR(VLOOKUP(Таблица1[[#This Row],[Order ID]],Таблица4[],2,FALSE),0))*1</f>
        <v>1</v>
      </c>
      <c r="Y8216" s="19">
        <f>IF(SUMPRODUCT(($F$2:$F8216=F8216)*1)&gt;1,0,1)</f>
        <v>0</v>
      </c>
    </row>
    <row r="8217" spans="1:25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9" t="str">
        <f>VLOOKUP(Таблица1[[#This Row],[Region]],Таблица5[],2,FALSE)</f>
        <v>Cassandra Brandow</v>
      </c>
      <c r="W8217" s="19" t="str">
        <f>IFERROR(VLOOKUP(Таблица1[[#This Row],[Order ID]],Таблица4[],2,FALSE),"")</f>
        <v/>
      </c>
      <c r="X8217" s="19">
        <f>NOT(IFERROR(VLOOKUP(Таблица1[[#This Row],[Order ID]],Таблица4[],2,FALSE),0))*1</f>
        <v>1</v>
      </c>
      <c r="Y8217" s="19">
        <f>IF(SUMPRODUCT(($F$2:$F8217=F8217)*1)&gt;1,0,1)</f>
        <v>0</v>
      </c>
    </row>
    <row r="8218" spans="1:25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9" t="str">
        <f>VLOOKUP(Таблица1[[#This Row],[Region]],Таблица5[],2,FALSE)</f>
        <v>Cassandra Brandow</v>
      </c>
      <c r="W8218" s="19" t="str">
        <f>IFERROR(VLOOKUP(Таблица1[[#This Row],[Order ID]],Таблица4[],2,FALSE),"")</f>
        <v/>
      </c>
      <c r="X8218" s="19">
        <f>NOT(IFERROR(VLOOKUP(Таблица1[[#This Row],[Order ID]],Таблица4[],2,FALSE),0))*1</f>
        <v>1</v>
      </c>
      <c r="Y8218" s="19">
        <f>IF(SUMPRODUCT(($F$2:$F8218=F8218)*1)&gt;1,0,1)</f>
        <v>0</v>
      </c>
    </row>
    <row r="8219" spans="1:25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9" t="str">
        <f>VLOOKUP(Таблица1[[#This Row],[Region]],Таблица5[],2,FALSE)</f>
        <v>Kelly Williams</v>
      </c>
      <c r="W8219" s="19" t="str">
        <f>IFERROR(VLOOKUP(Таблица1[[#This Row],[Order ID]],Таблица4[],2,FALSE),"")</f>
        <v/>
      </c>
      <c r="X8219" s="19">
        <f>NOT(IFERROR(VLOOKUP(Таблица1[[#This Row],[Order ID]],Таблица4[],2,FALSE),0))*1</f>
        <v>1</v>
      </c>
      <c r="Y8219" s="19">
        <f>IF(SUMPRODUCT(($F$2:$F8219=F8219)*1)&gt;1,0,1)</f>
        <v>0</v>
      </c>
    </row>
    <row r="8220" spans="1:25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9" t="str">
        <f>VLOOKUP(Таблица1[[#This Row],[Region]],Таблица5[],2,FALSE)</f>
        <v>Kelly Williams</v>
      </c>
      <c r="W8220" s="19" t="str">
        <f>IFERROR(VLOOKUP(Таблица1[[#This Row],[Order ID]],Таблица4[],2,FALSE),"")</f>
        <v/>
      </c>
      <c r="X8220" s="19">
        <f>NOT(IFERROR(VLOOKUP(Таблица1[[#This Row],[Order ID]],Таблица4[],2,FALSE),0))*1</f>
        <v>1</v>
      </c>
      <c r="Y8220" s="19">
        <f>IF(SUMPRODUCT(($F$2:$F8220=F8220)*1)&gt;1,0,1)</f>
        <v>0</v>
      </c>
    </row>
    <row r="8221" spans="1:25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9" t="str">
        <f>VLOOKUP(Таблица1[[#This Row],[Region]],Таблица5[],2,FALSE)</f>
        <v>Kelly Williams</v>
      </c>
      <c r="W8221" s="19" t="str">
        <f>IFERROR(VLOOKUP(Таблица1[[#This Row],[Order ID]],Таблица4[],2,FALSE),"")</f>
        <v/>
      </c>
      <c r="X8221" s="19">
        <f>NOT(IFERROR(VLOOKUP(Таблица1[[#This Row],[Order ID]],Таблица4[],2,FALSE),0))*1</f>
        <v>1</v>
      </c>
      <c r="Y8221" s="19">
        <f>IF(SUMPRODUCT(($F$2:$F8221=F8221)*1)&gt;1,0,1)</f>
        <v>0</v>
      </c>
    </row>
    <row r="8222" spans="1:25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9" t="str">
        <f>VLOOKUP(Таблица1[[#This Row],[Region]],Таблица5[],2,FALSE)</f>
        <v>Kelly Williams</v>
      </c>
      <c r="W8222" s="19" t="str">
        <f>IFERROR(VLOOKUP(Таблица1[[#This Row],[Order ID]],Таблица4[],2,FALSE),"")</f>
        <v/>
      </c>
      <c r="X8222" s="19">
        <f>NOT(IFERROR(VLOOKUP(Таблица1[[#This Row],[Order ID]],Таблица4[],2,FALSE),0))*1</f>
        <v>1</v>
      </c>
      <c r="Y8222" s="19">
        <f>IF(SUMPRODUCT(($F$2:$F8222=F8222)*1)&gt;1,0,1)</f>
        <v>0</v>
      </c>
    </row>
    <row r="8223" spans="1:25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9" t="str">
        <f>VLOOKUP(Таблица1[[#This Row],[Region]],Таблица5[],2,FALSE)</f>
        <v>Kelly Williams</v>
      </c>
      <c r="W8223" s="19" t="str">
        <f>IFERROR(VLOOKUP(Таблица1[[#This Row],[Order ID]],Таблица4[],2,FALSE),"")</f>
        <v/>
      </c>
      <c r="X8223" s="19">
        <f>NOT(IFERROR(VLOOKUP(Таблица1[[#This Row],[Order ID]],Таблица4[],2,FALSE),0))*1</f>
        <v>1</v>
      </c>
      <c r="Y8223" s="19">
        <f>IF(SUMPRODUCT(($F$2:$F8223=F8223)*1)&gt;1,0,1)</f>
        <v>0</v>
      </c>
    </row>
    <row r="8224" spans="1:25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9" t="str">
        <f>VLOOKUP(Таблица1[[#This Row],[Region]],Таблица5[],2,FALSE)</f>
        <v>Kelly Williams</v>
      </c>
      <c r="W8224" s="19" t="str">
        <f>IFERROR(VLOOKUP(Таблица1[[#This Row],[Order ID]],Таблица4[],2,FALSE),"")</f>
        <v/>
      </c>
      <c r="X8224" s="19">
        <f>NOT(IFERROR(VLOOKUP(Таблица1[[#This Row],[Order ID]],Таблица4[],2,FALSE),0))*1</f>
        <v>1</v>
      </c>
      <c r="Y8224" s="19">
        <f>IF(SUMPRODUCT(($F$2:$F8224=F8224)*1)&gt;1,0,1)</f>
        <v>0</v>
      </c>
    </row>
    <row r="8225" spans="1:25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9" t="str">
        <f>VLOOKUP(Таблица1[[#This Row],[Region]],Таблица5[],2,FALSE)</f>
        <v>Anna Andreadi</v>
      </c>
      <c r="W8225" s="19" t="str">
        <f>IFERROR(VLOOKUP(Таблица1[[#This Row],[Order ID]],Таблица4[],2,FALSE),"")</f>
        <v/>
      </c>
      <c r="X8225" s="19">
        <f>NOT(IFERROR(VLOOKUP(Таблица1[[#This Row],[Order ID]],Таблица4[],2,FALSE),0))*1</f>
        <v>1</v>
      </c>
      <c r="Y8225" s="19">
        <f>IF(SUMPRODUCT(($F$2:$F8225=F8225)*1)&gt;1,0,1)</f>
        <v>0</v>
      </c>
    </row>
    <row r="8226" spans="1:25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9" t="str">
        <f>VLOOKUP(Таблица1[[#This Row],[Region]],Таблица5[],2,FALSE)</f>
        <v>Anna Andreadi</v>
      </c>
      <c r="W8226" s="19" t="str">
        <f>IFERROR(VLOOKUP(Таблица1[[#This Row],[Order ID]],Таблица4[],2,FALSE),"")</f>
        <v/>
      </c>
      <c r="X8226" s="19">
        <f>NOT(IFERROR(VLOOKUP(Таблица1[[#This Row],[Order ID]],Таблица4[],2,FALSE),0))*1</f>
        <v>1</v>
      </c>
      <c r="Y8226" s="19">
        <f>IF(SUMPRODUCT(($F$2:$F8226=F8226)*1)&gt;1,0,1)</f>
        <v>0</v>
      </c>
    </row>
    <row r="8227" spans="1:25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9" t="str">
        <f>VLOOKUP(Таблица1[[#This Row],[Region]],Таблица5[],2,FALSE)</f>
        <v>Chuck Magee</v>
      </c>
      <c r="W8227" s="19" t="str">
        <f>IFERROR(VLOOKUP(Таблица1[[#This Row],[Order ID]],Таблица4[],2,FALSE),"")</f>
        <v/>
      </c>
      <c r="X8227" s="19">
        <f>NOT(IFERROR(VLOOKUP(Таблица1[[#This Row],[Order ID]],Таблица4[],2,FALSE),0))*1</f>
        <v>1</v>
      </c>
      <c r="Y8227" s="19">
        <f>IF(SUMPRODUCT(($F$2:$F8227=F8227)*1)&gt;1,0,1)</f>
        <v>0</v>
      </c>
    </row>
    <row r="8228" spans="1:25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9" t="str">
        <f>VLOOKUP(Таблица1[[#This Row],[Region]],Таблица5[],2,FALSE)</f>
        <v>Chuck Magee</v>
      </c>
      <c r="W8228" s="19" t="str">
        <f>IFERROR(VLOOKUP(Таблица1[[#This Row],[Order ID]],Таблица4[],2,FALSE),"")</f>
        <v/>
      </c>
      <c r="X8228" s="19">
        <f>NOT(IFERROR(VLOOKUP(Таблица1[[#This Row],[Order ID]],Таблица4[],2,FALSE),0))*1</f>
        <v>1</v>
      </c>
      <c r="Y8228" s="19">
        <f>IF(SUMPRODUCT(($F$2:$F8228=F8228)*1)&gt;1,0,1)</f>
        <v>0</v>
      </c>
    </row>
    <row r="8229" spans="1:25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9" t="str">
        <f>VLOOKUP(Таблица1[[#This Row],[Region]],Таблица5[],2,FALSE)</f>
        <v>Chuck Magee</v>
      </c>
      <c r="W8229" s="19" t="str">
        <f>IFERROR(VLOOKUP(Таблица1[[#This Row],[Order ID]],Таблица4[],2,FALSE),"")</f>
        <v/>
      </c>
      <c r="X8229" s="19">
        <f>NOT(IFERROR(VLOOKUP(Таблица1[[#This Row],[Order ID]],Таблица4[],2,FALSE),0))*1</f>
        <v>1</v>
      </c>
      <c r="Y8229" s="19">
        <f>IF(SUMPRODUCT(($F$2:$F8229=F8229)*1)&gt;1,0,1)</f>
        <v>0</v>
      </c>
    </row>
    <row r="8230" spans="1:25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9" t="str">
        <f>VLOOKUP(Таблица1[[#This Row],[Region]],Таблица5[],2,FALSE)</f>
        <v>Chuck Magee</v>
      </c>
      <c r="W8230" s="19" t="str">
        <f>IFERROR(VLOOKUP(Таблица1[[#This Row],[Order ID]],Таблица4[],2,FALSE),"")</f>
        <v/>
      </c>
      <c r="X8230" s="19">
        <f>NOT(IFERROR(VLOOKUP(Таблица1[[#This Row],[Order ID]],Таблица4[],2,FALSE),0))*1</f>
        <v>1</v>
      </c>
      <c r="Y8230" s="19">
        <f>IF(SUMPRODUCT(($F$2:$F8230=F8230)*1)&gt;1,0,1)</f>
        <v>0</v>
      </c>
    </row>
    <row r="8231" spans="1:25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9" t="str">
        <f>VLOOKUP(Таблица1[[#This Row],[Region]],Таблица5[],2,FALSE)</f>
        <v>Chuck Magee</v>
      </c>
      <c r="W8231" s="19" t="str">
        <f>IFERROR(VLOOKUP(Таблица1[[#This Row],[Order ID]],Таблица4[],2,FALSE),"")</f>
        <v/>
      </c>
      <c r="X8231" s="19">
        <f>NOT(IFERROR(VLOOKUP(Таблица1[[#This Row],[Order ID]],Таблица4[],2,FALSE),0))*1</f>
        <v>1</v>
      </c>
      <c r="Y8231" s="19">
        <f>IF(SUMPRODUCT(($F$2:$F8231=F8231)*1)&gt;1,0,1)</f>
        <v>0</v>
      </c>
    </row>
    <row r="8232" spans="1:25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9" t="str">
        <f>VLOOKUP(Таблица1[[#This Row],[Region]],Таблица5[],2,FALSE)</f>
        <v>Cassandra Brandow</v>
      </c>
      <c r="W8232" s="19" t="str">
        <f>IFERROR(VLOOKUP(Таблица1[[#This Row],[Order ID]],Таблица4[],2,FALSE),"")</f>
        <v/>
      </c>
      <c r="X8232" s="19">
        <f>NOT(IFERROR(VLOOKUP(Таблица1[[#This Row],[Order ID]],Таблица4[],2,FALSE),0))*1</f>
        <v>1</v>
      </c>
      <c r="Y8232" s="19">
        <f>IF(SUMPRODUCT(($F$2:$F8232=F8232)*1)&gt;1,0,1)</f>
        <v>0</v>
      </c>
    </row>
    <row r="8233" spans="1:25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9" t="str">
        <f>VLOOKUP(Таблица1[[#This Row],[Region]],Таблица5[],2,FALSE)</f>
        <v>Cassandra Brandow</v>
      </c>
      <c r="W8233" s="19" t="str">
        <f>IFERROR(VLOOKUP(Таблица1[[#This Row],[Order ID]],Таблица4[],2,FALSE),"")</f>
        <v/>
      </c>
      <c r="X8233" s="19">
        <f>NOT(IFERROR(VLOOKUP(Таблица1[[#This Row],[Order ID]],Таблица4[],2,FALSE),0))*1</f>
        <v>1</v>
      </c>
      <c r="Y8233" s="19">
        <f>IF(SUMPRODUCT(($F$2:$F8233=F8233)*1)&gt;1,0,1)</f>
        <v>0</v>
      </c>
    </row>
    <row r="8234" spans="1:25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9" t="str">
        <f>VLOOKUP(Таблица1[[#This Row],[Region]],Таблица5[],2,FALSE)</f>
        <v>Anna Andreadi</v>
      </c>
      <c r="W8234" s="19" t="str">
        <f>IFERROR(VLOOKUP(Таблица1[[#This Row],[Order ID]],Таблица4[],2,FALSE),"")</f>
        <v/>
      </c>
      <c r="X8234" s="19">
        <f>NOT(IFERROR(VLOOKUP(Таблица1[[#This Row],[Order ID]],Таблица4[],2,FALSE),0))*1</f>
        <v>1</v>
      </c>
      <c r="Y8234" s="19">
        <f>IF(SUMPRODUCT(($F$2:$F8234=F8234)*1)&gt;1,0,1)</f>
        <v>0</v>
      </c>
    </row>
    <row r="8235" spans="1:25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9" t="str">
        <f>VLOOKUP(Таблица1[[#This Row],[Region]],Таблица5[],2,FALSE)</f>
        <v>Anna Andreadi</v>
      </c>
      <c r="W8235" s="19" t="str">
        <f>IFERROR(VLOOKUP(Таблица1[[#This Row],[Order ID]],Таблица4[],2,FALSE),"")</f>
        <v/>
      </c>
      <c r="X8235" s="19">
        <f>NOT(IFERROR(VLOOKUP(Таблица1[[#This Row],[Order ID]],Таблица4[],2,FALSE),0))*1</f>
        <v>1</v>
      </c>
      <c r="Y8235" s="19">
        <f>IF(SUMPRODUCT(($F$2:$F8235=F8235)*1)&gt;1,0,1)</f>
        <v>0</v>
      </c>
    </row>
    <row r="8236" spans="1:25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9" t="str">
        <f>VLOOKUP(Таблица1[[#This Row],[Region]],Таблица5[],2,FALSE)</f>
        <v>Cassandra Brandow</v>
      </c>
      <c r="W8236" s="19" t="str">
        <f>IFERROR(VLOOKUP(Таблица1[[#This Row],[Order ID]],Таблица4[],2,FALSE),"")</f>
        <v/>
      </c>
      <c r="X8236" s="19">
        <f>NOT(IFERROR(VLOOKUP(Таблица1[[#This Row],[Order ID]],Таблица4[],2,FALSE),0))*1</f>
        <v>1</v>
      </c>
      <c r="Y8236" s="19">
        <f>IF(SUMPRODUCT(($F$2:$F8236=F8236)*1)&gt;1,0,1)</f>
        <v>0</v>
      </c>
    </row>
    <row r="8237" spans="1:25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9" t="str">
        <f>VLOOKUP(Таблица1[[#This Row],[Region]],Таблица5[],2,FALSE)</f>
        <v>Cassandra Brandow</v>
      </c>
      <c r="W8237" s="19" t="str">
        <f>IFERROR(VLOOKUP(Таблица1[[#This Row],[Order ID]],Таблица4[],2,FALSE),"")</f>
        <v/>
      </c>
      <c r="X8237" s="19">
        <f>NOT(IFERROR(VLOOKUP(Таблица1[[#This Row],[Order ID]],Таблица4[],2,FALSE),0))*1</f>
        <v>1</v>
      </c>
      <c r="Y8237" s="19">
        <f>IF(SUMPRODUCT(($F$2:$F8237=F8237)*1)&gt;1,0,1)</f>
        <v>0</v>
      </c>
    </row>
    <row r="8238" spans="1:25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9" t="str">
        <f>VLOOKUP(Таблица1[[#This Row],[Region]],Таблица5[],2,FALSE)</f>
        <v>Cassandra Brandow</v>
      </c>
      <c r="W8238" s="19" t="str">
        <f>IFERROR(VLOOKUP(Таблица1[[#This Row],[Order ID]],Таблица4[],2,FALSE),"")</f>
        <v/>
      </c>
      <c r="X8238" s="19">
        <f>NOT(IFERROR(VLOOKUP(Таблица1[[#This Row],[Order ID]],Таблица4[],2,FALSE),0))*1</f>
        <v>1</v>
      </c>
      <c r="Y8238" s="19">
        <f>IF(SUMPRODUCT(($F$2:$F8238=F8238)*1)&gt;1,0,1)</f>
        <v>0</v>
      </c>
    </row>
    <row r="8239" spans="1:25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9" t="str">
        <f>VLOOKUP(Таблица1[[#This Row],[Region]],Таблица5[],2,FALSE)</f>
        <v>Cassandra Brandow</v>
      </c>
      <c r="W8239" s="19" t="str">
        <f>IFERROR(VLOOKUP(Таблица1[[#This Row],[Order ID]],Таблица4[],2,FALSE),"")</f>
        <v/>
      </c>
      <c r="X8239" s="19">
        <f>NOT(IFERROR(VLOOKUP(Таблица1[[#This Row],[Order ID]],Таблица4[],2,FALSE),0))*1</f>
        <v>1</v>
      </c>
      <c r="Y8239" s="19">
        <f>IF(SUMPRODUCT(($F$2:$F8239=F8239)*1)&gt;1,0,1)</f>
        <v>0</v>
      </c>
    </row>
    <row r="8240" spans="1:25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9" t="str">
        <f>VLOOKUP(Таблица1[[#This Row],[Region]],Таблица5[],2,FALSE)</f>
        <v>Cassandra Brandow</v>
      </c>
      <c r="W8240" s="19" t="str">
        <f>IFERROR(VLOOKUP(Таблица1[[#This Row],[Order ID]],Таблица4[],2,FALSE),"")</f>
        <v/>
      </c>
      <c r="X8240" s="19">
        <f>NOT(IFERROR(VLOOKUP(Таблица1[[#This Row],[Order ID]],Таблица4[],2,FALSE),0))*1</f>
        <v>1</v>
      </c>
      <c r="Y8240" s="19">
        <f>IF(SUMPRODUCT(($F$2:$F8240=F8240)*1)&gt;1,0,1)</f>
        <v>0</v>
      </c>
    </row>
    <row r="8241" spans="1:25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9" t="str">
        <f>VLOOKUP(Таблица1[[#This Row],[Region]],Таблица5[],2,FALSE)</f>
        <v>Cassandra Brandow</v>
      </c>
      <c r="W8241" s="19" t="str">
        <f>IFERROR(VLOOKUP(Таблица1[[#This Row],[Order ID]],Таблица4[],2,FALSE),"")</f>
        <v/>
      </c>
      <c r="X8241" s="19">
        <f>NOT(IFERROR(VLOOKUP(Таблица1[[#This Row],[Order ID]],Таблица4[],2,FALSE),0))*1</f>
        <v>1</v>
      </c>
      <c r="Y8241" s="19">
        <f>IF(SUMPRODUCT(($F$2:$F8241=F8241)*1)&gt;1,0,1)</f>
        <v>0</v>
      </c>
    </row>
    <row r="8242" spans="1:25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9" t="str">
        <f>VLOOKUP(Таблица1[[#This Row],[Region]],Таблица5[],2,FALSE)</f>
        <v>Cassandra Brandow</v>
      </c>
      <c r="W8242" s="19" t="str">
        <f>IFERROR(VLOOKUP(Таблица1[[#This Row],[Order ID]],Таблица4[],2,FALSE),"")</f>
        <v/>
      </c>
      <c r="X8242" s="19">
        <f>NOT(IFERROR(VLOOKUP(Таблица1[[#This Row],[Order ID]],Таблица4[],2,FALSE),0))*1</f>
        <v>1</v>
      </c>
      <c r="Y8242" s="19">
        <f>IF(SUMPRODUCT(($F$2:$F8242=F8242)*1)&gt;1,0,1)</f>
        <v>0</v>
      </c>
    </row>
    <row r="8243" spans="1:25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9" t="str">
        <f>VLOOKUP(Таблица1[[#This Row],[Region]],Таблица5[],2,FALSE)</f>
        <v>Chuck Magee</v>
      </c>
      <c r="W8243" s="19" t="str">
        <f>IFERROR(VLOOKUP(Таблица1[[#This Row],[Order ID]],Таблица4[],2,FALSE),"")</f>
        <v/>
      </c>
      <c r="X8243" s="19">
        <f>NOT(IFERROR(VLOOKUP(Таблица1[[#This Row],[Order ID]],Таблица4[],2,FALSE),0))*1</f>
        <v>1</v>
      </c>
      <c r="Y8243" s="19">
        <f>IF(SUMPRODUCT(($F$2:$F8243=F8243)*1)&gt;1,0,1)</f>
        <v>0</v>
      </c>
    </row>
    <row r="8244" spans="1:25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9" t="str">
        <f>VLOOKUP(Таблица1[[#This Row],[Region]],Таблица5[],2,FALSE)</f>
        <v>Chuck Magee</v>
      </c>
      <c r="W8244" s="19" t="str">
        <f>IFERROR(VLOOKUP(Таблица1[[#This Row],[Order ID]],Таблица4[],2,FALSE),"")</f>
        <v/>
      </c>
      <c r="X8244" s="19">
        <f>NOT(IFERROR(VLOOKUP(Таблица1[[#This Row],[Order ID]],Таблица4[],2,FALSE),0))*1</f>
        <v>1</v>
      </c>
      <c r="Y8244" s="19">
        <f>IF(SUMPRODUCT(($F$2:$F8244=F8244)*1)&gt;1,0,1)</f>
        <v>0</v>
      </c>
    </row>
    <row r="8245" spans="1:25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9" t="str">
        <f>VLOOKUP(Таблица1[[#This Row],[Region]],Таблица5[],2,FALSE)</f>
        <v>Anna Andreadi</v>
      </c>
      <c r="W8245" s="19" t="str">
        <f>IFERROR(VLOOKUP(Таблица1[[#This Row],[Order ID]],Таблица4[],2,FALSE),"")</f>
        <v/>
      </c>
      <c r="X8245" s="19">
        <f>NOT(IFERROR(VLOOKUP(Таблица1[[#This Row],[Order ID]],Таблица4[],2,FALSE),0))*1</f>
        <v>1</v>
      </c>
      <c r="Y8245" s="19">
        <f>IF(SUMPRODUCT(($F$2:$F8245=F8245)*1)&gt;1,0,1)</f>
        <v>0</v>
      </c>
    </row>
    <row r="8246" spans="1:25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9" t="str">
        <f>VLOOKUP(Таблица1[[#This Row],[Region]],Таблица5[],2,FALSE)</f>
        <v>Anna Andreadi</v>
      </c>
      <c r="W8246" s="19" t="str">
        <f>IFERROR(VLOOKUP(Таблица1[[#This Row],[Order ID]],Таблица4[],2,FALSE),"")</f>
        <v/>
      </c>
      <c r="X8246" s="19">
        <f>NOT(IFERROR(VLOOKUP(Таблица1[[#This Row],[Order ID]],Таблица4[],2,FALSE),0))*1</f>
        <v>1</v>
      </c>
      <c r="Y8246" s="19">
        <f>IF(SUMPRODUCT(($F$2:$F8246=F8246)*1)&gt;1,0,1)</f>
        <v>0</v>
      </c>
    </row>
    <row r="8247" spans="1:25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9" t="str">
        <f>VLOOKUP(Таблица1[[#This Row],[Region]],Таблица5[],2,FALSE)</f>
        <v>Cassandra Brandow</v>
      </c>
      <c r="W8247" s="19" t="str">
        <f>IFERROR(VLOOKUP(Таблица1[[#This Row],[Order ID]],Таблица4[],2,FALSE),"")</f>
        <v/>
      </c>
      <c r="X8247" s="19">
        <f>NOT(IFERROR(VLOOKUP(Таблица1[[#This Row],[Order ID]],Таблица4[],2,FALSE),0))*1</f>
        <v>1</v>
      </c>
      <c r="Y8247" s="19">
        <f>IF(SUMPRODUCT(($F$2:$F8247=F8247)*1)&gt;1,0,1)</f>
        <v>0</v>
      </c>
    </row>
    <row r="8248" spans="1:25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9" t="str">
        <f>VLOOKUP(Таблица1[[#This Row],[Region]],Таблица5[],2,FALSE)</f>
        <v>Kelly Williams</v>
      </c>
      <c r="W8248" s="19" t="str">
        <f>IFERROR(VLOOKUP(Таблица1[[#This Row],[Order ID]],Таблица4[],2,FALSE),"")</f>
        <v/>
      </c>
      <c r="X8248" s="19">
        <f>NOT(IFERROR(VLOOKUP(Таблица1[[#This Row],[Order ID]],Таблица4[],2,FALSE),0))*1</f>
        <v>1</v>
      </c>
      <c r="Y8248" s="19">
        <f>IF(SUMPRODUCT(($F$2:$F8248=F8248)*1)&gt;1,0,1)</f>
        <v>0</v>
      </c>
    </row>
    <row r="8249" spans="1:25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9" t="str">
        <f>VLOOKUP(Таблица1[[#This Row],[Region]],Таблица5[],2,FALSE)</f>
        <v>Kelly Williams</v>
      </c>
      <c r="W8249" s="19" t="str">
        <f>IFERROR(VLOOKUP(Таблица1[[#This Row],[Order ID]],Таблица4[],2,FALSE),"")</f>
        <v/>
      </c>
      <c r="X8249" s="19">
        <f>NOT(IFERROR(VLOOKUP(Таблица1[[#This Row],[Order ID]],Таблица4[],2,FALSE),0))*1</f>
        <v>1</v>
      </c>
      <c r="Y8249" s="19">
        <f>IF(SUMPRODUCT(($F$2:$F8249=F8249)*1)&gt;1,0,1)</f>
        <v>0</v>
      </c>
    </row>
    <row r="8250" spans="1:25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9" t="str">
        <f>VLOOKUP(Таблица1[[#This Row],[Region]],Таблица5[],2,FALSE)</f>
        <v>Chuck Magee</v>
      </c>
      <c r="W8250" s="19" t="str">
        <f>IFERROR(VLOOKUP(Таблица1[[#This Row],[Order ID]],Таблица4[],2,FALSE),"")</f>
        <v/>
      </c>
      <c r="X8250" s="19">
        <f>NOT(IFERROR(VLOOKUP(Таблица1[[#This Row],[Order ID]],Таблица4[],2,FALSE),0))*1</f>
        <v>1</v>
      </c>
      <c r="Y8250" s="19">
        <f>IF(SUMPRODUCT(($F$2:$F8250=F8250)*1)&gt;1,0,1)</f>
        <v>0</v>
      </c>
    </row>
    <row r="8251" spans="1:25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9" t="str">
        <f>VLOOKUP(Таблица1[[#This Row],[Region]],Таблица5[],2,FALSE)</f>
        <v>Kelly Williams</v>
      </c>
      <c r="W8251" s="19" t="str">
        <f>IFERROR(VLOOKUP(Таблица1[[#This Row],[Order ID]],Таблица4[],2,FALSE),"")</f>
        <v/>
      </c>
      <c r="X8251" s="19">
        <f>NOT(IFERROR(VLOOKUP(Таблица1[[#This Row],[Order ID]],Таблица4[],2,FALSE),0))*1</f>
        <v>1</v>
      </c>
      <c r="Y8251" s="19">
        <f>IF(SUMPRODUCT(($F$2:$F8251=F8251)*1)&gt;1,0,1)</f>
        <v>0</v>
      </c>
    </row>
    <row r="8252" spans="1:25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9" t="str">
        <f>VLOOKUP(Таблица1[[#This Row],[Region]],Таблица5[],2,FALSE)</f>
        <v>Kelly Williams</v>
      </c>
      <c r="W8252" s="19" t="str">
        <f>IFERROR(VLOOKUP(Таблица1[[#This Row],[Order ID]],Таблица4[],2,FALSE),"")</f>
        <v/>
      </c>
      <c r="X8252" s="19">
        <f>NOT(IFERROR(VLOOKUP(Таблица1[[#This Row],[Order ID]],Таблица4[],2,FALSE),0))*1</f>
        <v>1</v>
      </c>
      <c r="Y8252" s="19">
        <f>IF(SUMPRODUCT(($F$2:$F8252=F8252)*1)&gt;1,0,1)</f>
        <v>0</v>
      </c>
    </row>
    <row r="8253" spans="1:25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9" t="str">
        <f>VLOOKUP(Таблица1[[#This Row],[Region]],Таблица5[],2,FALSE)</f>
        <v>Kelly Williams</v>
      </c>
      <c r="W8253" s="19" t="str">
        <f>IFERROR(VLOOKUP(Таблица1[[#This Row],[Order ID]],Таблица4[],2,FALSE),"")</f>
        <v/>
      </c>
      <c r="X8253" s="19">
        <f>NOT(IFERROR(VLOOKUP(Таблица1[[#This Row],[Order ID]],Таблица4[],2,FALSE),0))*1</f>
        <v>1</v>
      </c>
      <c r="Y8253" s="19">
        <f>IF(SUMPRODUCT(($F$2:$F8253=F8253)*1)&gt;1,0,1)</f>
        <v>0</v>
      </c>
    </row>
    <row r="8254" spans="1:25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9" t="str">
        <f>VLOOKUP(Таблица1[[#This Row],[Region]],Таблица5[],2,FALSE)</f>
        <v>Kelly Williams</v>
      </c>
      <c r="W8254" s="19" t="str">
        <f>IFERROR(VLOOKUP(Таблица1[[#This Row],[Order ID]],Таблица4[],2,FALSE),"")</f>
        <v/>
      </c>
      <c r="X8254" s="19">
        <f>NOT(IFERROR(VLOOKUP(Таблица1[[#This Row],[Order ID]],Таблица4[],2,FALSE),0))*1</f>
        <v>1</v>
      </c>
      <c r="Y8254" s="19">
        <f>IF(SUMPRODUCT(($F$2:$F8254=F8254)*1)&gt;1,0,1)</f>
        <v>0</v>
      </c>
    </row>
    <row r="8255" spans="1:25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9" t="str">
        <f>VLOOKUP(Таблица1[[#This Row],[Region]],Таблица5[],2,FALSE)</f>
        <v>Anna Andreadi</v>
      </c>
      <c r="W8255" s="19" t="str">
        <f>IFERROR(VLOOKUP(Таблица1[[#This Row],[Order ID]],Таблица4[],2,FALSE),"")</f>
        <v/>
      </c>
      <c r="X8255" s="19">
        <f>NOT(IFERROR(VLOOKUP(Таблица1[[#This Row],[Order ID]],Таблица4[],2,FALSE),0))*1</f>
        <v>1</v>
      </c>
      <c r="Y8255" s="19">
        <f>IF(SUMPRODUCT(($F$2:$F8255=F8255)*1)&gt;1,0,1)</f>
        <v>0</v>
      </c>
    </row>
    <row r="8256" spans="1:25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9" t="str">
        <f>VLOOKUP(Таблица1[[#This Row],[Region]],Таблица5[],2,FALSE)</f>
        <v>Anna Andreadi</v>
      </c>
      <c r="W8256" s="19" t="str">
        <f>IFERROR(VLOOKUP(Таблица1[[#This Row],[Order ID]],Таблица4[],2,FALSE),"")</f>
        <v/>
      </c>
      <c r="X8256" s="19">
        <f>NOT(IFERROR(VLOOKUP(Таблица1[[#This Row],[Order ID]],Таблица4[],2,FALSE),0))*1</f>
        <v>1</v>
      </c>
      <c r="Y8256" s="19">
        <f>IF(SUMPRODUCT(($F$2:$F8256=F8256)*1)&gt;1,0,1)</f>
        <v>0</v>
      </c>
    </row>
    <row r="8257" spans="1:25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9" t="str">
        <f>VLOOKUP(Таблица1[[#This Row],[Region]],Таблица5[],2,FALSE)</f>
        <v>Anna Andreadi</v>
      </c>
      <c r="W8257" s="19" t="str">
        <f>IFERROR(VLOOKUP(Таблица1[[#This Row],[Order ID]],Таблица4[],2,FALSE),"")</f>
        <v/>
      </c>
      <c r="X8257" s="19">
        <f>NOT(IFERROR(VLOOKUP(Таблица1[[#This Row],[Order ID]],Таблица4[],2,FALSE),0))*1</f>
        <v>1</v>
      </c>
      <c r="Y8257" s="19">
        <f>IF(SUMPRODUCT(($F$2:$F8257=F8257)*1)&gt;1,0,1)</f>
        <v>0</v>
      </c>
    </row>
    <row r="8258" spans="1:25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9" t="str">
        <f>VLOOKUP(Таблица1[[#This Row],[Region]],Таблица5[],2,FALSE)</f>
        <v>Anna Andreadi</v>
      </c>
      <c r="W8258" s="19" t="str">
        <f>IFERROR(VLOOKUP(Таблица1[[#This Row],[Order ID]],Таблица4[],2,FALSE),"")</f>
        <v/>
      </c>
      <c r="X8258" s="19">
        <f>NOT(IFERROR(VLOOKUP(Таблица1[[#This Row],[Order ID]],Таблица4[],2,FALSE),0))*1</f>
        <v>1</v>
      </c>
      <c r="Y8258" s="19">
        <f>IF(SUMPRODUCT(($F$2:$F8258=F8258)*1)&gt;1,0,1)</f>
        <v>0</v>
      </c>
    </row>
    <row r="8259" spans="1:25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9" t="str">
        <f>VLOOKUP(Таблица1[[#This Row],[Region]],Таблица5[],2,FALSE)</f>
        <v>Anna Andreadi</v>
      </c>
      <c r="W8259" s="19" t="str">
        <f>IFERROR(VLOOKUP(Таблица1[[#This Row],[Order ID]],Таблица4[],2,FALSE),"")</f>
        <v/>
      </c>
      <c r="X8259" s="19">
        <f>NOT(IFERROR(VLOOKUP(Таблица1[[#This Row],[Order ID]],Таблица4[],2,FALSE),0))*1</f>
        <v>1</v>
      </c>
      <c r="Y8259" s="19">
        <f>IF(SUMPRODUCT(($F$2:$F8259=F8259)*1)&gt;1,0,1)</f>
        <v>0</v>
      </c>
    </row>
    <row r="8260" spans="1:25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9" t="str">
        <f>VLOOKUP(Таблица1[[#This Row],[Region]],Таблица5[],2,FALSE)</f>
        <v>Anna Andreadi</v>
      </c>
      <c r="W8260" s="19" t="str">
        <f>IFERROR(VLOOKUP(Таблица1[[#This Row],[Order ID]],Таблица4[],2,FALSE),"")</f>
        <v/>
      </c>
      <c r="X8260" s="19">
        <f>NOT(IFERROR(VLOOKUP(Таблица1[[#This Row],[Order ID]],Таблица4[],2,FALSE),0))*1</f>
        <v>1</v>
      </c>
      <c r="Y8260" s="19">
        <f>IF(SUMPRODUCT(($F$2:$F8260=F8260)*1)&gt;1,0,1)</f>
        <v>0</v>
      </c>
    </row>
    <row r="8261" spans="1:25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9" t="str">
        <f>VLOOKUP(Таблица1[[#This Row],[Region]],Таблица5[],2,FALSE)</f>
        <v>Kelly Williams</v>
      </c>
      <c r="W8261" s="19" t="str">
        <f>IFERROR(VLOOKUP(Таблица1[[#This Row],[Order ID]],Таблица4[],2,FALSE),"")</f>
        <v/>
      </c>
      <c r="X8261" s="19">
        <f>NOT(IFERROR(VLOOKUP(Таблица1[[#This Row],[Order ID]],Таблица4[],2,FALSE),0))*1</f>
        <v>1</v>
      </c>
      <c r="Y8261" s="19">
        <f>IF(SUMPRODUCT(($F$2:$F8261=F8261)*1)&gt;1,0,1)</f>
        <v>0</v>
      </c>
    </row>
    <row r="8262" spans="1:25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9" t="str">
        <f>VLOOKUP(Таблица1[[#This Row],[Region]],Таблица5[],2,FALSE)</f>
        <v>Kelly Williams</v>
      </c>
      <c r="W8262" s="19" t="str">
        <f>IFERROR(VLOOKUP(Таблица1[[#This Row],[Order ID]],Таблица4[],2,FALSE),"")</f>
        <v/>
      </c>
      <c r="X8262" s="19">
        <f>NOT(IFERROR(VLOOKUP(Таблица1[[#This Row],[Order ID]],Таблица4[],2,FALSE),0))*1</f>
        <v>1</v>
      </c>
      <c r="Y8262" s="19">
        <f>IF(SUMPRODUCT(($F$2:$F8262=F8262)*1)&gt;1,0,1)</f>
        <v>0</v>
      </c>
    </row>
    <row r="8263" spans="1:25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9" t="str">
        <f>VLOOKUP(Таблица1[[#This Row],[Region]],Таблица5[],2,FALSE)</f>
        <v>Kelly Williams</v>
      </c>
      <c r="W8263" s="19" t="str">
        <f>IFERROR(VLOOKUP(Таблица1[[#This Row],[Order ID]],Таблица4[],2,FALSE),"")</f>
        <v/>
      </c>
      <c r="X8263" s="19">
        <f>NOT(IFERROR(VLOOKUP(Таблица1[[#This Row],[Order ID]],Таблица4[],2,FALSE),0))*1</f>
        <v>1</v>
      </c>
      <c r="Y8263" s="19">
        <f>IF(SUMPRODUCT(($F$2:$F8263=F8263)*1)&gt;1,0,1)</f>
        <v>0</v>
      </c>
    </row>
    <row r="8264" spans="1:25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9" t="str">
        <f>VLOOKUP(Таблица1[[#This Row],[Region]],Таблица5[],2,FALSE)</f>
        <v>Cassandra Brandow</v>
      </c>
      <c r="W8264" s="19" t="str">
        <f>IFERROR(VLOOKUP(Таблица1[[#This Row],[Order ID]],Таблица4[],2,FALSE),"")</f>
        <v/>
      </c>
      <c r="X8264" s="19">
        <f>NOT(IFERROR(VLOOKUP(Таблица1[[#This Row],[Order ID]],Таблица4[],2,FALSE),0))*1</f>
        <v>1</v>
      </c>
      <c r="Y8264" s="19">
        <f>IF(SUMPRODUCT(($F$2:$F8264=F8264)*1)&gt;1,0,1)</f>
        <v>0</v>
      </c>
    </row>
    <row r="8265" spans="1:25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9" t="str">
        <f>VLOOKUP(Таблица1[[#This Row],[Region]],Таблица5[],2,FALSE)</f>
        <v>Cassandra Brandow</v>
      </c>
      <c r="W8265" s="19" t="str">
        <f>IFERROR(VLOOKUP(Таблица1[[#This Row],[Order ID]],Таблица4[],2,FALSE),"")</f>
        <v/>
      </c>
      <c r="X8265" s="19">
        <f>NOT(IFERROR(VLOOKUP(Таблица1[[#This Row],[Order ID]],Таблица4[],2,FALSE),0))*1</f>
        <v>1</v>
      </c>
      <c r="Y8265" s="19">
        <f>IF(SUMPRODUCT(($F$2:$F8265=F8265)*1)&gt;1,0,1)</f>
        <v>0</v>
      </c>
    </row>
    <row r="8266" spans="1:25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9" t="str">
        <f>VLOOKUP(Таблица1[[#This Row],[Region]],Таблица5[],2,FALSE)</f>
        <v>Chuck Magee</v>
      </c>
      <c r="W8266" s="19" t="str">
        <f>IFERROR(VLOOKUP(Таблица1[[#This Row],[Order ID]],Таблица4[],2,FALSE),"")</f>
        <v/>
      </c>
      <c r="X8266" s="19">
        <f>NOT(IFERROR(VLOOKUP(Таблица1[[#This Row],[Order ID]],Таблица4[],2,FALSE),0))*1</f>
        <v>1</v>
      </c>
      <c r="Y8266" s="19">
        <f>IF(SUMPRODUCT(($F$2:$F8266=F8266)*1)&gt;1,0,1)</f>
        <v>0</v>
      </c>
    </row>
    <row r="8267" spans="1:25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9" t="str">
        <f>VLOOKUP(Таблица1[[#This Row],[Region]],Таблица5[],2,FALSE)</f>
        <v>Chuck Magee</v>
      </c>
      <c r="W8267" s="19" t="str">
        <f>IFERROR(VLOOKUP(Таблица1[[#This Row],[Order ID]],Таблица4[],2,FALSE),"")</f>
        <v/>
      </c>
      <c r="X8267" s="19">
        <f>NOT(IFERROR(VLOOKUP(Таблица1[[#This Row],[Order ID]],Таблица4[],2,FALSE),0))*1</f>
        <v>1</v>
      </c>
      <c r="Y8267" s="19">
        <f>IF(SUMPRODUCT(($F$2:$F8267=F8267)*1)&gt;1,0,1)</f>
        <v>0</v>
      </c>
    </row>
    <row r="8268" spans="1:25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9" t="str">
        <f>VLOOKUP(Таблица1[[#This Row],[Region]],Таблица5[],2,FALSE)</f>
        <v>Chuck Magee</v>
      </c>
      <c r="W8268" s="19" t="str">
        <f>IFERROR(VLOOKUP(Таблица1[[#This Row],[Order ID]],Таблица4[],2,FALSE),"")</f>
        <v/>
      </c>
      <c r="X8268" s="19">
        <f>NOT(IFERROR(VLOOKUP(Таблица1[[#This Row],[Order ID]],Таблица4[],2,FALSE),0))*1</f>
        <v>1</v>
      </c>
      <c r="Y8268" s="19">
        <f>IF(SUMPRODUCT(($F$2:$F8268=F8268)*1)&gt;1,0,1)</f>
        <v>0</v>
      </c>
    </row>
    <row r="8269" spans="1:25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9" t="str">
        <f>VLOOKUP(Таблица1[[#This Row],[Region]],Таблица5[],2,FALSE)</f>
        <v>Kelly Williams</v>
      </c>
      <c r="W8269" s="19" t="str">
        <f>IFERROR(VLOOKUP(Таблица1[[#This Row],[Order ID]],Таблица4[],2,FALSE),"")</f>
        <v/>
      </c>
      <c r="X8269" s="19">
        <f>NOT(IFERROR(VLOOKUP(Таблица1[[#This Row],[Order ID]],Таблица4[],2,FALSE),0))*1</f>
        <v>1</v>
      </c>
      <c r="Y8269" s="19">
        <f>IF(SUMPRODUCT(($F$2:$F8269=F8269)*1)&gt;1,0,1)</f>
        <v>0</v>
      </c>
    </row>
    <row r="8270" spans="1:25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9" t="str">
        <f>VLOOKUP(Таблица1[[#This Row],[Region]],Таблица5[],2,FALSE)</f>
        <v>Kelly Williams</v>
      </c>
      <c r="W8270" s="19" t="str">
        <f>IFERROR(VLOOKUP(Таблица1[[#This Row],[Order ID]],Таблица4[],2,FALSE),"")</f>
        <v/>
      </c>
      <c r="X8270" s="19">
        <f>NOT(IFERROR(VLOOKUP(Таблица1[[#This Row],[Order ID]],Таблица4[],2,FALSE),0))*1</f>
        <v>1</v>
      </c>
      <c r="Y8270" s="19">
        <f>IF(SUMPRODUCT(($F$2:$F8270=F8270)*1)&gt;1,0,1)</f>
        <v>0</v>
      </c>
    </row>
    <row r="8271" spans="1:25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9" t="str">
        <f>VLOOKUP(Таблица1[[#This Row],[Region]],Таблица5[],2,FALSE)</f>
        <v>Kelly Williams</v>
      </c>
      <c r="W8271" s="19" t="str">
        <f>IFERROR(VLOOKUP(Таблица1[[#This Row],[Order ID]],Таблица4[],2,FALSE),"")</f>
        <v/>
      </c>
      <c r="X8271" s="19">
        <f>NOT(IFERROR(VLOOKUP(Таблица1[[#This Row],[Order ID]],Таблица4[],2,FALSE),0))*1</f>
        <v>1</v>
      </c>
      <c r="Y8271" s="19">
        <f>IF(SUMPRODUCT(($F$2:$F8271=F8271)*1)&gt;1,0,1)</f>
        <v>0</v>
      </c>
    </row>
    <row r="8272" spans="1:25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9" t="str">
        <f>VLOOKUP(Таблица1[[#This Row],[Region]],Таблица5[],2,FALSE)</f>
        <v>Kelly Williams</v>
      </c>
      <c r="W8272" s="19" t="str">
        <f>IFERROR(VLOOKUP(Таблица1[[#This Row],[Order ID]],Таблица4[],2,FALSE),"")</f>
        <v/>
      </c>
      <c r="X8272" s="19">
        <f>NOT(IFERROR(VLOOKUP(Таблица1[[#This Row],[Order ID]],Таблица4[],2,FALSE),0))*1</f>
        <v>1</v>
      </c>
      <c r="Y8272" s="19">
        <f>IF(SUMPRODUCT(($F$2:$F8272=F8272)*1)&gt;1,0,1)</f>
        <v>0</v>
      </c>
    </row>
    <row r="8273" spans="1:25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9" t="str">
        <f>VLOOKUP(Таблица1[[#This Row],[Region]],Таблица5[],2,FALSE)</f>
        <v>Chuck Magee</v>
      </c>
      <c r="W8273" s="19" t="str">
        <f>IFERROR(VLOOKUP(Таблица1[[#This Row],[Order ID]],Таблица4[],2,FALSE),"")</f>
        <v/>
      </c>
      <c r="X8273" s="19">
        <f>NOT(IFERROR(VLOOKUP(Таблица1[[#This Row],[Order ID]],Таблица4[],2,FALSE),0))*1</f>
        <v>1</v>
      </c>
      <c r="Y8273" s="19">
        <f>IF(SUMPRODUCT(($F$2:$F8273=F8273)*1)&gt;1,0,1)</f>
        <v>0</v>
      </c>
    </row>
    <row r="8274" spans="1:25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9" t="str">
        <f>VLOOKUP(Таблица1[[#This Row],[Region]],Таблица5[],2,FALSE)</f>
        <v>Anna Andreadi</v>
      </c>
      <c r="W8274" s="19" t="str">
        <f>IFERROR(VLOOKUP(Таблица1[[#This Row],[Order ID]],Таблица4[],2,FALSE),"")</f>
        <v/>
      </c>
      <c r="X8274" s="19">
        <f>NOT(IFERROR(VLOOKUP(Таблица1[[#This Row],[Order ID]],Таблица4[],2,FALSE),0))*1</f>
        <v>1</v>
      </c>
      <c r="Y8274" s="19">
        <f>IF(SUMPRODUCT(($F$2:$F8274=F8274)*1)&gt;1,0,1)</f>
        <v>0</v>
      </c>
    </row>
    <row r="8275" spans="1:25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9" t="str">
        <f>VLOOKUP(Таблица1[[#This Row],[Region]],Таблица5[],2,FALSE)</f>
        <v>Chuck Magee</v>
      </c>
      <c r="W8275" s="19" t="str">
        <f>IFERROR(VLOOKUP(Таблица1[[#This Row],[Order ID]],Таблица4[],2,FALSE),"")</f>
        <v/>
      </c>
      <c r="X8275" s="19">
        <f>NOT(IFERROR(VLOOKUP(Таблица1[[#This Row],[Order ID]],Таблица4[],2,FALSE),0))*1</f>
        <v>1</v>
      </c>
      <c r="Y8275" s="19">
        <f>IF(SUMPRODUCT(($F$2:$F8275=F8275)*1)&gt;1,0,1)</f>
        <v>0</v>
      </c>
    </row>
    <row r="8276" spans="1:25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9" t="str">
        <f>VLOOKUP(Таблица1[[#This Row],[Region]],Таблица5[],2,FALSE)</f>
        <v>Chuck Magee</v>
      </c>
      <c r="W8276" s="19" t="str">
        <f>IFERROR(VLOOKUP(Таблица1[[#This Row],[Order ID]],Таблица4[],2,FALSE),"")</f>
        <v/>
      </c>
      <c r="X8276" s="19">
        <f>NOT(IFERROR(VLOOKUP(Таблица1[[#This Row],[Order ID]],Таблица4[],2,FALSE),0))*1</f>
        <v>1</v>
      </c>
      <c r="Y8276" s="19">
        <f>IF(SUMPRODUCT(($F$2:$F8276=F8276)*1)&gt;1,0,1)</f>
        <v>0</v>
      </c>
    </row>
    <row r="8277" spans="1:25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9" t="str">
        <f>VLOOKUP(Таблица1[[#This Row],[Region]],Таблица5[],2,FALSE)</f>
        <v>Chuck Magee</v>
      </c>
      <c r="W8277" s="19" t="str">
        <f>IFERROR(VLOOKUP(Таблица1[[#This Row],[Order ID]],Таблица4[],2,FALSE),"")</f>
        <v/>
      </c>
      <c r="X8277" s="19">
        <f>NOT(IFERROR(VLOOKUP(Таблица1[[#This Row],[Order ID]],Таблица4[],2,FALSE),0))*1</f>
        <v>1</v>
      </c>
      <c r="Y8277" s="19">
        <f>IF(SUMPRODUCT(($F$2:$F8277=F8277)*1)&gt;1,0,1)</f>
        <v>0</v>
      </c>
    </row>
    <row r="8278" spans="1:25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9" t="str">
        <f>VLOOKUP(Таблица1[[#This Row],[Region]],Таблица5[],2,FALSE)</f>
        <v>Cassandra Brandow</v>
      </c>
      <c r="W8278" s="19" t="str">
        <f>IFERROR(VLOOKUP(Таблица1[[#This Row],[Order ID]],Таблица4[],2,FALSE),"")</f>
        <v/>
      </c>
      <c r="X8278" s="19">
        <f>NOT(IFERROR(VLOOKUP(Таблица1[[#This Row],[Order ID]],Таблица4[],2,FALSE),0))*1</f>
        <v>1</v>
      </c>
      <c r="Y8278" s="19">
        <f>IF(SUMPRODUCT(($F$2:$F8278=F8278)*1)&gt;1,0,1)</f>
        <v>0</v>
      </c>
    </row>
    <row r="8279" spans="1:25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9" t="str">
        <f>VLOOKUP(Таблица1[[#This Row],[Region]],Таблица5[],2,FALSE)</f>
        <v>Cassandra Brandow</v>
      </c>
      <c r="W8279" s="19" t="str">
        <f>IFERROR(VLOOKUP(Таблица1[[#This Row],[Order ID]],Таблица4[],2,FALSE),"")</f>
        <v/>
      </c>
      <c r="X8279" s="19">
        <f>NOT(IFERROR(VLOOKUP(Таблица1[[#This Row],[Order ID]],Таблица4[],2,FALSE),0))*1</f>
        <v>1</v>
      </c>
      <c r="Y8279" s="19">
        <f>IF(SUMPRODUCT(($F$2:$F8279=F8279)*1)&gt;1,0,1)</f>
        <v>0</v>
      </c>
    </row>
    <row r="8280" spans="1:25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9" t="str">
        <f>VLOOKUP(Таблица1[[#This Row],[Region]],Таблица5[],2,FALSE)</f>
        <v>Cassandra Brandow</v>
      </c>
      <c r="W8280" s="19" t="str">
        <f>IFERROR(VLOOKUP(Таблица1[[#This Row],[Order ID]],Таблица4[],2,FALSE),"")</f>
        <v/>
      </c>
      <c r="X8280" s="19">
        <f>NOT(IFERROR(VLOOKUP(Таблица1[[#This Row],[Order ID]],Таблица4[],2,FALSE),0))*1</f>
        <v>1</v>
      </c>
      <c r="Y8280" s="19">
        <f>IF(SUMPRODUCT(($F$2:$F8280=F8280)*1)&gt;1,0,1)</f>
        <v>0</v>
      </c>
    </row>
    <row r="8281" spans="1:25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9" t="str">
        <f>VLOOKUP(Таблица1[[#This Row],[Region]],Таблица5[],2,FALSE)</f>
        <v>Cassandra Brandow</v>
      </c>
      <c r="W8281" s="19" t="str">
        <f>IFERROR(VLOOKUP(Таблица1[[#This Row],[Order ID]],Таблица4[],2,FALSE),"")</f>
        <v/>
      </c>
      <c r="X8281" s="19">
        <f>NOT(IFERROR(VLOOKUP(Таблица1[[#This Row],[Order ID]],Таблица4[],2,FALSE),0))*1</f>
        <v>1</v>
      </c>
      <c r="Y8281" s="19">
        <f>IF(SUMPRODUCT(($F$2:$F8281=F8281)*1)&gt;1,0,1)</f>
        <v>0</v>
      </c>
    </row>
    <row r="8282" spans="1:25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9" t="str">
        <f>VLOOKUP(Таблица1[[#This Row],[Region]],Таблица5[],2,FALSE)</f>
        <v>Cassandra Brandow</v>
      </c>
      <c r="W8282" s="19" t="str">
        <f>IFERROR(VLOOKUP(Таблица1[[#This Row],[Order ID]],Таблица4[],2,FALSE),"")</f>
        <v/>
      </c>
      <c r="X8282" s="19">
        <f>NOT(IFERROR(VLOOKUP(Таблица1[[#This Row],[Order ID]],Таблица4[],2,FALSE),0))*1</f>
        <v>1</v>
      </c>
      <c r="Y8282" s="19">
        <f>IF(SUMPRODUCT(($F$2:$F8282=F8282)*1)&gt;1,0,1)</f>
        <v>0</v>
      </c>
    </row>
    <row r="8283" spans="1:25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9" t="str">
        <f>VLOOKUP(Таблица1[[#This Row],[Region]],Таблица5[],2,FALSE)</f>
        <v>Cassandra Brandow</v>
      </c>
      <c r="W8283" s="19" t="str">
        <f>IFERROR(VLOOKUP(Таблица1[[#This Row],[Order ID]],Таблица4[],2,FALSE),"")</f>
        <v/>
      </c>
      <c r="X8283" s="19">
        <f>NOT(IFERROR(VLOOKUP(Таблица1[[#This Row],[Order ID]],Таблица4[],2,FALSE),0))*1</f>
        <v>1</v>
      </c>
      <c r="Y8283" s="19">
        <f>IF(SUMPRODUCT(($F$2:$F8283=F8283)*1)&gt;1,0,1)</f>
        <v>0</v>
      </c>
    </row>
    <row r="8284" spans="1:25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9" t="str">
        <f>VLOOKUP(Таблица1[[#This Row],[Region]],Таблица5[],2,FALSE)</f>
        <v>Kelly Williams</v>
      </c>
      <c r="W8284" s="19" t="str">
        <f>IFERROR(VLOOKUP(Таблица1[[#This Row],[Order ID]],Таблица4[],2,FALSE),"")</f>
        <v/>
      </c>
      <c r="X8284" s="19">
        <f>NOT(IFERROR(VLOOKUP(Таблица1[[#This Row],[Order ID]],Таблица4[],2,FALSE),0))*1</f>
        <v>1</v>
      </c>
      <c r="Y8284" s="19">
        <f>IF(SUMPRODUCT(($F$2:$F8284=F8284)*1)&gt;1,0,1)</f>
        <v>0</v>
      </c>
    </row>
    <row r="8285" spans="1:25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9" t="str">
        <f>VLOOKUP(Таблица1[[#This Row],[Region]],Таблица5[],2,FALSE)</f>
        <v>Kelly Williams</v>
      </c>
      <c r="W8285" s="19" t="str">
        <f>IFERROR(VLOOKUP(Таблица1[[#This Row],[Order ID]],Таблица4[],2,FALSE),"")</f>
        <v/>
      </c>
      <c r="X8285" s="19">
        <f>NOT(IFERROR(VLOOKUP(Таблица1[[#This Row],[Order ID]],Таблица4[],2,FALSE),0))*1</f>
        <v>1</v>
      </c>
      <c r="Y8285" s="19">
        <f>IF(SUMPRODUCT(($F$2:$F8285=F8285)*1)&gt;1,0,1)</f>
        <v>0</v>
      </c>
    </row>
    <row r="8286" spans="1:25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9" t="str">
        <f>VLOOKUP(Таблица1[[#This Row],[Region]],Таблица5[],2,FALSE)</f>
        <v>Kelly Williams</v>
      </c>
      <c r="W8286" s="19" t="str">
        <f>IFERROR(VLOOKUP(Таблица1[[#This Row],[Order ID]],Таблица4[],2,FALSE),"")</f>
        <v/>
      </c>
      <c r="X8286" s="19">
        <f>NOT(IFERROR(VLOOKUP(Таблица1[[#This Row],[Order ID]],Таблица4[],2,FALSE),0))*1</f>
        <v>1</v>
      </c>
      <c r="Y8286" s="19">
        <f>IF(SUMPRODUCT(($F$2:$F8286=F8286)*1)&gt;1,0,1)</f>
        <v>0</v>
      </c>
    </row>
    <row r="8287" spans="1:25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9" t="str">
        <f>VLOOKUP(Таблица1[[#This Row],[Region]],Таблица5[],2,FALSE)</f>
        <v>Kelly Williams</v>
      </c>
      <c r="W8287" s="19" t="str">
        <f>IFERROR(VLOOKUP(Таблица1[[#This Row],[Order ID]],Таблица4[],2,FALSE),"")</f>
        <v/>
      </c>
      <c r="X8287" s="19">
        <f>NOT(IFERROR(VLOOKUP(Таблица1[[#This Row],[Order ID]],Таблица4[],2,FALSE),0))*1</f>
        <v>1</v>
      </c>
      <c r="Y8287" s="19">
        <f>IF(SUMPRODUCT(($F$2:$F8287=F8287)*1)&gt;1,0,1)</f>
        <v>0</v>
      </c>
    </row>
    <row r="8288" spans="1:25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9" t="str">
        <f>VLOOKUP(Таблица1[[#This Row],[Region]],Таблица5[],2,FALSE)</f>
        <v>Cassandra Brandow</v>
      </c>
      <c r="W8288" s="19" t="str">
        <f>IFERROR(VLOOKUP(Таблица1[[#This Row],[Order ID]],Таблица4[],2,FALSE),"")</f>
        <v/>
      </c>
      <c r="X8288" s="19">
        <f>NOT(IFERROR(VLOOKUP(Таблица1[[#This Row],[Order ID]],Таблица4[],2,FALSE),0))*1</f>
        <v>1</v>
      </c>
      <c r="Y8288" s="19">
        <f>IF(SUMPRODUCT(($F$2:$F8288=F8288)*1)&gt;1,0,1)</f>
        <v>0</v>
      </c>
    </row>
    <row r="8289" spans="1:25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9" t="str">
        <f>VLOOKUP(Таблица1[[#This Row],[Region]],Таблица5[],2,FALSE)</f>
        <v>Cassandra Brandow</v>
      </c>
      <c r="W8289" s="19" t="str">
        <f>IFERROR(VLOOKUP(Таблица1[[#This Row],[Order ID]],Таблица4[],2,FALSE),"")</f>
        <v/>
      </c>
      <c r="X8289" s="19">
        <f>NOT(IFERROR(VLOOKUP(Таблица1[[#This Row],[Order ID]],Таблица4[],2,FALSE),0))*1</f>
        <v>1</v>
      </c>
      <c r="Y8289" s="19">
        <f>IF(SUMPRODUCT(($F$2:$F8289=F8289)*1)&gt;1,0,1)</f>
        <v>0</v>
      </c>
    </row>
    <row r="8290" spans="1:25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9" t="str">
        <f>VLOOKUP(Таблица1[[#This Row],[Region]],Таблица5[],2,FALSE)</f>
        <v>Cassandra Brandow</v>
      </c>
      <c r="W8290" s="19" t="str">
        <f>IFERROR(VLOOKUP(Таблица1[[#This Row],[Order ID]],Таблица4[],2,FALSE),"")</f>
        <v/>
      </c>
      <c r="X8290" s="19">
        <f>NOT(IFERROR(VLOOKUP(Таблица1[[#This Row],[Order ID]],Таблица4[],2,FALSE),0))*1</f>
        <v>1</v>
      </c>
      <c r="Y8290" s="19">
        <f>IF(SUMPRODUCT(($F$2:$F8290=F8290)*1)&gt;1,0,1)</f>
        <v>0</v>
      </c>
    </row>
    <row r="8291" spans="1:25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9" t="str">
        <f>VLOOKUP(Таблица1[[#This Row],[Region]],Таблица5[],2,FALSE)</f>
        <v>Cassandra Brandow</v>
      </c>
      <c r="W8291" s="19" t="str">
        <f>IFERROR(VLOOKUP(Таблица1[[#This Row],[Order ID]],Таблица4[],2,FALSE),"")</f>
        <v/>
      </c>
      <c r="X8291" s="19">
        <f>NOT(IFERROR(VLOOKUP(Таблица1[[#This Row],[Order ID]],Таблица4[],2,FALSE),0))*1</f>
        <v>1</v>
      </c>
      <c r="Y8291" s="19">
        <f>IF(SUMPRODUCT(($F$2:$F8291=F8291)*1)&gt;1,0,1)</f>
        <v>0</v>
      </c>
    </row>
    <row r="8292" spans="1:25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9" t="str">
        <f>VLOOKUP(Таблица1[[#This Row],[Region]],Таблица5[],2,FALSE)</f>
        <v>Cassandra Brandow</v>
      </c>
      <c r="W8292" s="19" t="str">
        <f>IFERROR(VLOOKUP(Таблица1[[#This Row],[Order ID]],Таблица4[],2,FALSE),"")</f>
        <v/>
      </c>
      <c r="X8292" s="19">
        <f>NOT(IFERROR(VLOOKUP(Таблица1[[#This Row],[Order ID]],Таблица4[],2,FALSE),0))*1</f>
        <v>1</v>
      </c>
      <c r="Y8292" s="19">
        <f>IF(SUMPRODUCT(($F$2:$F8292=F8292)*1)&gt;1,0,1)</f>
        <v>0</v>
      </c>
    </row>
    <row r="8293" spans="1:25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9" t="str">
        <f>VLOOKUP(Таблица1[[#This Row],[Region]],Таблица5[],2,FALSE)</f>
        <v>Cassandra Brandow</v>
      </c>
      <c r="W8293" s="19" t="str">
        <f>IFERROR(VLOOKUP(Таблица1[[#This Row],[Order ID]],Таблица4[],2,FALSE),"")</f>
        <v/>
      </c>
      <c r="X8293" s="19">
        <f>NOT(IFERROR(VLOOKUP(Таблица1[[#This Row],[Order ID]],Таблица4[],2,FALSE),0))*1</f>
        <v>1</v>
      </c>
      <c r="Y8293" s="19">
        <f>IF(SUMPRODUCT(($F$2:$F8293=F8293)*1)&gt;1,0,1)</f>
        <v>0</v>
      </c>
    </row>
    <row r="8294" spans="1:25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9" t="str">
        <f>VLOOKUP(Таблица1[[#This Row],[Region]],Таблица5[],2,FALSE)</f>
        <v>Chuck Magee</v>
      </c>
      <c r="W8294" s="19" t="str">
        <f>IFERROR(VLOOKUP(Таблица1[[#This Row],[Order ID]],Таблица4[],2,FALSE),"")</f>
        <v/>
      </c>
      <c r="X8294" s="19">
        <f>NOT(IFERROR(VLOOKUP(Таблица1[[#This Row],[Order ID]],Таблица4[],2,FALSE),0))*1</f>
        <v>1</v>
      </c>
      <c r="Y8294" s="19">
        <f>IF(SUMPRODUCT(($F$2:$F8294=F8294)*1)&gt;1,0,1)</f>
        <v>0</v>
      </c>
    </row>
    <row r="8295" spans="1:25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9" t="str">
        <f>VLOOKUP(Таблица1[[#This Row],[Region]],Таблица5[],2,FALSE)</f>
        <v>Anna Andreadi</v>
      </c>
      <c r="W8295" s="19" t="str">
        <f>IFERROR(VLOOKUP(Таблица1[[#This Row],[Order ID]],Таблица4[],2,FALSE),"")</f>
        <v/>
      </c>
      <c r="X8295" s="19">
        <f>NOT(IFERROR(VLOOKUP(Таблица1[[#This Row],[Order ID]],Таблица4[],2,FALSE),0))*1</f>
        <v>1</v>
      </c>
      <c r="Y8295" s="19">
        <f>IF(SUMPRODUCT(($F$2:$F8295=F8295)*1)&gt;1,0,1)</f>
        <v>0</v>
      </c>
    </row>
    <row r="8296" spans="1:25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9" t="str">
        <f>VLOOKUP(Таблица1[[#This Row],[Region]],Таблица5[],2,FALSE)</f>
        <v>Chuck Magee</v>
      </c>
      <c r="W8296" s="19" t="str">
        <f>IFERROR(VLOOKUP(Таблица1[[#This Row],[Order ID]],Таблица4[],2,FALSE),"")</f>
        <v/>
      </c>
      <c r="X8296" s="19">
        <f>NOT(IFERROR(VLOOKUP(Таблица1[[#This Row],[Order ID]],Таблица4[],2,FALSE),0))*1</f>
        <v>1</v>
      </c>
      <c r="Y8296" s="19">
        <f>IF(SUMPRODUCT(($F$2:$F8296=F8296)*1)&gt;1,0,1)</f>
        <v>0</v>
      </c>
    </row>
    <row r="8297" spans="1:25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9" t="str">
        <f>VLOOKUP(Таблица1[[#This Row],[Region]],Таблица5[],2,FALSE)</f>
        <v>Cassandra Brandow</v>
      </c>
      <c r="W8297" s="19" t="str">
        <f>IFERROR(VLOOKUP(Таблица1[[#This Row],[Order ID]],Таблица4[],2,FALSE),"")</f>
        <v/>
      </c>
      <c r="X8297" s="19">
        <f>NOT(IFERROR(VLOOKUP(Таблица1[[#This Row],[Order ID]],Таблица4[],2,FALSE),0))*1</f>
        <v>1</v>
      </c>
      <c r="Y8297" s="19">
        <f>IF(SUMPRODUCT(($F$2:$F8297=F8297)*1)&gt;1,0,1)</f>
        <v>0</v>
      </c>
    </row>
    <row r="8298" spans="1:25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9" t="str">
        <f>VLOOKUP(Таблица1[[#This Row],[Region]],Таблица5[],2,FALSE)</f>
        <v>Cassandra Brandow</v>
      </c>
      <c r="W8298" s="19" t="str">
        <f>IFERROR(VLOOKUP(Таблица1[[#This Row],[Order ID]],Таблица4[],2,FALSE),"")</f>
        <v/>
      </c>
      <c r="X8298" s="19">
        <f>NOT(IFERROR(VLOOKUP(Таблица1[[#This Row],[Order ID]],Таблица4[],2,FALSE),0))*1</f>
        <v>1</v>
      </c>
      <c r="Y8298" s="19">
        <f>IF(SUMPRODUCT(($F$2:$F8298=F8298)*1)&gt;1,0,1)</f>
        <v>0</v>
      </c>
    </row>
    <row r="8299" spans="1:25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9" t="str">
        <f>VLOOKUP(Таблица1[[#This Row],[Region]],Таблица5[],2,FALSE)</f>
        <v>Cassandra Brandow</v>
      </c>
      <c r="W8299" s="19" t="str">
        <f>IFERROR(VLOOKUP(Таблица1[[#This Row],[Order ID]],Таблица4[],2,FALSE),"")</f>
        <v/>
      </c>
      <c r="X8299" s="19">
        <f>NOT(IFERROR(VLOOKUP(Таблица1[[#This Row],[Order ID]],Таблица4[],2,FALSE),0))*1</f>
        <v>1</v>
      </c>
      <c r="Y8299" s="19">
        <f>IF(SUMPRODUCT(($F$2:$F8299=F8299)*1)&gt;1,0,1)</f>
        <v>0</v>
      </c>
    </row>
    <row r="8300" spans="1:25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9" t="str">
        <f>VLOOKUP(Таблица1[[#This Row],[Region]],Таблица5[],2,FALSE)</f>
        <v>Cassandra Brandow</v>
      </c>
      <c r="W8300" s="19" t="str">
        <f>IFERROR(VLOOKUP(Таблица1[[#This Row],[Order ID]],Таблица4[],2,FALSE),"")</f>
        <v/>
      </c>
      <c r="X8300" s="19">
        <f>NOT(IFERROR(VLOOKUP(Таблица1[[#This Row],[Order ID]],Таблица4[],2,FALSE),0))*1</f>
        <v>1</v>
      </c>
      <c r="Y8300" s="19">
        <f>IF(SUMPRODUCT(($F$2:$F8300=F8300)*1)&gt;1,0,1)</f>
        <v>0</v>
      </c>
    </row>
    <row r="8301" spans="1:25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9" t="str">
        <f>VLOOKUP(Таблица1[[#This Row],[Region]],Таблица5[],2,FALSE)</f>
        <v>Anna Andreadi</v>
      </c>
      <c r="W8301" s="19" t="str">
        <f>IFERROR(VLOOKUP(Таблица1[[#This Row],[Order ID]],Таблица4[],2,FALSE),"")</f>
        <v/>
      </c>
      <c r="X8301" s="19">
        <f>NOT(IFERROR(VLOOKUP(Таблица1[[#This Row],[Order ID]],Таблица4[],2,FALSE),0))*1</f>
        <v>1</v>
      </c>
      <c r="Y8301" s="19">
        <f>IF(SUMPRODUCT(($F$2:$F8301=F8301)*1)&gt;1,0,1)</f>
        <v>0</v>
      </c>
    </row>
    <row r="8302" spans="1:25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9" t="str">
        <f>VLOOKUP(Таблица1[[#This Row],[Region]],Таблица5[],2,FALSE)</f>
        <v>Kelly Williams</v>
      </c>
      <c r="W8302" s="19" t="str">
        <f>IFERROR(VLOOKUP(Таблица1[[#This Row],[Order ID]],Таблица4[],2,FALSE),"")</f>
        <v/>
      </c>
      <c r="X8302" s="19">
        <f>NOT(IFERROR(VLOOKUP(Таблица1[[#This Row],[Order ID]],Таблица4[],2,FALSE),0))*1</f>
        <v>1</v>
      </c>
      <c r="Y8302" s="19">
        <f>IF(SUMPRODUCT(($F$2:$F8302=F8302)*1)&gt;1,0,1)</f>
        <v>0</v>
      </c>
    </row>
    <row r="8303" spans="1:25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9" t="str">
        <f>VLOOKUP(Таблица1[[#This Row],[Region]],Таблица5[],2,FALSE)</f>
        <v>Anna Andreadi</v>
      </c>
      <c r="W8303" s="19" t="str">
        <f>IFERROR(VLOOKUP(Таблица1[[#This Row],[Order ID]],Таблица4[],2,FALSE),"")</f>
        <v/>
      </c>
      <c r="X8303" s="19">
        <f>NOT(IFERROR(VLOOKUP(Таблица1[[#This Row],[Order ID]],Таблица4[],2,FALSE),0))*1</f>
        <v>1</v>
      </c>
      <c r="Y8303" s="19">
        <f>IF(SUMPRODUCT(($F$2:$F8303=F8303)*1)&gt;1,0,1)</f>
        <v>0</v>
      </c>
    </row>
    <row r="8304" spans="1:25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9" t="str">
        <f>VLOOKUP(Таблица1[[#This Row],[Region]],Таблица5[],2,FALSE)</f>
        <v>Anna Andreadi</v>
      </c>
      <c r="W8304" s="19" t="str">
        <f>IFERROR(VLOOKUP(Таблица1[[#This Row],[Order ID]],Таблица4[],2,FALSE),"")</f>
        <v/>
      </c>
      <c r="X8304" s="19">
        <f>NOT(IFERROR(VLOOKUP(Таблица1[[#This Row],[Order ID]],Таблица4[],2,FALSE),0))*1</f>
        <v>1</v>
      </c>
      <c r="Y8304" s="19">
        <f>IF(SUMPRODUCT(($F$2:$F8304=F8304)*1)&gt;1,0,1)</f>
        <v>0</v>
      </c>
    </row>
    <row r="8305" spans="1:25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9" t="str">
        <f>VLOOKUP(Таблица1[[#This Row],[Region]],Таблица5[],2,FALSE)</f>
        <v>Anna Andreadi</v>
      </c>
      <c r="W8305" s="19" t="str">
        <f>IFERROR(VLOOKUP(Таблица1[[#This Row],[Order ID]],Таблица4[],2,FALSE),"")</f>
        <v/>
      </c>
      <c r="X8305" s="19">
        <f>NOT(IFERROR(VLOOKUP(Таблица1[[#This Row],[Order ID]],Таблица4[],2,FALSE),0))*1</f>
        <v>1</v>
      </c>
      <c r="Y8305" s="19">
        <f>IF(SUMPRODUCT(($F$2:$F8305=F8305)*1)&gt;1,0,1)</f>
        <v>0</v>
      </c>
    </row>
    <row r="8306" spans="1:25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9" t="str">
        <f>VLOOKUP(Таблица1[[#This Row],[Region]],Таблица5[],2,FALSE)</f>
        <v>Anna Andreadi</v>
      </c>
      <c r="W8306" s="19" t="str">
        <f>IFERROR(VLOOKUP(Таблица1[[#This Row],[Order ID]],Таблица4[],2,FALSE),"")</f>
        <v/>
      </c>
      <c r="X8306" s="19">
        <f>NOT(IFERROR(VLOOKUP(Таблица1[[#This Row],[Order ID]],Таблица4[],2,FALSE),0))*1</f>
        <v>1</v>
      </c>
      <c r="Y8306" s="19">
        <f>IF(SUMPRODUCT(($F$2:$F8306=F8306)*1)&gt;1,0,1)</f>
        <v>0</v>
      </c>
    </row>
    <row r="8307" spans="1:25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9" t="str">
        <f>VLOOKUP(Таблица1[[#This Row],[Region]],Таблица5[],2,FALSE)</f>
        <v>Kelly Williams</v>
      </c>
      <c r="W8307" s="19">
        <f>IFERROR(VLOOKUP(Таблица1[[#This Row],[Order ID]],Таблица4[],2,FALSE),"")</f>
        <v>1</v>
      </c>
      <c r="X8307" s="19">
        <f>NOT(IFERROR(VLOOKUP(Таблица1[[#This Row],[Order ID]],Таблица4[],2,FALSE),0))*1</f>
        <v>0</v>
      </c>
      <c r="Y8307" s="19">
        <f>IF(SUMPRODUCT(($F$2:$F8307=F8307)*1)&gt;1,0,1)</f>
        <v>0</v>
      </c>
    </row>
    <row r="8308" spans="1:25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9" t="str">
        <f>VLOOKUP(Таблица1[[#This Row],[Region]],Таблица5[],2,FALSE)</f>
        <v>Kelly Williams</v>
      </c>
      <c r="W8308" s="19">
        <f>IFERROR(VLOOKUP(Таблица1[[#This Row],[Order ID]],Таблица4[],2,FALSE),"")</f>
        <v>1</v>
      </c>
      <c r="X8308" s="19">
        <f>NOT(IFERROR(VLOOKUP(Таблица1[[#This Row],[Order ID]],Таблица4[],2,FALSE),0))*1</f>
        <v>0</v>
      </c>
      <c r="Y8308" s="19">
        <f>IF(SUMPRODUCT(($F$2:$F8308=F8308)*1)&gt;1,0,1)</f>
        <v>0</v>
      </c>
    </row>
    <row r="8309" spans="1:25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9" t="str">
        <f>VLOOKUP(Таблица1[[#This Row],[Region]],Таблица5[],2,FALSE)</f>
        <v>Kelly Williams</v>
      </c>
      <c r="W8309" s="19">
        <f>IFERROR(VLOOKUP(Таблица1[[#This Row],[Order ID]],Таблица4[],2,FALSE),"")</f>
        <v>1</v>
      </c>
      <c r="X8309" s="19">
        <f>NOT(IFERROR(VLOOKUP(Таблица1[[#This Row],[Order ID]],Таблица4[],2,FALSE),0))*1</f>
        <v>0</v>
      </c>
      <c r="Y8309" s="19">
        <f>IF(SUMPRODUCT(($F$2:$F8309=F8309)*1)&gt;1,0,1)</f>
        <v>0</v>
      </c>
    </row>
    <row r="8310" spans="1:25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9" t="str">
        <f>VLOOKUP(Таблица1[[#This Row],[Region]],Таблица5[],2,FALSE)</f>
        <v>Anna Andreadi</v>
      </c>
      <c r="W8310" s="19" t="str">
        <f>IFERROR(VLOOKUP(Таблица1[[#This Row],[Order ID]],Таблица4[],2,FALSE),"")</f>
        <v/>
      </c>
      <c r="X8310" s="19">
        <f>NOT(IFERROR(VLOOKUP(Таблица1[[#This Row],[Order ID]],Таблица4[],2,FALSE),0))*1</f>
        <v>1</v>
      </c>
      <c r="Y8310" s="19">
        <f>IF(SUMPRODUCT(($F$2:$F8310=F8310)*1)&gt;1,0,1)</f>
        <v>0</v>
      </c>
    </row>
    <row r="8311" spans="1:25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9" t="str">
        <f>VLOOKUP(Таблица1[[#This Row],[Region]],Таблица5[],2,FALSE)</f>
        <v>Kelly Williams</v>
      </c>
      <c r="W8311" s="19" t="str">
        <f>IFERROR(VLOOKUP(Таблица1[[#This Row],[Order ID]],Таблица4[],2,FALSE),"")</f>
        <v/>
      </c>
      <c r="X8311" s="19">
        <f>NOT(IFERROR(VLOOKUP(Таблица1[[#This Row],[Order ID]],Таблица4[],2,FALSE),0))*1</f>
        <v>1</v>
      </c>
      <c r="Y8311" s="19">
        <f>IF(SUMPRODUCT(($F$2:$F8311=F8311)*1)&gt;1,0,1)</f>
        <v>0</v>
      </c>
    </row>
    <row r="8312" spans="1:25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9" t="str">
        <f>VLOOKUP(Таблица1[[#This Row],[Region]],Таблица5[],2,FALSE)</f>
        <v>Kelly Williams</v>
      </c>
      <c r="W8312" s="19" t="str">
        <f>IFERROR(VLOOKUP(Таблица1[[#This Row],[Order ID]],Таблица4[],2,FALSE),"")</f>
        <v/>
      </c>
      <c r="X8312" s="19">
        <f>NOT(IFERROR(VLOOKUP(Таблица1[[#This Row],[Order ID]],Таблица4[],2,FALSE),0))*1</f>
        <v>1</v>
      </c>
      <c r="Y8312" s="19">
        <f>IF(SUMPRODUCT(($F$2:$F8312=F8312)*1)&gt;1,0,1)</f>
        <v>0</v>
      </c>
    </row>
    <row r="8313" spans="1:25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9" t="str">
        <f>VLOOKUP(Таблица1[[#This Row],[Region]],Таблица5[],2,FALSE)</f>
        <v>Cassandra Brandow</v>
      </c>
      <c r="W8313" s="19" t="str">
        <f>IFERROR(VLOOKUP(Таблица1[[#This Row],[Order ID]],Таблица4[],2,FALSE),"")</f>
        <v/>
      </c>
      <c r="X8313" s="19">
        <f>NOT(IFERROR(VLOOKUP(Таблица1[[#This Row],[Order ID]],Таблица4[],2,FALSE),0))*1</f>
        <v>1</v>
      </c>
      <c r="Y8313" s="19">
        <f>IF(SUMPRODUCT(($F$2:$F8313=F8313)*1)&gt;1,0,1)</f>
        <v>0</v>
      </c>
    </row>
    <row r="8314" spans="1:25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9" t="str">
        <f>VLOOKUP(Таблица1[[#This Row],[Region]],Таблица5[],2,FALSE)</f>
        <v>Cassandra Brandow</v>
      </c>
      <c r="W8314" s="19" t="str">
        <f>IFERROR(VLOOKUP(Таблица1[[#This Row],[Order ID]],Таблица4[],2,FALSE),"")</f>
        <v/>
      </c>
      <c r="X8314" s="19">
        <f>NOT(IFERROR(VLOOKUP(Таблица1[[#This Row],[Order ID]],Таблица4[],2,FALSE),0))*1</f>
        <v>1</v>
      </c>
      <c r="Y8314" s="19">
        <f>IF(SUMPRODUCT(($F$2:$F8314=F8314)*1)&gt;1,0,1)</f>
        <v>0</v>
      </c>
    </row>
    <row r="8315" spans="1:25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9" t="str">
        <f>VLOOKUP(Таблица1[[#This Row],[Region]],Таблица5[],2,FALSE)</f>
        <v>Kelly Williams</v>
      </c>
      <c r="W8315" s="19" t="str">
        <f>IFERROR(VLOOKUP(Таблица1[[#This Row],[Order ID]],Таблица4[],2,FALSE),"")</f>
        <v/>
      </c>
      <c r="X8315" s="19">
        <f>NOT(IFERROR(VLOOKUP(Таблица1[[#This Row],[Order ID]],Таблица4[],2,FALSE),0))*1</f>
        <v>1</v>
      </c>
      <c r="Y8315" s="19">
        <f>IF(SUMPRODUCT(($F$2:$F8315=F8315)*1)&gt;1,0,1)</f>
        <v>0</v>
      </c>
    </row>
    <row r="8316" spans="1:25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9" t="str">
        <f>VLOOKUP(Таблица1[[#This Row],[Region]],Таблица5[],2,FALSE)</f>
        <v>Kelly Williams</v>
      </c>
      <c r="W8316" s="19" t="str">
        <f>IFERROR(VLOOKUP(Таблица1[[#This Row],[Order ID]],Таблица4[],2,FALSE),"")</f>
        <v/>
      </c>
      <c r="X8316" s="19">
        <f>NOT(IFERROR(VLOOKUP(Таблица1[[#This Row],[Order ID]],Таблица4[],2,FALSE),0))*1</f>
        <v>1</v>
      </c>
      <c r="Y8316" s="19">
        <f>IF(SUMPRODUCT(($F$2:$F8316=F8316)*1)&gt;1,0,1)</f>
        <v>0</v>
      </c>
    </row>
    <row r="8317" spans="1:25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9" t="str">
        <f>VLOOKUP(Таблица1[[#This Row],[Region]],Таблица5[],2,FALSE)</f>
        <v>Kelly Williams</v>
      </c>
      <c r="W8317" s="19" t="str">
        <f>IFERROR(VLOOKUP(Таблица1[[#This Row],[Order ID]],Таблица4[],2,FALSE),"")</f>
        <v/>
      </c>
      <c r="X8317" s="19">
        <f>NOT(IFERROR(VLOOKUP(Таблица1[[#This Row],[Order ID]],Таблица4[],2,FALSE),0))*1</f>
        <v>1</v>
      </c>
      <c r="Y8317" s="19">
        <f>IF(SUMPRODUCT(($F$2:$F8317=F8317)*1)&gt;1,0,1)</f>
        <v>0</v>
      </c>
    </row>
    <row r="8318" spans="1:25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9" t="str">
        <f>VLOOKUP(Таблица1[[#This Row],[Region]],Таблица5[],2,FALSE)</f>
        <v>Kelly Williams</v>
      </c>
      <c r="W8318" s="19" t="str">
        <f>IFERROR(VLOOKUP(Таблица1[[#This Row],[Order ID]],Таблица4[],2,FALSE),"")</f>
        <v/>
      </c>
      <c r="X8318" s="19">
        <f>NOT(IFERROR(VLOOKUP(Таблица1[[#This Row],[Order ID]],Таблица4[],2,FALSE),0))*1</f>
        <v>1</v>
      </c>
      <c r="Y8318" s="19">
        <f>IF(SUMPRODUCT(($F$2:$F8318=F8318)*1)&gt;1,0,1)</f>
        <v>0</v>
      </c>
    </row>
    <row r="8319" spans="1:25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9" t="str">
        <f>VLOOKUP(Таблица1[[#This Row],[Region]],Таблица5[],2,FALSE)</f>
        <v>Cassandra Brandow</v>
      </c>
      <c r="W8319" s="19" t="str">
        <f>IFERROR(VLOOKUP(Таблица1[[#This Row],[Order ID]],Таблица4[],2,FALSE),"")</f>
        <v/>
      </c>
      <c r="X8319" s="19">
        <f>NOT(IFERROR(VLOOKUP(Таблица1[[#This Row],[Order ID]],Таблица4[],2,FALSE),0))*1</f>
        <v>1</v>
      </c>
      <c r="Y8319" s="19">
        <f>IF(SUMPRODUCT(($F$2:$F8319=F8319)*1)&gt;1,0,1)</f>
        <v>0</v>
      </c>
    </row>
    <row r="8320" spans="1:25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9" t="str">
        <f>VLOOKUP(Таблица1[[#This Row],[Region]],Таблица5[],2,FALSE)</f>
        <v>Cassandra Brandow</v>
      </c>
      <c r="W8320" s="19" t="str">
        <f>IFERROR(VLOOKUP(Таблица1[[#This Row],[Order ID]],Таблица4[],2,FALSE),"")</f>
        <v/>
      </c>
      <c r="X8320" s="19">
        <f>NOT(IFERROR(VLOOKUP(Таблица1[[#This Row],[Order ID]],Таблица4[],2,FALSE),0))*1</f>
        <v>1</v>
      </c>
      <c r="Y8320" s="19">
        <f>IF(SUMPRODUCT(($F$2:$F8320=F8320)*1)&gt;1,0,1)</f>
        <v>0</v>
      </c>
    </row>
    <row r="8321" spans="1:25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9" t="str">
        <f>VLOOKUP(Таблица1[[#This Row],[Region]],Таблица5[],2,FALSE)</f>
        <v>Chuck Magee</v>
      </c>
      <c r="W8321" s="19" t="str">
        <f>IFERROR(VLOOKUP(Таблица1[[#This Row],[Order ID]],Таблица4[],2,FALSE),"")</f>
        <v/>
      </c>
      <c r="X8321" s="19">
        <f>NOT(IFERROR(VLOOKUP(Таблица1[[#This Row],[Order ID]],Таблица4[],2,FALSE),0))*1</f>
        <v>1</v>
      </c>
      <c r="Y8321" s="19">
        <f>IF(SUMPRODUCT(($F$2:$F8321=F8321)*1)&gt;1,0,1)</f>
        <v>0</v>
      </c>
    </row>
    <row r="8322" spans="1:25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9" t="str">
        <f>VLOOKUP(Таблица1[[#This Row],[Region]],Таблица5[],2,FALSE)</f>
        <v>Kelly Williams</v>
      </c>
      <c r="W8322" s="19" t="str">
        <f>IFERROR(VLOOKUP(Таблица1[[#This Row],[Order ID]],Таблица4[],2,FALSE),"")</f>
        <v/>
      </c>
      <c r="X8322" s="19">
        <f>NOT(IFERROR(VLOOKUP(Таблица1[[#This Row],[Order ID]],Таблица4[],2,FALSE),0))*1</f>
        <v>1</v>
      </c>
      <c r="Y8322" s="19">
        <f>IF(SUMPRODUCT(($F$2:$F8322=F8322)*1)&gt;1,0,1)</f>
        <v>0</v>
      </c>
    </row>
    <row r="8323" spans="1:25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9" t="str">
        <f>VLOOKUP(Таблица1[[#This Row],[Region]],Таблица5[],2,FALSE)</f>
        <v>Kelly Williams</v>
      </c>
      <c r="W8323" s="19" t="str">
        <f>IFERROR(VLOOKUP(Таблица1[[#This Row],[Order ID]],Таблица4[],2,FALSE),"")</f>
        <v/>
      </c>
      <c r="X8323" s="19">
        <f>NOT(IFERROR(VLOOKUP(Таблица1[[#This Row],[Order ID]],Таблица4[],2,FALSE),0))*1</f>
        <v>1</v>
      </c>
      <c r="Y8323" s="19">
        <f>IF(SUMPRODUCT(($F$2:$F8323=F8323)*1)&gt;1,0,1)</f>
        <v>0</v>
      </c>
    </row>
    <row r="8324" spans="1:25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9" t="str">
        <f>VLOOKUP(Таблица1[[#This Row],[Region]],Таблица5[],2,FALSE)</f>
        <v>Chuck Magee</v>
      </c>
      <c r="W8324" s="19" t="str">
        <f>IFERROR(VLOOKUP(Таблица1[[#This Row],[Order ID]],Таблица4[],2,FALSE),"")</f>
        <v/>
      </c>
      <c r="X8324" s="19">
        <f>NOT(IFERROR(VLOOKUP(Таблица1[[#This Row],[Order ID]],Таблица4[],2,FALSE),0))*1</f>
        <v>1</v>
      </c>
      <c r="Y8324" s="19">
        <f>IF(SUMPRODUCT(($F$2:$F8324=F8324)*1)&gt;1,0,1)</f>
        <v>0</v>
      </c>
    </row>
    <row r="8325" spans="1:25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9" t="str">
        <f>VLOOKUP(Таблица1[[#This Row],[Region]],Таблица5[],2,FALSE)</f>
        <v>Chuck Magee</v>
      </c>
      <c r="W8325" s="19" t="str">
        <f>IFERROR(VLOOKUP(Таблица1[[#This Row],[Order ID]],Таблица4[],2,FALSE),"")</f>
        <v/>
      </c>
      <c r="X8325" s="19">
        <f>NOT(IFERROR(VLOOKUP(Таблица1[[#This Row],[Order ID]],Таблица4[],2,FALSE),0))*1</f>
        <v>1</v>
      </c>
      <c r="Y8325" s="19">
        <f>IF(SUMPRODUCT(($F$2:$F8325=F8325)*1)&gt;1,0,1)</f>
        <v>0</v>
      </c>
    </row>
    <row r="8326" spans="1:25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9" t="str">
        <f>VLOOKUP(Таблица1[[#This Row],[Region]],Таблица5[],2,FALSE)</f>
        <v>Cassandra Brandow</v>
      </c>
      <c r="W8326" s="19" t="str">
        <f>IFERROR(VLOOKUP(Таблица1[[#This Row],[Order ID]],Таблица4[],2,FALSE),"")</f>
        <v/>
      </c>
      <c r="X8326" s="19">
        <f>NOT(IFERROR(VLOOKUP(Таблица1[[#This Row],[Order ID]],Таблица4[],2,FALSE),0))*1</f>
        <v>1</v>
      </c>
      <c r="Y8326" s="19">
        <f>IF(SUMPRODUCT(($F$2:$F8326=F8326)*1)&gt;1,0,1)</f>
        <v>0</v>
      </c>
    </row>
    <row r="8327" spans="1:25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9" t="str">
        <f>VLOOKUP(Таблица1[[#This Row],[Region]],Таблица5[],2,FALSE)</f>
        <v>Cassandra Brandow</v>
      </c>
      <c r="W8327" s="19" t="str">
        <f>IFERROR(VLOOKUP(Таблица1[[#This Row],[Order ID]],Таблица4[],2,FALSE),"")</f>
        <v/>
      </c>
      <c r="X8327" s="19">
        <f>NOT(IFERROR(VLOOKUP(Таблица1[[#This Row],[Order ID]],Таблица4[],2,FALSE),0))*1</f>
        <v>1</v>
      </c>
      <c r="Y8327" s="19">
        <f>IF(SUMPRODUCT(($F$2:$F8327=F8327)*1)&gt;1,0,1)</f>
        <v>0</v>
      </c>
    </row>
    <row r="8328" spans="1:25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9" t="str">
        <f>VLOOKUP(Таблица1[[#This Row],[Region]],Таблица5[],2,FALSE)</f>
        <v>Kelly Williams</v>
      </c>
      <c r="W8328" s="19" t="str">
        <f>IFERROR(VLOOKUP(Таблица1[[#This Row],[Order ID]],Таблица4[],2,FALSE),"")</f>
        <v/>
      </c>
      <c r="X8328" s="19">
        <f>NOT(IFERROR(VLOOKUP(Таблица1[[#This Row],[Order ID]],Таблица4[],2,FALSE),0))*1</f>
        <v>1</v>
      </c>
      <c r="Y8328" s="19">
        <f>IF(SUMPRODUCT(($F$2:$F8328=F8328)*1)&gt;1,0,1)</f>
        <v>0</v>
      </c>
    </row>
    <row r="8329" spans="1:25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9" t="str">
        <f>VLOOKUP(Таблица1[[#This Row],[Region]],Таблица5[],2,FALSE)</f>
        <v>Kelly Williams</v>
      </c>
      <c r="W8329" s="19" t="str">
        <f>IFERROR(VLOOKUP(Таблица1[[#This Row],[Order ID]],Таблица4[],2,FALSE),"")</f>
        <v/>
      </c>
      <c r="X8329" s="19">
        <f>NOT(IFERROR(VLOOKUP(Таблица1[[#This Row],[Order ID]],Таблица4[],2,FALSE),0))*1</f>
        <v>1</v>
      </c>
      <c r="Y8329" s="19">
        <f>IF(SUMPRODUCT(($F$2:$F8329=F8329)*1)&gt;1,0,1)</f>
        <v>0</v>
      </c>
    </row>
    <row r="8330" spans="1:25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9" t="str">
        <f>VLOOKUP(Таблица1[[#This Row],[Region]],Таблица5[],2,FALSE)</f>
        <v>Chuck Magee</v>
      </c>
      <c r="W8330" s="19" t="str">
        <f>IFERROR(VLOOKUP(Таблица1[[#This Row],[Order ID]],Таблица4[],2,FALSE),"")</f>
        <v/>
      </c>
      <c r="X8330" s="19">
        <f>NOT(IFERROR(VLOOKUP(Таблица1[[#This Row],[Order ID]],Таблица4[],2,FALSE),0))*1</f>
        <v>1</v>
      </c>
      <c r="Y8330" s="19">
        <f>IF(SUMPRODUCT(($F$2:$F8330=F8330)*1)&gt;1,0,1)</f>
        <v>0</v>
      </c>
    </row>
    <row r="8331" spans="1:25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9" t="str">
        <f>VLOOKUP(Таблица1[[#This Row],[Region]],Таблица5[],2,FALSE)</f>
        <v>Chuck Magee</v>
      </c>
      <c r="W8331" s="19" t="str">
        <f>IFERROR(VLOOKUP(Таблица1[[#This Row],[Order ID]],Таблица4[],2,FALSE),"")</f>
        <v/>
      </c>
      <c r="X8331" s="19">
        <f>NOT(IFERROR(VLOOKUP(Таблица1[[#This Row],[Order ID]],Таблица4[],2,FALSE),0))*1</f>
        <v>1</v>
      </c>
      <c r="Y8331" s="19">
        <f>IF(SUMPRODUCT(($F$2:$F8331=F8331)*1)&gt;1,0,1)</f>
        <v>0</v>
      </c>
    </row>
    <row r="8332" spans="1:25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9" t="str">
        <f>VLOOKUP(Таблица1[[#This Row],[Region]],Таблица5[],2,FALSE)</f>
        <v>Chuck Magee</v>
      </c>
      <c r="W8332" s="19" t="str">
        <f>IFERROR(VLOOKUP(Таблица1[[#This Row],[Order ID]],Таблица4[],2,FALSE),"")</f>
        <v/>
      </c>
      <c r="X8332" s="19">
        <f>NOT(IFERROR(VLOOKUP(Таблица1[[#This Row],[Order ID]],Таблица4[],2,FALSE),0))*1</f>
        <v>1</v>
      </c>
      <c r="Y8332" s="19">
        <f>IF(SUMPRODUCT(($F$2:$F8332=F8332)*1)&gt;1,0,1)</f>
        <v>0</v>
      </c>
    </row>
    <row r="8333" spans="1:25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9" t="str">
        <f>VLOOKUP(Таблица1[[#This Row],[Region]],Таблица5[],2,FALSE)</f>
        <v>Chuck Magee</v>
      </c>
      <c r="W8333" s="19" t="str">
        <f>IFERROR(VLOOKUP(Таблица1[[#This Row],[Order ID]],Таблица4[],2,FALSE),"")</f>
        <v/>
      </c>
      <c r="X8333" s="19">
        <f>NOT(IFERROR(VLOOKUP(Таблица1[[#This Row],[Order ID]],Таблица4[],2,FALSE),0))*1</f>
        <v>1</v>
      </c>
      <c r="Y8333" s="19">
        <f>IF(SUMPRODUCT(($F$2:$F8333=F8333)*1)&gt;1,0,1)</f>
        <v>0</v>
      </c>
    </row>
    <row r="8334" spans="1:25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9" t="str">
        <f>VLOOKUP(Таблица1[[#This Row],[Region]],Таблица5[],2,FALSE)</f>
        <v>Chuck Magee</v>
      </c>
      <c r="W8334" s="19" t="str">
        <f>IFERROR(VLOOKUP(Таблица1[[#This Row],[Order ID]],Таблица4[],2,FALSE),"")</f>
        <v/>
      </c>
      <c r="X8334" s="19">
        <f>NOT(IFERROR(VLOOKUP(Таблица1[[#This Row],[Order ID]],Таблица4[],2,FALSE),0))*1</f>
        <v>1</v>
      </c>
      <c r="Y8334" s="19">
        <f>IF(SUMPRODUCT(($F$2:$F8334=F8334)*1)&gt;1,0,1)</f>
        <v>0</v>
      </c>
    </row>
    <row r="8335" spans="1:25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9" t="str">
        <f>VLOOKUP(Таблица1[[#This Row],[Region]],Таблица5[],2,FALSE)</f>
        <v>Chuck Magee</v>
      </c>
      <c r="W8335" s="19" t="str">
        <f>IFERROR(VLOOKUP(Таблица1[[#This Row],[Order ID]],Таблица4[],2,FALSE),"")</f>
        <v/>
      </c>
      <c r="X8335" s="19">
        <f>NOT(IFERROR(VLOOKUP(Таблица1[[#This Row],[Order ID]],Таблица4[],2,FALSE),0))*1</f>
        <v>1</v>
      </c>
      <c r="Y8335" s="19">
        <f>IF(SUMPRODUCT(($F$2:$F8335=F8335)*1)&gt;1,0,1)</f>
        <v>0</v>
      </c>
    </row>
    <row r="8336" spans="1:25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9" t="str">
        <f>VLOOKUP(Таблица1[[#This Row],[Region]],Таблица5[],2,FALSE)</f>
        <v>Chuck Magee</v>
      </c>
      <c r="W8336" s="19" t="str">
        <f>IFERROR(VLOOKUP(Таблица1[[#This Row],[Order ID]],Таблица4[],2,FALSE),"")</f>
        <v/>
      </c>
      <c r="X8336" s="19">
        <f>NOT(IFERROR(VLOOKUP(Таблица1[[#This Row],[Order ID]],Таблица4[],2,FALSE),0))*1</f>
        <v>1</v>
      </c>
      <c r="Y8336" s="19">
        <f>IF(SUMPRODUCT(($F$2:$F8336=F8336)*1)&gt;1,0,1)</f>
        <v>0</v>
      </c>
    </row>
    <row r="8337" spans="1:25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9" t="str">
        <f>VLOOKUP(Таблица1[[#This Row],[Region]],Таблица5[],2,FALSE)</f>
        <v>Chuck Magee</v>
      </c>
      <c r="W8337" s="19" t="str">
        <f>IFERROR(VLOOKUP(Таблица1[[#This Row],[Order ID]],Таблица4[],2,FALSE),"")</f>
        <v/>
      </c>
      <c r="X8337" s="19">
        <f>NOT(IFERROR(VLOOKUP(Таблица1[[#This Row],[Order ID]],Таблица4[],2,FALSE),0))*1</f>
        <v>1</v>
      </c>
      <c r="Y8337" s="19">
        <f>IF(SUMPRODUCT(($F$2:$F8337=F8337)*1)&gt;1,0,1)</f>
        <v>0</v>
      </c>
    </row>
    <row r="8338" spans="1:25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9" t="str">
        <f>VLOOKUP(Таблица1[[#This Row],[Region]],Таблица5[],2,FALSE)</f>
        <v>Cassandra Brandow</v>
      </c>
      <c r="W8338" s="19" t="str">
        <f>IFERROR(VLOOKUP(Таблица1[[#This Row],[Order ID]],Таблица4[],2,FALSE),"")</f>
        <v/>
      </c>
      <c r="X8338" s="19">
        <f>NOT(IFERROR(VLOOKUP(Таблица1[[#This Row],[Order ID]],Таблица4[],2,FALSE),0))*1</f>
        <v>1</v>
      </c>
      <c r="Y8338" s="19">
        <f>IF(SUMPRODUCT(($F$2:$F8338=F8338)*1)&gt;1,0,1)</f>
        <v>0</v>
      </c>
    </row>
    <row r="8339" spans="1:25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9" t="str">
        <f>VLOOKUP(Таблица1[[#This Row],[Region]],Таблица5[],2,FALSE)</f>
        <v>Cassandra Brandow</v>
      </c>
      <c r="W8339" s="19" t="str">
        <f>IFERROR(VLOOKUP(Таблица1[[#This Row],[Order ID]],Таблица4[],2,FALSE),"")</f>
        <v/>
      </c>
      <c r="X8339" s="19">
        <f>NOT(IFERROR(VLOOKUP(Таблица1[[#This Row],[Order ID]],Таблица4[],2,FALSE),0))*1</f>
        <v>1</v>
      </c>
      <c r="Y8339" s="19">
        <f>IF(SUMPRODUCT(($F$2:$F8339=F8339)*1)&gt;1,0,1)</f>
        <v>0</v>
      </c>
    </row>
    <row r="8340" spans="1:25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9" t="str">
        <f>VLOOKUP(Таблица1[[#This Row],[Region]],Таблица5[],2,FALSE)</f>
        <v>Cassandra Brandow</v>
      </c>
      <c r="W8340" s="19" t="str">
        <f>IFERROR(VLOOKUP(Таблица1[[#This Row],[Order ID]],Таблица4[],2,FALSE),"")</f>
        <v/>
      </c>
      <c r="X8340" s="19">
        <f>NOT(IFERROR(VLOOKUP(Таблица1[[#This Row],[Order ID]],Таблица4[],2,FALSE),0))*1</f>
        <v>1</v>
      </c>
      <c r="Y8340" s="19">
        <f>IF(SUMPRODUCT(($F$2:$F8340=F8340)*1)&gt;1,0,1)</f>
        <v>0</v>
      </c>
    </row>
    <row r="8341" spans="1:25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9" t="str">
        <f>VLOOKUP(Таблица1[[#This Row],[Region]],Таблица5[],2,FALSE)</f>
        <v>Anna Andreadi</v>
      </c>
      <c r="W8341" s="19" t="str">
        <f>IFERROR(VLOOKUP(Таблица1[[#This Row],[Order ID]],Таблица4[],2,FALSE),"")</f>
        <v/>
      </c>
      <c r="X8341" s="19">
        <f>NOT(IFERROR(VLOOKUP(Таблица1[[#This Row],[Order ID]],Таблица4[],2,FALSE),0))*1</f>
        <v>1</v>
      </c>
      <c r="Y8341" s="19">
        <f>IF(SUMPRODUCT(($F$2:$F8341=F8341)*1)&gt;1,0,1)</f>
        <v>0</v>
      </c>
    </row>
    <row r="8342" spans="1:25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9" t="str">
        <f>VLOOKUP(Таблица1[[#This Row],[Region]],Таблица5[],2,FALSE)</f>
        <v>Cassandra Brandow</v>
      </c>
      <c r="W8342" s="19" t="str">
        <f>IFERROR(VLOOKUP(Таблица1[[#This Row],[Order ID]],Таблица4[],2,FALSE),"")</f>
        <v/>
      </c>
      <c r="X8342" s="19">
        <f>NOT(IFERROR(VLOOKUP(Таблица1[[#This Row],[Order ID]],Таблица4[],2,FALSE),0))*1</f>
        <v>1</v>
      </c>
      <c r="Y8342" s="19">
        <f>IF(SUMPRODUCT(($F$2:$F8342=F8342)*1)&gt;1,0,1)</f>
        <v>0</v>
      </c>
    </row>
    <row r="8343" spans="1:25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9" t="str">
        <f>VLOOKUP(Таблица1[[#This Row],[Region]],Таблица5[],2,FALSE)</f>
        <v>Anna Andreadi</v>
      </c>
      <c r="W8343" s="19" t="str">
        <f>IFERROR(VLOOKUP(Таблица1[[#This Row],[Order ID]],Таблица4[],2,FALSE),"")</f>
        <v/>
      </c>
      <c r="X8343" s="19">
        <f>NOT(IFERROR(VLOOKUP(Таблица1[[#This Row],[Order ID]],Таблица4[],2,FALSE),0))*1</f>
        <v>1</v>
      </c>
      <c r="Y8343" s="19">
        <f>IF(SUMPRODUCT(($F$2:$F8343=F8343)*1)&gt;1,0,1)</f>
        <v>0</v>
      </c>
    </row>
    <row r="8344" spans="1:25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9" t="str">
        <f>VLOOKUP(Таблица1[[#This Row],[Region]],Таблица5[],2,FALSE)</f>
        <v>Cassandra Brandow</v>
      </c>
      <c r="W8344" s="19" t="str">
        <f>IFERROR(VLOOKUP(Таблица1[[#This Row],[Order ID]],Таблица4[],2,FALSE),"")</f>
        <v/>
      </c>
      <c r="X8344" s="19">
        <f>NOT(IFERROR(VLOOKUP(Таблица1[[#This Row],[Order ID]],Таблица4[],2,FALSE),0))*1</f>
        <v>1</v>
      </c>
      <c r="Y8344" s="19">
        <f>IF(SUMPRODUCT(($F$2:$F8344=F8344)*1)&gt;1,0,1)</f>
        <v>0</v>
      </c>
    </row>
    <row r="8345" spans="1:25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9" t="str">
        <f>VLOOKUP(Таблица1[[#This Row],[Region]],Таблица5[],2,FALSE)</f>
        <v>Cassandra Brandow</v>
      </c>
      <c r="W8345" s="19" t="str">
        <f>IFERROR(VLOOKUP(Таблица1[[#This Row],[Order ID]],Таблица4[],2,FALSE),"")</f>
        <v/>
      </c>
      <c r="X8345" s="19">
        <f>NOT(IFERROR(VLOOKUP(Таблица1[[#This Row],[Order ID]],Таблица4[],2,FALSE),0))*1</f>
        <v>1</v>
      </c>
      <c r="Y8345" s="19">
        <f>IF(SUMPRODUCT(($F$2:$F8345=F8345)*1)&gt;1,0,1)</f>
        <v>0</v>
      </c>
    </row>
    <row r="8346" spans="1:25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9" t="str">
        <f>VLOOKUP(Таблица1[[#This Row],[Region]],Таблица5[],2,FALSE)</f>
        <v>Cassandra Brandow</v>
      </c>
      <c r="W8346" s="19" t="str">
        <f>IFERROR(VLOOKUP(Таблица1[[#This Row],[Order ID]],Таблица4[],2,FALSE),"")</f>
        <v/>
      </c>
      <c r="X8346" s="19">
        <f>NOT(IFERROR(VLOOKUP(Таблица1[[#This Row],[Order ID]],Таблица4[],2,FALSE),0))*1</f>
        <v>1</v>
      </c>
      <c r="Y8346" s="19">
        <f>IF(SUMPRODUCT(($F$2:$F8346=F8346)*1)&gt;1,0,1)</f>
        <v>0</v>
      </c>
    </row>
    <row r="8347" spans="1:25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9" t="str">
        <f>VLOOKUP(Таблица1[[#This Row],[Region]],Таблица5[],2,FALSE)</f>
        <v>Cassandra Brandow</v>
      </c>
      <c r="W8347" s="19" t="str">
        <f>IFERROR(VLOOKUP(Таблица1[[#This Row],[Order ID]],Таблица4[],2,FALSE),"")</f>
        <v/>
      </c>
      <c r="X8347" s="19">
        <f>NOT(IFERROR(VLOOKUP(Таблица1[[#This Row],[Order ID]],Таблица4[],2,FALSE),0))*1</f>
        <v>1</v>
      </c>
      <c r="Y8347" s="19">
        <f>IF(SUMPRODUCT(($F$2:$F8347=F8347)*1)&gt;1,0,1)</f>
        <v>0</v>
      </c>
    </row>
    <row r="8348" spans="1:25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9" t="str">
        <f>VLOOKUP(Таблица1[[#This Row],[Region]],Таблица5[],2,FALSE)</f>
        <v>Chuck Magee</v>
      </c>
      <c r="W8348" s="19" t="str">
        <f>IFERROR(VLOOKUP(Таблица1[[#This Row],[Order ID]],Таблица4[],2,FALSE),"")</f>
        <v/>
      </c>
      <c r="X8348" s="19">
        <f>NOT(IFERROR(VLOOKUP(Таблица1[[#This Row],[Order ID]],Таблица4[],2,FALSE),0))*1</f>
        <v>1</v>
      </c>
      <c r="Y8348" s="19">
        <f>IF(SUMPRODUCT(($F$2:$F8348=F8348)*1)&gt;1,0,1)</f>
        <v>0</v>
      </c>
    </row>
    <row r="8349" spans="1:25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9" t="str">
        <f>VLOOKUP(Таблица1[[#This Row],[Region]],Таблица5[],2,FALSE)</f>
        <v>Chuck Magee</v>
      </c>
      <c r="W8349" s="19" t="str">
        <f>IFERROR(VLOOKUP(Таблица1[[#This Row],[Order ID]],Таблица4[],2,FALSE),"")</f>
        <v/>
      </c>
      <c r="X8349" s="19">
        <f>NOT(IFERROR(VLOOKUP(Таблица1[[#This Row],[Order ID]],Таблица4[],2,FALSE),0))*1</f>
        <v>1</v>
      </c>
      <c r="Y8349" s="19">
        <f>IF(SUMPRODUCT(($F$2:$F8349=F8349)*1)&gt;1,0,1)</f>
        <v>0</v>
      </c>
    </row>
    <row r="8350" spans="1:25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9" t="str">
        <f>VLOOKUP(Таблица1[[#This Row],[Region]],Таблица5[],2,FALSE)</f>
        <v>Chuck Magee</v>
      </c>
      <c r="W8350" s="19" t="str">
        <f>IFERROR(VLOOKUP(Таблица1[[#This Row],[Order ID]],Таблица4[],2,FALSE),"")</f>
        <v/>
      </c>
      <c r="X8350" s="19">
        <f>NOT(IFERROR(VLOOKUP(Таблица1[[#This Row],[Order ID]],Таблица4[],2,FALSE),0))*1</f>
        <v>1</v>
      </c>
      <c r="Y8350" s="19">
        <f>IF(SUMPRODUCT(($F$2:$F8350=F8350)*1)&gt;1,0,1)</f>
        <v>0</v>
      </c>
    </row>
    <row r="8351" spans="1:25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9" t="str">
        <f>VLOOKUP(Таблица1[[#This Row],[Region]],Таблица5[],2,FALSE)</f>
        <v>Chuck Magee</v>
      </c>
      <c r="W8351" s="19" t="str">
        <f>IFERROR(VLOOKUP(Таблица1[[#This Row],[Order ID]],Таблица4[],2,FALSE),"")</f>
        <v/>
      </c>
      <c r="X8351" s="19">
        <f>NOT(IFERROR(VLOOKUP(Таблица1[[#This Row],[Order ID]],Таблица4[],2,FALSE),0))*1</f>
        <v>1</v>
      </c>
      <c r="Y8351" s="19">
        <f>IF(SUMPRODUCT(($F$2:$F8351=F8351)*1)&gt;1,0,1)</f>
        <v>0</v>
      </c>
    </row>
    <row r="8352" spans="1:25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9" t="str">
        <f>VLOOKUP(Таблица1[[#This Row],[Region]],Таблица5[],2,FALSE)</f>
        <v>Chuck Magee</v>
      </c>
      <c r="W8352" s="19" t="str">
        <f>IFERROR(VLOOKUP(Таблица1[[#This Row],[Order ID]],Таблица4[],2,FALSE),"")</f>
        <v/>
      </c>
      <c r="X8352" s="19">
        <f>NOT(IFERROR(VLOOKUP(Таблица1[[#This Row],[Order ID]],Таблица4[],2,FALSE),0))*1</f>
        <v>1</v>
      </c>
      <c r="Y8352" s="19">
        <f>IF(SUMPRODUCT(($F$2:$F8352=F8352)*1)&gt;1,0,1)</f>
        <v>0</v>
      </c>
    </row>
    <row r="8353" spans="1:25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9" t="str">
        <f>VLOOKUP(Таблица1[[#This Row],[Region]],Таблица5[],2,FALSE)</f>
        <v>Chuck Magee</v>
      </c>
      <c r="W8353" s="19" t="str">
        <f>IFERROR(VLOOKUP(Таблица1[[#This Row],[Order ID]],Таблица4[],2,FALSE),"")</f>
        <v/>
      </c>
      <c r="X8353" s="19">
        <f>NOT(IFERROR(VLOOKUP(Таблица1[[#This Row],[Order ID]],Таблица4[],2,FALSE),0))*1</f>
        <v>1</v>
      </c>
      <c r="Y8353" s="19">
        <f>IF(SUMPRODUCT(($F$2:$F8353=F8353)*1)&gt;1,0,1)</f>
        <v>0</v>
      </c>
    </row>
    <row r="8354" spans="1:25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9" t="str">
        <f>VLOOKUP(Таблица1[[#This Row],[Region]],Таблица5[],2,FALSE)</f>
        <v>Chuck Magee</v>
      </c>
      <c r="W8354" s="19" t="str">
        <f>IFERROR(VLOOKUP(Таблица1[[#This Row],[Order ID]],Таблица4[],2,FALSE),"")</f>
        <v/>
      </c>
      <c r="X8354" s="19">
        <f>NOT(IFERROR(VLOOKUP(Таблица1[[#This Row],[Order ID]],Таблица4[],2,FALSE),0))*1</f>
        <v>1</v>
      </c>
      <c r="Y8354" s="19">
        <f>IF(SUMPRODUCT(($F$2:$F8354=F8354)*1)&gt;1,0,1)</f>
        <v>0</v>
      </c>
    </row>
    <row r="8355" spans="1:25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9" t="str">
        <f>VLOOKUP(Таблица1[[#This Row],[Region]],Таблица5[],2,FALSE)</f>
        <v>Chuck Magee</v>
      </c>
      <c r="W8355" s="19" t="str">
        <f>IFERROR(VLOOKUP(Таблица1[[#This Row],[Order ID]],Таблица4[],2,FALSE),"")</f>
        <v/>
      </c>
      <c r="X8355" s="19">
        <f>NOT(IFERROR(VLOOKUP(Таблица1[[#This Row],[Order ID]],Таблица4[],2,FALSE),0))*1</f>
        <v>1</v>
      </c>
      <c r="Y8355" s="19">
        <f>IF(SUMPRODUCT(($F$2:$F8355=F8355)*1)&gt;1,0,1)</f>
        <v>0</v>
      </c>
    </row>
    <row r="8356" spans="1:25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9" t="str">
        <f>VLOOKUP(Таблица1[[#This Row],[Region]],Таблица5[],2,FALSE)</f>
        <v>Chuck Magee</v>
      </c>
      <c r="W8356" s="19" t="str">
        <f>IFERROR(VLOOKUP(Таблица1[[#This Row],[Order ID]],Таблица4[],2,FALSE),"")</f>
        <v/>
      </c>
      <c r="X8356" s="19">
        <f>NOT(IFERROR(VLOOKUP(Таблица1[[#This Row],[Order ID]],Таблица4[],2,FALSE),0))*1</f>
        <v>1</v>
      </c>
      <c r="Y8356" s="19">
        <f>IF(SUMPRODUCT(($F$2:$F8356=F8356)*1)&gt;1,0,1)</f>
        <v>0</v>
      </c>
    </row>
    <row r="8357" spans="1:25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9" t="str">
        <f>VLOOKUP(Таблица1[[#This Row],[Region]],Таблица5[],2,FALSE)</f>
        <v>Chuck Magee</v>
      </c>
      <c r="W8357" s="19" t="str">
        <f>IFERROR(VLOOKUP(Таблица1[[#This Row],[Order ID]],Таблица4[],2,FALSE),"")</f>
        <v/>
      </c>
      <c r="X8357" s="19">
        <f>NOT(IFERROR(VLOOKUP(Таблица1[[#This Row],[Order ID]],Таблица4[],2,FALSE),0))*1</f>
        <v>1</v>
      </c>
      <c r="Y8357" s="19">
        <f>IF(SUMPRODUCT(($F$2:$F8357=F8357)*1)&gt;1,0,1)</f>
        <v>0</v>
      </c>
    </row>
    <row r="8358" spans="1:25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9" t="str">
        <f>VLOOKUP(Таблица1[[#This Row],[Region]],Таблица5[],2,FALSE)</f>
        <v>Cassandra Brandow</v>
      </c>
      <c r="W8358" s="19" t="str">
        <f>IFERROR(VLOOKUP(Таблица1[[#This Row],[Order ID]],Таблица4[],2,FALSE),"")</f>
        <v/>
      </c>
      <c r="X8358" s="19">
        <f>NOT(IFERROR(VLOOKUP(Таблица1[[#This Row],[Order ID]],Таблица4[],2,FALSE),0))*1</f>
        <v>1</v>
      </c>
      <c r="Y8358" s="19">
        <f>IF(SUMPRODUCT(($F$2:$F8358=F8358)*1)&gt;1,0,1)</f>
        <v>0</v>
      </c>
    </row>
    <row r="8359" spans="1:25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9" t="str">
        <f>VLOOKUP(Таблица1[[#This Row],[Region]],Таблица5[],2,FALSE)</f>
        <v>Anna Andreadi</v>
      </c>
      <c r="W8359" s="19" t="str">
        <f>IFERROR(VLOOKUP(Таблица1[[#This Row],[Order ID]],Таблица4[],2,FALSE),"")</f>
        <v/>
      </c>
      <c r="X8359" s="19">
        <f>NOT(IFERROR(VLOOKUP(Таблица1[[#This Row],[Order ID]],Таблица4[],2,FALSE),0))*1</f>
        <v>1</v>
      </c>
      <c r="Y8359" s="19">
        <f>IF(SUMPRODUCT(($F$2:$F8359=F8359)*1)&gt;1,0,1)</f>
        <v>0</v>
      </c>
    </row>
    <row r="8360" spans="1:25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9" t="str">
        <f>VLOOKUP(Таблица1[[#This Row],[Region]],Таблица5[],2,FALSE)</f>
        <v>Anna Andreadi</v>
      </c>
      <c r="W8360" s="19" t="str">
        <f>IFERROR(VLOOKUP(Таблица1[[#This Row],[Order ID]],Таблица4[],2,FALSE),"")</f>
        <v/>
      </c>
      <c r="X8360" s="19">
        <f>NOT(IFERROR(VLOOKUP(Таблица1[[#This Row],[Order ID]],Таблица4[],2,FALSE),0))*1</f>
        <v>1</v>
      </c>
      <c r="Y8360" s="19">
        <f>IF(SUMPRODUCT(($F$2:$F8360=F8360)*1)&gt;1,0,1)</f>
        <v>0</v>
      </c>
    </row>
    <row r="8361" spans="1:25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9" t="str">
        <f>VLOOKUP(Таблица1[[#This Row],[Region]],Таблица5[],2,FALSE)</f>
        <v>Anna Andreadi</v>
      </c>
      <c r="W8361" s="19" t="str">
        <f>IFERROR(VLOOKUP(Таблица1[[#This Row],[Order ID]],Таблица4[],2,FALSE),"")</f>
        <v/>
      </c>
      <c r="X8361" s="19">
        <f>NOT(IFERROR(VLOOKUP(Таблица1[[#This Row],[Order ID]],Таблица4[],2,FALSE),0))*1</f>
        <v>1</v>
      </c>
      <c r="Y8361" s="19">
        <f>IF(SUMPRODUCT(($F$2:$F8361=F8361)*1)&gt;1,0,1)</f>
        <v>0</v>
      </c>
    </row>
    <row r="8362" spans="1:25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9" t="str">
        <f>VLOOKUP(Таблица1[[#This Row],[Region]],Таблица5[],2,FALSE)</f>
        <v>Kelly Williams</v>
      </c>
      <c r="W8362" s="19" t="str">
        <f>IFERROR(VLOOKUP(Таблица1[[#This Row],[Order ID]],Таблица4[],2,FALSE),"")</f>
        <v/>
      </c>
      <c r="X8362" s="19">
        <f>NOT(IFERROR(VLOOKUP(Таблица1[[#This Row],[Order ID]],Таблица4[],2,FALSE),0))*1</f>
        <v>1</v>
      </c>
      <c r="Y8362" s="19">
        <f>IF(SUMPRODUCT(($F$2:$F8362=F8362)*1)&gt;1,0,1)</f>
        <v>0</v>
      </c>
    </row>
    <row r="8363" spans="1:25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9" t="str">
        <f>VLOOKUP(Таблица1[[#This Row],[Region]],Таблица5[],2,FALSE)</f>
        <v>Kelly Williams</v>
      </c>
      <c r="W8363" s="19" t="str">
        <f>IFERROR(VLOOKUP(Таблица1[[#This Row],[Order ID]],Таблица4[],2,FALSE),"")</f>
        <v/>
      </c>
      <c r="X8363" s="19">
        <f>NOT(IFERROR(VLOOKUP(Таблица1[[#This Row],[Order ID]],Таблица4[],2,FALSE),0))*1</f>
        <v>1</v>
      </c>
      <c r="Y8363" s="19">
        <f>IF(SUMPRODUCT(($F$2:$F8363=F8363)*1)&gt;1,0,1)</f>
        <v>0</v>
      </c>
    </row>
    <row r="8364" spans="1:25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9" t="str">
        <f>VLOOKUP(Таблица1[[#This Row],[Region]],Таблица5[],2,FALSE)</f>
        <v>Kelly Williams</v>
      </c>
      <c r="W8364" s="19" t="str">
        <f>IFERROR(VLOOKUP(Таблица1[[#This Row],[Order ID]],Таблица4[],2,FALSE),"")</f>
        <v/>
      </c>
      <c r="X8364" s="19">
        <f>NOT(IFERROR(VLOOKUP(Таблица1[[#This Row],[Order ID]],Таблица4[],2,FALSE),0))*1</f>
        <v>1</v>
      </c>
      <c r="Y8364" s="19">
        <f>IF(SUMPRODUCT(($F$2:$F8364=F8364)*1)&gt;1,0,1)</f>
        <v>0</v>
      </c>
    </row>
    <row r="8365" spans="1:25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9" t="str">
        <f>VLOOKUP(Таблица1[[#This Row],[Region]],Таблица5[],2,FALSE)</f>
        <v>Kelly Williams</v>
      </c>
      <c r="W8365" s="19" t="str">
        <f>IFERROR(VLOOKUP(Таблица1[[#This Row],[Order ID]],Таблица4[],2,FALSE),"")</f>
        <v/>
      </c>
      <c r="X8365" s="19">
        <f>NOT(IFERROR(VLOOKUP(Таблица1[[#This Row],[Order ID]],Таблица4[],2,FALSE),0))*1</f>
        <v>1</v>
      </c>
      <c r="Y8365" s="19">
        <f>IF(SUMPRODUCT(($F$2:$F8365=F8365)*1)&gt;1,0,1)</f>
        <v>0</v>
      </c>
    </row>
    <row r="8366" spans="1:25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9" t="str">
        <f>VLOOKUP(Таблица1[[#This Row],[Region]],Таблица5[],2,FALSE)</f>
        <v>Cassandra Brandow</v>
      </c>
      <c r="W8366" s="19" t="str">
        <f>IFERROR(VLOOKUP(Таблица1[[#This Row],[Order ID]],Таблица4[],2,FALSE),"")</f>
        <v/>
      </c>
      <c r="X8366" s="19">
        <f>NOT(IFERROR(VLOOKUP(Таблица1[[#This Row],[Order ID]],Таблица4[],2,FALSE),0))*1</f>
        <v>1</v>
      </c>
      <c r="Y8366" s="19">
        <f>IF(SUMPRODUCT(($F$2:$F8366=F8366)*1)&gt;1,0,1)</f>
        <v>0</v>
      </c>
    </row>
    <row r="8367" spans="1:25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9" t="str">
        <f>VLOOKUP(Таблица1[[#This Row],[Region]],Таблица5[],2,FALSE)</f>
        <v>Anna Andreadi</v>
      </c>
      <c r="W8367" s="19" t="str">
        <f>IFERROR(VLOOKUP(Таблица1[[#This Row],[Order ID]],Таблица4[],2,FALSE),"")</f>
        <v/>
      </c>
      <c r="X8367" s="19">
        <f>NOT(IFERROR(VLOOKUP(Таблица1[[#This Row],[Order ID]],Таблица4[],2,FALSE),0))*1</f>
        <v>1</v>
      </c>
      <c r="Y8367" s="19">
        <f>IF(SUMPRODUCT(($F$2:$F8367=F8367)*1)&gt;1,0,1)</f>
        <v>0</v>
      </c>
    </row>
    <row r="8368" spans="1:25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9" t="str">
        <f>VLOOKUP(Таблица1[[#This Row],[Region]],Таблица5[],2,FALSE)</f>
        <v>Anna Andreadi</v>
      </c>
      <c r="W8368" s="19">
        <f>IFERROR(VLOOKUP(Таблица1[[#This Row],[Order ID]],Таблица4[],2,FALSE),"")</f>
        <v>1</v>
      </c>
      <c r="X8368" s="19">
        <f>NOT(IFERROR(VLOOKUP(Таблица1[[#This Row],[Order ID]],Таблица4[],2,FALSE),0))*1</f>
        <v>0</v>
      </c>
      <c r="Y8368" s="19">
        <f>IF(SUMPRODUCT(($F$2:$F8368=F8368)*1)&gt;1,0,1)</f>
        <v>0</v>
      </c>
    </row>
    <row r="8369" spans="1:25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9" t="str">
        <f>VLOOKUP(Таблица1[[#This Row],[Region]],Таблица5[],2,FALSE)</f>
        <v>Anna Andreadi</v>
      </c>
      <c r="W8369" s="19">
        <f>IFERROR(VLOOKUP(Таблица1[[#This Row],[Order ID]],Таблица4[],2,FALSE),"")</f>
        <v>1</v>
      </c>
      <c r="X8369" s="19">
        <f>NOT(IFERROR(VLOOKUP(Таблица1[[#This Row],[Order ID]],Таблица4[],2,FALSE),0))*1</f>
        <v>0</v>
      </c>
      <c r="Y8369" s="19">
        <f>IF(SUMPRODUCT(($F$2:$F8369=F8369)*1)&gt;1,0,1)</f>
        <v>0</v>
      </c>
    </row>
    <row r="8370" spans="1:25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9" t="str">
        <f>VLOOKUP(Таблица1[[#This Row],[Region]],Таблица5[],2,FALSE)</f>
        <v>Anna Andreadi</v>
      </c>
      <c r="W8370" s="19">
        <f>IFERROR(VLOOKUP(Таблица1[[#This Row],[Order ID]],Таблица4[],2,FALSE),"")</f>
        <v>1</v>
      </c>
      <c r="X8370" s="19">
        <f>NOT(IFERROR(VLOOKUP(Таблица1[[#This Row],[Order ID]],Таблица4[],2,FALSE),0))*1</f>
        <v>0</v>
      </c>
      <c r="Y8370" s="19">
        <f>IF(SUMPRODUCT(($F$2:$F8370=F8370)*1)&gt;1,0,1)</f>
        <v>0</v>
      </c>
    </row>
    <row r="8371" spans="1:25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9" t="str">
        <f>VLOOKUP(Таблица1[[#This Row],[Region]],Таблица5[],2,FALSE)</f>
        <v>Anna Andreadi</v>
      </c>
      <c r="W8371" s="19" t="str">
        <f>IFERROR(VLOOKUP(Таблица1[[#This Row],[Order ID]],Таблица4[],2,FALSE),"")</f>
        <v/>
      </c>
      <c r="X8371" s="19">
        <f>NOT(IFERROR(VLOOKUP(Таблица1[[#This Row],[Order ID]],Таблица4[],2,FALSE),0))*1</f>
        <v>1</v>
      </c>
      <c r="Y8371" s="19">
        <f>IF(SUMPRODUCT(($F$2:$F8371=F8371)*1)&gt;1,0,1)</f>
        <v>0</v>
      </c>
    </row>
    <row r="8372" spans="1:25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9" t="str">
        <f>VLOOKUP(Таблица1[[#This Row],[Region]],Таблица5[],2,FALSE)</f>
        <v>Anna Andreadi</v>
      </c>
      <c r="W8372" s="19" t="str">
        <f>IFERROR(VLOOKUP(Таблица1[[#This Row],[Order ID]],Таблица4[],2,FALSE),"")</f>
        <v/>
      </c>
      <c r="X8372" s="19">
        <f>NOT(IFERROR(VLOOKUP(Таблица1[[#This Row],[Order ID]],Таблица4[],2,FALSE),0))*1</f>
        <v>1</v>
      </c>
      <c r="Y8372" s="19">
        <f>IF(SUMPRODUCT(($F$2:$F8372=F8372)*1)&gt;1,0,1)</f>
        <v>0</v>
      </c>
    </row>
    <row r="8373" spans="1:25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9" t="str">
        <f>VLOOKUP(Таблица1[[#This Row],[Region]],Таблица5[],2,FALSE)</f>
        <v>Kelly Williams</v>
      </c>
      <c r="W8373" s="19" t="str">
        <f>IFERROR(VLOOKUP(Таблица1[[#This Row],[Order ID]],Таблица4[],2,FALSE),"")</f>
        <v/>
      </c>
      <c r="X8373" s="19">
        <f>NOT(IFERROR(VLOOKUP(Таблица1[[#This Row],[Order ID]],Таблица4[],2,FALSE),0))*1</f>
        <v>1</v>
      </c>
      <c r="Y8373" s="19">
        <f>IF(SUMPRODUCT(($F$2:$F8373=F8373)*1)&gt;1,0,1)</f>
        <v>0</v>
      </c>
    </row>
    <row r="8374" spans="1:25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9" t="str">
        <f>VLOOKUP(Таблица1[[#This Row],[Region]],Таблица5[],2,FALSE)</f>
        <v>Anna Andreadi</v>
      </c>
      <c r="W8374" s="19" t="str">
        <f>IFERROR(VLOOKUP(Таблица1[[#This Row],[Order ID]],Таблица4[],2,FALSE),"")</f>
        <v/>
      </c>
      <c r="X8374" s="19">
        <f>NOT(IFERROR(VLOOKUP(Таблица1[[#This Row],[Order ID]],Таблица4[],2,FALSE),0))*1</f>
        <v>1</v>
      </c>
      <c r="Y8374" s="19">
        <f>IF(SUMPRODUCT(($F$2:$F8374=F8374)*1)&gt;1,0,1)</f>
        <v>0</v>
      </c>
    </row>
    <row r="8375" spans="1:25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9" t="str">
        <f>VLOOKUP(Таблица1[[#This Row],[Region]],Таблица5[],2,FALSE)</f>
        <v>Anna Andreadi</v>
      </c>
      <c r="W8375" s="19" t="str">
        <f>IFERROR(VLOOKUP(Таблица1[[#This Row],[Order ID]],Таблица4[],2,FALSE),"")</f>
        <v/>
      </c>
      <c r="X8375" s="19">
        <f>NOT(IFERROR(VLOOKUP(Таблица1[[#This Row],[Order ID]],Таблица4[],2,FALSE),0))*1</f>
        <v>1</v>
      </c>
      <c r="Y8375" s="19">
        <f>IF(SUMPRODUCT(($F$2:$F8375=F8375)*1)&gt;1,0,1)</f>
        <v>0</v>
      </c>
    </row>
    <row r="8376" spans="1:25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9" t="str">
        <f>VLOOKUP(Таблица1[[#This Row],[Region]],Таблица5[],2,FALSE)</f>
        <v>Anna Andreadi</v>
      </c>
      <c r="W8376" s="19" t="str">
        <f>IFERROR(VLOOKUP(Таблица1[[#This Row],[Order ID]],Таблица4[],2,FALSE),"")</f>
        <v/>
      </c>
      <c r="X8376" s="19">
        <f>NOT(IFERROR(VLOOKUP(Таблица1[[#This Row],[Order ID]],Таблица4[],2,FALSE),0))*1</f>
        <v>1</v>
      </c>
      <c r="Y8376" s="19">
        <f>IF(SUMPRODUCT(($F$2:$F8376=F8376)*1)&gt;1,0,1)</f>
        <v>0</v>
      </c>
    </row>
    <row r="8377" spans="1:25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9" t="str">
        <f>VLOOKUP(Таблица1[[#This Row],[Region]],Таблица5[],2,FALSE)</f>
        <v>Anna Andreadi</v>
      </c>
      <c r="W8377" s="19" t="str">
        <f>IFERROR(VLOOKUP(Таблица1[[#This Row],[Order ID]],Таблица4[],2,FALSE),"")</f>
        <v/>
      </c>
      <c r="X8377" s="19">
        <f>NOT(IFERROR(VLOOKUP(Таблица1[[#This Row],[Order ID]],Таблица4[],2,FALSE),0))*1</f>
        <v>1</v>
      </c>
      <c r="Y8377" s="19">
        <f>IF(SUMPRODUCT(($F$2:$F8377=F8377)*1)&gt;1,0,1)</f>
        <v>0</v>
      </c>
    </row>
    <row r="8378" spans="1:25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9" t="str">
        <f>VLOOKUP(Таблица1[[#This Row],[Region]],Таблица5[],2,FALSE)</f>
        <v>Cassandra Brandow</v>
      </c>
      <c r="W8378" s="19" t="str">
        <f>IFERROR(VLOOKUP(Таблица1[[#This Row],[Order ID]],Таблица4[],2,FALSE),"")</f>
        <v/>
      </c>
      <c r="X8378" s="19">
        <f>NOT(IFERROR(VLOOKUP(Таблица1[[#This Row],[Order ID]],Таблица4[],2,FALSE),0))*1</f>
        <v>1</v>
      </c>
      <c r="Y8378" s="19">
        <f>IF(SUMPRODUCT(($F$2:$F8378=F8378)*1)&gt;1,0,1)</f>
        <v>0</v>
      </c>
    </row>
    <row r="8379" spans="1:25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9" t="str">
        <f>VLOOKUP(Таблица1[[#This Row],[Region]],Таблица5[],2,FALSE)</f>
        <v>Kelly Williams</v>
      </c>
      <c r="W8379" s="19" t="str">
        <f>IFERROR(VLOOKUP(Таблица1[[#This Row],[Order ID]],Таблица4[],2,FALSE),"")</f>
        <v/>
      </c>
      <c r="X8379" s="19">
        <f>NOT(IFERROR(VLOOKUP(Таблица1[[#This Row],[Order ID]],Таблица4[],2,FALSE),0))*1</f>
        <v>1</v>
      </c>
      <c r="Y8379" s="19">
        <f>IF(SUMPRODUCT(($F$2:$F8379=F8379)*1)&gt;1,0,1)</f>
        <v>0</v>
      </c>
    </row>
    <row r="8380" spans="1:25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9" t="str">
        <f>VLOOKUP(Таблица1[[#This Row],[Region]],Таблица5[],2,FALSE)</f>
        <v>Kelly Williams</v>
      </c>
      <c r="W8380" s="19" t="str">
        <f>IFERROR(VLOOKUP(Таблица1[[#This Row],[Order ID]],Таблица4[],2,FALSE),"")</f>
        <v/>
      </c>
      <c r="X8380" s="19">
        <f>NOT(IFERROR(VLOOKUP(Таблица1[[#This Row],[Order ID]],Таблица4[],2,FALSE),0))*1</f>
        <v>1</v>
      </c>
      <c r="Y8380" s="19">
        <f>IF(SUMPRODUCT(($F$2:$F8380=F8380)*1)&gt;1,0,1)</f>
        <v>0</v>
      </c>
    </row>
    <row r="8381" spans="1:25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9" t="str">
        <f>VLOOKUP(Таблица1[[#This Row],[Region]],Таблица5[],2,FALSE)</f>
        <v>Kelly Williams</v>
      </c>
      <c r="W8381" s="19" t="str">
        <f>IFERROR(VLOOKUP(Таблица1[[#This Row],[Order ID]],Таблица4[],2,FALSE),"")</f>
        <v/>
      </c>
      <c r="X8381" s="19">
        <f>NOT(IFERROR(VLOOKUP(Таблица1[[#This Row],[Order ID]],Таблица4[],2,FALSE),0))*1</f>
        <v>1</v>
      </c>
      <c r="Y8381" s="19">
        <f>IF(SUMPRODUCT(($F$2:$F8381=F8381)*1)&gt;1,0,1)</f>
        <v>0</v>
      </c>
    </row>
    <row r="8382" spans="1:25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9" t="str">
        <f>VLOOKUP(Таблица1[[#This Row],[Region]],Таблица5[],2,FALSE)</f>
        <v>Kelly Williams</v>
      </c>
      <c r="W8382" s="19" t="str">
        <f>IFERROR(VLOOKUP(Таблица1[[#This Row],[Order ID]],Таблица4[],2,FALSE),"")</f>
        <v/>
      </c>
      <c r="X8382" s="19">
        <f>NOT(IFERROR(VLOOKUP(Таблица1[[#This Row],[Order ID]],Таблица4[],2,FALSE),0))*1</f>
        <v>1</v>
      </c>
      <c r="Y8382" s="19">
        <f>IF(SUMPRODUCT(($F$2:$F8382=F8382)*1)&gt;1,0,1)</f>
        <v>0</v>
      </c>
    </row>
    <row r="8383" spans="1:25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9" t="str">
        <f>VLOOKUP(Таблица1[[#This Row],[Region]],Таблица5[],2,FALSE)</f>
        <v>Anna Andreadi</v>
      </c>
      <c r="W8383" s="19" t="str">
        <f>IFERROR(VLOOKUP(Таблица1[[#This Row],[Order ID]],Таблица4[],2,FALSE),"")</f>
        <v/>
      </c>
      <c r="X8383" s="19">
        <f>NOT(IFERROR(VLOOKUP(Таблица1[[#This Row],[Order ID]],Таблица4[],2,FALSE),0))*1</f>
        <v>1</v>
      </c>
      <c r="Y8383" s="19">
        <f>IF(SUMPRODUCT(($F$2:$F8383=F8383)*1)&gt;1,0,1)</f>
        <v>0</v>
      </c>
    </row>
    <row r="8384" spans="1:25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9" t="str">
        <f>VLOOKUP(Таблица1[[#This Row],[Region]],Таблица5[],2,FALSE)</f>
        <v>Kelly Williams</v>
      </c>
      <c r="W8384" s="19" t="str">
        <f>IFERROR(VLOOKUP(Таблица1[[#This Row],[Order ID]],Таблица4[],2,FALSE),"")</f>
        <v/>
      </c>
      <c r="X8384" s="19">
        <f>NOT(IFERROR(VLOOKUP(Таблица1[[#This Row],[Order ID]],Таблица4[],2,FALSE),0))*1</f>
        <v>1</v>
      </c>
      <c r="Y8384" s="19">
        <f>IF(SUMPRODUCT(($F$2:$F8384=F8384)*1)&gt;1,0,1)</f>
        <v>0</v>
      </c>
    </row>
    <row r="8385" spans="1:25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9" t="str">
        <f>VLOOKUP(Таблица1[[#This Row],[Region]],Таблица5[],2,FALSE)</f>
        <v>Chuck Magee</v>
      </c>
      <c r="W8385" s="19" t="str">
        <f>IFERROR(VLOOKUP(Таблица1[[#This Row],[Order ID]],Таблица4[],2,FALSE),"")</f>
        <v/>
      </c>
      <c r="X8385" s="19">
        <f>NOT(IFERROR(VLOOKUP(Таблица1[[#This Row],[Order ID]],Таблица4[],2,FALSE),0))*1</f>
        <v>1</v>
      </c>
      <c r="Y8385" s="19">
        <f>IF(SUMPRODUCT(($F$2:$F8385=F8385)*1)&gt;1,0,1)</f>
        <v>0</v>
      </c>
    </row>
    <row r="8386" spans="1:25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9" t="str">
        <f>VLOOKUP(Таблица1[[#This Row],[Region]],Таблица5[],2,FALSE)</f>
        <v>Chuck Magee</v>
      </c>
      <c r="W8386" s="19" t="str">
        <f>IFERROR(VLOOKUP(Таблица1[[#This Row],[Order ID]],Таблица4[],2,FALSE),"")</f>
        <v/>
      </c>
      <c r="X8386" s="19">
        <f>NOT(IFERROR(VLOOKUP(Таблица1[[#This Row],[Order ID]],Таблица4[],2,FALSE),0))*1</f>
        <v>1</v>
      </c>
      <c r="Y8386" s="19">
        <f>IF(SUMPRODUCT(($F$2:$F8386=F8386)*1)&gt;1,0,1)</f>
        <v>0</v>
      </c>
    </row>
    <row r="8387" spans="1:25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9" t="str">
        <f>VLOOKUP(Таблица1[[#This Row],[Region]],Таблица5[],2,FALSE)</f>
        <v>Anna Andreadi</v>
      </c>
      <c r="W8387" s="19" t="str">
        <f>IFERROR(VLOOKUP(Таблица1[[#This Row],[Order ID]],Таблица4[],2,FALSE),"")</f>
        <v/>
      </c>
      <c r="X8387" s="19">
        <f>NOT(IFERROR(VLOOKUP(Таблица1[[#This Row],[Order ID]],Таблица4[],2,FALSE),0))*1</f>
        <v>1</v>
      </c>
      <c r="Y8387" s="19">
        <f>IF(SUMPRODUCT(($F$2:$F8387=F8387)*1)&gt;1,0,1)</f>
        <v>0</v>
      </c>
    </row>
    <row r="8388" spans="1:25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9" t="str">
        <f>VLOOKUP(Таблица1[[#This Row],[Region]],Таблица5[],2,FALSE)</f>
        <v>Chuck Magee</v>
      </c>
      <c r="W8388" s="19" t="str">
        <f>IFERROR(VLOOKUP(Таблица1[[#This Row],[Order ID]],Таблица4[],2,FALSE),"")</f>
        <v/>
      </c>
      <c r="X8388" s="19">
        <f>NOT(IFERROR(VLOOKUP(Таблица1[[#This Row],[Order ID]],Таблица4[],2,FALSE),0))*1</f>
        <v>1</v>
      </c>
      <c r="Y8388" s="19">
        <f>IF(SUMPRODUCT(($F$2:$F8388=F8388)*1)&gt;1,0,1)</f>
        <v>0</v>
      </c>
    </row>
    <row r="8389" spans="1:25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9" t="str">
        <f>VLOOKUP(Таблица1[[#This Row],[Region]],Таблица5[],2,FALSE)</f>
        <v>Chuck Magee</v>
      </c>
      <c r="W8389" s="19" t="str">
        <f>IFERROR(VLOOKUP(Таблица1[[#This Row],[Order ID]],Таблица4[],2,FALSE),"")</f>
        <v/>
      </c>
      <c r="X8389" s="19">
        <f>NOT(IFERROR(VLOOKUP(Таблица1[[#This Row],[Order ID]],Таблица4[],2,FALSE),0))*1</f>
        <v>1</v>
      </c>
      <c r="Y8389" s="19">
        <f>IF(SUMPRODUCT(($F$2:$F8389=F8389)*1)&gt;1,0,1)</f>
        <v>0</v>
      </c>
    </row>
    <row r="8390" spans="1:25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9" t="str">
        <f>VLOOKUP(Таблица1[[#This Row],[Region]],Таблица5[],2,FALSE)</f>
        <v>Chuck Magee</v>
      </c>
      <c r="W8390" s="19" t="str">
        <f>IFERROR(VLOOKUP(Таблица1[[#This Row],[Order ID]],Таблица4[],2,FALSE),"")</f>
        <v/>
      </c>
      <c r="X8390" s="19">
        <f>NOT(IFERROR(VLOOKUP(Таблица1[[#This Row],[Order ID]],Таблица4[],2,FALSE),0))*1</f>
        <v>1</v>
      </c>
      <c r="Y8390" s="19">
        <f>IF(SUMPRODUCT(($F$2:$F8390=F8390)*1)&gt;1,0,1)</f>
        <v>0</v>
      </c>
    </row>
    <row r="8391" spans="1:25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9" t="str">
        <f>VLOOKUP(Таблица1[[#This Row],[Region]],Таблица5[],2,FALSE)</f>
        <v>Chuck Magee</v>
      </c>
      <c r="W8391" s="19" t="str">
        <f>IFERROR(VLOOKUP(Таблица1[[#This Row],[Order ID]],Таблица4[],2,FALSE),"")</f>
        <v/>
      </c>
      <c r="X8391" s="19">
        <f>NOT(IFERROR(VLOOKUP(Таблица1[[#This Row],[Order ID]],Таблица4[],2,FALSE),0))*1</f>
        <v>1</v>
      </c>
      <c r="Y8391" s="19">
        <f>IF(SUMPRODUCT(($F$2:$F8391=F8391)*1)&gt;1,0,1)</f>
        <v>0</v>
      </c>
    </row>
    <row r="8392" spans="1:25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9" t="str">
        <f>VLOOKUP(Таблица1[[#This Row],[Region]],Таблица5[],2,FALSE)</f>
        <v>Anna Andreadi</v>
      </c>
      <c r="W8392" s="19" t="str">
        <f>IFERROR(VLOOKUP(Таблица1[[#This Row],[Order ID]],Таблица4[],2,FALSE),"")</f>
        <v/>
      </c>
      <c r="X8392" s="19">
        <f>NOT(IFERROR(VLOOKUP(Таблица1[[#This Row],[Order ID]],Таблица4[],2,FALSE),0))*1</f>
        <v>1</v>
      </c>
      <c r="Y8392" s="19">
        <f>IF(SUMPRODUCT(($F$2:$F8392=F8392)*1)&gt;1,0,1)</f>
        <v>0</v>
      </c>
    </row>
    <row r="8393" spans="1:25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9" t="str">
        <f>VLOOKUP(Таблица1[[#This Row],[Region]],Таблица5[],2,FALSE)</f>
        <v>Chuck Magee</v>
      </c>
      <c r="W8393" s="19" t="str">
        <f>IFERROR(VLOOKUP(Таблица1[[#This Row],[Order ID]],Таблица4[],2,FALSE),"")</f>
        <v/>
      </c>
      <c r="X8393" s="19">
        <f>NOT(IFERROR(VLOOKUP(Таблица1[[#This Row],[Order ID]],Таблица4[],2,FALSE),0))*1</f>
        <v>1</v>
      </c>
      <c r="Y8393" s="19">
        <f>IF(SUMPRODUCT(($F$2:$F8393=F8393)*1)&gt;1,0,1)</f>
        <v>0</v>
      </c>
    </row>
    <row r="8394" spans="1:25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9" t="str">
        <f>VLOOKUP(Таблица1[[#This Row],[Region]],Таблица5[],2,FALSE)</f>
        <v>Chuck Magee</v>
      </c>
      <c r="W8394" s="19" t="str">
        <f>IFERROR(VLOOKUP(Таблица1[[#This Row],[Order ID]],Таблица4[],2,FALSE),"")</f>
        <v/>
      </c>
      <c r="X8394" s="19">
        <f>NOT(IFERROR(VLOOKUP(Таблица1[[#This Row],[Order ID]],Таблица4[],2,FALSE),0))*1</f>
        <v>1</v>
      </c>
      <c r="Y8394" s="19">
        <f>IF(SUMPRODUCT(($F$2:$F8394=F8394)*1)&gt;1,0,1)</f>
        <v>0</v>
      </c>
    </row>
    <row r="8395" spans="1:25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9" t="str">
        <f>VLOOKUP(Таблица1[[#This Row],[Region]],Таблица5[],2,FALSE)</f>
        <v>Chuck Magee</v>
      </c>
      <c r="W8395" s="19" t="str">
        <f>IFERROR(VLOOKUP(Таблица1[[#This Row],[Order ID]],Таблица4[],2,FALSE),"")</f>
        <v/>
      </c>
      <c r="X8395" s="19">
        <f>NOT(IFERROR(VLOOKUP(Таблица1[[#This Row],[Order ID]],Таблица4[],2,FALSE),0))*1</f>
        <v>1</v>
      </c>
      <c r="Y8395" s="19">
        <f>IF(SUMPRODUCT(($F$2:$F8395=F8395)*1)&gt;1,0,1)</f>
        <v>0</v>
      </c>
    </row>
    <row r="8396" spans="1:25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9" t="str">
        <f>VLOOKUP(Таблица1[[#This Row],[Region]],Таблица5[],2,FALSE)</f>
        <v>Chuck Magee</v>
      </c>
      <c r="W8396" s="19" t="str">
        <f>IFERROR(VLOOKUP(Таблица1[[#This Row],[Order ID]],Таблица4[],2,FALSE),"")</f>
        <v/>
      </c>
      <c r="X8396" s="19">
        <f>NOT(IFERROR(VLOOKUP(Таблица1[[#This Row],[Order ID]],Таблица4[],2,FALSE),0))*1</f>
        <v>1</v>
      </c>
      <c r="Y8396" s="19">
        <f>IF(SUMPRODUCT(($F$2:$F8396=F8396)*1)&gt;1,0,1)</f>
        <v>0</v>
      </c>
    </row>
    <row r="8397" spans="1:25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9" t="str">
        <f>VLOOKUP(Таблица1[[#This Row],[Region]],Таблица5[],2,FALSE)</f>
        <v>Chuck Magee</v>
      </c>
      <c r="W8397" s="19" t="str">
        <f>IFERROR(VLOOKUP(Таблица1[[#This Row],[Order ID]],Таблица4[],2,FALSE),"")</f>
        <v/>
      </c>
      <c r="X8397" s="19">
        <f>NOT(IFERROR(VLOOKUP(Таблица1[[#This Row],[Order ID]],Таблица4[],2,FALSE),0))*1</f>
        <v>1</v>
      </c>
      <c r="Y8397" s="19">
        <f>IF(SUMPRODUCT(($F$2:$F8397=F8397)*1)&gt;1,0,1)</f>
        <v>0</v>
      </c>
    </row>
    <row r="8398" spans="1:25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9" t="str">
        <f>VLOOKUP(Таблица1[[#This Row],[Region]],Таблица5[],2,FALSE)</f>
        <v>Cassandra Brandow</v>
      </c>
      <c r="W8398" s="19" t="str">
        <f>IFERROR(VLOOKUP(Таблица1[[#This Row],[Order ID]],Таблица4[],2,FALSE),"")</f>
        <v/>
      </c>
      <c r="X8398" s="19">
        <f>NOT(IFERROR(VLOOKUP(Таблица1[[#This Row],[Order ID]],Таблица4[],2,FALSE),0))*1</f>
        <v>1</v>
      </c>
      <c r="Y8398" s="19">
        <f>IF(SUMPRODUCT(($F$2:$F8398=F8398)*1)&gt;1,0,1)</f>
        <v>0</v>
      </c>
    </row>
    <row r="8399" spans="1:25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9" t="str">
        <f>VLOOKUP(Таблица1[[#This Row],[Region]],Таблица5[],2,FALSE)</f>
        <v>Kelly Williams</v>
      </c>
      <c r="W8399" s="19" t="str">
        <f>IFERROR(VLOOKUP(Таблица1[[#This Row],[Order ID]],Таблица4[],2,FALSE),"")</f>
        <v/>
      </c>
      <c r="X8399" s="19">
        <f>NOT(IFERROR(VLOOKUP(Таблица1[[#This Row],[Order ID]],Таблица4[],2,FALSE),0))*1</f>
        <v>1</v>
      </c>
      <c r="Y8399" s="19">
        <f>IF(SUMPRODUCT(($F$2:$F8399=F8399)*1)&gt;1,0,1)</f>
        <v>0</v>
      </c>
    </row>
    <row r="8400" spans="1:25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9" t="str">
        <f>VLOOKUP(Таблица1[[#This Row],[Region]],Таблица5[],2,FALSE)</f>
        <v>Chuck Magee</v>
      </c>
      <c r="W8400" s="19" t="str">
        <f>IFERROR(VLOOKUP(Таблица1[[#This Row],[Order ID]],Таблица4[],2,FALSE),"")</f>
        <v/>
      </c>
      <c r="X8400" s="19">
        <f>NOT(IFERROR(VLOOKUP(Таблица1[[#This Row],[Order ID]],Таблица4[],2,FALSE),0))*1</f>
        <v>1</v>
      </c>
      <c r="Y8400" s="19">
        <f>IF(SUMPRODUCT(($F$2:$F8400=F8400)*1)&gt;1,0,1)</f>
        <v>0</v>
      </c>
    </row>
    <row r="8401" spans="1:25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9" t="str">
        <f>VLOOKUP(Таблица1[[#This Row],[Region]],Таблица5[],2,FALSE)</f>
        <v>Anna Andreadi</v>
      </c>
      <c r="W8401" s="19" t="str">
        <f>IFERROR(VLOOKUP(Таблица1[[#This Row],[Order ID]],Таблица4[],2,FALSE),"")</f>
        <v/>
      </c>
      <c r="X8401" s="19">
        <f>NOT(IFERROR(VLOOKUP(Таблица1[[#This Row],[Order ID]],Таблица4[],2,FALSE),0))*1</f>
        <v>1</v>
      </c>
      <c r="Y8401" s="19">
        <f>IF(SUMPRODUCT(($F$2:$F8401=F8401)*1)&gt;1,0,1)</f>
        <v>0</v>
      </c>
    </row>
    <row r="8402" spans="1:25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9" t="str">
        <f>VLOOKUP(Таблица1[[#This Row],[Region]],Таблица5[],2,FALSE)</f>
        <v>Chuck Magee</v>
      </c>
      <c r="W8402" s="19">
        <f>IFERROR(VLOOKUP(Таблица1[[#This Row],[Order ID]],Таблица4[],2,FALSE),"")</f>
        <v>1</v>
      </c>
      <c r="X8402" s="19">
        <f>NOT(IFERROR(VLOOKUP(Таблица1[[#This Row],[Order ID]],Таблица4[],2,FALSE),0))*1</f>
        <v>0</v>
      </c>
      <c r="Y8402" s="19">
        <f>IF(SUMPRODUCT(($F$2:$F8402=F8402)*1)&gt;1,0,1)</f>
        <v>0</v>
      </c>
    </row>
    <row r="8403" spans="1:25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9" t="str">
        <f>VLOOKUP(Таблица1[[#This Row],[Region]],Таблица5[],2,FALSE)</f>
        <v>Chuck Magee</v>
      </c>
      <c r="W8403" s="19">
        <f>IFERROR(VLOOKUP(Таблица1[[#This Row],[Order ID]],Таблица4[],2,FALSE),"")</f>
        <v>1</v>
      </c>
      <c r="X8403" s="19">
        <f>NOT(IFERROR(VLOOKUP(Таблица1[[#This Row],[Order ID]],Таблица4[],2,FALSE),0))*1</f>
        <v>0</v>
      </c>
      <c r="Y8403" s="19">
        <f>IF(SUMPRODUCT(($F$2:$F8403=F8403)*1)&gt;1,0,1)</f>
        <v>0</v>
      </c>
    </row>
    <row r="8404" spans="1:25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9" t="str">
        <f>VLOOKUP(Таблица1[[#This Row],[Region]],Таблица5[],2,FALSE)</f>
        <v>Chuck Magee</v>
      </c>
      <c r="W8404" s="19">
        <f>IFERROR(VLOOKUP(Таблица1[[#This Row],[Order ID]],Таблица4[],2,FALSE),"")</f>
        <v>1</v>
      </c>
      <c r="X8404" s="19">
        <f>NOT(IFERROR(VLOOKUP(Таблица1[[#This Row],[Order ID]],Таблица4[],2,FALSE),0))*1</f>
        <v>0</v>
      </c>
      <c r="Y8404" s="19">
        <f>IF(SUMPRODUCT(($F$2:$F8404=F8404)*1)&gt;1,0,1)</f>
        <v>0</v>
      </c>
    </row>
    <row r="8405" spans="1:25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9" t="str">
        <f>VLOOKUP(Таблица1[[#This Row],[Region]],Таблица5[],2,FALSE)</f>
        <v>Anna Andreadi</v>
      </c>
      <c r="W8405" s="19" t="str">
        <f>IFERROR(VLOOKUP(Таблица1[[#This Row],[Order ID]],Таблица4[],2,FALSE),"")</f>
        <v/>
      </c>
      <c r="X8405" s="19">
        <f>NOT(IFERROR(VLOOKUP(Таблица1[[#This Row],[Order ID]],Таблица4[],2,FALSE),0))*1</f>
        <v>1</v>
      </c>
      <c r="Y8405" s="19">
        <f>IF(SUMPRODUCT(($F$2:$F8405=F8405)*1)&gt;1,0,1)</f>
        <v>0</v>
      </c>
    </row>
    <row r="8406" spans="1:25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9" t="str">
        <f>VLOOKUP(Таблица1[[#This Row],[Region]],Таблица5[],2,FALSE)</f>
        <v>Chuck Magee</v>
      </c>
      <c r="W8406" s="19" t="str">
        <f>IFERROR(VLOOKUP(Таблица1[[#This Row],[Order ID]],Таблица4[],2,FALSE),"")</f>
        <v/>
      </c>
      <c r="X8406" s="19">
        <f>NOT(IFERROR(VLOOKUP(Таблица1[[#This Row],[Order ID]],Таблица4[],2,FALSE),0))*1</f>
        <v>1</v>
      </c>
      <c r="Y8406" s="19">
        <f>IF(SUMPRODUCT(($F$2:$F8406=F8406)*1)&gt;1,0,1)</f>
        <v>0</v>
      </c>
    </row>
    <row r="8407" spans="1:25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9" t="str">
        <f>VLOOKUP(Таблица1[[#This Row],[Region]],Таблица5[],2,FALSE)</f>
        <v>Chuck Magee</v>
      </c>
      <c r="W8407" s="19" t="str">
        <f>IFERROR(VLOOKUP(Таблица1[[#This Row],[Order ID]],Таблица4[],2,FALSE),"")</f>
        <v/>
      </c>
      <c r="X8407" s="19">
        <f>NOT(IFERROR(VLOOKUP(Таблица1[[#This Row],[Order ID]],Таблица4[],2,FALSE),0))*1</f>
        <v>1</v>
      </c>
      <c r="Y8407" s="19">
        <f>IF(SUMPRODUCT(($F$2:$F8407=F8407)*1)&gt;1,0,1)</f>
        <v>0</v>
      </c>
    </row>
    <row r="8408" spans="1:25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9" t="str">
        <f>VLOOKUP(Таблица1[[#This Row],[Region]],Таблица5[],2,FALSE)</f>
        <v>Chuck Magee</v>
      </c>
      <c r="W8408" s="19" t="str">
        <f>IFERROR(VLOOKUP(Таблица1[[#This Row],[Order ID]],Таблица4[],2,FALSE),"")</f>
        <v/>
      </c>
      <c r="X8408" s="19">
        <f>NOT(IFERROR(VLOOKUP(Таблица1[[#This Row],[Order ID]],Таблица4[],2,FALSE),0))*1</f>
        <v>1</v>
      </c>
      <c r="Y8408" s="19">
        <f>IF(SUMPRODUCT(($F$2:$F8408=F8408)*1)&gt;1,0,1)</f>
        <v>0</v>
      </c>
    </row>
    <row r="8409" spans="1:25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9" t="str">
        <f>VLOOKUP(Таблица1[[#This Row],[Region]],Таблица5[],2,FALSE)</f>
        <v>Chuck Magee</v>
      </c>
      <c r="W8409" s="19" t="str">
        <f>IFERROR(VLOOKUP(Таблица1[[#This Row],[Order ID]],Таблица4[],2,FALSE),"")</f>
        <v/>
      </c>
      <c r="X8409" s="19">
        <f>NOT(IFERROR(VLOOKUP(Таблица1[[#This Row],[Order ID]],Таблица4[],2,FALSE),0))*1</f>
        <v>1</v>
      </c>
      <c r="Y8409" s="19">
        <f>IF(SUMPRODUCT(($F$2:$F8409=F8409)*1)&gt;1,0,1)</f>
        <v>0</v>
      </c>
    </row>
    <row r="8410" spans="1:25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9" t="str">
        <f>VLOOKUP(Таблица1[[#This Row],[Region]],Таблица5[],2,FALSE)</f>
        <v>Chuck Magee</v>
      </c>
      <c r="W8410" s="19" t="str">
        <f>IFERROR(VLOOKUP(Таблица1[[#This Row],[Order ID]],Таблица4[],2,FALSE),"")</f>
        <v/>
      </c>
      <c r="X8410" s="19">
        <f>NOT(IFERROR(VLOOKUP(Таблица1[[#This Row],[Order ID]],Таблица4[],2,FALSE),0))*1</f>
        <v>1</v>
      </c>
      <c r="Y8410" s="19">
        <f>IF(SUMPRODUCT(($F$2:$F8410=F8410)*1)&gt;1,0,1)</f>
        <v>0</v>
      </c>
    </row>
    <row r="8411" spans="1:25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9" t="str">
        <f>VLOOKUP(Таблица1[[#This Row],[Region]],Таблица5[],2,FALSE)</f>
        <v>Anna Andreadi</v>
      </c>
      <c r="W8411" s="19" t="str">
        <f>IFERROR(VLOOKUP(Таблица1[[#This Row],[Order ID]],Таблица4[],2,FALSE),"")</f>
        <v/>
      </c>
      <c r="X8411" s="19">
        <f>NOT(IFERROR(VLOOKUP(Таблица1[[#This Row],[Order ID]],Таблица4[],2,FALSE),0))*1</f>
        <v>1</v>
      </c>
      <c r="Y8411" s="19">
        <f>IF(SUMPRODUCT(($F$2:$F8411=F8411)*1)&gt;1,0,1)</f>
        <v>0</v>
      </c>
    </row>
    <row r="8412" spans="1:25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9" t="str">
        <f>VLOOKUP(Таблица1[[#This Row],[Region]],Таблица5[],2,FALSE)</f>
        <v>Cassandra Brandow</v>
      </c>
      <c r="W8412" s="19" t="str">
        <f>IFERROR(VLOOKUP(Таблица1[[#This Row],[Order ID]],Таблица4[],2,FALSE),"")</f>
        <v/>
      </c>
      <c r="X8412" s="19">
        <f>NOT(IFERROR(VLOOKUP(Таблица1[[#This Row],[Order ID]],Таблица4[],2,FALSE),0))*1</f>
        <v>1</v>
      </c>
      <c r="Y8412" s="19">
        <f>IF(SUMPRODUCT(($F$2:$F8412=F8412)*1)&gt;1,0,1)</f>
        <v>0</v>
      </c>
    </row>
    <row r="8413" spans="1:25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9" t="str">
        <f>VLOOKUP(Таблица1[[#This Row],[Region]],Таблица5[],2,FALSE)</f>
        <v>Cassandra Brandow</v>
      </c>
      <c r="W8413" s="19" t="str">
        <f>IFERROR(VLOOKUP(Таблица1[[#This Row],[Order ID]],Таблица4[],2,FALSE),"")</f>
        <v/>
      </c>
      <c r="X8413" s="19">
        <f>NOT(IFERROR(VLOOKUP(Таблица1[[#This Row],[Order ID]],Таблица4[],2,FALSE),0))*1</f>
        <v>1</v>
      </c>
      <c r="Y8413" s="19">
        <f>IF(SUMPRODUCT(($F$2:$F8413=F8413)*1)&gt;1,0,1)</f>
        <v>0</v>
      </c>
    </row>
    <row r="8414" spans="1:25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9" t="str">
        <f>VLOOKUP(Таблица1[[#This Row],[Region]],Таблица5[],2,FALSE)</f>
        <v>Kelly Williams</v>
      </c>
      <c r="W8414" s="19" t="str">
        <f>IFERROR(VLOOKUP(Таблица1[[#This Row],[Order ID]],Таблица4[],2,FALSE),"")</f>
        <v/>
      </c>
      <c r="X8414" s="19">
        <f>NOT(IFERROR(VLOOKUP(Таблица1[[#This Row],[Order ID]],Таблица4[],2,FALSE),0))*1</f>
        <v>1</v>
      </c>
      <c r="Y8414" s="19">
        <f>IF(SUMPRODUCT(($F$2:$F8414=F8414)*1)&gt;1,0,1)</f>
        <v>0</v>
      </c>
    </row>
    <row r="8415" spans="1:25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9" t="str">
        <f>VLOOKUP(Таблица1[[#This Row],[Region]],Таблица5[],2,FALSE)</f>
        <v>Kelly Williams</v>
      </c>
      <c r="W8415" s="19" t="str">
        <f>IFERROR(VLOOKUP(Таблица1[[#This Row],[Order ID]],Таблица4[],2,FALSE),"")</f>
        <v/>
      </c>
      <c r="X8415" s="19">
        <f>NOT(IFERROR(VLOOKUP(Таблица1[[#This Row],[Order ID]],Таблица4[],2,FALSE),0))*1</f>
        <v>1</v>
      </c>
      <c r="Y8415" s="19">
        <f>IF(SUMPRODUCT(($F$2:$F8415=F8415)*1)&gt;1,0,1)</f>
        <v>0</v>
      </c>
    </row>
    <row r="8416" spans="1:25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9" t="str">
        <f>VLOOKUP(Таблица1[[#This Row],[Region]],Таблица5[],2,FALSE)</f>
        <v>Kelly Williams</v>
      </c>
      <c r="W8416" s="19" t="str">
        <f>IFERROR(VLOOKUP(Таблица1[[#This Row],[Order ID]],Таблица4[],2,FALSE),"")</f>
        <v/>
      </c>
      <c r="X8416" s="19">
        <f>NOT(IFERROR(VLOOKUP(Таблица1[[#This Row],[Order ID]],Таблица4[],2,FALSE),0))*1</f>
        <v>1</v>
      </c>
      <c r="Y8416" s="19">
        <f>IF(SUMPRODUCT(($F$2:$F8416=F8416)*1)&gt;1,0,1)</f>
        <v>0</v>
      </c>
    </row>
    <row r="8417" spans="1:25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9" t="str">
        <f>VLOOKUP(Таблица1[[#This Row],[Region]],Таблица5[],2,FALSE)</f>
        <v>Kelly Williams</v>
      </c>
      <c r="W8417" s="19" t="str">
        <f>IFERROR(VLOOKUP(Таблица1[[#This Row],[Order ID]],Таблица4[],2,FALSE),"")</f>
        <v/>
      </c>
      <c r="X8417" s="19">
        <f>NOT(IFERROR(VLOOKUP(Таблица1[[#This Row],[Order ID]],Таблица4[],2,FALSE),0))*1</f>
        <v>1</v>
      </c>
      <c r="Y8417" s="19">
        <f>IF(SUMPRODUCT(($F$2:$F8417=F8417)*1)&gt;1,0,1)</f>
        <v>0</v>
      </c>
    </row>
    <row r="8418" spans="1:25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9" t="str">
        <f>VLOOKUP(Таблица1[[#This Row],[Region]],Таблица5[],2,FALSE)</f>
        <v>Anna Andreadi</v>
      </c>
      <c r="W8418" s="19" t="str">
        <f>IFERROR(VLOOKUP(Таблица1[[#This Row],[Order ID]],Таблица4[],2,FALSE),"")</f>
        <v/>
      </c>
      <c r="X8418" s="19">
        <f>NOT(IFERROR(VLOOKUP(Таблица1[[#This Row],[Order ID]],Таблица4[],2,FALSE),0))*1</f>
        <v>1</v>
      </c>
      <c r="Y8418" s="19">
        <f>IF(SUMPRODUCT(($F$2:$F8418=F8418)*1)&gt;1,0,1)</f>
        <v>0</v>
      </c>
    </row>
    <row r="8419" spans="1:25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9" t="str">
        <f>VLOOKUP(Таблица1[[#This Row],[Region]],Таблица5[],2,FALSE)</f>
        <v>Anna Andreadi</v>
      </c>
      <c r="W8419" s="19" t="str">
        <f>IFERROR(VLOOKUP(Таблица1[[#This Row],[Order ID]],Таблица4[],2,FALSE),"")</f>
        <v/>
      </c>
      <c r="X8419" s="19">
        <f>NOT(IFERROR(VLOOKUP(Таблица1[[#This Row],[Order ID]],Таблица4[],2,FALSE),0))*1</f>
        <v>1</v>
      </c>
      <c r="Y8419" s="19">
        <f>IF(SUMPRODUCT(($F$2:$F8419=F8419)*1)&gt;1,0,1)</f>
        <v>0</v>
      </c>
    </row>
    <row r="8420" spans="1:25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9" t="str">
        <f>VLOOKUP(Таблица1[[#This Row],[Region]],Таблица5[],2,FALSE)</f>
        <v>Anna Andreadi</v>
      </c>
      <c r="W8420" s="19" t="str">
        <f>IFERROR(VLOOKUP(Таблица1[[#This Row],[Order ID]],Таблица4[],2,FALSE),"")</f>
        <v/>
      </c>
      <c r="X8420" s="19">
        <f>NOT(IFERROR(VLOOKUP(Таблица1[[#This Row],[Order ID]],Таблица4[],2,FALSE),0))*1</f>
        <v>1</v>
      </c>
      <c r="Y8420" s="19">
        <f>IF(SUMPRODUCT(($F$2:$F8420=F8420)*1)&gt;1,0,1)</f>
        <v>0</v>
      </c>
    </row>
    <row r="8421" spans="1:25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9" t="str">
        <f>VLOOKUP(Таблица1[[#This Row],[Region]],Таблица5[],2,FALSE)</f>
        <v>Anna Andreadi</v>
      </c>
      <c r="W8421" s="19" t="str">
        <f>IFERROR(VLOOKUP(Таблица1[[#This Row],[Order ID]],Таблица4[],2,FALSE),"")</f>
        <v/>
      </c>
      <c r="X8421" s="19">
        <f>NOT(IFERROR(VLOOKUP(Таблица1[[#This Row],[Order ID]],Таблица4[],2,FALSE),0))*1</f>
        <v>1</v>
      </c>
      <c r="Y8421" s="19">
        <f>IF(SUMPRODUCT(($F$2:$F8421=F8421)*1)&gt;1,0,1)</f>
        <v>0</v>
      </c>
    </row>
    <row r="8422" spans="1:25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9" t="str">
        <f>VLOOKUP(Таблица1[[#This Row],[Region]],Таблица5[],2,FALSE)</f>
        <v>Anna Andreadi</v>
      </c>
      <c r="W8422" s="19" t="str">
        <f>IFERROR(VLOOKUP(Таблица1[[#This Row],[Order ID]],Таблица4[],2,FALSE),"")</f>
        <v/>
      </c>
      <c r="X8422" s="19">
        <f>NOT(IFERROR(VLOOKUP(Таблица1[[#This Row],[Order ID]],Таблица4[],2,FALSE),0))*1</f>
        <v>1</v>
      </c>
      <c r="Y8422" s="19">
        <f>IF(SUMPRODUCT(($F$2:$F8422=F8422)*1)&gt;1,0,1)</f>
        <v>0</v>
      </c>
    </row>
    <row r="8423" spans="1:25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9" t="str">
        <f>VLOOKUP(Таблица1[[#This Row],[Region]],Таблица5[],2,FALSE)</f>
        <v>Chuck Magee</v>
      </c>
      <c r="W8423" s="19" t="str">
        <f>IFERROR(VLOOKUP(Таблица1[[#This Row],[Order ID]],Таблица4[],2,FALSE),"")</f>
        <v/>
      </c>
      <c r="X8423" s="19">
        <f>NOT(IFERROR(VLOOKUP(Таблица1[[#This Row],[Order ID]],Таблица4[],2,FALSE),0))*1</f>
        <v>1</v>
      </c>
      <c r="Y8423" s="19">
        <f>IF(SUMPRODUCT(($F$2:$F8423=F8423)*1)&gt;1,0,1)</f>
        <v>0</v>
      </c>
    </row>
    <row r="8424" spans="1:25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9" t="str">
        <f>VLOOKUP(Таблица1[[#This Row],[Region]],Таблица5[],2,FALSE)</f>
        <v>Chuck Magee</v>
      </c>
      <c r="W8424" s="19" t="str">
        <f>IFERROR(VLOOKUP(Таблица1[[#This Row],[Order ID]],Таблица4[],2,FALSE),"")</f>
        <v/>
      </c>
      <c r="X8424" s="19">
        <f>NOT(IFERROR(VLOOKUP(Таблица1[[#This Row],[Order ID]],Таблица4[],2,FALSE),0))*1</f>
        <v>1</v>
      </c>
      <c r="Y8424" s="19">
        <f>IF(SUMPRODUCT(($F$2:$F8424=F8424)*1)&gt;1,0,1)</f>
        <v>0</v>
      </c>
    </row>
    <row r="8425" spans="1:25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9" t="str">
        <f>VLOOKUP(Таблица1[[#This Row],[Region]],Таблица5[],2,FALSE)</f>
        <v>Chuck Magee</v>
      </c>
      <c r="W8425" s="19" t="str">
        <f>IFERROR(VLOOKUP(Таблица1[[#This Row],[Order ID]],Таблица4[],2,FALSE),"")</f>
        <v/>
      </c>
      <c r="X8425" s="19">
        <f>NOT(IFERROR(VLOOKUP(Таблица1[[#This Row],[Order ID]],Таблица4[],2,FALSE),0))*1</f>
        <v>1</v>
      </c>
      <c r="Y8425" s="19">
        <f>IF(SUMPRODUCT(($F$2:$F8425=F8425)*1)&gt;1,0,1)</f>
        <v>0</v>
      </c>
    </row>
    <row r="8426" spans="1:25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9" t="str">
        <f>VLOOKUP(Таблица1[[#This Row],[Region]],Таблица5[],2,FALSE)</f>
        <v>Chuck Magee</v>
      </c>
      <c r="W8426" s="19" t="str">
        <f>IFERROR(VLOOKUP(Таблица1[[#This Row],[Order ID]],Таблица4[],2,FALSE),"")</f>
        <v/>
      </c>
      <c r="X8426" s="19">
        <f>NOT(IFERROR(VLOOKUP(Таблица1[[#This Row],[Order ID]],Таблица4[],2,FALSE),0))*1</f>
        <v>1</v>
      </c>
      <c r="Y8426" s="19">
        <f>IF(SUMPRODUCT(($F$2:$F8426=F8426)*1)&gt;1,0,1)</f>
        <v>0</v>
      </c>
    </row>
    <row r="8427" spans="1:25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9" t="str">
        <f>VLOOKUP(Таблица1[[#This Row],[Region]],Таблица5[],2,FALSE)</f>
        <v>Chuck Magee</v>
      </c>
      <c r="W8427" s="19" t="str">
        <f>IFERROR(VLOOKUP(Таблица1[[#This Row],[Order ID]],Таблица4[],2,FALSE),"")</f>
        <v/>
      </c>
      <c r="X8427" s="19">
        <f>NOT(IFERROR(VLOOKUP(Таблица1[[#This Row],[Order ID]],Таблица4[],2,FALSE),0))*1</f>
        <v>1</v>
      </c>
      <c r="Y8427" s="19">
        <f>IF(SUMPRODUCT(($F$2:$F8427=F8427)*1)&gt;1,0,1)</f>
        <v>0</v>
      </c>
    </row>
    <row r="8428" spans="1:25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9" t="str">
        <f>VLOOKUP(Таблица1[[#This Row],[Region]],Таблица5[],2,FALSE)</f>
        <v>Anna Andreadi</v>
      </c>
      <c r="W8428" s="19" t="str">
        <f>IFERROR(VLOOKUP(Таблица1[[#This Row],[Order ID]],Таблица4[],2,FALSE),"")</f>
        <v/>
      </c>
      <c r="X8428" s="19">
        <f>NOT(IFERROR(VLOOKUP(Таблица1[[#This Row],[Order ID]],Таблица4[],2,FALSE),0))*1</f>
        <v>1</v>
      </c>
      <c r="Y8428" s="19">
        <f>IF(SUMPRODUCT(($F$2:$F8428=F8428)*1)&gt;1,0,1)</f>
        <v>0</v>
      </c>
    </row>
    <row r="8429" spans="1:25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9" t="str">
        <f>VLOOKUP(Таблица1[[#This Row],[Region]],Таблица5[],2,FALSE)</f>
        <v>Kelly Williams</v>
      </c>
      <c r="W8429" s="19" t="str">
        <f>IFERROR(VLOOKUP(Таблица1[[#This Row],[Order ID]],Таблица4[],2,FALSE),"")</f>
        <v/>
      </c>
      <c r="X8429" s="19">
        <f>NOT(IFERROR(VLOOKUP(Таблица1[[#This Row],[Order ID]],Таблица4[],2,FALSE),0))*1</f>
        <v>1</v>
      </c>
      <c r="Y8429" s="19">
        <f>IF(SUMPRODUCT(($F$2:$F8429=F8429)*1)&gt;1,0,1)</f>
        <v>0</v>
      </c>
    </row>
    <row r="8430" spans="1:25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9" t="str">
        <f>VLOOKUP(Таблица1[[#This Row],[Region]],Таблица5[],2,FALSE)</f>
        <v>Anna Andreadi</v>
      </c>
      <c r="W8430" s="19" t="str">
        <f>IFERROR(VLOOKUP(Таблица1[[#This Row],[Order ID]],Таблица4[],2,FALSE),"")</f>
        <v/>
      </c>
      <c r="X8430" s="19">
        <f>NOT(IFERROR(VLOOKUP(Таблица1[[#This Row],[Order ID]],Таблица4[],2,FALSE),0))*1</f>
        <v>1</v>
      </c>
      <c r="Y8430" s="19">
        <f>IF(SUMPRODUCT(($F$2:$F8430=F8430)*1)&gt;1,0,1)</f>
        <v>0</v>
      </c>
    </row>
    <row r="8431" spans="1:25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9" t="str">
        <f>VLOOKUP(Таблица1[[#This Row],[Region]],Таблица5[],2,FALSE)</f>
        <v>Chuck Magee</v>
      </c>
      <c r="W8431" s="19" t="str">
        <f>IFERROR(VLOOKUP(Таблица1[[#This Row],[Order ID]],Таблица4[],2,FALSE),"")</f>
        <v/>
      </c>
      <c r="X8431" s="19">
        <f>NOT(IFERROR(VLOOKUP(Таблица1[[#This Row],[Order ID]],Таблица4[],2,FALSE),0))*1</f>
        <v>1</v>
      </c>
      <c r="Y8431" s="19">
        <f>IF(SUMPRODUCT(($F$2:$F8431=F8431)*1)&gt;1,0,1)</f>
        <v>0</v>
      </c>
    </row>
    <row r="8432" spans="1:25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9" t="str">
        <f>VLOOKUP(Таблица1[[#This Row],[Region]],Таблица5[],2,FALSE)</f>
        <v>Kelly Williams</v>
      </c>
      <c r="W8432" s="19" t="str">
        <f>IFERROR(VLOOKUP(Таблица1[[#This Row],[Order ID]],Таблица4[],2,FALSE),"")</f>
        <v/>
      </c>
      <c r="X8432" s="19">
        <f>NOT(IFERROR(VLOOKUP(Таблица1[[#This Row],[Order ID]],Таблица4[],2,FALSE),0))*1</f>
        <v>1</v>
      </c>
      <c r="Y8432" s="19">
        <f>IF(SUMPRODUCT(($F$2:$F8432=F8432)*1)&gt;1,0,1)</f>
        <v>0</v>
      </c>
    </row>
    <row r="8433" spans="1:25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9" t="str">
        <f>VLOOKUP(Таблица1[[#This Row],[Region]],Таблица5[],2,FALSE)</f>
        <v>Chuck Magee</v>
      </c>
      <c r="W8433" s="19" t="str">
        <f>IFERROR(VLOOKUP(Таблица1[[#This Row],[Order ID]],Таблица4[],2,FALSE),"")</f>
        <v/>
      </c>
      <c r="X8433" s="19">
        <f>NOT(IFERROR(VLOOKUP(Таблица1[[#This Row],[Order ID]],Таблица4[],2,FALSE),0))*1</f>
        <v>1</v>
      </c>
      <c r="Y8433" s="19">
        <f>IF(SUMPRODUCT(($F$2:$F8433=F8433)*1)&gt;1,0,1)</f>
        <v>0</v>
      </c>
    </row>
    <row r="8434" spans="1:25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9" t="str">
        <f>VLOOKUP(Таблица1[[#This Row],[Region]],Таблица5[],2,FALSE)</f>
        <v>Kelly Williams</v>
      </c>
      <c r="W8434" s="19" t="str">
        <f>IFERROR(VLOOKUP(Таблица1[[#This Row],[Order ID]],Таблица4[],2,FALSE),"")</f>
        <v/>
      </c>
      <c r="X8434" s="19">
        <f>NOT(IFERROR(VLOOKUP(Таблица1[[#This Row],[Order ID]],Таблица4[],2,FALSE),0))*1</f>
        <v>1</v>
      </c>
      <c r="Y8434" s="19">
        <f>IF(SUMPRODUCT(($F$2:$F8434=F8434)*1)&gt;1,0,1)</f>
        <v>0</v>
      </c>
    </row>
    <row r="8435" spans="1:25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9" t="str">
        <f>VLOOKUP(Таблица1[[#This Row],[Region]],Таблица5[],2,FALSE)</f>
        <v>Kelly Williams</v>
      </c>
      <c r="W8435" s="19" t="str">
        <f>IFERROR(VLOOKUP(Таблица1[[#This Row],[Order ID]],Таблица4[],2,FALSE),"")</f>
        <v/>
      </c>
      <c r="X8435" s="19">
        <f>NOT(IFERROR(VLOOKUP(Таблица1[[#This Row],[Order ID]],Таблица4[],2,FALSE),0))*1</f>
        <v>1</v>
      </c>
      <c r="Y8435" s="19">
        <f>IF(SUMPRODUCT(($F$2:$F8435=F8435)*1)&gt;1,0,1)</f>
        <v>0</v>
      </c>
    </row>
    <row r="8436" spans="1:25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9" t="str">
        <f>VLOOKUP(Таблица1[[#This Row],[Region]],Таблица5[],2,FALSE)</f>
        <v>Kelly Williams</v>
      </c>
      <c r="W8436" s="19" t="str">
        <f>IFERROR(VLOOKUP(Таблица1[[#This Row],[Order ID]],Таблица4[],2,FALSE),"")</f>
        <v/>
      </c>
      <c r="X8436" s="19">
        <f>NOT(IFERROR(VLOOKUP(Таблица1[[#This Row],[Order ID]],Таблица4[],2,FALSE),0))*1</f>
        <v>1</v>
      </c>
      <c r="Y8436" s="19">
        <f>IF(SUMPRODUCT(($F$2:$F8436=F8436)*1)&gt;1,0,1)</f>
        <v>0</v>
      </c>
    </row>
    <row r="8437" spans="1:25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9" t="str">
        <f>VLOOKUP(Таблица1[[#This Row],[Region]],Таблица5[],2,FALSE)</f>
        <v>Kelly Williams</v>
      </c>
      <c r="W8437" s="19" t="str">
        <f>IFERROR(VLOOKUP(Таблица1[[#This Row],[Order ID]],Таблица4[],2,FALSE),"")</f>
        <v/>
      </c>
      <c r="X8437" s="19">
        <f>NOT(IFERROR(VLOOKUP(Таблица1[[#This Row],[Order ID]],Таблица4[],2,FALSE),0))*1</f>
        <v>1</v>
      </c>
      <c r="Y8437" s="19">
        <f>IF(SUMPRODUCT(($F$2:$F8437=F8437)*1)&gt;1,0,1)</f>
        <v>0</v>
      </c>
    </row>
    <row r="8438" spans="1:25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9" t="str">
        <f>VLOOKUP(Таблица1[[#This Row],[Region]],Таблица5[],2,FALSE)</f>
        <v>Anna Andreadi</v>
      </c>
      <c r="W8438" s="19" t="str">
        <f>IFERROR(VLOOKUP(Таблица1[[#This Row],[Order ID]],Таблица4[],2,FALSE),"")</f>
        <v/>
      </c>
      <c r="X8438" s="19">
        <f>NOT(IFERROR(VLOOKUP(Таблица1[[#This Row],[Order ID]],Таблица4[],2,FALSE),0))*1</f>
        <v>1</v>
      </c>
      <c r="Y8438" s="19">
        <f>IF(SUMPRODUCT(($F$2:$F8438=F8438)*1)&gt;1,0,1)</f>
        <v>0</v>
      </c>
    </row>
    <row r="8439" spans="1:25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9" t="str">
        <f>VLOOKUP(Таблица1[[#This Row],[Region]],Таблица5[],2,FALSE)</f>
        <v>Chuck Magee</v>
      </c>
      <c r="W8439" s="19" t="str">
        <f>IFERROR(VLOOKUP(Таблица1[[#This Row],[Order ID]],Таблица4[],2,FALSE),"")</f>
        <v/>
      </c>
      <c r="X8439" s="19">
        <f>NOT(IFERROR(VLOOKUP(Таблица1[[#This Row],[Order ID]],Таблица4[],2,FALSE),0))*1</f>
        <v>1</v>
      </c>
      <c r="Y8439" s="19">
        <f>IF(SUMPRODUCT(($F$2:$F8439=F8439)*1)&gt;1,0,1)</f>
        <v>0</v>
      </c>
    </row>
    <row r="8440" spans="1:25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9" t="str">
        <f>VLOOKUP(Таблица1[[#This Row],[Region]],Таблица5[],2,FALSE)</f>
        <v>Anna Andreadi</v>
      </c>
      <c r="W8440" s="19">
        <f>IFERROR(VLOOKUP(Таблица1[[#This Row],[Order ID]],Таблица4[],2,FALSE),"")</f>
        <v>1</v>
      </c>
      <c r="X8440" s="19">
        <f>NOT(IFERROR(VLOOKUP(Таблица1[[#This Row],[Order ID]],Таблица4[],2,FALSE),0))*1</f>
        <v>0</v>
      </c>
      <c r="Y8440" s="19">
        <f>IF(SUMPRODUCT(($F$2:$F8440=F8440)*1)&gt;1,0,1)</f>
        <v>0</v>
      </c>
    </row>
    <row r="8441" spans="1:25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9" t="str">
        <f>VLOOKUP(Таблица1[[#This Row],[Region]],Таблица5[],2,FALSE)</f>
        <v>Kelly Williams</v>
      </c>
      <c r="W8441" s="19" t="str">
        <f>IFERROR(VLOOKUP(Таблица1[[#This Row],[Order ID]],Таблица4[],2,FALSE),"")</f>
        <v/>
      </c>
      <c r="X8441" s="19">
        <f>NOT(IFERROR(VLOOKUP(Таблица1[[#This Row],[Order ID]],Таблица4[],2,FALSE),0))*1</f>
        <v>1</v>
      </c>
      <c r="Y8441" s="19">
        <f>IF(SUMPRODUCT(($F$2:$F8441=F8441)*1)&gt;1,0,1)</f>
        <v>0</v>
      </c>
    </row>
    <row r="8442" spans="1:25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9" t="str">
        <f>VLOOKUP(Таблица1[[#This Row],[Region]],Таблица5[],2,FALSE)</f>
        <v>Chuck Magee</v>
      </c>
      <c r="W8442" s="19" t="str">
        <f>IFERROR(VLOOKUP(Таблица1[[#This Row],[Order ID]],Таблица4[],2,FALSE),"")</f>
        <v/>
      </c>
      <c r="X8442" s="19">
        <f>NOT(IFERROR(VLOOKUP(Таблица1[[#This Row],[Order ID]],Таблица4[],2,FALSE),0))*1</f>
        <v>1</v>
      </c>
      <c r="Y8442" s="19">
        <f>IF(SUMPRODUCT(($F$2:$F8442=F8442)*1)&gt;1,0,1)</f>
        <v>0</v>
      </c>
    </row>
    <row r="8443" spans="1:25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9" t="str">
        <f>VLOOKUP(Таблица1[[#This Row],[Region]],Таблица5[],2,FALSE)</f>
        <v>Anna Andreadi</v>
      </c>
      <c r="W8443" s="19" t="str">
        <f>IFERROR(VLOOKUP(Таблица1[[#This Row],[Order ID]],Таблица4[],2,FALSE),"")</f>
        <v/>
      </c>
      <c r="X8443" s="19">
        <f>NOT(IFERROR(VLOOKUP(Таблица1[[#This Row],[Order ID]],Таблица4[],2,FALSE),0))*1</f>
        <v>1</v>
      </c>
      <c r="Y8443" s="19">
        <f>IF(SUMPRODUCT(($F$2:$F8443=F8443)*1)&gt;1,0,1)</f>
        <v>0</v>
      </c>
    </row>
    <row r="8444" spans="1:25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9" t="str">
        <f>VLOOKUP(Таблица1[[#This Row],[Region]],Таблица5[],2,FALSE)</f>
        <v>Chuck Magee</v>
      </c>
      <c r="W8444" s="19" t="str">
        <f>IFERROR(VLOOKUP(Таблица1[[#This Row],[Order ID]],Таблица4[],2,FALSE),"")</f>
        <v/>
      </c>
      <c r="X8444" s="19">
        <f>NOT(IFERROR(VLOOKUP(Таблица1[[#This Row],[Order ID]],Таблица4[],2,FALSE),0))*1</f>
        <v>1</v>
      </c>
      <c r="Y8444" s="19">
        <f>IF(SUMPRODUCT(($F$2:$F8444=F8444)*1)&gt;1,0,1)</f>
        <v>0</v>
      </c>
    </row>
    <row r="8445" spans="1:25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9" t="str">
        <f>VLOOKUP(Таблица1[[#This Row],[Region]],Таблица5[],2,FALSE)</f>
        <v>Chuck Magee</v>
      </c>
      <c r="W8445" s="19" t="str">
        <f>IFERROR(VLOOKUP(Таблица1[[#This Row],[Order ID]],Таблица4[],2,FALSE),"")</f>
        <v/>
      </c>
      <c r="X8445" s="19">
        <f>NOT(IFERROR(VLOOKUP(Таблица1[[#This Row],[Order ID]],Таблица4[],2,FALSE),0))*1</f>
        <v>1</v>
      </c>
      <c r="Y8445" s="19">
        <f>IF(SUMPRODUCT(($F$2:$F8445=F8445)*1)&gt;1,0,1)</f>
        <v>0</v>
      </c>
    </row>
    <row r="8446" spans="1:25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9" t="str">
        <f>VLOOKUP(Таблица1[[#This Row],[Region]],Таблица5[],2,FALSE)</f>
        <v>Chuck Magee</v>
      </c>
      <c r="W8446" s="19" t="str">
        <f>IFERROR(VLOOKUP(Таблица1[[#This Row],[Order ID]],Таблица4[],2,FALSE),"")</f>
        <v/>
      </c>
      <c r="X8446" s="19">
        <f>NOT(IFERROR(VLOOKUP(Таблица1[[#This Row],[Order ID]],Таблица4[],2,FALSE),0))*1</f>
        <v>1</v>
      </c>
      <c r="Y8446" s="19">
        <f>IF(SUMPRODUCT(($F$2:$F8446=F8446)*1)&gt;1,0,1)</f>
        <v>0</v>
      </c>
    </row>
    <row r="8447" spans="1:25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9" t="str">
        <f>VLOOKUP(Таблица1[[#This Row],[Region]],Таблица5[],2,FALSE)</f>
        <v>Chuck Magee</v>
      </c>
      <c r="W8447" s="19" t="str">
        <f>IFERROR(VLOOKUP(Таблица1[[#This Row],[Order ID]],Таблица4[],2,FALSE),"")</f>
        <v/>
      </c>
      <c r="X8447" s="19">
        <f>NOT(IFERROR(VLOOKUP(Таблица1[[#This Row],[Order ID]],Таблица4[],2,FALSE),0))*1</f>
        <v>1</v>
      </c>
      <c r="Y8447" s="19">
        <f>IF(SUMPRODUCT(($F$2:$F8447=F8447)*1)&gt;1,0,1)</f>
        <v>0</v>
      </c>
    </row>
    <row r="8448" spans="1:25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9" t="str">
        <f>VLOOKUP(Таблица1[[#This Row],[Region]],Таблица5[],2,FALSE)</f>
        <v>Chuck Magee</v>
      </c>
      <c r="W8448" s="19" t="str">
        <f>IFERROR(VLOOKUP(Таблица1[[#This Row],[Order ID]],Таблица4[],2,FALSE),"")</f>
        <v/>
      </c>
      <c r="X8448" s="19">
        <f>NOT(IFERROR(VLOOKUP(Таблица1[[#This Row],[Order ID]],Таблица4[],2,FALSE),0))*1</f>
        <v>1</v>
      </c>
      <c r="Y8448" s="19">
        <f>IF(SUMPRODUCT(($F$2:$F8448=F8448)*1)&gt;1,0,1)</f>
        <v>0</v>
      </c>
    </row>
    <row r="8449" spans="1:25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9" t="str">
        <f>VLOOKUP(Таблица1[[#This Row],[Region]],Таблица5[],2,FALSE)</f>
        <v>Chuck Magee</v>
      </c>
      <c r="W8449" s="19" t="str">
        <f>IFERROR(VLOOKUP(Таблица1[[#This Row],[Order ID]],Таблица4[],2,FALSE),"")</f>
        <v/>
      </c>
      <c r="X8449" s="19">
        <f>NOT(IFERROR(VLOOKUP(Таблица1[[#This Row],[Order ID]],Таблица4[],2,FALSE),0))*1</f>
        <v>1</v>
      </c>
      <c r="Y8449" s="19">
        <f>IF(SUMPRODUCT(($F$2:$F8449=F8449)*1)&gt;1,0,1)</f>
        <v>0</v>
      </c>
    </row>
    <row r="8450" spans="1:25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9" t="str">
        <f>VLOOKUP(Таблица1[[#This Row],[Region]],Таблица5[],2,FALSE)</f>
        <v>Chuck Magee</v>
      </c>
      <c r="W8450" s="19" t="str">
        <f>IFERROR(VLOOKUP(Таблица1[[#This Row],[Order ID]],Таблица4[],2,FALSE),"")</f>
        <v/>
      </c>
      <c r="X8450" s="19">
        <f>NOT(IFERROR(VLOOKUP(Таблица1[[#This Row],[Order ID]],Таблица4[],2,FALSE),0))*1</f>
        <v>1</v>
      </c>
      <c r="Y8450" s="19">
        <f>IF(SUMPRODUCT(($F$2:$F8450=F8450)*1)&gt;1,0,1)</f>
        <v>0</v>
      </c>
    </row>
    <row r="8451" spans="1:25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9" t="str">
        <f>VLOOKUP(Таблица1[[#This Row],[Region]],Таблица5[],2,FALSE)</f>
        <v>Chuck Magee</v>
      </c>
      <c r="W8451" s="19" t="str">
        <f>IFERROR(VLOOKUP(Таблица1[[#This Row],[Order ID]],Таблица4[],2,FALSE),"")</f>
        <v/>
      </c>
      <c r="X8451" s="19">
        <f>NOT(IFERROR(VLOOKUP(Таблица1[[#This Row],[Order ID]],Таблица4[],2,FALSE),0))*1</f>
        <v>1</v>
      </c>
      <c r="Y8451" s="19">
        <f>IF(SUMPRODUCT(($F$2:$F8451=F8451)*1)&gt;1,0,1)</f>
        <v>0</v>
      </c>
    </row>
    <row r="8452" spans="1:25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9" t="str">
        <f>VLOOKUP(Таблица1[[#This Row],[Region]],Таблица5[],2,FALSE)</f>
        <v>Chuck Magee</v>
      </c>
      <c r="W8452" s="19" t="str">
        <f>IFERROR(VLOOKUP(Таблица1[[#This Row],[Order ID]],Таблица4[],2,FALSE),"")</f>
        <v/>
      </c>
      <c r="X8452" s="19">
        <f>NOT(IFERROR(VLOOKUP(Таблица1[[#This Row],[Order ID]],Таблица4[],2,FALSE),0))*1</f>
        <v>1</v>
      </c>
      <c r="Y8452" s="19">
        <f>IF(SUMPRODUCT(($F$2:$F8452=F8452)*1)&gt;1,0,1)</f>
        <v>0</v>
      </c>
    </row>
    <row r="8453" spans="1:25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9" t="str">
        <f>VLOOKUP(Таблица1[[#This Row],[Region]],Таблица5[],2,FALSE)</f>
        <v>Anna Andreadi</v>
      </c>
      <c r="W8453" s="19" t="str">
        <f>IFERROR(VLOOKUP(Таблица1[[#This Row],[Order ID]],Таблица4[],2,FALSE),"")</f>
        <v/>
      </c>
      <c r="X8453" s="19">
        <f>NOT(IFERROR(VLOOKUP(Таблица1[[#This Row],[Order ID]],Таблица4[],2,FALSE),0))*1</f>
        <v>1</v>
      </c>
      <c r="Y8453" s="19">
        <f>IF(SUMPRODUCT(($F$2:$F8453=F8453)*1)&gt;1,0,1)</f>
        <v>0</v>
      </c>
    </row>
    <row r="8454" spans="1:25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9" t="str">
        <f>VLOOKUP(Таблица1[[#This Row],[Region]],Таблица5[],2,FALSE)</f>
        <v>Kelly Williams</v>
      </c>
      <c r="W8454" s="19" t="str">
        <f>IFERROR(VLOOKUP(Таблица1[[#This Row],[Order ID]],Таблица4[],2,FALSE),"")</f>
        <v/>
      </c>
      <c r="X8454" s="19">
        <f>NOT(IFERROR(VLOOKUP(Таблица1[[#This Row],[Order ID]],Таблица4[],2,FALSE),0))*1</f>
        <v>1</v>
      </c>
      <c r="Y8454" s="19">
        <f>IF(SUMPRODUCT(($F$2:$F8454=F8454)*1)&gt;1,0,1)</f>
        <v>0</v>
      </c>
    </row>
    <row r="8455" spans="1:25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9" t="str">
        <f>VLOOKUP(Таблица1[[#This Row],[Region]],Таблица5[],2,FALSE)</f>
        <v>Kelly Williams</v>
      </c>
      <c r="W8455" s="19" t="str">
        <f>IFERROR(VLOOKUP(Таблица1[[#This Row],[Order ID]],Таблица4[],2,FALSE),"")</f>
        <v/>
      </c>
      <c r="X8455" s="19">
        <f>NOT(IFERROR(VLOOKUP(Таблица1[[#This Row],[Order ID]],Таблица4[],2,FALSE),0))*1</f>
        <v>1</v>
      </c>
      <c r="Y8455" s="19">
        <f>IF(SUMPRODUCT(($F$2:$F8455=F8455)*1)&gt;1,0,1)</f>
        <v>0</v>
      </c>
    </row>
    <row r="8456" spans="1:25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9" t="str">
        <f>VLOOKUP(Таблица1[[#This Row],[Region]],Таблица5[],2,FALSE)</f>
        <v>Kelly Williams</v>
      </c>
      <c r="W8456" s="19" t="str">
        <f>IFERROR(VLOOKUP(Таблица1[[#This Row],[Order ID]],Таблица4[],2,FALSE),"")</f>
        <v/>
      </c>
      <c r="X8456" s="19">
        <f>NOT(IFERROR(VLOOKUP(Таблица1[[#This Row],[Order ID]],Таблица4[],2,FALSE),0))*1</f>
        <v>1</v>
      </c>
      <c r="Y8456" s="19">
        <f>IF(SUMPRODUCT(($F$2:$F8456=F8456)*1)&gt;1,0,1)</f>
        <v>0</v>
      </c>
    </row>
    <row r="8457" spans="1:25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9" t="str">
        <f>VLOOKUP(Таблица1[[#This Row],[Region]],Таблица5[],2,FALSE)</f>
        <v>Anna Andreadi</v>
      </c>
      <c r="W8457" s="19" t="str">
        <f>IFERROR(VLOOKUP(Таблица1[[#This Row],[Order ID]],Таблица4[],2,FALSE),"")</f>
        <v/>
      </c>
      <c r="X8457" s="19">
        <f>NOT(IFERROR(VLOOKUP(Таблица1[[#This Row],[Order ID]],Таблица4[],2,FALSE),0))*1</f>
        <v>1</v>
      </c>
      <c r="Y8457" s="19">
        <f>IF(SUMPRODUCT(($F$2:$F8457=F8457)*1)&gt;1,0,1)</f>
        <v>0</v>
      </c>
    </row>
    <row r="8458" spans="1:25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9" t="str">
        <f>VLOOKUP(Таблица1[[#This Row],[Region]],Таблица5[],2,FALSE)</f>
        <v>Kelly Williams</v>
      </c>
      <c r="W8458" s="19" t="str">
        <f>IFERROR(VLOOKUP(Таблица1[[#This Row],[Order ID]],Таблица4[],2,FALSE),"")</f>
        <v/>
      </c>
      <c r="X8458" s="19">
        <f>NOT(IFERROR(VLOOKUP(Таблица1[[#This Row],[Order ID]],Таблица4[],2,FALSE),0))*1</f>
        <v>1</v>
      </c>
      <c r="Y8458" s="19">
        <f>IF(SUMPRODUCT(($F$2:$F8458=F8458)*1)&gt;1,0,1)</f>
        <v>0</v>
      </c>
    </row>
    <row r="8459" spans="1:25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9" t="str">
        <f>VLOOKUP(Таблица1[[#This Row],[Region]],Таблица5[],2,FALSE)</f>
        <v>Kelly Williams</v>
      </c>
      <c r="W8459" s="19" t="str">
        <f>IFERROR(VLOOKUP(Таблица1[[#This Row],[Order ID]],Таблица4[],2,FALSE),"")</f>
        <v/>
      </c>
      <c r="X8459" s="19">
        <f>NOT(IFERROR(VLOOKUP(Таблица1[[#This Row],[Order ID]],Таблица4[],2,FALSE),0))*1</f>
        <v>1</v>
      </c>
      <c r="Y8459" s="19">
        <f>IF(SUMPRODUCT(($F$2:$F8459=F8459)*1)&gt;1,0,1)</f>
        <v>0</v>
      </c>
    </row>
    <row r="8460" spans="1:25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9" t="str">
        <f>VLOOKUP(Таблица1[[#This Row],[Region]],Таблица5[],2,FALSE)</f>
        <v>Kelly Williams</v>
      </c>
      <c r="W8460" s="19" t="str">
        <f>IFERROR(VLOOKUP(Таблица1[[#This Row],[Order ID]],Таблица4[],2,FALSE),"")</f>
        <v/>
      </c>
      <c r="X8460" s="19">
        <f>NOT(IFERROR(VLOOKUP(Таблица1[[#This Row],[Order ID]],Таблица4[],2,FALSE),0))*1</f>
        <v>1</v>
      </c>
      <c r="Y8460" s="19">
        <f>IF(SUMPRODUCT(($F$2:$F8460=F8460)*1)&gt;1,0,1)</f>
        <v>0</v>
      </c>
    </row>
    <row r="8461" spans="1:25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9" t="str">
        <f>VLOOKUP(Таблица1[[#This Row],[Region]],Таблица5[],2,FALSE)</f>
        <v>Kelly Williams</v>
      </c>
      <c r="W8461" s="19" t="str">
        <f>IFERROR(VLOOKUP(Таблица1[[#This Row],[Order ID]],Таблица4[],2,FALSE),"")</f>
        <v/>
      </c>
      <c r="X8461" s="19">
        <f>NOT(IFERROR(VLOOKUP(Таблица1[[#This Row],[Order ID]],Таблица4[],2,FALSE),0))*1</f>
        <v>1</v>
      </c>
      <c r="Y8461" s="19">
        <f>IF(SUMPRODUCT(($F$2:$F8461=F8461)*1)&gt;1,0,1)</f>
        <v>0</v>
      </c>
    </row>
    <row r="8462" spans="1:25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9" t="str">
        <f>VLOOKUP(Таблица1[[#This Row],[Region]],Таблица5[],2,FALSE)</f>
        <v>Chuck Magee</v>
      </c>
      <c r="W8462" s="19" t="str">
        <f>IFERROR(VLOOKUP(Таблица1[[#This Row],[Order ID]],Таблица4[],2,FALSE),"")</f>
        <v/>
      </c>
      <c r="X8462" s="19">
        <f>NOT(IFERROR(VLOOKUP(Таблица1[[#This Row],[Order ID]],Таблица4[],2,FALSE),0))*1</f>
        <v>1</v>
      </c>
      <c r="Y8462" s="19">
        <f>IF(SUMPRODUCT(($F$2:$F8462=F8462)*1)&gt;1,0,1)</f>
        <v>0</v>
      </c>
    </row>
    <row r="8463" spans="1:25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9" t="str">
        <f>VLOOKUP(Таблица1[[#This Row],[Region]],Таблица5[],2,FALSE)</f>
        <v>Chuck Magee</v>
      </c>
      <c r="W8463" s="19" t="str">
        <f>IFERROR(VLOOKUP(Таблица1[[#This Row],[Order ID]],Таблица4[],2,FALSE),"")</f>
        <v/>
      </c>
      <c r="X8463" s="19">
        <f>NOT(IFERROR(VLOOKUP(Таблица1[[#This Row],[Order ID]],Таблица4[],2,FALSE),0))*1</f>
        <v>1</v>
      </c>
      <c r="Y8463" s="19">
        <f>IF(SUMPRODUCT(($F$2:$F8463=F8463)*1)&gt;1,0,1)</f>
        <v>0</v>
      </c>
    </row>
    <row r="8464" spans="1:25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9" t="str">
        <f>VLOOKUP(Таблица1[[#This Row],[Region]],Таблица5[],2,FALSE)</f>
        <v>Kelly Williams</v>
      </c>
      <c r="W8464" s="19" t="str">
        <f>IFERROR(VLOOKUP(Таблица1[[#This Row],[Order ID]],Таблица4[],2,FALSE),"")</f>
        <v/>
      </c>
      <c r="X8464" s="19">
        <f>NOT(IFERROR(VLOOKUP(Таблица1[[#This Row],[Order ID]],Таблица4[],2,FALSE),0))*1</f>
        <v>1</v>
      </c>
      <c r="Y8464" s="19">
        <f>IF(SUMPRODUCT(($F$2:$F8464=F8464)*1)&gt;1,0,1)</f>
        <v>0</v>
      </c>
    </row>
    <row r="8465" spans="1:25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9" t="str">
        <f>VLOOKUP(Таблица1[[#This Row],[Region]],Таблица5[],2,FALSE)</f>
        <v>Anna Andreadi</v>
      </c>
      <c r="W8465" s="19" t="str">
        <f>IFERROR(VLOOKUP(Таблица1[[#This Row],[Order ID]],Таблица4[],2,FALSE),"")</f>
        <v/>
      </c>
      <c r="X8465" s="19">
        <f>NOT(IFERROR(VLOOKUP(Таблица1[[#This Row],[Order ID]],Таблица4[],2,FALSE),0))*1</f>
        <v>1</v>
      </c>
      <c r="Y8465" s="19">
        <f>IF(SUMPRODUCT(($F$2:$F8465=F8465)*1)&gt;1,0,1)</f>
        <v>0</v>
      </c>
    </row>
    <row r="8466" spans="1:25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9" t="str">
        <f>VLOOKUP(Таблица1[[#This Row],[Region]],Таблица5[],2,FALSE)</f>
        <v>Anna Andreadi</v>
      </c>
      <c r="W8466" s="19" t="str">
        <f>IFERROR(VLOOKUP(Таблица1[[#This Row],[Order ID]],Таблица4[],2,FALSE),"")</f>
        <v/>
      </c>
      <c r="X8466" s="19">
        <f>NOT(IFERROR(VLOOKUP(Таблица1[[#This Row],[Order ID]],Таблица4[],2,FALSE),0))*1</f>
        <v>1</v>
      </c>
      <c r="Y8466" s="19">
        <f>IF(SUMPRODUCT(($F$2:$F8466=F8466)*1)&gt;1,0,1)</f>
        <v>0</v>
      </c>
    </row>
    <row r="8467" spans="1:25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9" t="str">
        <f>VLOOKUP(Таблица1[[#This Row],[Region]],Таблица5[],2,FALSE)</f>
        <v>Chuck Magee</v>
      </c>
      <c r="W8467" s="19" t="str">
        <f>IFERROR(VLOOKUP(Таблица1[[#This Row],[Order ID]],Таблица4[],2,FALSE),"")</f>
        <v/>
      </c>
      <c r="X8467" s="19">
        <f>NOT(IFERROR(VLOOKUP(Таблица1[[#This Row],[Order ID]],Таблица4[],2,FALSE),0))*1</f>
        <v>1</v>
      </c>
      <c r="Y8467" s="19">
        <f>IF(SUMPRODUCT(($F$2:$F8467=F8467)*1)&gt;1,0,1)</f>
        <v>0</v>
      </c>
    </row>
    <row r="8468" spans="1:25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9" t="str">
        <f>VLOOKUP(Таблица1[[#This Row],[Region]],Таблица5[],2,FALSE)</f>
        <v>Chuck Magee</v>
      </c>
      <c r="W8468" s="19" t="str">
        <f>IFERROR(VLOOKUP(Таблица1[[#This Row],[Order ID]],Таблица4[],2,FALSE),"")</f>
        <v/>
      </c>
      <c r="X8468" s="19">
        <f>NOT(IFERROR(VLOOKUP(Таблица1[[#This Row],[Order ID]],Таблица4[],2,FALSE),0))*1</f>
        <v>1</v>
      </c>
      <c r="Y8468" s="19">
        <f>IF(SUMPRODUCT(($F$2:$F8468=F8468)*1)&gt;1,0,1)</f>
        <v>0</v>
      </c>
    </row>
    <row r="8469" spans="1:25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9" t="str">
        <f>VLOOKUP(Таблица1[[#This Row],[Region]],Таблица5[],2,FALSE)</f>
        <v>Anna Andreadi</v>
      </c>
      <c r="W8469" s="19" t="str">
        <f>IFERROR(VLOOKUP(Таблица1[[#This Row],[Order ID]],Таблица4[],2,FALSE),"")</f>
        <v/>
      </c>
      <c r="X8469" s="19">
        <f>NOT(IFERROR(VLOOKUP(Таблица1[[#This Row],[Order ID]],Таблица4[],2,FALSE),0))*1</f>
        <v>1</v>
      </c>
      <c r="Y8469" s="19">
        <f>IF(SUMPRODUCT(($F$2:$F8469=F8469)*1)&gt;1,0,1)</f>
        <v>0</v>
      </c>
    </row>
    <row r="8470" spans="1:25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9" t="str">
        <f>VLOOKUP(Таблица1[[#This Row],[Region]],Таблица5[],2,FALSE)</f>
        <v>Kelly Williams</v>
      </c>
      <c r="W8470" s="19" t="str">
        <f>IFERROR(VLOOKUP(Таблица1[[#This Row],[Order ID]],Таблица4[],2,FALSE),"")</f>
        <v/>
      </c>
      <c r="X8470" s="19">
        <f>NOT(IFERROR(VLOOKUP(Таблица1[[#This Row],[Order ID]],Таблица4[],2,FALSE),0))*1</f>
        <v>1</v>
      </c>
      <c r="Y8470" s="19">
        <f>IF(SUMPRODUCT(($F$2:$F8470=F8470)*1)&gt;1,0,1)</f>
        <v>0</v>
      </c>
    </row>
    <row r="8471" spans="1:25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9" t="str">
        <f>VLOOKUP(Таблица1[[#This Row],[Region]],Таблица5[],2,FALSE)</f>
        <v>Cassandra Brandow</v>
      </c>
      <c r="W8471" s="19" t="str">
        <f>IFERROR(VLOOKUP(Таблица1[[#This Row],[Order ID]],Таблица4[],2,FALSE),"")</f>
        <v/>
      </c>
      <c r="X8471" s="19">
        <f>NOT(IFERROR(VLOOKUP(Таблица1[[#This Row],[Order ID]],Таблица4[],2,FALSE),0))*1</f>
        <v>1</v>
      </c>
      <c r="Y8471" s="19">
        <f>IF(SUMPRODUCT(($F$2:$F8471=F8471)*1)&gt;1,0,1)</f>
        <v>0</v>
      </c>
    </row>
    <row r="8472" spans="1:25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9" t="str">
        <f>VLOOKUP(Таблица1[[#This Row],[Region]],Таблица5[],2,FALSE)</f>
        <v>Cassandra Brandow</v>
      </c>
      <c r="W8472" s="19" t="str">
        <f>IFERROR(VLOOKUP(Таблица1[[#This Row],[Order ID]],Таблица4[],2,FALSE),"")</f>
        <v/>
      </c>
      <c r="X8472" s="19">
        <f>NOT(IFERROR(VLOOKUP(Таблица1[[#This Row],[Order ID]],Таблица4[],2,FALSE),0))*1</f>
        <v>1</v>
      </c>
      <c r="Y8472" s="19">
        <f>IF(SUMPRODUCT(($F$2:$F8472=F8472)*1)&gt;1,0,1)</f>
        <v>0</v>
      </c>
    </row>
    <row r="8473" spans="1:25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9" t="str">
        <f>VLOOKUP(Таблица1[[#This Row],[Region]],Таблица5[],2,FALSE)</f>
        <v>Cassandra Brandow</v>
      </c>
      <c r="W8473" s="19" t="str">
        <f>IFERROR(VLOOKUP(Таблица1[[#This Row],[Order ID]],Таблица4[],2,FALSE),"")</f>
        <v/>
      </c>
      <c r="X8473" s="19">
        <f>NOT(IFERROR(VLOOKUP(Таблица1[[#This Row],[Order ID]],Таблица4[],2,FALSE),0))*1</f>
        <v>1</v>
      </c>
      <c r="Y8473" s="19">
        <f>IF(SUMPRODUCT(($F$2:$F8473=F8473)*1)&gt;1,0,1)</f>
        <v>0</v>
      </c>
    </row>
    <row r="8474" spans="1:25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9" t="str">
        <f>VLOOKUP(Таблица1[[#This Row],[Region]],Таблица5[],2,FALSE)</f>
        <v>Cassandra Brandow</v>
      </c>
      <c r="W8474" s="19" t="str">
        <f>IFERROR(VLOOKUP(Таблица1[[#This Row],[Order ID]],Таблица4[],2,FALSE),"")</f>
        <v/>
      </c>
      <c r="X8474" s="19">
        <f>NOT(IFERROR(VLOOKUP(Таблица1[[#This Row],[Order ID]],Таблица4[],2,FALSE),0))*1</f>
        <v>1</v>
      </c>
      <c r="Y8474" s="19">
        <f>IF(SUMPRODUCT(($F$2:$F8474=F8474)*1)&gt;1,0,1)</f>
        <v>0</v>
      </c>
    </row>
    <row r="8475" spans="1:25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9" t="str">
        <f>VLOOKUP(Таблица1[[#This Row],[Region]],Таблица5[],2,FALSE)</f>
        <v>Cassandra Brandow</v>
      </c>
      <c r="W8475" s="19" t="str">
        <f>IFERROR(VLOOKUP(Таблица1[[#This Row],[Order ID]],Таблица4[],2,FALSE),"")</f>
        <v/>
      </c>
      <c r="X8475" s="19">
        <f>NOT(IFERROR(VLOOKUP(Таблица1[[#This Row],[Order ID]],Таблица4[],2,FALSE),0))*1</f>
        <v>1</v>
      </c>
      <c r="Y8475" s="19">
        <f>IF(SUMPRODUCT(($F$2:$F8475=F8475)*1)&gt;1,0,1)</f>
        <v>0</v>
      </c>
    </row>
    <row r="8476" spans="1:25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9" t="str">
        <f>VLOOKUP(Таблица1[[#This Row],[Region]],Таблица5[],2,FALSE)</f>
        <v>Chuck Magee</v>
      </c>
      <c r="W8476" s="19" t="str">
        <f>IFERROR(VLOOKUP(Таблица1[[#This Row],[Order ID]],Таблица4[],2,FALSE),"")</f>
        <v/>
      </c>
      <c r="X8476" s="19">
        <f>NOT(IFERROR(VLOOKUP(Таблица1[[#This Row],[Order ID]],Таблица4[],2,FALSE),0))*1</f>
        <v>1</v>
      </c>
      <c r="Y8476" s="19">
        <f>IF(SUMPRODUCT(($F$2:$F8476=F8476)*1)&gt;1,0,1)</f>
        <v>0</v>
      </c>
    </row>
    <row r="8477" spans="1:25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9" t="str">
        <f>VLOOKUP(Таблица1[[#This Row],[Region]],Таблица5[],2,FALSE)</f>
        <v>Chuck Magee</v>
      </c>
      <c r="W8477" s="19" t="str">
        <f>IFERROR(VLOOKUP(Таблица1[[#This Row],[Order ID]],Таблица4[],2,FALSE),"")</f>
        <v/>
      </c>
      <c r="X8477" s="19">
        <f>NOT(IFERROR(VLOOKUP(Таблица1[[#This Row],[Order ID]],Таблица4[],2,FALSE),0))*1</f>
        <v>1</v>
      </c>
      <c r="Y8477" s="19">
        <f>IF(SUMPRODUCT(($F$2:$F8477=F8477)*1)&gt;1,0,1)</f>
        <v>0</v>
      </c>
    </row>
    <row r="8478" spans="1:25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9" t="str">
        <f>VLOOKUP(Таблица1[[#This Row],[Region]],Таблица5[],2,FALSE)</f>
        <v>Anna Andreadi</v>
      </c>
      <c r="W8478" s="19" t="str">
        <f>IFERROR(VLOOKUP(Таблица1[[#This Row],[Order ID]],Таблица4[],2,FALSE),"")</f>
        <v/>
      </c>
      <c r="X8478" s="19">
        <f>NOT(IFERROR(VLOOKUP(Таблица1[[#This Row],[Order ID]],Таблица4[],2,FALSE),0))*1</f>
        <v>1</v>
      </c>
      <c r="Y8478" s="19">
        <f>IF(SUMPRODUCT(($F$2:$F8478=F8478)*1)&gt;1,0,1)</f>
        <v>0</v>
      </c>
    </row>
    <row r="8479" spans="1:25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9" t="str">
        <f>VLOOKUP(Таблица1[[#This Row],[Region]],Таблица5[],2,FALSE)</f>
        <v>Chuck Magee</v>
      </c>
      <c r="W8479" s="19" t="str">
        <f>IFERROR(VLOOKUP(Таблица1[[#This Row],[Order ID]],Таблица4[],2,FALSE),"")</f>
        <v/>
      </c>
      <c r="X8479" s="19">
        <f>NOT(IFERROR(VLOOKUP(Таблица1[[#This Row],[Order ID]],Таблица4[],2,FALSE),0))*1</f>
        <v>1</v>
      </c>
      <c r="Y8479" s="19">
        <f>IF(SUMPRODUCT(($F$2:$F8479=F8479)*1)&gt;1,0,1)</f>
        <v>0</v>
      </c>
    </row>
    <row r="8480" spans="1:25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9" t="str">
        <f>VLOOKUP(Таблица1[[#This Row],[Region]],Таблица5[],2,FALSE)</f>
        <v>Anna Andreadi</v>
      </c>
      <c r="W8480" s="19" t="str">
        <f>IFERROR(VLOOKUP(Таблица1[[#This Row],[Order ID]],Таблица4[],2,FALSE),"")</f>
        <v/>
      </c>
      <c r="X8480" s="19">
        <f>NOT(IFERROR(VLOOKUP(Таблица1[[#This Row],[Order ID]],Таблица4[],2,FALSE),0))*1</f>
        <v>1</v>
      </c>
      <c r="Y8480" s="19">
        <f>IF(SUMPRODUCT(($F$2:$F8480=F8480)*1)&gt;1,0,1)</f>
        <v>0</v>
      </c>
    </row>
    <row r="8481" spans="1:25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9" t="str">
        <f>VLOOKUP(Таблица1[[#This Row],[Region]],Таблица5[],2,FALSE)</f>
        <v>Anna Andreadi</v>
      </c>
      <c r="W8481" s="19" t="str">
        <f>IFERROR(VLOOKUP(Таблица1[[#This Row],[Order ID]],Таблица4[],2,FALSE),"")</f>
        <v/>
      </c>
      <c r="X8481" s="19">
        <f>NOT(IFERROR(VLOOKUP(Таблица1[[#This Row],[Order ID]],Таблица4[],2,FALSE),0))*1</f>
        <v>1</v>
      </c>
      <c r="Y8481" s="19">
        <f>IF(SUMPRODUCT(($F$2:$F8481=F8481)*1)&gt;1,0,1)</f>
        <v>0</v>
      </c>
    </row>
    <row r="8482" spans="1:25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9" t="str">
        <f>VLOOKUP(Таблица1[[#This Row],[Region]],Таблица5[],2,FALSE)</f>
        <v>Kelly Williams</v>
      </c>
      <c r="W8482" s="19" t="str">
        <f>IFERROR(VLOOKUP(Таблица1[[#This Row],[Order ID]],Таблица4[],2,FALSE),"")</f>
        <v/>
      </c>
      <c r="X8482" s="19">
        <f>NOT(IFERROR(VLOOKUP(Таблица1[[#This Row],[Order ID]],Таблица4[],2,FALSE),0))*1</f>
        <v>1</v>
      </c>
      <c r="Y8482" s="19">
        <f>IF(SUMPRODUCT(($F$2:$F8482=F8482)*1)&gt;1,0,1)</f>
        <v>0</v>
      </c>
    </row>
    <row r="8483" spans="1:25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9" t="str">
        <f>VLOOKUP(Таблица1[[#This Row],[Region]],Таблица5[],2,FALSE)</f>
        <v>Chuck Magee</v>
      </c>
      <c r="W8483" s="19" t="str">
        <f>IFERROR(VLOOKUP(Таблица1[[#This Row],[Order ID]],Таблица4[],2,FALSE),"")</f>
        <v/>
      </c>
      <c r="X8483" s="19">
        <f>NOT(IFERROR(VLOOKUP(Таблица1[[#This Row],[Order ID]],Таблица4[],2,FALSE),0))*1</f>
        <v>1</v>
      </c>
      <c r="Y8483" s="19">
        <f>IF(SUMPRODUCT(($F$2:$F8483=F8483)*1)&gt;1,0,1)</f>
        <v>0</v>
      </c>
    </row>
    <row r="8484" spans="1:25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9" t="str">
        <f>VLOOKUP(Таблица1[[#This Row],[Region]],Таблица5[],2,FALSE)</f>
        <v>Chuck Magee</v>
      </c>
      <c r="W8484" s="19" t="str">
        <f>IFERROR(VLOOKUP(Таблица1[[#This Row],[Order ID]],Таблица4[],2,FALSE),"")</f>
        <v/>
      </c>
      <c r="X8484" s="19">
        <f>NOT(IFERROR(VLOOKUP(Таблица1[[#This Row],[Order ID]],Таблица4[],2,FALSE),0))*1</f>
        <v>1</v>
      </c>
      <c r="Y8484" s="19">
        <f>IF(SUMPRODUCT(($F$2:$F8484=F8484)*1)&gt;1,0,1)</f>
        <v>0</v>
      </c>
    </row>
    <row r="8485" spans="1:25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9" t="str">
        <f>VLOOKUP(Таблица1[[#This Row],[Region]],Таблица5[],2,FALSE)</f>
        <v>Kelly Williams</v>
      </c>
      <c r="W8485" s="19" t="str">
        <f>IFERROR(VLOOKUP(Таблица1[[#This Row],[Order ID]],Таблица4[],2,FALSE),"")</f>
        <v/>
      </c>
      <c r="X8485" s="19">
        <f>NOT(IFERROR(VLOOKUP(Таблица1[[#This Row],[Order ID]],Таблица4[],2,FALSE),0))*1</f>
        <v>1</v>
      </c>
      <c r="Y8485" s="19">
        <f>IF(SUMPRODUCT(($F$2:$F8485=F8485)*1)&gt;1,0,1)</f>
        <v>0</v>
      </c>
    </row>
    <row r="8486" spans="1:25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9" t="str">
        <f>VLOOKUP(Таблица1[[#This Row],[Region]],Таблица5[],2,FALSE)</f>
        <v>Anna Andreadi</v>
      </c>
      <c r="W8486" s="19" t="str">
        <f>IFERROR(VLOOKUP(Таблица1[[#This Row],[Order ID]],Таблица4[],2,FALSE),"")</f>
        <v/>
      </c>
      <c r="X8486" s="19">
        <f>NOT(IFERROR(VLOOKUP(Таблица1[[#This Row],[Order ID]],Таблица4[],2,FALSE),0))*1</f>
        <v>1</v>
      </c>
      <c r="Y8486" s="19">
        <f>IF(SUMPRODUCT(($F$2:$F8486=F8486)*1)&gt;1,0,1)</f>
        <v>0</v>
      </c>
    </row>
    <row r="8487" spans="1:25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9" t="str">
        <f>VLOOKUP(Таблица1[[#This Row],[Region]],Таблица5[],2,FALSE)</f>
        <v>Anna Andreadi</v>
      </c>
      <c r="W8487" s="19" t="str">
        <f>IFERROR(VLOOKUP(Таблица1[[#This Row],[Order ID]],Таблица4[],2,FALSE),"")</f>
        <v/>
      </c>
      <c r="X8487" s="19">
        <f>NOT(IFERROR(VLOOKUP(Таблица1[[#This Row],[Order ID]],Таблица4[],2,FALSE),0))*1</f>
        <v>1</v>
      </c>
      <c r="Y8487" s="19">
        <f>IF(SUMPRODUCT(($F$2:$F8487=F8487)*1)&gt;1,0,1)</f>
        <v>1</v>
      </c>
    </row>
    <row r="8488" spans="1:25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9" t="str">
        <f>VLOOKUP(Таблица1[[#This Row],[Region]],Таблица5[],2,FALSE)</f>
        <v>Anna Andreadi</v>
      </c>
      <c r="W8488" s="19" t="str">
        <f>IFERROR(VLOOKUP(Таблица1[[#This Row],[Order ID]],Таблица4[],2,FALSE),"")</f>
        <v/>
      </c>
      <c r="X8488" s="19">
        <f>NOT(IFERROR(VLOOKUP(Таблица1[[#This Row],[Order ID]],Таблица4[],2,FALSE),0))*1</f>
        <v>1</v>
      </c>
      <c r="Y8488" s="19">
        <f>IF(SUMPRODUCT(($F$2:$F8488=F8488)*1)&gt;1,0,1)</f>
        <v>0</v>
      </c>
    </row>
    <row r="8489" spans="1:25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9" t="str">
        <f>VLOOKUP(Таблица1[[#This Row],[Region]],Таблица5[],2,FALSE)</f>
        <v>Anna Andreadi</v>
      </c>
      <c r="W8489" s="19" t="str">
        <f>IFERROR(VLOOKUP(Таблица1[[#This Row],[Order ID]],Таблица4[],2,FALSE),"")</f>
        <v/>
      </c>
      <c r="X8489" s="19">
        <f>NOT(IFERROR(VLOOKUP(Таблица1[[#This Row],[Order ID]],Таблица4[],2,FALSE),0))*1</f>
        <v>1</v>
      </c>
      <c r="Y8489" s="19">
        <f>IF(SUMPRODUCT(($F$2:$F8489=F8489)*1)&gt;1,0,1)</f>
        <v>0</v>
      </c>
    </row>
    <row r="8490" spans="1:25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9" t="str">
        <f>VLOOKUP(Таблица1[[#This Row],[Region]],Таблица5[],2,FALSE)</f>
        <v>Cassandra Brandow</v>
      </c>
      <c r="W8490" s="19" t="str">
        <f>IFERROR(VLOOKUP(Таблица1[[#This Row],[Order ID]],Таблица4[],2,FALSE),"")</f>
        <v/>
      </c>
      <c r="X8490" s="19">
        <f>NOT(IFERROR(VLOOKUP(Таблица1[[#This Row],[Order ID]],Таблица4[],2,FALSE),0))*1</f>
        <v>1</v>
      </c>
      <c r="Y8490" s="19">
        <f>IF(SUMPRODUCT(($F$2:$F8490=F8490)*1)&gt;1,0,1)</f>
        <v>0</v>
      </c>
    </row>
    <row r="8491" spans="1:25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9" t="str">
        <f>VLOOKUP(Таблица1[[#This Row],[Region]],Таблица5[],2,FALSE)</f>
        <v>Cassandra Brandow</v>
      </c>
      <c r="W8491" s="19" t="str">
        <f>IFERROR(VLOOKUP(Таблица1[[#This Row],[Order ID]],Таблица4[],2,FALSE),"")</f>
        <v/>
      </c>
      <c r="X8491" s="19">
        <f>NOT(IFERROR(VLOOKUP(Таблица1[[#This Row],[Order ID]],Таблица4[],2,FALSE),0))*1</f>
        <v>1</v>
      </c>
      <c r="Y8491" s="19">
        <f>IF(SUMPRODUCT(($F$2:$F8491=F8491)*1)&gt;1,0,1)</f>
        <v>0</v>
      </c>
    </row>
    <row r="8492" spans="1:25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9" t="str">
        <f>VLOOKUP(Таблица1[[#This Row],[Region]],Таблица5[],2,FALSE)</f>
        <v>Cassandra Brandow</v>
      </c>
      <c r="W8492" s="19" t="str">
        <f>IFERROR(VLOOKUP(Таблица1[[#This Row],[Order ID]],Таблица4[],2,FALSE),"")</f>
        <v/>
      </c>
      <c r="X8492" s="19">
        <f>NOT(IFERROR(VLOOKUP(Таблица1[[#This Row],[Order ID]],Таблица4[],2,FALSE),0))*1</f>
        <v>1</v>
      </c>
      <c r="Y8492" s="19">
        <f>IF(SUMPRODUCT(($F$2:$F8492=F8492)*1)&gt;1,0,1)</f>
        <v>0</v>
      </c>
    </row>
    <row r="8493" spans="1:25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9" t="str">
        <f>VLOOKUP(Таблица1[[#This Row],[Region]],Таблица5[],2,FALSE)</f>
        <v>Anna Andreadi</v>
      </c>
      <c r="W8493" s="19" t="str">
        <f>IFERROR(VLOOKUP(Таблица1[[#This Row],[Order ID]],Таблица4[],2,FALSE),"")</f>
        <v/>
      </c>
      <c r="X8493" s="19">
        <f>NOT(IFERROR(VLOOKUP(Таблица1[[#This Row],[Order ID]],Таблица4[],2,FALSE),0))*1</f>
        <v>1</v>
      </c>
      <c r="Y8493" s="19">
        <f>IF(SUMPRODUCT(($F$2:$F8493=F8493)*1)&gt;1,0,1)</f>
        <v>0</v>
      </c>
    </row>
    <row r="8494" spans="1:25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9" t="str">
        <f>VLOOKUP(Таблица1[[#This Row],[Region]],Таблица5[],2,FALSE)</f>
        <v>Kelly Williams</v>
      </c>
      <c r="W8494" s="19" t="str">
        <f>IFERROR(VLOOKUP(Таблица1[[#This Row],[Order ID]],Таблица4[],2,FALSE),"")</f>
        <v/>
      </c>
      <c r="X8494" s="19">
        <f>NOT(IFERROR(VLOOKUP(Таблица1[[#This Row],[Order ID]],Таблица4[],2,FALSE),0))*1</f>
        <v>1</v>
      </c>
      <c r="Y8494" s="19">
        <f>IF(SUMPRODUCT(($F$2:$F8494=F8494)*1)&gt;1,0,1)</f>
        <v>0</v>
      </c>
    </row>
    <row r="8495" spans="1:25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9" t="str">
        <f>VLOOKUP(Таблица1[[#This Row],[Region]],Таблица5[],2,FALSE)</f>
        <v>Kelly Williams</v>
      </c>
      <c r="W8495" s="19" t="str">
        <f>IFERROR(VLOOKUP(Таблица1[[#This Row],[Order ID]],Таблица4[],2,FALSE),"")</f>
        <v/>
      </c>
      <c r="X8495" s="19">
        <f>NOT(IFERROR(VLOOKUP(Таблица1[[#This Row],[Order ID]],Таблица4[],2,FALSE),0))*1</f>
        <v>1</v>
      </c>
      <c r="Y8495" s="19">
        <f>IF(SUMPRODUCT(($F$2:$F8495=F8495)*1)&gt;1,0,1)</f>
        <v>0</v>
      </c>
    </row>
    <row r="8496" spans="1:25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9" t="str">
        <f>VLOOKUP(Таблица1[[#This Row],[Region]],Таблица5[],2,FALSE)</f>
        <v>Kelly Williams</v>
      </c>
      <c r="W8496" s="19" t="str">
        <f>IFERROR(VLOOKUP(Таблица1[[#This Row],[Order ID]],Таблица4[],2,FALSE),"")</f>
        <v/>
      </c>
      <c r="X8496" s="19">
        <f>NOT(IFERROR(VLOOKUP(Таблица1[[#This Row],[Order ID]],Таблица4[],2,FALSE),0))*1</f>
        <v>1</v>
      </c>
      <c r="Y8496" s="19">
        <f>IF(SUMPRODUCT(($F$2:$F8496=F8496)*1)&gt;1,0,1)</f>
        <v>0</v>
      </c>
    </row>
    <row r="8497" spans="1:25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9" t="str">
        <f>VLOOKUP(Таблица1[[#This Row],[Region]],Таблица5[],2,FALSE)</f>
        <v>Anna Andreadi</v>
      </c>
      <c r="W8497" s="19" t="str">
        <f>IFERROR(VLOOKUP(Таблица1[[#This Row],[Order ID]],Таблица4[],2,FALSE),"")</f>
        <v/>
      </c>
      <c r="X8497" s="19">
        <f>NOT(IFERROR(VLOOKUP(Таблица1[[#This Row],[Order ID]],Таблица4[],2,FALSE),0))*1</f>
        <v>1</v>
      </c>
      <c r="Y8497" s="19">
        <f>IF(SUMPRODUCT(($F$2:$F8497=F8497)*1)&gt;1,0,1)</f>
        <v>0</v>
      </c>
    </row>
    <row r="8498" spans="1:25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9" t="str">
        <f>VLOOKUP(Таблица1[[#This Row],[Region]],Таблица5[],2,FALSE)</f>
        <v>Chuck Magee</v>
      </c>
      <c r="W8498" s="19" t="str">
        <f>IFERROR(VLOOKUP(Таблица1[[#This Row],[Order ID]],Таблица4[],2,FALSE),"")</f>
        <v/>
      </c>
      <c r="X8498" s="19">
        <f>NOT(IFERROR(VLOOKUP(Таблица1[[#This Row],[Order ID]],Таблица4[],2,FALSE),0))*1</f>
        <v>1</v>
      </c>
      <c r="Y8498" s="19">
        <f>IF(SUMPRODUCT(($F$2:$F8498=F8498)*1)&gt;1,0,1)</f>
        <v>0</v>
      </c>
    </row>
    <row r="8499" spans="1:25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9" t="str">
        <f>VLOOKUP(Таблица1[[#This Row],[Region]],Таблица5[],2,FALSE)</f>
        <v>Chuck Magee</v>
      </c>
      <c r="W8499" s="19" t="str">
        <f>IFERROR(VLOOKUP(Таблица1[[#This Row],[Order ID]],Таблица4[],2,FALSE),"")</f>
        <v/>
      </c>
      <c r="X8499" s="19">
        <f>NOT(IFERROR(VLOOKUP(Таблица1[[#This Row],[Order ID]],Таблица4[],2,FALSE),0))*1</f>
        <v>1</v>
      </c>
      <c r="Y8499" s="19">
        <f>IF(SUMPRODUCT(($F$2:$F8499=F8499)*1)&gt;1,0,1)</f>
        <v>0</v>
      </c>
    </row>
    <row r="8500" spans="1:25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9" t="str">
        <f>VLOOKUP(Таблица1[[#This Row],[Region]],Таблица5[],2,FALSE)</f>
        <v>Chuck Magee</v>
      </c>
      <c r="W8500" s="19" t="str">
        <f>IFERROR(VLOOKUP(Таблица1[[#This Row],[Order ID]],Таблица4[],2,FALSE),"")</f>
        <v/>
      </c>
      <c r="X8500" s="19">
        <f>NOT(IFERROR(VLOOKUP(Таблица1[[#This Row],[Order ID]],Таблица4[],2,FALSE),0))*1</f>
        <v>1</v>
      </c>
      <c r="Y8500" s="19">
        <f>IF(SUMPRODUCT(($F$2:$F8500=F8500)*1)&gt;1,0,1)</f>
        <v>0</v>
      </c>
    </row>
    <row r="8501" spans="1:25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9" t="str">
        <f>VLOOKUP(Таблица1[[#This Row],[Region]],Таблица5[],2,FALSE)</f>
        <v>Chuck Magee</v>
      </c>
      <c r="W8501" s="19" t="str">
        <f>IFERROR(VLOOKUP(Таблица1[[#This Row],[Order ID]],Таблица4[],2,FALSE),"")</f>
        <v/>
      </c>
      <c r="X8501" s="19">
        <f>NOT(IFERROR(VLOOKUP(Таблица1[[#This Row],[Order ID]],Таблица4[],2,FALSE),0))*1</f>
        <v>1</v>
      </c>
      <c r="Y8501" s="19">
        <f>IF(SUMPRODUCT(($F$2:$F8501=F8501)*1)&gt;1,0,1)</f>
        <v>0</v>
      </c>
    </row>
    <row r="8502" spans="1:25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9" t="str">
        <f>VLOOKUP(Таблица1[[#This Row],[Region]],Таблица5[],2,FALSE)</f>
        <v>Chuck Magee</v>
      </c>
      <c r="W8502" s="19" t="str">
        <f>IFERROR(VLOOKUP(Таблица1[[#This Row],[Order ID]],Таблица4[],2,FALSE),"")</f>
        <v/>
      </c>
      <c r="X8502" s="19">
        <f>NOT(IFERROR(VLOOKUP(Таблица1[[#This Row],[Order ID]],Таблица4[],2,FALSE),0))*1</f>
        <v>1</v>
      </c>
      <c r="Y8502" s="19">
        <f>IF(SUMPRODUCT(($F$2:$F8502=F8502)*1)&gt;1,0,1)</f>
        <v>0</v>
      </c>
    </row>
    <row r="8503" spans="1:25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9" t="str">
        <f>VLOOKUP(Таблица1[[#This Row],[Region]],Таблица5[],2,FALSE)</f>
        <v>Anna Andreadi</v>
      </c>
      <c r="W8503" s="19" t="str">
        <f>IFERROR(VLOOKUP(Таблица1[[#This Row],[Order ID]],Таблица4[],2,FALSE),"")</f>
        <v/>
      </c>
      <c r="X8503" s="19">
        <f>NOT(IFERROR(VLOOKUP(Таблица1[[#This Row],[Order ID]],Таблица4[],2,FALSE),0))*1</f>
        <v>1</v>
      </c>
      <c r="Y8503" s="19">
        <f>IF(SUMPRODUCT(($F$2:$F8503=F8503)*1)&gt;1,0,1)</f>
        <v>0</v>
      </c>
    </row>
    <row r="8504" spans="1:25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9" t="str">
        <f>VLOOKUP(Таблица1[[#This Row],[Region]],Таблица5[],2,FALSE)</f>
        <v>Anna Andreadi</v>
      </c>
      <c r="W8504" s="19" t="str">
        <f>IFERROR(VLOOKUP(Таблица1[[#This Row],[Order ID]],Таблица4[],2,FALSE),"")</f>
        <v/>
      </c>
      <c r="X8504" s="19">
        <f>NOT(IFERROR(VLOOKUP(Таблица1[[#This Row],[Order ID]],Таблица4[],2,FALSE),0))*1</f>
        <v>1</v>
      </c>
      <c r="Y8504" s="19">
        <f>IF(SUMPRODUCT(($F$2:$F8504=F8504)*1)&gt;1,0,1)</f>
        <v>0</v>
      </c>
    </row>
    <row r="8505" spans="1:25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9" t="str">
        <f>VLOOKUP(Таблица1[[#This Row],[Region]],Таблица5[],2,FALSE)</f>
        <v>Anna Andreadi</v>
      </c>
      <c r="W8505" s="19" t="str">
        <f>IFERROR(VLOOKUP(Таблица1[[#This Row],[Order ID]],Таблица4[],2,FALSE),"")</f>
        <v/>
      </c>
      <c r="X8505" s="19">
        <f>NOT(IFERROR(VLOOKUP(Таблица1[[#This Row],[Order ID]],Таблица4[],2,FALSE),0))*1</f>
        <v>1</v>
      </c>
      <c r="Y8505" s="19">
        <f>IF(SUMPRODUCT(($F$2:$F8505=F8505)*1)&gt;1,0,1)</f>
        <v>0</v>
      </c>
    </row>
    <row r="8506" spans="1:25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9" t="str">
        <f>VLOOKUP(Таблица1[[#This Row],[Region]],Таблица5[],2,FALSE)</f>
        <v>Kelly Williams</v>
      </c>
      <c r="W8506" s="19" t="str">
        <f>IFERROR(VLOOKUP(Таблица1[[#This Row],[Order ID]],Таблица4[],2,FALSE),"")</f>
        <v/>
      </c>
      <c r="X8506" s="19">
        <f>NOT(IFERROR(VLOOKUP(Таблица1[[#This Row],[Order ID]],Таблица4[],2,FALSE),0))*1</f>
        <v>1</v>
      </c>
      <c r="Y8506" s="19">
        <f>IF(SUMPRODUCT(($F$2:$F8506=F8506)*1)&gt;1,0,1)</f>
        <v>0</v>
      </c>
    </row>
    <row r="8507" spans="1:25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9" t="str">
        <f>VLOOKUP(Таблица1[[#This Row],[Region]],Таблица5[],2,FALSE)</f>
        <v>Kelly Williams</v>
      </c>
      <c r="W8507" s="19" t="str">
        <f>IFERROR(VLOOKUP(Таблица1[[#This Row],[Order ID]],Таблица4[],2,FALSE),"")</f>
        <v/>
      </c>
      <c r="X8507" s="19">
        <f>NOT(IFERROR(VLOOKUP(Таблица1[[#This Row],[Order ID]],Таблица4[],2,FALSE),0))*1</f>
        <v>1</v>
      </c>
      <c r="Y8507" s="19">
        <f>IF(SUMPRODUCT(($F$2:$F8507=F8507)*1)&gt;1,0,1)</f>
        <v>0</v>
      </c>
    </row>
    <row r="8508" spans="1:25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9" t="str">
        <f>VLOOKUP(Таблица1[[#This Row],[Region]],Таблица5[],2,FALSE)</f>
        <v>Kelly Williams</v>
      </c>
      <c r="W8508" s="19" t="str">
        <f>IFERROR(VLOOKUP(Таблица1[[#This Row],[Order ID]],Таблица4[],2,FALSE),"")</f>
        <v/>
      </c>
      <c r="X8508" s="19">
        <f>NOT(IFERROR(VLOOKUP(Таблица1[[#This Row],[Order ID]],Таблица4[],2,FALSE),0))*1</f>
        <v>1</v>
      </c>
      <c r="Y8508" s="19">
        <f>IF(SUMPRODUCT(($F$2:$F8508=F8508)*1)&gt;1,0,1)</f>
        <v>0</v>
      </c>
    </row>
    <row r="8509" spans="1:25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9" t="str">
        <f>VLOOKUP(Таблица1[[#This Row],[Region]],Таблица5[],2,FALSE)</f>
        <v>Kelly Williams</v>
      </c>
      <c r="W8509" s="19" t="str">
        <f>IFERROR(VLOOKUP(Таблица1[[#This Row],[Order ID]],Таблица4[],2,FALSE),"")</f>
        <v/>
      </c>
      <c r="X8509" s="19">
        <f>NOT(IFERROR(VLOOKUP(Таблица1[[#This Row],[Order ID]],Таблица4[],2,FALSE),0))*1</f>
        <v>1</v>
      </c>
      <c r="Y8509" s="19">
        <f>IF(SUMPRODUCT(($F$2:$F8509=F8509)*1)&gt;1,0,1)</f>
        <v>0</v>
      </c>
    </row>
    <row r="8510" spans="1:25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9" t="str">
        <f>VLOOKUP(Таблица1[[#This Row],[Region]],Таблица5[],2,FALSE)</f>
        <v>Kelly Williams</v>
      </c>
      <c r="W8510" s="19" t="str">
        <f>IFERROR(VLOOKUP(Таблица1[[#This Row],[Order ID]],Таблица4[],2,FALSE),"")</f>
        <v/>
      </c>
      <c r="X8510" s="19">
        <f>NOT(IFERROR(VLOOKUP(Таблица1[[#This Row],[Order ID]],Таблица4[],2,FALSE),0))*1</f>
        <v>1</v>
      </c>
      <c r="Y8510" s="19">
        <f>IF(SUMPRODUCT(($F$2:$F8510=F8510)*1)&gt;1,0,1)</f>
        <v>0</v>
      </c>
    </row>
    <row r="8511" spans="1:25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9" t="str">
        <f>VLOOKUP(Таблица1[[#This Row],[Region]],Таблица5[],2,FALSE)</f>
        <v>Kelly Williams</v>
      </c>
      <c r="W8511" s="19" t="str">
        <f>IFERROR(VLOOKUP(Таблица1[[#This Row],[Order ID]],Таблица4[],2,FALSE),"")</f>
        <v/>
      </c>
      <c r="X8511" s="19">
        <f>NOT(IFERROR(VLOOKUP(Таблица1[[#This Row],[Order ID]],Таблица4[],2,FALSE),0))*1</f>
        <v>1</v>
      </c>
      <c r="Y8511" s="19">
        <f>IF(SUMPRODUCT(($F$2:$F8511=F8511)*1)&gt;1,0,1)</f>
        <v>0</v>
      </c>
    </row>
    <row r="8512" spans="1:25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9" t="str">
        <f>VLOOKUP(Таблица1[[#This Row],[Region]],Таблица5[],2,FALSE)</f>
        <v>Kelly Williams</v>
      </c>
      <c r="W8512" s="19" t="str">
        <f>IFERROR(VLOOKUP(Таблица1[[#This Row],[Order ID]],Таблица4[],2,FALSE),"")</f>
        <v/>
      </c>
      <c r="X8512" s="19">
        <f>NOT(IFERROR(VLOOKUP(Таблица1[[#This Row],[Order ID]],Таблица4[],2,FALSE),0))*1</f>
        <v>1</v>
      </c>
      <c r="Y8512" s="19">
        <f>IF(SUMPRODUCT(($F$2:$F8512=F8512)*1)&gt;1,0,1)</f>
        <v>0</v>
      </c>
    </row>
    <row r="8513" spans="1:25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9" t="str">
        <f>VLOOKUP(Таблица1[[#This Row],[Region]],Таблица5[],2,FALSE)</f>
        <v>Chuck Magee</v>
      </c>
      <c r="W8513" s="19" t="str">
        <f>IFERROR(VLOOKUP(Таблица1[[#This Row],[Order ID]],Таблица4[],2,FALSE),"")</f>
        <v/>
      </c>
      <c r="X8513" s="19">
        <f>NOT(IFERROR(VLOOKUP(Таблица1[[#This Row],[Order ID]],Таблица4[],2,FALSE),0))*1</f>
        <v>1</v>
      </c>
      <c r="Y8513" s="19">
        <f>IF(SUMPRODUCT(($F$2:$F8513=F8513)*1)&gt;1,0,1)</f>
        <v>0</v>
      </c>
    </row>
    <row r="8514" spans="1:25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9" t="str">
        <f>VLOOKUP(Таблица1[[#This Row],[Region]],Таблица5[],2,FALSE)</f>
        <v>Kelly Williams</v>
      </c>
      <c r="W8514" s="19" t="str">
        <f>IFERROR(VLOOKUP(Таблица1[[#This Row],[Order ID]],Таблица4[],2,FALSE),"")</f>
        <v/>
      </c>
      <c r="X8514" s="19">
        <f>NOT(IFERROR(VLOOKUP(Таблица1[[#This Row],[Order ID]],Таблица4[],2,FALSE),0))*1</f>
        <v>1</v>
      </c>
      <c r="Y8514" s="19">
        <f>IF(SUMPRODUCT(($F$2:$F8514=F8514)*1)&gt;1,0,1)</f>
        <v>0</v>
      </c>
    </row>
    <row r="8515" spans="1:25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9" t="str">
        <f>VLOOKUP(Таблица1[[#This Row],[Region]],Таблица5[],2,FALSE)</f>
        <v>Cassandra Brandow</v>
      </c>
      <c r="W8515" s="19" t="str">
        <f>IFERROR(VLOOKUP(Таблица1[[#This Row],[Order ID]],Таблица4[],2,FALSE),"")</f>
        <v/>
      </c>
      <c r="X8515" s="19">
        <f>NOT(IFERROR(VLOOKUP(Таблица1[[#This Row],[Order ID]],Таблица4[],2,FALSE),0))*1</f>
        <v>1</v>
      </c>
      <c r="Y8515" s="19">
        <f>IF(SUMPRODUCT(($F$2:$F8515=F8515)*1)&gt;1,0,1)</f>
        <v>0</v>
      </c>
    </row>
    <row r="8516" spans="1:25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9" t="str">
        <f>VLOOKUP(Таблица1[[#This Row],[Region]],Таблица5[],2,FALSE)</f>
        <v>Cassandra Brandow</v>
      </c>
      <c r="W8516" s="19" t="str">
        <f>IFERROR(VLOOKUP(Таблица1[[#This Row],[Order ID]],Таблица4[],2,FALSE),"")</f>
        <v/>
      </c>
      <c r="X8516" s="19">
        <f>NOT(IFERROR(VLOOKUP(Таблица1[[#This Row],[Order ID]],Таблица4[],2,FALSE),0))*1</f>
        <v>1</v>
      </c>
      <c r="Y8516" s="19">
        <f>IF(SUMPRODUCT(($F$2:$F8516=F8516)*1)&gt;1,0,1)</f>
        <v>0</v>
      </c>
    </row>
    <row r="8517" spans="1:25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9" t="str">
        <f>VLOOKUP(Таблица1[[#This Row],[Region]],Таблица5[],2,FALSE)</f>
        <v>Cassandra Brandow</v>
      </c>
      <c r="W8517" s="19" t="str">
        <f>IFERROR(VLOOKUP(Таблица1[[#This Row],[Order ID]],Таблица4[],2,FALSE),"")</f>
        <v/>
      </c>
      <c r="X8517" s="19">
        <f>NOT(IFERROR(VLOOKUP(Таблица1[[#This Row],[Order ID]],Таблица4[],2,FALSE),0))*1</f>
        <v>1</v>
      </c>
      <c r="Y8517" s="19">
        <f>IF(SUMPRODUCT(($F$2:$F8517=F8517)*1)&gt;1,0,1)</f>
        <v>0</v>
      </c>
    </row>
    <row r="8518" spans="1:25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9" t="str">
        <f>VLOOKUP(Таблица1[[#This Row],[Region]],Таблица5[],2,FALSE)</f>
        <v>Chuck Magee</v>
      </c>
      <c r="W8518" s="19" t="str">
        <f>IFERROR(VLOOKUP(Таблица1[[#This Row],[Order ID]],Таблица4[],2,FALSE),"")</f>
        <v/>
      </c>
      <c r="X8518" s="19">
        <f>NOT(IFERROR(VLOOKUP(Таблица1[[#This Row],[Order ID]],Таблица4[],2,FALSE),0))*1</f>
        <v>1</v>
      </c>
      <c r="Y8518" s="19">
        <f>IF(SUMPRODUCT(($F$2:$F8518=F8518)*1)&gt;1,0,1)</f>
        <v>0</v>
      </c>
    </row>
    <row r="8519" spans="1:25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9" t="str">
        <f>VLOOKUP(Таблица1[[#This Row],[Region]],Таблица5[],2,FALSE)</f>
        <v>Kelly Williams</v>
      </c>
      <c r="W8519" s="19" t="str">
        <f>IFERROR(VLOOKUP(Таблица1[[#This Row],[Order ID]],Таблица4[],2,FALSE),"")</f>
        <v/>
      </c>
      <c r="X8519" s="19">
        <f>NOT(IFERROR(VLOOKUP(Таблица1[[#This Row],[Order ID]],Таблица4[],2,FALSE),0))*1</f>
        <v>1</v>
      </c>
      <c r="Y8519" s="19">
        <f>IF(SUMPRODUCT(($F$2:$F8519=F8519)*1)&gt;1,0,1)</f>
        <v>0</v>
      </c>
    </row>
    <row r="8520" spans="1:25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9" t="str">
        <f>VLOOKUP(Таблица1[[#This Row],[Region]],Таблица5[],2,FALSE)</f>
        <v>Chuck Magee</v>
      </c>
      <c r="W8520" s="19" t="str">
        <f>IFERROR(VLOOKUP(Таблица1[[#This Row],[Order ID]],Таблица4[],2,FALSE),"")</f>
        <v/>
      </c>
      <c r="X8520" s="19">
        <f>NOT(IFERROR(VLOOKUP(Таблица1[[#This Row],[Order ID]],Таблица4[],2,FALSE),0))*1</f>
        <v>1</v>
      </c>
      <c r="Y8520" s="19">
        <f>IF(SUMPRODUCT(($F$2:$F8520=F8520)*1)&gt;1,0,1)</f>
        <v>0</v>
      </c>
    </row>
    <row r="8521" spans="1:25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9" t="str">
        <f>VLOOKUP(Таблица1[[#This Row],[Region]],Таблица5[],2,FALSE)</f>
        <v>Chuck Magee</v>
      </c>
      <c r="W8521" s="19" t="str">
        <f>IFERROR(VLOOKUP(Таблица1[[#This Row],[Order ID]],Таблица4[],2,FALSE),"")</f>
        <v/>
      </c>
      <c r="X8521" s="19">
        <f>NOT(IFERROR(VLOOKUP(Таблица1[[#This Row],[Order ID]],Таблица4[],2,FALSE),0))*1</f>
        <v>1</v>
      </c>
      <c r="Y8521" s="19">
        <f>IF(SUMPRODUCT(($F$2:$F8521=F8521)*1)&gt;1,0,1)</f>
        <v>0</v>
      </c>
    </row>
    <row r="8522" spans="1:25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9" t="str">
        <f>VLOOKUP(Таблица1[[#This Row],[Region]],Таблица5[],2,FALSE)</f>
        <v>Chuck Magee</v>
      </c>
      <c r="W8522" s="19" t="str">
        <f>IFERROR(VLOOKUP(Таблица1[[#This Row],[Order ID]],Таблица4[],2,FALSE),"")</f>
        <v/>
      </c>
      <c r="X8522" s="19">
        <f>NOT(IFERROR(VLOOKUP(Таблица1[[#This Row],[Order ID]],Таблица4[],2,FALSE),0))*1</f>
        <v>1</v>
      </c>
      <c r="Y8522" s="19">
        <f>IF(SUMPRODUCT(($F$2:$F8522=F8522)*1)&gt;1,0,1)</f>
        <v>0</v>
      </c>
    </row>
    <row r="8523" spans="1:25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9" t="str">
        <f>VLOOKUP(Таблица1[[#This Row],[Region]],Таблица5[],2,FALSE)</f>
        <v>Chuck Magee</v>
      </c>
      <c r="W8523" s="19" t="str">
        <f>IFERROR(VLOOKUP(Таблица1[[#This Row],[Order ID]],Таблица4[],2,FALSE),"")</f>
        <v/>
      </c>
      <c r="X8523" s="19">
        <f>NOT(IFERROR(VLOOKUP(Таблица1[[#This Row],[Order ID]],Таблица4[],2,FALSE),0))*1</f>
        <v>1</v>
      </c>
      <c r="Y8523" s="19">
        <f>IF(SUMPRODUCT(($F$2:$F8523=F8523)*1)&gt;1,0,1)</f>
        <v>0</v>
      </c>
    </row>
    <row r="8524" spans="1:25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9" t="str">
        <f>VLOOKUP(Таблица1[[#This Row],[Region]],Таблица5[],2,FALSE)</f>
        <v>Kelly Williams</v>
      </c>
      <c r="W8524" s="19" t="str">
        <f>IFERROR(VLOOKUP(Таблица1[[#This Row],[Order ID]],Таблица4[],2,FALSE),"")</f>
        <v/>
      </c>
      <c r="X8524" s="19">
        <f>NOT(IFERROR(VLOOKUP(Таблица1[[#This Row],[Order ID]],Таблица4[],2,FALSE),0))*1</f>
        <v>1</v>
      </c>
      <c r="Y8524" s="19">
        <f>IF(SUMPRODUCT(($F$2:$F8524=F8524)*1)&gt;1,0,1)</f>
        <v>0</v>
      </c>
    </row>
    <row r="8525" spans="1:25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9" t="str">
        <f>VLOOKUP(Таблица1[[#This Row],[Region]],Таблица5[],2,FALSE)</f>
        <v>Anna Andreadi</v>
      </c>
      <c r="W8525" s="19" t="str">
        <f>IFERROR(VLOOKUP(Таблица1[[#This Row],[Order ID]],Таблица4[],2,FALSE),"")</f>
        <v/>
      </c>
      <c r="X8525" s="19">
        <f>NOT(IFERROR(VLOOKUP(Таблица1[[#This Row],[Order ID]],Таблица4[],2,FALSE),0))*1</f>
        <v>1</v>
      </c>
      <c r="Y8525" s="19">
        <f>IF(SUMPRODUCT(($F$2:$F8525=F8525)*1)&gt;1,0,1)</f>
        <v>0</v>
      </c>
    </row>
    <row r="8526" spans="1:25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9" t="str">
        <f>VLOOKUP(Таблица1[[#This Row],[Region]],Таблица5[],2,FALSE)</f>
        <v>Chuck Magee</v>
      </c>
      <c r="W8526" s="19" t="str">
        <f>IFERROR(VLOOKUP(Таблица1[[#This Row],[Order ID]],Таблица4[],2,FALSE),"")</f>
        <v/>
      </c>
      <c r="X8526" s="19">
        <f>NOT(IFERROR(VLOOKUP(Таблица1[[#This Row],[Order ID]],Таблица4[],2,FALSE),0))*1</f>
        <v>1</v>
      </c>
      <c r="Y8526" s="19">
        <f>IF(SUMPRODUCT(($F$2:$F8526=F8526)*1)&gt;1,0,1)</f>
        <v>0</v>
      </c>
    </row>
    <row r="8527" spans="1:25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9" t="str">
        <f>VLOOKUP(Таблица1[[#This Row],[Region]],Таблица5[],2,FALSE)</f>
        <v>Chuck Magee</v>
      </c>
      <c r="W8527" s="19" t="str">
        <f>IFERROR(VLOOKUP(Таблица1[[#This Row],[Order ID]],Таблица4[],2,FALSE),"")</f>
        <v/>
      </c>
      <c r="X8527" s="19">
        <f>NOT(IFERROR(VLOOKUP(Таблица1[[#This Row],[Order ID]],Таблица4[],2,FALSE),0))*1</f>
        <v>1</v>
      </c>
      <c r="Y8527" s="19">
        <f>IF(SUMPRODUCT(($F$2:$F8527=F8527)*1)&gt;1,0,1)</f>
        <v>0</v>
      </c>
    </row>
    <row r="8528" spans="1:25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9" t="str">
        <f>VLOOKUP(Таблица1[[#This Row],[Region]],Таблица5[],2,FALSE)</f>
        <v>Chuck Magee</v>
      </c>
      <c r="W8528" s="19" t="str">
        <f>IFERROR(VLOOKUP(Таблица1[[#This Row],[Order ID]],Таблица4[],2,FALSE),"")</f>
        <v/>
      </c>
      <c r="X8528" s="19">
        <f>NOT(IFERROR(VLOOKUP(Таблица1[[#This Row],[Order ID]],Таблица4[],2,FALSE),0))*1</f>
        <v>1</v>
      </c>
      <c r="Y8528" s="19">
        <f>IF(SUMPRODUCT(($F$2:$F8528=F8528)*1)&gt;1,0,1)</f>
        <v>0</v>
      </c>
    </row>
    <row r="8529" spans="1:25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9" t="str">
        <f>VLOOKUP(Таблица1[[#This Row],[Region]],Таблица5[],2,FALSE)</f>
        <v>Chuck Magee</v>
      </c>
      <c r="W8529" s="19" t="str">
        <f>IFERROR(VLOOKUP(Таблица1[[#This Row],[Order ID]],Таблица4[],2,FALSE),"")</f>
        <v/>
      </c>
      <c r="X8529" s="19">
        <f>NOT(IFERROR(VLOOKUP(Таблица1[[#This Row],[Order ID]],Таблица4[],2,FALSE),0))*1</f>
        <v>1</v>
      </c>
      <c r="Y8529" s="19">
        <f>IF(SUMPRODUCT(($F$2:$F8529=F8529)*1)&gt;1,0,1)</f>
        <v>0</v>
      </c>
    </row>
    <row r="8530" spans="1:25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9" t="str">
        <f>VLOOKUP(Таблица1[[#This Row],[Region]],Таблица5[],2,FALSE)</f>
        <v>Chuck Magee</v>
      </c>
      <c r="W8530" s="19" t="str">
        <f>IFERROR(VLOOKUP(Таблица1[[#This Row],[Order ID]],Таблица4[],2,FALSE),"")</f>
        <v/>
      </c>
      <c r="X8530" s="19">
        <f>NOT(IFERROR(VLOOKUP(Таблица1[[#This Row],[Order ID]],Таблица4[],2,FALSE),0))*1</f>
        <v>1</v>
      </c>
      <c r="Y8530" s="19">
        <f>IF(SUMPRODUCT(($F$2:$F8530=F8530)*1)&gt;1,0,1)</f>
        <v>0</v>
      </c>
    </row>
    <row r="8531" spans="1:25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9" t="str">
        <f>VLOOKUP(Таблица1[[#This Row],[Region]],Таблица5[],2,FALSE)</f>
        <v>Anna Andreadi</v>
      </c>
      <c r="W8531" s="19" t="str">
        <f>IFERROR(VLOOKUP(Таблица1[[#This Row],[Order ID]],Таблица4[],2,FALSE),"")</f>
        <v/>
      </c>
      <c r="X8531" s="19">
        <f>NOT(IFERROR(VLOOKUP(Таблица1[[#This Row],[Order ID]],Таблица4[],2,FALSE),0))*1</f>
        <v>1</v>
      </c>
      <c r="Y8531" s="19">
        <f>IF(SUMPRODUCT(($F$2:$F8531=F8531)*1)&gt;1,0,1)</f>
        <v>0</v>
      </c>
    </row>
    <row r="8532" spans="1:25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9" t="str">
        <f>VLOOKUP(Таблица1[[#This Row],[Region]],Таблица5[],2,FALSE)</f>
        <v>Kelly Williams</v>
      </c>
      <c r="W8532" s="19" t="str">
        <f>IFERROR(VLOOKUP(Таблица1[[#This Row],[Order ID]],Таблица4[],2,FALSE),"")</f>
        <v/>
      </c>
      <c r="X8532" s="19">
        <f>NOT(IFERROR(VLOOKUP(Таблица1[[#This Row],[Order ID]],Таблица4[],2,FALSE),0))*1</f>
        <v>1</v>
      </c>
      <c r="Y8532" s="19">
        <f>IF(SUMPRODUCT(($F$2:$F8532=F8532)*1)&gt;1,0,1)</f>
        <v>0</v>
      </c>
    </row>
    <row r="8533" spans="1:25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9" t="str">
        <f>VLOOKUP(Таблица1[[#This Row],[Region]],Таблица5[],2,FALSE)</f>
        <v>Kelly Williams</v>
      </c>
      <c r="W8533" s="19" t="str">
        <f>IFERROR(VLOOKUP(Таблица1[[#This Row],[Order ID]],Таблица4[],2,FALSE),"")</f>
        <v/>
      </c>
      <c r="X8533" s="19">
        <f>NOT(IFERROR(VLOOKUP(Таблица1[[#This Row],[Order ID]],Таблица4[],2,FALSE),0))*1</f>
        <v>1</v>
      </c>
      <c r="Y8533" s="19">
        <f>IF(SUMPRODUCT(($F$2:$F8533=F8533)*1)&gt;1,0,1)</f>
        <v>0</v>
      </c>
    </row>
    <row r="8534" spans="1:25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9" t="str">
        <f>VLOOKUP(Таблица1[[#This Row],[Region]],Таблица5[],2,FALSE)</f>
        <v>Kelly Williams</v>
      </c>
      <c r="W8534" s="19" t="str">
        <f>IFERROR(VLOOKUP(Таблица1[[#This Row],[Order ID]],Таблица4[],2,FALSE),"")</f>
        <v/>
      </c>
      <c r="X8534" s="19">
        <f>NOT(IFERROR(VLOOKUP(Таблица1[[#This Row],[Order ID]],Таблица4[],2,FALSE),0))*1</f>
        <v>1</v>
      </c>
      <c r="Y8534" s="19">
        <f>IF(SUMPRODUCT(($F$2:$F8534=F8534)*1)&gt;1,0,1)</f>
        <v>0</v>
      </c>
    </row>
    <row r="8535" spans="1:25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9" t="str">
        <f>VLOOKUP(Таблица1[[#This Row],[Region]],Таблица5[],2,FALSE)</f>
        <v>Kelly Williams</v>
      </c>
      <c r="W8535" s="19" t="str">
        <f>IFERROR(VLOOKUP(Таблица1[[#This Row],[Order ID]],Таблица4[],2,FALSE),"")</f>
        <v/>
      </c>
      <c r="X8535" s="19">
        <f>NOT(IFERROR(VLOOKUP(Таблица1[[#This Row],[Order ID]],Таблица4[],2,FALSE),0))*1</f>
        <v>1</v>
      </c>
      <c r="Y8535" s="19">
        <f>IF(SUMPRODUCT(($F$2:$F8535=F8535)*1)&gt;1,0,1)</f>
        <v>0</v>
      </c>
    </row>
    <row r="8536" spans="1:25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9" t="str">
        <f>VLOOKUP(Таблица1[[#This Row],[Region]],Таблица5[],2,FALSE)</f>
        <v>Cassandra Brandow</v>
      </c>
      <c r="W8536" s="19" t="str">
        <f>IFERROR(VLOOKUP(Таблица1[[#This Row],[Order ID]],Таблица4[],2,FALSE),"")</f>
        <v/>
      </c>
      <c r="X8536" s="19">
        <f>NOT(IFERROR(VLOOKUP(Таблица1[[#This Row],[Order ID]],Таблица4[],2,FALSE),0))*1</f>
        <v>1</v>
      </c>
      <c r="Y8536" s="19">
        <f>IF(SUMPRODUCT(($F$2:$F8536=F8536)*1)&gt;1,0,1)</f>
        <v>0</v>
      </c>
    </row>
    <row r="8537" spans="1:25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9" t="str">
        <f>VLOOKUP(Таблица1[[#This Row],[Region]],Таблица5[],2,FALSE)</f>
        <v>Anna Andreadi</v>
      </c>
      <c r="W8537" s="19" t="str">
        <f>IFERROR(VLOOKUP(Таблица1[[#This Row],[Order ID]],Таблица4[],2,FALSE),"")</f>
        <v/>
      </c>
      <c r="X8537" s="19">
        <f>NOT(IFERROR(VLOOKUP(Таблица1[[#This Row],[Order ID]],Таблица4[],2,FALSE),0))*1</f>
        <v>1</v>
      </c>
      <c r="Y8537" s="19">
        <f>IF(SUMPRODUCT(($F$2:$F8537=F8537)*1)&gt;1,0,1)</f>
        <v>0</v>
      </c>
    </row>
    <row r="8538" spans="1:25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9" t="str">
        <f>VLOOKUP(Таблица1[[#This Row],[Region]],Таблица5[],2,FALSE)</f>
        <v>Chuck Magee</v>
      </c>
      <c r="W8538" s="19" t="str">
        <f>IFERROR(VLOOKUP(Таблица1[[#This Row],[Order ID]],Таблица4[],2,FALSE),"")</f>
        <v/>
      </c>
      <c r="X8538" s="19">
        <f>NOT(IFERROR(VLOOKUP(Таблица1[[#This Row],[Order ID]],Таблица4[],2,FALSE),0))*1</f>
        <v>1</v>
      </c>
      <c r="Y8538" s="19">
        <f>IF(SUMPRODUCT(($F$2:$F8538=F8538)*1)&gt;1,0,1)</f>
        <v>1</v>
      </c>
    </row>
    <row r="8539" spans="1:25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9" t="str">
        <f>VLOOKUP(Таблица1[[#This Row],[Region]],Таблица5[],2,FALSE)</f>
        <v>Chuck Magee</v>
      </c>
      <c r="W8539" s="19" t="str">
        <f>IFERROR(VLOOKUP(Таблица1[[#This Row],[Order ID]],Таблица4[],2,FALSE),"")</f>
        <v/>
      </c>
      <c r="X8539" s="19">
        <f>NOT(IFERROR(VLOOKUP(Таблица1[[#This Row],[Order ID]],Таблица4[],2,FALSE),0))*1</f>
        <v>1</v>
      </c>
      <c r="Y8539" s="19">
        <f>IF(SUMPRODUCT(($F$2:$F8539=F8539)*1)&gt;1,0,1)</f>
        <v>0</v>
      </c>
    </row>
    <row r="8540" spans="1:25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9" t="str">
        <f>VLOOKUP(Таблица1[[#This Row],[Region]],Таблица5[],2,FALSE)</f>
        <v>Chuck Magee</v>
      </c>
      <c r="W8540" s="19" t="str">
        <f>IFERROR(VLOOKUP(Таблица1[[#This Row],[Order ID]],Таблица4[],2,FALSE),"")</f>
        <v/>
      </c>
      <c r="X8540" s="19">
        <f>NOT(IFERROR(VLOOKUP(Таблица1[[#This Row],[Order ID]],Таблица4[],2,FALSE),0))*1</f>
        <v>1</v>
      </c>
      <c r="Y8540" s="19">
        <f>IF(SUMPRODUCT(($F$2:$F8540=F8540)*1)&gt;1,0,1)</f>
        <v>0</v>
      </c>
    </row>
    <row r="8541" spans="1:25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9" t="str">
        <f>VLOOKUP(Таблица1[[#This Row],[Region]],Таблица5[],2,FALSE)</f>
        <v>Anna Andreadi</v>
      </c>
      <c r="W8541" s="19" t="str">
        <f>IFERROR(VLOOKUP(Таблица1[[#This Row],[Order ID]],Таблица4[],2,FALSE),"")</f>
        <v/>
      </c>
      <c r="X8541" s="19">
        <f>NOT(IFERROR(VLOOKUP(Таблица1[[#This Row],[Order ID]],Таблица4[],2,FALSE),0))*1</f>
        <v>1</v>
      </c>
      <c r="Y8541" s="19">
        <f>IF(SUMPRODUCT(($F$2:$F8541=F8541)*1)&gt;1,0,1)</f>
        <v>0</v>
      </c>
    </row>
    <row r="8542" spans="1:25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9" t="str">
        <f>VLOOKUP(Таблица1[[#This Row],[Region]],Таблица5[],2,FALSE)</f>
        <v>Anna Andreadi</v>
      </c>
      <c r="W8542" s="19" t="str">
        <f>IFERROR(VLOOKUP(Таблица1[[#This Row],[Order ID]],Таблица4[],2,FALSE),"")</f>
        <v/>
      </c>
      <c r="X8542" s="19">
        <f>NOT(IFERROR(VLOOKUP(Таблица1[[#This Row],[Order ID]],Таблица4[],2,FALSE),0))*1</f>
        <v>1</v>
      </c>
      <c r="Y8542" s="19">
        <f>IF(SUMPRODUCT(($F$2:$F8542=F8542)*1)&gt;1,0,1)</f>
        <v>0</v>
      </c>
    </row>
    <row r="8543" spans="1:25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9" t="str">
        <f>VLOOKUP(Таблица1[[#This Row],[Region]],Таблица5[],2,FALSE)</f>
        <v>Chuck Magee</v>
      </c>
      <c r="W8543" s="19" t="str">
        <f>IFERROR(VLOOKUP(Таблица1[[#This Row],[Order ID]],Таблица4[],2,FALSE),"")</f>
        <v/>
      </c>
      <c r="X8543" s="19">
        <f>NOT(IFERROR(VLOOKUP(Таблица1[[#This Row],[Order ID]],Таблица4[],2,FALSE),0))*1</f>
        <v>1</v>
      </c>
      <c r="Y8543" s="19">
        <f>IF(SUMPRODUCT(($F$2:$F8543=F8543)*1)&gt;1,0,1)</f>
        <v>0</v>
      </c>
    </row>
    <row r="8544" spans="1:25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9" t="str">
        <f>VLOOKUP(Таблица1[[#This Row],[Region]],Таблица5[],2,FALSE)</f>
        <v>Chuck Magee</v>
      </c>
      <c r="W8544" s="19" t="str">
        <f>IFERROR(VLOOKUP(Таблица1[[#This Row],[Order ID]],Таблица4[],2,FALSE),"")</f>
        <v/>
      </c>
      <c r="X8544" s="19">
        <f>NOT(IFERROR(VLOOKUP(Таблица1[[#This Row],[Order ID]],Таблица4[],2,FALSE),0))*1</f>
        <v>1</v>
      </c>
      <c r="Y8544" s="19">
        <f>IF(SUMPRODUCT(($F$2:$F8544=F8544)*1)&gt;1,0,1)</f>
        <v>0</v>
      </c>
    </row>
    <row r="8545" spans="1:25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9" t="str">
        <f>VLOOKUP(Таблица1[[#This Row],[Region]],Таблица5[],2,FALSE)</f>
        <v>Chuck Magee</v>
      </c>
      <c r="W8545" s="19" t="str">
        <f>IFERROR(VLOOKUP(Таблица1[[#This Row],[Order ID]],Таблица4[],2,FALSE),"")</f>
        <v/>
      </c>
      <c r="X8545" s="19">
        <f>NOT(IFERROR(VLOOKUP(Таблица1[[#This Row],[Order ID]],Таблица4[],2,FALSE),0))*1</f>
        <v>1</v>
      </c>
      <c r="Y8545" s="19">
        <f>IF(SUMPRODUCT(($F$2:$F8545=F8545)*1)&gt;1,0,1)</f>
        <v>0</v>
      </c>
    </row>
    <row r="8546" spans="1:25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9" t="str">
        <f>VLOOKUP(Таблица1[[#This Row],[Region]],Таблица5[],2,FALSE)</f>
        <v>Cassandra Brandow</v>
      </c>
      <c r="W8546" s="19" t="str">
        <f>IFERROR(VLOOKUP(Таблица1[[#This Row],[Order ID]],Таблица4[],2,FALSE),"")</f>
        <v/>
      </c>
      <c r="X8546" s="19">
        <f>NOT(IFERROR(VLOOKUP(Таблица1[[#This Row],[Order ID]],Таблица4[],2,FALSE),0))*1</f>
        <v>1</v>
      </c>
      <c r="Y8546" s="19">
        <f>IF(SUMPRODUCT(($F$2:$F8546=F8546)*1)&gt;1,0,1)</f>
        <v>0</v>
      </c>
    </row>
    <row r="8547" spans="1:25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9" t="str">
        <f>VLOOKUP(Таблица1[[#This Row],[Region]],Таблица5[],2,FALSE)</f>
        <v>Cassandra Brandow</v>
      </c>
      <c r="W8547" s="19" t="str">
        <f>IFERROR(VLOOKUP(Таблица1[[#This Row],[Order ID]],Таблица4[],2,FALSE),"")</f>
        <v/>
      </c>
      <c r="X8547" s="19">
        <f>NOT(IFERROR(VLOOKUP(Таблица1[[#This Row],[Order ID]],Таблица4[],2,FALSE),0))*1</f>
        <v>1</v>
      </c>
      <c r="Y8547" s="19">
        <f>IF(SUMPRODUCT(($F$2:$F8547=F8547)*1)&gt;1,0,1)</f>
        <v>0</v>
      </c>
    </row>
    <row r="8548" spans="1:25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9" t="str">
        <f>VLOOKUP(Таблица1[[#This Row],[Region]],Таблица5[],2,FALSE)</f>
        <v>Cassandra Brandow</v>
      </c>
      <c r="W8548" s="19" t="str">
        <f>IFERROR(VLOOKUP(Таблица1[[#This Row],[Order ID]],Таблица4[],2,FALSE),"")</f>
        <v/>
      </c>
      <c r="X8548" s="19">
        <f>NOT(IFERROR(VLOOKUP(Таблица1[[#This Row],[Order ID]],Таблица4[],2,FALSE),0))*1</f>
        <v>1</v>
      </c>
      <c r="Y8548" s="19">
        <f>IF(SUMPRODUCT(($F$2:$F8548=F8548)*1)&gt;1,0,1)</f>
        <v>0</v>
      </c>
    </row>
    <row r="8549" spans="1:25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9" t="str">
        <f>VLOOKUP(Таблица1[[#This Row],[Region]],Таблица5[],2,FALSE)</f>
        <v>Anna Andreadi</v>
      </c>
      <c r="W8549" s="19" t="str">
        <f>IFERROR(VLOOKUP(Таблица1[[#This Row],[Order ID]],Таблица4[],2,FALSE),"")</f>
        <v/>
      </c>
      <c r="X8549" s="19">
        <f>NOT(IFERROR(VLOOKUP(Таблица1[[#This Row],[Order ID]],Таблица4[],2,FALSE),0))*1</f>
        <v>1</v>
      </c>
      <c r="Y8549" s="19">
        <f>IF(SUMPRODUCT(($F$2:$F8549=F8549)*1)&gt;1,0,1)</f>
        <v>0</v>
      </c>
    </row>
    <row r="8550" spans="1:25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9" t="str">
        <f>VLOOKUP(Таблица1[[#This Row],[Region]],Таблица5[],2,FALSE)</f>
        <v>Anna Andreadi</v>
      </c>
      <c r="W8550" s="19" t="str">
        <f>IFERROR(VLOOKUP(Таблица1[[#This Row],[Order ID]],Таблица4[],2,FALSE),"")</f>
        <v/>
      </c>
      <c r="X8550" s="19">
        <f>NOT(IFERROR(VLOOKUP(Таблица1[[#This Row],[Order ID]],Таблица4[],2,FALSE),0))*1</f>
        <v>1</v>
      </c>
      <c r="Y8550" s="19">
        <f>IF(SUMPRODUCT(($F$2:$F8550=F8550)*1)&gt;1,0,1)</f>
        <v>0</v>
      </c>
    </row>
    <row r="8551" spans="1:25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9" t="str">
        <f>VLOOKUP(Таблица1[[#This Row],[Region]],Таблица5[],2,FALSE)</f>
        <v>Anna Andreadi</v>
      </c>
      <c r="W8551" s="19" t="str">
        <f>IFERROR(VLOOKUP(Таблица1[[#This Row],[Order ID]],Таблица4[],2,FALSE),"")</f>
        <v/>
      </c>
      <c r="X8551" s="19">
        <f>NOT(IFERROR(VLOOKUP(Таблица1[[#This Row],[Order ID]],Таблица4[],2,FALSE),0))*1</f>
        <v>1</v>
      </c>
      <c r="Y8551" s="19">
        <f>IF(SUMPRODUCT(($F$2:$F8551=F8551)*1)&gt;1,0,1)</f>
        <v>0</v>
      </c>
    </row>
    <row r="8552" spans="1:25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9" t="str">
        <f>VLOOKUP(Таблица1[[#This Row],[Region]],Таблица5[],2,FALSE)</f>
        <v>Kelly Williams</v>
      </c>
      <c r="W8552" s="19" t="str">
        <f>IFERROR(VLOOKUP(Таблица1[[#This Row],[Order ID]],Таблица4[],2,FALSE),"")</f>
        <v/>
      </c>
      <c r="X8552" s="19">
        <f>NOT(IFERROR(VLOOKUP(Таблица1[[#This Row],[Order ID]],Таблица4[],2,FALSE),0))*1</f>
        <v>1</v>
      </c>
      <c r="Y8552" s="19">
        <f>IF(SUMPRODUCT(($F$2:$F8552=F8552)*1)&gt;1,0,1)</f>
        <v>0</v>
      </c>
    </row>
    <row r="8553" spans="1:25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9" t="str">
        <f>VLOOKUP(Таблица1[[#This Row],[Region]],Таблица5[],2,FALSE)</f>
        <v>Kelly Williams</v>
      </c>
      <c r="W8553" s="19" t="str">
        <f>IFERROR(VLOOKUP(Таблица1[[#This Row],[Order ID]],Таблица4[],2,FALSE),"")</f>
        <v/>
      </c>
      <c r="X8553" s="19">
        <f>NOT(IFERROR(VLOOKUP(Таблица1[[#This Row],[Order ID]],Таблица4[],2,FALSE),0))*1</f>
        <v>1</v>
      </c>
      <c r="Y8553" s="19">
        <f>IF(SUMPRODUCT(($F$2:$F8553=F8553)*1)&gt;1,0,1)</f>
        <v>0</v>
      </c>
    </row>
    <row r="8554" spans="1:25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9" t="str">
        <f>VLOOKUP(Таблица1[[#This Row],[Region]],Таблица5[],2,FALSE)</f>
        <v>Kelly Williams</v>
      </c>
      <c r="W8554" s="19" t="str">
        <f>IFERROR(VLOOKUP(Таблица1[[#This Row],[Order ID]],Таблица4[],2,FALSE),"")</f>
        <v/>
      </c>
      <c r="X8554" s="19">
        <f>NOT(IFERROR(VLOOKUP(Таблица1[[#This Row],[Order ID]],Таблица4[],2,FALSE),0))*1</f>
        <v>1</v>
      </c>
      <c r="Y8554" s="19">
        <f>IF(SUMPRODUCT(($F$2:$F8554=F8554)*1)&gt;1,0,1)</f>
        <v>0</v>
      </c>
    </row>
    <row r="8555" spans="1:25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9" t="str">
        <f>VLOOKUP(Таблица1[[#This Row],[Region]],Таблица5[],2,FALSE)</f>
        <v>Cassandra Brandow</v>
      </c>
      <c r="W8555" s="19" t="str">
        <f>IFERROR(VLOOKUP(Таблица1[[#This Row],[Order ID]],Таблица4[],2,FALSE),"")</f>
        <v/>
      </c>
      <c r="X8555" s="19">
        <f>NOT(IFERROR(VLOOKUP(Таблица1[[#This Row],[Order ID]],Таблица4[],2,FALSE),0))*1</f>
        <v>1</v>
      </c>
      <c r="Y8555" s="19">
        <f>IF(SUMPRODUCT(($F$2:$F8555=F8555)*1)&gt;1,0,1)</f>
        <v>0</v>
      </c>
    </row>
    <row r="8556" spans="1:25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9" t="str">
        <f>VLOOKUP(Таблица1[[#This Row],[Region]],Таблица5[],2,FALSE)</f>
        <v>Cassandra Brandow</v>
      </c>
      <c r="W8556" s="19" t="str">
        <f>IFERROR(VLOOKUP(Таблица1[[#This Row],[Order ID]],Таблица4[],2,FALSE),"")</f>
        <v/>
      </c>
      <c r="X8556" s="19">
        <f>NOT(IFERROR(VLOOKUP(Таблица1[[#This Row],[Order ID]],Таблица4[],2,FALSE),0))*1</f>
        <v>1</v>
      </c>
      <c r="Y8556" s="19">
        <f>IF(SUMPRODUCT(($F$2:$F8556=F8556)*1)&gt;1,0,1)</f>
        <v>0</v>
      </c>
    </row>
    <row r="8557" spans="1:25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9" t="str">
        <f>VLOOKUP(Таблица1[[#This Row],[Region]],Таблица5[],2,FALSE)</f>
        <v>Cassandra Brandow</v>
      </c>
      <c r="W8557" s="19" t="str">
        <f>IFERROR(VLOOKUP(Таблица1[[#This Row],[Order ID]],Таблица4[],2,FALSE),"")</f>
        <v/>
      </c>
      <c r="X8557" s="19">
        <f>NOT(IFERROR(VLOOKUP(Таблица1[[#This Row],[Order ID]],Таблица4[],2,FALSE),0))*1</f>
        <v>1</v>
      </c>
      <c r="Y8557" s="19">
        <f>IF(SUMPRODUCT(($F$2:$F8557=F8557)*1)&gt;1,0,1)</f>
        <v>0</v>
      </c>
    </row>
    <row r="8558" spans="1:25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9" t="str">
        <f>VLOOKUP(Таблица1[[#This Row],[Region]],Таблица5[],2,FALSE)</f>
        <v>Cassandra Brandow</v>
      </c>
      <c r="W8558" s="19" t="str">
        <f>IFERROR(VLOOKUP(Таблица1[[#This Row],[Order ID]],Таблица4[],2,FALSE),"")</f>
        <v/>
      </c>
      <c r="X8558" s="19">
        <f>NOT(IFERROR(VLOOKUP(Таблица1[[#This Row],[Order ID]],Таблица4[],2,FALSE),0))*1</f>
        <v>1</v>
      </c>
      <c r="Y8558" s="19">
        <f>IF(SUMPRODUCT(($F$2:$F8558=F8558)*1)&gt;1,0,1)</f>
        <v>0</v>
      </c>
    </row>
    <row r="8559" spans="1:25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9" t="str">
        <f>VLOOKUP(Таблица1[[#This Row],[Region]],Таблица5[],2,FALSE)</f>
        <v>Kelly Williams</v>
      </c>
      <c r="W8559" s="19" t="str">
        <f>IFERROR(VLOOKUP(Таблица1[[#This Row],[Order ID]],Таблица4[],2,FALSE),"")</f>
        <v/>
      </c>
      <c r="X8559" s="19">
        <f>NOT(IFERROR(VLOOKUP(Таблица1[[#This Row],[Order ID]],Таблица4[],2,FALSE),0))*1</f>
        <v>1</v>
      </c>
      <c r="Y8559" s="19">
        <f>IF(SUMPRODUCT(($F$2:$F8559=F8559)*1)&gt;1,0,1)</f>
        <v>0</v>
      </c>
    </row>
    <row r="8560" spans="1:25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9" t="str">
        <f>VLOOKUP(Таблица1[[#This Row],[Region]],Таблица5[],2,FALSE)</f>
        <v>Kelly Williams</v>
      </c>
      <c r="W8560" s="19" t="str">
        <f>IFERROR(VLOOKUP(Таблица1[[#This Row],[Order ID]],Таблица4[],2,FALSE),"")</f>
        <v/>
      </c>
      <c r="X8560" s="19">
        <f>NOT(IFERROR(VLOOKUP(Таблица1[[#This Row],[Order ID]],Таблица4[],2,FALSE),0))*1</f>
        <v>1</v>
      </c>
      <c r="Y8560" s="19">
        <f>IF(SUMPRODUCT(($F$2:$F8560=F8560)*1)&gt;1,0,1)</f>
        <v>0</v>
      </c>
    </row>
    <row r="8561" spans="1:25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9" t="str">
        <f>VLOOKUP(Таблица1[[#This Row],[Region]],Таблица5[],2,FALSE)</f>
        <v>Kelly Williams</v>
      </c>
      <c r="W8561" s="19" t="str">
        <f>IFERROR(VLOOKUP(Таблица1[[#This Row],[Order ID]],Таблица4[],2,FALSE),"")</f>
        <v/>
      </c>
      <c r="X8561" s="19">
        <f>NOT(IFERROR(VLOOKUP(Таблица1[[#This Row],[Order ID]],Таблица4[],2,FALSE),0))*1</f>
        <v>1</v>
      </c>
      <c r="Y8561" s="19">
        <f>IF(SUMPRODUCT(($F$2:$F8561=F8561)*1)&gt;1,0,1)</f>
        <v>0</v>
      </c>
    </row>
    <row r="8562" spans="1:25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9" t="str">
        <f>VLOOKUP(Таблица1[[#This Row],[Region]],Таблица5[],2,FALSE)</f>
        <v>Kelly Williams</v>
      </c>
      <c r="W8562" s="19" t="str">
        <f>IFERROR(VLOOKUP(Таблица1[[#This Row],[Order ID]],Таблица4[],2,FALSE),"")</f>
        <v/>
      </c>
      <c r="X8562" s="19">
        <f>NOT(IFERROR(VLOOKUP(Таблица1[[#This Row],[Order ID]],Таблица4[],2,FALSE),0))*1</f>
        <v>1</v>
      </c>
      <c r="Y8562" s="19">
        <f>IF(SUMPRODUCT(($F$2:$F8562=F8562)*1)&gt;1,0,1)</f>
        <v>0</v>
      </c>
    </row>
    <row r="8563" spans="1:25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9" t="str">
        <f>VLOOKUP(Таблица1[[#This Row],[Region]],Таблица5[],2,FALSE)</f>
        <v>Kelly Williams</v>
      </c>
      <c r="W8563" s="19" t="str">
        <f>IFERROR(VLOOKUP(Таблица1[[#This Row],[Order ID]],Таблица4[],2,FALSE),"")</f>
        <v/>
      </c>
      <c r="X8563" s="19">
        <f>NOT(IFERROR(VLOOKUP(Таблица1[[#This Row],[Order ID]],Таблица4[],2,FALSE),0))*1</f>
        <v>1</v>
      </c>
      <c r="Y8563" s="19">
        <f>IF(SUMPRODUCT(($F$2:$F8563=F8563)*1)&gt;1,0,1)</f>
        <v>0</v>
      </c>
    </row>
    <row r="8564" spans="1:25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9" t="str">
        <f>VLOOKUP(Таблица1[[#This Row],[Region]],Таблица5[],2,FALSE)</f>
        <v>Kelly Williams</v>
      </c>
      <c r="W8564" s="19" t="str">
        <f>IFERROR(VLOOKUP(Таблица1[[#This Row],[Order ID]],Таблица4[],2,FALSE),"")</f>
        <v/>
      </c>
      <c r="X8564" s="19">
        <f>NOT(IFERROR(VLOOKUP(Таблица1[[#This Row],[Order ID]],Таблица4[],2,FALSE),0))*1</f>
        <v>1</v>
      </c>
      <c r="Y8564" s="19">
        <f>IF(SUMPRODUCT(($F$2:$F8564=F8564)*1)&gt;1,0,1)</f>
        <v>0</v>
      </c>
    </row>
    <row r="8565" spans="1:25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9" t="str">
        <f>VLOOKUP(Таблица1[[#This Row],[Region]],Таблица5[],2,FALSE)</f>
        <v>Cassandra Brandow</v>
      </c>
      <c r="W8565" s="19" t="str">
        <f>IFERROR(VLOOKUP(Таблица1[[#This Row],[Order ID]],Таблица4[],2,FALSE),"")</f>
        <v/>
      </c>
      <c r="X8565" s="19">
        <f>NOT(IFERROR(VLOOKUP(Таблица1[[#This Row],[Order ID]],Таблица4[],2,FALSE),0))*1</f>
        <v>1</v>
      </c>
      <c r="Y8565" s="19">
        <f>IF(SUMPRODUCT(($F$2:$F8565=F8565)*1)&gt;1,0,1)</f>
        <v>0</v>
      </c>
    </row>
    <row r="8566" spans="1:25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9" t="str">
        <f>VLOOKUP(Таблица1[[#This Row],[Region]],Таблица5[],2,FALSE)</f>
        <v>Cassandra Brandow</v>
      </c>
      <c r="W8566" s="19" t="str">
        <f>IFERROR(VLOOKUP(Таблица1[[#This Row],[Order ID]],Таблица4[],2,FALSE),"")</f>
        <v/>
      </c>
      <c r="X8566" s="19">
        <f>NOT(IFERROR(VLOOKUP(Таблица1[[#This Row],[Order ID]],Таблица4[],2,FALSE),0))*1</f>
        <v>1</v>
      </c>
      <c r="Y8566" s="19">
        <f>IF(SUMPRODUCT(($F$2:$F8566=F8566)*1)&gt;1,0,1)</f>
        <v>0</v>
      </c>
    </row>
    <row r="8567" spans="1:25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9" t="str">
        <f>VLOOKUP(Таблица1[[#This Row],[Region]],Таблица5[],2,FALSE)</f>
        <v>Kelly Williams</v>
      </c>
      <c r="W8567" s="19" t="str">
        <f>IFERROR(VLOOKUP(Таблица1[[#This Row],[Order ID]],Таблица4[],2,FALSE),"")</f>
        <v/>
      </c>
      <c r="X8567" s="19">
        <f>NOT(IFERROR(VLOOKUP(Таблица1[[#This Row],[Order ID]],Таблица4[],2,FALSE),0))*1</f>
        <v>1</v>
      </c>
      <c r="Y8567" s="19">
        <f>IF(SUMPRODUCT(($F$2:$F8567=F8567)*1)&gt;1,0,1)</f>
        <v>0</v>
      </c>
    </row>
    <row r="8568" spans="1:25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9" t="str">
        <f>VLOOKUP(Таблица1[[#This Row],[Region]],Таблица5[],2,FALSE)</f>
        <v>Kelly Williams</v>
      </c>
      <c r="W8568" s="19" t="str">
        <f>IFERROR(VLOOKUP(Таблица1[[#This Row],[Order ID]],Таблица4[],2,FALSE),"")</f>
        <v/>
      </c>
      <c r="X8568" s="19">
        <f>NOT(IFERROR(VLOOKUP(Таблица1[[#This Row],[Order ID]],Таблица4[],2,FALSE),0))*1</f>
        <v>1</v>
      </c>
      <c r="Y8568" s="19">
        <f>IF(SUMPRODUCT(($F$2:$F8568=F8568)*1)&gt;1,0,1)</f>
        <v>0</v>
      </c>
    </row>
    <row r="8569" spans="1:25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9" t="str">
        <f>VLOOKUP(Таблица1[[#This Row],[Region]],Таблица5[],2,FALSE)</f>
        <v>Chuck Magee</v>
      </c>
      <c r="W8569" s="19" t="str">
        <f>IFERROR(VLOOKUP(Таблица1[[#This Row],[Order ID]],Таблица4[],2,FALSE),"")</f>
        <v/>
      </c>
      <c r="X8569" s="19">
        <f>NOT(IFERROR(VLOOKUP(Таблица1[[#This Row],[Order ID]],Таблица4[],2,FALSE),0))*1</f>
        <v>1</v>
      </c>
      <c r="Y8569" s="19">
        <f>IF(SUMPRODUCT(($F$2:$F8569=F8569)*1)&gt;1,0,1)</f>
        <v>0</v>
      </c>
    </row>
    <row r="8570" spans="1:25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9" t="str">
        <f>VLOOKUP(Таблица1[[#This Row],[Region]],Таблица5[],2,FALSE)</f>
        <v>Chuck Magee</v>
      </c>
      <c r="W8570" s="19" t="str">
        <f>IFERROR(VLOOKUP(Таблица1[[#This Row],[Order ID]],Таблица4[],2,FALSE),"")</f>
        <v/>
      </c>
      <c r="X8570" s="19">
        <f>NOT(IFERROR(VLOOKUP(Таблица1[[#This Row],[Order ID]],Таблица4[],2,FALSE),0))*1</f>
        <v>1</v>
      </c>
      <c r="Y8570" s="19">
        <f>IF(SUMPRODUCT(($F$2:$F8570=F8570)*1)&gt;1,0,1)</f>
        <v>0</v>
      </c>
    </row>
    <row r="8571" spans="1:25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9" t="str">
        <f>VLOOKUP(Таблица1[[#This Row],[Region]],Таблица5[],2,FALSE)</f>
        <v>Chuck Magee</v>
      </c>
      <c r="W8571" s="19" t="str">
        <f>IFERROR(VLOOKUP(Таблица1[[#This Row],[Order ID]],Таблица4[],2,FALSE),"")</f>
        <v/>
      </c>
      <c r="X8571" s="19">
        <f>NOT(IFERROR(VLOOKUP(Таблица1[[#This Row],[Order ID]],Таблица4[],2,FALSE),0))*1</f>
        <v>1</v>
      </c>
      <c r="Y8571" s="19">
        <f>IF(SUMPRODUCT(($F$2:$F8571=F8571)*1)&gt;1,0,1)</f>
        <v>0</v>
      </c>
    </row>
    <row r="8572" spans="1:25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9" t="str">
        <f>VLOOKUP(Таблица1[[#This Row],[Region]],Таблица5[],2,FALSE)</f>
        <v>Chuck Magee</v>
      </c>
      <c r="W8572" s="19" t="str">
        <f>IFERROR(VLOOKUP(Таблица1[[#This Row],[Order ID]],Таблица4[],2,FALSE),"")</f>
        <v/>
      </c>
      <c r="X8572" s="19">
        <f>NOT(IFERROR(VLOOKUP(Таблица1[[#This Row],[Order ID]],Таблица4[],2,FALSE),0))*1</f>
        <v>1</v>
      </c>
      <c r="Y8572" s="19">
        <f>IF(SUMPRODUCT(($F$2:$F8572=F8572)*1)&gt;1,0,1)</f>
        <v>0</v>
      </c>
    </row>
    <row r="8573" spans="1:25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9" t="str">
        <f>VLOOKUP(Таблица1[[#This Row],[Region]],Таблица5[],2,FALSE)</f>
        <v>Kelly Williams</v>
      </c>
      <c r="W8573" s="19" t="str">
        <f>IFERROR(VLOOKUP(Таблица1[[#This Row],[Order ID]],Таблица4[],2,FALSE),"")</f>
        <v/>
      </c>
      <c r="X8573" s="19">
        <f>NOT(IFERROR(VLOOKUP(Таблица1[[#This Row],[Order ID]],Таблица4[],2,FALSE),0))*1</f>
        <v>1</v>
      </c>
      <c r="Y8573" s="19">
        <f>IF(SUMPRODUCT(($F$2:$F8573=F8573)*1)&gt;1,0,1)</f>
        <v>0</v>
      </c>
    </row>
    <row r="8574" spans="1:25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9" t="str">
        <f>VLOOKUP(Таблица1[[#This Row],[Region]],Таблица5[],2,FALSE)</f>
        <v>Kelly Williams</v>
      </c>
      <c r="W8574" s="19" t="str">
        <f>IFERROR(VLOOKUP(Таблица1[[#This Row],[Order ID]],Таблица4[],2,FALSE),"")</f>
        <v/>
      </c>
      <c r="X8574" s="19">
        <f>NOT(IFERROR(VLOOKUP(Таблица1[[#This Row],[Order ID]],Таблица4[],2,FALSE),0))*1</f>
        <v>1</v>
      </c>
      <c r="Y8574" s="19">
        <f>IF(SUMPRODUCT(($F$2:$F8574=F8574)*1)&gt;1,0,1)</f>
        <v>0</v>
      </c>
    </row>
    <row r="8575" spans="1:25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9" t="str">
        <f>VLOOKUP(Таблица1[[#This Row],[Region]],Таблица5[],2,FALSE)</f>
        <v>Chuck Magee</v>
      </c>
      <c r="W8575" s="19" t="str">
        <f>IFERROR(VLOOKUP(Таблица1[[#This Row],[Order ID]],Таблица4[],2,FALSE),"")</f>
        <v/>
      </c>
      <c r="X8575" s="19">
        <f>NOT(IFERROR(VLOOKUP(Таблица1[[#This Row],[Order ID]],Таблица4[],2,FALSE),0))*1</f>
        <v>1</v>
      </c>
      <c r="Y8575" s="19">
        <f>IF(SUMPRODUCT(($F$2:$F8575=F8575)*1)&gt;1,0,1)</f>
        <v>0</v>
      </c>
    </row>
    <row r="8576" spans="1:25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9" t="str">
        <f>VLOOKUP(Таблица1[[#This Row],[Region]],Таблица5[],2,FALSE)</f>
        <v>Anna Andreadi</v>
      </c>
      <c r="W8576" s="19" t="str">
        <f>IFERROR(VLOOKUP(Таблица1[[#This Row],[Order ID]],Таблица4[],2,FALSE),"")</f>
        <v/>
      </c>
      <c r="X8576" s="19">
        <f>NOT(IFERROR(VLOOKUP(Таблица1[[#This Row],[Order ID]],Таблица4[],2,FALSE),0))*1</f>
        <v>1</v>
      </c>
      <c r="Y8576" s="19">
        <f>IF(SUMPRODUCT(($F$2:$F8576=F8576)*1)&gt;1,0,1)</f>
        <v>0</v>
      </c>
    </row>
    <row r="8577" spans="1:25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9" t="str">
        <f>VLOOKUP(Таблица1[[#This Row],[Region]],Таблица5[],2,FALSE)</f>
        <v>Cassandra Brandow</v>
      </c>
      <c r="W8577" s="19">
        <f>IFERROR(VLOOKUP(Таблица1[[#This Row],[Order ID]],Таблица4[],2,FALSE),"")</f>
        <v>1</v>
      </c>
      <c r="X8577" s="19">
        <f>NOT(IFERROR(VLOOKUP(Таблица1[[#This Row],[Order ID]],Таблица4[],2,FALSE),0))*1</f>
        <v>0</v>
      </c>
      <c r="Y8577" s="19">
        <f>IF(SUMPRODUCT(($F$2:$F8577=F8577)*1)&gt;1,0,1)</f>
        <v>0</v>
      </c>
    </row>
    <row r="8578" spans="1:25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9" t="str">
        <f>VLOOKUP(Таблица1[[#This Row],[Region]],Таблица5[],2,FALSE)</f>
        <v>Chuck Magee</v>
      </c>
      <c r="W8578" s="19" t="str">
        <f>IFERROR(VLOOKUP(Таблица1[[#This Row],[Order ID]],Таблица4[],2,FALSE),"")</f>
        <v/>
      </c>
      <c r="X8578" s="19">
        <f>NOT(IFERROR(VLOOKUP(Таблица1[[#This Row],[Order ID]],Таблица4[],2,FALSE),0))*1</f>
        <v>1</v>
      </c>
      <c r="Y8578" s="19">
        <f>IF(SUMPRODUCT(($F$2:$F8578=F8578)*1)&gt;1,0,1)</f>
        <v>0</v>
      </c>
    </row>
    <row r="8579" spans="1:25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9" t="str">
        <f>VLOOKUP(Таблица1[[#This Row],[Region]],Таблица5[],2,FALSE)</f>
        <v>Kelly Williams</v>
      </c>
      <c r="W8579" s="19" t="str">
        <f>IFERROR(VLOOKUP(Таблица1[[#This Row],[Order ID]],Таблица4[],2,FALSE),"")</f>
        <v/>
      </c>
      <c r="X8579" s="19">
        <f>NOT(IFERROR(VLOOKUP(Таблица1[[#This Row],[Order ID]],Таблица4[],2,FALSE),0))*1</f>
        <v>1</v>
      </c>
      <c r="Y8579" s="19">
        <f>IF(SUMPRODUCT(($F$2:$F8579=F8579)*1)&gt;1,0,1)</f>
        <v>0</v>
      </c>
    </row>
    <row r="8580" spans="1:25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9" t="str">
        <f>VLOOKUP(Таблица1[[#This Row],[Region]],Таблица5[],2,FALSE)</f>
        <v>Kelly Williams</v>
      </c>
      <c r="W8580" s="19" t="str">
        <f>IFERROR(VLOOKUP(Таблица1[[#This Row],[Order ID]],Таблица4[],2,FALSE),"")</f>
        <v/>
      </c>
      <c r="X8580" s="19">
        <f>NOT(IFERROR(VLOOKUP(Таблица1[[#This Row],[Order ID]],Таблица4[],2,FALSE),0))*1</f>
        <v>1</v>
      </c>
      <c r="Y8580" s="19">
        <f>IF(SUMPRODUCT(($F$2:$F8580=F8580)*1)&gt;1,0,1)</f>
        <v>0</v>
      </c>
    </row>
    <row r="8581" spans="1:25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9" t="str">
        <f>VLOOKUP(Таблица1[[#This Row],[Region]],Таблица5[],2,FALSE)</f>
        <v>Cassandra Brandow</v>
      </c>
      <c r="W8581" s="19" t="str">
        <f>IFERROR(VLOOKUP(Таблица1[[#This Row],[Order ID]],Таблица4[],2,FALSE),"")</f>
        <v/>
      </c>
      <c r="X8581" s="19">
        <f>NOT(IFERROR(VLOOKUP(Таблица1[[#This Row],[Order ID]],Таблица4[],2,FALSE),0))*1</f>
        <v>1</v>
      </c>
      <c r="Y8581" s="19">
        <f>IF(SUMPRODUCT(($F$2:$F8581=F8581)*1)&gt;1,0,1)</f>
        <v>0</v>
      </c>
    </row>
    <row r="8582" spans="1:25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9" t="str">
        <f>VLOOKUP(Таблица1[[#This Row],[Region]],Таблица5[],2,FALSE)</f>
        <v>Kelly Williams</v>
      </c>
      <c r="W8582" s="19" t="str">
        <f>IFERROR(VLOOKUP(Таблица1[[#This Row],[Order ID]],Таблица4[],2,FALSE),"")</f>
        <v/>
      </c>
      <c r="X8582" s="19">
        <f>NOT(IFERROR(VLOOKUP(Таблица1[[#This Row],[Order ID]],Таблица4[],2,FALSE),0))*1</f>
        <v>1</v>
      </c>
      <c r="Y8582" s="19">
        <f>IF(SUMPRODUCT(($F$2:$F8582=F8582)*1)&gt;1,0,1)</f>
        <v>0</v>
      </c>
    </row>
    <row r="8583" spans="1:25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9" t="str">
        <f>VLOOKUP(Таблица1[[#This Row],[Region]],Таблица5[],2,FALSE)</f>
        <v>Kelly Williams</v>
      </c>
      <c r="W8583" s="19" t="str">
        <f>IFERROR(VLOOKUP(Таблица1[[#This Row],[Order ID]],Таблица4[],2,FALSE),"")</f>
        <v/>
      </c>
      <c r="X8583" s="19">
        <f>NOT(IFERROR(VLOOKUP(Таблица1[[#This Row],[Order ID]],Таблица4[],2,FALSE),0))*1</f>
        <v>1</v>
      </c>
      <c r="Y8583" s="19">
        <f>IF(SUMPRODUCT(($F$2:$F8583=F8583)*1)&gt;1,0,1)</f>
        <v>0</v>
      </c>
    </row>
    <row r="8584" spans="1:25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9" t="str">
        <f>VLOOKUP(Таблица1[[#This Row],[Region]],Таблица5[],2,FALSE)</f>
        <v>Kelly Williams</v>
      </c>
      <c r="W8584" s="19" t="str">
        <f>IFERROR(VLOOKUP(Таблица1[[#This Row],[Order ID]],Таблица4[],2,FALSE),"")</f>
        <v/>
      </c>
      <c r="X8584" s="19">
        <f>NOT(IFERROR(VLOOKUP(Таблица1[[#This Row],[Order ID]],Таблица4[],2,FALSE),0))*1</f>
        <v>1</v>
      </c>
      <c r="Y8584" s="19">
        <f>IF(SUMPRODUCT(($F$2:$F8584=F8584)*1)&gt;1,0,1)</f>
        <v>0</v>
      </c>
    </row>
    <row r="8585" spans="1:25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9" t="str">
        <f>VLOOKUP(Таблица1[[#This Row],[Region]],Таблица5[],2,FALSE)</f>
        <v>Kelly Williams</v>
      </c>
      <c r="W8585" s="19" t="str">
        <f>IFERROR(VLOOKUP(Таблица1[[#This Row],[Order ID]],Таблица4[],2,FALSE),"")</f>
        <v/>
      </c>
      <c r="X8585" s="19">
        <f>NOT(IFERROR(VLOOKUP(Таблица1[[#This Row],[Order ID]],Таблица4[],2,FALSE),0))*1</f>
        <v>1</v>
      </c>
      <c r="Y8585" s="19">
        <f>IF(SUMPRODUCT(($F$2:$F8585=F8585)*1)&gt;1,0,1)</f>
        <v>0</v>
      </c>
    </row>
    <row r="8586" spans="1:25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9" t="str">
        <f>VLOOKUP(Таблица1[[#This Row],[Region]],Таблица5[],2,FALSE)</f>
        <v>Anna Andreadi</v>
      </c>
      <c r="W8586" s="19" t="str">
        <f>IFERROR(VLOOKUP(Таблица1[[#This Row],[Order ID]],Таблица4[],2,FALSE),"")</f>
        <v/>
      </c>
      <c r="X8586" s="19">
        <f>NOT(IFERROR(VLOOKUP(Таблица1[[#This Row],[Order ID]],Таблица4[],2,FALSE),0))*1</f>
        <v>1</v>
      </c>
      <c r="Y8586" s="19">
        <f>IF(SUMPRODUCT(($F$2:$F8586=F8586)*1)&gt;1,0,1)</f>
        <v>0</v>
      </c>
    </row>
    <row r="8587" spans="1:25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9" t="str">
        <f>VLOOKUP(Таблица1[[#This Row],[Region]],Таблица5[],2,FALSE)</f>
        <v>Chuck Magee</v>
      </c>
      <c r="W8587" s="19" t="str">
        <f>IFERROR(VLOOKUP(Таблица1[[#This Row],[Order ID]],Таблица4[],2,FALSE),"")</f>
        <v/>
      </c>
      <c r="X8587" s="19">
        <f>NOT(IFERROR(VLOOKUP(Таблица1[[#This Row],[Order ID]],Таблица4[],2,FALSE),0))*1</f>
        <v>1</v>
      </c>
      <c r="Y8587" s="19">
        <f>IF(SUMPRODUCT(($F$2:$F8587=F8587)*1)&gt;1,0,1)</f>
        <v>0</v>
      </c>
    </row>
    <row r="8588" spans="1:25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9" t="str">
        <f>VLOOKUP(Таблица1[[#This Row],[Region]],Таблица5[],2,FALSE)</f>
        <v>Anna Andreadi</v>
      </c>
      <c r="W8588" s="19">
        <f>IFERROR(VLOOKUP(Таблица1[[#This Row],[Order ID]],Таблица4[],2,FALSE),"")</f>
        <v>1</v>
      </c>
      <c r="X8588" s="19">
        <f>NOT(IFERROR(VLOOKUP(Таблица1[[#This Row],[Order ID]],Таблица4[],2,FALSE),0))*1</f>
        <v>0</v>
      </c>
      <c r="Y8588" s="19">
        <f>IF(SUMPRODUCT(($F$2:$F8588=F8588)*1)&gt;1,0,1)</f>
        <v>0</v>
      </c>
    </row>
    <row r="8589" spans="1:25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9" t="str">
        <f>VLOOKUP(Таблица1[[#This Row],[Region]],Таблица5[],2,FALSE)</f>
        <v>Anna Andreadi</v>
      </c>
      <c r="W8589" s="19">
        <f>IFERROR(VLOOKUP(Таблица1[[#This Row],[Order ID]],Таблица4[],2,FALSE),"")</f>
        <v>1</v>
      </c>
      <c r="X8589" s="19">
        <f>NOT(IFERROR(VLOOKUP(Таблица1[[#This Row],[Order ID]],Таблица4[],2,FALSE),0))*1</f>
        <v>0</v>
      </c>
      <c r="Y8589" s="19">
        <f>IF(SUMPRODUCT(($F$2:$F8589=F8589)*1)&gt;1,0,1)</f>
        <v>0</v>
      </c>
    </row>
    <row r="8590" spans="1:25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9" t="str">
        <f>VLOOKUP(Таблица1[[#This Row],[Region]],Таблица5[],2,FALSE)</f>
        <v>Chuck Magee</v>
      </c>
      <c r="W8590" s="19" t="str">
        <f>IFERROR(VLOOKUP(Таблица1[[#This Row],[Order ID]],Таблица4[],2,FALSE),"")</f>
        <v/>
      </c>
      <c r="X8590" s="19">
        <f>NOT(IFERROR(VLOOKUP(Таблица1[[#This Row],[Order ID]],Таблица4[],2,FALSE),0))*1</f>
        <v>1</v>
      </c>
      <c r="Y8590" s="19">
        <f>IF(SUMPRODUCT(($F$2:$F8590=F8590)*1)&gt;1,0,1)</f>
        <v>0</v>
      </c>
    </row>
    <row r="8591" spans="1:25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9" t="str">
        <f>VLOOKUP(Таблица1[[#This Row],[Region]],Таблица5[],2,FALSE)</f>
        <v>Chuck Magee</v>
      </c>
      <c r="W8591" s="19" t="str">
        <f>IFERROR(VLOOKUP(Таблица1[[#This Row],[Order ID]],Таблица4[],2,FALSE),"")</f>
        <v/>
      </c>
      <c r="X8591" s="19">
        <f>NOT(IFERROR(VLOOKUP(Таблица1[[#This Row],[Order ID]],Таблица4[],2,FALSE),0))*1</f>
        <v>1</v>
      </c>
      <c r="Y8591" s="19">
        <f>IF(SUMPRODUCT(($F$2:$F8591=F8591)*1)&gt;1,0,1)</f>
        <v>0</v>
      </c>
    </row>
    <row r="8592" spans="1:25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9" t="str">
        <f>VLOOKUP(Таблица1[[#This Row],[Region]],Таблица5[],2,FALSE)</f>
        <v>Chuck Magee</v>
      </c>
      <c r="W8592" s="19" t="str">
        <f>IFERROR(VLOOKUP(Таблица1[[#This Row],[Order ID]],Таблица4[],2,FALSE),"")</f>
        <v/>
      </c>
      <c r="X8592" s="19">
        <f>NOT(IFERROR(VLOOKUP(Таблица1[[#This Row],[Order ID]],Таблица4[],2,FALSE),0))*1</f>
        <v>1</v>
      </c>
      <c r="Y8592" s="19">
        <f>IF(SUMPRODUCT(($F$2:$F8592=F8592)*1)&gt;1,0,1)</f>
        <v>0</v>
      </c>
    </row>
    <row r="8593" spans="1:25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9" t="str">
        <f>VLOOKUP(Таблица1[[#This Row],[Region]],Таблица5[],2,FALSE)</f>
        <v>Anna Andreadi</v>
      </c>
      <c r="W8593" s="19">
        <f>IFERROR(VLOOKUP(Таблица1[[#This Row],[Order ID]],Таблица4[],2,FALSE),"")</f>
        <v>1</v>
      </c>
      <c r="X8593" s="19">
        <f>NOT(IFERROR(VLOOKUP(Таблица1[[#This Row],[Order ID]],Таблица4[],2,FALSE),0))*1</f>
        <v>0</v>
      </c>
      <c r="Y8593" s="19">
        <f>IF(SUMPRODUCT(($F$2:$F8593=F8593)*1)&gt;1,0,1)</f>
        <v>0</v>
      </c>
    </row>
    <row r="8594" spans="1:25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9" t="str">
        <f>VLOOKUP(Таблица1[[#This Row],[Region]],Таблица5[],2,FALSE)</f>
        <v>Anna Andreadi</v>
      </c>
      <c r="W8594" s="19">
        <f>IFERROR(VLOOKUP(Таблица1[[#This Row],[Order ID]],Таблица4[],2,FALSE),"")</f>
        <v>1</v>
      </c>
      <c r="X8594" s="19">
        <f>NOT(IFERROR(VLOOKUP(Таблица1[[#This Row],[Order ID]],Таблица4[],2,FALSE),0))*1</f>
        <v>0</v>
      </c>
      <c r="Y8594" s="19">
        <f>IF(SUMPRODUCT(($F$2:$F8594=F8594)*1)&gt;1,0,1)</f>
        <v>0</v>
      </c>
    </row>
    <row r="8595" spans="1:25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9" t="str">
        <f>VLOOKUP(Таблица1[[#This Row],[Region]],Таблица5[],2,FALSE)</f>
        <v>Cassandra Brandow</v>
      </c>
      <c r="W8595" s="19" t="str">
        <f>IFERROR(VLOOKUP(Таблица1[[#This Row],[Order ID]],Таблица4[],2,FALSE),"")</f>
        <v/>
      </c>
      <c r="X8595" s="19">
        <f>NOT(IFERROR(VLOOKUP(Таблица1[[#This Row],[Order ID]],Таблица4[],2,FALSE),0))*1</f>
        <v>1</v>
      </c>
      <c r="Y8595" s="19">
        <f>IF(SUMPRODUCT(($F$2:$F8595=F8595)*1)&gt;1,0,1)</f>
        <v>0</v>
      </c>
    </row>
    <row r="8596" spans="1:25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9" t="str">
        <f>VLOOKUP(Таблица1[[#This Row],[Region]],Таблица5[],2,FALSE)</f>
        <v>Cassandra Brandow</v>
      </c>
      <c r="W8596" s="19" t="str">
        <f>IFERROR(VLOOKUP(Таблица1[[#This Row],[Order ID]],Таблица4[],2,FALSE),"")</f>
        <v/>
      </c>
      <c r="X8596" s="19">
        <f>NOT(IFERROR(VLOOKUP(Таблица1[[#This Row],[Order ID]],Таблица4[],2,FALSE),0))*1</f>
        <v>1</v>
      </c>
      <c r="Y8596" s="19">
        <f>IF(SUMPRODUCT(($F$2:$F8596=F8596)*1)&gt;1,0,1)</f>
        <v>0</v>
      </c>
    </row>
    <row r="8597" spans="1:25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9" t="str">
        <f>VLOOKUP(Таблица1[[#This Row],[Region]],Таблица5[],2,FALSE)</f>
        <v>Cassandra Brandow</v>
      </c>
      <c r="W8597" s="19" t="str">
        <f>IFERROR(VLOOKUP(Таблица1[[#This Row],[Order ID]],Таблица4[],2,FALSE),"")</f>
        <v/>
      </c>
      <c r="X8597" s="19">
        <f>NOT(IFERROR(VLOOKUP(Таблица1[[#This Row],[Order ID]],Таблица4[],2,FALSE),0))*1</f>
        <v>1</v>
      </c>
      <c r="Y8597" s="19">
        <f>IF(SUMPRODUCT(($F$2:$F8597=F8597)*1)&gt;1,0,1)</f>
        <v>0</v>
      </c>
    </row>
    <row r="8598" spans="1:25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9" t="str">
        <f>VLOOKUP(Таблица1[[#This Row],[Region]],Таблица5[],2,FALSE)</f>
        <v>Cassandra Brandow</v>
      </c>
      <c r="W8598" s="19" t="str">
        <f>IFERROR(VLOOKUP(Таблица1[[#This Row],[Order ID]],Таблица4[],2,FALSE),"")</f>
        <v/>
      </c>
      <c r="X8598" s="19">
        <f>NOT(IFERROR(VLOOKUP(Таблица1[[#This Row],[Order ID]],Таблица4[],2,FALSE),0))*1</f>
        <v>1</v>
      </c>
      <c r="Y8598" s="19">
        <f>IF(SUMPRODUCT(($F$2:$F8598=F8598)*1)&gt;1,0,1)</f>
        <v>0</v>
      </c>
    </row>
    <row r="8599" spans="1:25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9" t="str">
        <f>VLOOKUP(Таблица1[[#This Row],[Region]],Таблица5[],2,FALSE)</f>
        <v>Anna Andreadi</v>
      </c>
      <c r="W8599" s="19" t="str">
        <f>IFERROR(VLOOKUP(Таблица1[[#This Row],[Order ID]],Таблица4[],2,FALSE),"")</f>
        <v/>
      </c>
      <c r="X8599" s="19">
        <f>NOT(IFERROR(VLOOKUP(Таблица1[[#This Row],[Order ID]],Таблица4[],2,FALSE),0))*1</f>
        <v>1</v>
      </c>
      <c r="Y8599" s="19">
        <f>IF(SUMPRODUCT(($F$2:$F8599=F8599)*1)&gt;1,0,1)</f>
        <v>0</v>
      </c>
    </row>
    <row r="8600" spans="1:25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9" t="str">
        <f>VLOOKUP(Таблица1[[#This Row],[Region]],Таблица5[],2,FALSE)</f>
        <v>Anna Andreadi</v>
      </c>
      <c r="W8600" s="19" t="str">
        <f>IFERROR(VLOOKUP(Таблица1[[#This Row],[Order ID]],Таблица4[],2,FALSE),"")</f>
        <v/>
      </c>
      <c r="X8600" s="19">
        <f>NOT(IFERROR(VLOOKUP(Таблица1[[#This Row],[Order ID]],Таблица4[],2,FALSE),0))*1</f>
        <v>1</v>
      </c>
      <c r="Y8600" s="19">
        <f>IF(SUMPRODUCT(($F$2:$F8600=F8600)*1)&gt;1,0,1)</f>
        <v>0</v>
      </c>
    </row>
    <row r="8601" spans="1:25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9" t="str">
        <f>VLOOKUP(Таблица1[[#This Row],[Region]],Таблица5[],2,FALSE)</f>
        <v>Anna Andreadi</v>
      </c>
      <c r="W8601" s="19" t="str">
        <f>IFERROR(VLOOKUP(Таблица1[[#This Row],[Order ID]],Таблица4[],2,FALSE),"")</f>
        <v/>
      </c>
      <c r="X8601" s="19">
        <f>NOT(IFERROR(VLOOKUP(Таблица1[[#This Row],[Order ID]],Таблица4[],2,FALSE),0))*1</f>
        <v>1</v>
      </c>
      <c r="Y8601" s="19">
        <f>IF(SUMPRODUCT(($F$2:$F8601=F8601)*1)&gt;1,0,1)</f>
        <v>0</v>
      </c>
    </row>
    <row r="8602" spans="1:25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9" t="str">
        <f>VLOOKUP(Таблица1[[#This Row],[Region]],Таблица5[],2,FALSE)</f>
        <v>Anna Andreadi</v>
      </c>
      <c r="W8602" s="19" t="str">
        <f>IFERROR(VLOOKUP(Таблица1[[#This Row],[Order ID]],Таблица4[],2,FALSE),"")</f>
        <v/>
      </c>
      <c r="X8602" s="19">
        <f>NOT(IFERROR(VLOOKUP(Таблица1[[#This Row],[Order ID]],Таблица4[],2,FALSE),0))*1</f>
        <v>1</v>
      </c>
      <c r="Y8602" s="19">
        <f>IF(SUMPRODUCT(($F$2:$F8602=F8602)*1)&gt;1,0,1)</f>
        <v>0</v>
      </c>
    </row>
    <row r="8603" spans="1:25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9" t="str">
        <f>VLOOKUP(Таблица1[[#This Row],[Region]],Таблица5[],2,FALSE)</f>
        <v>Anna Andreadi</v>
      </c>
      <c r="W8603" s="19" t="str">
        <f>IFERROR(VLOOKUP(Таблица1[[#This Row],[Order ID]],Таблица4[],2,FALSE),"")</f>
        <v/>
      </c>
      <c r="X8603" s="19">
        <f>NOT(IFERROR(VLOOKUP(Таблица1[[#This Row],[Order ID]],Таблица4[],2,FALSE),0))*1</f>
        <v>1</v>
      </c>
      <c r="Y8603" s="19">
        <f>IF(SUMPRODUCT(($F$2:$F8603=F8603)*1)&gt;1,0,1)</f>
        <v>0</v>
      </c>
    </row>
    <row r="8604" spans="1:25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9" t="str">
        <f>VLOOKUP(Таблица1[[#This Row],[Region]],Таблица5[],2,FALSE)</f>
        <v>Anna Andreadi</v>
      </c>
      <c r="W8604" s="19" t="str">
        <f>IFERROR(VLOOKUP(Таблица1[[#This Row],[Order ID]],Таблица4[],2,FALSE),"")</f>
        <v/>
      </c>
      <c r="X8604" s="19">
        <f>NOT(IFERROR(VLOOKUP(Таблица1[[#This Row],[Order ID]],Таблица4[],2,FALSE),0))*1</f>
        <v>1</v>
      </c>
      <c r="Y8604" s="19">
        <f>IF(SUMPRODUCT(($F$2:$F8604=F8604)*1)&gt;1,0,1)</f>
        <v>0</v>
      </c>
    </row>
    <row r="8605" spans="1:25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9" t="str">
        <f>VLOOKUP(Таблица1[[#This Row],[Region]],Таблица5[],2,FALSE)</f>
        <v>Kelly Williams</v>
      </c>
      <c r="W8605" s="19" t="str">
        <f>IFERROR(VLOOKUP(Таблица1[[#This Row],[Order ID]],Таблица4[],2,FALSE),"")</f>
        <v/>
      </c>
      <c r="X8605" s="19">
        <f>NOT(IFERROR(VLOOKUP(Таблица1[[#This Row],[Order ID]],Таблица4[],2,FALSE),0))*1</f>
        <v>1</v>
      </c>
      <c r="Y8605" s="19">
        <f>IF(SUMPRODUCT(($F$2:$F8605=F8605)*1)&gt;1,0,1)</f>
        <v>0</v>
      </c>
    </row>
    <row r="8606" spans="1:25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9" t="str">
        <f>VLOOKUP(Таблица1[[#This Row],[Region]],Таблица5[],2,FALSE)</f>
        <v>Kelly Williams</v>
      </c>
      <c r="W8606" s="19" t="str">
        <f>IFERROR(VLOOKUP(Таблица1[[#This Row],[Order ID]],Таблица4[],2,FALSE),"")</f>
        <v/>
      </c>
      <c r="X8606" s="19">
        <f>NOT(IFERROR(VLOOKUP(Таблица1[[#This Row],[Order ID]],Таблица4[],2,FALSE),0))*1</f>
        <v>1</v>
      </c>
      <c r="Y8606" s="19">
        <f>IF(SUMPRODUCT(($F$2:$F8606=F8606)*1)&gt;1,0,1)</f>
        <v>0</v>
      </c>
    </row>
    <row r="8607" spans="1:25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9" t="str">
        <f>VLOOKUP(Таблица1[[#This Row],[Region]],Таблица5[],2,FALSE)</f>
        <v>Kelly Williams</v>
      </c>
      <c r="W8607" s="19" t="str">
        <f>IFERROR(VLOOKUP(Таблица1[[#This Row],[Order ID]],Таблица4[],2,FALSE),"")</f>
        <v/>
      </c>
      <c r="X8607" s="19">
        <f>NOT(IFERROR(VLOOKUP(Таблица1[[#This Row],[Order ID]],Таблица4[],2,FALSE),0))*1</f>
        <v>1</v>
      </c>
      <c r="Y8607" s="19">
        <f>IF(SUMPRODUCT(($F$2:$F8607=F8607)*1)&gt;1,0,1)</f>
        <v>0</v>
      </c>
    </row>
    <row r="8608" spans="1:25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9" t="str">
        <f>VLOOKUP(Таблица1[[#This Row],[Region]],Таблица5[],2,FALSE)</f>
        <v>Chuck Magee</v>
      </c>
      <c r="W8608" s="19" t="str">
        <f>IFERROR(VLOOKUP(Таблица1[[#This Row],[Order ID]],Таблица4[],2,FALSE),"")</f>
        <v/>
      </c>
      <c r="X8608" s="19">
        <f>NOT(IFERROR(VLOOKUP(Таблица1[[#This Row],[Order ID]],Таблица4[],2,FALSE),0))*1</f>
        <v>1</v>
      </c>
      <c r="Y8608" s="19">
        <f>IF(SUMPRODUCT(($F$2:$F8608=F8608)*1)&gt;1,0,1)</f>
        <v>0</v>
      </c>
    </row>
    <row r="8609" spans="1:25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9" t="str">
        <f>VLOOKUP(Таблица1[[#This Row],[Region]],Таблица5[],2,FALSE)</f>
        <v>Chuck Magee</v>
      </c>
      <c r="W8609" s="19" t="str">
        <f>IFERROR(VLOOKUP(Таблица1[[#This Row],[Order ID]],Таблица4[],2,FALSE),"")</f>
        <v/>
      </c>
      <c r="X8609" s="19">
        <f>NOT(IFERROR(VLOOKUP(Таблица1[[#This Row],[Order ID]],Таблица4[],2,FALSE),0))*1</f>
        <v>1</v>
      </c>
      <c r="Y8609" s="19">
        <f>IF(SUMPRODUCT(($F$2:$F8609=F8609)*1)&gt;1,0,1)</f>
        <v>0</v>
      </c>
    </row>
    <row r="8610" spans="1:25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9" t="str">
        <f>VLOOKUP(Таблица1[[#This Row],[Region]],Таблица5[],2,FALSE)</f>
        <v>Chuck Magee</v>
      </c>
      <c r="W8610" s="19" t="str">
        <f>IFERROR(VLOOKUP(Таблица1[[#This Row],[Order ID]],Таблица4[],2,FALSE),"")</f>
        <v/>
      </c>
      <c r="X8610" s="19">
        <f>NOT(IFERROR(VLOOKUP(Таблица1[[#This Row],[Order ID]],Таблица4[],2,FALSE),0))*1</f>
        <v>1</v>
      </c>
      <c r="Y8610" s="19">
        <f>IF(SUMPRODUCT(($F$2:$F8610=F8610)*1)&gt;1,0,1)</f>
        <v>0</v>
      </c>
    </row>
    <row r="8611" spans="1:25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9" t="str">
        <f>VLOOKUP(Таблица1[[#This Row],[Region]],Таблица5[],2,FALSE)</f>
        <v>Chuck Magee</v>
      </c>
      <c r="W8611" s="19" t="str">
        <f>IFERROR(VLOOKUP(Таблица1[[#This Row],[Order ID]],Таблица4[],2,FALSE),"")</f>
        <v/>
      </c>
      <c r="X8611" s="19">
        <f>NOT(IFERROR(VLOOKUP(Таблица1[[#This Row],[Order ID]],Таблица4[],2,FALSE),0))*1</f>
        <v>1</v>
      </c>
      <c r="Y8611" s="19">
        <f>IF(SUMPRODUCT(($F$2:$F8611=F8611)*1)&gt;1,0,1)</f>
        <v>0</v>
      </c>
    </row>
    <row r="8612" spans="1:25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9" t="str">
        <f>VLOOKUP(Таблица1[[#This Row],[Region]],Таблица5[],2,FALSE)</f>
        <v>Chuck Magee</v>
      </c>
      <c r="W8612" s="19" t="str">
        <f>IFERROR(VLOOKUP(Таблица1[[#This Row],[Order ID]],Таблица4[],2,FALSE),"")</f>
        <v/>
      </c>
      <c r="X8612" s="19">
        <f>NOT(IFERROR(VLOOKUP(Таблица1[[#This Row],[Order ID]],Таблица4[],2,FALSE),0))*1</f>
        <v>1</v>
      </c>
      <c r="Y8612" s="19">
        <f>IF(SUMPRODUCT(($F$2:$F8612=F8612)*1)&gt;1,0,1)</f>
        <v>0</v>
      </c>
    </row>
    <row r="8613" spans="1:25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9" t="str">
        <f>VLOOKUP(Таблица1[[#This Row],[Region]],Таблица5[],2,FALSE)</f>
        <v>Anna Andreadi</v>
      </c>
      <c r="W8613" s="19" t="str">
        <f>IFERROR(VLOOKUP(Таблица1[[#This Row],[Order ID]],Таблица4[],2,FALSE),"")</f>
        <v/>
      </c>
      <c r="X8613" s="19">
        <f>NOT(IFERROR(VLOOKUP(Таблица1[[#This Row],[Order ID]],Таблица4[],2,FALSE),0))*1</f>
        <v>1</v>
      </c>
      <c r="Y8613" s="19">
        <f>IF(SUMPRODUCT(($F$2:$F8613=F8613)*1)&gt;1,0,1)</f>
        <v>0</v>
      </c>
    </row>
    <row r="8614" spans="1:25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9" t="str">
        <f>VLOOKUP(Таблица1[[#This Row],[Region]],Таблица5[],2,FALSE)</f>
        <v>Anna Andreadi</v>
      </c>
      <c r="W8614" s="19" t="str">
        <f>IFERROR(VLOOKUP(Таблица1[[#This Row],[Order ID]],Таблица4[],2,FALSE),"")</f>
        <v/>
      </c>
      <c r="X8614" s="19">
        <f>NOT(IFERROR(VLOOKUP(Таблица1[[#This Row],[Order ID]],Таблица4[],2,FALSE),0))*1</f>
        <v>1</v>
      </c>
      <c r="Y8614" s="19">
        <f>IF(SUMPRODUCT(($F$2:$F8614=F8614)*1)&gt;1,0,1)</f>
        <v>0</v>
      </c>
    </row>
    <row r="8615" spans="1:25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9" t="str">
        <f>VLOOKUP(Таблица1[[#This Row],[Region]],Таблица5[],2,FALSE)</f>
        <v>Anna Andreadi</v>
      </c>
      <c r="W8615" s="19" t="str">
        <f>IFERROR(VLOOKUP(Таблица1[[#This Row],[Order ID]],Таблица4[],2,FALSE),"")</f>
        <v/>
      </c>
      <c r="X8615" s="19">
        <f>NOT(IFERROR(VLOOKUP(Таблица1[[#This Row],[Order ID]],Таблица4[],2,FALSE),0))*1</f>
        <v>1</v>
      </c>
      <c r="Y8615" s="19">
        <f>IF(SUMPRODUCT(($F$2:$F8615=F8615)*1)&gt;1,0,1)</f>
        <v>0</v>
      </c>
    </row>
    <row r="8616" spans="1:25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9" t="str">
        <f>VLOOKUP(Таблица1[[#This Row],[Region]],Таблица5[],2,FALSE)</f>
        <v>Anna Andreadi</v>
      </c>
      <c r="W8616" s="19" t="str">
        <f>IFERROR(VLOOKUP(Таблица1[[#This Row],[Order ID]],Таблица4[],2,FALSE),"")</f>
        <v/>
      </c>
      <c r="X8616" s="19">
        <f>NOT(IFERROR(VLOOKUP(Таблица1[[#This Row],[Order ID]],Таблица4[],2,FALSE),0))*1</f>
        <v>1</v>
      </c>
      <c r="Y8616" s="19">
        <f>IF(SUMPRODUCT(($F$2:$F8616=F8616)*1)&gt;1,0,1)</f>
        <v>0</v>
      </c>
    </row>
    <row r="8617" spans="1:25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9" t="str">
        <f>VLOOKUP(Таблица1[[#This Row],[Region]],Таблица5[],2,FALSE)</f>
        <v>Anna Andreadi</v>
      </c>
      <c r="W8617" s="19" t="str">
        <f>IFERROR(VLOOKUP(Таблица1[[#This Row],[Order ID]],Таблица4[],2,FALSE),"")</f>
        <v/>
      </c>
      <c r="X8617" s="19">
        <f>NOT(IFERROR(VLOOKUP(Таблица1[[#This Row],[Order ID]],Таблица4[],2,FALSE),0))*1</f>
        <v>1</v>
      </c>
      <c r="Y8617" s="19">
        <f>IF(SUMPRODUCT(($F$2:$F8617=F8617)*1)&gt;1,0,1)</f>
        <v>0</v>
      </c>
    </row>
    <row r="8618" spans="1:25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9" t="str">
        <f>VLOOKUP(Таблица1[[#This Row],[Region]],Таблица5[],2,FALSE)</f>
        <v>Anna Andreadi</v>
      </c>
      <c r="W8618" s="19" t="str">
        <f>IFERROR(VLOOKUP(Таблица1[[#This Row],[Order ID]],Таблица4[],2,FALSE),"")</f>
        <v/>
      </c>
      <c r="X8618" s="19">
        <f>NOT(IFERROR(VLOOKUP(Таблица1[[#This Row],[Order ID]],Таблица4[],2,FALSE),0))*1</f>
        <v>1</v>
      </c>
      <c r="Y8618" s="19">
        <f>IF(SUMPRODUCT(($F$2:$F8618=F8618)*1)&gt;1,0,1)</f>
        <v>0</v>
      </c>
    </row>
    <row r="8619" spans="1:25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9" t="str">
        <f>VLOOKUP(Таблица1[[#This Row],[Region]],Таблица5[],2,FALSE)</f>
        <v>Anna Andreadi</v>
      </c>
      <c r="W8619" s="19" t="str">
        <f>IFERROR(VLOOKUP(Таблица1[[#This Row],[Order ID]],Таблица4[],2,FALSE),"")</f>
        <v/>
      </c>
      <c r="X8619" s="19">
        <f>NOT(IFERROR(VLOOKUP(Таблица1[[#This Row],[Order ID]],Таблица4[],2,FALSE),0))*1</f>
        <v>1</v>
      </c>
      <c r="Y8619" s="19">
        <f>IF(SUMPRODUCT(($F$2:$F8619=F8619)*1)&gt;1,0,1)</f>
        <v>0</v>
      </c>
    </row>
    <row r="8620" spans="1:25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9" t="str">
        <f>VLOOKUP(Таблица1[[#This Row],[Region]],Таблица5[],2,FALSE)</f>
        <v>Anna Andreadi</v>
      </c>
      <c r="W8620" s="19">
        <f>IFERROR(VLOOKUP(Таблица1[[#This Row],[Order ID]],Таблица4[],2,FALSE),"")</f>
        <v>1</v>
      </c>
      <c r="X8620" s="19">
        <f>NOT(IFERROR(VLOOKUP(Таблица1[[#This Row],[Order ID]],Таблица4[],2,FALSE),0))*1</f>
        <v>0</v>
      </c>
      <c r="Y8620" s="19">
        <f>IF(SUMPRODUCT(($F$2:$F8620=F8620)*1)&gt;1,0,1)</f>
        <v>0</v>
      </c>
    </row>
    <row r="8621" spans="1:25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9" t="str">
        <f>VLOOKUP(Таблица1[[#This Row],[Region]],Таблица5[],2,FALSE)</f>
        <v>Chuck Magee</v>
      </c>
      <c r="W8621" s="19" t="str">
        <f>IFERROR(VLOOKUP(Таблица1[[#This Row],[Order ID]],Таблица4[],2,FALSE),"")</f>
        <v/>
      </c>
      <c r="X8621" s="19">
        <f>NOT(IFERROR(VLOOKUP(Таблица1[[#This Row],[Order ID]],Таблица4[],2,FALSE),0))*1</f>
        <v>1</v>
      </c>
      <c r="Y8621" s="19">
        <f>IF(SUMPRODUCT(($F$2:$F8621=F8621)*1)&gt;1,0,1)</f>
        <v>0</v>
      </c>
    </row>
    <row r="8622" spans="1:25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9" t="str">
        <f>VLOOKUP(Таблица1[[#This Row],[Region]],Таблица5[],2,FALSE)</f>
        <v>Kelly Williams</v>
      </c>
      <c r="W8622" s="19" t="str">
        <f>IFERROR(VLOOKUP(Таблица1[[#This Row],[Order ID]],Таблица4[],2,FALSE),"")</f>
        <v/>
      </c>
      <c r="X8622" s="19">
        <f>NOT(IFERROR(VLOOKUP(Таблица1[[#This Row],[Order ID]],Таблица4[],2,FALSE),0))*1</f>
        <v>1</v>
      </c>
      <c r="Y8622" s="19">
        <f>IF(SUMPRODUCT(($F$2:$F8622=F8622)*1)&gt;1,0,1)</f>
        <v>0</v>
      </c>
    </row>
    <row r="8623" spans="1:25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9" t="str">
        <f>VLOOKUP(Таблица1[[#This Row],[Region]],Таблица5[],2,FALSE)</f>
        <v>Cassandra Brandow</v>
      </c>
      <c r="W8623" s="19" t="str">
        <f>IFERROR(VLOOKUP(Таблица1[[#This Row],[Order ID]],Таблица4[],2,FALSE),"")</f>
        <v/>
      </c>
      <c r="X8623" s="19">
        <f>NOT(IFERROR(VLOOKUP(Таблица1[[#This Row],[Order ID]],Таблица4[],2,FALSE),0))*1</f>
        <v>1</v>
      </c>
      <c r="Y8623" s="19">
        <f>IF(SUMPRODUCT(($F$2:$F8623=F8623)*1)&gt;1,0,1)</f>
        <v>0</v>
      </c>
    </row>
    <row r="8624" spans="1:25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9" t="str">
        <f>VLOOKUP(Таблица1[[#This Row],[Region]],Таблица5[],2,FALSE)</f>
        <v>Anna Andreadi</v>
      </c>
      <c r="W8624" s="19">
        <f>IFERROR(VLOOKUP(Таблица1[[#This Row],[Order ID]],Таблица4[],2,FALSE),"")</f>
        <v>1</v>
      </c>
      <c r="X8624" s="19">
        <f>NOT(IFERROR(VLOOKUP(Таблица1[[#This Row],[Order ID]],Таблица4[],2,FALSE),0))*1</f>
        <v>0</v>
      </c>
      <c r="Y8624" s="19">
        <f>IF(SUMPRODUCT(($F$2:$F8624=F8624)*1)&gt;1,0,1)</f>
        <v>0</v>
      </c>
    </row>
    <row r="8625" spans="1:25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9" t="str">
        <f>VLOOKUP(Таблица1[[#This Row],[Region]],Таблица5[],2,FALSE)</f>
        <v>Cassandra Brandow</v>
      </c>
      <c r="W8625" s="19" t="str">
        <f>IFERROR(VLOOKUP(Таблица1[[#This Row],[Order ID]],Таблица4[],2,FALSE),"")</f>
        <v/>
      </c>
      <c r="X8625" s="19">
        <f>NOT(IFERROR(VLOOKUP(Таблица1[[#This Row],[Order ID]],Таблица4[],2,FALSE),0))*1</f>
        <v>1</v>
      </c>
      <c r="Y8625" s="19">
        <f>IF(SUMPRODUCT(($F$2:$F8625=F8625)*1)&gt;1,0,1)</f>
        <v>0</v>
      </c>
    </row>
    <row r="8626" spans="1:25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9" t="str">
        <f>VLOOKUP(Таблица1[[#This Row],[Region]],Таблица5[],2,FALSE)</f>
        <v>Cassandra Brandow</v>
      </c>
      <c r="W8626" s="19" t="str">
        <f>IFERROR(VLOOKUP(Таблица1[[#This Row],[Order ID]],Таблица4[],2,FALSE),"")</f>
        <v/>
      </c>
      <c r="X8626" s="19">
        <f>NOT(IFERROR(VLOOKUP(Таблица1[[#This Row],[Order ID]],Таблица4[],2,FALSE),0))*1</f>
        <v>1</v>
      </c>
      <c r="Y8626" s="19">
        <f>IF(SUMPRODUCT(($F$2:$F8626=F8626)*1)&gt;1,0,1)</f>
        <v>0</v>
      </c>
    </row>
    <row r="8627" spans="1:25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9" t="str">
        <f>VLOOKUP(Таблица1[[#This Row],[Region]],Таблица5[],2,FALSE)</f>
        <v>Anna Andreadi</v>
      </c>
      <c r="W8627" s="19" t="str">
        <f>IFERROR(VLOOKUP(Таблица1[[#This Row],[Order ID]],Таблица4[],2,FALSE),"")</f>
        <v/>
      </c>
      <c r="X8627" s="19">
        <f>NOT(IFERROR(VLOOKUP(Таблица1[[#This Row],[Order ID]],Таблица4[],2,FALSE),0))*1</f>
        <v>1</v>
      </c>
      <c r="Y8627" s="19">
        <f>IF(SUMPRODUCT(($F$2:$F8627=F8627)*1)&gt;1,0,1)</f>
        <v>0</v>
      </c>
    </row>
    <row r="8628" spans="1:25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9" t="str">
        <f>VLOOKUP(Таблица1[[#This Row],[Region]],Таблица5[],2,FALSE)</f>
        <v>Chuck Magee</v>
      </c>
      <c r="W8628" s="19" t="str">
        <f>IFERROR(VLOOKUP(Таблица1[[#This Row],[Order ID]],Таблица4[],2,FALSE),"")</f>
        <v/>
      </c>
      <c r="X8628" s="19">
        <f>NOT(IFERROR(VLOOKUP(Таблица1[[#This Row],[Order ID]],Таблица4[],2,FALSE),0))*1</f>
        <v>1</v>
      </c>
      <c r="Y8628" s="19">
        <f>IF(SUMPRODUCT(($F$2:$F8628=F8628)*1)&gt;1,0,1)</f>
        <v>0</v>
      </c>
    </row>
    <row r="8629" spans="1:25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9" t="str">
        <f>VLOOKUP(Таблица1[[#This Row],[Region]],Таблица5[],2,FALSE)</f>
        <v>Chuck Magee</v>
      </c>
      <c r="W8629" s="19" t="str">
        <f>IFERROR(VLOOKUP(Таблица1[[#This Row],[Order ID]],Таблица4[],2,FALSE),"")</f>
        <v/>
      </c>
      <c r="X8629" s="19">
        <f>NOT(IFERROR(VLOOKUP(Таблица1[[#This Row],[Order ID]],Таблица4[],2,FALSE),0))*1</f>
        <v>1</v>
      </c>
      <c r="Y8629" s="19">
        <f>IF(SUMPRODUCT(($F$2:$F8629=F8629)*1)&gt;1,0,1)</f>
        <v>0</v>
      </c>
    </row>
    <row r="8630" spans="1:25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9" t="str">
        <f>VLOOKUP(Таблица1[[#This Row],[Region]],Таблица5[],2,FALSE)</f>
        <v>Chuck Magee</v>
      </c>
      <c r="W8630" s="19" t="str">
        <f>IFERROR(VLOOKUP(Таблица1[[#This Row],[Order ID]],Таблица4[],2,FALSE),"")</f>
        <v/>
      </c>
      <c r="X8630" s="19">
        <f>NOT(IFERROR(VLOOKUP(Таблица1[[#This Row],[Order ID]],Таблица4[],2,FALSE),0))*1</f>
        <v>1</v>
      </c>
      <c r="Y8630" s="19">
        <f>IF(SUMPRODUCT(($F$2:$F8630=F8630)*1)&gt;1,0,1)</f>
        <v>0</v>
      </c>
    </row>
    <row r="8631" spans="1:25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9" t="str">
        <f>VLOOKUP(Таблица1[[#This Row],[Region]],Таблица5[],2,FALSE)</f>
        <v>Chuck Magee</v>
      </c>
      <c r="W8631" s="19" t="str">
        <f>IFERROR(VLOOKUP(Таблица1[[#This Row],[Order ID]],Таблица4[],2,FALSE),"")</f>
        <v/>
      </c>
      <c r="X8631" s="19">
        <f>NOT(IFERROR(VLOOKUP(Таблица1[[#This Row],[Order ID]],Таблица4[],2,FALSE),0))*1</f>
        <v>1</v>
      </c>
      <c r="Y8631" s="19">
        <f>IF(SUMPRODUCT(($F$2:$F8631=F8631)*1)&gt;1,0,1)</f>
        <v>0</v>
      </c>
    </row>
    <row r="8632" spans="1:25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9" t="str">
        <f>VLOOKUP(Таблица1[[#This Row],[Region]],Таблица5[],2,FALSE)</f>
        <v>Chuck Magee</v>
      </c>
      <c r="W8632" s="19" t="str">
        <f>IFERROR(VLOOKUP(Таблица1[[#This Row],[Order ID]],Таблица4[],2,FALSE),"")</f>
        <v/>
      </c>
      <c r="X8632" s="19">
        <f>NOT(IFERROR(VLOOKUP(Таблица1[[#This Row],[Order ID]],Таблица4[],2,FALSE),0))*1</f>
        <v>1</v>
      </c>
      <c r="Y8632" s="19">
        <f>IF(SUMPRODUCT(($F$2:$F8632=F8632)*1)&gt;1,0,1)</f>
        <v>0</v>
      </c>
    </row>
    <row r="8633" spans="1:25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9" t="str">
        <f>VLOOKUP(Таблица1[[#This Row],[Region]],Таблица5[],2,FALSE)</f>
        <v>Chuck Magee</v>
      </c>
      <c r="W8633" s="19" t="str">
        <f>IFERROR(VLOOKUP(Таблица1[[#This Row],[Order ID]],Таблица4[],2,FALSE),"")</f>
        <v/>
      </c>
      <c r="X8633" s="19">
        <f>NOT(IFERROR(VLOOKUP(Таблица1[[#This Row],[Order ID]],Таблица4[],2,FALSE),0))*1</f>
        <v>1</v>
      </c>
      <c r="Y8633" s="19">
        <f>IF(SUMPRODUCT(($F$2:$F8633=F8633)*1)&gt;1,0,1)</f>
        <v>0</v>
      </c>
    </row>
    <row r="8634" spans="1:25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9" t="str">
        <f>VLOOKUP(Таблица1[[#This Row],[Region]],Таблица5[],2,FALSE)</f>
        <v>Chuck Magee</v>
      </c>
      <c r="W8634" s="19" t="str">
        <f>IFERROR(VLOOKUP(Таблица1[[#This Row],[Order ID]],Таблица4[],2,FALSE),"")</f>
        <v/>
      </c>
      <c r="X8634" s="19">
        <f>NOT(IFERROR(VLOOKUP(Таблица1[[#This Row],[Order ID]],Таблица4[],2,FALSE),0))*1</f>
        <v>1</v>
      </c>
      <c r="Y8634" s="19">
        <f>IF(SUMPRODUCT(($F$2:$F8634=F8634)*1)&gt;1,0,1)</f>
        <v>0</v>
      </c>
    </row>
    <row r="8635" spans="1:25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9" t="str">
        <f>VLOOKUP(Таблица1[[#This Row],[Region]],Таблица5[],2,FALSE)</f>
        <v>Chuck Magee</v>
      </c>
      <c r="W8635" s="19" t="str">
        <f>IFERROR(VLOOKUP(Таблица1[[#This Row],[Order ID]],Таблица4[],2,FALSE),"")</f>
        <v/>
      </c>
      <c r="X8635" s="19">
        <f>NOT(IFERROR(VLOOKUP(Таблица1[[#This Row],[Order ID]],Таблица4[],2,FALSE),0))*1</f>
        <v>1</v>
      </c>
      <c r="Y8635" s="19">
        <f>IF(SUMPRODUCT(($F$2:$F8635=F8635)*1)&gt;1,0,1)</f>
        <v>0</v>
      </c>
    </row>
    <row r="8636" spans="1:25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9" t="str">
        <f>VLOOKUP(Таблица1[[#This Row],[Region]],Таблица5[],2,FALSE)</f>
        <v>Chuck Magee</v>
      </c>
      <c r="W8636" s="19" t="str">
        <f>IFERROR(VLOOKUP(Таблица1[[#This Row],[Order ID]],Таблица4[],2,FALSE),"")</f>
        <v/>
      </c>
      <c r="X8636" s="19">
        <f>NOT(IFERROR(VLOOKUP(Таблица1[[#This Row],[Order ID]],Таблица4[],2,FALSE),0))*1</f>
        <v>1</v>
      </c>
      <c r="Y8636" s="19">
        <f>IF(SUMPRODUCT(($F$2:$F8636=F8636)*1)&gt;1,0,1)</f>
        <v>0</v>
      </c>
    </row>
    <row r="8637" spans="1:25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9" t="str">
        <f>VLOOKUP(Таблица1[[#This Row],[Region]],Таблица5[],2,FALSE)</f>
        <v>Cassandra Brandow</v>
      </c>
      <c r="W8637" s="19" t="str">
        <f>IFERROR(VLOOKUP(Таблица1[[#This Row],[Order ID]],Таблица4[],2,FALSE),"")</f>
        <v/>
      </c>
      <c r="X8637" s="19">
        <f>NOT(IFERROR(VLOOKUP(Таблица1[[#This Row],[Order ID]],Таблица4[],2,FALSE),0))*1</f>
        <v>1</v>
      </c>
      <c r="Y8637" s="19">
        <f>IF(SUMPRODUCT(($F$2:$F8637=F8637)*1)&gt;1,0,1)</f>
        <v>0</v>
      </c>
    </row>
    <row r="8638" spans="1:25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9" t="str">
        <f>VLOOKUP(Таблица1[[#This Row],[Region]],Таблица5[],2,FALSE)</f>
        <v>Cassandra Brandow</v>
      </c>
      <c r="W8638" s="19" t="str">
        <f>IFERROR(VLOOKUP(Таблица1[[#This Row],[Order ID]],Таблица4[],2,FALSE),"")</f>
        <v/>
      </c>
      <c r="X8638" s="19">
        <f>NOT(IFERROR(VLOOKUP(Таблица1[[#This Row],[Order ID]],Таблица4[],2,FALSE),0))*1</f>
        <v>1</v>
      </c>
      <c r="Y8638" s="19">
        <f>IF(SUMPRODUCT(($F$2:$F8638=F8638)*1)&gt;1,0,1)</f>
        <v>0</v>
      </c>
    </row>
    <row r="8639" spans="1:25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9" t="str">
        <f>VLOOKUP(Таблица1[[#This Row],[Region]],Таблица5[],2,FALSE)</f>
        <v>Anna Andreadi</v>
      </c>
      <c r="W8639" s="19" t="str">
        <f>IFERROR(VLOOKUP(Таблица1[[#This Row],[Order ID]],Таблица4[],2,FALSE),"")</f>
        <v/>
      </c>
      <c r="X8639" s="19">
        <f>NOT(IFERROR(VLOOKUP(Таблица1[[#This Row],[Order ID]],Таблица4[],2,FALSE),0))*1</f>
        <v>1</v>
      </c>
      <c r="Y8639" s="19">
        <f>IF(SUMPRODUCT(($F$2:$F8639=F8639)*1)&gt;1,0,1)</f>
        <v>0</v>
      </c>
    </row>
    <row r="8640" spans="1:25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9" t="str">
        <f>VLOOKUP(Таблица1[[#This Row],[Region]],Таблица5[],2,FALSE)</f>
        <v>Kelly Williams</v>
      </c>
      <c r="W8640" s="19" t="str">
        <f>IFERROR(VLOOKUP(Таблица1[[#This Row],[Order ID]],Таблица4[],2,FALSE),"")</f>
        <v/>
      </c>
      <c r="X8640" s="19">
        <f>NOT(IFERROR(VLOOKUP(Таблица1[[#This Row],[Order ID]],Таблица4[],2,FALSE),0))*1</f>
        <v>1</v>
      </c>
      <c r="Y8640" s="19">
        <f>IF(SUMPRODUCT(($F$2:$F8640=F8640)*1)&gt;1,0,1)</f>
        <v>0</v>
      </c>
    </row>
    <row r="8641" spans="1:25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9" t="str">
        <f>VLOOKUP(Таблица1[[#This Row],[Region]],Таблица5[],2,FALSE)</f>
        <v>Cassandra Brandow</v>
      </c>
      <c r="W8641" s="19" t="str">
        <f>IFERROR(VLOOKUP(Таблица1[[#This Row],[Order ID]],Таблица4[],2,FALSE),"")</f>
        <v/>
      </c>
      <c r="X8641" s="19">
        <f>NOT(IFERROR(VLOOKUP(Таблица1[[#This Row],[Order ID]],Таблица4[],2,FALSE),0))*1</f>
        <v>1</v>
      </c>
      <c r="Y8641" s="19">
        <f>IF(SUMPRODUCT(($F$2:$F8641=F8641)*1)&gt;1,0,1)</f>
        <v>0</v>
      </c>
    </row>
    <row r="8642" spans="1:25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9" t="str">
        <f>VLOOKUP(Таблица1[[#This Row],[Region]],Таблица5[],2,FALSE)</f>
        <v>Kelly Williams</v>
      </c>
      <c r="W8642" s="19" t="str">
        <f>IFERROR(VLOOKUP(Таблица1[[#This Row],[Order ID]],Таблица4[],2,FALSE),"")</f>
        <v/>
      </c>
      <c r="X8642" s="19">
        <f>NOT(IFERROR(VLOOKUP(Таблица1[[#This Row],[Order ID]],Таблица4[],2,FALSE),0))*1</f>
        <v>1</v>
      </c>
      <c r="Y8642" s="19">
        <f>IF(SUMPRODUCT(($F$2:$F8642=F8642)*1)&gt;1,0,1)</f>
        <v>0</v>
      </c>
    </row>
    <row r="8643" spans="1:25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9" t="str">
        <f>VLOOKUP(Таблица1[[#This Row],[Region]],Таблица5[],2,FALSE)</f>
        <v>Anna Andreadi</v>
      </c>
      <c r="W8643" s="19" t="str">
        <f>IFERROR(VLOOKUP(Таблица1[[#This Row],[Order ID]],Таблица4[],2,FALSE),"")</f>
        <v/>
      </c>
      <c r="X8643" s="19">
        <f>NOT(IFERROR(VLOOKUP(Таблица1[[#This Row],[Order ID]],Таблица4[],2,FALSE),0))*1</f>
        <v>1</v>
      </c>
      <c r="Y8643" s="19">
        <f>IF(SUMPRODUCT(($F$2:$F8643=F8643)*1)&gt;1,0,1)</f>
        <v>0</v>
      </c>
    </row>
    <row r="8644" spans="1:25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9" t="str">
        <f>VLOOKUP(Таблица1[[#This Row],[Region]],Таблица5[],2,FALSE)</f>
        <v>Cassandra Brandow</v>
      </c>
      <c r="W8644" s="19" t="str">
        <f>IFERROR(VLOOKUP(Таблица1[[#This Row],[Order ID]],Таблица4[],2,FALSE),"")</f>
        <v/>
      </c>
      <c r="X8644" s="19">
        <f>NOT(IFERROR(VLOOKUP(Таблица1[[#This Row],[Order ID]],Таблица4[],2,FALSE),0))*1</f>
        <v>1</v>
      </c>
      <c r="Y8644" s="19">
        <f>IF(SUMPRODUCT(($F$2:$F8644=F8644)*1)&gt;1,0,1)</f>
        <v>0</v>
      </c>
    </row>
    <row r="8645" spans="1:25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9" t="str">
        <f>VLOOKUP(Таблица1[[#This Row],[Region]],Таблица5[],2,FALSE)</f>
        <v>Cassandra Brandow</v>
      </c>
      <c r="W8645" s="19" t="str">
        <f>IFERROR(VLOOKUP(Таблица1[[#This Row],[Order ID]],Таблица4[],2,FALSE),"")</f>
        <v/>
      </c>
      <c r="X8645" s="19">
        <f>NOT(IFERROR(VLOOKUP(Таблица1[[#This Row],[Order ID]],Таблица4[],2,FALSE),0))*1</f>
        <v>1</v>
      </c>
      <c r="Y8645" s="19">
        <f>IF(SUMPRODUCT(($F$2:$F8645=F8645)*1)&gt;1,0,1)</f>
        <v>0</v>
      </c>
    </row>
    <row r="8646" spans="1:25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9" t="str">
        <f>VLOOKUP(Таблица1[[#This Row],[Region]],Таблица5[],2,FALSE)</f>
        <v>Cassandra Brandow</v>
      </c>
      <c r="W8646" s="19" t="str">
        <f>IFERROR(VLOOKUP(Таблица1[[#This Row],[Order ID]],Таблица4[],2,FALSE),"")</f>
        <v/>
      </c>
      <c r="X8646" s="19">
        <f>NOT(IFERROR(VLOOKUP(Таблица1[[#This Row],[Order ID]],Таблица4[],2,FALSE),0))*1</f>
        <v>1</v>
      </c>
      <c r="Y8646" s="19">
        <f>IF(SUMPRODUCT(($F$2:$F8646=F8646)*1)&gt;1,0,1)</f>
        <v>0</v>
      </c>
    </row>
    <row r="8647" spans="1:25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9" t="str">
        <f>VLOOKUP(Таблица1[[#This Row],[Region]],Таблица5[],2,FALSE)</f>
        <v>Cassandra Brandow</v>
      </c>
      <c r="W8647" s="19" t="str">
        <f>IFERROR(VLOOKUP(Таблица1[[#This Row],[Order ID]],Таблица4[],2,FALSE),"")</f>
        <v/>
      </c>
      <c r="X8647" s="19">
        <f>NOT(IFERROR(VLOOKUP(Таблица1[[#This Row],[Order ID]],Таблица4[],2,FALSE),0))*1</f>
        <v>1</v>
      </c>
      <c r="Y8647" s="19">
        <f>IF(SUMPRODUCT(($F$2:$F8647=F8647)*1)&gt;1,0,1)</f>
        <v>0</v>
      </c>
    </row>
    <row r="8648" spans="1:25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9" t="str">
        <f>VLOOKUP(Таблица1[[#This Row],[Region]],Таблица5[],2,FALSE)</f>
        <v>Anna Andreadi</v>
      </c>
      <c r="W8648" s="19">
        <f>IFERROR(VLOOKUP(Таблица1[[#This Row],[Order ID]],Таблица4[],2,FALSE),"")</f>
        <v>1</v>
      </c>
      <c r="X8648" s="19">
        <f>NOT(IFERROR(VLOOKUP(Таблица1[[#This Row],[Order ID]],Таблица4[],2,FALSE),0))*1</f>
        <v>0</v>
      </c>
      <c r="Y8648" s="19">
        <f>IF(SUMPRODUCT(($F$2:$F8648=F8648)*1)&gt;1,0,1)</f>
        <v>0</v>
      </c>
    </row>
    <row r="8649" spans="1:25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9" t="str">
        <f>VLOOKUP(Таблица1[[#This Row],[Region]],Таблица5[],2,FALSE)</f>
        <v>Cassandra Brandow</v>
      </c>
      <c r="W8649" s="19" t="str">
        <f>IFERROR(VLOOKUP(Таблица1[[#This Row],[Order ID]],Таблица4[],2,FALSE),"")</f>
        <v/>
      </c>
      <c r="X8649" s="19">
        <f>NOT(IFERROR(VLOOKUP(Таблица1[[#This Row],[Order ID]],Таблица4[],2,FALSE),0))*1</f>
        <v>1</v>
      </c>
      <c r="Y8649" s="19">
        <f>IF(SUMPRODUCT(($F$2:$F8649=F8649)*1)&gt;1,0,1)</f>
        <v>0</v>
      </c>
    </row>
    <row r="8650" spans="1:25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9" t="str">
        <f>VLOOKUP(Таблица1[[#This Row],[Region]],Таблица5[],2,FALSE)</f>
        <v>Cassandra Brandow</v>
      </c>
      <c r="W8650" s="19" t="str">
        <f>IFERROR(VLOOKUP(Таблица1[[#This Row],[Order ID]],Таблица4[],2,FALSE),"")</f>
        <v/>
      </c>
      <c r="X8650" s="19">
        <f>NOT(IFERROR(VLOOKUP(Таблица1[[#This Row],[Order ID]],Таблица4[],2,FALSE),0))*1</f>
        <v>1</v>
      </c>
      <c r="Y8650" s="19">
        <f>IF(SUMPRODUCT(($F$2:$F8650=F8650)*1)&gt;1,0,1)</f>
        <v>0</v>
      </c>
    </row>
    <row r="8651" spans="1:25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9" t="str">
        <f>VLOOKUP(Таблица1[[#This Row],[Region]],Таблица5[],2,FALSE)</f>
        <v>Cassandra Brandow</v>
      </c>
      <c r="W8651" s="19" t="str">
        <f>IFERROR(VLOOKUP(Таблица1[[#This Row],[Order ID]],Таблица4[],2,FALSE),"")</f>
        <v/>
      </c>
      <c r="X8651" s="19">
        <f>NOT(IFERROR(VLOOKUP(Таблица1[[#This Row],[Order ID]],Таблица4[],2,FALSE),0))*1</f>
        <v>1</v>
      </c>
      <c r="Y8651" s="19">
        <f>IF(SUMPRODUCT(($F$2:$F8651=F8651)*1)&gt;1,0,1)</f>
        <v>0</v>
      </c>
    </row>
    <row r="8652" spans="1:25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9" t="str">
        <f>VLOOKUP(Таблица1[[#This Row],[Region]],Таблица5[],2,FALSE)</f>
        <v>Anna Andreadi</v>
      </c>
      <c r="W8652" s="19">
        <f>IFERROR(VLOOKUP(Таблица1[[#This Row],[Order ID]],Таблица4[],2,FALSE),"")</f>
        <v>1</v>
      </c>
      <c r="X8652" s="19">
        <f>NOT(IFERROR(VLOOKUP(Таблица1[[#This Row],[Order ID]],Таблица4[],2,FALSE),0))*1</f>
        <v>0</v>
      </c>
      <c r="Y8652" s="19">
        <f>IF(SUMPRODUCT(($F$2:$F8652=F8652)*1)&gt;1,0,1)</f>
        <v>0</v>
      </c>
    </row>
    <row r="8653" spans="1:25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9" t="str">
        <f>VLOOKUP(Таблица1[[#This Row],[Region]],Таблица5[],2,FALSE)</f>
        <v>Anna Andreadi</v>
      </c>
      <c r="W8653" s="19">
        <f>IFERROR(VLOOKUP(Таблица1[[#This Row],[Order ID]],Таблица4[],2,FALSE),"")</f>
        <v>1</v>
      </c>
      <c r="X8653" s="19">
        <f>NOT(IFERROR(VLOOKUP(Таблица1[[#This Row],[Order ID]],Таблица4[],2,FALSE),0))*1</f>
        <v>0</v>
      </c>
      <c r="Y8653" s="19">
        <f>IF(SUMPRODUCT(($F$2:$F8653=F8653)*1)&gt;1,0,1)</f>
        <v>0</v>
      </c>
    </row>
    <row r="8654" spans="1:25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9" t="str">
        <f>VLOOKUP(Таблица1[[#This Row],[Region]],Таблица5[],2,FALSE)</f>
        <v>Anna Andreadi</v>
      </c>
      <c r="W8654" s="19">
        <f>IFERROR(VLOOKUP(Таблица1[[#This Row],[Order ID]],Таблица4[],2,FALSE),"")</f>
        <v>1</v>
      </c>
      <c r="X8654" s="19">
        <f>NOT(IFERROR(VLOOKUP(Таблица1[[#This Row],[Order ID]],Таблица4[],2,FALSE),0))*1</f>
        <v>0</v>
      </c>
      <c r="Y8654" s="19">
        <f>IF(SUMPRODUCT(($F$2:$F8654=F8654)*1)&gt;1,0,1)</f>
        <v>0</v>
      </c>
    </row>
    <row r="8655" spans="1:25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9" t="str">
        <f>VLOOKUP(Таблица1[[#This Row],[Region]],Таблица5[],2,FALSE)</f>
        <v>Anna Andreadi</v>
      </c>
      <c r="W8655" s="19">
        <f>IFERROR(VLOOKUP(Таблица1[[#This Row],[Order ID]],Таблица4[],2,FALSE),"")</f>
        <v>1</v>
      </c>
      <c r="X8655" s="19">
        <f>NOT(IFERROR(VLOOKUP(Таблица1[[#This Row],[Order ID]],Таблица4[],2,FALSE),0))*1</f>
        <v>0</v>
      </c>
      <c r="Y8655" s="19">
        <f>IF(SUMPRODUCT(($F$2:$F8655=F8655)*1)&gt;1,0,1)</f>
        <v>0</v>
      </c>
    </row>
    <row r="8656" spans="1:25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9" t="str">
        <f>VLOOKUP(Таблица1[[#This Row],[Region]],Таблица5[],2,FALSE)</f>
        <v>Anna Andreadi</v>
      </c>
      <c r="W8656" s="19">
        <f>IFERROR(VLOOKUP(Таблица1[[#This Row],[Order ID]],Таблица4[],2,FALSE),"")</f>
        <v>1</v>
      </c>
      <c r="X8656" s="19">
        <f>NOT(IFERROR(VLOOKUP(Таблица1[[#This Row],[Order ID]],Таблица4[],2,FALSE),0))*1</f>
        <v>0</v>
      </c>
      <c r="Y8656" s="19">
        <f>IF(SUMPRODUCT(($F$2:$F8656=F8656)*1)&gt;1,0,1)</f>
        <v>0</v>
      </c>
    </row>
    <row r="8657" spans="1:25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9" t="str">
        <f>VLOOKUP(Таблица1[[#This Row],[Region]],Таблица5[],2,FALSE)</f>
        <v>Anna Andreadi</v>
      </c>
      <c r="W8657" s="19">
        <f>IFERROR(VLOOKUP(Таблица1[[#This Row],[Order ID]],Таблица4[],2,FALSE),"")</f>
        <v>1</v>
      </c>
      <c r="X8657" s="19">
        <f>NOT(IFERROR(VLOOKUP(Таблица1[[#This Row],[Order ID]],Таблица4[],2,FALSE),0))*1</f>
        <v>0</v>
      </c>
      <c r="Y8657" s="19">
        <f>IF(SUMPRODUCT(($F$2:$F8657=F8657)*1)&gt;1,0,1)</f>
        <v>0</v>
      </c>
    </row>
    <row r="8658" spans="1:25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9" t="str">
        <f>VLOOKUP(Таблица1[[#This Row],[Region]],Таблица5[],2,FALSE)</f>
        <v>Anna Andreadi</v>
      </c>
      <c r="W8658" s="19">
        <f>IFERROR(VLOOKUP(Таблица1[[#This Row],[Order ID]],Таблица4[],2,FALSE),"")</f>
        <v>1</v>
      </c>
      <c r="X8658" s="19">
        <f>NOT(IFERROR(VLOOKUP(Таблица1[[#This Row],[Order ID]],Таблица4[],2,FALSE),0))*1</f>
        <v>0</v>
      </c>
      <c r="Y8658" s="19">
        <f>IF(SUMPRODUCT(($F$2:$F8658=F8658)*1)&gt;1,0,1)</f>
        <v>0</v>
      </c>
    </row>
    <row r="8659" spans="1:25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9" t="str">
        <f>VLOOKUP(Таблица1[[#This Row],[Region]],Таблица5[],2,FALSE)</f>
        <v>Anna Andreadi</v>
      </c>
      <c r="W8659" s="19">
        <f>IFERROR(VLOOKUP(Таблица1[[#This Row],[Order ID]],Таблица4[],2,FALSE),"")</f>
        <v>1</v>
      </c>
      <c r="X8659" s="19">
        <f>NOT(IFERROR(VLOOKUP(Таблица1[[#This Row],[Order ID]],Таблица4[],2,FALSE),0))*1</f>
        <v>0</v>
      </c>
      <c r="Y8659" s="19">
        <f>IF(SUMPRODUCT(($F$2:$F8659=F8659)*1)&gt;1,0,1)</f>
        <v>0</v>
      </c>
    </row>
    <row r="8660" spans="1:25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9" t="str">
        <f>VLOOKUP(Таблица1[[#This Row],[Region]],Таблица5[],2,FALSE)</f>
        <v>Kelly Williams</v>
      </c>
      <c r="W8660" s="19" t="str">
        <f>IFERROR(VLOOKUP(Таблица1[[#This Row],[Order ID]],Таблица4[],2,FALSE),"")</f>
        <v/>
      </c>
      <c r="X8660" s="19">
        <f>NOT(IFERROR(VLOOKUP(Таблица1[[#This Row],[Order ID]],Таблица4[],2,FALSE),0))*1</f>
        <v>1</v>
      </c>
      <c r="Y8660" s="19">
        <f>IF(SUMPRODUCT(($F$2:$F8660=F8660)*1)&gt;1,0,1)</f>
        <v>0</v>
      </c>
    </row>
    <row r="8661" spans="1:25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9" t="str">
        <f>VLOOKUP(Таблица1[[#This Row],[Region]],Таблица5[],2,FALSE)</f>
        <v>Chuck Magee</v>
      </c>
      <c r="W8661" s="19" t="str">
        <f>IFERROR(VLOOKUP(Таблица1[[#This Row],[Order ID]],Таблица4[],2,FALSE),"")</f>
        <v/>
      </c>
      <c r="X8661" s="19">
        <f>NOT(IFERROR(VLOOKUP(Таблица1[[#This Row],[Order ID]],Таблица4[],2,FALSE),0))*1</f>
        <v>1</v>
      </c>
      <c r="Y8661" s="19">
        <f>IF(SUMPRODUCT(($F$2:$F8661=F8661)*1)&gt;1,0,1)</f>
        <v>0</v>
      </c>
    </row>
    <row r="8662" spans="1:25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9" t="str">
        <f>VLOOKUP(Таблица1[[#This Row],[Region]],Таблица5[],2,FALSE)</f>
        <v>Cassandra Brandow</v>
      </c>
      <c r="W8662" s="19" t="str">
        <f>IFERROR(VLOOKUP(Таблица1[[#This Row],[Order ID]],Таблица4[],2,FALSE),"")</f>
        <v/>
      </c>
      <c r="X8662" s="19">
        <f>NOT(IFERROR(VLOOKUP(Таблица1[[#This Row],[Order ID]],Таблица4[],2,FALSE),0))*1</f>
        <v>1</v>
      </c>
      <c r="Y8662" s="19">
        <f>IF(SUMPRODUCT(($F$2:$F8662=F8662)*1)&gt;1,0,1)</f>
        <v>0</v>
      </c>
    </row>
    <row r="8663" spans="1:25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9" t="str">
        <f>VLOOKUP(Таблица1[[#This Row],[Region]],Таблица5[],2,FALSE)</f>
        <v>Kelly Williams</v>
      </c>
      <c r="W8663" s="19" t="str">
        <f>IFERROR(VLOOKUP(Таблица1[[#This Row],[Order ID]],Таблица4[],2,FALSE),"")</f>
        <v/>
      </c>
      <c r="X8663" s="19">
        <f>NOT(IFERROR(VLOOKUP(Таблица1[[#This Row],[Order ID]],Таблица4[],2,FALSE),0))*1</f>
        <v>1</v>
      </c>
      <c r="Y8663" s="19">
        <f>IF(SUMPRODUCT(($F$2:$F8663=F8663)*1)&gt;1,0,1)</f>
        <v>0</v>
      </c>
    </row>
    <row r="8664" spans="1:25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9" t="str">
        <f>VLOOKUP(Таблица1[[#This Row],[Region]],Таблица5[],2,FALSE)</f>
        <v>Kelly Williams</v>
      </c>
      <c r="W8664" s="19" t="str">
        <f>IFERROR(VLOOKUP(Таблица1[[#This Row],[Order ID]],Таблица4[],2,FALSE),"")</f>
        <v/>
      </c>
      <c r="X8664" s="19">
        <f>NOT(IFERROR(VLOOKUP(Таблица1[[#This Row],[Order ID]],Таблица4[],2,FALSE),0))*1</f>
        <v>1</v>
      </c>
      <c r="Y8664" s="19">
        <f>IF(SUMPRODUCT(($F$2:$F8664=F8664)*1)&gt;1,0,1)</f>
        <v>0</v>
      </c>
    </row>
    <row r="8665" spans="1:25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9" t="str">
        <f>VLOOKUP(Таблица1[[#This Row],[Region]],Таблица5[],2,FALSE)</f>
        <v>Kelly Williams</v>
      </c>
      <c r="W8665" s="19" t="str">
        <f>IFERROR(VLOOKUP(Таблица1[[#This Row],[Order ID]],Таблица4[],2,FALSE),"")</f>
        <v/>
      </c>
      <c r="X8665" s="19">
        <f>NOT(IFERROR(VLOOKUP(Таблица1[[#This Row],[Order ID]],Таблица4[],2,FALSE),0))*1</f>
        <v>1</v>
      </c>
      <c r="Y8665" s="19">
        <f>IF(SUMPRODUCT(($F$2:$F8665=F8665)*1)&gt;1,0,1)</f>
        <v>0</v>
      </c>
    </row>
    <row r="8666" spans="1:25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9" t="str">
        <f>VLOOKUP(Таблица1[[#This Row],[Region]],Таблица5[],2,FALSE)</f>
        <v>Anna Andreadi</v>
      </c>
      <c r="W8666" s="19" t="str">
        <f>IFERROR(VLOOKUP(Таблица1[[#This Row],[Order ID]],Таблица4[],2,FALSE),"")</f>
        <v/>
      </c>
      <c r="X8666" s="19">
        <f>NOT(IFERROR(VLOOKUP(Таблица1[[#This Row],[Order ID]],Таблица4[],2,FALSE),0))*1</f>
        <v>1</v>
      </c>
      <c r="Y8666" s="19">
        <f>IF(SUMPRODUCT(($F$2:$F8666=F8666)*1)&gt;1,0,1)</f>
        <v>0</v>
      </c>
    </row>
    <row r="8667" spans="1:25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9" t="str">
        <f>VLOOKUP(Таблица1[[#This Row],[Region]],Таблица5[],2,FALSE)</f>
        <v>Anna Andreadi</v>
      </c>
      <c r="W8667" s="19">
        <f>IFERROR(VLOOKUP(Таблица1[[#This Row],[Order ID]],Таблица4[],2,FALSE),"")</f>
        <v>1</v>
      </c>
      <c r="X8667" s="19">
        <f>NOT(IFERROR(VLOOKUP(Таблица1[[#This Row],[Order ID]],Таблица4[],2,FALSE),0))*1</f>
        <v>0</v>
      </c>
      <c r="Y8667" s="19">
        <f>IF(SUMPRODUCT(($F$2:$F8667=F8667)*1)&gt;1,0,1)</f>
        <v>0</v>
      </c>
    </row>
    <row r="8668" spans="1:25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9" t="str">
        <f>VLOOKUP(Таблица1[[#This Row],[Region]],Таблица5[],2,FALSE)</f>
        <v>Chuck Magee</v>
      </c>
      <c r="W8668" s="19" t="str">
        <f>IFERROR(VLOOKUP(Таблица1[[#This Row],[Order ID]],Таблица4[],2,FALSE),"")</f>
        <v/>
      </c>
      <c r="X8668" s="19">
        <f>NOT(IFERROR(VLOOKUP(Таблица1[[#This Row],[Order ID]],Таблица4[],2,FALSE),0))*1</f>
        <v>1</v>
      </c>
      <c r="Y8668" s="19">
        <f>IF(SUMPRODUCT(($F$2:$F8668=F8668)*1)&gt;1,0,1)</f>
        <v>1</v>
      </c>
    </row>
    <row r="8669" spans="1:25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9" t="str">
        <f>VLOOKUP(Таблица1[[#This Row],[Region]],Таблица5[],2,FALSE)</f>
        <v>Anna Andreadi</v>
      </c>
      <c r="W8669" s="19" t="str">
        <f>IFERROR(VLOOKUP(Таблица1[[#This Row],[Order ID]],Таблица4[],2,FALSE),"")</f>
        <v/>
      </c>
      <c r="X8669" s="19">
        <f>NOT(IFERROR(VLOOKUP(Таблица1[[#This Row],[Order ID]],Таблица4[],2,FALSE),0))*1</f>
        <v>1</v>
      </c>
      <c r="Y8669" s="19">
        <f>IF(SUMPRODUCT(($F$2:$F8669=F8669)*1)&gt;1,0,1)</f>
        <v>0</v>
      </c>
    </row>
    <row r="8670" spans="1:25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9" t="str">
        <f>VLOOKUP(Таблица1[[#This Row],[Region]],Таблица5[],2,FALSE)</f>
        <v>Anna Andreadi</v>
      </c>
      <c r="W8670" s="19" t="str">
        <f>IFERROR(VLOOKUP(Таблица1[[#This Row],[Order ID]],Таблица4[],2,FALSE),"")</f>
        <v/>
      </c>
      <c r="X8670" s="19">
        <f>NOT(IFERROR(VLOOKUP(Таблица1[[#This Row],[Order ID]],Таблица4[],2,FALSE),0))*1</f>
        <v>1</v>
      </c>
      <c r="Y8670" s="19">
        <f>IF(SUMPRODUCT(($F$2:$F8670=F8670)*1)&gt;1,0,1)</f>
        <v>0</v>
      </c>
    </row>
    <row r="8671" spans="1:25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9" t="str">
        <f>VLOOKUP(Таблица1[[#This Row],[Region]],Таблица5[],2,FALSE)</f>
        <v>Anna Andreadi</v>
      </c>
      <c r="W8671" s="19" t="str">
        <f>IFERROR(VLOOKUP(Таблица1[[#This Row],[Order ID]],Таблица4[],2,FALSE),"")</f>
        <v/>
      </c>
      <c r="X8671" s="19">
        <f>NOT(IFERROR(VLOOKUP(Таблица1[[#This Row],[Order ID]],Таблица4[],2,FALSE),0))*1</f>
        <v>1</v>
      </c>
      <c r="Y8671" s="19">
        <f>IF(SUMPRODUCT(($F$2:$F8671=F8671)*1)&gt;1,0,1)</f>
        <v>0</v>
      </c>
    </row>
    <row r="8672" spans="1:25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9" t="str">
        <f>VLOOKUP(Таблица1[[#This Row],[Region]],Таблица5[],2,FALSE)</f>
        <v>Chuck Magee</v>
      </c>
      <c r="W8672" s="19" t="str">
        <f>IFERROR(VLOOKUP(Таблица1[[#This Row],[Order ID]],Таблица4[],2,FALSE),"")</f>
        <v/>
      </c>
      <c r="X8672" s="19">
        <f>NOT(IFERROR(VLOOKUP(Таблица1[[#This Row],[Order ID]],Таблица4[],2,FALSE),0))*1</f>
        <v>1</v>
      </c>
      <c r="Y8672" s="19">
        <f>IF(SUMPRODUCT(($F$2:$F8672=F8672)*1)&gt;1,0,1)</f>
        <v>0</v>
      </c>
    </row>
    <row r="8673" spans="1:25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9" t="str">
        <f>VLOOKUP(Таблица1[[#This Row],[Region]],Таблица5[],2,FALSE)</f>
        <v>Chuck Magee</v>
      </c>
      <c r="W8673" s="19" t="str">
        <f>IFERROR(VLOOKUP(Таблица1[[#This Row],[Order ID]],Таблица4[],2,FALSE),"")</f>
        <v/>
      </c>
      <c r="X8673" s="19">
        <f>NOT(IFERROR(VLOOKUP(Таблица1[[#This Row],[Order ID]],Таблица4[],2,FALSE),0))*1</f>
        <v>1</v>
      </c>
      <c r="Y8673" s="19">
        <f>IF(SUMPRODUCT(($F$2:$F8673=F8673)*1)&gt;1,0,1)</f>
        <v>0</v>
      </c>
    </row>
    <row r="8674" spans="1:25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9" t="str">
        <f>VLOOKUP(Таблица1[[#This Row],[Region]],Таблица5[],2,FALSE)</f>
        <v>Kelly Williams</v>
      </c>
      <c r="W8674" s="19" t="str">
        <f>IFERROR(VLOOKUP(Таблица1[[#This Row],[Order ID]],Таблица4[],2,FALSE),"")</f>
        <v/>
      </c>
      <c r="X8674" s="19">
        <f>NOT(IFERROR(VLOOKUP(Таблица1[[#This Row],[Order ID]],Таблица4[],2,FALSE),0))*1</f>
        <v>1</v>
      </c>
      <c r="Y8674" s="19">
        <f>IF(SUMPRODUCT(($F$2:$F8674=F8674)*1)&gt;1,0,1)</f>
        <v>0</v>
      </c>
    </row>
    <row r="8675" spans="1:25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9" t="str">
        <f>VLOOKUP(Таблица1[[#This Row],[Region]],Таблица5[],2,FALSE)</f>
        <v>Kelly Williams</v>
      </c>
      <c r="W8675" s="19" t="str">
        <f>IFERROR(VLOOKUP(Таблица1[[#This Row],[Order ID]],Таблица4[],2,FALSE),"")</f>
        <v/>
      </c>
      <c r="X8675" s="19">
        <f>NOT(IFERROR(VLOOKUP(Таблица1[[#This Row],[Order ID]],Таблица4[],2,FALSE),0))*1</f>
        <v>1</v>
      </c>
      <c r="Y8675" s="19">
        <f>IF(SUMPRODUCT(($F$2:$F8675=F8675)*1)&gt;1,0,1)</f>
        <v>0</v>
      </c>
    </row>
    <row r="8676" spans="1:25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9" t="str">
        <f>VLOOKUP(Таблица1[[#This Row],[Region]],Таблица5[],2,FALSE)</f>
        <v>Kelly Williams</v>
      </c>
      <c r="W8676" s="19" t="str">
        <f>IFERROR(VLOOKUP(Таблица1[[#This Row],[Order ID]],Таблица4[],2,FALSE),"")</f>
        <v/>
      </c>
      <c r="X8676" s="19">
        <f>NOT(IFERROR(VLOOKUP(Таблица1[[#This Row],[Order ID]],Таблица4[],2,FALSE),0))*1</f>
        <v>1</v>
      </c>
      <c r="Y8676" s="19">
        <f>IF(SUMPRODUCT(($F$2:$F8676=F8676)*1)&gt;1,0,1)</f>
        <v>0</v>
      </c>
    </row>
    <row r="8677" spans="1:25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9" t="str">
        <f>VLOOKUP(Таблица1[[#This Row],[Region]],Таблица5[],2,FALSE)</f>
        <v>Kelly Williams</v>
      </c>
      <c r="W8677" s="19" t="str">
        <f>IFERROR(VLOOKUP(Таблица1[[#This Row],[Order ID]],Таблица4[],2,FALSE),"")</f>
        <v/>
      </c>
      <c r="X8677" s="19">
        <f>NOT(IFERROR(VLOOKUP(Таблица1[[#This Row],[Order ID]],Таблица4[],2,FALSE),0))*1</f>
        <v>1</v>
      </c>
      <c r="Y8677" s="19">
        <f>IF(SUMPRODUCT(($F$2:$F8677=F8677)*1)&gt;1,0,1)</f>
        <v>0</v>
      </c>
    </row>
    <row r="8678" spans="1:25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9" t="str">
        <f>VLOOKUP(Таблица1[[#This Row],[Region]],Таблица5[],2,FALSE)</f>
        <v>Kelly Williams</v>
      </c>
      <c r="W8678" s="19" t="str">
        <f>IFERROR(VLOOKUP(Таблица1[[#This Row],[Order ID]],Таблица4[],2,FALSE),"")</f>
        <v/>
      </c>
      <c r="X8678" s="19">
        <f>NOT(IFERROR(VLOOKUP(Таблица1[[#This Row],[Order ID]],Таблица4[],2,FALSE),0))*1</f>
        <v>1</v>
      </c>
      <c r="Y8678" s="19">
        <f>IF(SUMPRODUCT(($F$2:$F8678=F8678)*1)&gt;1,0,1)</f>
        <v>0</v>
      </c>
    </row>
    <row r="8679" spans="1:25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9" t="str">
        <f>VLOOKUP(Таблица1[[#This Row],[Region]],Таблица5[],2,FALSE)</f>
        <v>Kelly Williams</v>
      </c>
      <c r="W8679" s="19" t="str">
        <f>IFERROR(VLOOKUP(Таблица1[[#This Row],[Order ID]],Таблица4[],2,FALSE),"")</f>
        <v/>
      </c>
      <c r="X8679" s="19">
        <f>NOT(IFERROR(VLOOKUP(Таблица1[[#This Row],[Order ID]],Таблица4[],2,FALSE),0))*1</f>
        <v>1</v>
      </c>
      <c r="Y8679" s="19">
        <f>IF(SUMPRODUCT(($F$2:$F8679=F8679)*1)&gt;1,0,1)</f>
        <v>0</v>
      </c>
    </row>
    <row r="8680" spans="1:25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9" t="str">
        <f>VLOOKUP(Таблица1[[#This Row],[Region]],Таблица5[],2,FALSE)</f>
        <v>Kelly Williams</v>
      </c>
      <c r="W8680" s="19" t="str">
        <f>IFERROR(VLOOKUP(Таблица1[[#This Row],[Order ID]],Таблица4[],2,FALSE),"")</f>
        <v/>
      </c>
      <c r="X8680" s="19">
        <f>NOT(IFERROR(VLOOKUP(Таблица1[[#This Row],[Order ID]],Таблица4[],2,FALSE),0))*1</f>
        <v>1</v>
      </c>
      <c r="Y8680" s="19">
        <f>IF(SUMPRODUCT(($F$2:$F8680=F8680)*1)&gt;1,0,1)</f>
        <v>0</v>
      </c>
    </row>
    <row r="8681" spans="1:25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9" t="str">
        <f>VLOOKUP(Таблица1[[#This Row],[Region]],Таблица5[],2,FALSE)</f>
        <v>Kelly Williams</v>
      </c>
      <c r="W8681" s="19" t="str">
        <f>IFERROR(VLOOKUP(Таблица1[[#This Row],[Order ID]],Таблица4[],2,FALSE),"")</f>
        <v/>
      </c>
      <c r="X8681" s="19">
        <f>NOT(IFERROR(VLOOKUP(Таблица1[[#This Row],[Order ID]],Таблица4[],2,FALSE),0))*1</f>
        <v>1</v>
      </c>
      <c r="Y8681" s="19">
        <f>IF(SUMPRODUCT(($F$2:$F8681=F8681)*1)&gt;1,0,1)</f>
        <v>0</v>
      </c>
    </row>
    <row r="8682" spans="1:25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9" t="str">
        <f>VLOOKUP(Таблица1[[#This Row],[Region]],Таблица5[],2,FALSE)</f>
        <v>Cassandra Brandow</v>
      </c>
      <c r="W8682" s="19" t="str">
        <f>IFERROR(VLOOKUP(Таблица1[[#This Row],[Order ID]],Таблица4[],2,FALSE),"")</f>
        <v/>
      </c>
      <c r="X8682" s="19">
        <f>NOT(IFERROR(VLOOKUP(Таблица1[[#This Row],[Order ID]],Таблица4[],2,FALSE),0))*1</f>
        <v>1</v>
      </c>
      <c r="Y8682" s="19">
        <f>IF(SUMPRODUCT(($F$2:$F8682=F8682)*1)&gt;1,0,1)</f>
        <v>0</v>
      </c>
    </row>
    <row r="8683" spans="1:25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9" t="str">
        <f>VLOOKUP(Таблица1[[#This Row],[Region]],Таблица5[],2,FALSE)</f>
        <v>Cassandra Brandow</v>
      </c>
      <c r="W8683" s="19" t="str">
        <f>IFERROR(VLOOKUP(Таблица1[[#This Row],[Order ID]],Таблица4[],2,FALSE),"")</f>
        <v/>
      </c>
      <c r="X8683" s="19">
        <f>NOT(IFERROR(VLOOKUP(Таблица1[[#This Row],[Order ID]],Таблица4[],2,FALSE),0))*1</f>
        <v>1</v>
      </c>
      <c r="Y8683" s="19">
        <f>IF(SUMPRODUCT(($F$2:$F8683=F8683)*1)&gt;1,0,1)</f>
        <v>0</v>
      </c>
    </row>
    <row r="8684" spans="1:25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9" t="str">
        <f>VLOOKUP(Таблица1[[#This Row],[Region]],Таблица5[],2,FALSE)</f>
        <v>Cassandra Brandow</v>
      </c>
      <c r="W8684" s="19" t="str">
        <f>IFERROR(VLOOKUP(Таблица1[[#This Row],[Order ID]],Таблица4[],2,FALSE),"")</f>
        <v/>
      </c>
      <c r="X8684" s="19">
        <f>NOT(IFERROR(VLOOKUP(Таблица1[[#This Row],[Order ID]],Таблица4[],2,FALSE),0))*1</f>
        <v>1</v>
      </c>
      <c r="Y8684" s="19">
        <f>IF(SUMPRODUCT(($F$2:$F8684=F8684)*1)&gt;1,0,1)</f>
        <v>0</v>
      </c>
    </row>
    <row r="8685" spans="1:25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9" t="str">
        <f>VLOOKUP(Таблица1[[#This Row],[Region]],Таблица5[],2,FALSE)</f>
        <v>Anna Andreadi</v>
      </c>
      <c r="W8685" s="19" t="str">
        <f>IFERROR(VLOOKUP(Таблица1[[#This Row],[Order ID]],Таблица4[],2,FALSE),"")</f>
        <v/>
      </c>
      <c r="X8685" s="19">
        <f>NOT(IFERROR(VLOOKUP(Таблица1[[#This Row],[Order ID]],Таблица4[],2,FALSE),0))*1</f>
        <v>1</v>
      </c>
      <c r="Y8685" s="19">
        <f>IF(SUMPRODUCT(($F$2:$F8685=F8685)*1)&gt;1,0,1)</f>
        <v>0</v>
      </c>
    </row>
    <row r="8686" spans="1:25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9" t="str">
        <f>VLOOKUP(Таблица1[[#This Row],[Region]],Таблица5[],2,FALSE)</f>
        <v>Anna Andreadi</v>
      </c>
      <c r="W8686" s="19" t="str">
        <f>IFERROR(VLOOKUP(Таблица1[[#This Row],[Order ID]],Таблица4[],2,FALSE),"")</f>
        <v/>
      </c>
      <c r="X8686" s="19">
        <f>NOT(IFERROR(VLOOKUP(Таблица1[[#This Row],[Order ID]],Таблица4[],2,FALSE),0))*1</f>
        <v>1</v>
      </c>
      <c r="Y8686" s="19">
        <f>IF(SUMPRODUCT(($F$2:$F8686=F8686)*1)&gt;1,0,1)</f>
        <v>0</v>
      </c>
    </row>
    <row r="8687" spans="1:25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9" t="str">
        <f>VLOOKUP(Таблица1[[#This Row],[Region]],Таблица5[],2,FALSE)</f>
        <v>Chuck Magee</v>
      </c>
      <c r="W8687" s="19" t="str">
        <f>IFERROR(VLOOKUP(Таблица1[[#This Row],[Order ID]],Таблица4[],2,FALSE),"")</f>
        <v/>
      </c>
      <c r="X8687" s="19">
        <f>NOT(IFERROR(VLOOKUP(Таблица1[[#This Row],[Order ID]],Таблица4[],2,FALSE),0))*1</f>
        <v>1</v>
      </c>
      <c r="Y8687" s="19">
        <f>IF(SUMPRODUCT(($F$2:$F8687=F8687)*1)&gt;1,0,1)</f>
        <v>0</v>
      </c>
    </row>
    <row r="8688" spans="1:25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9" t="str">
        <f>VLOOKUP(Таблица1[[#This Row],[Region]],Таблица5[],2,FALSE)</f>
        <v>Anna Andreadi</v>
      </c>
      <c r="W8688" s="19" t="str">
        <f>IFERROR(VLOOKUP(Таблица1[[#This Row],[Order ID]],Таблица4[],2,FALSE),"")</f>
        <v/>
      </c>
      <c r="X8688" s="19">
        <f>NOT(IFERROR(VLOOKUP(Таблица1[[#This Row],[Order ID]],Таблица4[],2,FALSE),0))*1</f>
        <v>1</v>
      </c>
      <c r="Y8688" s="19">
        <f>IF(SUMPRODUCT(($F$2:$F8688=F8688)*1)&gt;1,0,1)</f>
        <v>0</v>
      </c>
    </row>
    <row r="8689" spans="1:25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9" t="str">
        <f>VLOOKUP(Таблица1[[#This Row],[Region]],Таблица5[],2,FALSE)</f>
        <v>Anna Andreadi</v>
      </c>
      <c r="W8689" s="19" t="str">
        <f>IFERROR(VLOOKUP(Таблица1[[#This Row],[Order ID]],Таблица4[],2,FALSE),"")</f>
        <v/>
      </c>
      <c r="X8689" s="19">
        <f>NOT(IFERROR(VLOOKUP(Таблица1[[#This Row],[Order ID]],Таблица4[],2,FALSE),0))*1</f>
        <v>1</v>
      </c>
      <c r="Y8689" s="19">
        <f>IF(SUMPRODUCT(($F$2:$F8689=F8689)*1)&gt;1,0,1)</f>
        <v>0</v>
      </c>
    </row>
    <row r="8690" spans="1:25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9" t="str">
        <f>VLOOKUP(Таблица1[[#This Row],[Region]],Таблица5[],2,FALSE)</f>
        <v>Anna Andreadi</v>
      </c>
      <c r="W8690" s="19" t="str">
        <f>IFERROR(VLOOKUP(Таблица1[[#This Row],[Order ID]],Таблица4[],2,FALSE),"")</f>
        <v/>
      </c>
      <c r="X8690" s="19">
        <f>NOT(IFERROR(VLOOKUP(Таблица1[[#This Row],[Order ID]],Таблица4[],2,FALSE),0))*1</f>
        <v>1</v>
      </c>
      <c r="Y8690" s="19">
        <f>IF(SUMPRODUCT(($F$2:$F8690=F8690)*1)&gt;1,0,1)</f>
        <v>0</v>
      </c>
    </row>
    <row r="8691" spans="1:25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9" t="str">
        <f>VLOOKUP(Таблица1[[#This Row],[Region]],Таблица5[],2,FALSE)</f>
        <v>Chuck Magee</v>
      </c>
      <c r="W8691" s="19" t="str">
        <f>IFERROR(VLOOKUP(Таблица1[[#This Row],[Order ID]],Таблица4[],2,FALSE),"")</f>
        <v/>
      </c>
      <c r="X8691" s="19">
        <f>NOT(IFERROR(VLOOKUP(Таблица1[[#This Row],[Order ID]],Таблица4[],2,FALSE),0))*1</f>
        <v>1</v>
      </c>
      <c r="Y8691" s="19">
        <f>IF(SUMPRODUCT(($F$2:$F8691=F8691)*1)&gt;1,0,1)</f>
        <v>0</v>
      </c>
    </row>
    <row r="8692" spans="1:25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9" t="str">
        <f>VLOOKUP(Таблица1[[#This Row],[Region]],Таблица5[],2,FALSE)</f>
        <v>Chuck Magee</v>
      </c>
      <c r="W8692" s="19" t="str">
        <f>IFERROR(VLOOKUP(Таблица1[[#This Row],[Order ID]],Таблица4[],2,FALSE),"")</f>
        <v/>
      </c>
      <c r="X8692" s="19">
        <f>NOT(IFERROR(VLOOKUP(Таблица1[[#This Row],[Order ID]],Таблица4[],2,FALSE),0))*1</f>
        <v>1</v>
      </c>
      <c r="Y8692" s="19">
        <f>IF(SUMPRODUCT(($F$2:$F8692=F8692)*1)&gt;1,0,1)</f>
        <v>0</v>
      </c>
    </row>
    <row r="8693" spans="1:25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9" t="str">
        <f>VLOOKUP(Таблица1[[#This Row],[Region]],Таблица5[],2,FALSE)</f>
        <v>Chuck Magee</v>
      </c>
      <c r="W8693" s="19" t="str">
        <f>IFERROR(VLOOKUP(Таблица1[[#This Row],[Order ID]],Таблица4[],2,FALSE),"")</f>
        <v/>
      </c>
      <c r="X8693" s="19">
        <f>NOT(IFERROR(VLOOKUP(Таблица1[[#This Row],[Order ID]],Таблица4[],2,FALSE),0))*1</f>
        <v>1</v>
      </c>
      <c r="Y8693" s="19">
        <f>IF(SUMPRODUCT(($F$2:$F8693=F8693)*1)&gt;1,0,1)</f>
        <v>0</v>
      </c>
    </row>
    <row r="8694" spans="1:25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9" t="str">
        <f>VLOOKUP(Таблица1[[#This Row],[Region]],Таблица5[],2,FALSE)</f>
        <v>Chuck Magee</v>
      </c>
      <c r="W8694" s="19" t="str">
        <f>IFERROR(VLOOKUP(Таблица1[[#This Row],[Order ID]],Таблица4[],2,FALSE),"")</f>
        <v/>
      </c>
      <c r="X8694" s="19">
        <f>NOT(IFERROR(VLOOKUP(Таблица1[[#This Row],[Order ID]],Таблица4[],2,FALSE),0))*1</f>
        <v>1</v>
      </c>
      <c r="Y8694" s="19">
        <f>IF(SUMPRODUCT(($F$2:$F8694=F8694)*1)&gt;1,0,1)</f>
        <v>0</v>
      </c>
    </row>
    <row r="8695" spans="1:25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9" t="str">
        <f>VLOOKUP(Таблица1[[#This Row],[Region]],Таблица5[],2,FALSE)</f>
        <v>Anna Andreadi</v>
      </c>
      <c r="W8695" s="19">
        <f>IFERROR(VLOOKUP(Таблица1[[#This Row],[Order ID]],Таблица4[],2,FALSE),"")</f>
        <v>1</v>
      </c>
      <c r="X8695" s="19">
        <f>NOT(IFERROR(VLOOKUP(Таблица1[[#This Row],[Order ID]],Таблица4[],2,FALSE),0))*1</f>
        <v>0</v>
      </c>
      <c r="Y8695" s="19">
        <f>IF(SUMPRODUCT(($F$2:$F8695=F8695)*1)&gt;1,0,1)</f>
        <v>0</v>
      </c>
    </row>
    <row r="8696" spans="1:25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9" t="str">
        <f>VLOOKUP(Таблица1[[#This Row],[Region]],Таблица5[],2,FALSE)</f>
        <v>Kelly Williams</v>
      </c>
      <c r="W8696" s="19" t="str">
        <f>IFERROR(VLOOKUP(Таблица1[[#This Row],[Order ID]],Таблица4[],2,FALSE),"")</f>
        <v/>
      </c>
      <c r="X8696" s="19">
        <f>NOT(IFERROR(VLOOKUP(Таблица1[[#This Row],[Order ID]],Таблица4[],2,FALSE),0))*1</f>
        <v>1</v>
      </c>
      <c r="Y8696" s="19">
        <f>IF(SUMPRODUCT(($F$2:$F8696=F8696)*1)&gt;1,0,1)</f>
        <v>0</v>
      </c>
    </row>
    <row r="8697" spans="1:25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9" t="str">
        <f>VLOOKUP(Таблица1[[#This Row],[Region]],Таблица5[],2,FALSE)</f>
        <v>Anna Andreadi</v>
      </c>
      <c r="W8697" s="19" t="str">
        <f>IFERROR(VLOOKUP(Таблица1[[#This Row],[Order ID]],Таблица4[],2,FALSE),"")</f>
        <v/>
      </c>
      <c r="X8697" s="19">
        <f>NOT(IFERROR(VLOOKUP(Таблица1[[#This Row],[Order ID]],Таблица4[],2,FALSE),0))*1</f>
        <v>1</v>
      </c>
      <c r="Y8697" s="19">
        <f>IF(SUMPRODUCT(($F$2:$F8697=F8697)*1)&gt;1,0,1)</f>
        <v>0</v>
      </c>
    </row>
    <row r="8698" spans="1:25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9" t="str">
        <f>VLOOKUP(Таблица1[[#This Row],[Region]],Таблица5[],2,FALSE)</f>
        <v>Cassandra Brandow</v>
      </c>
      <c r="W8698" s="19">
        <f>IFERROR(VLOOKUP(Таблица1[[#This Row],[Order ID]],Таблица4[],2,FALSE),"")</f>
        <v>1</v>
      </c>
      <c r="X8698" s="19">
        <f>NOT(IFERROR(VLOOKUP(Таблица1[[#This Row],[Order ID]],Таблица4[],2,FALSE),0))*1</f>
        <v>0</v>
      </c>
      <c r="Y8698" s="19">
        <f>IF(SUMPRODUCT(($F$2:$F8698=F8698)*1)&gt;1,0,1)</f>
        <v>0</v>
      </c>
    </row>
    <row r="8699" spans="1:25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9" t="str">
        <f>VLOOKUP(Таблица1[[#This Row],[Region]],Таблица5[],2,FALSE)</f>
        <v>Cassandra Brandow</v>
      </c>
      <c r="W8699" s="19">
        <f>IFERROR(VLOOKUP(Таблица1[[#This Row],[Order ID]],Таблица4[],2,FALSE),"")</f>
        <v>1</v>
      </c>
      <c r="X8699" s="19">
        <f>NOT(IFERROR(VLOOKUP(Таблица1[[#This Row],[Order ID]],Таблица4[],2,FALSE),0))*1</f>
        <v>0</v>
      </c>
      <c r="Y8699" s="19">
        <f>IF(SUMPRODUCT(($F$2:$F8699=F8699)*1)&gt;1,0,1)</f>
        <v>0</v>
      </c>
    </row>
    <row r="8700" spans="1:25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9" t="str">
        <f>VLOOKUP(Таблица1[[#This Row],[Region]],Таблица5[],2,FALSE)</f>
        <v>Cassandra Brandow</v>
      </c>
      <c r="W8700" s="19">
        <f>IFERROR(VLOOKUP(Таблица1[[#This Row],[Order ID]],Таблица4[],2,FALSE),"")</f>
        <v>1</v>
      </c>
      <c r="X8700" s="19">
        <f>NOT(IFERROR(VLOOKUP(Таблица1[[#This Row],[Order ID]],Таблица4[],2,FALSE),0))*1</f>
        <v>0</v>
      </c>
      <c r="Y8700" s="19">
        <f>IF(SUMPRODUCT(($F$2:$F8700=F8700)*1)&gt;1,0,1)</f>
        <v>0</v>
      </c>
    </row>
    <row r="8701" spans="1:25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9" t="str">
        <f>VLOOKUP(Таблица1[[#This Row],[Region]],Таблица5[],2,FALSE)</f>
        <v>Cassandra Brandow</v>
      </c>
      <c r="W8701" s="19">
        <f>IFERROR(VLOOKUP(Таблица1[[#This Row],[Order ID]],Таблица4[],2,FALSE),"")</f>
        <v>1</v>
      </c>
      <c r="X8701" s="19">
        <f>NOT(IFERROR(VLOOKUP(Таблица1[[#This Row],[Order ID]],Таблица4[],2,FALSE),0))*1</f>
        <v>0</v>
      </c>
      <c r="Y8701" s="19">
        <f>IF(SUMPRODUCT(($F$2:$F8701=F8701)*1)&gt;1,0,1)</f>
        <v>0</v>
      </c>
    </row>
    <row r="8702" spans="1:25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9" t="str">
        <f>VLOOKUP(Таблица1[[#This Row],[Region]],Таблица5[],2,FALSE)</f>
        <v>Cassandra Brandow</v>
      </c>
      <c r="W8702" s="19">
        <f>IFERROR(VLOOKUP(Таблица1[[#This Row],[Order ID]],Таблица4[],2,FALSE),"")</f>
        <v>1</v>
      </c>
      <c r="X8702" s="19">
        <f>NOT(IFERROR(VLOOKUP(Таблица1[[#This Row],[Order ID]],Таблица4[],2,FALSE),0))*1</f>
        <v>0</v>
      </c>
      <c r="Y8702" s="19">
        <f>IF(SUMPRODUCT(($F$2:$F8702=F8702)*1)&gt;1,0,1)</f>
        <v>0</v>
      </c>
    </row>
    <row r="8703" spans="1:25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9" t="str">
        <f>VLOOKUP(Таблица1[[#This Row],[Region]],Таблица5[],2,FALSE)</f>
        <v>Cassandra Brandow</v>
      </c>
      <c r="W8703" s="19">
        <f>IFERROR(VLOOKUP(Таблица1[[#This Row],[Order ID]],Таблица4[],2,FALSE),"")</f>
        <v>1</v>
      </c>
      <c r="X8703" s="19">
        <f>NOT(IFERROR(VLOOKUP(Таблица1[[#This Row],[Order ID]],Таблица4[],2,FALSE),0))*1</f>
        <v>0</v>
      </c>
      <c r="Y8703" s="19">
        <f>IF(SUMPRODUCT(($F$2:$F8703=F8703)*1)&gt;1,0,1)</f>
        <v>0</v>
      </c>
    </row>
    <row r="8704" spans="1:25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9" t="str">
        <f>VLOOKUP(Таблица1[[#This Row],[Region]],Таблица5[],2,FALSE)</f>
        <v>Cassandra Brandow</v>
      </c>
      <c r="W8704" s="19">
        <f>IFERROR(VLOOKUP(Таблица1[[#This Row],[Order ID]],Таблица4[],2,FALSE),"")</f>
        <v>1</v>
      </c>
      <c r="X8704" s="19">
        <f>NOT(IFERROR(VLOOKUP(Таблица1[[#This Row],[Order ID]],Таблица4[],2,FALSE),0))*1</f>
        <v>0</v>
      </c>
      <c r="Y8704" s="19">
        <f>IF(SUMPRODUCT(($F$2:$F8704=F8704)*1)&gt;1,0,1)</f>
        <v>0</v>
      </c>
    </row>
    <row r="8705" spans="1:25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9" t="str">
        <f>VLOOKUP(Таблица1[[#This Row],[Region]],Таблица5[],2,FALSE)</f>
        <v>Chuck Magee</v>
      </c>
      <c r="W8705" s="19" t="str">
        <f>IFERROR(VLOOKUP(Таблица1[[#This Row],[Order ID]],Таблица4[],2,FALSE),"")</f>
        <v/>
      </c>
      <c r="X8705" s="19">
        <f>NOT(IFERROR(VLOOKUP(Таблица1[[#This Row],[Order ID]],Таблица4[],2,FALSE),0))*1</f>
        <v>1</v>
      </c>
      <c r="Y8705" s="19">
        <f>IF(SUMPRODUCT(($F$2:$F8705=F8705)*1)&gt;1,0,1)</f>
        <v>0</v>
      </c>
    </row>
    <row r="8706" spans="1:25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9" t="str">
        <f>VLOOKUP(Таблица1[[#This Row],[Region]],Таблица5[],2,FALSE)</f>
        <v>Kelly Williams</v>
      </c>
      <c r="W8706" s="19" t="str">
        <f>IFERROR(VLOOKUP(Таблица1[[#This Row],[Order ID]],Таблица4[],2,FALSE),"")</f>
        <v/>
      </c>
      <c r="X8706" s="19">
        <f>NOT(IFERROR(VLOOKUP(Таблица1[[#This Row],[Order ID]],Таблица4[],2,FALSE),0))*1</f>
        <v>1</v>
      </c>
      <c r="Y8706" s="19">
        <f>IF(SUMPRODUCT(($F$2:$F8706=F8706)*1)&gt;1,0,1)</f>
        <v>0</v>
      </c>
    </row>
    <row r="8707" spans="1:25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9" t="str">
        <f>VLOOKUP(Таблица1[[#This Row],[Region]],Таблица5[],2,FALSE)</f>
        <v>Anna Andreadi</v>
      </c>
      <c r="W8707" s="19" t="str">
        <f>IFERROR(VLOOKUP(Таблица1[[#This Row],[Order ID]],Таблица4[],2,FALSE),"")</f>
        <v/>
      </c>
      <c r="X8707" s="19">
        <f>NOT(IFERROR(VLOOKUP(Таблица1[[#This Row],[Order ID]],Таблица4[],2,FALSE),0))*1</f>
        <v>1</v>
      </c>
      <c r="Y8707" s="19">
        <f>IF(SUMPRODUCT(($F$2:$F8707=F8707)*1)&gt;1,0,1)</f>
        <v>0</v>
      </c>
    </row>
    <row r="8708" spans="1:25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9" t="str">
        <f>VLOOKUP(Таблица1[[#This Row],[Region]],Таблица5[],2,FALSE)</f>
        <v>Chuck Magee</v>
      </c>
      <c r="W8708" s="19" t="str">
        <f>IFERROR(VLOOKUP(Таблица1[[#This Row],[Order ID]],Таблица4[],2,FALSE),"")</f>
        <v/>
      </c>
      <c r="X8708" s="19">
        <f>NOT(IFERROR(VLOOKUP(Таблица1[[#This Row],[Order ID]],Таблица4[],2,FALSE),0))*1</f>
        <v>1</v>
      </c>
      <c r="Y8708" s="19">
        <f>IF(SUMPRODUCT(($F$2:$F8708=F8708)*1)&gt;1,0,1)</f>
        <v>0</v>
      </c>
    </row>
    <row r="8709" spans="1:25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9" t="str">
        <f>VLOOKUP(Таблица1[[#This Row],[Region]],Таблица5[],2,FALSE)</f>
        <v>Chuck Magee</v>
      </c>
      <c r="W8709" s="19" t="str">
        <f>IFERROR(VLOOKUP(Таблица1[[#This Row],[Order ID]],Таблица4[],2,FALSE),"")</f>
        <v/>
      </c>
      <c r="X8709" s="19">
        <f>NOT(IFERROR(VLOOKUP(Таблица1[[#This Row],[Order ID]],Таблица4[],2,FALSE),0))*1</f>
        <v>1</v>
      </c>
      <c r="Y8709" s="19">
        <f>IF(SUMPRODUCT(($F$2:$F8709=F8709)*1)&gt;1,0,1)</f>
        <v>0</v>
      </c>
    </row>
    <row r="8710" spans="1:25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9" t="str">
        <f>VLOOKUP(Таблица1[[#This Row],[Region]],Таблица5[],2,FALSE)</f>
        <v>Anna Andreadi</v>
      </c>
      <c r="W8710" s="19" t="str">
        <f>IFERROR(VLOOKUP(Таблица1[[#This Row],[Order ID]],Таблица4[],2,FALSE),"")</f>
        <v/>
      </c>
      <c r="X8710" s="19">
        <f>NOT(IFERROR(VLOOKUP(Таблица1[[#This Row],[Order ID]],Таблица4[],2,FALSE),0))*1</f>
        <v>1</v>
      </c>
      <c r="Y8710" s="19">
        <f>IF(SUMPRODUCT(($F$2:$F8710=F8710)*1)&gt;1,0,1)</f>
        <v>0</v>
      </c>
    </row>
    <row r="8711" spans="1:25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9" t="str">
        <f>VLOOKUP(Таблица1[[#This Row],[Region]],Таблица5[],2,FALSE)</f>
        <v>Anna Andreadi</v>
      </c>
      <c r="W8711" s="19" t="str">
        <f>IFERROR(VLOOKUP(Таблица1[[#This Row],[Order ID]],Таблица4[],2,FALSE),"")</f>
        <v/>
      </c>
      <c r="X8711" s="19">
        <f>NOT(IFERROR(VLOOKUP(Таблица1[[#This Row],[Order ID]],Таблица4[],2,FALSE),0))*1</f>
        <v>1</v>
      </c>
      <c r="Y8711" s="19">
        <f>IF(SUMPRODUCT(($F$2:$F8711=F8711)*1)&gt;1,0,1)</f>
        <v>0</v>
      </c>
    </row>
    <row r="8712" spans="1:25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9" t="str">
        <f>VLOOKUP(Таблица1[[#This Row],[Region]],Таблица5[],2,FALSE)</f>
        <v>Anna Andreadi</v>
      </c>
      <c r="W8712" s="19" t="str">
        <f>IFERROR(VLOOKUP(Таблица1[[#This Row],[Order ID]],Таблица4[],2,FALSE),"")</f>
        <v/>
      </c>
      <c r="X8712" s="19">
        <f>NOT(IFERROR(VLOOKUP(Таблица1[[#This Row],[Order ID]],Таблица4[],2,FALSE),0))*1</f>
        <v>1</v>
      </c>
      <c r="Y8712" s="19">
        <f>IF(SUMPRODUCT(($F$2:$F8712=F8712)*1)&gt;1,0,1)</f>
        <v>0</v>
      </c>
    </row>
    <row r="8713" spans="1:25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9" t="str">
        <f>VLOOKUP(Таблица1[[#This Row],[Region]],Таблица5[],2,FALSE)</f>
        <v>Anna Andreadi</v>
      </c>
      <c r="W8713" s="19" t="str">
        <f>IFERROR(VLOOKUP(Таблица1[[#This Row],[Order ID]],Таблица4[],2,FALSE),"")</f>
        <v/>
      </c>
      <c r="X8713" s="19">
        <f>NOT(IFERROR(VLOOKUP(Таблица1[[#This Row],[Order ID]],Таблица4[],2,FALSE),0))*1</f>
        <v>1</v>
      </c>
      <c r="Y8713" s="19">
        <f>IF(SUMPRODUCT(($F$2:$F8713=F8713)*1)&gt;1,0,1)</f>
        <v>0</v>
      </c>
    </row>
    <row r="8714" spans="1:25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9" t="str">
        <f>VLOOKUP(Таблица1[[#This Row],[Region]],Таблица5[],2,FALSE)</f>
        <v>Anna Andreadi</v>
      </c>
      <c r="W8714" s="19" t="str">
        <f>IFERROR(VLOOKUP(Таблица1[[#This Row],[Order ID]],Таблица4[],2,FALSE),"")</f>
        <v/>
      </c>
      <c r="X8714" s="19">
        <f>NOT(IFERROR(VLOOKUP(Таблица1[[#This Row],[Order ID]],Таблица4[],2,FALSE),0))*1</f>
        <v>1</v>
      </c>
      <c r="Y8714" s="19">
        <f>IF(SUMPRODUCT(($F$2:$F8714=F8714)*1)&gt;1,0,1)</f>
        <v>0</v>
      </c>
    </row>
    <row r="8715" spans="1:25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9" t="str">
        <f>VLOOKUP(Таблица1[[#This Row],[Region]],Таблица5[],2,FALSE)</f>
        <v>Anna Andreadi</v>
      </c>
      <c r="W8715" s="19" t="str">
        <f>IFERROR(VLOOKUP(Таблица1[[#This Row],[Order ID]],Таблица4[],2,FALSE),"")</f>
        <v/>
      </c>
      <c r="X8715" s="19">
        <f>NOT(IFERROR(VLOOKUP(Таблица1[[#This Row],[Order ID]],Таблица4[],2,FALSE),0))*1</f>
        <v>1</v>
      </c>
      <c r="Y8715" s="19">
        <f>IF(SUMPRODUCT(($F$2:$F8715=F8715)*1)&gt;1,0,1)</f>
        <v>0</v>
      </c>
    </row>
    <row r="8716" spans="1:25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9" t="str">
        <f>VLOOKUP(Таблица1[[#This Row],[Region]],Таблица5[],2,FALSE)</f>
        <v>Anna Andreadi</v>
      </c>
      <c r="W8716" s="19" t="str">
        <f>IFERROR(VLOOKUP(Таблица1[[#This Row],[Order ID]],Таблица4[],2,FALSE),"")</f>
        <v/>
      </c>
      <c r="X8716" s="19">
        <f>NOT(IFERROR(VLOOKUP(Таблица1[[#This Row],[Order ID]],Таблица4[],2,FALSE),0))*1</f>
        <v>1</v>
      </c>
      <c r="Y8716" s="19">
        <f>IF(SUMPRODUCT(($F$2:$F8716=F8716)*1)&gt;1,0,1)</f>
        <v>0</v>
      </c>
    </row>
    <row r="8717" spans="1:25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9" t="str">
        <f>VLOOKUP(Таблица1[[#This Row],[Region]],Таблица5[],2,FALSE)</f>
        <v>Chuck Magee</v>
      </c>
      <c r="W8717" s="19" t="str">
        <f>IFERROR(VLOOKUP(Таблица1[[#This Row],[Order ID]],Таблица4[],2,FALSE),"")</f>
        <v/>
      </c>
      <c r="X8717" s="19">
        <f>NOT(IFERROR(VLOOKUP(Таблица1[[#This Row],[Order ID]],Таблица4[],2,FALSE),0))*1</f>
        <v>1</v>
      </c>
      <c r="Y8717" s="19">
        <f>IF(SUMPRODUCT(($F$2:$F8717=F8717)*1)&gt;1,0,1)</f>
        <v>0</v>
      </c>
    </row>
    <row r="8718" spans="1:25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9" t="str">
        <f>VLOOKUP(Таблица1[[#This Row],[Region]],Таблица5[],2,FALSE)</f>
        <v>Kelly Williams</v>
      </c>
      <c r="W8718" s="19" t="str">
        <f>IFERROR(VLOOKUP(Таблица1[[#This Row],[Order ID]],Таблица4[],2,FALSE),"")</f>
        <v/>
      </c>
      <c r="X8718" s="19">
        <f>NOT(IFERROR(VLOOKUP(Таблица1[[#This Row],[Order ID]],Таблица4[],2,FALSE),0))*1</f>
        <v>1</v>
      </c>
      <c r="Y8718" s="19">
        <f>IF(SUMPRODUCT(($F$2:$F8718=F8718)*1)&gt;1,0,1)</f>
        <v>0</v>
      </c>
    </row>
    <row r="8719" spans="1:25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9" t="str">
        <f>VLOOKUP(Таблица1[[#This Row],[Region]],Таблица5[],2,FALSE)</f>
        <v>Kelly Williams</v>
      </c>
      <c r="W8719" s="19" t="str">
        <f>IFERROR(VLOOKUP(Таблица1[[#This Row],[Order ID]],Таблица4[],2,FALSE),"")</f>
        <v/>
      </c>
      <c r="X8719" s="19">
        <f>NOT(IFERROR(VLOOKUP(Таблица1[[#This Row],[Order ID]],Таблица4[],2,FALSE),0))*1</f>
        <v>1</v>
      </c>
      <c r="Y8719" s="19">
        <f>IF(SUMPRODUCT(($F$2:$F8719=F8719)*1)&gt;1,0,1)</f>
        <v>0</v>
      </c>
    </row>
    <row r="8720" spans="1:25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9" t="str">
        <f>VLOOKUP(Таблица1[[#This Row],[Region]],Таблица5[],2,FALSE)</f>
        <v>Kelly Williams</v>
      </c>
      <c r="W8720" s="19" t="str">
        <f>IFERROR(VLOOKUP(Таблица1[[#This Row],[Order ID]],Таблица4[],2,FALSE),"")</f>
        <v/>
      </c>
      <c r="X8720" s="19">
        <f>NOT(IFERROR(VLOOKUP(Таблица1[[#This Row],[Order ID]],Таблица4[],2,FALSE),0))*1</f>
        <v>1</v>
      </c>
      <c r="Y8720" s="19">
        <f>IF(SUMPRODUCT(($F$2:$F8720=F8720)*1)&gt;1,0,1)</f>
        <v>0</v>
      </c>
    </row>
    <row r="8721" spans="1:25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9" t="str">
        <f>VLOOKUP(Таблица1[[#This Row],[Region]],Таблица5[],2,FALSE)</f>
        <v>Kelly Williams</v>
      </c>
      <c r="W8721" s="19" t="str">
        <f>IFERROR(VLOOKUP(Таблица1[[#This Row],[Order ID]],Таблица4[],2,FALSE),"")</f>
        <v/>
      </c>
      <c r="X8721" s="19">
        <f>NOT(IFERROR(VLOOKUP(Таблица1[[#This Row],[Order ID]],Таблица4[],2,FALSE),0))*1</f>
        <v>1</v>
      </c>
      <c r="Y8721" s="19">
        <f>IF(SUMPRODUCT(($F$2:$F8721=F8721)*1)&gt;1,0,1)</f>
        <v>0</v>
      </c>
    </row>
    <row r="8722" spans="1:25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9" t="str">
        <f>VLOOKUP(Таблица1[[#This Row],[Region]],Таблица5[],2,FALSE)</f>
        <v>Kelly Williams</v>
      </c>
      <c r="W8722" s="19" t="str">
        <f>IFERROR(VLOOKUP(Таблица1[[#This Row],[Order ID]],Таблица4[],2,FALSE),"")</f>
        <v/>
      </c>
      <c r="X8722" s="19">
        <f>NOT(IFERROR(VLOOKUP(Таблица1[[#This Row],[Order ID]],Таблица4[],2,FALSE),0))*1</f>
        <v>1</v>
      </c>
      <c r="Y8722" s="19">
        <f>IF(SUMPRODUCT(($F$2:$F8722=F8722)*1)&gt;1,0,1)</f>
        <v>0</v>
      </c>
    </row>
    <row r="8723" spans="1:25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9" t="str">
        <f>VLOOKUP(Таблица1[[#This Row],[Region]],Таблица5[],2,FALSE)</f>
        <v>Kelly Williams</v>
      </c>
      <c r="W8723" s="19" t="str">
        <f>IFERROR(VLOOKUP(Таблица1[[#This Row],[Order ID]],Таблица4[],2,FALSE),"")</f>
        <v/>
      </c>
      <c r="X8723" s="19">
        <f>NOT(IFERROR(VLOOKUP(Таблица1[[#This Row],[Order ID]],Таблица4[],2,FALSE),0))*1</f>
        <v>1</v>
      </c>
      <c r="Y8723" s="19">
        <f>IF(SUMPRODUCT(($F$2:$F8723=F8723)*1)&gt;1,0,1)</f>
        <v>0</v>
      </c>
    </row>
    <row r="8724" spans="1:25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9" t="str">
        <f>VLOOKUP(Таблица1[[#This Row],[Region]],Таблица5[],2,FALSE)</f>
        <v>Kelly Williams</v>
      </c>
      <c r="W8724" s="19" t="str">
        <f>IFERROR(VLOOKUP(Таблица1[[#This Row],[Order ID]],Таблица4[],2,FALSE),"")</f>
        <v/>
      </c>
      <c r="X8724" s="19">
        <f>NOT(IFERROR(VLOOKUP(Таблица1[[#This Row],[Order ID]],Таблица4[],2,FALSE),0))*1</f>
        <v>1</v>
      </c>
      <c r="Y8724" s="19">
        <f>IF(SUMPRODUCT(($F$2:$F8724=F8724)*1)&gt;1,0,1)</f>
        <v>0</v>
      </c>
    </row>
    <row r="8725" spans="1:25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9" t="str">
        <f>VLOOKUP(Таблица1[[#This Row],[Region]],Таблица5[],2,FALSE)</f>
        <v>Cassandra Brandow</v>
      </c>
      <c r="W8725" s="19" t="str">
        <f>IFERROR(VLOOKUP(Таблица1[[#This Row],[Order ID]],Таблица4[],2,FALSE),"")</f>
        <v/>
      </c>
      <c r="X8725" s="19">
        <f>NOT(IFERROR(VLOOKUP(Таблица1[[#This Row],[Order ID]],Таблица4[],2,FALSE),0))*1</f>
        <v>1</v>
      </c>
      <c r="Y8725" s="19">
        <f>IF(SUMPRODUCT(($F$2:$F8725=F8725)*1)&gt;1,0,1)</f>
        <v>0</v>
      </c>
    </row>
    <row r="8726" spans="1:25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9" t="str">
        <f>VLOOKUP(Таблица1[[#This Row],[Region]],Таблица5[],2,FALSE)</f>
        <v>Cassandra Brandow</v>
      </c>
      <c r="W8726" s="19" t="str">
        <f>IFERROR(VLOOKUP(Таблица1[[#This Row],[Order ID]],Таблица4[],2,FALSE),"")</f>
        <v/>
      </c>
      <c r="X8726" s="19">
        <f>NOT(IFERROR(VLOOKUP(Таблица1[[#This Row],[Order ID]],Таблица4[],2,FALSE),0))*1</f>
        <v>1</v>
      </c>
      <c r="Y8726" s="19">
        <f>IF(SUMPRODUCT(($F$2:$F8726=F8726)*1)&gt;1,0,1)</f>
        <v>0</v>
      </c>
    </row>
    <row r="8727" spans="1:25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9" t="str">
        <f>VLOOKUP(Таблица1[[#This Row],[Region]],Таблица5[],2,FALSE)</f>
        <v>Anna Andreadi</v>
      </c>
      <c r="W8727" s="19" t="str">
        <f>IFERROR(VLOOKUP(Таблица1[[#This Row],[Order ID]],Таблица4[],2,FALSE),"")</f>
        <v/>
      </c>
      <c r="X8727" s="19">
        <f>NOT(IFERROR(VLOOKUP(Таблица1[[#This Row],[Order ID]],Таблица4[],2,FALSE),0))*1</f>
        <v>1</v>
      </c>
      <c r="Y8727" s="19">
        <f>IF(SUMPRODUCT(($F$2:$F8727=F8727)*1)&gt;1,0,1)</f>
        <v>0</v>
      </c>
    </row>
    <row r="8728" spans="1:25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9" t="str">
        <f>VLOOKUP(Таблица1[[#This Row],[Region]],Таблица5[],2,FALSE)</f>
        <v>Cassandra Brandow</v>
      </c>
      <c r="W8728" s="19" t="str">
        <f>IFERROR(VLOOKUP(Таблица1[[#This Row],[Order ID]],Таблица4[],2,FALSE),"")</f>
        <v/>
      </c>
      <c r="X8728" s="19">
        <f>NOT(IFERROR(VLOOKUP(Таблица1[[#This Row],[Order ID]],Таблица4[],2,FALSE),0))*1</f>
        <v>1</v>
      </c>
      <c r="Y8728" s="19">
        <f>IF(SUMPRODUCT(($F$2:$F8728=F8728)*1)&gt;1,0,1)</f>
        <v>0</v>
      </c>
    </row>
    <row r="8729" spans="1:25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9" t="str">
        <f>VLOOKUP(Таблица1[[#This Row],[Region]],Таблица5[],2,FALSE)</f>
        <v>Cassandra Brandow</v>
      </c>
      <c r="W8729" s="19" t="str">
        <f>IFERROR(VLOOKUP(Таблица1[[#This Row],[Order ID]],Таблица4[],2,FALSE),"")</f>
        <v/>
      </c>
      <c r="X8729" s="19">
        <f>NOT(IFERROR(VLOOKUP(Таблица1[[#This Row],[Order ID]],Таблица4[],2,FALSE),0))*1</f>
        <v>1</v>
      </c>
      <c r="Y8729" s="19">
        <f>IF(SUMPRODUCT(($F$2:$F8729=F8729)*1)&gt;1,0,1)</f>
        <v>0</v>
      </c>
    </row>
    <row r="8730" spans="1:25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9" t="str">
        <f>VLOOKUP(Таблица1[[#This Row],[Region]],Таблица5[],2,FALSE)</f>
        <v>Cassandra Brandow</v>
      </c>
      <c r="W8730" s="19" t="str">
        <f>IFERROR(VLOOKUP(Таблица1[[#This Row],[Order ID]],Таблица4[],2,FALSE),"")</f>
        <v/>
      </c>
      <c r="X8730" s="19">
        <f>NOT(IFERROR(VLOOKUP(Таблица1[[#This Row],[Order ID]],Таблица4[],2,FALSE),0))*1</f>
        <v>1</v>
      </c>
      <c r="Y8730" s="19">
        <f>IF(SUMPRODUCT(($F$2:$F8730=F8730)*1)&gt;1,0,1)</f>
        <v>0</v>
      </c>
    </row>
    <row r="8731" spans="1:25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9" t="str">
        <f>VLOOKUP(Таблица1[[#This Row],[Region]],Таблица5[],2,FALSE)</f>
        <v>Cassandra Brandow</v>
      </c>
      <c r="W8731" s="19" t="str">
        <f>IFERROR(VLOOKUP(Таблица1[[#This Row],[Order ID]],Таблица4[],2,FALSE),"")</f>
        <v/>
      </c>
      <c r="X8731" s="19">
        <f>NOT(IFERROR(VLOOKUP(Таблица1[[#This Row],[Order ID]],Таблица4[],2,FALSE),0))*1</f>
        <v>1</v>
      </c>
      <c r="Y8731" s="19">
        <f>IF(SUMPRODUCT(($F$2:$F8731=F8731)*1)&gt;1,0,1)</f>
        <v>0</v>
      </c>
    </row>
    <row r="8732" spans="1:25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9" t="str">
        <f>VLOOKUP(Таблица1[[#This Row],[Region]],Таблица5[],2,FALSE)</f>
        <v>Cassandra Brandow</v>
      </c>
      <c r="W8732" s="19" t="str">
        <f>IFERROR(VLOOKUP(Таблица1[[#This Row],[Order ID]],Таблица4[],2,FALSE),"")</f>
        <v/>
      </c>
      <c r="X8732" s="19">
        <f>NOT(IFERROR(VLOOKUP(Таблица1[[#This Row],[Order ID]],Таблица4[],2,FALSE),0))*1</f>
        <v>1</v>
      </c>
      <c r="Y8732" s="19">
        <f>IF(SUMPRODUCT(($F$2:$F8732=F8732)*1)&gt;1,0,1)</f>
        <v>0</v>
      </c>
    </row>
    <row r="8733" spans="1:25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9" t="str">
        <f>VLOOKUP(Таблица1[[#This Row],[Region]],Таблица5[],2,FALSE)</f>
        <v>Kelly Williams</v>
      </c>
      <c r="W8733" s="19" t="str">
        <f>IFERROR(VLOOKUP(Таблица1[[#This Row],[Order ID]],Таблица4[],2,FALSE),"")</f>
        <v/>
      </c>
      <c r="X8733" s="19">
        <f>NOT(IFERROR(VLOOKUP(Таблица1[[#This Row],[Order ID]],Таблица4[],2,FALSE),0))*1</f>
        <v>1</v>
      </c>
      <c r="Y8733" s="19">
        <f>IF(SUMPRODUCT(($F$2:$F8733=F8733)*1)&gt;1,0,1)</f>
        <v>0</v>
      </c>
    </row>
    <row r="8734" spans="1:25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9" t="str">
        <f>VLOOKUP(Таблица1[[#This Row],[Region]],Таблица5[],2,FALSE)</f>
        <v>Anna Andreadi</v>
      </c>
      <c r="W8734" s="19" t="str">
        <f>IFERROR(VLOOKUP(Таблица1[[#This Row],[Order ID]],Таблица4[],2,FALSE),"")</f>
        <v/>
      </c>
      <c r="X8734" s="19">
        <f>NOT(IFERROR(VLOOKUP(Таблица1[[#This Row],[Order ID]],Таблица4[],2,FALSE),0))*1</f>
        <v>1</v>
      </c>
      <c r="Y8734" s="19">
        <f>IF(SUMPRODUCT(($F$2:$F8734=F8734)*1)&gt;1,0,1)</f>
        <v>0</v>
      </c>
    </row>
    <row r="8735" spans="1:25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9" t="str">
        <f>VLOOKUP(Таблица1[[#This Row],[Region]],Таблица5[],2,FALSE)</f>
        <v>Anna Andreadi</v>
      </c>
      <c r="W8735" s="19" t="str">
        <f>IFERROR(VLOOKUP(Таблица1[[#This Row],[Order ID]],Таблица4[],2,FALSE),"")</f>
        <v/>
      </c>
      <c r="X8735" s="19">
        <f>NOT(IFERROR(VLOOKUP(Таблица1[[#This Row],[Order ID]],Таблица4[],2,FALSE),0))*1</f>
        <v>1</v>
      </c>
      <c r="Y8735" s="19">
        <f>IF(SUMPRODUCT(($F$2:$F8735=F8735)*1)&gt;1,0,1)</f>
        <v>0</v>
      </c>
    </row>
    <row r="8736" spans="1:25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9" t="str">
        <f>VLOOKUP(Таблица1[[#This Row],[Region]],Таблица5[],2,FALSE)</f>
        <v>Anna Andreadi</v>
      </c>
      <c r="W8736" s="19" t="str">
        <f>IFERROR(VLOOKUP(Таблица1[[#This Row],[Order ID]],Таблица4[],2,FALSE),"")</f>
        <v/>
      </c>
      <c r="X8736" s="19">
        <f>NOT(IFERROR(VLOOKUP(Таблица1[[#This Row],[Order ID]],Таблица4[],2,FALSE),0))*1</f>
        <v>1</v>
      </c>
      <c r="Y8736" s="19">
        <f>IF(SUMPRODUCT(($F$2:$F8736=F8736)*1)&gt;1,0,1)</f>
        <v>0</v>
      </c>
    </row>
    <row r="8737" spans="1:25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9" t="str">
        <f>VLOOKUP(Таблица1[[#This Row],[Region]],Таблица5[],2,FALSE)</f>
        <v>Chuck Magee</v>
      </c>
      <c r="W8737" s="19" t="str">
        <f>IFERROR(VLOOKUP(Таблица1[[#This Row],[Order ID]],Таблица4[],2,FALSE),"")</f>
        <v/>
      </c>
      <c r="X8737" s="19">
        <f>NOT(IFERROR(VLOOKUP(Таблица1[[#This Row],[Order ID]],Таблица4[],2,FALSE),0))*1</f>
        <v>1</v>
      </c>
      <c r="Y8737" s="19">
        <f>IF(SUMPRODUCT(($F$2:$F8737=F8737)*1)&gt;1,0,1)</f>
        <v>0</v>
      </c>
    </row>
    <row r="8738" spans="1:25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9" t="str">
        <f>VLOOKUP(Таблица1[[#This Row],[Region]],Таблица5[],2,FALSE)</f>
        <v>Kelly Williams</v>
      </c>
      <c r="W8738" s="19" t="str">
        <f>IFERROR(VLOOKUP(Таблица1[[#This Row],[Order ID]],Таблица4[],2,FALSE),"")</f>
        <v/>
      </c>
      <c r="X8738" s="19">
        <f>NOT(IFERROR(VLOOKUP(Таблица1[[#This Row],[Order ID]],Таблица4[],2,FALSE),0))*1</f>
        <v>1</v>
      </c>
      <c r="Y8738" s="19">
        <f>IF(SUMPRODUCT(($F$2:$F8738=F8738)*1)&gt;1,0,1)</f>
        <v>0</v>
      </c>
    </row>
    <row r="8739" spans="1:25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9" t="str">
        <f>VLOOKUP(Таблица1[[#This Row],[Region]],Таблица5[],2,FALSE)</f>
        <v>Cassandra Brandow</v>
      </c>
      <c r="W8739" s="19" t="str">
        <f>IFERROR(VLOOKUP(Таблица1[[#This Row],[Order ID]],Таблица4[],2,FALSE),"")</f>
        <v/>
      </c>
      <c r="X8739" s="19">
        <f>NOT(IFERROR(VLOOKUP(Таблица1[[#This Row],[Order ID]],Таблица4[],2,FALSE),0))*1</f>
        <v>1</v>
      </c>
      <c r="Y8739" s="19">
        <f>IF(SUMPRODUCT(($F$2:$F8739=F8739)*1)&gt;1,0,1)</f>
        <v>0</v>
      </c>
    </row>
    <row r="8740" spans="1:25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9" t="str">
        <f>VLOOKUP(Таблица1[[#This Row],[Region]],Таблица5[],2,FALSE)</f>
        <v>Chuck Magee</v>
      </c>
      <c r="W8740" s="19" t="str">
        <f>IFERROR(VLOOKUP(Таблица1[[#This Row],[Order ID]],Таблица4[],2,FALSE),"")</f>
        <v/>
      </c>
      <c r="X8740" s="19">
        <f>NOT(IFERROR(VLOOKUP(Таблица1[[#This Row],[Order ID]],Таблица4[],2,FALSE),0))*1</f>
        <v>1</v>
      </c>
      <c r="Y8740" s="19">
        <f>IF(SUMPRODUCT(($F$2:$F8740=F8740)*1)&gt;1,0,1)</f>
        <v>0</v>
      </c>
    </row>
    <row r="8741" spans="1:25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9" t="str">
        <f>VLOOKUP(Таблица1[[#This Row],[Region]],Таблица5[],2,FALSE)</f>
        <v>Chuck Magee</v>
      </c>
      <c r="W8741" s="19" t="str">
        <f>IFERROR(VLOOKUP(Таблица1[[#This Row],[Order ID]],Таблица4[],2,FALSE),"")</f>
        <v/>
      </c>
      <c r="X8741" s="19">
        <f>NOT(IFERROR(VLOOKUP(Таблица1[[#This Row],[Order ID]],Таблица4[],2,FALSE),0))*1</f>
        <v>1</v>
      </c>
      <c r="Y8741" s="19">
        <f>IF(SUMPRODUCT(($F$2:$F8741=F8741)*1)&gt;1,0,1)</f>
        <v>0</v>
      </c>
    </row>
    <row r="8742" spans="1:25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9" t="str">
        <f>VLOOKUP(Таблица1[[#This Row],[Region]],Таблица5[],2,FALSE)</f>
        <v>Cassandra Brandow</v>
      </c>
      <c r="W8742" s="19" t="str">
        <f>IFERROR(VLOOKUP(Таблица1[[#This Row],[Order ID]],Таблица4[],2,FALSE),"")</f>
        <v/>
      </c>
      <c r="X8742" s="19">
        <f>NOT(IFERROR(VLOOKUP(Таблица1[[#This Row],[Order ID]],Таблица4[],2,FALSE),0))*1</f>
        <v>1</v>
      </c>
      <c r="Y8742" s="19">
        <f>IF(SUMPRODUCT(($F$2:$F8742=F8742)*1)&gt;1,0,1)</f>
        <v>0</v>
      </c>
    </row>
    <row r="8743" spans="1:25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9" t="str">
        <f>VLOOKUP(Таблица1[[#This Row],[Region]],Таблица5[],2,FALSE)</f>
        <v>Kelly Williams</v>
      </c>
      <c r="W8743" s="19" t="str">
        <f>IFERROR(VLOOKUP(Таблица1[[#This Row],[Order ID]],Таблица4[],2,FALSE),"")</f>
        <v/>
      </c>
      <c r="X8743" s="19">
        <f>NOT(IFERROR(VLOOKUP(Таблица1[[#This Row],[Order ID]],Таблица4[],2,FALSE),0))*1</f>
        <v>1</v>
      </c>
      <c r="Y8743" s="19">
        <f>IF(SUMPRODUCT(($F$2:$F8743=F8743)*1)&gt;1,0,1)</f>
        <v>0</v>
      </c>
    </row>
    <row r="8744" spans="1:25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9" t="str">
        <f>VLOOKUP(Таблица1[[#This Row],[Region]],Таблица5[],2,FALSE)</f>
        <v>Anna Andreadi</v>
      </c>
      <c r="W8744" s="19" t="str">
        <f>IFERROR(VLOOKUP(Таблица1[[#This Row],[Order ID]],Таблица4[],2,FALSE),"")</f>
        <v/>
      </c>
      <c r="X8744" s="19">
        <f>NOT(IFERROR(VLOOKUP(Таблица1[[#This Row],[Order ID]],Таблица4[],2,FALSE),0))*1</f>
        <v>1</v>
      </c>
      <c r="Y8744" s="19">
        <f>IF(SUMPRODUCT(($F$2:$F8744=F8744)*1)&gt;1,0,1)</f>
        <v>0</v>
      </c>
    </row>
    <row r="8745" spans="1:25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9" t="str">
        <f>VLOOKUP(Таблица1[[#This Row],[Region]],Таблица5[],2,FALSE)</f>
        <v>Anna Andreadi</v>
      </c>
      <c r="W8745" s="19" t="str">
        <f>IFERROR(VLOOKUP(Таблица1[[#This Row],[Order ID]],Таблица4[],2,FALSE),"")</f>
        <v/>
      </c>
      <c r="X8745" s="19">
        <f>NOT(IFERROR(VLOOKUP(Таблица1[[#This Row],[Order ID]],Таблица4[],2,FALSE),0))*1</f>
        <v>1</v>
      </c>
      <c r="Y8745" s="19">
        <f>IF(SUMPRODUCT(($F$2:$F8745=F8745)*1)&gt;1,0,1)</f>
        <v>0</v>
      </c>
    </row>
    <row r="8746" spans="1:25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9" t="str">
        <f>VLOOKUP(Таблица1[[#This Row],[Region]],Таблица5[],2,FALSE)</f>
        <v>Chuck Magee</v>
      </c>
      <c r="W8746" s="19" t="str">
        <f>IFERROR(VLOOKUP(Таблица1[[#This Row],[Order ID]],Таблица4[],2,FALSE),"")</f>
        <v/>
      </c>
      <c r="X8746" s="19">
        <f>NOT(IFERROR(VLOOKUP(Таблица1[[#This Row],[Order ID]],Таблица4[],2,FALSE),0))*1</f>
        <v>1</v>
      </c>
      <c r="Y8746" s="19">
        <f>IF(SUMPRODUCT(($F$2:$F8746=F8746)*1)&gt;1,0,1)</f>
        <v>0</v>
      </c>
    </row>
    <row r="8747" spans="1:25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9" t="str">
        <f>VLOOKUP(Таблица1[[#This Row],[Region]],Таблица5[],2,FALSE)</f>
        <v>Chuck Magee</v>
      </c>
      <c r="W8747" s="19" t="str">
        <f>IFERROR(VLOOKUP(Таблица1[[#This Row],[Order ID]],Таблица4[],2,FALSE),"")</f>
        <v/>
      </c>
      <c r="X8747" s="19">
        <f>NOT(IFERROR(VLOOKUP(Таблица1[[#This Row],[Order ID]],Таблица4[],2,FALSE),0))*1</f>
        <v>1</v>
      </c>
      <c r="Y8747" s="19">
        <f>IF(SUMPRODUCT(($F$2:$F8747=F8747)*1)&gt;1,0,1)</f>
        <v>0</v>
      </c>
    </row>
    <row r="8748" spans="1:25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9" t="str">
        <f>VLOOKUP(Таблица1[[#This Row],[Region]],Таблица5[],2,FALSE)</f>
        <v>Anna Andreadi</v>
      </c>
      <c r="W8748" s="19" t="str">
        <f>IFERROR(VLOOKUP(Таблица1[[#This Row],[Order ID]],Таблица4[],2,FALSE),"")</f>
        <v/>
      </c>
      <c r="X8748" s="19">
        <f>NOT(IFERROR(VLOOKUP(Таблица1[[#This Row],[Order ID]],Таблица4[],2,FALSE),0))*1</f>
        <v>1</v>
      </c>
      <c r="Y8748" s="19">
        <f>IF(SUMPRODUCT(($F$2:$F8748=F8748)*1)&gt;1,0,1)</f>
        <v>0</v>
      </c>
    </row>
    <row r="8749" spans="1:25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9" t="str">
        <f>VLOOKUP(Таблица1[[#This Row],[Region]],Таблица5[],2,FALSE)</f>
        <v>Anna Andreadi</v>
      </c>
      <c r="W8749" s="19" t="str">
        <f>IFERROR(VLOOKUP(Таблица1[[#This Row],[Order ID]],Таблица4[],2,FALSE),"")</f>
        <v/>
      </c>
      <c r="X8749" s="19">
        <f>NOT(IFERROR(VLOOKUP(Таблица1[[#This Row],[Order ID]],Таблица4[],2,FALSE),0))*1</f>
        <v>1</v>
      </c>
      <c r="Y8749" s="19">
        <f>IF(SUMPRODUCT(($F$2:$F8749=F8749)*1)&gt;1,0,1)</f>
        <v>0</v>
      </c>
    </row>
    <row r="8750" spans="1:25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9" t="str">
        <f>VLOOKUP(Таблица1[[#This Row],[Region]],Таблица5[],2,FALSE)</f>
        <v>Anna Andreadi</v>
      </c>
      <c r="W8750" s="19" t="str">
        <f>IFERROR(VLOOKUP(Таблица1[[#This Row],[Order ID]],Таблица4[],2,FALSE),"")</f>
        <v/>
      </c>
      <c r="X8750" s="19">
        <f>NOT(IFERROR(VLOOKUP(Таблица1[[#This Row],[Order ID]],Таблица4[],2,FALSE),0))*1</f>
        <v>1</v>
      </c>
      <c r="Y8750" s="19">
        <f>IF(SUMPRODUCT(($F$2:$F8750=F8750)*1)&gt;1,0,1)</f>
        <v>0</v>
      </c>
    </row>
    <row r="8751" spans="1:25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9" t="str">
        <f>VLOOKUP(Таблица1[[#This Row],[Region]],Таблица5[],2,FALSE)</f>
        <v>Chuck Magee</v>
      </c>
      <c r="W8751" s="19" t="str">
        <f>IFERROR(VLOOKUP(Таблица1[[#This Row],[Order ID]],Таблица4[],2,FALSE),"")</f>
        <v/>
      </c>
      <c r="X8751" s="19">
        <f>NOT(IFERROR(VLOOKUP(Таблица1[[#This Row],[Order ID]],Таблица4[],2,FALSE),0))*1</f>
        <v>1</v>
      </c>
      <c r="Y8751" s="19">
        <f>IF(SUMPRODUCT(($F$2:$F8751=F8751)*1)&gt;1,0,1)</f>
        <v>0</v>
      </c>
    </row>
    <row r="8752" spans="1:25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9" t="str">
        <f>VLOOKUP(Таблица1[[#This Row],[Region]],Таблица5[],2,FALSE)</f>
        <v>Chuck Magee</v>
      </c>
      <c r="W8752" s="19" t="str">
        <f>IFERROR(VLOOKUP(Таблица1[[#This Row],[Order ID]],Таблица4[],2,FALSE),"")</f>
        <v/>
      </c>
      <c r="X8752" s="19">
        <f>NOT(IFERROR(VLOOKUP(Таблица1[[#This Row],[Order ID]],Таблица4[],2,FALSE),0))*1</f>
        <v>1</v>
      </c>
      <c r="Y8752" s="19">
        <f>IF(SUMPRODUCT(($F$2:$F8752=F8752)*1)&gt;1,0,1)</f>
        <v>0</v>
      </c>
    </row>
    <row r="8753" spans="1:25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9" t="str">
        <f>VLOOKUP(Таблица1[[#This Row],[Region]],Таблица5[],2,FALSE)</f>
        <v>Cassandra Brandow</v>
      </c>
      <c r="W8753" s="19" t="str">
        <f>IFERROR(VLOOKUP(Таблица1[[#This Row],[Order ID]],Таблица4[],2,FALSE),"")</f>
        <v/>
      </c>
      <c r="X8753" s="19">
        <f>NOT(IFERROR(VLOOKUP(Таблица1[[#This Row],[Order ID]],Таблица4[],2,FALSE),0))*1</f>
        <v>1</v>
      </c>
      <c r="Y8753" s="19">
        <f>IF(SUMPRODUCT(($F$2:$F8753=F8753)*1)&gt;1,0,1)</f>
        <v>0</v>
      </c>
    </row>
    <row r="8754" spans="1:25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9" t="str">
        <f>VLOOKUP(Таблица1[[#This Row],[Region]],Таблица5[],2,FALSE)</f>
        <v>Cassandra Brandow</v>
      </c>
      <c r="W8754" s="19" t="str">
        <f>IFERROR(VLOOKUP(Таблица1[[#This Row],[Order ID]],Таблица4[],2,FALSE),"")</f>
        <v/>
      </c>
      <c r="X8754" s="19">
        <f>NOT(IFERROR(VLOOKUP(Таблица1[[#This Row],[Order ID]],Таблица4[],2,FALSE),0))*1</f>
        <v>1</v>
      </c>
      <c r="Y8754" s="19">
        <f>IF(SUMPRODUCT(($F$2:$F8754=F8754)*1)&gt;1,0,1)</f>
        <v>0</v>
      </c>
    </row>
    <row r="8755" spans="1:25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9" t="str">
        <f>VLOOKUP(Таблица1[[#This Row],[Region]],Таблица5[],2,FALSE)</f>
        <v>Chuck Magee</v>
      </c>
      <c r="W8755" s="19" t="str">
        <f>IFERROR(VLOOKUP(Таблица1[[#This Row],[Order ID]],Таблица4[],2,FALSE),"")</f>
        <v/>
      </c>
      <c r="X8755" s="19">
        <f>NOT(IFERROR(VLOOKUP(Таблица1[[#This Row],[Order ID]],Таблица4[],2,FALSE),0))*1</f>
        <v>1</v>
      </c>
      <c r="Y8755" s="19">
        <f>IF(SUMPRODUCT(($F$2:$F8755=F8755)*1)&gt;1,0,1)</f>
        <v>0</v>
      </c>
    </row>
    <row r="8756" spans="1:25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9" t="str">
        <f>VLOOKUP(Таблица1[[#This Row],[Region]],Таблица5[],2,FALSE)</f>
        <v>Chuck Magee</v>
      </c>
      <c r="W8756" s="19" t="str">
        <f>IFERROR(VLOOKUP(Таблица1[[#This Row],[Order ID]],Таблица4[],2,FALSE),"")</f>
        <v/>
      </c>
      <c r="X8756" s="19">
        <f>NOT(IFERROR(VLOOKUP(Таблица1[[#This Row],[Order ID]],Таблица4[],2,FALSE),0))*1</f>
        <v>1</v>
      </c>
      <c r="Y8756" s="19">
        <f>IF(SUMPRODUCT(($F$2:$F8756=F8756)*1)&gt;1,0,1)</f>
        <v>0</v>
      </c>
    </row>
    <row r="8757" spans="1:25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9" t="str">
        <f>VLOOKUP(Таблица1[[#This Row],[Region]],Таблица5[],2,FALSE)</f>
        <v>Chuck Magee</v>
      </c>
      <c r="W8757" s="19" t="str">
        <f>IFERROR(VLOOKUP(Таблица1[[#This Row],[Order ID]],Таблица4[],2,FALSE),"")</f>
        <v/>
      </c>
      <c r="X8757" s="19">
        <f>NOT(IFERROR(VLOOKUP(Таблица1[[#This Row],[Order ID]],Таблица4[],2,FALSE),0))*1</f>
        <v>1</v>
      </c>
      <c r="Y8757" s="19">
        <f>IF(SUMPRODUCT(($F$2:$F8757=F8757)*1)&gt;1,0,1)</f>
        <v>0</v>
      </c>
    </row>
    <row r="8758" spans="1:25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9" t="str">
        <f>VLOOKUP(Таблица1[[#This Row],[Region]],Таблица5[],2,FALSE)</f>
        <v>Chuck Magee</v>
      </c>
      <c r="W8758" s="19">
        <f>IFERROR(VLOOKUP(Таблица1[[#This Row],[Order ID]],Таблица4[],2,FALSE),"")</f>
        <v>1</v>
      </c>
      <c r="X8758" s="19">
        <f>NOT(IFERROR(VLOOKUP(Таблица1[[#This Row],[Order ID]],Таблица4[],2,FALSE),0))*1</f>
        <v>0</v>
      </c>
      <c r="Y8758" s="19">
        <f>IF(SUMPRODUCT(($F$2:$F8758=F8758)*1)&gt;1,0,1)</f>
        <v>0</v>
      </c>
    </row>
    <row r="8759" spans="1:25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9" t="str">
        <f>VLOOKUP(Таблица1[[#This Row],[Region]],Таблица5[],2,FALSE)</f>
        <v>Chuck Magee</v>
      </c>
      <c r="W8759" s="19">
        <f>IFERROR(VLOOKUP(Таблица1[[#This Row],[Order ID]],Таблица4[],2,FALSE),"")</f>
        <v>1</v>
      </c>
      <c r="X8759" s="19">
        <f>NOT(IFERROR(VLOOKUP(Таблица1[[#This Row],[Order ID]],Таблица4[],2,FALSE),0))*1</f>
        <v>0</v>
      </c>
      <c r="Y8759" s="19">
        <f>IF(SUMPRODUCT(($F$2:$F8759=F8759)*1)&gt;1,0,1)</f>
        <v>0</v>
      </c>
    </row>
    <row r="8760" spans="1:25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9" t="str">
        <f>VLOOKUP(Таблица1[[#This Row],[Region]],Таблица5[],2,FALSE)</f>
        <v>Chuck Magee</v>
      </c>
      <c r="W8760" s="19">
        <f>IFERROR(VLOOKUP(Таблица1[[#This Row],[Order ID]],Таблица4[],2,FALSE),"")</f>
        <v>1</v>
      </c>
      <c r="X8760" s="19">
        <f>NOT(IFERROR(VLOOKUP(Таблица1[[#This Row],[Order ID]],Таблица4[],2,FALSE),0))*1</f>
        <v>0</v>
      </c>
      <c r="Y8760" s="19">
        <f>IF(SUMPRODUCT(($F$2:$F8760=F8760)*1)&gt;1,0,1)</f>
        <v>0</v>
      </c>
    </row>
    <row r="8761" spans="1:25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9" t="str">
        <f>VLOOKUP(Таблица1[[#This Row],[Region]],Таблица5[],2,FALSE)</f>
        <v>Chuck Magee</v>
      </c>
      <c r="W8761" s="19">
        <f>IFERROR(VLOOKUP(Таблица1[[#This Row],[Order ID]],Таблица4[],2,FALSE),"")</f>
        <v>1</v>
      </c>
      <c r="X8761" s="19">
        <f>NOT(IFERROR(VLOOKUP(Таблица1[[#This Row],[Order ID]],Таблица4[],2,FALSE),0))*1</f>
        <v>0</v>
      </c>
      <c r="Y8761" s="19">
        <f>IF(SUMPRODUCT(($F$2:$F8761=F8761)*1)&gt;1,0,1)</f>
        <v>0</v>
      </c>
    </row>
    <row r="8762" spans="1:25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9" t="str">
        <f>VLOOKUP(Таблица1[[#This Row],[Region]],Таблица5[],2,FALSE)</f>
        <v>Cassandra Brandow</v>
      </c>
      <c r="W8762" s="19" t="str">
        <f>IFERROR(VLOOKUP(Таблица1[[#This Row],[Order ID]],Таблица4[],2,FALSE),"")</f>
        <v/>
      </c>
      <c r="X8762" s="19">
        <f>NOT(IFERROR(VLOOKUP(Таблица1[[#This Row],[Order ID]],Таблица4[],2,FALSE),0))*1</f>
        <v>1</v>
      </c>
      <c r="Y8762" s="19">
        <f>IF(SUMPRODUCT(($F$2:$F8762=F8762)*1)&gt;1,0,1)</f>
        <v>0</v>
      </c>
    </row>
    <row r="8763" spans="1:25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9" t="str">
        <f>VLOOKUP(Таблица1[[#This Row],[Region]],Таблица5[],2,FALSE)</f>
        <v>Cassandra Brandow</v>
      </c>
      <c r="W8763" s="19" t="str">
        <f>IFERROR(VLOOKUP(Таблица1[[#This Row],[Order ID]],Таблица4[],2,FALSE),"")</f>
        <v/>
      </c>
      <c r="X8763" s="19">
        <f>NOT(IFERROR(VLOOKUP(Таблица1[[#This Row],[Order ID]],Таблица4[],2,FALSE),0))*1</f>
        <v>1</v>
      </c>
      <c r="Y8763" s="19">
        <f>IF(SUMPRODUCT(($F$2:$F8763=F8763)*1)&gt;1,0,1)</f>
        <v>0</v>
      </c>
    </row>
    <row r="8764" spans="1:25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9" t="str">
        <f>VLOOKUP(Таблица1[[#This Row],[Region]],Таблица5[],2,FALSE)</f>
        <v>Anna Andreadi</v>
      </c>
      <c r="W8764" s="19" t="str">
        <f>IFERROR(VLOOKUP(Таблица1[[#This Row],[Order ID]],Таблица4[],2,FALSE),"")</f>
        <v/>
      </c>
      <c r="X8764" s="19">
        <f>NOT(IFERROR(VLOOKUP(Таблица1[[#This Row],[Order ID]],Таблица4[],2,FALSE),0))*1</f>
        <v>1</v>
      </c>
      <c r="Y8764" s="19">
        <f>IF(SUMPRODUCT(($F$2:$F8764=F8764)*1)&gt;1,0,1)</f>
        <v>0</v>
      </c>
    </row>
    <row r="8765" spans="1:25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9" t="str">
        <f>VLOOKUP(Таблица1[[#This Row],[Region]],Таблица5[],2,FALSE)</f>
        <v>Anna Andreadi</v>
      </c>
      <c r="W8765" s="19" t="str">
        <f>IFERROR(VLOOKUP(Таблица1[[#This Row],[Order ID]],Таблица4[],2,FALSE),"")</f>
        <v/>
      </c>
      <c r="X8765" s="19">
        <f>NOT(IFERROR(VLOOKUP(Таблица1[[#This Row],[Order ID]],Таблица4[],2,FALSE),0))*1</f>
        <v>1</v>
      </c>
      <c r="Y8765" s="19">
        <f>IF(SUMPRODUCT(($F$2:$F8765=F8765)*1)&gt;1,0,1)</f>
        <v>0</v>
      </c>
    </row>
    <row r="8766" spans="1:25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9" t="str">
        <f>VLOOKUP(Таблица1[[#This Row],[Region]],Таблица5[],2,FALSE)</f>
        <v>Kelly Williams</v>
      </c>
      <c r="W8766" s="19" t="str">
        <f>IFERROR(VLOOKUP(Таблица1[[#This Row],[Order ID]],Таблица4[],2,FALSE),"")</f>
        <v/>
      </c>
      <c r="X8766" s="19">
        <f>NOT(IFERROR(VLOOKUP(Таблица1[[#This Row],[Order ID]],Таблица4[],2,FALSE),0))*1</f>
        <v>1</v>
      </c>
      <c r="Y8766" s="19">
        <f>IF(SUMPRODUCT(($F$2:$F8766=F8766)*1)&gt;1,0,1)</f>
        <v>0</v>
      </c>
    </row>
    <row r="8767" spans="1:25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9" t="str">
        <f>VLOOKUP(Таблица1[[#This Row],[Region]],Таблица5[],2,FALSE)</f>
        <v>Kelly Williams</v>
      </c>
      <c r="W8767" s="19" t="str">
        <f>IFERROR(VLOOKUP(Таблица1[[#This Row],[Order ID]],Таблица4[],2,FALSE),"")</f>
        <v/>
      </c>
      <c r="X8767" s="19">
        <f>NOT(IFERROR(VLOOKUP(Таблица1[[#This Row],[Order ID]],Таблица4[],2,FALSE),0))*1</f>
        <v>1</v>
      </c>
      <c r="Y8767" s="19">
        <f>IF(SUMPRODUCT(($F$2:$F8767=F8767)*1)&gt;1,0,1)</f>
        <v>0</v>
      </c>
    </row>
    <row r="8768" spans="1:25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9" t="str">
        <f>VLOOKUP(Таблица1[[#This Row],[Region]],Таблица5[],2,FALSE)</f>
        <v>Kelly Williams</v>
      </c>
      <c r="W8768" s="19" t="str">
        <f>IFERROR(VLOOKUP(Таблица1[[#This Row],[Order ID]],Таблица4[],2,FALSE),"")</f>
        <v/>
      </c>
      <c r="X8768" s="19">
        <f>NOT(IFERROR(VLOOKUP(Таблица1[[#This Row],[Order ID]],Таблица4[],2,FALSE),0))*1</f>
        <v>1</v>
      </c>
      <c r="Y8768" s="19">
        <f>IF(SUMPRODUCT(($F$2:$F8768=F8768)*1)&gt;1,0,1)</f>
        <v>0</v>
      </c>
    </row>
    <row r="8769" spans="1:25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9" t="str">
        <f>VLOOKUP(Таблица1[[#This Row],[Region]],Таблица5[],2,FALSE)</f>
        <v>Kelly Williams</v>
      </c>
      <c r="W8769" s="19" t="str">
        <f>IFERROR(VLOOKUP(Таблица1[[#This Row],[Order ID]],Таблица4[],2,FALSE),"")</f>
        <v/>
      </c>
      <c r="X8769" s="19">
        <f>NOT(IFERROR(VLOOKUP(Таблица1[[#This Row],[Order ID]],Таблица4[],2,FALSE),0))*1</f>
        <v>1</v>
      </c>
      <c r="Y8769" s="19">
        <f>IF(SUMPRODUCT(($F$2:$F8769=F8769)*1)&gt;1,0,1)</f>
        <v>0</v>
      </c>
    </row>
    <row r="8770" spans="1:25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9" t="str">
        <f>VLOOKUP(Таблица1[[#This Row],[Region]],Таблица5[],2,FALSE)</f>
        <v>Chuck Magee</v>
      </c>
      <c r="W8770" s="19" t="str">
        <f>IFERROR(VLOOKUP(Таблица1[[#This Row],[Order ID]],Таблица4[],2,FALSE),"")</f>
        <v/>
      </c>
      <c r="X8770" s="19">
        <f>NOT(IFERROR(VLOOKUP(Таблица1[[#This Row],[Order ID]],Таблица4[],2,FALSE),0))*1</f>
        <v>1</v>
      </c>
      <c r="Y8770" s="19">
        <f>IF(SUMPRODUCT(($F$2:$F8770=F8770)*1)&gt;1,0,1)</f>
        <v>0</v>
      </c>
    </row>
    <row r="8771" spans="1:25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9" t="str">
        <f>VLOOKUP(Таблица1[[#This Row],[Region]],Таблица5[],2,FALSE)</f>
        <v>Anna Andreadi</v>
      </c>
      <c r="W8771" s="19" t="str">
        <f>IFERROR(VLOOKUP(Таблица1[[#This Row],[Order ID]],Таблица4[],2,FALSE),"")</f>
        <v/>
      </c>
      <c r="X8771" s="19">
        <f>NOT(IFERROR(VLOOKUP(Таблица1[[#This Row],[Order ID]],Таблица4[],2,FALSE),0))*1</f>
        <v>1</v>
      </c>
      <c r="Y8771" s="19">
        <f>IF(SUMPRODUCT(($F$2:$F8771=F8771)*1)&gt;1,0,1)</f>
        <v>0</v>
      </c>
    </row>
    <row r="8772" spans="1:25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9" t="str">
        <f>VLOOKUP(Таблица1[[#This Row],[Region]],Таблица5[],2,FALSE)</f>
        <v>Anna Andreadi</v>
      </c>
      <c r="W8772" s="19" t="str">
        <f>IFERROR(VLOOKUP(Таблица1[[#This Row],[Order ID]],Таблица4[],2,FALSE),"")</f>
        <v/>
      </c>
      <c r="X8772" s="19">
        <f>NOT(IFERROR(VLOOKUP(Таблица1[[#This Row],[Order ID]],Таблица4[],2,FALSE),0))*1</f>
        <v>1</v>
      </c>
      <c r="Y8772" s="19">
        <f>IF(SUMPRODUCT(($F$2:$F8772=F8772)*1)&gt;1,0,1)</f>
        <v>0</v>
      </c>
    </row>
    <row r="8773" spans="1:25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9" t="str">
        <f>VLOOKUP(Таблица1[[#This Row],[Region]],Таблица5[],2,FALSE)</f>
        <v>Cassandra Brandow</v>
      </c>
      <c r="W8773" s="19" t="str">
        <f>IFERROR(VLOOKUP(Таблица1[[#This Row],[Order ID]],Таблица4[],2,FALSE),"")</f>
        <v/>
      </c>
      <c r="X8773" s="19">
        <f>NOT(IFERROR(VLOOKUP(Таблица1[[#This Row],[Order ID]],Таблица4[],2,FALSE),0))*1</f>
        <v>1</v>
      </c>
      <c r="Y8773" s="19">
        <f>IF(SUMPRODUCT(($F$2:$F8773=F8773)*1)&gt;1,0,1)</f>
        <v>0</v>
      </c>
    </row>
    <row r="8774" spans="1:25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9" t="str">
        <f>VLOOKUP(Таблица1[[#This Row],[Region]],Таблица5[],2,FALSE)</f>
        <v>Cassandra Brandow</v>
      </c>
      <c r="W8774" s="19" t="str">
        <f>IFERROR(VLOOKUP(Таблица1[[#This Row],[Order ID]],Таблица4[],2,FALSE),"")</f>
        <v/>
      </c>
      <c r="X8774" s="19">
        <f>NOT(IFERROR(VLOOKUP(Таблица1[[#This Row],[Order ID]],Таблица4[],2,FALSE),0))*1</f>
        <v>1</v>
      </c>
      <c r="Y8774" s="19">
        <f>IF(SUMPRODUCT(($F$2:$F8774=F8774)*1)&gt;1,0,1)</f>
        <v>0</v>
      </c>
    </row>
    <row r="8775" spans="1:25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9" t="str">
        <f>VLOOKUP(Таблица1[[#This Row],[Region]],Таблица5[],2,FALSE)</f>
        <v>Chuck Magee</v>
      </c>
      <c r="W8775" s="19" t="str">
        <f>IFERROR(VLOOKUP(Таблица1[[#This Row],[Order ID]],Таблица4[],2,FALSE),"")</f>
        <v/>
      </c>
      <c r="X8775" s="19">
        <f>NOT(IFERROR(VLOOKUP(Таблица1[[#This Row],[Order ID]],Таблица4[],2,FALSE),0))*1</f>
        <v>1</v>
      </c>
      <c r="Y8775" s="19">
        <f>IF(SUMPRODUCT(($F$2:$F8775=F8775)*1)&gt;1,0,1)</f>
        <v>0</v>
      </c>
    </row>
    <row r="8776" spans="1:25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9" t="str">
        <f>VLOOKUP(Таблица1[[#This Row],[Region]],Таблица5[],2,FALSE)</f>
        <v>Chuck Magee</v>
      </c>
      <c r="W8776" s="19" t="str">
        <f>IFERROR(VLOOKUP(Таблица1[[#This Row],[Order ID]],Таблица4[],2,FALSE),"")</f>
        <v/>
      </c>
      <c r="X8776" s="19">
        <f>NOT(IFERROR(VLOOKUP(Таблица1[[#This Row],[Order ID]],Таблица4[],2,FALSE),0))*1</f>
        <v>1</v>
      </c>
      <c r="Y8776" s="19">
        <f>IF(SUMPRODUCT(($F$2:$F8776=F8776)*1)&gt;1,0,1)</f>
        <v>0</v>
      </c>
    </row>
    <row r="8777" spans="1:25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9" t="str">
        <f>VLOOKUP(Таблица1[[#This Row],[Region]],Таблица5[],2,FALSE)</f>
        <v>Kelly Williams</v>
      </c>
      <c r="W8777" s="19" t="str">
        <f>IFERROR(VLOOKUP(Таблица1[[#This Row],[Order ID]],Таблица4[],2,FALSE),"")</f>
        <v/>
      </c>
      <c r="X8777" s="19">
        <f>NOT(IFERROR(VLOOKUP(Таблица1[[#This Row],[Order ID]],Таблица4[],2,FALSE),0))*1</f>
        <v>1</v>
      </c>
      <c r="Y8777" s="19">
        <f>IF(SUMPRODUCT(($F$2:$F8777=F8777)*1)&gt;1,0,1)</f>
        <v>0</v>
      </c>
    </row>
    <row r="8778" spans="1:25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9" t="str">
        <f>VLOOKUP(Таблица1[[#This Row],[Region]],Таблица5[],2,FALSE)</f>
        <v>Kelly Williams</v>
      </c>
      <c r="W8778" s="19" t="str">
        <f>IFERROR(VLOOKUP(Таблица1[[#This Row],[Order ID]],Таблица4[],2,FALSE),"")</f>
        <v/>
      </c>
      <c r="X8778" s="19">
        <f>NOT(IFERROR(VLOOKUP(Таблица1[[#This Row],[Order ID]],Таблица4[],2,FALSE),0))*1</f>
        <v>1</v>
      </c>
      <c r="Y8778" s="19">
        <f>IF(SUMPRODUCT(($F$2:$F8778=F8778)*1)&gt;1,0,1)</f>
        <v>0</v>
      </c>
    </row>
    <row r="8779" spans="1:25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9" t="str">
        <f>VLOOKUP(Таблица1[[#This Row],[Region]],Таблица5[],2,FALSE)</f>
        <v>Kelly Williams</v>
      </c>
      <c r="W8779" s="19" t="str">
        <f>IFERROR(VLOOKUP(Таблица1[[#This Row],[Order ID]],Таблица4[],2,FALSE),"")</f>
        <v/>
      </c>
      <c r="X8779" s="19">
        <f>NOT(IFERROR(VLOOKUP(Таблица1[[#This Row],[Order ID]],Таблица4[],2,FALSE),0))*1</f>
        <v>1</v>
      </c>
      <c r="Y8779" s="19">
        <f>IF(SUMPRODUCT(($F$2:$F8779=F8779)*1)&gt;1,0,1)</f>
        <v>0</v>
      </c>
    </row>
    <row r="8780" spans="1:25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9" t="str">
        <f>VLOOKUP(Таблица1[[#This Row],[Region]],Таблица5[],2,FALSE)</f>
        <v>Chuck Magee</v>
      </c>
      <c r="W8780" s="19" t="str">
        <f>IFERROR(VLOOKUP(Таблица1[[#This Row],[Order ID]],Таблица4[],2,FALSE),"")</f>
        <v/>
      </c>
      <c r="X8780" s="19">
        <f>NOT(IFERROR(VLOOKUP(Таблица1[[#This Row],[Order ID]],Таблица4[],2,FALSE),0))*1</f>
        <v>1</v>
      </c>
      <c r="Y8780" s="19">
        <f>IF(SUMPRODUCT(($F$2:$F8780=F8780)*1)&gt;1,0,1)</f>
        <v>0</v>
      </c>
    </row>
    <row r="8781" spans="1:25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9" t="str">
        <f>VLOOKUP(Таблица1[[#This Row],[Region]],Таблица5[],2,FALSE)</f>
        <v>Anna Andreadi</v>
      </c>
      <c r="W8781" s="19" t="str">
        <f>IFERROR(VLOOKUP(Таблица1[[#This Row],[Order ID]],Таблица4[],2,FALSE),"")</f>
        <v/>
      </c>
      <c r="X8781" s="19">
        <f>NOT(IFERROR(VLOOKUP(Таблица1[[#This Row],[Order ID]],Таблица4[],2,FALSE),0))*1</f>
        <v>1</v>
      </c>
      <c r="Y8781" s="19">
        <f>IF(SUMPRODUCT(($F$2:$F8781=F8781)*1)&gt;1,0,1)</f>
        <v>0</v>
      </c>
    </row>
    <row r="8782" spans="1:25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9" t="str">
        <f>VLOOKUP(Таблица1[[#This Row],[Region]],Таблица5[],2,FALSE)</f>
        <v>Kelly Williams</v>
      </c>
      <c r="W8782" s="19" t="str">
        <f>IFERROR(VLOOKUP(Таблица1[[#This Row],[Order ID]],Таблица4[],2,FALSE),"")</f>
        <v/>
      </c>
      <c r="X8782" s="19">
        <f>NOT(IFERROR(VLOOKUP(Таблица1[[#This Row],[Order ID]],Таблица4[],2,FALSE),0))*1</f>
        <v>1</v>
      </c>
      <c r="Y8782" s="19">
        <f>IF(SUMPRODUCT(($F$2:$F8782=F8782)*1)&gt;1,0,1)</f>
        <v>0</v>
      </c>
    </row>
    <row r="8783" spans="1:25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9" t="str">
        <f>VLOOKUP(Таблица1[[#This Row],[Region]],Таблица5[],2,FALSE)</f>
        <v>Kelly Williams</v>
      </c>
      <c r="W8783" s="19" t="str">
        <f>IFERROR(VLOOKUP(Таблица1[[#This Row],[Order ID]],Таблица4[],2,FALSE),"")</f>
        <v/>
      </c>
      <c r="X8783" s="19">
        <f>NOT(IFERROR(VLOOKUP(Таблица1[[#This Row],[Order ID]],Таблица4[],2,FALSE),0))*1</f>
        <v>1</v>
      </c>
      <c r="Y8783" s="19">
        <f>IF(SUMPRODUCT(($F$2:$F8783=F8783)*1)&gt;1,0,1)</f>
        <v>0</v>
      </c>
    </row>
    <row r="8784" spans="1:25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9" t="str">
        <f>VLOOKUP(Таблица1[[#This Row],[Region]],Таблица5[],2,FALSE)</f>
        <v>Anna Andreadi</v>
      </c>
      <c r="W8784" s="19" t="str">
        <f>IFERROR(VLOOKUP(Таблица1[[#This Row],[Order ID]],Таблица4[],2,FALSE),"")</f>
        <v/>
      </c>
      <c r="X8784" s="19">
        <f>NOT(IFERROR(VLOOKUP(Таблица1[[#This Row],[Order ID]],Таблица4[],2,FALSE),0))*1</f>
        <v>1</v>
      </c>
      <c r="Y8784" s="19">
        <f>IF(SUMPRODUCT(($F$2:$F8784=F8784)*1)&gt;1,0,1)</f>
        <v>0</v>
      </c>
    </row>
    <row r="8785" spans="1:25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9" t="str">
        <f>VLOOKUP(Таблица1[[#This Row],[Region]],Таблица5[],2,FALSE)</f>
        <v>Anna Andreadi</v>
      </c>
      <c r="W8785" s="19" t="str">
        <f>IFERROR(VLOOKUP(Таблица1[[#This Row],[Order ID]],Таблица4[],2,FALSE),"")</f>
        <v/>
      </c>
      <c r="X8785" s="19">
        <f>NOT(IFERROR(VLOOKUP(Таблица1[[#This Row],[Order ID]],Таблица4[],2,FALSE),0))*1</f>
        <v>1</v>
      </c>
      <c r="Y8785" s="19">
        <f>IF(SUMPRODUCT(($F$2:$F8785=F8785)*1)&gt;1,0,1)</f>
        <v>0</v>
      </c>
    </row>
    <row r="8786" spans="1:25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9" t="str">
        <f>VLOOKUP(Таблица1[[#This Row],[Region]],Таблица5[],2,FALSE)</f>
        <v>Cassandra Brandow</v>
      </c>
      <c r="W8786" s="19" t="str">
        <f>IFERROR(VLOOKUP(Таблица1[[#This Row],[Order ID]],Таблица4[],2,FALSE),"")</f>
        <v/>
      </c>
      <c r="X8786" s="19">
        <f>NOT(IFERROR(VLOOKUP(Таблица1[[#This Row],[Order ID]],Таблица4[],2,FALSE),0))*1</f>
        <v>1</v>
      </c>
      <c r="Y8786" s="19">
        <f>IF(SUMPRODUCT(($F$2:$F8786=F8786)*1)&gt;1,0,1)</f>
        <v>0</v>
      </c>
    </row>
    <row r="8787" spans="1:25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9" t="str">
        <f>VLOOKUP(Таблица1[[#This Row],[Region]],Таблица5[],2,FALSE)</f>
        <v>Anna Andreadi</v>
      </c>
      <c r="W8787" s="19" t="str">
        <f>IFERROR(VLOOKUP(Таблица1[[#This Row],[Order ID]],Таблица4[],2,FALSE),"")</f>
        <v/>
      </c>
      <c r="X8787" s="19">
        <f>NOT(IFERROR(VLOOKUP(Таблица1[[#This Row],[Order ID]],Таблица4[],2,FALSE),0))*1</f>
        <v>1</v>
      </c>
      <c r="Y8787" s="19">
        <f>IF(SUMPRODUCT(($F$2:$F8787=F8787)*1)&gt;1,0,1)</f>
        <v>0</v>
      </c>
    </row>
    <row r="8788" spans="1:25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9" t="str">
        <f>VLOOKUP(Таблица1[[#This Row],[Region]],Таблица5[],2,FALSE)</f>
        <v>Anna Andreadi</v>
      </c>
      <c r="W8788" s="19" t="str">
        <f>IFERROR(VLOOKUP(Таблица1[[#This Row],[Order ID]],Таблица4[],2,FALSE),"")</f>
        <v/>
      </c>
      <c r="X8788" s="19">
        <f>NOT(IFERROR(VLOOKUP(Таблица1[[#This Row],[Order ID]],Таблица4[],2,FALSE),0))*1</f>
        <v>1</v>
      </c>
      <c r="Y8788" s="19">
        <f>IF(SUMPRODUCT(($F$2:$F8788=F8788)*1)&gt;1,0,1)</f>
        <v>0</v>
      </c>
    </row>
    <row r="8789" spans="1:25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9" t="str">
        <f>VLOOKUP(Таблица1[[#This Row],[Region]],Таблица5[],2,FALSE)</f>
        <v>Anna Andreadi</v>
      </c>
      <c r="W8789" s="19" t="str">
        <f>IFERROR(VLOOKUP(Таблица1[[#This Row],[Order ID]],Таблица4[],2,FALSE),"")</f>
        <v/>
      </c>
      <c r="X8789" s="19">
        <f>NOT(IFERROR(VLOOKUP(Таблица1[[#This Row],[Order ID]],Таблица4[],2,FALSE),0))*1</f>
        <v>1</v>
      </c>
      <c r="Y8789" s="19">
        <f>IF(SUMPRODUCT(($F$2:$F8789=F8789)*1)&gt;1,0,1)</f>
        <v>0</v>
      </c>
    </row>
    <row r="8790" spans="1:25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9" t="str">
        <f>VLOOKUP(Таблица1[[#This Row],[Region]],Таблица5[],2,FALSE)</f>
        <v>Cassandra Brandow</v>
      </c>
      <c r="W8790" s="19" t="str">
        <f>IFERROR(VLOOKUP(Таблица1[[#This Row],[Order ID]],Таблица4[],2,FALSE),"")</f>
        <v/>
      </c>
      <c r="X8790" s="19">
        <f>NOT(IFERROR(VLOOKUP(Таблица1[[#This Row],[Order ID]],Таблица4[],2,FALSE),0))*1</f>
        <v>1</v>
      </c>
      <c r="Y8790" s="19">
        <f>IF(SUMPRODUCT(($F$2:$F8790=F8790)*1)&gt;1,0,1)</f>
        <v>0</v>
      </c>
    </row>
    <row r="8791" spans="1:25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9" t="str">
        <f>VLOOKUP(Таблица1[[#This Row],[Region]],Таблица5[],2,FALSE)</f>
        <v>Cassandra Brandow</v>
      </c>
      <c r="W8791" s="19" t="str">
        <f>IFERROR(VLOOKUP(Таблица1[[#This Row],[Order ID]],Таблица4[],2,FALSE),"")</f>
        <v/>
      </c>
      <c r="X8791" s="19">
        <f>NOT(IFERROR(VLOOKUP(Таблица1[[#This Row],[Order ID]],Таблица4[],2,FALSE),0))*1</f>
        <v>1</v>
      </c>
      <c r="Y8791" s="19">
        <f>IF(SUMPRODUCT(($F$2:$F8791=F8791)*1)&gt;1,0,1)</f>
        <v>0</v>
      </c>
    </row>
    <row r="8792" spans="1:25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9" t="str">
        <f>VLOOKUP(Таблица1[[#This Row],[Region]],Таблица5[],2,FALSE)</f>
        <v>Cassandra Brandow</v>
      </c>
      <c r="W8792" s="19" t="str">
        <f>IFERROR(VLOOKUP(Таблица1[[#This Row],[Order ID]],Таблица4[],2,FALSE),"")</f>
        <v/>
      </c>
      <c r="X8792" s="19">
        <f>NOT(IFERROR(VLOOKUP(Таблица1[[#This Row],[Order ID]],Таблица4[],2,FALSE),0))*1</f>
        <v>1</v>
      </c>
      <c r="Y8792" s="19">
        <f>IF(SUMPRODUCT(($F$2:$F8792=F8792)*1)&gt;1,0,1)</f>
        <v>0</v>
      </c>
    </row>
    <row r="8793" spans="1:25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9" t="str">
        <f>VLOOKUP(Таблица1[[#This Row],[Region]],Таблица5[],2,FALSE)</f>
        <v>Kelly Williams</v>
      </c>
      <c r="W8793" s="19" t="str">
        <f>IFERROR(VLOOKUP(Таблица1[[#This Row],[Order ID]],Таблица4[],2,FALSE),"")</f>
        <v/>
      </c>
      <c r="X8793" s="19">
        <f>NOT(IFERROR(VLOOKUP(Таблица1[[#This Row],[Order ID]],Таблица4[],2,FALSE),0))*1</f>
        <v>1</v>
      </c>
      <c r="Y8793" s="19">
        <f>IF(SUMPRODUCT(($F$2:$F8793=F8793)*1)&gt;1,0,1)</f>
        <v>0</v>
      </c>
    </row>
    <row r="8794" spans="1:25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9" t="str">
        <f>VLOOKUP(Таблица1[[#This Row],[Region]],Таблица5[],2,FALSE)</f>
        <v>Anna Andreadi</v>
      </c>
      <c r="W8794" s="19" t="str">
        <f>IFERROR(VLOOKUP(Таблица1[[#This Row],[Order ID]],Таблица4[],2,FALSE),"")</f>
        <v/>
      </c>
      <c r="X8794" s="19">
        <f>NOT(IFERROR(VLOOKUP(Таблица1[[#This Row],[Order ID]],Таблица4[],2,FALSE),0))*1</f>
        <v>1</v>
      </c>
      <c r="Y8794" s="19">
        <f>IF(SUMPRODUCT(($F$2:$F8794=F8794)*1)&gt;1,0,1)</f>
        <v>0</v>
      </c>
    </row>
    <row r="8795" spans="1:25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9" t="str">
        <f>VLOOKUP(Таблица1[[#This Row],[Region]],Таблица5[],2,FALSE)</f>
        <v>Anna Andreadi</v>
      </c>
      <c r="W8795" s="19" t="str">
        <f>IFERROR(VLOOKUP(Таблица1[[#This Row],[Order ID]],Таблица4[],2,FALSE),"")</f>
        <v/>
      </c>
      <c r="X8795" s="19">
        <f>NOT(IFERROR(VLOOKUP(Таблица1[[#This Row],[Order ID]],Таблица4[],2,FALSE),0))*1</f>
        <v>1</v>
      </c>
      <c r="Y8795" s="19">
        <f>IF(SUMPRODUCT(($F$2:$F8795=F8795)*1)&gt;1,0,1)</f>
        <v>0</v>
      </c>
    </row>
    <row r="8796" spans="1:25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9" t="str">
        <f>VLOOKUP(Таблица1[[#This Row],[Region]],Таблица5[],2,FALSE)</f>
        <v>Anna Andreadi</v>
      </c>
      <c r="W8796" s="19" t="str">
        <f>IFERROR(VLOOKUP(Таблица1[[#This Row],[Order ID]],Таблица4[],2,FALSE),"")</f>
        <v/>
      </c>
      <c r="X8796" s="19">
        <f>NOT(IFERROR(VLOOKUP(Таблица1[[#This Row],[Order ID]],Таблица4[],2,FALSE),0))*1</f>
        <v>1</v>
      </c>
      <c r="Y8796" s="19">
        <f>IF(SUMPRODUCT(($F$2:$F8796=F8796)*1)&gt;1,0,1)</f>
        <v>0</v>
      </c>
    </row>
    <row r="8797" spans="1:25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9" t="str">
        <f>VLOOKUP(Таблица1[[#This Row],[Region]],Таблица5[],2,FALSE)</f>
        <v>Anna Andreadi</v>
      </c>
      <c r="W8797" s="19" t="str">
        <f>IFERROR(VLOOKUP(Таблица1[[#This Row],[Order ID]],Таблица4[],2,FALSE),"")</f>
        <v/>
      </c>
      <c r="X8797" s="19">
        <f>NOT(IFERROR(VLOOKUP(Таблица1[[#This Row],[Order ID]],Таблица4[],2,FALSE),0))*1</f>
        <v>1</v>
      </c>
      <c r="Y8797" s="19">
        <f>IF(SUMPRODUCT(($F$2:$F8797=F8797)*1)&gt;1,0,1)</f>
        <v>0</v>
      </c>
    </row>
    <row r="8798" spans="1:25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9" t="str">
        <f>VLOOKUP(Таблица1[[#This Row],[Region]],Таблица5[],2,FALSE)</f>
        <v>Anna Andreadi</v>
      </c>
      <c r="W8798" s="19" t="str">
        <f>IFERROR(VLOOKUP(Таблица1[[#This Row],[Order ID]],Таблица4[],2,FALSE),"")</f>
        <v/>
      </c>
      <c r="X8798" s="19">
        <f>NOT(IFERROR(VLOOKUP(Таблица1[[#This Row],[Order ID]],Таблица4[],2,FALSE),0))*1</f>
        <v>1</v>
      </c>
      <c r="Y8798" s="19">
        <f>IF(SUMPRODUCT(($F$2:$F8798=F8798)*1)&gt;1,0,1)</f>
        <v>0</v>
      </c>
    </row>
    <row r="8799" spans="1:25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9" t="str">
        <f>VLOOKUP(Таблица1[[#This Row],[Region]],Таблица5[],2,FALSE)</f>
        <v>Anna Andreadi</v>
      </c>
      <c r="W8799" s="19" t="str">
        <f>IFERROR(VLOOKUP(Таблица1[[#This Row],[Order ID]],Таблица4[],2,FALSE),"")</f>
        <v/>
      </c>
      <c r="X8799" s="19">
        <f>NOT(IFERROR(VLOOKUP(Таблица1[[#This Row],[Order ID]],Таблица4[],2,FALSE),0))*1</f>
        <v>1</v>
      </c>
      <c r="Y8799" s="19">
        <f>IF(SUMPRODUCT(($F$2:$F8799=F8799)*1)&gt;1,0,1)</f>
        <v>0</v>
      </c>
    </row>
    <row r="8800" spans="1:25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9" t="str">
        <f>VLOOKUP(Таблица1[[#This Row],[Region]],Таблица5[],2,FALSE)</f>
        <v>Chuck Magee</v>
      </c>
      <c r="W8800" s="19" t="str">
        <f>IFERROR(VLOOKUP(Таблица1[[#This Row],[Order ID]],Таблица4[],2,FALSE),"")</f>
        <v/>
      </c>
      <c r="X8800" s="19">
        <f>NOT(IFERROR(VLOOKUP(Таблица1[[#This Row],[Order ID]],Таблица4[],2,FALSE),0))*1</f>
        <v>1</v>
      </c>
      <c r="Y8800" s="19">
        <f>IF(SUMPRODUCT(($F$2:$F8800=F8800)*1)&gt;1,0,1)</f>
        <v>0</v>
      </c>
    </row>
    <row r="8801" spans="1:25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9" t="str">
        <f>VLOOKUP(Таблица1[[#This Row],[Region]],Таблица5[],2,FALSE)</f>
        <v>Chuck Magee</v>
      </c>
      <c r="W8801" s="19" t="str">
        <f>IFERROR(VLOOKUP(Таблица1[[#This Row],[Order ID]],Таблица4[],2,FALSE),"")</f>
        <v/>
      </c>
      <c r="X8801" s="19">
        <f>NOT(IFERROR(VLOOKUP(Таблица1[[#This Row],[Order ID]],Таблица4[],2,FALSE),0))*1</f>
        <v>1</v>
      </c>
      <c r="Y8801" s="19">
        <f>IF(SUMPRODUCT(($F$2:$F8801=F8801)*1)&gt;1,0,1)</f>
        <v>0</v>
      </c>
    </row>
    <row r="8802" spans="1:25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9" t="str">
        <f>VLOOKUP(Таблица1[[#This Row],[Region]],Таблица5[],2,FALSE)</f>
        <v>Kelly Williams</v>
      </c>
      <c r="W8802" s="19" t="str">
        <f>IFERROR(VLOOKUP(Таблица1[[#This Row],[Order ID]],Таблица4[],2,FALSE),"")</f>
        <v/>
      </c>
      <c r="X8802" s="19">
        <f>NOT(IFERROR(VLOOKUP(Таблица1[[#This Row],[Order ID]],Таблица4[],2,FALSE),0))*1</f>
        <v>1</v>
      </c>
      <c r="Y8802" s="19">
        <f>IF(SUMPRODUCT(($F$2:$F8802=F8802)*1)&gt;1,0,1)</f>
        <v>0</v>
      </c>
    </row>
    <row r="8803" spans="1:25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9" t="str">
        <f>VLOOKUP(Таблица1[[#This Row],[Region]],Таблица5[],2,FALSE)</f>
        <v>Kelly Williams</v>
      </c>
      <c r="W8803" s="19" t="str">
        <f>IFERROR(VLOOKUP(Таблица1[[#This Row],[Order ID]],Таблица4[],2,FALSE),"")</f>
        <v/>
      </c>
      <c r="X8803" s="19">
        <f>NOT(IFERROR(VLOOKUP(Таблица1[[#This Row],[Order ID]],Таблица4[],2,FALSE),0))*1</f>
        <v>1</v>
      </c>
      <c r="Y8803" s="19">
        <f>IF(SUMPRODUCT(($F$2:$F8803=F8803)*1)&gt;1,0,1)</f>
        <v>0</v>
      </c>
    </row>
    <row r="8804" spans="1:25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9" t="str">
        <f>VLOOKUP(Таблица1[[#This Row],[Region]],Таблица5[],2,FALSE)</f>
        <v>Kelly Williams</v>
      </c>
      <c r="W8804" s="19" t="str">
        <f>IFERROR(VLOOKUP(Таблица1[[#This Row],[Order ID]],Таблица4[],2,FALSE),"")</f>
        <v/>
      </c>
      <c r="X8804" s="19">
        <f>NOT(IFERROR(VLOOKUP(Таблица1[[#This Row],[Order ID]],Таблица4[],2,FALSE),0))*1</f>
        <v>1</v>
      </c>
      <c r="Y8804" s="19">
        <f>IF(SUMPRODUCT(($F$2:$F8804=F8804)*1)&gt;1,0,1)</f>
        <v>0</v>
      </c>
    </row>
    <row r="8805" spans="1:25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9" t="str">
        <f>VLOOKUP(Таблица1[[#This Row],[Region]],Таблица5[],2,FALSE)</f>
        <v>Chuck Magee</v>
      </c>
      <c r="W8805" s="19" t="str">
        <f>IFERROR(VLOOKUP(Таблица1[[#This Row],[Order ID]],Таблица4[],2,FALSE),"")</f>
        <v/>
      </c>
      <c r="X8805" s="19">
        <f>NOT(IFERROR(VLOOKUP(Таблица1[[#This Row],[Order ID]],Таблица4[],2,FALSE),0))*1</f>
        <v>1</v>
      </c>
      <c r="Y8805" s="19">
        <f>IF(SUMPRODUCT(($F$2:$F8805=F8805)*1)&gt;1,0,1)</f>
        <v>0</v>
      </c>
    </row>
    <row r="8806" spans="1:25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9" t="str">
        <f>VLOOKUP(Таблица1[[#This Row],[Region]],Таблица5[],2,FALSE)</f>
        <v>Chuck Magee</v>
      </c>
      <c r="W8806" s="19" t="str">
        <f>IFERROR(VLOOKUP(Таблица1[[#This Row],[Order ID]],Таблица4[],2,FALSE),"")</f>
        <v/>
      </c>
      <c r="X8806" s="19">
        <f>NOT(IFERROR(VLOOKUP(Таблица1[[#This Row],[Order ID]],Таблица4[],2,FALSE),0))*1</f>
        <v>1</v>
      </c>
      <c r="Y8806" s="19">
        <f>IF(SUMPRODUCT(($F$2:$F8806=F8806)*1)&gt;1,0,1)</f>
        <v>0</v>
      </c>
    </row>
    <row r="8807" spans="1:25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9" t="str">
        <f>VLOOKUP(Таблица1[[#This Row],[Region]],Таблица5[],2,FALSE)</f>
        <v>Anna Andreadi</v>
      </c>
      <c r="W8807" s="19" t="str">
        <f>IFERROR(VLOOKUP(Таблица1[[#This Row],[Order ID]],Таблица4[],2,FALSE),"")</f>
        <v/>
      </c>
      <c r="X8807" s="19">
        <f>NOT(IFERROR(VLOOKUP(Таблица1[[#This Row],[Order ID]],Таблица4[],2,FALSE),0))*1</f>
        <v>1</v>
      </c>
      <c r="Y8807" s="19">
        <f>IF(SUMPRODUCT(($F$2:$F8807=F8807)*1)&gt;1,0,1)</f>
        <v>0</v>
      </c>
    </row>
    <row r="8808" spans="1:25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9" t="str">
        <f>VLOOKUP(Таблица1[[#This Row],[Region]],Таблица5[],2,FALSE)</f>
        <v>Chuck Magee</v>
      </c>
      <c r="W8808" s="19" t="str">
        <f>IFERROR(VLOOKUP(Таблица1[[#This Row],[Order ID]],Таблица4[],2,FALSE),"")</f>
        <v/>
      </c>
      <c r="X8808" s="19">
        <f>NOT(IFERROR(VLOOKUP(Таблица1[[#This Row],[Order ID]],Таблица4[],2,FALSE),0))*1</f>
        <v>1</v>
      </c>
      <c r="Y8808" s="19">
        <f>IF(SUMPRODUCT(($F$2:$F8808=F8808)*1)&gt;1,0,1)</f>
        <v>0</v>
      </c>
    </row>
    <row r="8809" spans="1:25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9" t="str">
        <f>VLOOKUP(Таблица1[[#This Row],[Region]],Таблица5[],2,FALSE)</f>
        <v>Chuck Magee</v>
      </c>
      <c r="W8809" s="19" t="str">
        <f>IFERROR(VLOOKUP(Таблица1[[#This Row],[Order ID]],Таблица4[],2,FALSE),"")</f>
        <v/>
      </c>
      <c r="X8809" s="19">
        <f>NOT(IFERROR(VLOOKUP(Таблица1[[#This Row],[Order ID]],Таблица4[],2,FALSE),0))*1</f>
        <v>1</v>
      </c>
      <c r="Y8809" s="19">
        <f>IF(SUMPRODUCT(($F$2:$F8809=F8809)*1)&gt;1,0,1)</f>
        <v>0</v>
      </c>
    </row>
    <row r="8810" spans="1:25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9" t="str">
        <f>VLOOKUP(Таблица1[[#This Row],[Region]],Таблица5[],2,FALSE)</f>
        <v>Chuck Magee</v>
      </c>
      <c r="W8810" s="19" t="str">
        <f>IFERROR(VLOOKUP(Таблица1[[#This Row],[Order ID]],Таблица4[],2,FALSE),"")</f>
        <v/>
      </c>
      <c r="X8810" s="19">
        <f>NOT(IFERROR(VLOOKUP(Таблица1[[#This Row],[Order ID]],Таблица4[],2,FALSE),0))*1</f>
        <v>1</v>
      </c>
      <c r="Y8810" s="19">
        <f>IF(SUMPRODUCT(($F$2:$F8810=F8810)*1)&gt;1,0,1)</f>
        <v>0</v>
      </c>
    </row>
    <row r="8811" spans="1:25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9" t="str">
        <f>VLOOKUP(Таблица1[[#This Row],[Region]],Таблица5[],2,FALSE)</f>
        <v>Chuck Magee</v>
      </c>
      <c r="W8811" s="19" t="str">
        <f>IFERROR(VLOOKUP(Таблица1[[#This Row],[Order ID]],Таблица4[],2,FALSE),"")</f>
        <v/>
      </c>
      <c r="X8811" s="19">
        <f>NOT(IFERROR(VLOOKUP(Таблица1[[#This Row],[Order ID]],Таблица4[],2,FALSE),0))*1</f>
        <v>1</v>
      </c>
      <c r="Y8811" s="19">
        <f>IF(SUMPRODUCT(($F$2:$F8811=F8811)*1)&gt;1,0,1)</f>
        <v>0</v>
      </c>
    </row>
    <row r="8812" spans="1:25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9" t="str">
        <f>VLOOKUP(Таблица1[[#This Row],[Region]],Таблица5[],2,FALSE)</f>
        <v>Anna Andreadi</v>
      </c>
      <c r="W8812" s="19" t="str">
        <f>IFERROR(VLOOKUP(Таблица1[[#This Row],[Order ID]],Таблица4[],2,FALSE),"")</f>
        <v/>
      </c>
      <c r="X8812" s="19">
        <f>NOT(IFERROR(VLOOKUP(Таблица1[[#This Row],[Order ID]],Таблица4[],2,FALSE),0))*1</f>
        <v>1</v>
      </c>
      <c r="Y8812" s="19">
        <f>IF(SUMPRODUCT(($F$2:$F8812=F8812)*1)&gt;1,0,1)</f>
        <v>0</v>
      </c>
    </row>
    <row r="8813" spans="1:25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9" t="str">
        <f>VLOOKUP(Таблица1[[#This Row],[Region]],Таблица5[],2,FALSE)</f>
        <v>Kelly Williams</v>
      </c>
      <c r="W8813" s="19">
        <f>IFERROR(VLOOKUP(Таблица1[[#This Row],[Order ID]],Таблица4[],2,FALSE),"")</f>
        <v>1</v>
      </c>
      <c r="X8813" s="19">
        <f>NOT(IFERROR(VLOOKUP(Таблица1[[#This Row],[Order ID]],Таблица4[],2,FALSE),0))*1</f>
        <v>0</v>
      </c>
      <c r="Y8813" s="19">
        <f>IF(SUMPRODUCT(($F$2:$F8813=F8813)*1)&gt;1,0,1)</f>
        <v>0</v>
      </c>
    </row>
    <row r="8814" spans="1:25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9" t="str">
        <f>VLOOKUP(Таблица1[[#This Row],[Region]],Таблица5[],2,FALSE)</f>
        <v>Kelly Williams</v>
      </c>
      <c r="W8814" s="19">
        <f>IFERROR(VLOOKUP(Таблица1[[#This Row],[Order ID]],Таблица4[],2,FALSE),"")</f>
        <v>1</v>
      </c>
      <c r="X8814" s="19">
        <f>NOT(IFERROR(VLOOKUP(Таблица1[[#This Row],[Order ID]],Таблица4[],2,FALSE),0))*1</f>
        <v>0</v>
      </c>
      <c r="Y8814" s="19">
        <f>IF(SUMPRODUCT(($F$2:$F8814=F8814)*1)&gt;1,0,1)</f>
        <v>0</v>
      </c>
    </row>
    <row r="8815" spans="1:25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9" t="str">
        <f>VLOOKUP(Таблица1[[#This Row],[Region]],Таблица5[],2,FALSE)</f>
        <v>Anna Andreadi</v>
      </c>
      <c r="W8815" s="19" t="str">
        <f>IFERROR(VLOOKUP(Таблица1[[#This Row],[Order ID]],Таблица4[],2,FALSE),"")</f>
        <v/>
      </c>
      <c r="X8815" s="19">
        <f>NOT(IFERROR(VLOOKUP(Таблица1[[#This Row],[Order ID]],Таблица4[],2,FALSE),0))*1</f>
        <v>1</v>
      </c>
      <c r="Y8815" s="19">
        <f>IF(SUMPRODUCT(($F$2:$F8815=F8815)*1)&gt;1,0,1)</f>
        <v>0</v>
      </c>
    </row>
    <row r="8816" spans="1:25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9" t="str">
        <f>VLOOKUP(Таблица1[[#This Row],[Region]],Таблица5[],2,FALSE)</f>
        <v>Chuck Magee</v>
      </c>
      <c r="W8816" s="19" t="str">
        <f>IFERROR(VLOOKUP(Таблица1[[#This Row],[Order ID]],Таблица4[],2,FALSE),"")</f>
        <v/>
      </c>
      <c r="X8816" s="19">
        <f>NOT(IFERROR(VLOOKUP(Таблица1[[#This Row],[Order ID]],Таблица4[],2,FALSE),0))*1</f>
        <v>1</v>
      </c>
      <c r="Y8816" s="19">
        <f>IF(SUMPRODUCT(($F$2:$F8816=F8816)*1)&gt;1,0,1)</f>
        <v>0</v>
      </c>
    </row>
    <row r="8817" spans="1:25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9" t="str">
        <f>VLOOKUP(Таблица1[[#This Row],[Region]],Таблица5[],2,FALSE)</f>
        <v>Chuck Magee</v>
      </c>
      <c r="W8817" s="19" t="str">
        <f>IFERROR(VLOOKUP(Таблица1[[#This Row],[Order ID]],Таблица4[],2,FALSE),"")</f>
        <v/>
      </c>
      <c r="X8817" s="19">
        <f>NOT(IFERROR(VLOOKUP(Таблица1[[#This Row],[Order ID]],Таблица4[],2,FALSE),0))*1</f>
        <v>1</v>
      </c>
      <c r="Y8817" s="19">
        <f>IF(SUMPRODUCT(($F$2:$F8817=F8817)*1)&gt;1,0,1)</f>
        <v>0</v>
      </c>
    </row>
    <row r="8818" spans="1:25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9" t="str">
        <f>VLOOKUP(Таблица1[[#This Row],[Region]],Таблица5[],2,FALSE)</f>
        <v>Chuck Magee</v>
      </c>
      <c r="W8818" s="19" t="str">
        <f>IFERROR(VLOOKUP(Таблица1[[#This Row],[Order ID]],Таблица4[],2,FALSE),"")</f>
        <v/>
      </c>
      <c r="X8818" s="19">
        <f>NOT(IFERROR(VLOOKUP(Таблица1[[#This Row],[Order ID]],Таблица4[],2,FALSE),0))*1</f>
        <v>1</v>
      </c>
      <c r="Y8818" s="19">
        <f>IF(SUMPRODUCT(($F$2:$F8818=F8818)*1)&gt;1,0,1)</f>
        <v>0</v>
      </c>
    </row>
    <row r="8819" spans="1:25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9" t="str">
        <f>VLOOKUP(Таблица1[[#This Row],[Region]],Таблица5[],2,FALSE)</f>
        <v>Chuck Magee</v>
      </c>
      <c r="W8819" s="19" t="str">
        <f>IFERROR(VLOOKUP(Таблица1[[#This Row],[Order ID]],Таблица4[],2,FALSE),"")</f>
        <v/>
      </c>
      <c r="X8819" s="19">
        <f>NOT(IFERROR(VLOOKUP(Таблица1[[#This Row],[Order ID]],Таблица4[],2,FALSE),0))*1</f>
        <v>1</v>
      </c>
      <c r="Y8819" s="19">
        <f>IF(SUMPRODUCT(($F$2:$F8819=F8819)*1)&gt;1,0,1)</f>
        <v>0</v>
      </c>
    </row>
    <row r="8820" spans="1:25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9" t="str">
        <f>VLOOKUP(Таблица1[[#This Row],[Region]],Таблица5[],2,FALSE)</f>
        <v>Chuck Magee</v>
      </c>
      <c r="W8820" s="19" t="str">
        <f>IFERROR(VLOOKUP(Таблица1[[#This Row],[Order ID]],Таблица4[],2,FALSE),"")</f>
        <v/>
      </c>
      <c r="X8820" s="19">
        <f>NOT(IFERROR(VLOOKUP(Таблица1[[#This Row],[Order ID]],Таблица4[],2,FALSE),0))*1</f>
        <v>1</v>
      </c>
      <c r="Y8820" s="19">
        <f>IF(SUMPRODUCT(($F$2:$F8820=F8820)*1)&gt;1,0,1)</f>
        <v>0</v>
      </c>
    </row>
    <row r="8821" spans="1:25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9" t="str">
        <f>VLOOKUP(Таблица1[[#This Row],[Region]],Таблица5[],2,FALSE)</f>
        <v>Kelly Williams</v>
      </c>
      <c r="W8821" s="19" t="str">
        <f>IFERROR(VLOOKUP(Таблица1[[#This Row],[Order ID]],Таблица4[],2,FALSE),"")</f>
        <v/>
      </c>
      <c r="X8821" s="19">
        <f>NOT(IFERROR(VLOOKUP(Таблица1[[#This Row],[Order ID]],Таблица4[],2,FALSE),0))*1</f>
        <v>1</v>
      </c>
      <c r="Y8821" s="19">
        <f>IF(SUMPRODUCT(($F$2:$F8821=F8821)*1)&gt;1,0,1)</f>
        <v>0</v>
      </c>
    </row>
    <row r="8822" spans="1:25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9" t="str">
        <f>VLOOKUP(Таблица1[[#This Row],[Region]],Таблица5[],2,FALSE)</f>
        <v>Cassandra Brandow</v>
      </c>
      <c r="W8822" s="19" t="str">
        <f>IFERROR(VLOOKUP(Таблица1[[#This Row],[Order ID]],Таблица4[],2,FALSE),"")</f>
        <v/>
      </c>
      <c r="X8822" s="19">
        <f>NOT(IFERROR(VLOOKUP(Таблица1[[#This Row],[Order ID]],Таблица4[],2,FALSE),0))*1</f>
        <v>1</v>
      </c>
      <c r="Y8822" s="19">
        <f>IF(SUMPRODUCT(($F$2:$F8822=F8822)*1)&gt;1,0,1)</f>
        <v>0</v>
      </c>
    </row>
    <row r="8823" spans="1:25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9" t="str">
        <f>VLOOKUP(Таблица1[[#This Row],[Region]],Таблица5[],2,FALSE)</f>
        <v>Cassandra Brandow</v>
      </c>
      <c r="W8823" s="19" t="str">
        <f>IFERROR(VLOOKUP(Таблица1[[#This Row],[Order ID]],Таблица4[],2,FALSE),"")</f>
        <v/>
      </c>
      <c r="X8823" s="19">
        <f>NOT(IFERROR(VLOOKUP(Таблица1[[#This Row],[Order ID]],Таблица4[],2,FALSE),0))*1</f>
        <v>1</v>
      </c>
      <c r="Y8823" s="19">
        <f>IF(SUMPRODUCT(($F$2:$F8823=F8823)*1)&gt;1,0,1)</f>
        <v>0</v>
      </c>
    </row>
    <row r="8824" spans="1:25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9" t="str">
        <f>VLOOKUP(Таблица1[[#This Row],[Region]],Таблица5[],2,FALSE)</f>
        <v>Cassandra Brandow</v>
      </c>
      <c r="W8824" s="19" t="str">
        <f>IFERROR(VLOOKUP(Таблица1[[#This Row],[Order ID]],Таблица4[],2,FALSE),"")</f>
        <v/>
      </c>
      <c r="X8824" s="19">
        <f>NOT(IFERROR(VLOOKUP(Таблица1[[#This Row],[Order ID]],Таблица4[],2,FALSE),0))*1</f>
        <v>1</v>
      </c>
      <c r="Y8824" s="19">
        <f>IF(SUMPRODUCT(($F$2:$F8824=F8824)*1)&gt;1,0,1)</f>
        <v>0</v>
      </c>
    </row>
    <row r="8825" spans="1:25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9" t="str">
        <f>VLOOKUP(Таблица1[[#This Row],[Region]],Таблица5[],2,FALSE)</f>
        <v>Cassandra Brandow</v>
      </c>
      <c r="W8825" s="19" t="str">
        <f>IFERROR(VLOOKUP(Таблица1[[#This Row],[Order ID]],Таблица4[],2,FALSE),"")</f>
        <v/>
      </c>
      <c r="X8825" s="19">
        <f>NOT(IFERROR(VLOOKUP(Таблица1[[#This Row],[Order ID]],Таблица4[],2,FALSE),0))*1</f>
        <v>1</v>
      </c>
      <c r="Y8825" s="19">
        <f>IF(SUMPRODUCT(($F$2:$F8825=F8825)*1)&gt;1,0,1)</f>
        <v>0</v>
      </c>
    </row>
    <row r="8826" spans="1:25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9" t="str">
        <f>VLOOKUP(Таблица1[[#This Row],[Region]],Таблица5[],2,FALSE)</f>
        <v>Chuck Magee</v>
      </c>
      <c r="W8826" s="19" t="str">
        <f>IFERROR(VLOOKUP(Таблица1[[#This Row],[Order ID]],Таблица4[],2,FALSE),"")</f>
        <v/>
      </c>
      <c r="X8826" s="19">
        <f>NOT(IFERROR(VLOOKUP(Таблица1[[#This Row],[Order ID]],Таблица4[],2,FALSE),0))*1</f>
        <v>1</v>
      </c>
      <c r="Y8826" s="19">
        <f>IF(SUMPRODUCT(($F$2:$F8826=F8826)*1)&gt;1,0,1)</f>
        <v>0</v>
      </c>
    </row>
    <row r="8827" spans="1:25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9" t="str">
        <f>VLOOKUP(Таблица1[[#This Row],[Region]],Таблица5[],2,FALSE)</f>
        <v>Chuck Magee</v>
      </c>
      <c r="W8827" s="19" t="str">
        <f>IFERROR(VLOOKUP(Таблица1[[#This Row],[Order ID]],Таблица4[],2,FALSE),"")</f>
        <v/>
      </c>
      <c r="X8827" s="19">
        <f>NOT(IFERROR(VLOOKUP(Таблица1[[#This Row],[Order ID]],Таблица4[],2,FALSE),0))*1</f>
        <v>1</v>
      </c>
      <c r="Y8827" s="19">
        <f>IF(SUMPRODUCT(($F$2:$F8827=F8827)*1)&gt;1,0,1)</f>
        <v>0</v>
      </c>
    </row>
    <row r="8828" spans="1:25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9" t="str">
        <f>VLOOKUP(Таблица1[[#This Row],[Region]],Таблица5[],2,FALSE)</f>
        <v>Kelly Williams</v>
      </c>
      <c r="W8828" s="19" t="str">
        <f>IFERROR(VLOOKUP(Таблица1[[#This Row],[Order ID]],Таблица4[],2,FALSE),"")</f>
        <v/>
      </c>
      <c r="X8828" s="19">
        <f>NOT(IFERROR(VLOOKUP(Таблица1[[#This Row],[Order ID]],Таблица4[],2,FALSE),0))*1</f>
        <v>1</v>
      </c>
      <c r="Y8828" s="19">
        <f>IF(SUMPRODUCT(($F$2:$F8828=F8828)*1)&gt;1,0,1)</f>
        <v>0</v>
      </c>
    </row>
    <row r="8829" spans="1:25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9" t="str">
        <f>VLOOKUP(Таблица1[[#This Row],[Region]],Таблица5[],2,FALSE)</f>
        <v>Kelly Williams</v>
      </c>
      <c r="W8829" s="19" t="str">
        <f>IFERROR(VLOOKUP(Таблица1[[#This Row],[Order ID]],Таблица4[],2,FALSE),"")</f>
        <v/>
      </c>
      <c r="X8829" s="19">
        <f>NOT(IFERROR(VLOOKUP(Таблица1[[#This Row],[Order ID]],Таблица4[],2,FALSE),0))*1</f>
        <v>1</v>
      </c>
      <c r="Y8829" s="19">
        <f>IF(SUMPRODUCT(($F$2:$F8829=F8829)*1)&gt;1,0,1)</f>
        <v>0</v>
      </c>
    </row>
    <row r="8830" spans="1:25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9" t="str">
        <f>VLOOKUP(Таблица1[[#This Row],[Region]],Таблица5[],2,FALSE)</f>
        <v>Kelly Williams</v>
      </c>
      <c r="W8830" s="19" t="str">
        <f>IFERROR(VLOOKUP(Таблица1[[#This Row],[Order ID]],Таблица4[],2,FALSE),"")</f>
        <v/>
      </c>
      <c r="X8830" s="19">
        <f>NOT(IFERROR(VLOOKUP(Таблица1[[#This Row],[Order ID]],Таблица4[],2,FALSE),0))*1</f>
        <v>1</v>
      </c>
      <c r="Y8830" s="19">
        <f>IF(SUMPRODUCT(($F$2:$F8830=F8830)*1)&gt;1,0,1)</f>
        <v>0</v>
      </c>
    </row>
    <row r="8831" spans="1:25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9" t="str">
        <f>VLOOKUP(Таблица1[[#This Row],[Region]],Таблица5[],2,FALSE)</f>
        <v>Kelly Williams</v>
      </c>
      <c r="W8831" s="19" t="str">
        <f>IFERROR(VLOOKUP(Таблица1[[#This Row],[Order ID]],Таблица4[],2,FALSE),"")</f>
        <v/>
      </c>
      <c r="X8831" s="19">
        <f>NOT(IFERROR(VLOOKUP(Таблица1[[#This Row],[Order ID]],Таблица4[],2,FALSE),0))*1</f>
        <v>1</v>
      </c>
      <c r="Y8831" s="19">
        <f>IF(SUMPRODUCT(($F$2:$F8831=F8831)*1)&gt;1,0,1)</f>
        <v>0</v>
      </c>
    </row>
    <row r="8832" spans="1:25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9" t="str">
        <f>VLOOKUP(Таблица1[[#This Row],[Region]],Таблица5[],2,FALSE)</f>
        <v>Anna Andreadi</v>
      </c>
      <c r="W8832" s="19" t="str">
        <f>IFERROR(VLOOKUP(Таблица1[[#This Row],[Order ID]],Таблица4[],2,FALSE),"")</f>
        <v/>
      </c>
      <c r="X8832" s="19">
        <f>NOT(IFERROR(VLOOKUP(Таблица1[[#This Row],[Order ID]],Таблица4[],2,FALSE),0))*1</f>
        <v>1</v>
      </c>
      <c r="Y8832" s="19">
        <f>IF(SUMPRODUCT(($F$2:$F8832=F8832)*1)&gt;1,0,1)</f>
        <v>0</v>
      </c>
    </row>
    <row r="8833" spans="1:25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9" t="str">
        <f>VLOOKUP(Таблица1[[#This Row],[Region]],Таблица5[],2,FALSE)</f>
        <v>Cassandra Brandow</v>
      </c>
      <c r="W8833" s="19" t="str">
        <f>IFERROR(VLOOKUP(Таблица1[[#This Row],[Order ID]],Таблица4[],2,FALSE),"")</f>
        <v/>
      </c>
      <c r="X8833" s="19">
        <f>NOT(IFERROR(VLOOKUP(Таблица1[[#This Row],[Order ID]],Таблица4[],2,FALSE),0))*1</f>
        <v>1</v>
      </c>
      <c r="Y8833" s="19">
        <f>IF(SUMPRODUCT(($F$2:$F8833=F8833)*1)&gt;1,0,1)</f>
        <v>0</v>
      </c>
    </row>
    <row r="8834" spans="1:25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9" t="str">
        <f>VLOOKUP(Таблица1[[#This Row],[Region]],Таблица5[],2,FALSE)</f>
        <v>Chuck Magee</v>
      </c>
      <c r="W8834" s="19" t="str">
        <f>IFERROR(VLOOKUP(Таблица1[[#This Row],[Order ID]],Таблица4[],2,FALSE),"")</f>
        <v/>
      </c>
      <c r="X8834" s="19">
        <f>NOT(IFERROR(VLOOKUP(Таблица1[[#This Row],[Order ID]],Таблица4[],2,FALSE),0))*1</f>
        <v>1</v>
      </c>
      <c r="Y8834" s="19">
        <f>IF(SUMPRODUCT(($F$2:$F8834=F8834)*1)&gt;1,0,1)</f>
        <v>0</v>
      </c>
    </row>
    <row r="8835" spans="1:25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9" t="str">
        <f>VLOOKUP(Таблица1[[#This Row],[Region]],Таблица5[],2,FALSE)</f>
        <v>Cassandra Brandow</v>
      </c>
      <c r="W8835" s="19" t="str">
        <f>IFERROR(VLOOKUP(Таблица1[[#This Row],[Order ID]],Таблица4[],2,FALSE),"")</f>
        <v/>
      </c>
      <c r="X8835" s="19">
        <f>NOT(IFERROR(VLOOKUP(Таблица1[[#This Row],[Order ID]],Таблица4[],2,FALSE),0))*1</f>
        <v>1</v>
      </c>
      <c r="Y8835" s="19">
        <f>IF(SUMPRODUCT(($F$2:$F8835=F8835)*1)&gt;1,0,1)</f>
        <v>0</v>
      </c>
    </row>
    <row r="8836" spans="1:25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9" t="str">
        <f>VLOOKUP(Таблица1[[#This Row],[Region]],Таблица5[],2,FALSE)</f>
        <v>Cassandra Brandow</v>
      </c>
      <c r="W8836" s="19" t="str">
        <f>IFERROR(VLOOKUP(Таблица1[[#This Row],[Order ID]],Таблица4[],2,FALSE),"")</f>
        <v/>
      </c>
      <c r="X8836" s="19">
        <f>NOT(IFERROR(VLOOKUP(Таблица1[[#This Row],[Order ID]],Таблица4[],2,FALSE),0))*1</f>
        <v>1</v>
      </c>
      <c r="Y8836" s="19">
        <f>IF(SUMPRODUCT(($F$2:$F8836=F8836)*1)&gt;1,0,1)</f>
        <v>0</v>
      </c>
    </row>
    <row r="8837" spans="1:25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9" t="str">
        <f>VLOOKUP(Таблица1[[#This Row],[Region]],Таблица5[],2,FALSE)</f>
        <v>Cassandra Brandow</v>
      </c>
      <c r="W8837" s="19" t="str">
        <f>IFERROR(VLOOKUP(Таблица1[[#This Row],[Order ID]],Таблица4[],2,FALSE),"")</f>
        <v/>
      </c>
      <c r="X8837" s="19">
        <f>NOT(IFERROR(VLOOKUP(Таблица1[[#This Row],[Order ID]],Таблица4[],2,FALSE),0))*1</f>
        <v>1</v>
      </c>
      <c r="Y8837" s="19">
        <f>IF(SUMPRODUCT(($F$2:$F8837=F8837)*1)&gt;1,0,1)</f>
        <v>0</v>
      </c>
    </row>
    <row r="8838" spans="1:25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9" t="str">
        <f>VLOOKUP(Таблица1[[#This Row],[Region]],Таблица5[],2,FALSE)</f>
        <v>Cassandra Brandow</v>
      </c>
      <c r="W8838" s="19" t="str">
        <f>IFERROR(VLOOKUP(Таблица1[[#This Row],[Order ID]],Таблица4[],2,FALSE),"")</f>
        <v/>
      </c>
      <c r="X8838" s="19">
        <f>NOT(IFERROR(VLOOKUP(Таблица1[[#This Row],[Order ID]],Таблица4[],2,FALSE),0))*1</f>
        <v>1</v>
      </c>
      <c r="Y8838" s="19">
        <f>IF(SUMPRODUCT(($F$2:$F8838=F8838)*1)&gt;1,0,1)</f>
        <v>0</v>
      </c>
    </row>
    <row r="8839" spans="1:25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9" t="str">
        <f>VLOOKUP(Таблица1[[#This Row],[Region]],Таблица5[],2,FALSE)</f>
        <v>Cassandra Brandow</v>
      </c>
      <c r="W8839" s="19" t="str">
        <f>IFERROR(VLOOKUP(Таблица1[[#This Row],[Order ID]],Таблица4[],2,FALSE),"")</f>
        <v/>
      </c>
      <c r="X8839" s="19">
        <f>NOT(IFERROR(VLOOKUP(Таблица1[[#This Row],[Order ID]],Таблица4[],2,FALSE),0))*1</f>
        <v>1</v>
      </c>
      <c r="Y8839" s="19">
        <f>IF(SUMPRODUCT(($F$2:$F8839=F8839)*1)&gt;1,0,1)</f>
        <v>0</v>
      </c>
    </row>
    <row r="8840" spans="1:25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9" t="str">
        <f>VLOOKUP(Таблица1[[#This Row],[Region]],Таблица5[],2,FALSE)</f>
        <v>Anna Andreadi</v>
      </c>
      <c r="W8840" s="19" t="str">
        <f>IFERROR(VLOOKUP(Таблица1[[#This Row],[Order ID]],Таблица4[],2,FALSE),"")</f>
        <v/>
      </c>
      <c r="X8840" s="19">
        <f>NOT(IFERROR(VLOOKUP(Таблица1[[#This Row],[Order ID]],Таблица4[],2,FALSE),0))*1</f>
        <v>1</v>
      </c>
      <c r="Y8840" s="19">
        <f>IF(SUMPRODUCT(($F$2:$F8840=F8840)*1)&gt;1,0,1)</f>
        <v>0</v>
      </c>
    </row>
    <row r="8841" spans="1:25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9" t="str">
        <f>VLOOKUP(Таблица1[[#This Row],[Region]],Таблица5[],2,FALSE)</f>
        <v>Anna Andreadi</v>
      </c>
      <c r="W8841" s="19" t="str">
        <f>IFERROR(VLOOKUP(Таблица1[[#This Row],[Order ID]],Таблица4[],2,FALSE),"")</f>
        <v/>
      </c>
      <c r="X8841" s="19">
        <f>NOT(IFERROR(VLOOKUP(Таблица1[[#This Row],[Order ID]],Таблица4[],2,FALSE),0))*1</f>
        <v>1</v>
      </c>
      <c r="Y8841" s="19">
        <f>IF(SUMPRODUCT(($F$2:$F8841=F8841)*1)&gt;1,0,1)</f>
        <v>0</v>
      </c>
    </row>
    <row r="8842" spans="1:25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9" t="str">
        <f>VLOOKUP(Таблица1[[#This Row],[Region]],Таблица5[],2,FALSE)</f>
        <v>Anna Andreadi</v>
      </c>
      <c r="W8842" s="19" t="str">
        <f>IFERROR(VLOOKUP(Таблица1[[#This Row],[Order ID]],Таблица4[],2,FALSE),"")</f>
        <v/>
      </c>
      <c r="X8842" s="19">
        <f>NOT(IFERROR(VLOOKUP(Таблица1[[#This Row],[Order ID]],Таблица4[],2,FALSE),0))*1</f>
        <v>1</v>
      </c>
      <c r="Y8842" s="19">
        <f>IF(SUMPRODUCT(($F$2:$F8842=F8842)*1)&gt;1,0,1)</f>
        <v>0</v>
      </c>
    </row>
    <row r="8843" spans="1:25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9" t="str">
        <f>VLOOKUP(Таблица1[[#This Row],[Region]],Таблица5[],2,FALSE)</f>
        <v>Anna Andreadi</v>
      </c>
      <c r="W8843" s="19" t="str">
        <f>IFERROR(VLOOKUP(Таблица1[[#This Row],[Order ID]],Таблица4[],2,FALSE),"")</f>
        <v/>
      </c>
      <c r="X8843" s="19">
        <f>NOT(IFERROR(VLOOKUP(Таблица1[[#This Row],[Order ID]],Таблица4[],2,FALSE),0))*1</f>
        <v>1</v>
      </c>
      <c r="Y8843" s="19">
        <f>IF(SUMPRODUCT(($F$2:$F8843=F8843)*1)&gt;1,0,1)</f>
        <v>0</v>
      </c>
    </row>
    <row r="8844" spans="1:25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9" t="str">
        <f>VLOOKUP(Таблица1[[#This Row],[Region]],Таблица5[],2,FALSE)</f>
        <v>Anna Andreadi</v>
      </c>
      <c r="W8844" s="19" t="str">
        <f>IFERROR(VLOOKUP(Таблица1[[#This Row],[Order ID]],Таблица4[],2,FALSE),"")</f>
        <v/>
      </c>
      <c r="X8844" s="19">
        <f>NOT(IFERROR(VLOOKUP(Таблица1[[#This Row],[Order ID]],Таблица4[],2,FALSE),0))*1</f>
        <v>1</v>
      </c>
      <c r="Y8844" s="19">
        <f>IF(SUMPRODUCT(($F$2:$F8844=F8844)*1)&gt;1,0,1)</f>
        <v>0</v>
      </c>
    </row>
    <row r="8845" spans="1:25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9" t="str">
        <f>VLOOKUP(Таблица1[[#This Row],[Region]],Таблица5[],2,FALSE)</f>
        <v>Kelly Williams</v>
      </c>
      <c r="W8845" s="19" t="str">
        <f>IFERROR(VLOOKUP(Таблица1[[#This Row],[Order ID]],Таблица4[],2,FALSE),"")</f>
        <v/>
      </c>
      <c r="X8845" s="19">
        <f>NOT(IFERROR(VLOOKUP(Таблица1[[#This Row],[Order ID]],Таблица4[],2,FALSE),0))*1</f>
        <v>1</v>
      </c>
      <c r="Y8845" s="19">
        <f>IF(SUMPRODUCT(($F$2:$F8845=F8845)*1)&gt;1,0,1)</f>
        <v>0</v>
      </c>
    </row>
    <row r="8846" spans="1:25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9" t="str">
        <f>VLOOKUP(Таблица1[[#This Row],[Region]],Таблица5[],2,FALSE)</f>
        <v>Chuck Magee</v>
      </c>
      <c r="W8846" s="19" t="str">
        <f>IFERROR(VLOOKUP(Таблица1[[#This Row],[Order ID]],Таблица4[],2,FALSE),"")</f>
        <v/>
      </c>
      <c r="X8846" s="19">
        <f>NOT(IFERROR(VLOOKUP(Таблица1[[#This Row],[Order ID]],Таблица4[],2,FALSE),0))*1</f>
        <v>1</v>
      </c>
      <c r="Y8846" s="19">
        <f>IF(SUMPRODUCT(($F$2:$F8846=F8846)*1)&gt;1,0,1)</f>
        <v>0</v>
      </c>
    </row>
    <row r="8847" spans="1:25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9" t="str">
        <f>VLOOKUP(Таблица1[[#This Row],[Region]],Таблица5[],2,FALSE)</f>
        <v>Chuck Magee</v>
      </c>
      <c r="W8847" s="19" t="str">
        <f>IFERROR(VLOOKUP(Таблица1[[#This Row],[Order ID]],Таблица4[],2,FALSE),"")</f>
        <v/>
      </c>
      <c r="X8847" s="19">
        <f>NOT(IFERROR(VLOOKUP(Таблица1[[#This Row],[Order ID]],Таблица4[],2,FALSE),0))*1</f>
        <v>1</v>
      </c>
      <c r="Y8847" s="19">
        <f>IF(SUMPRODUCT(($F$2:$F8847=F8847)*1)&gt;1,0,1)</f>
        <v>0</v>
      </c>
    </row>
    <row r="8848" spans="1:25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9" t="str">
        <f>VLOOKUP(Таблица1[[#This Row],[Region]],Таблица5[],2,FALSE)</f>
        <v>Chuck Magee</v>
      </c>
      <c r="W8848" s="19" t="str">
        <f>IFERROR(VLOOKUP(Таблица1[[#This Row],[Order ID]],Таблица4[],2,FALSE),"")</f>
        <v/>
      </c>
      <c r="X8848" s="19">
        <f>NOT(IFERROR(VLOOKUP(Таблица1[[#This Row],[Order ID]],Таблица4[],2,FALSE),0))*1</f>
        <v>1</v>
      </c>
      <c r="Y8848" s="19">
        <f>IF(SUMPRODUCT(($F$2:$F8848=F8848)*1)&gt;1,0,1)</f>
        <v>0</v>
      </c>
    </row>
    <row r="8849" spans="1:25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9" t="str">
        <f>VLOOKUP(Таблица1[[#This Row],[Region]],Таблица5[],2,FALSE)</f>
        <v>Chuck Magee</v>
      </c>
      <c r="W8849" s="19" t="str">
        <f>IFERROR(VLOOKUP(Таблица1[[#This Row],[Order ID]],Таблица4[],2,FALSE),"")</f>
        <v/>
      </c>
      <c r="X8849" s="19">
        <f>NOT(IFERROR(VLOOKUP(Таблица1[[#This Row],[Order ID]],Таблица4[],2,FALSE),0))*1</f>
        <v>1</v>
      </c>
      <c r="Y8849" s="19">
        <f>IF(SUMPRODUCT(($F$2:$F8849=F8849)*1)&gt;1,0,1)</f>
        <v>0</v>
      </c>
    </row>
    <row r="8850" spans="1:25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9" t="str">
        <f>VLOOKUP(Таблица1[[#This Row],[Region]],Таблица5[],2,FALSE)</f>
        <v>Cassandra Brandow</v>
      </c>
      <c r="W8850" s="19" t="str">
        <f>IFERROR(VLOOKUP(Таблица1[[#This Row],[Order ID]],Таблица4[],2,FALSE),"")</f>
        <v/>
      </c>
      <c r="X8850" s="19">
        <f>NOT(IFERROR(VLOOKUP(Таблица1[[#This Row],[Order ID]],Таблица4[],2,FALSE),0))*1</f>
        <v>1</v>
      </c>
      <c r="Y8850" s="19">
        <f>IF(SUMPRODUCT(($F$2:$F8850=F8850)*1)&gt;1,0,1)</f>
        <v>0</v>
      </c>
    </row>
    <row r="8851" spans="1:25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9" t="str">
        <f>VLOOKUP(Таблица1[[#This Row],[Region]],Таблица5[],2,FALSE)</f>
        <v>Cassandra Brandow</v>
      </c>
      <c r="W8851" s="19" t="str">
        <f>IFERROR(VLOOKUP(Таблица1[[#This Row],[Order ID]],Таблица4[],2,FALSE),"")</f>
        <v/>
      </c>
      <c r="X8851" s="19">
        <f>NOT(IFERROR(VLOOKUP(Таблица1[[#This Row],[Order ID]],Таблица4[],2,FALSE),0))*1</f>
        <v>1</v>
      </c>
      <c r="Y8851" s="19">
        <f>IF(SUMPRODUCT(($F$2:$F8851=F8851)*1)&gt;1,0,1)</f>
        <v>0</v>
      </c>
    </row>
    <row r="8852" spans="1:25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9" t="str">
        <f>VLOOKUP(Таблица1[[#This Row],[Region]],Таблица5[],2,FALSE)</f>
        <v>Cassandra Brandow</v>
      </c>
      <c r="W8852" s="19" t="str">
        <f>IFERROR(VLOOKUP(Таблица1[[#This Row],[Order ID]],Таблица4[],2,FALSE),"")</f>
        <v/>
      </c>
      <c r="X8852" s="19">
        <f>NOT(IFERROR(VLOOKUP(Таблица1[[#This Row],[Order ID]],Таблица4[],2,FALSE),0))*1</f>
        <v>1</v>
      </c>
      <c r="Y8852" s="19">
        <f>IF(SUMPRODUCT(($F$2:$F8852=F8852)*1)&gt;1,0,1)</f>
        <v>0</v>
      </c>
    </row>
    <row r="8853" spans="1:25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9" t="str">
        <f>VLOOKUP(Таблица1[[#This Row],[Region]],Таблица5[],2,FALSE)</f>
        <v>Cassandra Brandow</v>
      </c>
      <c r="W8853" s="19" t="str">
        <f>IFERROR(VLOOKUP(Таблица1[[#This Row],[Order ID]],Таблица4[],2,FALSE),"")</f>
        <v/>
      </c>
      <c r="X8853" s="19">
        <f>NOT(IFERROR(VLOOKUP(Таблица1[[#This Row],[Order ID]],Таблица4[],2,FALSE),0))*1</f>
        <v>1</v>
      </c>
      <c r="Y8853" s="19">
        <f>IF(SUMPRODUCT(($F$2:$F8853=F8853)*1)&gt;1,0,1)</f>
        <v>0</v>
      </c>
    </row>
    <row r="8854" spans="1:25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9" t="str">
        <f>VLOOKUP(Таблица1[[#This Row],[Region]],Таблица5[],2,FALSE)</f>
        <v>Chuck Magee</v>
      </c>
      <c r="W8854" s="19" t="str">
        <f>IFERROR(VLOOKUP(Таблица1[[#This Row],[Order ID]],Таблица4[],2,FALSE),"")</f>
        <v/>
      </c>
      <c r="X8854" s="19">
        <f>NOT(IFERROR(VLOOKUP(Таблица1[[#This Row],[Order ID]],Таблица4[],2,FALSE),0))*1</f>
        <v>1</v>
      </c>
      <c r="Y8854" s="19">
        <f>IF(SUMPRODUCT(($F$2:$F8854=F8854)*1)&gt;1,0,1)</f>
        <v>0</v>
      </c>
    </row>
    <row r="8855" spans="1:25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9" t="str">
        <f>VLOOKUP(Таблица1[[#This Row],[Region]],Таблица5[],2,FALSE)</f>
        <v>Chuck Magee</v>
      </c>
      <c r="W8855" s="19" t="str">
        <f>IFERROR(VLOOKUP(Таблица1[[#This Row],[Order ID]],Таблица4[],2,FALSE),"")</f>
        <v/>
      </c>
      <c r="X8855" s="19">
        <f>NOT(IFERROR(VLOOKUP(Таблица1[[#This Row],[Order ID]],Таблица4[],2,FALSE),0))*1</f>
        <v>1</v>
      </c>
      <c r="Y8855" s="19">
        <f>IF(SUMPRODUCT(($F$2:$F8855=F8855)*1)&gt;1,0,1)</f>
        <v>0</v>
      </c>
    </row>
    <row r="8856" spans="1:25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9" t="str">
        <f>VLOOKUP(Таблица1[[#This Row],[Region]],Таблица5[],2,FALSE)</f>
        <v>Chuck Magee</v>
      </c>
      <c r="W8856" s="19" t="str">
        <f>IFERROR(VLOOKUP(Таблица1[[#This Row],[Order ID]],Таблица4[],2,FALSE),"")</f>
        <v/>
      </c>
      <c r="X8856" s="19">
        <f>NOT(IFERROR(VLOOKUP(Таблица1[[#This Row],[Order ID]],Таблица4[],2,FALSE),0))*1</f>
        <v>1</v>
      </c>
      <c r="Y8856" s="19">
        <f>IF(SUMPRODUCT(($F$2:$F8856=F8856)*1)&gt;1,0,1)</f>
        <v>0</v>
      </c>
    </row>
    <row r="8857" spans="1:25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9" t="str">
        <f>VLOOKUP(Таблица1[[#This Row],[Region]],Таблица5[],2,FALSE)</f>
        <v>Anna Andreadi</v>
      </c>
      <c r="W8857" s="19" t="str">
        <f>IFERROR(VLOOKUP(Таблица1[[#This Row],[Order ID]],Таблица4[],2,FALSE),"")</f>
        <v/>
      </c>
      <c r="X8857" s="19">
        <f>NOT(IFERROR(VLOOKUP(Таблица1[[#This Row],[Order ID]],Таблица4[],2,FALSE),0))*1</f>
        <v>1</v>
      </c>
      <c r="Y8857" s="19">
        <f>IF(SUMPRODUCT(($F$2:$F8857=F8857)*1)&gt;1,0,1)</f>
        <v>0</v>
      </c>
    </row>
    <row r="8858" spans="1:25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9" t="str">
        <f>VLOOKUP(Таблица1[[#This Row],[Region]],Таблица5[],2,FALSE)</f>
        <v>Anna Andreadi</v>
      </c>
      <c r="W8858" s="19" t="str">
        <f>IFERROR(VLOOKUP(Таблица1[[#This Row],[Order ID]],Таблица4[],2,FALSE),"")</f>
        <v/>
      </c>
      <c r="X8858" s="19">
        <f>NOT(IFERROR(VLOOKUP(Таблица1[[#This Row],[Order ID]],Таблица4[],2,FALSE),0))*1</f>
        <v>1</v>
      </c>
      <c r="Y8858" s="19">
        <f>IF(SUMPRODUCT(($F$2:$F8858=F8858)*1)&gt;1,0,1)</f>
        <v>0</v>
      </c>
    </row>
    <row r="8859" spans="1:25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9" t="str">
        <f>VLOOKUP(Таблица1[[#This Row],[Region]],Таблица5[],2,FALSE)</f>
        <v>Anna Andreadi</v>
      </c>
      <c r="W8859" s="19" t="str">
        <f>IFERROR(VLOOKUP(Таблица1[[#This Row],[Order ID]],Таблица4[],2,FALSE),"")</f>
        <v/>
      </c>
      <c r="X8859" s="19">
        <f>NOT(IFERROR(VLOOKUP(Таблица1[[#This Row],[Order ID]],Таблица4[],2,FALSE),0))*1</f>
        <v>1</v>
      </c>
      <c r="Y8859" s="19">
        <f>IF(SUMPRODUCT(($F$2:$F8859=F8859)*1)&gt;1,0,1)</f>
        <v>0</v>
      </c>
    </row>
    <row r="8860" spans="1:25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9" t="str">
        <f>VLOOKUP(Таблица1[[#This Row],[Region]],Таблица5[],2,FALSE)</f>
        <v>Anna Andreadi</v>
      </c>
      <c r="W8860" s="19" t="str">
        <f>IFERROR(VLOOKUP(Таблица1[[#This Row],[Order ID]],Таблица4[],2,FALSE),"")</f>
        <v/>
      </c>
      <c r="X8860" s="19">
        <f>NOT(IFERROR(VLOOKUP(Таблица1[[#This Row],[Order ID]],Таблица4[],2,FALSE),0))*1</f>
        <v>1</v>
      </c>
      <c r="Y8860" s="19">
        <f>IF(SUMPRODUCT(($F$2:$F8860=F8860)*1)&gt;1,0,1)</f>
        <v>0</v>
      </c>
    </row>
    <row r="8861" spans="1:25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9" t="str">
        <f>VLOOKUP(Таблица1[[#This Row],[Region]],Таблица5[],2,FALSE)</f>
        <v>Cassandra Brandow</v>
      </c>
      <c r="W8861" s="19" t="str">
        <f>IFERROR(VLOOKUP(Таблица1[[#This Row],[Order ID]],Таблица4[],2,FALSE),"")</f>
        <v/>
      </c>
      <c r="X8861" s="19">
        <f>NOT(IFERROR(VLOOKUP(Таблица1[[#This Row],[Order ID]],Таблица4[],2,FALSE),0))*1</f>
        <v>1</v>
      </c>
      <c r="Y8861" s="19">
        <f>IF(SUMPRODUCT(($F$2:$F8861=F8861)*1)&gt;1,0,1)</f>
        <v>0</v>
      </c>
    </row>
    <row r="8862" spans="1:25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9" t="str">
        <f>VLOOKUP(Таблица1[[#This Row],[Region]],Таблица5[],2,FALSE)</f>
        <v>Chuck Magee</v>
      </c>
      <c r="W8862" s="19" t="str">
        <f>IFERROR(VLOOKUP(Таблица1[[#This Row],[Order ID]],Таблица4[],2,FALSE),"")</f>
        <v/>
      </c>
      <c r="X8862" s="19">
        <f>NOT(IFERROR(VLOOKUP(Таблица1[[#This Row],[Order ID]],Таблица4[],2,FALSE),0))*1</f>
        <v>1</v>
      </c>
      <c r="Y8862" s="19">
        <f>IF(SUMPRODUCT(($F$2:$F8862=F8862)*1)&gt;1,0,1)</f>
        <v>0</v>
      </c>
    </row>
    <row r="8863" spans="1:25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9" t="str">
        <f>VLOOKUP(Таблица1[[#This Row],[Region]],Таблица5[],2,FALSE)</f>
        <v>Chuck Magee</v>
      </c>
      <c r="W8863" s="19" t="str">
        <f>IFERROR(VLOOKUP(Таблица1[[#This Row],[Order ID]],Таблица4[],2,FALSE),"")</f>
        <v/>
      </c>
      <c r="X8863" s="19">
        <f>NOT(IFERROR(VLOOKUP(Таблица1[[#This Row],[Order ID]],Таблица4[],2,FALSE),0))*1</f>
        <v>1</v>
      </c>
      <c r="Y8863" s="19">
        <f>IF(SUMPRODUCT(($F$2:$F8863=F8863)*1)&gt;1,0,1)</f>
        <v>0</v>
      </c>
    </row>
    <row r="8864" spans="1:25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9" t="str">
        <f>VLOOKUP(Таблица1[[#This Row],[Region]],Таблица5[],2,FALSE)</f>
        <v>Chuck Magee</v>
      </c>
      <c r="W8864" s="19" t="str">
        <f>IFERROR(VLOOKUP(Таблица1[[#This Row],[Order ID]],Таблица4[],2,FALSE),"")</f>
        <v/>
      </c>
      <c r="X8864" s="19">
        <f>NOT(IFERROR(VLOOKUP(Таблица1[[#This Row],[Order ID]],Таблица4[],2,FALSE),0))*1</f>
        <v>1</v>
      </c>
      <c r="Y8864" s="19">
        <f>IF(SUMPRODUCT(($F$2:$F8864=F8864)*1)&gt;1,0,1)</f>
        <v>0</v>
      </c>
    </row>
    <row r="8865" spans="1:25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9" t="str">
        <f>VLOOKUP(Таблица1[[#This Row],[Region]],Таблица5[],2,FALSE)</f>
        <v>Chuck Magee</v>
      </c>
      <c r="W8865" s="19" t="str">
        <f>IFERROR(VLOOKUP(Таблица1[[#This Row],[Order ID]],Таблица4[],2,FALSE),"")</f>
        <v/>
      </c>
      <c r="X8865" s="19">
        <f>NOT(IFERROR(VLOOKUP(Таблица1[[#This Row],[Order ID]],Таблица4[],2,FALSE),0))*1</f>
        <v>1</v>
      </c>
      <c r="Y8865" s="19">
        <f>IF(SUMPRODUCT(($F$2:$F8865=F8865)*1)&gt;1,0,1)</f>
        <v>0</v>
      </c>
    </row>
    <row r="8866" spans="1:25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9" t="str">
        <f>VLOOKUP(Таблица1[[#This Row],[Region]],Таблица5[],2,FALSE)</f>
        <v>Chuck Magee</v>
      </c>
      <c r="W8866" s="19" t="str">
        <f>IFERROR(VLOOKUP(Таблица1[[#This Row],[Order ID]],Таблица4[],2,FALSE),"")</f>
        <v/>
      </c>
      <c r="X8866" s="19">
        <f>NOT(IFERROR(VLOOKUP(Таблица1[[#This Row],[Order ID]],Таблица4[],2,FALSE),0))*1</f>
        <v>1</v>
      </c>
      <c r="Y8866" s="19">
        <f>IF(SUMPRODUCT(($F$2:$F8866=F8866)*1)&gt;1,0,1)</f>
        <v>0</v>
      </c>
    </row>
    <row r="8867" spans="1:25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9" t="str">
        <f>VLOOKUP(Таблица1[[#This Row],[Region]],Таблица5[],2,FALSE)</f>
        <v>Cassandra Brandow</v>
      </c>
      <c r="W8867" s="19" t="str">
        <f>IFERROR(VLOOKUP(Таблица1[[#This Row],[Order ID]],Таблица4[],2,FALSE),"")</f>
        <v/>
      </c>
      <c r="X8867" s="19">
        <f>NOT(IFERROR(VLOOKUP(Таблица1[[#This Row],[Order ID]],Таблица4[],2,FALSE),0))*1</f>
        <v>1</v>
      </c>
      <c r="Y8867" s="19">
        <f>IF(SUMPRODUCT(($F$2:$F8867=F8867)*1)&gt;1,0,1)</f>
        <v>0</v>
      </c>
    </row>
    <row r="8868" spans="1:25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9" t="str">
        <f>VLOOKUP(Таблица1[[#This Row],[Region]],Таблица5[],2,FALSE)</f>
        <v>Kelly Williams</v>
      </c>
      <c r="W8868" s="19" t="str">
        <f>IFERROR(VLOOKUP(Таблица1[[#This Row],[Order ID]],Таблица4[],2,FALSE),"")</f>
        <v/>
      </c>
      <c r="X8868" s="19">
        <f>NOT(IFERROR(VLOOKUP(Таблица1[[#This Row],[Order ID]],Таблица4[],2,FALSE),0))*1</f>
        <v>1</v>
      </c>
      <c r="Y8868" s="19">
        <f>IF(SUMPRODUCT(($F$2:$F8868=F8868)*1)&gt;1,0,1)</f>
        <v>0</v>
      </c>
    </row>
    <row r="8869" spans="1:25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9" t="str">
        <f>VLOOKUP(Таблица1[[#This Row],[Region]],Таблица5[],2,FALSE)</f>
        <v>Kelly Williams</v>
      </c>
      <c r="W8869" s="19" t="str">
        <f>IFERROR(VLOOKUP(Таблица1[[#This Row],[Order ID]],Таблица4[],2,FALSE),"")</f>
        <v/>
      </c>
      <c r="X8869" s="19">
        <f>NOT(IFERROR(VLOOKUP(Таблица1[[#This Row],[Order ID]],Таблица4[],2,FALSE),0))*1</f>
        <v>1</v>
      </c>
      <c r="Y8869" s="19">
        <f>IF(SUMPRODUCT(($F$2:$F8869=F8869)*1)&gt;1,0,1)</f>
        <v>0</v>
      </c>
    </row>
    <row r="8870" spans="1:25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9" t="str">
        <f>VLOOKUP(Таблица1[[#This Row],[Region]],Таблица5[],2,FALSE)</f>
        <v>Anna Andreadi</v>
      </c>
      <c r="W8870" s="19" t="str">
        <f>IFERROR(VLOOKUP(Таблица1[[#This Row],[Order ID]],Таблица4[],2,FALSE),"")</f>
        <v/>
      </c>
      <c r="X8870" s="19">
        <f>NOT(IFERROR(VLOOKUP(Таблица1[[#This Row],[Order ID]],Таблица4[],2,FALSE),0))*1</f>
        <v>1</v>
      </c>
      <c r="Y8870" s="19">
        <f>IF(SUMPRODUCT(($F$2:$F8870=F8870)*1)&gt;1,0,1)</f>
        <v>0</v>
      </c>
    </row>
    <row r="8871" spans="1:25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9" t="str">
        <f>VLOOKUP(Таблица1[[#This Row],[Region]],Таблица5[],2,FALSE)</f>
        <v>Anna Andreadi</v>
      </c>
      <c r="W8871" s="19">
        <f>IFERROR(VLOOKUP(Таблица1[[#This Row],[Order ID]],Таблица4[],2,FALSE),"")</f>
        <v>1</v>
      </c>
      <c r="X8871" s="19">
        <f>NOT(IFERROR(VLOOKUP(Таблица1[[#This Row],[Order ID]],Таблица4[],2,FALSE),0))*1</f>
        <v>0</v>
      </c>
      <c r="Y8871" s="19">
        <f>IF(SUMPRODUCT(($F$2:$F8871=F8871)*1)&gt;1,0,1)</f>
        <v>0</v>
      </c>
    </row>
    <row r="8872" spans="1:25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9" t="str">
        <f>VLOOKUP(Таблица1[[#This Row],[Region]],Таблица5[],2,FALSE)</f>
        <v>Anna Andreadi</v>
      </c>
      <c r="W8872" s="19">
        <f>IFERROR(VLOOKUP(Таблица1[[#This Row],[Order ID]],Таблица4[],2,FALSE),"")</f>
        <v>1</v>
      </c>
      <c r="X8872" s="19">
        <f>NOT(IFERROR(VLOOKUP(Таблица1[[#This Row],[Order ID]],Таблица4[],2,FALSE),0))*1</f>
        <v>0</v>
      </c>
      <c r="Y8872" s="19">
        <f>IF(SUMPRODUCT(($F$2:$F8872=F8872)*1)&gt;1,0,1)</f>
        <v>0</v>
      </c>
    </row>
    <row r="8873" spans="1:25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9" t="str">
        <f>VLOOKUP(Таблица1[[#This Row],[Region]],Таблица5[],2,FALSE)</f>
        <v>Anna Andreadi</v>
      </c>
      <c r="W8873" s="19">
        <f>IFERROR(VLOOKUP(Таблица1[[#This Row],[Order ID]],Таблица4[],2,FALSE),"")</f>
        <v>1</v>
      </c>
      <c r="X8873" s="19">
        <f>NOT(IFERROR(VLOOKUP(Таблица1[[#This Row],[Order ID]],Таблица4[],2,FALSE),0))*1</f>
        <v>0</v>
      </c>
      <c r="Y8873" s="19">
        <f>IF(SUMPRODUCT(($F$2:$F8873=F8873)*1)&gt;1,0,1)</f>
        <v>0</v>
      </c>
    </row>
    <row r="8874" spans="1:25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9" t="str">
        <f>VLOOKUP(Таблица1[[#This Row],[Region]],Таблица5[],2,FALSE)</f>
        <v>Chuck Magee</v>
      </c>
      <c r="W8874" s="19">
        <f>IFERROR(VLOOKUP(Таблица1[[#This Row],[Order ID]],Таблица4[],2,FALSE),"")</f>
        <v>1</v>
      </c>
      <c r="X8874" s="19">
        <f>NOT(IFERROR(VLOOKUP(Таблица1[[#This Row],[Order ID]],Таблица4[],2,FALSE),0))*1</f>
        <v>0</v>
      </c>
      <c r="Y8874" s="19">
        <f>IF(SUMPRODUCT(($F$2:$F8874=F8874)*1)&gt;1,0,1)</f>
        <v>0</v>
      </c>
    </row>
    <row r="8875" spans="1:25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9" t="str">
        <f>VLOOKUP(Таблица1[[#This Row],[Region]],Таблица5[],2,FALSE)</f>
        <v>Chuck Magee</v>
      </c>
      <c r="W8875" s="19">
        <f>IFERROR(VLOOKUP(Таблица1[[#This Row],[Order ID]],Таблица4[],2,FALSE),"")</f>
        <v>1</v>
      </c>
      <c r="X8875" s="19">
        <f>NOT(IFERROR(VLOOKUP(Таблица1[[#This Row],[Order ID]],Таблица4[],2,FALSE),0))*1</f>
        <v>0</v>
      </c>
      <c r="Y8875" s="19">
        <f>IF(SUMPRODUCT(($F$2:$F8875=F8875)*1)&gt;1,0,1)</f>
        <v>0</v>
      </c>
    </row>
    <row r="8876" spans="1:25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9" t="str">
        <f>VLOOKUP(Таблица1[[#This Row],[Region]],Таблица5[],2,FALSE)</f>
        <v>Kelly Williams</v>
      </c>
      <c r="W8876" s="19" t="str">
        <f>IFERROR(VLOOKUP(Таблица1[[#This Row],[Order ID]],Таблица4[],2,FALSE),"")</f>
        <v/>
      </c>
      <c r="X8876" s="19">
        <f>NOT(IFERROR(VLOOKUP(Таблица1[[#This Row],[Order ID]],Таблица4[],2,FALSE),0))*1</f>
        <v>1</v>
      </c>
      <c r="Y8876" s="19">
        <f>IF(SUMPRODUCT(($F$2:$F8876=F8876)*1)&gt;1,0,1)</f>
        <v>0</v>
      </c>
    </row>
    <row r="8877" spans="1:25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9" t="str">
        <f>VLOOKUP(Таблица1[[#This Row],[Region]],Таблица5[],2,FALSE)</f>
        <v>Kelly Williams</v>
      </c>
      <c r="W8877" s="19" t="str">
        <f>IFERROR(VLOOKUP(Таблица1[[#This Row],[Order ID]],Таблица4[],2,FALSE),"")</f>
        <v/>
      </c>
      <c r="X8877" s="19">
        <f>NOT(IFERROR(VLOOKUP(Таблица1[[#This Row],[Order ID]],Таблица4[],2,FALSE),0))*1</f>
        <v>1</v>
      </c>
      <c r="Y8877" s="19">
        <f>IF(SUMPRODUCT(($F$2:$F8877=F8877)*1)&gt;1,0,1)</f>
        <v>0</v>
      </c>
    </row>
    <row r="8878" spans="1:25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9" t="str">
        <f>VLOOKUP(Таблица1[[#This Row],[Region]],Таблица5[],2,FALSE)</f>
        <v>Kelly Williams</v>
      </c>
      <c r="W8878" s="19" t="str">
        <f>IFERROR(VLOOKUP(Таблица1[[#This Row],[Order ID]],Таблица4[],2,FALSE),"")</f>
        <v/>
      </c>
      <c r="X8878" s="19">
        <f>NOT(IFERROR(VLOOKUP(Таблица1[[#This Row],[Order ID]],Таблица4[],2,FALSE),0))*1</f>
        <v>1</v>
      </c>
      <c r="Y8878" s="19">
        <f>IF(SUMPRODUCT(($F$2:$F8878=F8878)*1)&gt;1,0,1)</f>
        <v>0</v>
      </c>
    </row>
    <row r="8879" spans="1:25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9" t="str">
        <f>VLOOKUP(Таблица1[[#This Row],[Region]],Таблица5[],2,FALSE)</f>
        <v>Chuck Magee</v>
      </c>
      <c r="W8879" s="19" t="str">
        <f>IFERROR(VLOOKUP(Таблица1[[#This Row],[Order ID]],Таблица4[],2,FALSE),"")</f>
        <v/>
      </c>
      <c r="X8879" s="19">
        <f>NOT(IFERROR(VLOOKUP(Таблица1[[#This Row],[Order ID]],Таблица4[],2,FALSE),0))*1</f>
        <v>1</v>
      </c>
      <c r="Y8879" s="19">
        <f>IF(SUMPRODUCT(($F$2:$F8879=F8879)*1)&gt;1,0,1)</f>
        <v>0</v>
      </c>
    </row>
    <row r="8880" spans="1:25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9" t="str">
        <f>VLOOKUP(Таблица1[[#This Row],[Region]],Таблица5[],2,FALSE)</f>
        <v>Chuck Magee</v>
      </c>
      <c r="W8880" s="19" t="str">
        <f>IFERROR(VLOOKUP(Таблица1[[#This Row],[Order ID]],Таблица4[],2,FALSE),"")</f>
        <v/>
      </c>
      <c r="X8880" s="19">
        <f>NOT(IFERROR(VLOOKUP(Таблица1[[#This Row],[Order ID]],Таблица4[],2,FALSE),0))*1</f>
        <v>1</v>
      </c>
      <c r="Y8880" s="19">
        <f>IF(SUMPRODUCT(($F$2:$F8880=F8880)*1)&gt;1,0,1)</f>
        <v>0</v>
      </c>
    </row>
    <row r="8881" spans="1:25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9" t="str">
        <f>VLOOKUP(Таблица1[[#This Row],[Region]],Таблица5[],2,FALSE)</f>
        <v>Anna Andreadi</v>
      </c>
      <c r="W8881" s="19" t="str">
        <f>IFERROR(VLOOKUP(Таблица1[[#This Row],[Order ID]],Таблица4[],2,FALSE),"")</f>
        <v/>
      </c>
      <c r="X8881" s="19">
        <f>NOT(IFERROR(VLOOKUP(Таблица1[[#This Row],[Order ID]],Таблица4[],2,FALSE),0))*1</f>
        <v>1</v>
      </c>
      <c r="Y8881" s="19">
        <f>IF(SUMPRODUCT(($F$2:$F8881=F8881)*1)&gt;1,0,1)</f>
        <v>0</v>
      </c>
    </row>
    <row r="8882" spans="1:25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9" t="str">
        <f>VLOOKUP(Таблица1[[#This Row],[Region]],Таблица5[],2,FALSE)</f>
        <v>Anna Andreadi</v>
      </c>
      <c r="W8882" s="19" t="str">
        <f>IFERROR(VLOOKUP(Таблица1[[#This Row],[Order ID]],Таблица4[],2,FALSE),"")</f>
        <v/>
      </c>
      <c r="X8882" s="19">
        <f>NOT(IFERROR(VLOOKUP(Таблица1[[#This Row],[Order ID]],Таблица4[],2,FALSE),0))*1</f>
        <v>1</v>
      </c>
      <c r="Y8882" s="19">
        <f>IF(SUMPRODUCT(($F$2:$F8882=F8882)*1)&gt;1,0,1)</f>
        <v>0</v>
      </c>
    </row>
    <row r="8883" spans="1:25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9" t="str">
        <f>VLOOKUP(Таблица1[[#This Row],[Region]],Таблица5[],2,FALSE)</f>
        <v>Kelly Williams</v>
      </c>
      <c r="W8883" s="19" t="str">
        <f>IFERROR(VLOOKUP(Таблица1[[#This Row],[Order ID]],Таблица4[],2,FALSE),"")</f>
        <v/>
      </c>
      <c r="X8883" s="19">
        <f>NOT(IFERROR(VLOOKUP(Таблица1[[#This Row],[Order ID]],Таблица4[],2,FALSE),0))*1</f>
        <v>1</v>
      </c>
      <c r="Y8883" s="19">
        <f>IF(SUMPRODUCT(($F$2:$F8883=F8883)*1)&gt;1,0,1)</f>
        <v>0</v>
      </c>
    </row>
    <row r="8884" spans="1:25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9" t="str">
        <f>VLOOKUP(Таблица1[[#This Row],[Region]],Таблица5[],2,FALSE)</f>
        <v>Cassandra Brandow</v>
      </c>
      <c r="W8884" s="19" t="str">
        <f>IFERROR(VLOOKUP(Таблица1[[#This Row],[Order ID]],Таблица4[],2,FALSE),"")</f>
        <v/>
      </c>
      <c r="X8884" s="19">
        <f>NOT(IFERROR(VLOOKUP(Таблица1[[#This Row],[Order ID]],Таблица4[],2,FALSE),0))*1</f>
        <v>1</v>
      </c>
      <c r="Y8884" s="19">
        <f>IF(SUMPRODUCT(($F$2:$F8884=F8884)*1)&gt;1,0,1)</f>
        <v>0</v>
      </c>
    </row>
    <row r="8885" spans="1:25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9" t="str">
        <f>VLOOKUP(Таблица1[[#This Row],[Region]],Таблица5[],2,FALSE)</f>
        <v>Cassandra Brandow</v>
      </c>
      <c r="W8885" s="19" t="str">
        <f>IFERROR(VLOOKUP(Таблица1[[#This Row],[Order ID]],Таблица4[],2,FALSE),"")</f>
        <v/>
      </c>
      <c r="X8885" s="19">
        <f>NOT(IFERROR(VLOOKUP(Таблица1[[#This Row],[Order ID]],Таблица4[],2,FALSE),0))*1</f>
        <v>1</v>
      </c>
      <c r="Y8885" s="19">
        <f>IF(SUMPRODUCT(($F$2:$F8885=F8885)*1)&gt;1,0,1)</f>
        <v>0</v>
      </c>
    </row>
    <row r="8886" spans="1:25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9" t="str">
        <f>VLOOKUP(Таблица1[[#This Row],[Region]],Таблица5[],2,FALSE)</f>
        <v>Chuck Magee</v>
      </c>
      <c r="W8886" s="19" t="str">
        <f>IFERROR(VLOOKUP(Таблица1[[#This Row],[Order ID]],Таблица4[],2,FALSE),"")</f>
        <v/>
      </c>
      <c r="X8886" s="19">
        <f>NOT(IFERROR(VLOOKUP(Таблица1[[#This Row],[Order ID]],Таблица4[],2,FALSE),0))*1</f>
        <v>1</v>
      </c>
      <c r="Y8886" s="19">
        <f>IF(SUMPRODUCT(($F$2:$F8886=F8886)*1)&gt;1,0,1)</f>
        <v>0</v>
      </c>
    </row>
    <row r="8887" spans="1:25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9" t="str">
        <f>VLOOKUP(Таблица1[[#This Row],[Region]],Таблица5[],2,FALSE)</f>
        <v>Chuck Magee</v>
      </c>
      <c r="W8887" s="19" t="str">
        <f>IFERROR(VLOOKUP(Таблица1[[#This Row],[Order ID]],Таблица4[],2,FALSE),"")</f>
        <v/>
      </c>
      <c r="X8887" s="19">
        <f>NOT(IFERROR(VLOOKUP(Таблица1[[#This Row],[Order ID]],Таблица4[],2,FALSE),0))*1</f>
        <v>1</v>
      </c>
      <c r="Y8887" s="19">
        <f>IF(SUMPRODUCT(($F$2:$F8887=F8887)*1)&gt;1,0,1)</f>
        <v>0</v>
      </c>
    </row>
    <row r="8888" spans="1:25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9" t="str">
        <f>VLOOKUP(Таблица1[[#This Row],[Region]],Таблица5[],2,FALSE)</f>
        <v>Chuck Magee</v>
      </c>
      <c r="W8888" s="19" t="str">
        <f>IFERROR(VLOOKUP(Таблица1[[#This Row],[Order ID]],Таблица4[],2,FALSE),"")</f>
        <v/>
      </c>
      <c r="X8888" s="19">
        <f>NOT(IFERROR(VLOOKUP(Таблица1[[#This Row],[Order ID]],Таблица4[],2,FALSE),0))*1</f>
        <v>1</v>
      </c>
      <c r="Y8888" s="19">
        <f>IF(SUMPRODUCT(($F$2:$F8888=F8888)*1)&gt;1,0,1)</f>
        <v>0</v>
      </c>
    </row>
    <row r="8889" spans="1:25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9" t="str">
        <f>VLOOKUP(Таблица1[[#This Row],[Region]],Таблица5[],2,FALSE)</f>
        <v>Anna Andreadi</v>
      </c>
      <c r="W8889" s="19" t="str">
        <f>IFERROR(VLOOKUP(Таблица1[[#This Row],[Order ID]],Таблица4[],2,FALSE),"")</f>
        <v/>
      </c>
      <c r="X8889" s="19">
        <f>NOT(IFERROR(VLOOKUP(Таблица1[[#This Row],[Order ID]],Таблица4[],2,FALSE),0))*1</f>
        <v>1</v>
      </c>
      <c r="Y8889" s="19">
        <f>IF(SUMPRODUCT(($F$2:$F8889=F8889)*1)&gt;1,0,1)</f>
        <v>0</v>
      </c>
    </row>
    <row r="8890" spans="1:25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9" t="str">
        <f>VLOOKUP(Таблица1[[#This Row],[Region]],Таблица5[],2,FALSE)</f>
        <v>Anna Andreadi</v>
      </c>
      <c r="W8890" s="19" t="str">
        <f>IFERROR(VLOOKUP(Таблица1[[#This Row],[Order ID]],Таблица4[],2,FALSE),"")</f>
        <v/>
      </c>
      <c r="X8890" s="19">
        <f>NOT(IFERROR(VLOOKUP(Таблица1[[#This Row],[Order ID]],Таблица4[],2,FALSE),0))*1</f>
        <v>1</v>
      </c>
      <c r="Y8890" s="19">
        <f>IF(SUMPRODUCT(($F$2:$F8890=F8890)*1)&gt;1,0,1)</f>
        <v>0</v>
      </c>
    </row>
    <row r="8891" spans="1:25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9" t="str">
        <f>VLOOKUP(Таблица1[[#This Row],[Region]],Таблица5[],2,FALSE)</f>
        <v>Kelly Williams</v>
      </c>
      <c r="W8891" s="19" t="str">
        <f>IFERROR(VLOOKUP(Таблица1[[#This Row],[Order ID]],Таблица4[],2,FALSE),"")</f>
        <v/>
      </c>
      <c r="X8891" s="19">
        <f>NOT(IFERROR(VLOOKUP(Таблица1[[#This Row],[Order ID]],Таблица4[],2,FALSE),0))*1</f>
        <v>1</v>
      </c>
      <c r="Y8891" s="19">
        <f>IF(SUMPRODUCT(($F$2:$F8891=F8891)*1)&gt;1,0,1)</f>
        <v>0</v>
      </c>
    </row>
    <row r="8892" spans="1:25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9" t="str">
        <f>VLOOKUP(Таблица1[[#This Row],[Region]],Таблица5[],2,FALSE)</f>
        <v>Kelly Williams</v>
      </c>
      <c r="W8892" s="19" t="str">
        <f>IFERROR(VLOOKUP(Таблица1[[#This Row],[Order ID]],Таблица4[],2,FALSE),"")</f>
        <v/>
      </c>
      <c r="X8892" s="19">
        <f>NOT(IFERROR(VLOOKUP(Таблица1[[#This Row],[Order ID]],Таблица4[],2,FALSE),0))*1</f>
        <v>1</v>
      </c>
      <c r="Y8892" s="19">
        <f>IF(SUMPRODUCT(($F$2:$F8892=F8892)*1)&gt;1,0,1)</f>
        <v>0</v>
      </c>
    </row>
    <row r="8893" spans="1:25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9" t="str">
        <f>VLOOKUP(Таблица1[[#This Row],[Region]],Таблица5[],2,FALSE)</f>
        <v>Cassandra Brandow</v>
      </c>
      <c r="W8893" s="19">
        <f>IFERROR(VLOOKUP(Таблица1[[#This Row],[Order ID]],Таблица4[],2,FALSE),"")</f>
        <v>1</v>
      </c>
      <c r="X8893" s="19">
        <f>NOT(IFERROR(VLOOKUP(Таблица1[[#This Row],[Order ID]],Таблица4[],2,FALSE),0))*1</f>
        <v>0</v>
      </c>
      <c r="Y8893" s="19">
        <f>IF(SUMPRODUCT(($F$2:$F8893=F8893)*1)&gt;1,0,1)</f>
        <v>0</v>
      </c>
    </row>
    <row r="8894" spans="1:25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9" t="str">
        <f>VLOOKUP(Таблица1[[#This Row],[Region]],Таблица5[],2,FALSE)</f>
        <v>Anna Andreadi</v>
      </c>
      <c r="W8894" s="19" t="str">
        <f>IFERROR(VLOOKUP(Таблица1[[#This Row],[Order ID]],Таблица4[],2,FALSE),"")</f>
        <v/>
      </c>
      <c r="X8894" s="19">
        <f>NOT(IFERROR(VLOOKUP(Таблица1[[#This Row],[Order ID]],Таблица4[],2,FALSE),0))*1</f>
        <v>1</v>
      </c>
      <c r="Y8894" s="19">
        <f>IF(SUMPRODUCT(($F$2:$F8894=F8894)*1)&gt;1,0,1)</f>
        <v>0</v>
      </c>
    </row>
    <row r="8895" spans="1:25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9" t="str">
        <f>VLOOKUP(Таблица1[[#This Row],[Region]],Таблица5[],2,FALSE)</f>
        <v>Kelly Williams</v>
      </c>
      <c r="W8895" s="19" t="str">
        <f>IFERROR(VLOOKUP(Таблица1[[#This Row],[Order ID]],Таблица4[],2,FALSE),"")</f>
        <v/>
      </c>
      <c r="X8895" s="19">
        <f>NOT(IFERROR(VLOOKUP(Таблица1[[#This Row],[Order ID]],Таблица4[],2,FALSE),0))*1</f>
        <v>1</v>
      </c>
      <c r="Y8895" s="19">
        <f>IF(SUMPRODUCT(($F$2:$F8895=F8895)*1)&gt;1,0,1)</f>
        <v>0</v>
      </c>
    </row>
    <row r="8896" spans="1:25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9" t="str">
        <f>VLOOKUP(Таблица1[[#This Row],[Region]],Таблица5[],2,FALSE)</f>
        <v>Anna Andreadi</v>
      </c>
      <c r="W8896" s="19" t="str">
        <f>IFERROR(VLOOKUP(Таблица1[[#This Row],[Order ID]],Таблица4[],2,FALSE),"")</f>
        <v/>
      </c>
      <c r="X8896" s="19">
        <f>NOT(IFERROR(VLOOKUP(Таблица1[[#This Row],[Order ID]],Таблица4[],2,FALSE),0))*1</f>
        <v>1</v>
      </c>
      <c r="Y8896" s="19">
        <f>IF(SUMPRODUCT(($F$2:$F8896=F8896)*1)&gt;1,0,1)</f>
        <v>0</v>
      </c>
    </row>
    <row r="8897" spans="1:25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9" t="str">
        <f>VLOOKUP(Таблица1[[#This Row],[Region]],Таблица5[],2,FALSE)</f>
        <v>Anna Andreadi</v>
      </c>
      <c r="W8897" s="19" t="str">
        <f>IFERROR(VLOOKUP(Таблица1[[#This Row],[Order ID]],Таблица4[],2,FALSE),"")</f>
        <v/>
      </c>
      <c r="X8897" s="19">
        <f>NOT(IFERROR(VLOOKUP(Таблица1[[#This Row],[Order ID]],Таблица4[],2,FALSE),0))*1</f>
        <v>1</v>
      </c>
      <c r="Y8897" s="19">
        <f>IF(SUMPRODUCT(($F$2:$F8897=F8897)*1)&gt;1,0,1)</f>
        <v>0</v>
      </c>
    </row>
    <row r="8898" spans="1:25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9" t="str">
        <f>VLOOKUP(Таблица1[[#This Row],[Region]],Таблица5[],2,FALSE)</f>
        <v>Anna Andreadi</v>
      </c>
      <c r="W8898" s="19" t="str">
        <f>IFERROR(VLOOKUP(Таблица1[[#This Row],[Order ID]],Таблица4[],2,FALSE),"")</f>
        <v/>
      </c>
      <c r="X8898" s="19">
        <f>NOT(IFERROR(VLOOKUP(Таблица1[[#This Row],[Order ID]],Таблица4[],2,FALSE),0))*1</f>
        <v>1</v>
      </c>
      <c r="Y8898" s="19">
        <f>IF(SUMPRODUCT(($F$2:$F8898=F8898)*1)&gt;1,0,1)</f>
        <v>0</v>
      </c>
    </row>
    <row r="8899" spans="1:25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9" t="str">
        <f>VLOOKUP(Таблица1[[#This Row],[Region]],Таблица5[],2,FALSE)</f>
        <v>Anna Andreadi</v>
      </c>
      <c r="W8899" s="19" t="str">
        <f>IFERROR(VLOOKUP(Таблица1[[#This Row],[Order ID]],Таблица4[],2,FALSE),"")</f>
        <v/>
      </c>
      <c r="X8899" s="19">
        <f>NOT(IFERROR(VLOOKUP(Таблица1[[#This Row],[Order ID]],Таблица4[],2,FALSE),0))*1</f>
        <v>1</v>
      </c>
      <c r="Y8899" s="19">
        <f>IF(SUMPRODUCT(($F$2:$F8899=F8899)*1)&gt;1,0,1)</f>
        <v>0</v>
      </c>
    </row>
    <row r="8900" spans="1:25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9" t="str">
        <f>VLOOKUP(Таблица1[[#This Row],[Region]],Таблица5[],2,FALSE)</f>
        <v>Cassandra Brandow</v>
      </c>
      <c r="W8900" s="19" t="str">
        <f>IFERROR(VLOOKUP(Таблица1[[#This Row],[Order ID]],Таблица4[],2,FALSE),"")</f>
        <v/>
      </c>
      <c r="X8900" s="19">
        <f>NOT(IFERROR(VLOOKUP(Таблица1[[#This Row],[Order ID]],Таблица4[],2,FALSE),0))*1</f>
        <v>1</v>
      </c>
      <c r="Y8900" s="19">
        <f>IF(SUMPRODUCT(($F$2:$F8900=F8900)*1)&gt;1,0,1)</f>
        <v>0</v>
      </c>
    </row>
    <row r="8901" spans="1:25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9" t="str">
        <f>VLOOKUP(Таблица1[[#This Row],[Region]],Таблица5[],2,FALSE)</f>
        <v>Cassandra Brandow</v>
      </c>
      <c r="W8901" s="19" t="str">
        <f>IFERROR(VLOOKUP(Таблица1[[#This Row],[Order ID]],Таблица4[],2,FALSE),"")</f>
        <v/>
      </c>
      <c r="X8901" s="19">
        <f>NOT(IFERROR(VLOOKUP(Таблица1[[#This Row],[Order ID]],Таблица4[],2,FALSE),0))*1</f>
        <v>1</v>
      </c>
      <c r="Y8901" s="19">
        <f>IF(SUMPRODUCT(($F$2:$F8901=F8901)*1)&gt;1,0,1)</f>
        <v>0</v>
      </c>
    </row>
    <row r="8902" spans="1:25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9" t="str">
        <f>VLOOKUP(Таблица1[[#This Row],[Region]],Таблица5[],2,FALSE)</f>
        <v>Kelly Williams</v>
      </c>
      <c r="W8902" s="19" t="str">
        <f>IFERROR(VLOOKUP(Таблица1[[#This Row],[Order ID]],Таблица4[],2,FALSE),"")</f>
        <v/>
      </c>
      <c r="X8902" s="19">
        <f>NOT(IFERROR(VLOOKUP(Таблица1[[#This Row],[Order ID]],Таблица4[],2,FALSE),0))*1</f>
        <v>1</v>
      </c>
      <c r="Y8902" s="19">
        <f>IF(SUMPRODUCT(($F$2:$F8902=F8902)*1)&gt;1,0,1)</f>
        <v>0</v>
      </c>
    </row>
    <row r="8903" spans="1:25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9" t="str">
        <f>VLOOKUP(Таблица1[[#This Row],[Region]],Таблица5[],2,FALSE)</f>
        <v>Kelly Williams</v>
      </c>
      <c r="W8903" s="19" t="str">
        <f>IFERROR(VLOOKUP(Таблица1[[#This Row],[Order ID]],Таблица4[],2,FALSE),"")</f>
        <v/>
      </c>
      <c r="X8903" s="19">
        <f>NOT(IFERROR(VLOOKUP(Таблица1[[#This Row],[Order ID]],Таблица4[],2,FALSE),0))*1</f>
        <v>1</v>
      </c>
      <c r="Y8903" s="19">
        <f>IF(SUMPRODUCT(($F$2:$F8903=F8903)*1)&gt;1,0,1)</f>
        <v>0</v>
      </c>
    </row>
    <row r="8904" spans="1:25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9" t="str">
        <f>VLOOKUP(Таблица1[[#This Row],[Region]],Таблица5[],2,FALSE)</f>
        <v>Kelly Williams</v>
      </c>
      <c r="W8904" s="19" t="str">
        <f>IFERROR(VLOOKUP(Таблица1[[#This Row],[Order ID]],Таблица4[],2,FALSE),"")</f>
        <v/>
      </c>
      <c r="X8904" s="19">
        <f>NOT(IFERROR(VLOOKUP(Таблица1[[#This Row],[Order ID]],Таблица4[],2,FALSE),0))*1</f>
        <v>1</v>
      </c>
      <c r="Y8904" s="19">
        <f>IF(SUMPRODUCT(($F$2:$F8904=F8904)*1)&gt;1,0,1)</f>
        <v>0</v>
      </c>
    </row>
    <row r="8905" spans="1:25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9" t="str">
        <f>VLOOKUP(Таблица1[[#This Row],[Region]],Таблица5[],2,FALSE)</f>
        <v>Kelly Williams</v>
      </c>
      <c r="W8905" s="19" t="str">
        <f>IFERROR(VLOOKUP(Таблица1[[#This Row],[Order ID]],Таблица4[],2,FALSE),"")</f>
        <v/>
      </c>
      <c r="X8905" s="19">
        <f>NOT(IFERROR(VLOOKUP(Таблица1[[#This Row],[Order ID]],Таблица4[],2,FALSE),0))*1</f>
        <v>1</v>
      </c>
      <c r="Y8905" s="19">
        <f>IF(SUMPRODUCT(($F$2:$F8905=F8905)*1)&gt;1,0,1)</f>
        <v>0</v>
      </c>
    </row>
    <row r="8906" spans="1:25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9" t="str">
        <f>VLOOKUP(Таблица1[[#This Row],[Region]],Таблица5[],2,FALSE)</f>
        <v>Chuck Magee</v>
      </c>
      <c r="W8906" s="19" t="str">
        <f>IFERROR(VLOOKUP(Таблица1[[#This Row],[Order ID]],Таблица4[],2,FALSE),"")</f>
        <v/>
      </c>
      <c r="X8906" s="19">
        <f>NOT(IFERROR(VLOOKUP(Таблица1[[#This Row],[Order ID]],Таблица4[],2,FALSE),0))*1</f>
        <v>1</v>
      </c>
      <c r="Y8906" s="19">
        <f>IF(SUMPRODUCT(($F$2:$F8906=F8906)*1)&gt;1,0,1)</f>
        <v>0</v>
      </c>
    </row>
    <row r="8907" spans="1:25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9" t="str">
        <f>VLOOKUP(Таблица1[[#This Row],[Region]],Таблица5[],2,FALSE)</f>
        <v>Chuck Magee</v>
      </c>
      <c r="W8907" s="19" t="str">
        <f>IFERROR(VLOOKUP(Таблица1[[#This Row],[Order ID]],Таблица4[],2,FALSE),"")</f>
        <v/>
      </c>
      <c r="X8907" s="19">
        <f>NOT(IFERROR(VLOOKUP(Таблица1[[#This Row],[Order ID]],Таблица4[],2,FALSE),0))*1</f>
        <v>1</v>
      </c>
      <c r="Y8907" s="19">
        <f>IF(SUMPRODUCT(($F$2:$F8907=F8907)*1)&gt;1,0,1)</f>
        <v>0</v>
      </c>
    </row>
    <row r="8908" spans="1:25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9" t="str">
        <f>VLOOKUP(Таблица1[[#This Row],[Region]],Таблица5[],2,FALSE)</f>
        <v>Chuck Magee</v>
      </c>
      <c r="W8908" s="19" t="str">
        <f>IFERROR(VLOOKUP(Таблица1[[#This Row],[Order ID]],Таблица4[],2,FALSE),"")</f>
        <v/>
      </c>
      <c r="X8908" s="19">
        <f>NOT(IFERROR(VLOOKUP(Таблица1[[#This Row],[Order ID]],Таблица4[],2,FALSE),0))*1</f>
        <v>1</v>
      </c>
      <c r="Y8908" s="19">
        <f>IF(SUMPRODUCT(($F$2:$F8908=F8908)*1)&gt;1,0,1)</f>
        <v>0</v>
      </c>
    </row>
    <row r="8909" spans="1:25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9" t="str">
        <f>VLOOKUP(Таблица1[[#This Row],[Region]],Таблица5[],2,FALSE)</f>
        <v>Anna Andreadi</v>
      </c>
      <c r="W8909" s="19" t="str">
        <f>IFERROR(VLOOKUP(Таблица1[[#This Row],[Order ID]],Таблица4[],2,FALSE),"")</f>
        <v/>
      </c>
      <c r="X8909" s="19">
        <f>NOT(IFERROR(VLOOKUP(Таблица1[[#This Row],[Order ID]],Таблица4[],2,FALSE),0))*1</f>
        <v>1</v>
      </c>
      <c r="Y8909" s="19">
        <f>IF(SUMPRODUCT(($F$2:$F8909=F8909)*1)&gt;1,0,1)</f>
        <v>0</v>
      </c>
    </row>
    <row r="8910" spans="1:25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9" t="str">
        <f>VLOOKUP(Таблица1[[#This Row],[Region]],Таблица5[],2,FALSE)</f>
        <v>Anna Andreadi</v>
      </c>
      <c r="W8910" s="19" t="str">
        <f>IFERROR(VLOOKUP(Таблица1[[#This Row],[Order ID]],Таблица4[],2,FALSE),"")</f>
        <v/>
      </c>
      <c r="X8910" s="19">
        <f>NOT(IFERROR(VLOOKUP(Таблица1[[#This Row],[Order ID]],Таблица4[],2,FALSE),0))*1</f>
        <v>1</v>
      </c>
      <c r="Y8910" s="19">
        <f>IF(SUMPRODUCT(($F$2:$F8910=F8910)*1)&gt;1,0,1)</f>
        <v>0</v>
      </c>
    </row>
    <row r="8911" spans="1:25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9" t="str">
        <f>VLOOKUP(Таблица1[[#This Row],[Region]],Таблица5[],2,FALSE)</f>
        <v>Chuck Magee</v>
      </c>
      <c r="W8911" s="19" t="str">
        <f>IFERROR(VLOOKUP(Таблица1[[#This Row],[Order ID]],Таблица4[],2,FALSE),"")</f>
        <v/>
      </c>
      <c r="X8911" s="19">
        <f>NOT(IFERROR(VLOOKUP(Таблица1[[#This Row],[Order ID]],Таблица4[],2,FALSE),0))*1</f>
        <v>1</v>
      </c>
      <c r="Y8911" s="19">
        <f>IF(SUMPRODUCT(($F$2:$F8911=F8911)*1)&gt;1,0,1)</f>
        <v>0</v>
      </c>
    </row>
    <row r="8912" spans="1:25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9" t="str">
        <f>VLOOKUP(Таблица1[[#This Row],[Region]],Таблица5[],2,FALSE)</f>
        <v>Cassandra Brandow</v>
      </c>
      <c r="W8912" s="19" t="str">
        <f>IFERROR(VLOOKUP(Таблица1[[#This Row],[Order ID]],Таблица4[],2,FALSE),"")</f>
        <v/>
      </c>
      <c r="X8912" s="19">
        <f>NOT(IFERROR(VLOOKUP(Таблица1[[#This Row],[Order ID]],Таблица4[],2,FALSE),0))*1</f>
        <v>1</v>
      </c>
      <c r="Y8912" s="19">
        <f>IF(SUMPRODUCT(($F$2:$F8912=F8912)*1)&gt;1,0,1)</f>
        <v>0</v>
      </c>
    </row>
    <row r="8913" spans="1:25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9" t="str">
        <f>VLOOKUP(Таблица1[[#This Row],[Region]],Таблица5[],2,FALSE)</f>
        <v>Cassandra Brandow</v>
      </c>
      <c r="W8913" s="19" t="str">
        <f>IFERROR(VLOOKUP(Таблица1[[#This Row],[Order ID]],Таблица4[],2,FALSE),"")</f>
        <v/>
      </c>
      <c r="X8913" s="19">
        <f>NOT(IFERROR(VLOOKUP(Таблица1[[#This Row],[Order ID]],Таблица4[],2,FALSE),0))*1</f>
        <v>1</v>
      </c>
      <c r="Y8913" s="19">
        <f>IF(SUMPRODUCT(($F$2:$F8913=F8913)*1)&gt;1,0,1)</f>
        <v>0</v>
      </c>
    </row>
    <row r="8914" spans="1:25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9" t="str">
        <f>VLOOKUP(Таблица1[[#This Row],[Region]],Таблица5[],2,FALSE)</f>
        <v>Cassandra Brandow</v>
      </c>
      <c r="W8914" s="19" t="str">
        <f>IFERROR(VLOOKUP(Таблица1[[#This Row],[Order ID]],Таблица4[],2,FALSE),"")</f>
        <v/>
      </c>
      <c r="X8914" s="19">
        <f>NOT(IFERROR(VLOOKUP(Таблица1[[#This Row],[Order ID]],Таблица4[],2,FALSE),0))*1</f>
        <v>1</v>
      </c>
      <c r="Y8914" s="19">
        <f>IF(SUMPRODUCT(($F$2:$F8914=F8914)*1)&gt;1,0,1)</f>
        <v>0</v>
      </c>
    </row>
    <row r="8915" spans="1:25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9" t="str">
        <f>VLOOKUP(Таблица1[[#This Row],[Region]],Таблица5[],2,FALSE)</f>
        <v>Cassandra Brandow</v>
      </c>
      <c r="W8915" s="19" t="str">
        <f>IFERROR(VLOOKUP(Таблица1[[#This Row],[Order ID]],Таблица4[],2,FALSE),"")</f>
        <v/>
      </c>
      <c r="X8915" s="19">
        <f>NOT(IFERROR(VLOOKUP(Таблица1[[#This Row],[Order ID]],Таблица4[],2,FALSE),0))*1</f>
        <v>1</v>
      </c>
      <c r="Y8915" s="19">
        <f>IF(SUMPRODUCT(($F$2:$F8915=F8915)*1)&gt;1,0,1)</f>
        <v>0</v>
      </c>
    </row>
    <row r="8916" spans="1:25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9" t="str">
        <f>VLOOKUP(Таблица1[[#This Row],[Region]],Таблица5[],2,FALSE)</f>
        <v>Kelly Williams</v>
      </c>
      <c r="W8916" s="19">
        <f>IFERROR(VLOOKUP(Таблица1[[#This Row],[Order ID]],Таблица4[],2,FALSE),"")</f>
        <v>1</v>
      </c>
      <c r="X8916" s="19">
        <f>NOT(IFERROR(VLOOKUP(Таблица1[[#This Row],[Order ID]],Таблица4[],2,FALSE),0))*1</f>
        <v>0</v>
      </c>
      <c r="Y8916" s="19">
        <f>IF(SUMPRODUCT(($F$2:$F8916=F8916)*1)&gt;1,0,1)</f>
        <v>0</v>
      </c>
    </row>
    <row r="8917" spans="1:25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9" t="str">
        <f>VLOOKUP(Таблица1[[#This Row],[Region]],Таблица5[],2,FALSE)</f>
        <v>Kelly Williams</v>
      </c>
      <c r="W8917" s="19">
        <f>IFERROR(VLOOKUP(Таблица1[[#This Row],[Order ID]],Таблица4[],2,FALSE),"")</f>
        <v>1</v>
      </c>
      <c r="X8917" s="19">
        <f>NOT(IFERROR(VLOOKUP(Таблица1[[#This Row],[Order ID]],Таблица4[],2,FALSE),0))*1</f>
        <v>0</v>
      </c>
      <c r="Y8917" s="19">
        <f>IF(SUMPRODUCT(($F$2:$F8917=F8917)*1)&gt;1,0,1)</f>
        <v>0</v>
      </c>
    </row>
    <row r="8918" spans="1:25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9" t="str">
        <f>VLOOKUP(Таблица1[[#This Row],[Region]],Таблица5[],2,FALSE)</f>
        <v>Kelly Williams</v>
      </c>
      <c r="W8918" s="19">
        <f>IFERROR(VLOOKUP(Таблица1[[#This Row],[Order ID]],Таблица4[],2,FALSE),"")</f>
        <v>1</v>
      </c>
      <c r="X8918" s="19">
        <f>NOT(IFERROR(VLOOKUP(Таблица1[[#This Row],[Order ID]],Таблица4[],2,FALSE),0))*1</f>
        <v>0</v>
      </c>
      <c r="Y8918" s="19">
        <f>IF(SUMPRODUCT(($F$2:$F8918=F8918)*1)&gt;1,0,1)</f>
        <v>0</v>
      </c>
    </row>
    <row r="8919" spans="1:25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9" t="str">
        <f>VLOOKUP(Таблица1[[#This Row],[Region]],Таблица5[],2,FALSE)</f>
        <v>Kelly Williams</v>
      </c>
      <c r="W8919" s="19">
        <f>IFERROR(VLOOKUP(Таблица1[[#This Row],[Order ID]],Таблица4[],2,FALSE),"")</f>
        <v>1</v>
      </c>
      <c r="X8919" s="19">
        <f>NOT(IFERROR(VLOOKUP(Таблица1[[#This Row],[Order ID]],Таблица4[],2,FALSE),0))*1</f>
        <v>0</v>
      </c>
      <c r="Y8919" s="19">
        <f>IF(SUMPRODUCT(($F$2:$F8919=F8919)*1)&gt;1,0,1)</f>
        <v>0</v>
      </c>
    </row>
    <row r="8920" spans="1:25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9" t="str">
        <f>VLOOKUP(Таблица1[[#This Row],[Region]],Таблица5[],2,FALSE)</f>
        <v>Kelly Williams</v>
      </c>
      <c r="W8920" s="19">
        <f>IFERROR(VLOOKUP(Таблица1[[#This Row],[Order ID]],Таблица4[],2,FALSE),"")</f>
        <v>1</v>
      </c>
      <c r="X8920" s="19">
        <f>NOT(IFERROR(VLOOKUP(Таблица1[[#This Row],[Order ID]],Таблица4[],2,FALSE),0))*1</f>
        <v>0</v>
      </c>
      <c r="Y8920" s="19">
        <f>IF(SUMPRODUCT(($F$2:$F8920=F8920)*1)&gt;1,0,1)</f>
        <v>0</v>
      </c>
    </row>
    <row r="8921" spans="1:25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9" t="str">
        <f>VLOOKUP(Таблица1[[#This Row],[Region]],Таблица5[],2,FALSE)</f>
        <v>Cassandra Brandow</v>
      </c>
      <c r="W8921" s="19" t="str">
        <f>IFERROR(VLOOKUP(Таблица1[[#This Row],[Order ID]],Таблица4[],2,FALSE),"")</f>
        <v/>
      </c>
      <c r="X8921" s="19">
        <f>NOT(IFERROR(VLOOKUP(Таблица1[[#This Row],[Order ID]],Таблица4[],2,FALSE),0))*1</f>
        <v>1</v>
      </c>
      <c r="Y8921" s="19">
        <f>IF(SUMPRODUCT(($F$2:$F8921=F8921)*1)&gt;1,0,1)</f>
        <v>0</v>
      </c>
    </row>
    <row r="8922" spans="1:25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9" t="str">
        <f>VLOOKUP(Таблица1[[#This Row],[Region]],Таблица5[],2,FALSE)</f>
        <v>Chuck Magee</v>
      </c>
      <c r="W8922" s="19" t="str">
        <f>IFERROR(VLOOKUP(Таблица1[[#This Row],[Order ID]],Таблица4[],2,FALSE),"")</f>
        <v/>
      </c>
      <c r="X8922" s="19">
        <f>NOT(IFERROR(VLOOKUP(Таблица1[[#This Row],[Order ID]],Таблица4[],2,FALSE),0))*1</f>
        <v>1</v>
      </c>
      <c r="Y8922" s="19">
        <f>IF(SUMPRODUCT(($F$2:$F8922=F8922)*1)&gt;1,0,1)</f>
        <v>0</v>
      </c>
    </row>
    <row r="8923" spans="1:25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9" t="str">
        <f>VLOOKUP(Таблица1[[#This Row],[Region]],Таблица5[],2,FALSE)</f>
        <v>Cassandra Brandow</v>
      </c>
      <c r="W8923" s="19" t="str">
        <f>IFERROR(VLOOKUP(Таблица1[[#This Row],[Order ID]],Таблица4[],2,FALSE),"")</f>
        <v/>
      </c>
      <c r="X8923" s="19">
        <f>NOT(IFERROR(VLOOKUP(Таблица1[[#This Row],[Order ID]],Таблица4[],2,FALSE),0))*1</f>
        <v>1</v>
      </c>
      <c r="Y8923" s="19">
        <f>IF(SUMPRODUCT(($F$2:$F8923=F8923)*1)&gt;1,0,1)</f>
        <v>0</v>
      </c>
    </row>
    <row r="8924" spans="1:25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9" t="str">
        <f>VLOOKUP(Таблица1[[#This Row],[Region]],Таблица5[],2,FALSE)</f>
        <v>Cassandra Brandow</v>
      </c>
      <c r="W8924" s="19" t="str">
        <f>IFERROR(VLOOKUP(Таблица1[[#This Row],[Order ID]],Таблица4[],2,FALSE),"")</f>
        <v/>
      </c>
      <c r="X8924" s="19">
        <f>NOT(IFERROR(VLOOKUP(Таблица1[[#This Row],[Order ID]],Таблица4[],2,FALSE),0))*1</f>
        <v>1</v>
      </c>
      <c r="Y8924" s="19">
        <f>IF(SUMPRODUCT(($F$2:$F8924=F8924)*1)&gt;1,0,1)</f>
        <v>0</v>
      </c>
    </row>
    <row r="8925" spans="1:25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9" t="str">
        <f>VLOOKUP(Таблица1[[#This Row],[Region]],Таблица5[],2,FALSE)</f>
        <v>Cassandra Brandow</v>
      </c>
      <c r="W8925" s="19" t="str">
        <f>IFERROR(VLOOKUP(Таблица1[[#This Row],[Order ID]],Таблица4[],2,FALSE),"")</f>
        <v/>
      </c>
      <c r="X8925" s="19">
        <f>NOT(IFERROR(VLOOKUP(Таблица1[[#This Row],[Order ID]],Таблица4[],2,FALSE),0))*1</f>
        <v>1</v>
      </c>
      <c r="Y8925" s="19">
        <f>IF(SUMPRODUCT(($F$2:$F8925=F8925)*1)&gt;1,0,1)</f>
        <v>0</v>
      </c>
    </row>
    <row r="8926" spans="1:25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9" t="str">
        <f>VLOOKUP(Таблица1[[#This Row],[Region]],Таблица5[],2,FALSE)</f>
        <v>Kelly Williams</v>
      </c>
      <c r="W8926" s="19" t="str">
        <f>IFERROR(VLOOKUP(Таблица1[[#This Row],[Order ID]],Таблица4[],2,FALSE),"")</f>
        <v/>
      </c>
      <c r="X8926" s="19">
        <f>NOT(IFERROR(VLOOKUP(Таблица1[[#This Row],[Order ID]],Таблица4[],2,FALSE),0))*1</f>
        <v>1</v>
      </c>
      <c r="Y8926" s="19">
        <f>IF(SUMPRODUCT(($F$2:$F8926=F8926)*1)&gt;1,0,1)</f>
        <v>0</v>
      </c>
    </row>
    <row r="8927" spans="1:25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9" t="str">
        <f>VLOOKUP(Таблица1[[#This Row],[Region]],Таблица5[],2,FALSE)</f>
        <v>Kelly Williams</v>
      </c>
      <c r="W8927" s="19" t="str">
        <f>IFERROR(VLOOKUP(Таблица1[[#This Row],[Order ID]],Таблица4[],2,FALSE),"")</f>
        <v/>
      </c>
      <c r="X8927" s="19">
        <f>NOT(IFERROR(VLOOKUP(Таблица1[[#This Row],[Order ID]],Таблица4[],2,FALSE),0))*1</f>
        <v>1</v>
      </c>
      <c r="Y8927" s="19">
        <f>IF(SUMPRODUCT(($F$2:$F8927=F8927)*1)&gt;1,0,1)</f>
        <v>0</v>
      </c>
    </row>
    <row r="8928" spans="1:25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9" t="str">
        <f>VLOOKUP(Таблица1[[#This Row],[Region]],Таблица5[],2,FALSE)</f>
        <v>Kelly Williams</v>
      </c>
      <c r="W8928" s="19" t="str">
        <f>IFERROR(VLOOKUP(Таблица1[[#This Row],[Order ID]],Таблица4[],2,FALSE),"")</f>
        <v/>
      </c>
      <c r="X8928" s="19">
        <f>NOT(IFERROR(VLOOKUP(Таблица1[[#This Row],[Order ID]],Таблица4[],2,FALSE),0))*1</f>
        <v>1</v>
      </c>
      <c r="Y8928" s="19">
        <f>IF(SUMPRODUCT(($F$2:$F8928=F8928)*1)&gt;1,0,1)</f>
        <v>0</v>
      </c>
    </row>
    <row r="8929" spans="1:25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9" t="str">
        <f>VLOOKUP(Таблица1[[#This Row],[Region]],Таблица5[],2,FALSE)</f>
        <v>Anna Andreadi</v>
      </c>
      <c r="W8929" s="19" t="str">
        <f>IFERROR(VLOOKUP(Таблица1[[#This Row],[Order ID]],Таблица4[],2,FALSE),"")</f>
        <v/>
      </c>
      <c r="X8929" s="19">
        <f>NOT(IFERROR(VLOOKUP(Таблица1[[#This Row],[Order ID]],Таблица4[],2,FALSE),0))*1</f>
        <v>1</v>
      </c>
      <c r="Y8929" s="19">
        <f>IF(SUMPRODUCT(($F$2:$F8929=F8929)*1)&gt;1,0,1)</f>
        <v>0</v>
      </c>
    </row>
    <row r="8930" spans="1:25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9" t="str">
        <f>VLOOKUP(Таблица1[[#This Row],[Region]],Таблица5[],2,FALSE)</f>
        <v>Kelly Williams</v>
      </c>
      <c r="W8930" s="19" t="str">
        <f>IFERROR(VLOOKUP(Таблица1[[#This Row],[Order ID]],Таблица4[],2,FALSE),"")</f>
        <v/>
      </c>
      <c r="X8930" s="19">
        <f>NOT(IFERROR(VLOOKUP(Таблица1[[#This Row],[Order ID]],Таблица4[],2,FALSE),0))*1</f>
        <v>1</v>
      </c>
      <c r="Y8930" s="19">
        <f>IF(SUMPRODUCT(($F$2:$F8930=F8930)*1)&gt;1,0,1)</f>
        <v>0</v>
      </c>
    </row>
    <row r="8931" spans="1:25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9" t="str">
        <f>VLOOKUP(Таблица1[[#This Row],[Region]],Таблица5[],2,FALSE)</f>
        <v>Kelly Williams</v>
      </c>
      <c r="W8931" s="19" t="str">
        <f>IFERROR(VLOOKUP(Таблица1[[#This Row],[Order ID]],Таблица4[],2,FALSE),"")</f>
        <v/>
      </c>
      <c r="X8931" s="19">
        <f>NOT(IFERROR(VLOOKUP(Таблица1[[#This Row],[Order ID]],Таблица4[],2,FALSE),0))*1</f>
        <v>1</v>
      </c>
      <c r="Y8931" s="19">
        <f>IF(SUMPRODUCT(($F$2:$F8931=F8931)*1)&gt;1,0,1)</f>
        <v>0</v>
      </c>
    </row>
    <row r="8932" spans="1:25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9" t="str">
        <f>VLOOKUP(Таблица1[[#This Row],[Region]],Таблица5[],2,FALSE)</f>
        <v>Kelly Williams</v>
      </c>
      <c r="W8932" s="19" t="str">
        <f>IFERROR(VLOOKUP(Таблица1[[#This Row],[Order ID]],Таблица4[],2,FALSE),"")</f>
        <v/>
      </c>
      <c r="X8932" s="19">
        <f>NOT(IFERROR(VLOOKUP(Таблица1[[#This Row],[Order ID]],Таблица4[],2,FALSE),0))*1</f>
        <v>1</v>
      </c>
      <c r="Y8932" s="19">
        <f>IF(SUMPRODUCT(($F$2:$F8932=F8932)*1)&gt;1,0,1)</f>
        <v>0</v>
      </c>
    </row>
    <row r="8933" spans="1:25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9" t="str">
        <f>VLOOKUP(Таблица1[[#This Row],[Region]],Таблица5[],2,FALSE)</f>
        <v>Kelly Williams</v>
      </c>
      <c r="W8933" s="19" t="str">
        <f>IFERROR(VLOOKUP(Таблица1[[#This Row],[Order ID]],Таблица4[],2,FALSE),"")</f>
        <v/>
      </c>
      <c r="X8933" s="19">
        <f>NOT(IFERROR(VLOOKUP(Таблица1[[#This Row],[Order ID]],Таблица4[],2,FALSE),0))*1</f>
        <v>1</v>
      </c>
      <c r="Y8933" s="19">
        <f>IF(SUMPRODUCT(($F$2:$F8933=F8933)*1)&gt;1,0,1)</f>
        <v>0</v>
      </c>
    </row>
    <row r="8934" spans="1:25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9" t="str">
        <f>VLOOKUP(Таблица1[[#This Row],[Region]],Таблица5[],2,FALSE)</f>
        <v>Kelly Williams</v>
      </c>
      <c r="W8934" s="19" t="str">
        <f>IFERROR(VLOOKUP(Таблица1[[#This Row],[Order ID]],Таблица4[],2,FALSE),"")</f>
        <v/>
      </c>
      <c r="X8934" s="19">
        <f>NOT(IFERROR(VLOOKUP(Таблица1[[#This Row],[Order ID]],Таблица4[],2,FALSE),0))*1</f>
        <v>1</v>
      </c>
      <c r="Y8934" s="19">
        <f>IF(SUMPRODUCT(($F$2:$F8934=F8934)*1)&gt;1,0,1)</f>
        <v>0</v>
      </c>
    </row>
    <row r="8935" spans="1:25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9" t="str">
        <f>VLOOKUP(Таблица1[[#This Row],[Region]],Таблица5[],2,FALSE)</f>
        <v>Kelly Williams</v>
      </c>
      <c r="W8935" s="19" t="str">
        <f>IFERROR(VLOOKUP(Таблица1[[#This Row],[Order ID]],Таблица4[],2,FALSE),"")</f>
        <v/>
      </c>
      <c r="X8935" s="19">
        <f>NOT(IFERROR(VLOOKUP(Таблица1[[#This Row],[Order ID]],Таблица4[],2,FALSE),0))*1</f>
        <v>1</v>
      </c>
      <c r="Y8935" s="19">
        <f>IF(SUMPRODUCT(($F$2:$F8935=F8935)*1)&gt;1,0,1)</f>
        <v>0</v>
      </c>
    </row>
    <row r="8936" spans="1:25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9" t="str">
        <f>VLOOKUP(Таблица1[[#This Row],[Region]],Таблица5[],2,FALSE)</f>
        <v>Chuck Magee</v>
      </c>
      <c r="W8936" s="19" t="str">
        <f>IFERROR(VLOOKUP(Таблица1[[#This Row],[Order ID]],Таблица4[],2,FALSE),"")</f>
        <v/>
      </c>
      <c r="X8936" s="19">
        <f>NOT(IFERROR(VLOOKUP(Таблица1[[#This Row],[Order ID]],Таблица4[],2,FALSE),0))*1</f>
        <v>1</v>
      </c>
      <c r="Y8936" s="19">
        <f>IF(SUMPRODUCT(($F$2:$F8936=F8936)*1)&gt;1,0,1)</f>
        <v>0</v>
      </c>
    </row>
    <row r="8937" spans="1:25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9" t="str">
        <f>VLOOKUP(Таблица1[[#This Row],[Region]],Таблица5[],2,FALSE)</f>
        <v>Chuck Magee</v>
      </c>
      <c r="W8937" s="19" t="str">
        <f>IFERROR(VLOOKUP(Таблица1[[#This Row],[Order ID]],Таблица4[],2,FALSE),"")</f>
        <v/>
      </c>
      <c r="X8937" s="19">
        <f>NOT(IFERROR(VLOOKUP(Таблица1[[#This Row],[Order ID]],Таблица4[],2,FALSE),0))*1</f>
        <v>1</v>
      </c>
      <c r="Y8937" s="19">
        <f>IF(SUMPRODUCT(($F$2:$F8937=F8937)*1)&gt;1,0,1)</f>
        <v>0</v>
      </c>
    </row>
    <row r="8938" spans="1:25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9" t="str">
        <f>VLOOKUP(Таблица1[[#This Row],[Region]],Таблица5[],2,FALSE)</f>
        <v>Anna Andreadi</v>
      </c>
      <c r="W8938" s="19" t="str">
        <f>IFERROR(VLOOKUP(Таблица1[[#This Row],[Order ID]],Таблица4[],2,FALSE),"")</f>
        <v/>
      </c>
      <c r="X8938" s="19">
        <f>NOT(IFERROR(VLOOKUP(Таблица1[[#This Row],[Order ID]],Таблица4[],2,FALSE),0))*1</f>
        <v>1</v>
      </c>
      <c r="Y8938" s="19">
        <f>IF(SUMPRODUCT(($F$2:$F8938=F8938)*1)&gt;1,0,1)</f>
        <v>0</v>
      </c>
    </row>
    <row r="8939" spans="1:25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9" t="str">
        <f>VLOOKUP(Таблица1[[#This Row],[Region]],Таблица5[],2,FALSE)</f>
        <v>Anna Andreadi</v>
      </c>
      <c r="W8939" s="19" t="str">
        <f>IFERROR(VLOOKUP(Таблица1[[#This Row],[Order ID]],Таблица4[],2,FALSE),"")</f>
        <v/>
      </c>
      <c r="X8939" s="19">
        <f>NOT(IFERROR(VLOOKUP(Таблица1[[#This Row],[Order ID]],Таблица4[],2,FALSE),0))*1</f>
        <v>1</v>
      </c>
      <c r="Y8939" s="19">
        <f>IF(SUMPRODUCT(($F$2:$F8939=F8939)*1)&gt;1,0,1)</f>
        <v>0</v>
      </c>
    </row>
    <row r="8940" spans="1:25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9" t="str">
        <f>VLOOKUP(Таблица1[[#This Row],[Region]],Таблица5[],2,FALSE)</f>
        <v>Anna Andreadi</v>
      </c>
      <c r="W8940" s="19" t="str">
        <f>IFERROR(VLOOKUP(Таблица1[[#This Row],[Order ID]],Таблица4[],2,FALSE),"")</f>
        <v/>
      </c>
      <c r="X8940" s="19">
        <f>NOT(IFERROR(VLOOKUP(Таблица1[[#This Row],[Order ID]],Таблица4[],2,FALSE),0))*1</f>
        <v>1</v>
      </c>
      <c r="Y8940" s="19">
        <f>IF(SUMPRODUCT(($F$2:$F8940=F8940)*1)&gt;1,0,1)</f>
        <v>0</v>
      </c>
    </row>
    <row r="8941" spans="1:25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9" t="str">
        <f>VLOOKUP(Таблица1[[#This Row],[Region]],Таблица5[],2,FALSE)</f>
        <v>Anna Andreadi</v>
      </c>
      <c r="W8941" s="19" t="str">
        <f>IFERROR(VLOOKUP(Таблица1[[#This Row],[Order ID]],Таблица4[],2,FALSE),"")</f>
        <v/>
      </c>
      <c r="X8941" s="19">
        <f>NOT(IFERROR(VLOOKUP(Таблица1[[#This Row],[Order ID]],Таблица4[],2,FALSE),0))*1</f>
        <v>1</v>
      </c>
      <c r="Y8941" s="19">
        <f>IF(SUMPRODUCT(($F$2:$F8941=F8941)*1)&gt;1,0,1)</f>
        <v>0</v>
      </c>
    </row>
    <row r="8942" spans="1:25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9" t="str">
        <f>VLOOKUP(Таблица1[[#This Row],[Region]],Таблица5[],2,FALSE)</f>
        <v>Cassandra Brandow</v>
      </c>
      <c r="W8942" s="19" t="str">
        <f>IFERROR(VLOOKUP(Таблица1[[#This Row],[Order ID]],Таблица4[],2,FALSE),"")</f>
        <v/>
      </c>
      <c r="X8942" s="19">
        <f>NOT(IFERROR(VLOOKUP(Таблица1[[#This Row],[Order ID]],Таблица4[],2,FALSE),0))*1</f>
        <v>1</v>
      </c>
      <c r="Y8942" s="19">
        <f>IF(SUMPRODUCT(($F$2:$F8942=F8942)*1)&gt;1,0,1)</f>
        <v>0</v>
      </c>
    </row>
    <row r="8943" spans="1:25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9" t="str">
        <f>VLOOKUP(Таблица1[[#This Row],[Region]],Таблица5[],2,FALSE)</f>
        <v>Anna Andreadi</v>
      </c>
      <c r="W8943" s="19">
        <f>IFERROR(VLOOKUP(Таблица1[[#This Row],[Order ID]],Таблица4[],2,FALSE),"")</f>
        <v>1</v>
      </c>
      <c r="X8943" s="19">
        <f>NOT(IFERROR(VLOOKUP(Таблица1[[#This Row],[Order ID]],Таблица4[],2,FALSE),0))*1</f>
        <v>0</v>
      </c>
      <c r="Y8943" s="19">
        <f>IF(SUMPRODUCT(($F$2:$F8943=F8943)*1)&gt;1,0,1)</f>
        <v>0</v>
      </c>
    </row>
    <row r="8944" spans="1:25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9" t="str">
        <f>VLOOKUP(Таблица1[[#This Row],[Region]],Таблица5[],2,FALSE)</f>
        <v>Anna Andreadi</v>
      </c>
      <c r="W8944" s="19">
        <f>IFERROR(VLOOKUP(Таблица1[[#This Row],[Order ID]],Таблица4[],2,FALSE),"")</f>
        <v>1</v>
      </c>
      <c r="X8944" s="19">
        <f>NOT(IFERROR(VLOOKUP(Таблица1[[#This Row],[Order ID]],Таблица4[],2,FALSE),0))*1</f>
        <v>0</v>
      </c>
      <c r="Y8944" s="19">
        <f>IF(SUMPRODUCT(($F$2:$F8944=F8944)*1)&gt;1,0,1)</f>
        <v>0</v>
      </c>
    </row>
    <row r="8945" spans="1:25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9" t="str">
        <f>VLOOKUP(Таблица1[[#This Row],[Region]],Таблица5[],2,FALSE)</f>
        <v>Kelly Williams</v>
      </c>
      <c r="W8945" s="19" t="str">
        <f>IFERROR(VLOOKUP(Таблица1[[#This Row],[Order ID]],Таблица4[],2,FALSE),"")</f>
        <v/>
      </c>
      <c r="X8945" s="19">
        <f>NOT(IFERROR(VLOOKUP(Таблица1[[#This Row],[Order ID]],Таблица4[],2,FALSE),0))*1</f>
        <v>1</v>
      </c>
      <c r="Y8945" s="19">
        <f>IF(SUMPRODUCT(($F$2:$F8945=F8945)*1)&gt;1,0,1)</f>
        <v>0</v>
      </c>
    </row>
    <row r="8946" spans="1:25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9" t="str">
        <f>VLOOKUP(Таблица1[[#This Row],[Region]],Таблица5[],2,FALSE)</f>
        <v>Anna Andreadi</v>
      </c>
      <c r="W8946" s="19" t="str">
        <f>IFERROR(VLOOKUP(Таблица1[[#This Row],[Order ID]],Таблица4[],2,FALSE),"")</f>
        <v/>
      </c>
      <c r="X8946" s="19">
        <f>NOT(IFERROR(VLOOKUP(Таблица1[[#This Row],[Order ID]],Таблица4[],2,FALSE),0))*1</f>
        <v>1</v>
      </c>
      <c r="Y8946" s="19">
        <f>IF(SUMPRODUCT(($F$2:$F8946=F8946)*1)&gt;1,0,1)</f>
        <v>0</v>
      </c>
    </row>
    <row r="8947" spans="1:25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9" t="str">
        <f>VLOOKUP(Таблица1[[#This Row],[Region]],Таблица5[],2,FALSE)</f>
        <v>Anna Andreadi</v>
      </c>
      <c r="W8947" s="19" t="str">
        <f>IFERROR(VLOOKUP(Таблица1[[#This Row],[Order ID]],Таблица4[],2,FALSE),"")</f>
        <v/>
      </c>
      <c r="X8947" s="19">
        <f>NOT(IFERROR(VLOOKUP(Таблица1[[#This Row],[Order ID]],Таблица4[],2,FALSE),0))*1</f>
        <v>1</v>
      </c>
      <c r="Y8947" s="19">
        <f>IF(SUMPRODUCT(($F$2:$F8947=F8947)*1)&gt;1,0,1)</f>
        <v>0</v>
      </c>
    </row>
    <row r="8948" spans="1:25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9" t="str">
        <f>VLOOKUP(Таблица1[[#This Row],[Region]],Таблица5[],2,FALSE)</f>
        <v>Chuck Magee</v>
      </c>
      <c r="W8948" s="19" t="str">
        <f>IFERROR(VLOOKUP(Таблица1[[#This Row],[Order ID]],Таблица4[],2,FALSE),"")</f>
        <v/>
      </c>
      <c r="X8948" s="19">
        <f>NOT(IFERROR(VLOOKUP(Таблица1[[#This Row],[Order ID]],Таблица4[],2,FALSE),0))*1</f>
        <v>1</v>
      </c>
      <c r="Y8948" s="19">
        <f>IF(SUMPRODUCT(($F$2:$F8948=F8948)*1)&gt;1,0,1)</f>
        <v>0</v>
      </c>
    </row>
    <row r="8949" spans="1:25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9" t="str">
        <f>VLOOKUP(Таблица1[[#This Row],[Region]],Таблица5[],2,FALSE)</f>
        <v>Chuck Magee</v>
      </c>
      <c r="W8949" s="19" t="str">
        <f>IFERROR(VLOOKUP(Таблица1[[#This Row],[Order ID]],Таблица4[],2,FALSE),"")</f>
        <v/>
      </c>
      <c r="X8949" s="19">
        <f>NOT(IFERROR(VLOOKUP(Таблица1[[#This Row],[Order ID]],Таблица4[],2,FALSE),0))*1</f>
        <v>1</v>
      </c>
      <c r="Y8949" s="19">
        <f>IF(SUMPRODUCT(($F$2:$F8949=F8949)*1)&gt;1,0,1)</f>
        <v>0</v>
      </c>
    </row>
    <row r="8950" spans="1:25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9" t="str">
        <f>VLOOKUP(Таблица1[[#This Row],[Region]],Таблица5[],2,FALSE)</f>
        <v>Anna Andreadi</v>
      </c>
      <c r="W8950" s="19" t="str">
        <f>IFERROR(VLOOKUP(Таблица1[[#This Row],[Order ID]],Таблица4[],2,FALSE),"")</f>
        <v/>
      </c>
      <c r="X8950" s="19">
        <f>NOT(IFERROR(VLOOKUP(Таблица1[[#This Row],[Order ID]],Таблица4[],2,FALSE),0))*1</f>
        <v>1</v>
      </c>
      <c r="Y8950" s="19">
        <f>IF(SUMPRODUCT(($F$2:$F8950=F8950)*1)&gt;1,0,1)</f>
        <v>0</v>
      </c>
    </row>
    <row r="8951" spans="1:25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9" t="str">
        <f>VLOOKUP(Таблица1[[#This Row],[Region]],Таблица5[],2,FALSE)</f>
        <v>Cassandra Brandow</v>
      </c>
      <c r="W8951" s="19">
        <f>IFERROR(VLOOKUP(Таблица1[[#This Row],[Order ID]],Таблица4[],2,FALSE),"")</f>
        <v>1</v>
      </c>
      <c r="X8951" s="19">
        <f>NOT(IFERROR(VLOOKUP(Таблица1[[#This Row],[Order ID]],Таблица4[],2,FALSE),0))*1</f>
        <v>0</v>
      </c>
      <c r="Y8951" s="19">
        <f>IF(SUMPRODUCT(($F$2:$F8951=F8951)*1)&gt;1,0,1)</f>
        <v>0</v>
      </c>
    </row>
    <row r="8952" spans="1:25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9" t="str">
        <f>VLOOKUP(Таблица1[[#This Row],[Region]],Таблица5[],2,FALSE)</f>
        <v>Cassandra Brandow</v>
      </c>
      <c r="W8952" s="19">
        <f>IFERROR(VLOOKUP(Таблица1[[#This Row],[Order ID]],Таблица4[],2,FALSE),"")</f>
        <v>1</v>
      </c>
      <c r="X8952" s="19">
        <f>NOT(IFERROR(VLOOKUP(Таблица1[[#This Row],[Order ID]],Таблица4[],2,FALSE),0))*1</f>
        <v>0</v>
      </c>
      <c r="Y8952" s="19">
        <f>IF(SUMPRODUCT(($F$2:$F8952=F8952)*1)&gt;1,0,1)</f>
        <v>0</v>
      </c>
    </row>
    <row r="8953" spans="1:25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9" t="str">
        <f>VLOOKUP(Таблица1[[#This Row],[Region]],Таблица5[],2,FALSE)</f>
        <v>Cassandra Brandow</v>
      </c>
      <c r="W8953" s="19">
        <f>IFERROR(VLOOKUP(Таблица1[[#This Row],[Order ID]],Таблица4[],2,FALSE),"")</f>
        <v>1</v>
      </c>
      <c r="X8953" s="19">
        <f>NOT(IFERROR(VLOOKUP(Таблица1[[#This Row],[Order ID]],Таблица4[],2,FALSE),0))*1</f>
        <v>0</v>
      </c>
      <c r="Y8953" s="19">
        <f>IF(SUMPRODUCT(($F$2:$F8953=F8953)*1)&gt;1,0,1)</f>
        <v>0</v>
      </c>
    </row>
    <row r="8954" spans="1:25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9" t="str">
        <f>VLOOKUP(Таблица1[[#This Row],[Region]],Таблица5[],2,FALSE)</f>
        <v>Cassandra Brandow</v>
      </c>
      <c r="W8954" s="19">
        <f>IFERROR(VLOOKUP(Таблица1[[#This Row],[Order ID]],Таблица4[],2,FALSE),"")</f>
        <v>1</v>
      </c>
      <c r="X8954" s="19">
        <f>NOT(IFERROR(VLOOKUP(Таблица1[[#This Row],[Order ID]],Таблица4[],2,FALSE),0))*1</f>
        <v>0</v>
      </c>
      <c r="Y8954" s="19">
        <f>IF(SUMPRODUCT(($F$2:$F8954=F8954)*1)&gt;1,0,1)</f>
        <v>0</v>
      </c>
    </row>
    <row r="8955" spans="1:25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9" t="str">
        <f>VLOOKUP(Таблица1[[#This Row],[Region]],Таблица5[],2,FALSE)</f>
        <v>Cassandra Brandow</v>
      </c>
      <c r="W8955" s="19">
        <f>IFERROR(VLOOKUP(Таблица1[[#This Row],[Order ID]],Таблица4[],2,FALSE),"")</f>
        <v>1</v>
      </c>
      <c r="X8955" s="19">
        <f>NOT(IFERROR(VLOOKUP(Таблица1[[#This Row],[Order ID]],Таблица4[],2,FALSE),0))*1</f>
        <v>0</v>
      </c>
      <c r="Y8955" s="19">
        <f>IF(SUMPRODUCT(($F$2:$F8955=F8955)*1)&gt;1,0,1)</f>
        <v>0</v>
      </c>
    </row>
    <row r="8956" spans="1:25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9" t="str">
        <f>VLOOKUP(Таблица1[[#This Row],[Region]],Таблица5[],2,FALSE)</f>
        <v>Cassandra Brandow</v>
      </c>
      <c r="W8956" s="19" t="str">
        <f>IFERROR(VLOOKUP(Таблица1[[#This Row],[Order ID]],Таблица4[],2,FALSE),"")</f>
        <v/>
      </c>
      <c r="X8956" s="19">
        <f>NOT(IFERROR(VLOOKUP(Таблица1[[#This Row],[Order ID]],Таблица4[],2,FALSE),0))*1</f>
        <v>1</v>
      </c>
      <c r="Y8956" s="19">
        <f>IF(SUMPRODUCT(($F$2:$F8956=F8956)*1)&gt;1,0,1)</f>
        <v>0</v>
      </c>
    </row>
    <row r="8957" spans="1:25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9" t="str">
        <f>VLOOKUP(Таблица1[[#This Row],[Region]],Таблица5[],2,FALSE)</f>
        <v>Anna Andreadi</v>
      </c>
      <c r="W8957" s="19" t="str">
        <f>IFERROR(VLOOKUP(Таблица1[[#This Row],[Order ID]],Таблица4[],2,FALSE),"")</f>
        <v/>
      </c>
      <c r="X8957" s="19">
        <f>NOT(IFERROR(VLOOKUP(Таблица1[[#This Row],[Order ID]],Таблица4[],2,FALSE),0))*1</f>
        <v>1</v>
      </c>
      <c r="Y8957" s="19">
        <f>IF(SUMPRODUCT(($F$2:$F8957=F8957)*1)&gt;1,0,1)</f>
        <v>0</v>
      </c>
    </row>
    <row r="8958" spans="1:25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9" t="str">
        <f>VLOOKUP(Таблица1[[#This Row],[Region]],Таблица5[],2,FALSE)</f>
        <v>Cassandra Brandow</v>
      </c>
      <c r="W8958" s="19" t="str">
        <f>IFERROR(VLOOKUP(Таблица1[[#This Row],[Order ID]],Таблица4[],2,FALSE),"")</f>
        <v/>
      </c>
      <c r="X8958" s="19">
        <f>NOT(IFERROR(VLOOKUP(Таблица1[[#This Row],[Order ID]],Таблица4[],2,FALSE),0))*1</f>
        <v>1</v>
      </c>
      <c r="Y8958" s="19">
        <f>IF(SUMPRODUCT(($F$2:$F8958=F8958)*1)&gt;1,0,1)</f>
        <v>0</v>
      </c>
    </row>
    <row r="8959" spans="1:25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9" t="str">
        <f>VLOOKUP(Таблица1[[#This Row],[Region]],Таблица5[],2,FALSE)</f>
        <v>Cassandra Brandow</v>
      </c>
      <c r="W8959" s="19" t="str">
        <f>IFERROR(VLOOKUP(Таблица1[[#This Row],[Order ID]],Таблица4[],2,FALSE),"")</f>
        <v/>
      </c>
      <c r="X8959" s="19">
        <f>NOT(IFERROR(VLOOKUP(Таблица1[[#This Row],[Order ID]],Таблица4[],2,FALSE),0))*1</f>
        <v>1</v>
      </c>
      <c r="Y8959" s="19">
        <f>IF(SUMPRODUCT(($F$2:$F8959=F8959)*1)&gt;1,0,1)</f>
        <v>0</v>
      </c>
    </row>
    <row r="8960" spans="1:25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9" t="str">
        <f>VLOOKUP(Таблица1[[#This Row],[Region]],Таблица5[],2,FALSE)</f>
        <v>Kelly Williams</v>
      </c>
      <c r="W8960" s="19" t="str">
        <f>IFERROR(VLOOKUP(Таблица1[[#This Row],[Order ID]],Таблица4[],2,FALSE),"")</f>
        <v/>
      </c>
      <c r="X8960" s="19">
        <f>NOT(IFERROR(VLOOKUP(Таблица1[[#This Row],[Order ID]],Таблица4[],2,FALSE),0))*1</f>
        <v>1</v>
      </c>
      <c r="Y8960" s="19">
        <f>IF(SUMPRODUCT(($F$2:$F8960=F8960)*1)&gt;1,0,1)</f>
        <v>0</v>
      </c>
    </row>
    <row r="8961" spans="1:25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9" t="str">
        <f>VLOOKUP(Таблица1[[#This Row],[Region]],Таблица5[],2,FALSE)</f>
        <v>Kelly Williams</v>
      </c>
      <c r="W8961" s="19" t="str">
        <f>IFERROR(VLOOKUP(Таблица1[[#This Row],[Order ID]],Таблица4[],2,FALSE),"")</f>
        <v/>
      </c>
      <c r="X8961" s="19">
        <f>NOT(IFERROR(VLOOKUP(Таблица1[[#This Row],[Order ID]],Таблица4[],2,FALSE),0))*1</f>
        <v>1</v>
      </c>
      <c r="Y8961" s="19">
        <f>IF(SUMPRODUCT(($F$2:$F8961=F8961)*1)&gt;1,0,1)</f>
        <v>0</v>
      </c>
    </row>
    <row r="8962" spans="1:25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9" t="str">
        <f>VLOOKUP(Таблица1[[#This Row],[Region]],Таблица5[],2,FALSE)</f>
        <v>Kelly Williams</v>
      </c>
      <c r="W8962" s="19" t="str">
        <f>IFERROR(VLOOKUP(Таблица1[[#This Row],[Order ID]],Таблица4[],2,FALSE),"")</f>
        <v/>
      </c>
      <c r="X8962" s="19">
        <f>NOT(IFERROR(VLOOKUP(Таблица1[[#This Row],[Order ID]],Таблица4[],2,FALSE),0))*1</f>
        <v>1</v>
      </c>
      <c r="Y8962" s="19">
        <f>IF(SUMPRODUCT(($F$2:$F8962=F8962)*1)&gt;1,0,1)</f>
        <v>0</v>
      </c>
    </row>
    <row r="8963" spans="1:25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9" t="str">
        <f>VLOOKUP(Таблица1[[#This Row],[Region]],Таблица5[],2,FALSE)</f>
        <v>Kelly Williams</v>
      </c>
      <c r="W8963" s="19" t="str">
        <f>IFERROR(VLOOKUP(Таблица1[[#This Row],[Order ID]],Таблица4[],2,FALSE),"")</f>
        <v/>
      </c>
      <c r="X8963" s="19">
        <f>NOT(IFERROR(VLOOKUP(Таблица1[[#This Row],[Order ID]],Таблица4[],2,FALSE),0))*1</f>
        <v>1</v>
      </c>
      <c r="Y8963" s="19">
        <f>IF(SUMPRODUCT(($F$2:$F8963=F8963)*1)&gt;1,0,1)</f>
        <v>0</v>
      </c>
    </row>
    <row r="8964" spans="1:25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9" t="str">
        <f>VLOOKUP(Таблица1[[#This Row],[Region]],Таблица5[],2,FALSE)</f>
        <v>Cassandra Brandow</v>
      </c>
      <c r="W8964" s="19">
        <f>IFERROR(VLOOKUP(Таблица1[[#This Row],[Order ID]],Таблица4[],2,FALSE),"")</f>
        <v>1</v>
      </c>
      <c r="X8964" s="19">
        <f>NOT(IFERROR(VLOOKUP(Таблица1[[#This Row],[Order ID]],Таблица4[],2,FALSE),0))*1</f>
        <v>0</v>
      </c>
      <c r="Y8964" s="19">
        <f>IF(SUMPRODUCT(($F$2:$F8964=F8964)*1)&gt;1,0,1)</f>
        <v>0</v>
      </c>
    </row>
    <row r="8965" spans="1:25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9" t="str">
        <f>VLOOKUP(Таблица1[[#This Row],[Region]],Таблица5[],2,FALSE)</f>
        <v>Cassandra Brandow</v>
      </c>
      <c r="W8965" s="19">
        <f>IFERROR(VLOOKUP(Таблица1[[#This Row],[Order ID]],Таблица4[],2,FALSE),"")</f>
        <v>1</v>
      </c>
      <c r="X8965" s="19">
        <f>NOT(IFERROR(VLOOKUP(Таблица1[[#This Row],[Order ID]],Таблица4[],2,FALSE),0))*1</f>
        <v>0</v>
      </c>
      <c r="Y8965" s="19">
        <f>IF(SUMPRODUCT(($F$2:$F8965=F8965)*1)&gt;1,0,1)</f>
        <v>0</v>
      </c>
    </row>
    <row r="8966" spans="1:25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9" t="str">
        <f>VLOOKUP(Таблица1[[#This Row],[Region]],Таблица5[],2,FALSE)</f>
        <v>Cassandra Brandow</v>
      </c>
      <c r="W8966" s="19">
        <f>IFERROR(VLOOKUP(Таблица1[[#This Row],[Order ID]],Таблица4[],2,FALSE),"")</f>
        <v>1</v>
      </c>
      <c r="X8966" s="19">
        <f>NOT(IFERROR(VLOOKUP(Таблица1[[#This Row],[Order ID]],Таблица4[],2,FALSE),0))*1</f>
        <v>0</v>
      </c>
      <c r="Y8966" s="19">
        <f>IF(SUMPRODUCT(($F$2:$F8966=F8966)*1)&gt;1,0,1)</f>
        <v>0</v>
      </c>
    </row>
    <row r="8967" spans="1:25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9" t="str">
        <f>VLOOKUP(Таблица1[[#This Row],[Region]],Таблица5[],2,FALSE)</f>
        <v>Kelly Williams</v>
      </c>
      <c r="W8967" s="19" t="str">
        <f>IFERROR(VLOOKUP(Таблица1[[#This Row],[Order ID]],Таблица4[],2,FALSE),"")</f>
        <v/>
      </c>
      <c r="X8967" s="19">
        <f>NOT(IFERROR(VLOOKUP(Таблица1[[#This Row],[Order ID]],Таблица4[],2,FALSE),0))*1</f>
        <v>1</v>
      </c>
      <c r="Y8967" s="19">
        <f>IF(SUMPRODUCT(($F$2:$F8967=F8967)*1)&gt;1,0,1)</f>
        <v>0</v>
      </c>
    </row>
    <row r="8968" spans="1:25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9" t="str">
        <f>VLOOKUP(Таблица1[[#This Row],[Region]],Таблица5[],2,FALSE)</f>
        <v>Chuck Magee</v>
      </c>
      <c r="W8968" s="19" t="str">
        <f>IFERROR(VLOOKUP(Таблица1[[#This Row],[Order ID]],Таблица4[],2,FALSE),"")</f>
        <v/>
      </c>
      <c r="X8968" s="19">
        <f>NOT(IFERROR(VLOOKUP(Таблица1[[#This Row],[Order ID]],Таблица4[],2,FALSE),0))*1</f>
        <v>1</v>
      </c>
      <c r="Y8968" s="19">
        <f>IF(SUMPRODUCT(($F$2:$F8968=F8968)*1)&gt;1,0,1)</f>
        <v>0</v>
      </c>
    </row>
    <row r="8969" spans="1:25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9" t="str">
        <f>VLOOKUP(Таблица1[[#This Row],[Region]],Таблица5[],2,FALSE)</f>
        <v>Chuck Magee</v>
      </c>
      <c r="W8969" s="19" t="str">
        <f>IFERROR(VLOOKUP(Таблица1[[#This Row],[Order ID]],Таблица4[],2,FALSE),"")</f>
        <v/>
      </c>
      <c r="X8969" s="19">
        <f>NOT(IFERROR(VLOOKUP(Таблица1[[#This Row],[Order ID]],Таблица4[],2,FALSE),0))*1</f>
        <v>1</v>
      </c>
      <c r="Y8969" s="19">
        <f>IF(SUMPRODUCT(($F$2:$F8969=F8969)*1)&gt;1,0,1)</f>
        <v>0</v>
      </c>
    </row>
    <row r="8970" spans="1:25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9" t="str">
        <f>VLOOKUP(Таблица1[[#This Row],[Region]],Таблица5[],2,FALSE)</f>
        <v>Cassandra Brandow</v>
      </c>
      <c r="W8970" s="19" t="str">
        <f>IFERROR(VLOOKUP(Таблица1[[#This Row],[Order ID]],Таблица4[],2,FALSE),"")</f>
        <v/>
      </c>
      <c r="X8970" s="19">
        <f>NOT(IFERROR(VLOOKUP(Таблица1[[#This Row],[Order ID]],Таблица4[],2,FALSE),0))*1</f>
        <v>1</v>
      </c>
      <c r="Y8970" s="19">
        <f>IF(SUMPRODUCT(($F$2:$F8970=F8970)*1)&gt;1,0,1)</f>
        <v>0</v>
      </c>
    </row>
    <row r="8971" spans="1:25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9" t="str">
        <f>VLOOKUP(Таблица1[[#This Row],[Region]],Таблица5[],2,FALSE)</f>
        <v>Chuck Magee</v>
      </c>
      <c r="W8971" s="19" t="str">
        <f>IFERROR(VLOOKUP(Таблица1[[#This Row],[Order ID]],Таблица4[],2,FALSE),"")</f>
        <v/>
      </c>
      <c r="X8971" s="19">
        <f>NOT(IFERROR(VLOOKUP(Таблица1[[#This Row],[Order ID]],Таблица4[],2,FALSE),0))*1</f>
        <v>1</v>
      </c>
      <c r="Y8971" s="19">
        <f>IF(SUMPRODUCT(($F$2:$F8971=F8971)*1)&gt;1,0,1)</f>
        <v>0</v>
      </c>
    </row>
    <row r="8972" spans="1:25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9" t="str">
        <f>VLOOKUP(Таблица1[[#This Row],[Region]],Таблица5[],2,FALSE)</f>
        <v>Chuck Magee</v>
      </c>
      <c r="W8972" s="19" t="str">
        <f>IFERROR(VLOOKUP(Таблица1[[#This Row],[Order ID]],Таблица4[],2,FALSE),"")</f>
        <v/>
      </c>
      <c r="X8972" s="19">
        <f>NOT(IFERROR(VLOOKUP(Таблица1[[#This Row],[Order ID]],Таблица4[],2,FALSE),0))*1</f>
        <v>1</v>
      </c>
      <c r="Y8972" s="19">
        <f>IF(SUMPRODUCT(($F$2:$F8972=F8972)*1)&gt;1,0,1)</f>
        <v>0</v>
      </c>
    </row>
    <row r="8973" spans="1:25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9" t="str">
        <f>VLOOKUP(Таблица1[[#This Row],[Region]],Таблица5[],2,FALSE)</f>
        <v>Chuck Magee</v>
      </c>
      <c r="W8973" s="19" t="str">
        <f>IFERROR(VLOOKUP(Таблица1[[#This Row],[Order ID]],Таблица4[],2,FALSE),"")</f>
        <v/>
      </c>
      <c r="X8973" s="19">
        <f>NOT(IFERROR(VLOOKUP(Таблица1[[#This Row],[Order ID]],Таблица4[],2,FALSE),0))*1</f>
        <v>1</v>
      </c>
      <c r="Y8973" s="19">
        <f>IF(SUMPRODUCT(($F$2:$F8973=F8973)*1)&gt;1,0,1)</f>
        <v>0</v>
      </c>
    </row>
    <row r="8974" spans="1:25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9" t="str">
        <f>VLOOKUP(Таблица1[[#This Row],[Region]],Таблица5[],2,FALSE)</f>
        <v>Chuck Magee</v>
      </c>
      <c r="W8974" s="19" t="str">
        <f>IFERROR(VLOOKUP(Таблица1[[#This Row],[Order ID]],Таблица4[],2,FALSE),"")</f>
        <v/>
      </c>
      <c r="X8974" s="19">
        <f>NOT(IFERROR(VLOOKUP(Таблица1[[#This Row],[Order ID]],Таблица4[],2,FALSE),0))*1</f>
        <v>1</v>
      </c>
      <c r="Y8974" s="19">
        <f>IF(SUMPRODUCT(($F$2:$F8974=F8974)*1)&gt;1,0,1)</f>
        <v>0</v>
      </c>
    </row>
    <row r="8975" spans="1:25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9" t="str">
        <f>VLOOKUP(Таблица1[[#This Row],[Region]],Таблица5[],2,FALSE)</f>
        <v>Anna Andreadi</v>
      </c>
      <c r="W8975" s="19" t="str">
        <f>IFERROR(VLOOKUP(Таблица1[[#This Row],[Order ID]],Таблица4[],2,FALSE),"")</f>
        <v/>
      </c>
      <c r="X8975" s="19">
        <f>NOT(IFERROR(VLOOKUP(Таблица1[[#This Row],[Order ID]],Таблица4[],2,FALSE),0))*1</f>
        <v>1</v>
      </c>
      <c r="Y8975" s="19">
        <f>IF(SUMPRODUCT(($F$2:$F8975=F8975)*1)&gt;1,0,1)</f>
        <v>0</v>
      </c>
    </row>
    <row r="8976" spans="1:25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9" t="str">
        <f>VLOOKUP(Таблица1[[#This Row],[Region]],Таблица5[],2,FALSE)</f>
        <v>Kelly Williams</v>
      </c>
      <c r="W8976" s="19" t="str">
        <f>IFERROR(VLOOKUP(Таблица1[[#This Row],[Order ID]],Таблица4[],2,FALSE),"")</f>
        <v/>
      </c>
      <c r="X8976" s="19">
        <f>NOT(IFERROR(VLOOKUP(Таблица1[[#This Row],[Order ID]],Таблица4[],2,FALSE),0))*1</f>
        <v>1</v>
      </c>
      <c r="Y8976" s="19">
        <f>IF(SUMPRODUCT(($F$2:$F8976=F8976)*1)&gt;1,0,1)</f>
        <v>0</v>
      </c>
    </row>
    <row r="8977" spans="1:25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9" t="str">
        <f>VLOOKUP(Таблица1[[#This Row],[Region]],Таблица5[],2,FALSE)</f>
        <v>Kelly Williams</v>
      </c>
      <c r="W8977" s="19" t="str">
        <f>IFERROR(VLOOKUP(Таблица1[[#This Row],[Order ID]],Таблица4[],2,FALSE),"")</f>
        <v/>
      </c>
      <c r="X8977" s="19">
        <f>NOT(IFERROR(VLOOKUP(Таблица1[[#This Row],[Order ID]],Таблица4[],2,FALSE),0))*1</f>
        <v>1</v>
      </c>
      <c r="Y8977" s="19">
        <f>IF(SUMPRODUCT(($F$2:$F8977=F8977)*1)&gt;1,0,1)</f>
        <v>0</v>
      </c>
    </row>
    <row r="8978" spans="1:25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9" t="str">
        <f>VLOOKUP(Таблица1[[#This Row],[Region]],Таблица5[],2,FALSE)</f>
        <v>Kelly Williams</v>
      </c>
      <c r="W8978" s="19" t="str">
        <f>IFERROR(VLOOKUP(Таблица1[[#This Row],[Order ID]],Таблица4[],2,FALSE),"")</f>
        <v/>
      </c>
      <c r="X8978" s="19">
        <f>NOT(IFERROR(VLOOKUP(Таблица1[[#This Row],[Order ID]],Таблица4[],2,FALSE),0))*1</f>
        <v>1</v>
      </c>
      <c r="Y8978" s="19">
        <f>IF(SUMPRODUCT(($F$2:$F8978=F8978)*1)&gt;1,0,1)</f>
        <v>0</v>
      </c>
    </row>
    <row r="8979" spans="1:25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9" t="str">
        <f>VLOOKUP(Таблица1[[#This Row],[Region]],Таблица5[],2,FALSE)</f>
        <v>Kelly Williams</v>
      </c>
      <c r="W8979" s="19" t="str">
        <f>IFERROR(VLOOKUP(Таблица1[[#This Row],[Order ID]],Таблица4[],2,FALSE),"")</f>
        <v/>
      </c>
      <c r="X8979" s="19">
        <f>NOT(IFERROR(VLOOKUP(Таблица1[[#This Row],[Order ID]],Таблица4[],2,FALSE),0))*1</f>
        <v>1</v>
      </c>
      <c r="Y8979" s="19">
        <f>IF(SUMPRODUCT(($F$2:$F8979=F8979)*1)&gt;1,0,1)</f>
        <v>0</v>
      </c>
    </row>
    <row r="8980" spans="1:25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9" t="str">
        <f>VLOOKUP(Таблица1[[#This Row],[Region]],Таблица5[],2,FALSE)</f>
        <v>Chuck Magee</v>
      </c>
      <c r="W8980" s="19" t="str">
        <f>IFERROR(VLOOKUP(Таблица1[[#This Row],[Order ID]],Таблица4[],2,FALSE),"")</f>
        <v/>
      </c>
      <c r="X8980" s="19">
        <f>NOT(IFERROR(VLOOKUP(Таблица1[[#This Row],[Order ID]],Таблица4[],2,FALSE),0))*1</f>
        <v>1</v>
      </c>
      <c r="Y8980" s="19">
        <f>IF(SUMPRODUCT(($F$2:$F8980=F8980)*1)&gt;1,0,1)</f>
        <v>0</v>
      </c>
    </row>
    <row r="8981" spans="1:25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9" t="str">
        <f>VLOOKUP(Таблица1[[#This Row],[Region]],Таблица5[],2,FALSE)</f>
        <v>Kelly Williams</v>
      </c>
      <c r="W8981" s="19" t="str">
        <f>IFERROR(VLOOKUP(Таблица1[[#This Row],[Order ID]],Таблица4[],2,FALSE),"")</f>
        <v/>
      </c>
      <c r="X8981" s="19">
        <f>NOT(IFERROR(VLOOKUP(Таблица1[[#This Row],[Order ID]],Таблица4[],2,FALSE),0))*1</f>
        <v>1</v>
      </c>
      <c r="Y8981" s="19">
        <f>IF(SUMPRODUCT(($F$2:$F8981=F8981)*1)&gt;1,0,1)</f>
        <v>0</v>
      </c>
    </row>
    <row r="8982" spans="1:25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9" t="str">
        <f>VLOOKUP(Таблица1[[#This Row],[Region]],Таблица5[],2,FALSE)</f>
        <v>Kelly Williams</v>
      </c>
      <c r="W8982" s="19" t="str">
        <f>IFERROR(VLOOKUP(Таблица1[[#This Row],[Order ID]],Таблица4[],2,FALSE),"")</f>
        <v/>
      </c>
      <c r="X8982" s="19">
        <f>NOT(IFERROR(VLOOKUP(Таблица1[[#This Row],[Order ID]],Таблица4[],2,FALSE),0))*1</f>
        <v>1</v>
      </c>
      <c r="Y8982" s="19">
        <f>IF(SUMPRODUCT(($F$2:$F8982=F8982)*1)&gt;1,0,1)</f>
        <v>0</v>
      </c>
    </row>
    <row r="8983" spans="1:25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9" t="str">
        <f>VLOOKUP(Таблица1[[#This Row],[Region]],Таблица5[],2,FALSE)</f>
        <v>Kelly Williams</v>
      </c>
      <c r="W8983" s="19" t="str">
        <f>IFERROR(VLOOKUP(Таблица1[[#This Row],[Order ID]],Таблица4[],2,FALSE),"")</f>
        <v/>
      </c>
      <c r="X8983" s="19">
        <f>NOT(IFERROR(VLOOKUP(Таблица1[[#This Row],[Order ID]],Таблица4[],2,FALSE),0))*1</f>
        <v>1</v>
      </c>
      <c r="Y8983" s="19">
        <f>IF(SUMPRODUCT(($F$2:$F8983=F8983)*1)&gt;1,0,1)</f>
        <v>0</v>
      </c>
    </row>
    <row r="8984" spans="1:25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9" t="str">
        <f>VLOOKUP(Таблица1[[#This Row],[Region]],Таблица5[],2,FALSE)</f>
        <v>Kelly Williams</v>
      </c>
      <c r="W8984" s="19" t="str">
        <f>IFERROR(VLOOKUP(Таблица1[[#This Row],[Order ID]],Таблица4[],2,FALSE),"")</f>
        <v/>
      </c>
      <c r="X8984" s="19">
        <f>NOT(IFERROR(VLOOKUP(Таблица1[[#This Row],[Order ID]],Таблица4[],2,FALSE),0))*1</f>
        <v>1</v>
      </c>
      <c r="Y8984" s="19">
        <f>IF(SUMPRODUCT(($F$2:$F8984=F8984)*1)&gt;1,0,1)</f>
        <v>0</v>
      </c>
    </row>
    <row r="8985" spans="1:25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9" t="str">
        <f>VLOOKUP(Таблица1[[#This Row],[Region]],Таблица5[],2,FALSE)</f>
        <v>Kelly Williams</v>
      </c>
      <c r="W8985" s="19" t="str">
        <f>IFERROR(VLOOKUP(Таблица1[[#This Row],[Order ID]],Таблица4[],2,FALSE),"")</f>
        <v/>
      </c>
      <c r="X8985" s="19">
        <f>NOT(IFERROR(VLOOKUP(Таблица1[[#This Row],[Order ID]],Таблица4[],2,FALSE),0))*1</f>
        <v>1</v>
      </c>
      <c r="Y8985" s="19">
        <f>IF(SUMPRODUCT(($F$2:$F8985=F8985)*1)&gt;1,0,1)</f>
        <v>0</v>
      </c>
    </row>
    <row r="8986" spans="1:25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9" t="str">
        <f>VLOOKUP(Таблица1[[#This Row],[Region]],Таблица5[],2,FALSE)</f>
        <v>Kelly Williams</v>
      </c>
      <c r="W8986" s="19" t="str">
        <f>IFERROR(VLOOKUP(Таблица1[[#This Row],[Order ID]],Таблица4[],2,FALSE),"")</f>
        <v/>
      </c>
      <c r="X8986" s="19">
        <f>NOT(IFERROR(VLOOKUP(Таблица1[[#This Row],[Order ID]],Таблица4[],2,FALSE),0))*1</f>
        <v>1</v>
      </c>
      <c r="Y8986" s="19">
        <f>IF(SUMPRODUCT(($F$2:$F8986=F8986)*1)&gt;1,0,1)</f>
        <v>0</v>
      </c>
    </row>
    <row r="8987" spans="1:25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9" t="str">
        <f>VLOOKUP(Таблица1[[#This Row],[Region]],Таблица5[],2,FALSE)</f>
        <v>Cassandra Brandow</v>
      </c>
      <c r="W8987" s="19" t="str">
        <f>IFERROR(VLOOKUP(Таблица1[[#This Row],[Order ID]],Таблица4[],2,FALSE),"")</f>
        <v/>
      </c>
      <c r="X8987" s="19">
        <f>NOT(IFERROR(VLOOKUP(Таблица1[[#This Row],[Order ID]],Таблица4[],2,FALSE),0))*1</f>
        <v>1</v>
      </c>
      <c r="Y8987" s="19">
        <f>IF(SUMPRODUCT(($F$2:$F8987=F8987)*1)&gt;1,0,1)</f>
        <v>0</v>
      </c>
    </row>
    <row r="8988" spans="1:25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9" t="str">
        <f>VLOOKUP(Таблица1[[#This Row],[Region]],Таблица5[],2,FALSE)</f>
        <v>Cassandra Brandow</v>
      </c>
      <c r="W8988" s="19" t="str">
        <f>IFERROR(VLOOKUP(Таблица1[[#This Row],[Order ID]],Таблица4[],2,FALSE),"")</f>
        <v/>
      </c>
      <c r="X8988" s="19">
        <f>NOT(IFERROR(VLOOKUP(Таблица1[[#This Row],[Order ID]],Таблица4[],2,FALSE),0))*1</f>
        <v>1</v>
      </c>
      <c r="Y8988" s="19">
        <f>IF(SUMPRODUCT(($F$2:$F8988=F8988)*1)&gt;1,0,1)</f>
        <v>0</v>
      </c>
    </row>
    <row r="8989" spans="1:25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9" t="str">
        <f>VLOOKUP(Таблица1[[#This Row],[Region]],Таблица5[],2,FALSE)</f>
        <v>Cassandra Brandow</v>
      </c>
      <c r="W8989" s="19" t="str">
        <f>IFERROR(VLOOKUP(Таблица1[[#This Row],[Order ID]],Таблица4[],2,FALSE),"")</f>
        <v/>
      </c>
      <c r="X8989" s="19">
        <f>NOT(IFERROR(VLOOKUP(Таблица1[[#This Row],[Order ID]],Таблица4[],2,FALSE),0))*1</f>
        <v>1</v>
      </c>
      <c r="Y8989" s="19">
        <f>IF(SUMPRODUCT(($F$2:$F8989=F8989)*1)&gt;1,0,1)</f>
        <v>0</v>
      </c>
    </row>
    <row r="8990" spans="1:25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9" t="str">
        <f>VLOOKUP(Таблица1[[#This Row],[Region]],Таблица5[],2,FALSE)</f>
        <v>Cassandra Brandow</v>
      </c>
      <c r="W8990" s="19" t="str">
        <f>IFERROR(VLOOKUP(Таблица1[[#This Row],[Order ID]],Таблица4[],2,FALSE),"")</f>
        <v/>
      </c>
      <c r="X8990" s="19">
        <f>NOT(IFERROR(VLOOKUP(Таблица1[[#This Row],[Order ID]],Таблица4[],2,FALSE),0))*1</f>
        <v>1</v>
      </c>
      <c r="Y8990" s="19">
        <f>IF(SUMPRODUCT(($F$2:$F8990=F8990)*1)&gt;1,0,1)</f>
        <v>0</v>
      </c>
    </row>
    <row r="8991" spans="1:25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9" t="str">
        <f>VLOOKUP(Таблица1[[#This Row],[Region]],Таблица5[],2,FALSE)</f>
        <v>Kelly Williams</v>
      </c>
      <c r="W8991" s="19" t="str">
        <f>IFERROR(VLOOKUP(Таблица1[[#This Row],[Order ID]],Таблица4[],2,FALSE),"")</f>
        <v/>
      </c>
      <c r="X8991" s="19">
        <f>NOT(IFERROR(VLOOKUP(Таблица1[[#This Row],[Order ID]],Таблица4[],2,FALSE),0))*1</f>
        <v>1</v>
      </c>
      <c r="Y8991" s="19">
        <f>IF(SUMPRODUCT(($F$2:$F8991=F8991)*1)&gt;1,0,1)</f>
        <v>0</v>
      </c>
    </row>
    <row r="8992" spans="1:25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9" t="str">
        <f>VLOOKUP(Таблица1[[#This Row],[Region]],Таблица5[],2,FALSE)</f>
        <v>Kelly Williams</v>
      </c>
      <c r="W8992" s="19" t="str">
        <f>IFERROR(VLOOKUP(Таблица1[[#This Row],[Order ID]],Таблица4[],2,FALSE),"")</f>
        <v/>
      </c>
      <c r="X8992" s="19">
        <f>NOT(IFERROR(VLOOKUP(Таблица1[[#This Row],[Order ID]],Таблица4[],2,FALSE),0))*1</f>
        <v>1</v>
      </c>
      <c r="Y8992" s="19">
        <f>IF(SUMPRODUCT(($F$2:$F8992=F8992)*1)&gt;1,0,1)</f>
        <v>0</v>
      </c>
    </row>
    <row r="8993" spans="1:25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9" t="str">
        <f>VLOOKUP(Таблица1[[#This Row],[Region]],Таблица5[],2,FALSE)</f>
        <v>Anna Andreadi</v>
      </c>
      <c r="W8993" s="19" t="str">
        <f>IFERROR(VLOOKUP(Таблица1[[#This Row],[Order ID]],Таблица4[],2,FALSE),"")</f>
        <v/>
      </c>
      <c r="X8993" s="19">
        <f>NOT(IFERROR(VLOOKUP(Таблица1[[#This Row],[Order ID]],Таблица4[],2,FALSE),0))*1</f>
        <v>1</v>
      </c>
      <c r="Y8993" s="19">
        <f>IF(SUMPRODUCT(($F$2:$F8993=F8993)*1)&gt;1,0,1)</f>
        <v>0</v>
      </c>
    </row>
    <row r="8994" spans="1:25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9" t="str">
        <f>VLOOKUP(Таблица1[[#This Row],[Region]],Таблица5[],2,FALSE)</f>
        <v>Cassandra Brandow</v>
      </c>
      <c r="W8994" s="19" t="str">
        <f>IFERROR(VLOOKUP(Таблица1[[#This Row],[Order ID]],Таблица4[],2,FALSE),"")</f>
        <v/>
      </c>
      <c r="X8994" s="19">
        <f>NOT(IFERROR(VLOOKUP(Таблица1[[#This Row],[Order ID]],Таблица4[],2,FALSE),0))*1</f>
        <v>1</v>
      </c>
      <c r="Y8994" s="19">
        <f>IF(SUMPRODUCT(($F$2:$F8994=F8994)*1)&gt;1,0,1)</f>
        <v>0</v>
      </c>
    </row>
    <row r="8995" spans="1:25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9" t="str">
        <f>VLOOKUP(Таблица1[[#This Row],[Region]],Таблица5[],2,FALSE)</f>
        <v>Cassandra Brandow</v>
      </c>
      <c r="W8995" s="19" t="str">
        <f>IFERROR(VLOOKUP(Таблица1[[#This Row],[Order ID]],Таблица4[],2,FALSE),"")</f>
        <v/>
      </c>
      <c r="X8995" s="19">
        <f>NOT(IFERROR(VLOOKUP(Таблица1[[#This Row],[Order ID]],Таблица4[],2,FALSE),0))*1</f>
        <v>1</v>
      </c>
      <c r="Y8995" s="19">
        <f>IF(SUMPRODUCT(($F$2:$F8995=F8995)*1)&gt;1,0,1)</f>
        <v>0</v>
      </c>
    </row>
    <row r="8996" spans="1:25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9" t="str">
        <f>VLOOKUP(Таблица1[[#This Row],[Region]],Таблица5[],2,FALSE)</f>
        <v>Cassandra Brandow</v>
      </c>
      <c r="W8996" s="19" t="str">
        <f>IFERROR(VLOOKUP(Таблица1[[#This Row],[Order ID]],Таблица4[],2,FALSE),"")</f>
        <v/>
      </c>
      <c r="X8996" s="19">
        <f>NOT(IFERROR(VLOOKUP(Таблица1[[#This Row],[Order ID]],Таблица4[],2,FALSE),0))*1</f>
        <v>1</v>
      </c>
      <c r="Y8996" s="19">
        <f>IF(SUMPRODUCT(($F$2:$F8996=F8996)*1)&gt;1,0,1)</f>
        <v>0</v>
      </c>
    </row>
    <row r="8997" spans="1:25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9" t="str">
        <f>VLOOKUP(Таблица1[[#This Row],[Region]],Таблица5[],2,FALSE)</f>
        <v>Cassandra Brandow</v>
      </c>
      <c r="W8997" s="19" t="str">
        <f>IFERROR(VLOOKUP(Таблица1[[#This Row],[Order ID]],Таблица4[],2,FALSE),"")</f>
        <v/>
      </c>
      <c r="X8997" s="19">
        <f>NOT(IFERROR(VLOOKUP(Таблица1[[#This Row],[Order ID]],Таблица4[],2,FALSE),0))*1</f>
        <v>1</v>
      </c>
      <c r="Y8997" s="19">
        <f>IF(SUMPRODUCT(($F$2:$F8997=F8997)*1)&gt;1,0,1)</f>
        <v>0</v>
      </c>
    </row>
    <row r="8998" spans="1:25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9" t="str">
        <f>VLOOKUP(Таблица1[[#This Row],[Region]],Таблица5[],2,FALSE)</f>
        <v>Kelly Williams</v>
      </c>
      <c r="W8998" s="19" t="str">
        <f>IFERROR(VLOOKUP(Таблица1[[#This Row],[Order ID]],Таблица4[],2,FALSE),"")</f>
        <v/>
      </c>
      <c r="X8998" s="19">
        <f>NOT(IFERROR(VLOOKUP(Таблица1[[#This Row],[Order ID]],Таблица4[],2,FALSE),0))*1</f>
        <v>1</v>
      </c>
      <c r="Y8998" s="19">
        <f>IF(SUMPRODUCT(($F$2:$F8998=F8998)*1)&gt;1,0,1)</f>
        <v>0</v>
      </c>
    </row>
    <row r="8999" spans="1:25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9" t="str">
        <f>VLOOKUP(Таблица1[[#This Row],[Region]],Таблица5[],2,FALSE)</f>
        <v>Kelly Williams</v>
      </c>
      <c r="W8999" s="19" t="str">
        <f>IFERROR(VLOOKUP(Таблица1[[#This Row],[Order ID]],Таблица4[],2,FALSE),"")</f>
        <v/>
      </c>
      <c r="X8999" s="19">
        <f>NOT(IFERROR(VLOOKUP(Таблица1[[#This Row],[Order ID]],Таблица4[],2,FALSE),0))*1</f>
        <v>1</v>
      </c>
      <c r="Y8999" s="19">
        <f>IF(SUMPRODUCT(($F$2:$F8999=F8999)*1)&gt;1,0,1)</f>
        <v>0</v>
      </c>
    </row>
    <row r="9000" spans="1:25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9" t="str">
        <f>VLOOKUP(Таблица1[[#This Row],[Region]],Таблица5[],2,FALSE)</f>
        <v>Kelly Williams</v>
      </c>
      <c r="W9000" s="19" t="str">
        <f>IFERROR(VLOOKUP(Таблица1[[#This Row],[Order ID]],Таблица4[],2,FALSE),"")</f>
        <v/>
      </c>
      <c r="X9000" s="19">
        <f>NOT(IFERROR(VLOOKUP(Таблица1[[#This Row],[Order ID]],Таблица4[],2,FALSE),0))*1</f>
        <v>1</v>
      </c>
      <c r="Y9000" s="19">
        <f>IF(SUMPRODUCT(($F$2:$F9000=F9000)*1)&gt;1,0,1)</f>
        <v>0</v>
      </c>
    </row>
    <row r="9001" spans="1:25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9" t="str">
        <f>VLOOKUP(Таблица1[[#This Row],[Region]],Таблица5[],2,FALSE)</f>
        <v>Chuck Magee</v>
      </c>
      <c r="W9001" s="19" t="str">
        <f>IFERROR(VLOOKUP(Таблица1[[#This Row],[Order ID]],Таблица4[],2,FALSE),"")</f>
        <v/>
      </c>
      <c r="X9001" s="19">
        <f>NOT(IFERROR(VLOOKUP(Таблица1[[#This Row],[Order ID]],Таблица4[],2,FALSE),0))*1</f>
        <v>1</v>
      </c>
      <c r="Y9001" s="19">
        <f>IF(SUMPRODUCT(($F$2:$F9001=F9001)*1)&gt;1,0,1)</f>
        <v>0</v>
      </c>
    </row>
    <row r="9002" spans="1:25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9" t="str">
        <f>VLOOKUP(Таблица1[[#This Row],[Region]],Таблица5[],2,FALSE)</f>
        <v>Anna Andreadi</v>
      </c>
      <c r="W9002" s="19" t="str">
        <f>IFERROR(VLOOKUP(Таблица1[[#This Row],[Order ID]],Таблица4[],2,FALSE),"")</f>
        <v/>
      </c>
      <c r="X9002" s="19">
        <f>NOT(IFERROR(VLOOKUP(Таблица1[[#This Row],[Order ID]],Таблица4[],2,FALSE),0))*1</f>
        <v>1</v>
      </c>
      <c r="Y9002" s="19">
        <f>IF(SUMPRODUCT(($F$2:$F9002=F9002)*1)&gt;1,0,1)</f>
        <v>0</v>
      </c>
    </row>
    <row r="9003" spans="1:25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9" t="str">
        <f>VLOOKUP(Таблица1[[#This Row],[Region]],Таблица5[],2,FALSE)</f>
        <v>Cassandra Brandow</v>
      </c>
      <c r="W9003" s="19" t="str">
        <f>IFERROR(VLOOKUP(Таблица1[[#This Row],[Order ID]],Таблица4[],2,FALSE),"")</f>
        <v/>
      </c>
      <c r="X9003" s="19">
        <f>NOT(IFERROR(VLOOKUP(Таблица1[[#This Row],[Order ID]],Таблица4[],2,FALSE),0))*1</f>
        <v>1</v>
      </c>
      <c r="Y9003" s="19">
        <f>IF(SUMPRODUCT(($F$2:$F9003=F9003)*1)&gt;1,0,1)</f>
        <v>0</v>
      </c>
    </row>
    <row r="9004" spans="1:25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9" t="str">
        <f>VLOOKUP(Таблица1[[#This Row],[Region]],Таблица5[],2,FALSE)</f>
        <v>Cassandra Brandow</v>
      </c>
      <c r="W9004" s="19" t="str">
        <f>IFERROR(VLOOKUP(Таблица1[[#This Row],[Order ID]],Таблица4[],2,FALSE),"")</f>
        <v/>
      </c>
      <c r="X9004" s="19">
        <f>NOT(IFERROR(VLOOKUP(Таблица1[[#This Row],[Order ID]],Таблица4[],2,FALSE),0))*1</f>
        <v>1</v>
      </c>
      <c r="Y9004" s="19">
        <f>IF(SUMPRODUCT(($F$2:$F9004=F9004)*1)&gt;1,0,1)</f>
        <v>0</v>
      </c>
    </row>
    <row r="9005" spans="1:25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9" t="str">
        <f>VLOOKUP(Таблица1[[#This Row],[Region]],Таблица5[],2,FALSE)</f>
        <v>Anna Andreadi</v>
      </c>
      <c r="W9005" s="19" t="str">
        <f>IFERROR(VLOOKUP(Таблица1[[#This Row],[Order ID]],Таблица4[],2,FALSE),"")</f>
        <v/>
      </c>
      <c r="X9005" s="19">
        <f>NOT(IFERROR(VLOOKUP(Таблица1[[#This Row],[Order ID]],Таблица4[],2,FALSE),0))*1</f>
        <v>1</v>
      </c>
      <c r="Y9005" s="19">
        <f>IF(SUMPRODUCT(($F$2:$F9005=F9005)*1)&gt;1,0,1)</f>
        <v>0</v>
      </c>
    </row>
    <row r="9006" spans="1:25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9" t="str">
        <f>VLOOKUP(Таблица1[[#This Row],[Region]],Таблица5[],2,FALSE)</f>
        <v>Anna Andreadi</v>
      </c>
      <c r="W9006" s="19" t="str">
        <f>IFERROR(VLOOKUP(Таблица1[[#This Row],[Order ID]],Таблица4[],2,FALSE),"")</f>
        <v/>
      </c>
      <c r="X9006" s="19">
        <f>NOT(IFERROR(VLOOKUP(Таблица1[[#This Row],[Order ID]],Таблица4[],2,FALSE),0))*1</f>
        <v>1</v>
      </c>
      <c r="Y9006" s="19">
        <f>IF(SUMPRODUCT(($F$2:$F9006=F9006)*1)&gt;1,0,1)</f>
        <v>0</v>
      </c>
    </row>
    <row r="9007" spans="1:25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9" t="str">
        <f>VLOOKUP(Таблица1[[#This Row],[Region]],Таблица5[],2,FALSE)</f>
        <v>Kelly Williams</v>
      </c>
      <c r="W9007" s="19">
        <f>IFERROR(VLOOKUP(Таблица1[[#This Row],[Order ID]],Таблица4[],2,FALSE),"")</f>
        <v>1</v>
      </c>
      <c r="X9007" s="19">
        <f>NOT(IFERROR(VLOOKUP(Таблица1[[#This Row],[Order ID]],Таблица4[],2,FALSE),0))*1</f>
        <v>0</v>
      </c>
      <c r="Y9007" s="19">
        <f>IF(SUMPRODUCT(($F$2:$F9007=F9007)*1)&gt;1,0,1)</f>
        <v>0</v>
      </c>
    </row>
    <row r="9008" spans="1:25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9" t="str">
        <f>VLOOKUP(Таблица1[[#This Row],[Region]],Таблица5[],2,FALSE)</f>
        <v>Kelly Williams</v>
      </c>
      <c r="W9008" s="19">
        <f>IFERROR(VLOOKUP(Таблица1[[#This Row],[Order ID]],Таблица4[],2,FALSE),"")</f>
        <v>1</v>
      </c>
      <c r="X9008" s="19">
        <f>NOT(IFERROR(VLOOKUP(Таблица1[[#This Row],[Order ID]],Таблица4[],2,FALSE),0))*1</f>
        <v>0</v>
      </c>
      <c r="Y9008" s="19">
        <f>IF(SUMPRODUCT(($F$2:$F9008=F9008)*1)&gt;1,0,1)</f>
        <v>0</v>
      </c>
    </row>
    <row r="9009" spans="1:25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9" t="str">
        <f>VLOOKUP(Таблица1[[#This Row],[Region]],Таблица5[],2,FALSE)</f>
        <v>Kelly Williams</v>
      </c>
      <c r="W9009" s="19">
        <f>IFERROR(VLOOKUP(Таблица1[[#This Row],[Order ID]],Таблица4[],2,FALSE),"")</f>
        <v>1</v>
      </c>
      <c r="X9009" s="19">
        <f>NOT(IFERROR(VLOOKUP(Таблица1[[#This Row],[Order ID]],Таблица4[],2,FALSE),0))*1</f>
        <v>0</v>
      </c>
      <c r="Y9009" s="19">
        <f>IF(SUMPRODUCT(($F$2:$F9009=F9009)*1)&gt;1,0,1)</f>
        <v>0</v>
      </c>
    </row>
    <row r="9010" spans="1:25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9" t="str">
        <f>VLOOKUP(Таблица1[[#This Row],[Region]],Таблица5[],2,FALSE)</f>
        <v>Kelly Williams</v>
      </c>
      <c r="W9010" s="19">
        <f>IFERROR(VLOOKUP(Таблица1[[#This Row],[Order ID]],Таблица4[],2,FALSE),"")</f>
        <v>1</v>
      </c>
      <c r="X9010" s="19">
        <f>NOT(IFERROR(VLOOKUP(Таблица1[[#This Row],[Order ID]],Таблица4[],2,FALSE),0))*1</f>
        <v>0</v>
      </c>
      <c r="Y9010" s="19">
        <f>IF(SUMPRODUCT(($F$2:$F9010=F9010)*1)&gt;1,0,1)</f>
        <v>0</v>
      </c>
    </row>
    <row r="9011" spans="1:25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9" t="str">
        <f>VLOOKUP(Таблица1[[#This Row],[Region]],Таблица5[],2,FALSE)</f>
        <v>Chuck Magee</v>
      </c>
      <c r="W9011" s="19" t="str">
        <f>IFERROR(VLOOKUP(Таблица1[[#This Row],[Order ID]],Таблица4[],2,FALSE),"")</f>
        <v/>
      </c>
      <c r="X9011" s="19">
        <f>NOT(IFERROR(VLOOKUP(Таблица1[[#This Row],[Order ID]],Таблица4[],2,FALSE),0))*1</f>
        <v>1</v>
      </c>
      <c r="Y9011" s="19">
        <f>IF(SUMPRODUCT(($F$2:$F9011=F9011)*1)&gt;1,0,1)</f>
        <v>0</v>
      </c>
    </row>
    <row r="9012" spans="1:25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9" t="str">
        <f>VLOOKUP(Таблица1[[#This Row],[Region]],Таблица5[],2,FALSE)</f>
        <v>Cassandra Brandow</v>
      </c>
      <c r="W9012" s="19" t="str">
        <f>IFERROR(VLOOKUP(Таблица1[[#This Row],[Order ID]],Таблица4[],2,FALSE),"")</f>
        <v/>
      </c>
      <c r="X9012" s="19">
        <f>NOT(IFERROR(VLOOKUP(Таблица1[[#This Row],[Order ID]],Таблица4[],2,FALSE),0))*1</f>
        <v>1</v>
      </c>
      <c r="Y9012" s="19">
        <f>IF(SUMPRODUCT(($F$2:$F9012=F9012)*1)&gt;1,0,1)</f>
        <v>0</v>
      </c>
    </row>
    <row r="9013" spans="1:25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9" t="str">
        <f>VLOOKUP(Таблица1[[#This Row],[Region]],Таблица5[],2,FALSE)</f>
        <v>Kelly Williams</v>
      </c>
      <c r="W9013" s="19" t="str">
        <f>IFERROR(VLOOKUP(Таблица1[[#This Row],[Order ID]],Таблица4[],2,FALSE),"")</f>
        <v/>
      </c>
      <c r="X9013" s="19">
        <f>NOT(IFERROR(VLOOKUP(Таблица1[[#This Row],[Order ID]],Таблица4[],2,FALSE),0))*1</f>
        <v>1</v>
      </c>
      <c r="Y9013" s="19">
        <f>IF(SUMPRODUCT(($F$2:$F9013=F9013)*1)&gt;1,0,1)</f>
        <v>0</v>
      </c>
    </row>
    <row r="9014" spans="1:25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9" t="str">
        <f>VLOOKUP(Таблица1[[#This Row],[Region]],Таблица5[],2,FALSE)</f>
        <v>Chuck Magee</v>
      </c>
      <c r="W9014" s="19" t="str">
        <f>IFERROR(VLOOKUP(Таблица1[[#This Row],[Order ID]],Таблица4[],2,FALSE),"")</f>
        <v/>
      </c>
      <c r="X9014" s="19">
        <f>NOT(IFERROR(VLOOKUP(Таблица1[[#This Row],[Order ID]],Таблица4[],2,FALSE),0))*1</f>
        <v>1</v>
      </c>
      <c r="Y9014" s="19">
        <f>IF(SUMPRODUCT(($F$2:$F9014=F9014)*1)&gt;1,0,1)</f>
        <v>0</v>
      </c>
    </row>
    <row r="9015" spans="1:25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9" t="str">
        <f>VLOOKUP(Таблица1[[#This Row],[Region]],Таблица5[],2,FALSE)</f>
        <v>Anna Andreadi</v>
      </c>
      <c r="W9015" s="19">
        <f>IFERROR(VLOOKUP(Таблица1[[#This Row],[Order ID]],Таблица4[],2,FALSE),"")</f>
        <v>1</v>
      </c>
      <c r="X9015" s="19">
        <f>NOT(IFERROR(VLOOKUP(Таблица1[[#This Row],[Order ID]],Таблица4[],2,FALSE),0))*1</f>
        <v>0</v>
      </c>
      <c r="Y9015" s="19">
        <f>IF(SUMPRODUCT(($F$2:$F9015=F9015)*1)&gt;1,0,1)</f>
        <v>0</v>
      </c>
    </row>
    <row r="9016" spans="1:25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9" t="str">
        <f>VLOOKUP(Таблица1[[#This Row],[Region]],Таблица5[],2,FALSE)</f>
        <v>Anna Andreadi</v>
      </c>
      <c r="W9016" s="19">
        <f>IFERROR(VLOOKUP(Таблица1[[#This Row],[Order ID]],Таблица4[],2,FALSE),"")</f>
        <v>1</v>
      </c>
      <c r="X9016" s="19">
        <f>NOT(IFERROR(VLOOKUP(Таблица1[[#This Row],[Order ID]],Таблица4[],2,FALSE),0))*1</f>
        <v>0</v>
      </c>
      <c r="Y9016" s="19">
        <f>IF(SUMPRODUCT(($F$2:$F9016=F9016)*1)&gt;1,0,1)</f>
        <v>0</v>
      </c>
    </row>
    <row r="9017" spans="1:25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9" t="str">
        <f>VLOOKUP(Таблица1[[#This Row],[Region]],Таблица5[],2,FALSE)</f>
        <v>Anna Andreadi</v>
      </c>
      <c r="W9017" s="19" t="str">
        <f>IFERROR(VLOOKUP(Таблица1[[#This Row],[Order ID]],Таблица4[],2,FALSE),"")</f>
        <v/>
      </c>
      <c r="X9017" s="19">
        <f>NOT(IFERROR(VLOOKUP(Таблица1[[#This Row],[Order ID]],Таблица4[],2,FALSE),0))*1</f>
        <v>1</v>
      </c>
      <c r="Y9017" s="19">
        <f>IF(SUMPRODUCT(($F$2:$F9017=F9017)*1)&gt;1,0,1)</f>
        <v>0</v>
      </c>
    </row>
    <row r="9018" spans="1:25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9" t="str">
        <f>VLOOKUP(Таблица1[[#This Row],[Region]],Таблица5[],2,FALSE)</f>
        <v>Anna Andreadi</v>
      </c>
      <c r="W9018" s="19" t="str">
        <f>IFERROR(VLOOKUP(Таблица1[[#This Row],[Order ID]],Таблица4[],2,FALSE),"")</f>
        <v/>
      </c>
      <c r="X9018" s="19">
        <f>NOT(IFERROR(VLOOKUP(Таблица1[[#This Row],[Order ID]],Таблица4[],2,FALSE),0))*1</f>
        <v>1</v>
      </c>
      <c r="Y9018" s="19">
        <f>IF(SUMPRODUCT(($F$2:$F9018=F9018)*1)&gt;1,0,1)</f>
        <v>0</v>
      </c>
    </row>
    <row r="9019" spans="1:25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9" t="str">
        <f>VLOOKUP(Таблица1[[#This Row],[Region]],Таблица5[],2,FALSE)</f>
        <v>Anna Andreadi</v>
      </c>
      <c r="W9019" s="19" t="str">
        <f>IFERROR(VLOOKUP(Таблица1[[#This Row],[Order ID]],Таблица4[],2,FALSE),"")</f>
        <v/>
      </c>
      <c r="X9019" s="19">
        <f>NOT(IFERROR(VLOOKUP(Таблица1[[#This Row],[Order ID]],Таблица4[],2,FALSE),0))*1</f>
        <v>1</v>
      </c>
      <c r="Y9019" s="19">
        <f>IF(SUMPRODUCT(($F$2:$F9019=F9019)*1)&gt;1,0,1)</f>
        <v>0</v>
      </c>
    </row>
    <row r="9020" spans="1:25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9" t="str">
        <f>VLOOKUP(Таблица1[[#This Row],[Region]],Таблица5[],2,FALSE)</f>
        <v>Anna Andreadi</v>
      </c>
      <c r="W9020" s="19" t="str">
        <f>IFERROR(VLOOKUP(Таблица1[[#This Row],[Order ID]],Таблица4[],2,FALSE),"")</f>
        <v/>
      </c>
      <c r="X9020" s="19">
        <f>NOT(IFERROR(VLOOKUP(Таблица1[[#This Row],[Order ID]],Таблица4[],2,FALSE),0))*1</f>
        <v>1</v>
      </c>
      <c r="Y9020" s="19">
        <f>IF(SUMPRODUCT(($F$2:$F9020=F9020)*1)&gt;1,0,1)</f>
        <v>0</v>
      </c>
    </row>
    <row r="9021" spans="1:25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9" t="str">
        <f>VLOOKUP(Таблица1[[#This Row],[Region]],Таблица5[],2,FALSE)</f>
        <v>Cassandra Brandow</v>
      </c>
      <c r="W9021" s="19" t="str">
        <f>IFERROR(VLOOKUP(Таблица1[[#This Row],[Order ID]],Таблица4[],2,FALSE),"")</f>
        <v/>
      </c>
      <c r="X9021" s="19">
        <f>NOT(IFERROR(VLOOKUP(Таблица1[[#This Row],[Order ID]],Таблица4[],2,FALSE),0))*1</f>
        <v>1</v>
      </c>
      <c r="Y9021" s="19">
        <f>IF(SUMPRODUCT(($F$2:$F9021=F9021)*1)&gt;1,0,1)</f>
        <v>0</v>
      </c>
    </row>
    <row r="9022" spans="1:25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9" t="str">
        <f>VLOOKUP(Таблица1[[#This Row],[Region]],Таблица5[],2,FALSE)</f>
        <v>Cassandra Brandow</v>
      </c>
      <c r="W9022" s="19" t="str">
        <f>IFERROR(VLOOKUP(Таблица1[[#This Row],[Order ID]],Таблица4[],2,FALSE),"")</f>
        <v/>
      </c>
      <c r="X9022" s="19">
        <f>NOT(IFERROR(VLOOKUP(Таблица1[[#This Row],[Order ID]],Таблица4[],2,FALSE),0))*1</f>
        <v>1</v>
      </c>
      <c r="Y9022" s="19">
        <f>IF(SUMPRODUCT(($F$2:$F9022=F9022)*1)&gt;1,0,1)</f>
        <v>0</v>
      </c>
    </row>
    <row r="9023" spans="1:25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9" t="str">
        <f>VLOOKUP(Таблица1[[#This Row],[Region]],Таблица5[],2,FALSE)</f>
        <v>Chuck Magee</v>
      </c>
      <c r="W9023" s="19" t="str">
        <f>IFERROR(VLOOKUP(Таблица1[[#This Row],[Order ID]],Таблица4[],2,FALSE),"")</f>
        <v/>
      </c>
      <c r="X9023" s="19">
        <f>NOT(IFERROR(VLOOKUP(Таблица1[[#This Row],[Order ID]],Таблица4[],2,FALSE),0))*1</f>
        <v>1</v>
      </c>
      <c r="Y9023" s="19">
        <f>IF(SUMPRODUCT(($F$2:$F9023=F9023)*1)&gt;1,0,1)</f>
        <v>0</v>
      </c>
    </row>
    <row r="9024" spans="1:25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9" t="str">
        <f>VLOOKUP(Таблица1[[#This Row],[Region]],Таблица5[],2,FALSE)</f>
        <v>Anna Andreadi</v>
      </c>
      <c r="W9024" s="19" t="str">
        <f>IFERROR(VLOOKUP(Таблица1[[#This Row],[Order ID]],Таблица4[],2,FALSE),"")</f>
        <v/>
      </c>
      <c r="X9024" s="19">
        <f>NOT(IFERROR(VLOOKUP(Таблица1[[#This Row],[Order ID]],Таблица4[],2,FALSE),0))*1</f>
        <v>1</v>
      </c>
      <c r="Y9024" s="19">
        <f>IF(SUMPRODUCT(($F$2:$F9024=F9024)*1)&gt;1,0,1)</f>
        <v>0</v>
      </c>
    </row>
    <row r="9025" spans="1:25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9" t="str">
        <f>VLOOKUP(Таблица1[[#This Row],[Region]],Таблица5[],2,FALSE)</f>
        <v>Chuck Magee</v>
      </c>
      <c r="W9025" s="19" t="str">
        <f>IFERROR(VLOOKUP(Таблица1[[#This Row],[Order ID]],Таблица4[],2,FALSE),"")</f>
        <v/>
      </c>
      <c r="X9025" s="19">
        <f>NOT(IFERROR(VLOOKUP(Таблица1[[#This Row],[Order ID]],Таблица4[],2,FALSE),0))*1</f>
        <v>1</v>
      </c>
      <c r="Y9025" s="19">
        <f>IF(SUMPRODUCT(($F$2:$F9025=F9025)*1)&gt;1,0,1)</f>
        <v>0</v>
      </c>
    </row>
    <row r="9026" spans="1:25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9" t="str">
        <f>VLOOKUP(Таблица1[[#This Row],[Region]],Таблица5[],2,FALSE)</f>
        <v>Chuck Magee</v>
      </c>
      <c r="W9026" s="19" t="str">
        <f>IFERROR(VLOOKUP(Таблица1[[#This Row],[Order ID]],Таблица4[],2,FALSE),"")</f>
        <v/>
      </c>
      <c r="X9026" s="19">
        <f>NOT(IFERROR(VLOOKUP(Таблица1[[#This Row],[Order ID]],Таблица4[],2,FALSE),0))*1</f>
        <v>1</v>
      </c>
      <c r="Y9026" s="19">
        <f>IF(SUMPRODUCT(($F$2:$F9026=F9026)*1)&gt;1,0,1)</f>
        <v>0</v>
      </c>
    </row>
    <row r="9027" spans="1:25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9" t="str">
        <f>VLOOKUP(Таблица1[[#This Row],[Region]],Таблица5[],2,FALSE)</f>
        <v>Chuck Magee</v>
      </c>
      <c r="W9027" s="19" t="str">
        <f>IFERROR(VLOOKUP(Таблица1[[#This Row],[Order ID]],Таблица4[],2,FALSE),"")</f>
        <v/>
      </c>
      <c r="X9027" s="19">
        <f>NOT(IFERROR(VLOOKUP(Таблица1[[#This Row],[Order ID]],Таблица4[],2,FALSE),0))*1</f>
        <v>1</v>
      </c>
      <c r="Y9027" s="19">
        <f>IF(SUMPRODUCT(($F$2:$F9027=F9027)*1)&gt;1,0,1)</f>
        <v>0</v>
      </c>
    </row>
    <row r="9028" spans="1:25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9" t="str">
        <f>VLOOKUP(Таблица1[[#This Row],[Region]],Таблица5[],2,FALSE)</f>
        <v>Chuck Magee</v>
      </c>
      <c r="W9028" s="19" t="str">
        <f>IFERROR(VLOOKUP(Таблица1[[#This Row],[Order ID]],Таблица4[],2,FALSE),"")</f>
        <v/>
      </c>
      <c r="X9028" s="19">
        <f>NOT(IFERROR(VLOOKUP(Таблица1[[#This Row],[Order ID]],Таблица4[],2,FALSE),0))*1</f>
        <v>1</v>
      </c>
      <c r="Y9028" s="19">
        <f>IF(SUMPRODUCT(($F$2:$F9028=F9028)*1)&gt;1,0,1)</f>
        <v>0</v>
      </c>
    </row>
    <row r="9029" spans="1:25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9" t="str">
        <f>VLOOKUP(Таблица1[[#This Row],[Region]],Таблица5[],2,FALSE)</f>
        <v>Chuck Magee</v>
      </c>
      <c r="W9029" s="19" t="str">
        <f>IFERROR(VLOOKUP(Таблица1[[#This Row],[Order ID]],Таблица4[],2,FALSE),"")</f>
        <v/>
      </c>
      <c r="X9029" s="19">
        <f>NOT(IFERROR(VLOOKUP(Таблица1[[#This Row],[Order ID]],Таблица4[],2,FALSE),0))*1</f>
        <v>1</v>
      </c>
      <c r="Y9029" s="19">
        <f>IF(SUMPRODUCT(($F$2:$F9029=F9029)*1)&gt;1,0,1)</f>
        <v>0</v>
      </c>
    </row>
    <row r="9030" spans="1:25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9" t="str">
        <f>VLOOKUP(Таблица1[[#This Row],[Region]],Таблица5[],2,FALSE)</f>
        <v>Chuck Magee</v>
      </c>
      <c r="W9030" s="19" t="str">
        <f>IFERROR(VLOOKUP(Таблица1[[#This Row],[Order ID]],Таблица4[],2,FALSE),"")</f>
        <v/>
      </c>
      <c r="X9030" s="19">
        <f>NOT(IFERROR(VLOOKUP(Таблица1[[#This Row],[Order ID]],Таблица4[],2,FALSE),0))*1</f>
        <v>1</v>
      </c>
      <c r="Y9030" s="19">
        <f>IF(SUMPRODUCT(($F$2:$F9030=F9030)*1)&gt;1,0,1)</f>
        <v>0</v>
      </c>
    </row>
    <row r="9031" spans="1:25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9" t="str">
        <f>VLOOKUP(Таблица1[[#This Row],[Region]],Таблица5[],2,FALSE)</f>
        <v>Chuck Magee</v>
      </c>
      <c r="W9031" s="19" t="str">
        <f>IFERROR(VLOOKUP(Таблица1[[#This Row],[Order ID]],Таблица4[],2,FALSE),"")</f>
        <v/>
      </c>
      <c r="X9031" s="19">
        <f>NOT(IFERROR(VLOOKUP(Таблица1[[#This Row],[Order ID]],Таблица4[],2,FALSE),0))*1</f>
        <v>1</v>
      </c>
      <c r="Y9031" s="19">
        <f>IF(SUMPRODUCT(($F$2:$F9031=F9031)*1)&gt;1,0,1)</f>
        <v>0</v>
      </c>
    </row>
    <row r="9032" spans="1:25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9" t="str">
        <f>VLOOKUP(Таблица1[[#This Row],[Region]],Таблица5[],2,FALSE)</f>
        <v>Anna Andreadi</v>
      </c>
      <c r="W9032" s="19" t="str">
        <f>IFERROR(VLOOKUP(Таблица1[[#This Row],[Order ID]],Таблица4[],2,FALSE),"")</f>
        <v/>
      </c>
      <c r="X9032" s="19">
        <f>NOT(IFERROR(VLOOKUP(Таблица1[[#This Row],[Order ID]],Таблица4[],2,FALSE),0))*1</f>
        <v>1</v>
      </c>
      <c r="Y9032" s="19">
        <f>IF(SUMPRODUCT(($F$2:$F9032=F9032)*1)&gt;1,0,1)</f>
        <v>0</v>
      </c>
    </row>
    <row r="9033" spans="1:25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9" t="str">
        <f>VLOOKUP(Таблица1[[#This Row],[Region]],Таблица5[],2,FALSE)</f>
        <v>Anna Andreadi</v>
      </c>
      <c r="W9033" s="19" t="str">
        <f>IFERROR(VLOOKUP(Таблица1[[#This Row],[Order ID]],Таблица4[],2,FALSE),"")</f>
        <v/>
      </c>
      <c r="X9033" s="19">
        <f>NOT(IFERROR(VLOOKUP(Таблица1[[#This Row],[Order ID]],Таблица4[],2,FALSE),0))*1</f>
        <v>1</v>
      </c>
      <c r="Y9033" s="19">
        <f>IF(SUMPRODUCT(($F$2:$F9033=F9033)*1)&gt;1,0,1)</f>
        <v>0</v>
      </c>
    </row>
    <row r="9034" spans="1:25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9" t="str">
        <f>VLOOKUP(Таблица1[[#This Row],[Region]],Таблица5[],2,FALSE)</f>
        <v>Kelly Williams</v>
      </c>
      <c r="W9034" s="19" t="str">
        <f>IFERROR(VLOOKUP(Таблица1[[#This Row],[Order ID]],Таблица4[],2,FALSE),"")</f>
        <v/>
      </c>
      <c r="X9034" s="19">
        <f>NOT(IFERROR(VLOOKUP(Таблица1[[#This Row],[Order ID]],Таблица4[],2,FALSE),0))*1</f>
        <v>1</v>
      </c>
      <c r="Y9034" s="19">
        <f>IF(SUMPRODUCT(($F$2:$F9034=F9034)*1)&gt;1,0,1)</f>
        <v>0</v>
      </c>
    </row>
    <row r="9035" spans="1:25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9" t="str">
        <f>VLOOKUP(Таблица1[[#This Row],[Region]],Таблица5[],2,FALSE)</f>
        <v>Cassandra Brandow</v>
      </c>
      <c r="W9035" s="19" t="str">
        <f>IFERROR(VLOOKUP(Таблица1[[#This Row],[Order ID]],Таблица4[],2,FALSE),"")</f>
        <v/>
      </c>
      <c r="X9035" s="19">
        <f>NOT(IFERROR(VLOOKUP(Таблица1[[#This Row],[Order ID]],Таблица4[],2,FALSE),0))*1</f>
        <v>1</v>
      </c>
      <c r="Y9035" s="19">
        <f>IF(SUMPRODUCT(($F$2:$F9035=F9035)*1)&gt;1,0,1)</f>
        <v>0</v>
      </c>
    </row>
    <row r="9036" spans="1:25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9" t="str">
        <f>VLOOKUP(Таблица1[[#This Row],[Region]],Таблица5[],2,FALSE)</f>
        <v>Kelly Williams</v>
      </c>
      <c r="W9036" s="19">
        <f>IFERROR(VLOOKUP(Таблица1[[#This Row],[Order ID]],Таблица4[],2,FALSE),"")</f>
        <v>1</v>
      </c>
      <c r="X9036" s="19">
        <f>NOT(IFERROR(VLOOKUP(Таблица1[[#This Row],[Order ID]],Таблица4[],2,FALSE),0))*1</f>
        <v>0</v>
      </c>
      <c r="Y9036" s="19">
        <f>IF(SUMPRODUCT(($F$2:$F9036=F9036)*1)&gt;1,0,1)</f>
        <v>0</v>
      </c>
    </row>
    <row r="9037" spans="1:25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9" t="str">
        <f>VLOOKUP(Таблица1[[#This Row],[Region]],Таблица5[],2,FALSE)</f>
        <v>Kelly Williams</v>
      </c>
      <c r="W9037" s="19">
        <f>IFERROR(VLOOKUP(Таблица1[[#This Row],[Order ID]],Таблица4[],2,FALSE),"")</f>
        <v>1</v>
      </c>
      <c r="X9037" s="19">
        <f>NOT(IFERROR(VLOOKUP(Таблица1[[#This Row],[Order ID]],Таблица4[],2,FALSE),0))*1</f>
        <v>0</v>
      </c>
      <c r="Y9037" s="19">
        <f>IF(SUMPRODUCT(($F$2:$F9037=F9037)*1)&gt;1,0,1)</f>
        <v>0</v>
      </c>
    </row>
    <row r="9038" spans="1:25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9" t="str">
        <f>VLOOKUP(Таблица1[[#This Row],[Region]],Таблица5[],2,FALSE)</f>
        <v>Chuck Magee</v>
      </c>
      <c r="W9038" s="19" t="str">
        <f>IFERROR(VLOOKUP(Таблица1[[#This Row],[Order ID]],Таблица4[],2,FALSE),"")</f>
        <v/>
      </c>
      <c r="X9038" s="19">
        <f>NOT(IFERROR(VLOOKUP(Таблица1[[#This Row],[Order ID]],Таблица4[],2,FALSE),0))*1</f>
        <v>1</v>
      </c>
      <c r="Y9038" s="19">
        <f>IF(SUMPRODUCT(($F$2:$F9038=F9038)*1)&gt;1,0,1)</f>
        <v>0</v>
      </c>
    </row>
    <row r="9039" spans="1:25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9" t="str">
        <f>VLOOKUP(Таблица1[[#This Row],[Region]],Таблица5[],2,FALSE)</f>
        <v>Chuck Magee</v>
      </c>
      <c r="W9039" s="19" t="str">
        <f>IFERROR(VLOOKUP(Таблица1[[#This Row],[Order ID]],Таблица4[],2,FALSE),"")</f>
        <v/>
      </c>
      <c r="X9039" s="19">
        <f>NOT(IFERROR(VLOOKUP(Таблица1[[#This Row],[Order ID]],Таблица4[],2,FALSE),0))*1</f>
        <v>1</v>
      </c>
      <c r="Y9039" s="19">
        <f>IF(SUMPRODUCT(($F$2:$F9039=F9039)*1)&gt;1,0,1)</f>
        <v>0</v>
      </c>
    </row>
    <row r="9040" spans="1:25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9" t="str">
        <f>VLOOKUP(Таблица1[[#This Row],[Region]],Таблица5[],2,FALSE)</f>
        <v>Kelly Williams</v>
      </c>
      <c r="W9040" s="19" t="str">
        <f>IFERROR(VLOOKUP(Таблица1[[#This Row],[Order ID]],Таблица4[],2,FALSE),"")</f>
        <v/>
      </c>
      <c r="X9040" s="19">
        <f>NOT(IFERROR(VLOOKUP(Таблица1[[#This Row],[Order ID]],Таблица4[],2,FALSE),0))*1</f>
        <v>1</v>
      </c>
      <c r="Y9040" s="19">
        <f>IF(SUMPRODUCT(($F$2:$F9040=F9040)*1)&gt;1,0,1)</f>
        <v>0</v>
      </c>
    </row>
    <row r="9041" spans="1:25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9" t="str">
        <f>VLOOKUP(Таблица1[[#This Row],[Region]],Таблица5[],2,FALSE)</f>
        <v>Kelly Williams</v>
      </c>
      <c r="W9041" s="19" t="str">
        <f>IFERROR(VLOOKUP(Таблица1[[#This Row],[Order ID]],Таблица4[],2,FALSE),"")</f>
        <v/>
      </c>
      <c r="X9041" s="19">
        <f>NOT(IFERROR(VLOOKUP(Таблица1[[#This Row],[Order ID]],Таблица4[],2,FALSE),0))*1</f>
        <v>1</v>
      </c>
      <c r="Y9041" s="19">
        <f>IF(SUMPRODUCT(($F$2:$F9041=F9041)*1)&gt;1,0,1)</f>
        <v>0</v>
      </c>
    </row>
    <row r="9042" spans="1:25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9" t="str">
        <f>VLOOKUP(Таблица1[[#This Row],[Region]],Таблица5[],2,FALSE)</f>
        <v>Anna Andreadi</v>
      </c>
      <c r="W9042" s="19" t="str">
        <f>IFERROR(VLOOKUP(Таблица1[[#This Row],[Order ID]],Таблица4[],2,FALSE),"")</f>
        <v/>
      </c>
      <c r="X9042" s="19">
        <f>NOT(IFERROR(VLOOKUP(Таблица1[[#This Row],[Order ID]],Таблица4[],2,FALSE),0))*1</f>
        <v>1</v>
      </c>
      <c r="Y9042" s="19">
        <f>IF(SUMPRODUCT(($F$2:$F9042=F9042)*1)&gt;1,0,1)</f>
        <v>0</v>
      </c>
    </row>
    <row r="9043" spans="1:25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9" t="str">
        <f>VLOOKUP(Таблица1[[#This Row],[Region]],Таблица5[],2,FALSE)</f>
        <v>Cassandra Brandow</v>
      </c>
      <c r="W9043" s="19" t="str">
        <f>IFERROR(VLOOKUP(Таблица1[[#This Row],[Order ID]],Таблица4[],2,FALSE),"")</f>
        <v/>
      </c>
      <c r="X9043" s="19">
        <f>NOT(IFERROR(VLOOKUP(Таблица1[[#This Row],[Order ID]],Таблица4[],2,FALSE),0))*1</f>
        <v>1</v>
      </c>
      <c r="Y9043" s="19">
        <f>IF(SUMPRODUCT(($F$2:$F9043=F9043)*1)&gt;1,0,1)</f>
        <v>0</v>
      </c>
    </row>
    <row r="9044" spans="1:25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9" t="str">
        <f>VLOOKUP(Таблица1[[#This Row],[Region]],Таблица5[],2,FALSE)</f>
        <v>Anna Andreadi</v>
      </c>
      <c r="W9044" s="19" t="str">
        <f>IFERROR(VLOOKUP(Таблица1[[#This Row],[Order ID]],Таблица4[],2,FALSE),"")</f>
        <v/>
      </c>
      <c r="X9044" s="19">
        <f>NOT(IFERROR(VLOOKUP(Таблица1[[#This Row],[Order ID]],Таблица4[],2,FALSE),0))*1</f>
        <v>1</v>
      </c>
      <c r="Y9044" s="19">
        <f>IF(SUMPRODUCT(($F$2:$F9044=F9044)*1)&gt;1,0,1)</f>
        <v>0</v>
      </c>
    </row>
    <row r="9045" spans="1:25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9" t="str">
        <f>VLOOKUP(Таблица1[[#This Row],[Region]],Таблица5[],2,FALSE)</f>
        <v>Anna Andreadi</v>
      </c>
      <c r="W9045" s="19" t="str">
        <f>IFERROR(VLOOKUP(Таблица1[[#This Row],[Order ID]],Таблица4[],2,FALSE),"")</f>
        <v/>
      </c>
      <c r="X9045" s="19">
        <f>NOT(IFERROR(VLOOKUP(Таблица1[[#This Row],[Order ID]],Таблица4[],2,FALSE),0))*1</f>
        <v>1</v>
      </c>
      <c r="Y9045" s="19">
        <f>IF(SUMPRODUCT(($F$2:$F9045=F9045)*1)&gt;1,0,1)</f>
        <v>0</v>
      </c>
    </row>
    <row r="9046" spans="1:25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9" t="str">
        <f>VLOOKUP(Таблица1[[#This Row],[Region]],Таблица5[],2,FALSE)</f>
        <v>Anna Andreadi</v>
      </c>
      <c r="W9046" s="19" t="str">
        <f>IFERROR(VLOOKUP(Таблица1[[#This Row],[Order ID]],Таблица4[],2,FALSE),"")</f>
        <v/>
      </c>
      <c r="X9046" s="19">
        <f>NOT(IFERROR(VLOOKUP(Таблица1[[#This Row],[Order ID]],Таблица4[],2,FALSE),0))*1</f>
        <v>1</v>
      </c>
      <c r="Y9046" s="19">
        <f>IF(SUMPRODUCT(($F$2:$F9046=F9046)*1)&gt;1,0,1)</f>
        <v>0</v>
      </c>
    </row>
    <row r="9047" spans="1:25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9" t="str">
        <f>VLOOKUP(Таблица1[[#This Row],[Region]],Таблица5[],2,FALSE)</f>
        <v>Anna Andreadi</v>
      </c>
      <c r="W9047" s="19" t="str">
        <f>IFERROR(VLOOKUP(Таблица1[[#This Row],[Order ID]],Таблица4[],2,FALSE),"")</f>
        <v/>
      </c>
      <c r="X9047" s="19">
        <f>NOT(IFERROR(VLOOKUP(Таблица1[[#This Row],[Order ID]],Таблица4[],2,FALSE),0))*1</f>
        <v>1</v>
      </c>
      <c r="Y9047" s="19">
        <f>IF(SUMPRODUCT(($F$2:$F9047=F9047)*1)&gt;1,0,1)</f>
        <v>0</v>
      </c>
    </row>
    <row r="9048" spans="1:25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9" t="str">
        <f>VLOOKUP(Таблица1[[#This Row],[Region]],Таблица5[],2,FALSE)</f>
        <v>Anna Andreadi</v>
      </c>
      <c r="W9048" s="19" t="str">
        <f>IFERROR(VLOOKUP(Таблица1[[#This Row],[Order ID]],Таблица4[],2,FALSE),"")</f>
        <v/>
      </c>
      <c r="X9048" s="19">
        <f>NOT(IFERROR(VLOOKUP(Таблица1[[#This Row],[Order ID]],Таблица4[],2,FALSE),0))*1</f>
        <v>1</v>
      </c>
      <c r="Y9048" s="19">
        <f>IF(SUMPRODUCT(($F$2:$F9048=F9048)*1)&gt;1,0,1)</f>
        <v>0</v>
      </c>
    </row>
    <row r="9049" spans="1:25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9" t="str">
        <f>VLOOKUP(Таблица1[[#This Row],[Region]],Таблица5[],2,FALSE)</f>
        <v>Anna Andreadi</v>
      </c>
      <c r="W9049" s="19" t="str">
        <f>IFERROR(VLOOKUP(Таблица1[[#This Row],[Order ID]],Таблица4[],2,FALSE),"")</f>
        <v/>
      </c>
      <c r="X9049" s="19">
        <f>NOT(IFERROR(VLOOKUP(Таблица1[[#This Row],[Order ID]],Таблица4[],2,FALSE),0))*1</f>
        <v>1</v>
      </c>
      <c r="Y9049" s="19">
        <f>IF(SUMPRODUCT(($F$2:$F9049=F9049)*1)&gt;1,0,1)</f>
        <v>0</v>
      </c>
    </row>
    <row r="9050" spans="1:25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9" t="str">
        <f>VLOOKUP(Таблица1[[#This Row],[Region]],Таблица5[],2,FALSE)</f>
        <v>Anna Andreadi</v>
      </c>
      <c r="W9050" s="19" t="str">
        <f>IFERROR(VLOOKUP(Таблица1[[#This Row],[Order ID]],Таблица4[],2,FALSE),"")</f>
        <v/>
      </c>
      <c r="X9050" s="19">
        <f>NOT(IFERROR(VLOOKUP(Таблица1[[#This Row],[Order ID]],Таблица4[],2,FALSE),0))*1</f>
        <v>1</v>
      </c>
      <c r="Y9050" s="19">
        <f>IF(SUMPRODUCT(($F$2:$F9050=F9050)*1)&gt;1,0,1)</f>
        <v>0</v>
      </c>
    </row>
    <row r="9051" spans="1:25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9" t="str">
        <f>VLOOKUP(Таблица1[[#This Row],[Region]],Таблица5[],2,FALSE)</f>
        <v>Chuck Magee</v>
      </c>
      <c r="W9051" s="19" t="str">
        <f>IFERROR(VLOOKUP(Таблица1[[#This Row],[Order ID]],Таблица4[],2,FALSE),"")</f>
        <v/>
      </c>
      <c r="X9051" s="19">
        <f>NOT(IFERROR(VLOOKUP(Таблица1[[#This Row],[Order ID]],Таблица4[],2,FALSE),0))*1</f>
        <v>1</v>
      </c>
      <c r="Y9051" s="19">
        <f>IF(SUMPRODUCT(($F$2:$F9051=F9051)*1)&gt;1,0,1)</f>
        <v>0</v>
      </c>
    </row>
    <row r="9052" spans="1:25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9" t="str">
        <f>VLOOKUP(Таблица1[[#This Row],[Region]],Таблица5[],2,FALSE)</f>
        <v>Anna Andreadi</v>
      </c>
      <c r="W9052" s="19" t="str">
        <f>IFERROR(VLOOKUP(Таблица1[[#This Row],[Order ID]],Таблица4[],2,FALSE),"")</f>
        <v/>
      </c>
      <c r="X9052" s="19">
        <f>NOT(IFERROR(VLOOKUP(Таблица1[[#This Row],[Order ID]],Таблица4[],2,FALSE),0))*1</f>
        <v>1</v>
      </c>
      <c r="Y9052" s="19">
        <f>IF(SUMPRODUCT(($F$2:$F9052=F9052)*1)&gt;1,0,1)</f>
        <v>0</v>
      </c>
    </row>
    <row r="9053" spans="1:25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9" t="str">
        <f>VLOOKUP(Таблица1[[#This Row],[Region]],Таблица5[],2,FALSE)</f>
        <v>Anna Andreadi</v>
      </c>
      <c r="W9053" s="19" t="str">
        <f>IFERROR(VLOOKUP(Таблица1[[#This Row],[Order ID]],Таблица4[],2,FALSE),"")</f>
        <v/>
      </c>
      <c r="X9053" s="19">
        <f>NOT(IFERROR(VLOOKUP(Таблица1[[#This Row],[Order ID]],Таблица4[],2,FALSE),0))*1</f>
        <v>1</v>
      </c>
      <c r="Y9053" s="19">
        <f>IF(SUMPRODUCT(($F$2:$F9053=F9053)*1)&gt;1,0,1)</f>
        <v>0</v>
      </c>
    </row>
    <row r="9054" spans="1:25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9" t="str">
        <f>VLOOKUP(Таблица1[[#This Row],[Region]],Таблица5[],2,FALSE)</f>
        <v>Anna Andreadi</v>
      </c>
      <c r="W9054" s="19" t="str">
        <f>IFERROR(VLOOKUP(Таблица1[[#This Row],[Order ID]],Таблица4[],2,FALSE),"")</f>
        <v/>
      </c>
      <c r="X9054" s="19">
        <f>NOT(IFERROR(VLOOKUP(Таблица1[[#This Row],[Order ID]],Таблица4[],2,FALSE),0))*1</f>
        <v>1</v>
      </c>
      <c r="Y9054" s="19">
        <f>IF(SUMPRODUCT(($F$2:$F9054=F9054)*1)&gt;1,0,1)</f>
        <v>0</v>
      </c>
    </row>
    <row r="9055" spans="1:25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9" t="str">
        <f>VLOOKUP(Таблица1[[#This Row],[Region]],Таблица5[],2,FALSE)</f>
        <v>Anna Andreadi</v>
      </c>
      <c r="W9055" s="19" t="str">
        <f>IFERROR(VLOOKUP(Таблица1[[#This Row],[Order ID]],Таблица4[],2,FALSE),"")</f>
        <v/>
      </c>
      <c r="X9055" s="19">
        <f>NOT(IFERROR(VLOOKUP(Таблица1[[#This Row],[Order ID]],Таблица4[],2,FALSE),0))*1</f>
        <v>1</v>
      </c>
      <c r="Y9055" s="19">
        <f>IF(SUMPRODUCT(($F$2:$F9055=F9055)*1)&gt;1,0,1)</f>
        <v>0</v>
      </c>
    </row>
    <row r="9056" spans="1:25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9" t="str">
        <f>VLOOKUP(Таблица1[[#This Row],[Region]],Таблица5[],2,FALSE)</f>
        <v>Anna Andreadi</v>
      </c>
      <c r="W9056" s="19" t="str">
        <f>IFERROR(VLOOKUP(Таблица1[[#This Row],[Order ID]],Таблица4[],2,FALSE),"")</f>
        <v/>
      </c>
      <c r="X9056" s="19">
        <f>NOT(IFERROR(VLOOKUP(Таблица1[[#This Row],[Order ID]],Таблица4[],2,FALSE),0))*1</f>
        <v>1</v>
      </c>
      <c r="Y9056" s="19">
        <f>IF(SUMPRODUCT(($F$2:$F9056=F9056)*1)&gt;1,0,1)</f>
        <v>0</v>
      </c>
    </row>
    <row r="9057" spans="1:25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9" t="str">
        <f>VLOOKUP(Таблица1[[#This Row],[Region]],Таблица5[],2,FALSE)</f>
        <v>Anna Andreadi</v>
      </c>
      <c r="W9057" s="19" t="str">
        <f>IFERROR(VLOOKUP(Таблица1[[#This Row],[Order ID]],Таблица4[],2,FALSE),"")</f>
        <v/>
      </c>
      <c r="X9057" s="19">
        <f>NOT(IFERROR(VLOOKUP(Таблица1[[#This Row],[Order ID]],Таблица4[],2,FALSE),0))*1</f>
        <v>1</v>
      </c>
      <c r="Y9057" s="19">
        <f>IF(SUMPRODUCT(($F$2:$F9057=F9057)*1)&gt;1,0,1)</f>
        <v>0</v>
      </c>
    </row>
    <row r="9058" spans="1:25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9" t="str">
        <f>VLOOKUP(Таблица1[[#This Row],[Region]],Таблица5[],2,FALSE)</f>
        <v>Chuck Magee</v>
      </c>
      <c r="W9058" s="19" t="str">
        <f>IFERROR(VLOOKUP(Таблица1[[#This Row],[Order ID]],Таблица4[],2,FALSE),"")</f>
        <v/>
      </c>
      <c r="X9058" s="19">
        <f>NOT(IFERROR(VLOOKUP(Таблица1[[#This Row],[Order ID]],Таблица4[],2,FALSE),0))*1</f>
        <v>1</v>
      </c>
      <c r="Y9058" s="19">
        <f>IF(SUMPRODUCT(($F$2:$F9058=F9058)*1)&gt;1,0,1)</f>
        <v>0</v>
      </c>
    </row>
    <row r="9059" spans="1:25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9" t="str">
        <f>VLOOKUP(Таблица1[[#This Row],[Region]],Таблица5[],2,FALSE)</f>
        <v>Anna Andreadi</v>
      </c>
      <c r="W9059" s="19" t="str">
        <f>IFERROR(VLOOKUP(Таблица1[[#This Row],[Order ID]],Таблица4[],2,FALSE),"")</f>
        <v/>
      </c>
      <c r="X9059" s="19">
        <f>NOT(IFERROR(VLOOKUP(Таблица1[[#This Row],[Order ID]],Таблица4[],2,FALSE),0))*1</f>
        <v>1</v>
      </c>
      <c r="Y9059" s="19">
        <f>IF(SUMPRODUCT(($F$2:$F9059=F9059)*1)&gt;1,0,1)</f>
        <v>0</v>
      </c>
    </row>
    <row r="9060" spans="1:25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9" t="str">
        <f>VLOOKUP(Таблица1[[#This Row],[Region]],Таблица5[],2,FALSE)</f>
        <v>Anna Andreadi</v>
      </c>
      <c r="W9060" s="19" t="str">
        <f>IFERROR(VLOOKUP(Таблица1[[#This Row],[Order ID]],Таблица4[],2,FALSE),"")</f>
        <v/>
      </c>
      <c r="X9060" s="19">
        <f>NOT(IFERROR(VLOOKUP(Таблица1[[#This Row],[Order ID]],Таблица4[],2,FALSE),0))*1</f>
        <v>1</v>
      </c>
      <c r="Y9060" s="19">
        <f>IF(SUMPRODUCT(($F$2:$F9060=F9060)*1)&gt;1,0,1)</f>
        <v>0</v>
      </c>
    </row>
    <row r="9061" spans="1:25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9" t="str">
        <f>VLOOKUP(Таблица1[[#This Row],[Region]],Таблица5[],2,FALSE)</f>
        <v>Anna Andreadi</v>
      </c>
      <c r="W9061" s="19" t="str">
        <f>IFERROR(VLOOKUP(Таблица1[[#This Row],[Order ID]],Таблица4[],2,FALSE),"")</f>
        <v/>
      </c>
      <c r="X9061" s="19">
        <f>NOT(IFERROR(VLOOKUP(Таблица1[[#This Row],[Order ID]],Таблица4[],2,FALSE),0))*1</f>
        <v>1</v>
      </c>
      <c r="Y9061" s="19">
        <f>IF(SUMPRODUCT(($F$2:$F9061=F9061)*1)&gt;1,0,1)</f>
        <v>0</v>
      </c>
    </row>
    <row r="9062" spans="1:25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9" t="str">
        <f>VLOOKUP(Таблица1[[#This Row],[Region]],Таблица5[],2,FALSE)</f>
        <v>Anna Andreadi</v>
      </c>
      <c r="W9062" s="19" t="str">
        <f>IFERROR(VLOOKUP(Таблица1[[#This Row],[Order ID]],Таблица4[],2,FALSE),"")</f>
        <v/>
      </c>
      <c r="X9062" s="19">
        <f>NOT(IFERROR(VLOOKUP(Таблица1[[#This Row],[Order ID]],Таблица4[],2,FALSE),0))*1</f>
        <v>1</v>
      </c>
      <c r="Y9062" s="19">
        <f>IF(SUMPRODUCT(($F$2:$F9062=F9062)*1)&gt;1,0,1)</f>
        <v>0</v>
      </c>
    </row>
    <row r="9063" spans="1:25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9" t="str">
        <f>VLOOKUP(Таблица1[[#This Row],[Region]],Таблица5[],2,FALSE)</f>
        <v>Anna Andreadi</v>
      </c>
      <c r="W9063" s="19" t="str">
        <f>IFERROR(VLOOKUP(Таблица1[[#This Row],[Order ID]],Таблица4[],2,FALSE),"")</f>
        <v/>
      </c>
      <c r="X9063" s="19">
        <f>NOT(IFERROR(VLOOKUP(Таблица1[[#This Row],[Order ID]],Таблица4[],2,FALSE),0))*1</f>
        <v>1</v>
      </c>
      <c r="Y9063" s="19">
        <f>IF(SUMPRODUCT(($F$2:$F9063=F9063)*1)&gt;1,0,1)</f>
        <v>0</v>
      </c>
    </row>
    <row r="9064" spans="1:25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9" t="str">
        <f>VLOOKUP(Таблица1[[#This Row],[Region]],Таблица5[],2,FALSE)</f>
        <v>Chuck Magee</v>
      </c>
      <c r="W9064" s="19" t="str">
        <f>IFERROR(VLOOKUP(Таблица1[[#This Row],[Order ID]],Таблица4[],2,FALSE),"")</f>
        <v/>
      </c>
      <c r="X9064" s="19">
        <f>NOT(IFERROR(VLOOKUP(Таблица1[[#This Row],[Order ID]],Таблица4[],2,FALSE),0))*1</f>
        <v>1</v>
      </c>
      <c r="Y9064" s="19">
        <f>IF(SUMPRODUCT(($F$2:$F9064=F9064)*1)&gt;1,0,1)</f>
        <v>0</v>
      </c>
    </row>
    <row r="9065" spans="1:25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9" t="str">
        <f>VLOOKUP(Таблица1[[#This Row],[Region]],Таблица5[],2,FALSE)</f>
        <v>Kelly Williams</v>
      </c>
      <c r="W9065" s="19" t="str">
        <f>IFERROR(VLOOKUP(Таблица1[[#This Row],[Order ID]],Таблица4[],2,FALSE),"")</f>
        <v/>
      </c>
      <c r="X9065" s="19">
        <f>NOT(IFERROR(VLOOKUP(Таблица1[[#This Row],[Order ID]],Таблица4[],2,FALSE),0))*1</f>
        <v>1</v>
      </c>
      <c r="Y9065" s="19">
        <f>IF(SUMPRODUCT(($F$2:$F9065=F9065)*1)&gt;1,0,1)</f>
        <v>0</v>
      </c>
    </row>
    <row r="9066" spans="1:25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9" t="str">
        <f>VLOOKUP(Таблица1[[#This Row],[Region]],Таблица5[],2,FALSE)</f>
        <v>Kelly Williams</v>
      </c>
      <c r="W9066" s="19" t="str">
        <f>IFERROR(VLOOKUP(Таблица1[[#This Row],[Order ID]],Таблица4[],2,FALSE),"")</f>
        <v/>
      </c>
      <c r="X9066" s="19">
        <f>NOT(IFERROR(VLOOKUP(Таблица1[[#This Row],[Order ID]],Таблица4[],2,FALSE),0))*1</f>
        <v>1</v>
      </c>
      <c r="Y9066" s="19">
        <f>IF(SUMPRODUCT(($F$2:$F9066=F9066)*1)&gt;1,0,1)</f>
        <v>0</v>
      </c>
    </row>
    <row r="9067" spans="1:25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9" t="str">
        <f>VLOOKUP(Таблица1[[#This Row],[Region]],Таблица5[],2,FALSE)</f>
        <v>Kelly Williams</v>
      </c>
      <c r="W9067" s="19" t="str">
        <f>IFERROR(VLOOKUP(Таблица1[[#This Row],[Order ID]],Таблица4[],2,FALSE),"")</f>
        <v/>
      </c>
      <c r="X9067" s="19">
        <f>NOT(IFERROR(VLOOKUP(Таблица1[[#This Row],[Order ID]],Таблица4[],2,FALSE),0))*1</f>
        <v>1</v>
      </c>
      <c r="Y9067" s="19">
        <f>IF(SUMPRODUCT(($F$2:$F9067=F9067)*1)&gt;1,0,1)</f>
        <v>0</v>
      </c>
    </row>
    <row r="9068" spans="1:25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9" t="str">
        <f>VLOOKUP(Таблица1[[#This Row],[Region]],Таблица5[],2,FALSE)</f>
        <v>Cassandra Brandow</v>
      </c>
      <c r="W9068" s="19" t="str">
        <f>IFERROR(VLOOKUP(Таблица1[[#This Row],[Order ID]],Таблица4[],2,FALSE),"")</f>
        <v/>
      </c>
      <c r="X9068" s="19">
        <f>NOT(IFERROR(VLOOKUP(Таблица1[[#This Row],[Order ID]],Таблица4[],2,FALSE),0))*1</f>
        <v>1</v>
      </c>
      <c r="Y9068" s="19">
        <f>IF(SUMPRODUCT(($F$2:$F9068=F9068)*1)&gt;1,0,1)</f>
        <v>0</v>
      </c>
    </row>
    <row r="9069" spans="1:25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9" t="str">
        <f>VLOOKUP(Таблица1[[#This Row],[Region]],Таблица5[],2,FALSE)</f>
        <v>Chuck Magee</v>
      </c>
      <c r="W9069" s="19">
        <f>IFERROR(VLOOKUP(Таблица1[[#This Row],[Order ID]],Таблица4[],2,FALSE),"")</f>
        <v>1</v>
      </c>
      <c r="X9069" s="19">
        <f>NOT(IFERROR(VLOOKUP(Таблица1[[#This Row],[Order ID]],Таблица4[],2,FALSE),0))*1</f>
        <v>0</v>
      </c>
      <c r="Y9069" s="19">
        <f>IF(SUMPRODUCT(($F$2:$F9069=F9069)*1)&gt;1,0,1)</f>
        <v>0</v>
      </c>
    </row>
    <row r="9070" spans="1:25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9" t="str">
        <f>VLOOKUP(Таблица1[[#This Row],[Region]],Таблица5[],2,FALSE)</f>
        <v>Anna Andreadi</v>
      </c>
      <c r="W9070" s="19" t="str">
        <f>IFERROR(VLOOKUP(Таблица1[[#This Row],[Order ID]],Таблица4[],2,FALSE),"")</f>
        <v/>
      </c>
      <c r="X9070" s="19">
        <f>NOT(IFERROR(VLOOKUP(Таблица1[[#This Row],[Order ID]],Таблица4[],2,FALSE),0))*1</f>
        <v>1</v>
      </c>
      <c r="Y9070" s="19">
        <f>IF(SUMPRODUCT(($F$2:$F9070=F9070)*1)&gt;1,0,1)</f>
        <v>0</v>
      </c>
    </row>
    <row r="9071" spans="1:25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9" t="str">
        <f>VLOOKUP(Таблица1[[#This Row],[Region]],Таблица5[],2,FALSE)</f>
        <v>Anna Andreadi</v>
      </c>
      <c r="W9071" s="19" t="str">
        <f>IFERROR(VLOOKUP(Таблица1[[#This Row],[Order ID]],Таблица4[],2,FALSE),"")</f>
        <v/>
      </c>
      <c r="X9071" s="19">
        <f>NOT(IFERROR(VLOOKUP(Таблица1[[#This Row],[Order ID]],Таблица4[],2,FALSE),0))*1</f>
        <v>1</v>
      </c>
      <c r="Y9071" s="19">
        <f>IF(SUMPRODUCT(($F$2:$F9071=F9071)*1)&gt;1,0,1)</f>
        <v>0</v>
      </c>
    </row>
    <row r="9072" spans="1:25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9" t="str">
        <f>VLOOKUP(Таблица1[[#This Row],[Region]],Таблица5[],2,FALSE)</f>
        <v>Chuck Magee</v>
      </c>
      <c r="W9072" s="19" t="str">
        <f>IFERROR(VLOOKUP(Таблица1[[#This Row],[Order ID]],Таблица4[],2,FALSE),"")</f>
        <v/>
      </c>
      <c r="X9072" s="19">
        <f>NOT(IFERROR(VLOOKUP(Таблица1[[#This Row],[Order ID]],Таблица4[],2,FALSE),0))*1</f>
        <v>1</v>
      </c>
      <c r="Y9072" s="19">
        <f>IF(SUMPRODUCT(($F$2:$F9072=F9072)*1)&gt;1,0,1)</f>
        <v>0</v>
      </c>
    </row>
    <row r="9073" spans="1:25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9" t="str">
        <f>VLOOKUP(Таблица1[[#This Row],[Region]],Таблица5[],2,FALSE)</f>
        <v>Kelly Williams</v>
      </c>
      <c r="W9073" s="19" t="str">
        <f>IFERROR(VLOOKUP(Таблица1[[#This Row],[Order ID]],Таблица4[],2,FALSE),"")</f>
        <v/>
      </c>
      <c r="X9073" s="19">
        <f>NOT(IFERROR(VLOOKUP(Таблица1[[#This Row],[Order ID]],Таблица4[],2,FALSE),0))*1</f>
        <v>1</v>
      </c>
      <c r="Y9073" s="19">
        <f>IF(SUMPRODUCT(($F$2:$F9073=F9073)*1)&gt;1,0,1)</f>
        <v>0</v>
      </c>
    </row>
    <row r="9074" spans="1:25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9" t="str">
        <f>VLOOKUP(Таблица1[[#This Row],[Region]],Таблица5[],2,FALSE)</f>
        <v>Kelly Williams</v>
      </c>
      <c r="W9074" s="19" t="str">
        <f>IFERROR(VLOOKUP(Таблица1[[#This Row],[Order ID]],Таблица4[],2,FALSE),"")</f>
        <v/>
      </c>
      <c r="X9074" s="19">
        <f>NOT(IFERROR(VLOOKUP(Таблица1[[#This Row],[Order ID]],Таблица4[],2,FALSE),0))*1</f>
        <v>1</v>
      </c>
      <c r="Y9074" s="19">
        <f>IF(SUMPRODUCT(($F$2:$F9074=F9074)*1)&gt;1,0,1)</f>
        <v>0</v>
      </c>
    </row>
    <row r="9075" spans="1:25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9" t="str">
        <f>VLOOKUP(Таблица1[[#This Row],[Region]],Таблица5[],2,FALSE)</f>
        <v>Kelly Williams</v>
      </c>
      <c r="W9075" s="19" t="str">
        <f>IFERROR(VLOOKUP(Таблица1[[#This Row],[Order ID]],Таблица4[],2,FALSE),"")</f>
        <v/>
      </c>
      <c r="X9075" s="19">
        <f>NOT(IFERROR(VLOOKUP(Таблица1[[#This Row],[Order ID]],Таблица4[],2,FALSE),0))*1</f>
        <v>1</v>
      </c>
      <c r="Y9075" s="19">
        <f>IF(SUMPRODUCT(($F$2:$F9075=F9075)*1)&gt;1,0,1)</f>
        <v>0</v>
      </c>
    </row>
    <row r="9076" spans="1:25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9" t="str">
        <f>VLOOKUP(Таблица1[[#This Row],[Region]],Таблица5[],2,FALSE)</f>
        <v>Cassandra Brandow</v>
      </c>
      <c r="W9076" s="19" t="str">
        <f>IFERROR(VLOOKUP(Таблица1[[#This Row],[Order ID]],Таблица4[],2,FALSE),"")</f>
        <v/>
      </c>
      <c r="X9076" s="19">
        <f>NOT(IFERROR(VLOOKUP(Таблица1[[#This Row],[Order ID]],Таблица4[],2,FALSE),0))*1</f>
        <v>1</v>
      </c>
      <c r="Y9076" s="19">
        <f>IF(SUMPRODUCT(($F$2:$F9076=F9076)*1)&gt;1,0,1)</f>
        <v>0</v>
      </c>
    </row>
    <row r="9077" spans="1:25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9" t="str">
        <f>VLOOKUP(Таблица1[[#This Row],[Region]],Таблица5[],2,FALSE)</f>
        <v>Chuck Magee</v>
      </c>
      <c r="W9077" s="19" t="str">
        <f>IFERROR(VLOOKUP(Таблица1[[#This Row],[Order ID]],Таблица4[],2,FALSE),"")</f>
        <v/>
      </c>
      <c r="X9077" s="19">
        <f>NOT(IFERROR(VLOOKUP(Таблица1[[#This Row],[Order ID]],Таблица4[],2,FALSE),0))*1</f>
        <v>1</v>
      </c>
      <c r="Y9077" s="19">
        <f>IF(SUMPRODUCT(($F$2:$F9077=F9077)*1)&gt;1,0,1)</f>
        <v>0</v>
      </c>
    </row>
    <row r="9078" spans="1:25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9" t="str">
        <f>VLOOKUP(Таблица1[[#This Row],[Region]],Таблица5[],2,FALSE)</f>
        <v>Chuck Magee</v>
      </c>
      <c r="W9078" s="19" t="str">
        <f>IFERROR(VLOOKUP(Таблица1[[#This Row],[Order ID]],Таблица4[],2,FALSE),"")</f>
        <v/>
      </c>
      <c r="X9078" s="19">
        <f>NOT(IFERROR(VLOOKUP(Таблица1[[#This Row],[Order ID]],Таблица4[],2,FALSE),0))*1</f>
        <v>1</v>
      </c>
      <c r="Y9078" s="19">
        <f>IF(SUMPRODUCT(($F$2:$F9078=F9078)*1)&gt;1,0,1)</f>
        <v>0</v>
      </c>
    </row>
    <row r="9079" spans="1:25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9" t="str">
        <f>VLOOKUP(Таблица1[[#This Row],[Region]],Таблица5[],2,FALSE)</f>
        <v>Kelly Williams</v>
      </c>
      <c r="W9079" s="19" t="str">
        <f>IFERROR(VLOOKUP(Таблица1[[#This Row],[Order ID]],Таблица4[],2,FALSE),"")</f>
        <v/>
      </c>
      <c r="X9079" s="19">
        <f>NOT(IFERROR(VLOOKUP(Таблица1[[#This Row],[Order ID]],Таблица4[],2,FALSE),0))*1</f>
        <v>1</v>
      </c>
      <c r="Y9079" s="19">
        <f>IF(SUMPRODUCT(($F$2:$F9079=F9079)*1)&gt;1,0,1)</f>
        <v>0</v>
      </c>
    </row>
    <row r="9080" spans="1:25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9" t="str">
        <f>VLOOKUP(Таблица1[[#This Row],[Region]],Таблица5[],2,FALSE)</f>
        <v>Cassandra Brandow</v>
      </c>
      <c r="W9080" s="19" t="str">
        <f>IFERROR(VLOOKUP(Таблица1[[#This Row],[Order ID]],Таблица4[],2,FALSE),"")</f>
        <v/>
      </c>
      <c r="X9080" s="19">
        <f>NOT(IFERROR(VLOOKUP(Таблица1[[#This Row],[Order ID]],Таблица4[],2,FALSE),0))*1</f>
        <v>1</v>
      </c>
      <c r="Y9080" s="19">
        <f>IF(SUMPRODUCT(($F$2:$F9080=F9080)*1)&gt;1,0,1)</f>
        <v>0</v>
      </c>
    </row>
    <row r="9081" spans="1:25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9" t="str">
        <f>VLOOKUP(Таблица1[[#This Row],[Region]],Таблица5[],2,FALSE)</f>
        <v>Cassandra Brandow</v>
      </c>
      <c r="W9081" s="19" t="str">
        <f>IFERROR(VLOOKUP(Таблица1[[#This Row],[Order ID]],Таблица4[],2,FALSE),"")</f>
        <v/>
      </c>
      <c r="X9081" s="19">
        <f>NOT(IFERROR(VLOOKUP(Таблица1[[#This Row],[Order ID]],Таблица4[],2,FALSE),0))*1</f>
        <v>1</v>
      </c>
      <c r="Y9081" s="19">
        <f>IF(SUMPRODUCT(($F$2:$F9081=F9081)*1)&gt;1,0,1)</f>
        <v>0</v>
      </c>
    </row>
    <row r="9082" spans="1:25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9" t="str">
        <f>VLOOKUP(Таблица1[[#This Row],[Region]],Таблица5[],2,FALSE)</f>
        <v>Anna Andreadi</v>
      </c>
      <c r="W9082" s="19">
        <f>IFERROR(VLOOKUP(Таблица1[[#This Row],[Order ID]],Таблица4[],2,FALSE),"")</f>
        <v>1</v>
      </c>
      <c r="X9082" s="19">
        <f>NOT(IFERROR(VLOOKUP(Таблица1[[#This Row],[Order ID]],Таблица4[],2,FALSE),0))*1</f>
        <v>0</v>
      </c>
      <c r="Y9082" s="19">
        <f>IF(SUMPRODUCT(($F$2:$F9082=F9082)*1)&gt;1,0,1)</f>
        <v>0</v>
      </c>
    </row>
    <row r="9083" spans="1:25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9" t="str">
        <f>VLOOKUP(Таблица1[[#This Row],[Region]],Таблица5[],2,FALSE)</f>
        <v>Anna Andreadi</v>
      </c>
      <c r="W9083" s="19">
        <f>IFERROR(VLOOKUP(Таблица1[[#This Row],[Order ID]],Таблица4[],2,FALSE),"")</f>
        <v>1</v>
      </c>
      <c r="X9083" s="19">
        <f>NOT(IFERROR(VLOOKUP(Таблица1[[#This Row],[Order ID]],Таблица4[],2,FALSE),0))*1</f>
        <v>0</v>
      </c>
      <c r="Y9083" s="19">
        <f>IF(SUMPRODUCT(($F$2:$F9083=F9083)*1)&gt;1,0,1)</f>
        <v>0</v>
      </c>
    </row>
    <row r="9084" spans="1:25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9" t="str">
        <f>VLOOKUP(Таблица1[[#This Row],[Region]],Таблица5[],2,FALSE)</f>
        <v>Cassandra Brandow</v>
      </c>
      <c r="W9084" s="19" t="str">
        <f>IFERROR(VLOOKUP(Таблица1[[#This Row],[Order ID]],Таблица4[],2,FALSE),"")</f>
        <v/>
      </c>
      <c r="X9084" s="19">
        <f>NOT(IFERROR(VLOOKUP(Таблица1[[#This Row],[Order ID]],Таблица4[],2,FALSE),0))*1</f>
        <v>1</v>
      </c>
      <c r="Y9084" s="19">
        <f>IF(SUMPRODUCT(($F$2:$F9084=F9084)*1)&gt;1,0,1)</f>
        <v>0</v>
      </c>
    </row>
    <row r="9085" spans="1:25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9" t="str">
        <f>VLOOKUP(Таблица1[[#This Row],[Region]],Таблица5[],2,FALSE)</f>
        <v>Cassandra Brandow</v>
      </c>
      <c r="W9085" s="19" t="str">
        <f>IFERROR(VLOOKUP(Таблица1[[#This Row],[Order ID]],Таблица4[],2,FALSE),"")</f>
        <v/>
      </c>
      <c r="X9085" s="19">
        <f>NOT(IFERROR(VLOOKUP(Таблица1[[#This Row],[Order ID]],Таблица4[],2,FALSE),0))*1</f>
        <v>1</v>
      </c>
      <c r="Y9085" s="19">
        <f>IF(SUMPRODUCT(($F$2:$F9085=F9085)*1)&gt;1,0,1)</f>
        <v>0</v>
      </c>
    </row>
    <row r="9086" spans="1:25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9" t="str">
        <f>VLOOKUP(Таблица1[[#This Row],[Region]],Таблица5[],2,FALSE)</f>
        <v>Cassandra Brandow</v>
      </c>
      <c r="W9086" s="19" t="str">
        <f>IFERROR(VLOOKUP(Таблица1[[#This Row],[Order ID]],Таблица4[],2,FALSE),"")</f>
        <v/>
      </c>
      <c r="X9086" s="19">
        <f>NOT(IFERROR(VLOOKUP(Таблица1[[#This Row],[Order ID]],Таблица4[],2,FALSE),0))*1</f>
        <v>1</v>
      </c>
      <c r="Y9086" s="19">
        <f>IF(SUMPRODUCT(($F$2:$F9086=F9086)*1)&gt;1,0,1)</f>
        <v>0</v>
      </c>
    </row>
    <row r="9087" spans="1:25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9" t="str">
        <f>VLOOKUP(Таблица1[[#This Row],[Region]],Таблица5[],2,FALSE)</f>
        <v>Anna Andreadi</v>
      </c>
      <c r="W9087" s="19" t="str">
        <f>IFERROR(VLOOKUP(Таблица1[[#This Row],[Order ID]],Таблица4[],2,FALSE),"")</f>
        <v/>
      </c>
      <c r="X9087" s="19">
        <f>NOT(IFERROR(VLOOKUP(Таблица1[[#This Row],[Order ID]],Таблица4[],2,FALSE),0))*1</f>
        <v>1</v>
      </c>
      <c r="Y9087" s="19">
        <f>IF(SUMPRODUCT(($F$2:$F9087=F9087)*1)&gt;1,0,1)</f>
        <v>0</v>
      </c>
    </row>
    <row r="9088" spans="1:25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9" t="str">
        <f>VLOOKUP(Таблица1[[#This Row],[Region]],Таблица5[],2,FALSE)</f>
        <v>Kelly Williams</v>
      </c>
      <c r="W9088" s="19" t="str">
        <f>IFERROR(VLOOKUP(Таблица1[[#This Row],[Order ID]],Таблица4[],2,FALSE),"")</f>
        <v/>
      </c>
      <c r="X9088" s="19">
        <f>NOT(IFERROR(VLOOKUP(Таблица1[[#This Row],[Order ID]],Таблица4[],2,FALSE),0))*1</f>
        <v>1</v>
      </c>
      <c r="Y9088" s="19">
        <f>IF(SUMPRODUCT(($F$2:$F9088=F9088)*1)&gt;1,0,1)</f>
        <v>0</v>
      </c>
    </row>
    <row r="9089" spans="1:25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9" t="str">
        <f>VLOOKUP(Таблица1[[#This Row],[Region]],Таблица5[],2,FALSE)</f>
        <v>Kelly Williams</v>
      </c>
      <c r="W9089" s="19" t="str">
        <f>IFERROR(VLOOKUP(Таблица1[[#This Row],[Order ID]],Таблица4[],2,FALSE),"")</f>
        <v/>
      </c>
      <c r="X9089" s="19">
        <f>NOT(IFERROR(VLOOKUP(Таблица1[[#This Row],[Order ID]],Таблица4[],2,FALSE),0))*1</f>
        <v>1</v>
      </c>
      <c r="Y9089" s="19">
        <f>IF(SUMPRODUCT(($F$2:$F9089=F9089)*1)&gt;1,0,1)</f>
        <v>0</v>
      </c>
    </row>
    <row r="9090" spans="1:25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9" t="str">
        <f>VLOOKUP(Таблица1[[#This Row],[Region]],Таблица5[],2,FALSE)</f>
        <v>Cassandra Brandow</v>
      </c>
      <c r="W9090" s="19" t="str">
        <f>IFERROR(VLOOKUP(Таблица1[[#This Row],[Order ID]],Таблица4[],2,FALSE),"")</f>
        <v/>
      </c>
      <c r="X9090" s="19">
        <f>NOT(IFERROR(VLOOKUP(Таблица1[[#This Row],[Order ID]],Таблица4[],2,FALSE),0))*1</f>
        <v>1</v>
      </c>
      <c r="Y9090" s="19">
        <f>IF(SUMPRODUCT(($F$2:$F9090=F9090)*1)&gt;1,0,1)</f>
        <v>0</v>
      </c>
    </row>
    <row r="9091" spans="1:25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9" t="str">
        <f>VLOOKUP(Таблица1[[#This Row],[Region]],Таблица5[],2,FALSE)</f>
        <v>Chuck Magee</v>
      </c>
      <c r="W9091" s="19" t="str">
        <f>IFERROR(VLOOKUP(Таблица1[[#This Row],[Order ID]],Таблица4[],2,FALSE),"")</f>
        <v/>
      </c>
      <c r="X9091" s="19">
        <f>NOT(IFERROR(VLOOKUP(Таблица1[[#This Row],[Order ID]],Таблица4[],2,FALSE),0))*1</f>
        <v>1</v>
      </c>
      <c r="Y9091" s="19">
        <f>IF(SUMPRODUCT(($F$2:$F9091=F9091)*1)&gt;1,0,1)</f>
        <v>0</v>
      </c>
    </row>
    <row r="9092" spans="1:25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9" t="str">
        <f>VLOOKUP(Таблица1[[#This Row],[Region]],Таблица5[],2,FALSE)</f>
        <v>Cassandra Brandow</v>
      </c>
      <c r="W9092" s="19" t="str">
        <f>IFERROR(VLOOKUP(Таблица1[[#This Row],[Order ID]],Таблица4[],2,FALSE),"")</f>
        <v/>
      </c>
      <c r="X9092" s="19">
        <f>NOT(IFERROR(VLOOKUP(Таблица1[[#This Row],[Order ID]],Таблица4[],2,FALSE),0))*1</f>
        <v>1</v>
      </c>
      <c r="Y9092" s="19">
        <f>IF(SUMPRODUCT(($F$2:$F9092=F9092)*1)&gt;1,0,1)</f>
        <v>0</v>
      </c>
    </row>
    <row r="9093" spans="1:25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9" t="str">
        <f>VLOOKUP(Таблица1[[#This Row],[Region]],Таблица5[],2,FALSE)</f>
        <v>Chuck Magee</v>
      </c>
      <c r="W9093" s="19" t="str">
        <f>IFERROR(VLOOKUP(Таблица1[[#This Row],[Order ID]],Таблица4[],2,FALSE),"")</f>
        <v/>
      </c>
      <c r="X9093" s="19">
        <f>NOT(IFERROR(VLOOKUP(Таблица1[[#This Row],[Order ID]],Таблица4[],2,FALSE),0))*1</f>
        <v>1</v>
      </c>
      <c r="Y9093" s="19">
        <f>IF(SUMPRODUCT(($F$2:$F9093=F9093)*1)&gt;1,0,1)</f>
        <v>0</v>
      </c>
    </row>
    <row r="9094" spans="1:25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9" t="str">
        <f>VLOOKUP(Таблица1[[#This Row],[Region]],Таблица5[],2,FALSE)</f>
        <v>Chuck Magee</v>
      </c>
      <c r="W9094" s="19" t="str">
        <f>IFERROR(VLOOKUP(Таблица1[[#This Row],[Order ID]],Таблица4[],2,FALSE),"")</f>
        <v/>
      </c>
      <c r="X9094" s="19">
        <f>NOT(IFERROR(VLOOKUP(Таблица1[[#This Row],[Order ID]],Таблица4[],2,FALSE),0))*1</f>
        <v>1</v>
      </c>
      <c r="Y9094" s="19">
        <f>IF(SUMPRODUCT(($F$2:$F9094=F9094)*1)&gt;1,0,1)</f>
        <v>0</v>
      </c>
    </row>
    <row r="9095" spans="1:25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9" t="str">
        <f>VLOOKUP(Таблица1[[#This Row],[Region]],Таблица5[],2,FALSE)</f>
        <v>Kelly Williams</v>
      </c>
      <c r="W9095" s="19" t="str">
        <f>IFERROR(VLOOKUP(Таблица1[[#This Row],[Order ID]],Таблица4[],2,FALSE),"")</f>
        <v/>
      </c>
      <c r="X9095" s="19">
        <f>NOT(IFERROR(VLOOKUP(Таблица1[[#This Row],[Order ID]],Таблица4[],2,FALSE),0))*1</f>
        <v>1</v>
      </c>
      <c r="Y9095" s="19">
        <f>IF(SUMPRODUCT(($F$2:$F9095=F9095)*1)&gt;1,0,1)</f>
        <v>0</v>
      </c>
    </row>
    <row r="9096" spans="1:25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9" t="str">
        <f>VLOOKUP(Таблица1[[#This Row],[Region]],Таблица5[],2,FALSE)</f>
        <v>Kelly Williams</v>
      </c>
      <c r="W9096" s="19" t="str">
        <f>IFERROR(VLOOKUP(Таблица1[[#This Row],[Order ID]],Таблица4[],2,FALSE),"")</f>
        <v/>
      </c>
      <c r="X9096" s="19">
        <f>NOT(IFERROR(VLOOKUP(Таблица1[[#This Row],[Order ID]],Таблица4[],2,FALSE),0))*1</f>
        <v>1</v>
      </c>
      <c r="Y9096" s="19">
        <f>IF(SUMPRODUCT(($F$2:$F9096=F9096)*1)&gt;1,0,1)</f>
        <v>0</v>
      </c>
    </row>
    <row r="9097" spans="1:25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9" t="str">
        <f>VLOOKUP(Таблица1[[#This Row],[Region]],Таблица5[],2,FALSE)</f>
        <v>Kelly Williams</v>
      </c>
      <c r="W9097" s="19" t="str">
        <f>IFERROR(VLOOKUP(Таблица1[[#This Row],[Order ID]],Таблица4[],2,FALSE),"")</f>
        <v/>
      </c>
      <c r="X9097" s="19">
        <f>NOT(IFERROR(VLOOKUP(Таблица1[[#This Row],[Order ID]],Таблица4[],2,FALSE),0))*1</f>
        <v>1</v>
      </c>
      <c r="Y9097" s="19">
        <f>IF(SUMPRODUCT(($F$2:$F9097=F9097)*1)&gt;1,0,1)</f>
        <v>0</v>
      </c>
    </row>
    <row r="9098" spans="1:25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9" t="str">
        <f>VLOOKUP(Таблица1[[#This Row],[Region]],Таблица5[],2,FALSE)</f>
        <v>Kelly Williams</v>
      </c>
      <c r="W9098" s="19" t="str">
        <f>IFERROR(VLOOKUP(Таблица1[[#This Row],[Order ID]],Таблица4[],2,FALSE),"")</f>
        <v/>
      </c>
      <c r="X9098" s="19">
        <f>NOT(IFERROR(VLOOKUP(Таблица1[[#This Row],[Order ID]],Таблица4[],2,FALSE),0))*1</f>
        <v>1</v>
      </c>
      <c r="Y9098" s="19">
        <f>IF(SUMPRODUCT(($F$2:$F9098=F9098)*1)&gt;1,0,1)</f>
        <v>0</v>
      </c>
    </row>
    <row r="9099" spans="1:25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9" t="str">
        <f>VLOOKUP(Таблица1[[#This Row],[Region]],Таблица5[],2,FALSE)</f>
        <v>Kelly Williams</v>
      </c>
      <c r="W9099" s="19" t="str">
        <f>IFERROR(VLOOKUP(Таблица1[[#This Row],[Order ID]],Таблица4[],2,FALSE),"")</f>
        <v/>
      </c>
      <c r="X9099" s="19">
        <f>NOT(IFERROR(VLOOKUP(Таблица1[[#This Row],[Order ID]],Таблица4[],2,FALSE),0))*1</f>
        <v>1</v>
      </c>
      <c r="Y9099" s="19">
        <f>IF(SUMPRODUCT(($F$2:$F9099=F9099)*1)&gt;1,0,1)</f>
        <v>0</v>
      </c>
    </row>
    <row r="9100" spans="1:25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9" t="str">
        <f>VLOOKUP(Таблица1[[#This Row],[Region]],Таблица5[],2,FALSE)</f>
        <v>Kelly Williams</v>
      </c>
      <c r="W9100" s="19" t="str">
        <f>IFERROR(VLOOKUP(Таблица1[[#This Row],[Order ID]],Таблица4[],2,FALSE),"")</f>
        <v/>
      </c>
      <c r="X9100" s="19">
        <f>NOT(IFERROR(VLOOKUP(Таблица1[[#This Row],[Order ID]],Таблица4[],2,FALSE),0))*1</f>
        <v>1</v>
      </c>
      <c r="Y9100" s="19">
        <f>IF(SUMPRODUCT(($F$2:$F9100=F9100)*1)&gt;1,0,1)</f>
        <v>0</v>
      </c>
    </row>
    <row r="9101" spans="1:25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9" t="str">
        <f>VLOOKUP(Таблица1[[#This Row],[Region]],Таблица5[],2,FALSE)</f>
        <v>Kelly Williams</v>
      </c>
      <c r="W9101" s="19" t="str">
        <f>IFERROR(VLOOKUP(Таблица1[[#This Row],[Order ID]],Таблица4[],2,FALSE),"")</f>
        <v/>
      </c>
      <c r="X9101" s="19">
        <f>NOT(IFERROR(VLOOKUP(Таблица1[[#This Row],[Order ID]],Таблица4[],2,FALSE),0))*1</f>
        <v>1</v>
      </c>
      <c r="Y9101" s="19">
        <f>IF(SUMPRODUCT(($F$2:$F9101=F9101)*1)&gt;1,0,1)</f>
        <v>0</v>
      </c>
    </row>
    <row r="9102" spans="1:25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9" t="str">
        <f>VLOOKUP(Таблица1[[#This Row],[Region]],Таблица5[],2,FALSE)</f>
        <v>Kelly Williams</v>
      </c>
      <c r="W9102" s="19" t="str">
        <f>IFERROR(VLOOKUP(Таблица1[[#This Row],[Order ID]],Таблица4[],2,FALSE),"")</f>
        <v/>
      </c>
      <c r="X9102" s="19">
        <f>NOT(IFERROR(VLOOKUP(Таблица1[[#This Row],[Order ID]],Таблица4[],2,FALSE),0))*1</f>
        <v>1</v>
      </c>
      <c r="Y9102" s="19">
        <f>IF(SUMPRODUCT(($F$2:$F9102=F9102)*1)&gt;1,0,1)</f>
        <v>0</v>
      </c>
    </row>
    <row r="9103" spans="1:25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9" t="str">
        <f>VLOOKUP(Таблица1[[#This Row],[Region]],Таблица5[],2,FALSE)</f>
        <v>Kelly Williams</v>
      </c>
      <c r="W9103" s="19" t="str">
        <f>IFERROR(VLOOKUP(Таблица1[[#This Row],[Order ID]],Таблица4[],2,FALSE),"")</f>
        <v/>
      </c>
      <c r="X9103" s="19">
        <f>NOT(IFERROR(VLOOKUP(Таблица1[[#This Row],[Order ID]],Таблица4[],2,FALSE),0))*1</f>
        <v>1</v>
      </c>
      <c r="Y9103" s="19">
        <f>IF(SUMPRODUCT(($F$2:$F9103=F9103)*1)&gt;1,0,1)</f>
        <v>0</v>
      </c>
    </row>
    <row r="9104" spans="1:25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9" t="str">
        <f>VLOOKUP(Таблица1[[#This Row],[Region]],Таблица5[],2,FALSE)</f>
        <v>Kelly Williams</v>
      </c>
      <c r="W9104" s="19" t="str">
        <f>IFERROR(VLOOKUP(Таблица1[[#This Row],[Order ID]],Таблица4[],2,FALSE),"")</f>
        <v/>
      </c>
      <c r="X9104" s="19">
        <f>NOT(IFERROR(VLOOKUP(Таблица1[[#This Row],[Order ID]],Таблица4[],2,FALSE),0))*1</f>
        <v>1</v>
      </c>
      <c r="Y9104" s="19">
        <f>IF(SUMPRODUCT(($F$2:$F9104=F9104)*1)&gt;1,0,1)</f>
        <v>0</v>
      </c>
    </row>
    <row r="9105" spans="1:25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9" t="str">
        <f>VLOOKUP(Таблица1[[#This Row],[Region]],Таблица5[],2,FALSE)</f>
        <v>Kelly Williams</v>
      </c>
      <c r="W9105" s="19" t="str">
        <f>IFERROR(VLOOKUP(Таблица1[[#This Row],[Order ID]],Таблица4[],2,FALSE),"")</f>
        <v/>
      </c>
      <c r="X9105" s="19">
        <f>NOT(IFERROR(VLOOKUP(Таблица1[[#This Row],[Order ID]],Таблица4[],2,FALSE),0))*1</f>
        <v>1</v>
      </c>
      <c r="Y9105" s="19">
        <f>IF(SUMPRODUCT(($F$2:$F9105=F9105)*1)&gt;1,0,1)</f>
        <v>0</v>
      </c>
    </row>
    <row r="9106" spans="1:25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9" t="str">
        <f>VLOOKUP(Таблица1[[#This Row],[Region]],Таблица5[],2,FALSE)</f>
        <v>Kelly Williams</v>
      </c>
      <c r="W9106" s="19" t="str">
        <f>IFERROR(VLOOKUP(Таблица1[[#This Row],[Order ID]],Таблица4[],2,FALSE),"")</f>
        <v/>
      </c>
      <c r="X9106" s="19">
        <f>NOT(IFERROR(VLOOKUP(Таблица1[[#This Row],[Order ID]],Таблица4[],2,FALSE),0))*1</f>
        <v>1</v>
      </c>
      <c r="Y9106" s="19">
        <f>IF(SUMPRODUCT(($F$2:$F9106=F9106)*1)&gt;1,0,1)</f>
        <v>0</v>
      </c>
    </row>
    <row r="9107" spans="1:25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9" t="str">
        <f>VLOOKUP(Таблица1[[#This Row],[Region]],Таблица5[],2,FALSE)</f>
        <v>Kelly Williams</v>
      </c>
      <c r="W9107" s="19" t="str">
        <f>IFERROR(VLOOKUP(Таблица1[[#This Row],[Order ID]],Таблица4[],2,FALSE),"")</f>
        <v/>
      </c>
      <c r="X9107" s="19">
        <f>NOT(IFERROR(VLOOKUP(Таблица1[[#This Row],[Order ID]],Таблица4[],2,FALSE),0))*1</f>
        <v>1</v>
      </c>
      <c r="Y9107" s="19">
        <f>IF(SUMPRODUCT(($F$2:$F9107=F9107)*1)&gt;1,0,1)</f>
        <v>0</v>
      </c>
    </row>
    <row r="9108" spans="1:25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9" t="str">
        <f>VLOOKUP(Таблица1[[#This Row],[Region]],Таблица5[],2,FALSE)</f>
        <v>Kelly Williams</v>
      </c>
      <c r="W9108" s="19" t="str">
        <f>IFERROR(VLOOKUP(Таблица1[[#This Row],[Order ID]],Таблица4[],2,FALSE),"")</f>
        <v/>
      </c>
      <c r="X9108" s="19">
        <f>NOT(IFERROR(VLOOKUP(Таблица1[[#This Row],[Order ID]],Таблица4[],2,FALSE),0))*1</f>
        <v>1</v>
      </c>
      <c r="Y9108" s="19">
        <f>IF(SUMPRODUCT(($F$2:$F9108=F9108)*1)&gt;1,0,1)</f>
        <v>0</v>
      </c>
    </row>
    <row r="9109" spans="1:25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9" t="str">
        <f>VLOOKUP(Таблица1[[#This Row],[Region]],Таблица5[],2,FALSE)</f>
        <v>Kelly Williams</v>
      </c>
      <c r="W9109" s="19">
        <f>IFERROR(VLOOKUP(Таблица1[[#This Row],[Order ID]],Таблица4[],2,FALSE),"")</f>
        <v>1</v>
      </c>
      <c r="X9109" s="19">
        <f>NOT(IFERROR(VLOOKUP(Таблица1[[#This Row],[Order ID]],Таблица4[],2,FALSE),0))*1</f>
        <v>0</v>
      </c>
      <c r="Y9109" s="19">
        <f>IF(SUMPRODUCT(($F$2:$F9109=F9109)*1)&gt;1,0,1)</f>
        <v>0</v>
      </c>
    </row>
    <row r="9110" spans="1:25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9" t="str">
        <f>VLOOKUP(Таблица1[[#This Row],[Region]],Таблица5[],2,FALSE)</f>
        <v>Kelly Williams</v>
      </c>
      <c r="W9110" s="19">
        <f>IFERROR(VLOOKUP(Таблица1[[#This Row],[Order ID]],Таблица4[],2,FALSE),"")</f>
        <v>1</v>
      </c>
      <c r="X9110" s="19">
        <f>NOT(IFERROR(VLOOKUP(Таблица1[[#This Row],[Order ID]],Таблица4[],2,FALSE),0))*1</f>
        <v>0</v>
      </c>
      <c r="Y9110" s="19">
        <f>IF(SUMPRODUCT(($F$2:$F9110=F9110)*1)&gt;1,0,1)</f>
        <v>0</v>
      </c>
    </row>
    <row r="9111" spans="1:25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9" t="str">
        <f>VLOOKUP(Таблица1[[#This Row],[Region]],Таблица5[],2,FALSE)</f>
        <v>Kelly Williams</v>
      </c>
      <c r="W9111" s="19">
        <f>IFERROR(VLOOKUP(Таблица1[[#This Row],[Order ID]],Таблица4[],2,FALSE),"")</f>
        <v>1</v>
      </c>
      <c r="X9111" s="19">
        <f>NOT(IFERROR(VLOOKUP(Таблица1[[#This Row],[Order ID]],Таблица4[],2,FALSE),0))*1</f>
        <v>0</v>
      </c>
      <c r="Y9111" s="19">
        <f>IF(SUMPRODUCT(($F$2:$F9111=F9111)*1)&gt;1,0,1)</f>
        <v>0</v>
      </c>
    </row>
    <row r="9112" spans="1:25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9" t="str">
        <f>VLOOKUP(Таблица1[[#This Row],[Region]],Таблица5[],2,FALSE)</f>
        <v>Cassandra Brandow</v>
      </c>
      <c r="W9112" s="19" t="str">
        <f>IFERROR(VLOOKUP(Таблица1[[#This Row],[Order ID]],Таблица4[],2,FALSE),"")</f>
        <v/>
      </c>
      <c r="X9112" s="19">
        <f>NOT(IFERROR(VLOOKUP(Таблица1[[#This Row],[Order ID]],Таблица4[],2,FALSE),0))*1</f>
        <v>1</v>
      </c>
      <c r="Y9112" s="19">
        <f>IF(SUMPRODUCT(($F$2:$F9112=F9112)*1)&gt;1,0,1)</f>
        <v>0</v>
      </c>
    </row>
    <row r="9113" spans="1:25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9" t="str">
        <f>VLOOKUP(Таблица1[[#This Row],[Region]],Таблица5[],2,FALSE)</f>
        <v>Cassandra Brandow</v>
      </c>
      <c r="W9113" s="19" t="str">
        <f>IFERROR(VLOOKUP(Таблица1[[#This Row],[Order ID]],Таблица4[],2,FALSE),"")</f>
        <v/>
      </c>
      <c r="X9113" s="19">
        <f>NOT(IFERROR(VLOOKUP(Таблица1[[#This Row],[Order ID]],Таблица4[],2,FALSE),0))*1</f>
        <v>1</v>
      </c>
      <c r="Y9113" s="19">
        <f>IF(SUMPRODUCT(($F$2:$F9113=F9113)*1)&gt;1,0,1)</f>
        <v>0</v>
      </c>
    </row>
    <row r="9114" spans="1:25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9" t="str">
        <f>VLOOKUP(Таблица1[[#This Row],[Region]],Таблица5[],2,FALSE)</f>
        <v>Cassandra Brandow</v>
      </c>
      <c r="W9114" s="19" t="str">
        <f>IFERROR(VLOOKUP(Таблица1[[#This Row],[Order ID]],Таблица4[],2,FALSE),"")</f>
        <v/>
      </c>
      <c r="X9114" s="19">
        <f>NOT(IFERROR(VLOOKUP(Таблица1[[#This Row],[Order ID]],Таблица4[],2,FALSE),0))*1</f>
        <v>1</v>
      </c>
      <c r="Y9114" s="19">
        <f>IF(SUMPRODUCT(($F$2:$F9114=F9114)*1)&gt;1,0,1)</f>
        <v>0</v>
      </c>
    </row>
    <row r="9115" spans="1:25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9" t="str">
        <f>VLOOKUP(Таблица1[[#This Row],[Region]],Таблица5[],2,FALSE)</f>
        <v>Cassandra Brandow</v>
      </c>
      <c r="W9115" s="19" t="str">
        <f>IFERROR(VLOOKUP(Таблица1[[#This Row],[Order ID]],Таблица4[],2,FALSE),"")</f>
        <v/>
      </c>
      <c r="X9115" s="19">
        <f>NOT(IFERROR(VLOOKUP(Таблица1[[#This Row],[Order ID]],Таблица4[],2,FALSE),0))*1</f>
        <v>1</v>
      </c>
      <c r="Y9115" s="19">
        <f>IF(SUMPRODUCT(($F$2:$F9115=F9115)*1)&gt;1,0,1)</f>
        <v>0</v>
      </c>
    </row>
    <row r="9116" spans="1:25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9" t="str">
        <f>VLOOKUP(Таблица1[[#This Row],[Region]],Таблица5[],2,FALSE)</f>
        <v>Anna Andreadi</v>
      </c>
      <c r="W9116" s="19" t="str">
        <f>IFERROR(VLOOKUP(Таблица1[[#This Row],[Order ID]],Таблица4[],2,FALSE),"")</f>
        <v/>
      </c>
      <c r="X9116" s="19">
        <f>NOT(IFERROR(VLOOKUP(Таблица1[[#This Row],[Order ID]],Таблица4[],2,FALSE),0))*1</f>
        <v>1</v>
      </c>
      <c r="Y9116" s="19">
        <f>IF(SUMPRODUCT(($F$2:$F9116=F9116)*1)&gt;1,0,1)</f>
        <v>0</v>
      </c>
    </row>
    <row r="9117" spans="1:25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9" t="str">
        <f>VLOOKUP(Таблица1[[#This Row],[Region]],Таблица5[],2,FALSE)</f>
        <v>Chuck Magee</v>
      </c>
      <c r="W9117" s="19" t="str">
        <f>IFERROR(VLOOKUP(Таблица1[[#This Row],[Order ID]],Таблица4[],2,FALSE),"")</f>
        <v/>
      </c>
      <c r="X9117" s="19">
        <f>NOT(IFERROR(VLOOKUP(Таблица1[[#This Row],[Order ID]],Таблица4[],2,FALSE),0))*1</f>
        <v>1</v>
      </c>
      <c r="Y9117" s="19">
        <f>IF(SUMPRODUCT(($F$2:$F9117=F9117)*1)&gt;1,0,1)</f>
        <v>0</v>
      </c>
    </row>
    <row r="9118" spans="1:25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9" t="str">
        <f>VLOOKUP(Таблица1[[#This Row],[Region]],Таблица5[],2,FALSE)</f>
        <v>Chuck Magee</v>
      </c>
      <c r="W9118" s="19" t="str">
        <f>IFERROR(VLOOKUP(Таблица1[[#This Row],[Order ID]],Таблица4[],2,FALSE),"")</f>
        <v/>
      </c>
      <c r="X9118" s="19">
        <f>NOT(IFERROR(VLOOKUP(Таблица1[[#This Row],[Order ID]],Таблица4[],2,FALSE),0))*1</f>
        <v>1</v>
      </c>
      <c r="Y9118" s="19">
        <f>IF(SUMPRODUCT(($F$2:$F9118=F9118)*1)&gt;1,0,1)</f>
        <v>0</v>
      </c>
    </row>
    <row r="9119" spans="1:25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9" t="str">
        <f>VLOOKUP(Таблица1[[#This Row],[Region]],Таблица5[],2,FALSE)</f>
        <v>Chuck Magee</v>
      </c>
      <c r="W9119" s="19" t="str">
        <f>IFERROR(VLOOKUP(Таблица1[[#This Row],[Order ID]],Таблица4[],2,FALSE),"")</f>
        <v/>
      </c>
      <c r="X9119" s="19">
        <f>NOT(IFERROR(VLOOKUP(Таблица1[[#This Row],[Order ID]],Таблица4[],2,FALSE),0))*1</f>
        <v>1</v>
      </c>
      <c r="Y9119" s="19">
        <f>IF(SUMPRODUCT(($F$2:$F9119=F9119)*1)&gt;1,0,1)</f>
        <v>0</v>
      </c>
    </row>
    <row r="9120" spans="1:25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9" t="str">
        <f>VLOOKUP(Таблица1[[#This Row],[Region]],Таблица5[],2,FALSE)</f>
        <v>Chuck Magee</v>
      </c>
      <c r="W9120" s="19" t="str">
        <f>IFERROR(VLOOKUP(Таблица1[[#This Row],[Order ID]],Таблица4[],2,FALSE),"")</f>
        <v/>
      </c>
      <c r="X9120" s="19">
        <f>NOT(IFERROR(VLOOKUP(Таблица1[[#This Row],[Order ID]],Таблица4[],2,FALSE),0))*1</f>
        <v>1</v>
      </c>
      <c r="Y9120" s="19">
        <f>IF(SUMPRODUCT(($F$2:$F9120=F9120)*1)&gt;1,0,1)</f>
        <v>0</v>
      </c>
    </row>
    <row r="9121" spans="1:25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9" t="str">
        <f>VLOOKUP(Таблица1[[#This Row],[Region]],Таблица5[],2,FALSE)</f>
        <v>Anna Andreadi</v>
      </c>
      <c r="W9121" s="19" t="str">
        <f>IFERROR(VLOOKUP(Таблица1[[#This Row],[Order ID]],Таблица4[],2,FALSE),"")</f>
        <v/>
      </c>
      <c r="X9121" s="19">
        <f>NOT(IFERROR(VLOOKUP(Таблица1[[#This Row],[Order ID]],Таблица4[],2,FALSE),0))*1</f>
        <v>1</v>
      </c>
      <c r="Y9121" s="19">
        <f>IF(SUMPRODUCT(($F$2:$F9121=F9121)*1)&gt;1,0,1)</f>
        <v>0</v>
      </c>
    </row>
    <row r="9122" spans="1:25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9" t="str">
        <f>VLOOKUP(Таблица1[[#This Row],[Region]],Таблица5[],2,FALSE)</f>
        <v>Anna Andreadi</v>
      </c>
      <c r="W9122" s="19" t="str">
        <f>IFERROR(VLOOKUP(Таблица1[[#This Row],[Order ID]],Таблица4[],2,FALSE),"")</f>
        <v/>
      </c>
      <c r="X9122" s="19">
        <f>NOT(IFERROR(VLOOKUP(Таблица1[[#This Row],[Order ID]],Таблица4[],2,FALSE),0))*1</f>
        <v>1</v>
      </c>
      <c r="Y9122" s="19">
        <f>IF(SUMPRODUCT(($F$2:$F9122=F9122)*1)&gt;1,0,1)</f>
        <v>0</v>
      </c>
    </row>
    <row r="9123" spans="1:25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9" t="str">
        <f>VLOOKUP(Таблица1[[#This Row],[Region]],Таблица5[],2,FALSE)</f>
        <v>Anna Andreadi</v>
      </c>
      <c r="W9123" s="19">
        <f>IFERROR(VLOOKUP(Таблица1[[#This Row],[Order ID]],Таблица4[],2,FALSE),"")</f>
        <v>1</v>
      </c>
      <c r="X9123" s="19">
        <f>NOT(IFERROR(VLOOKUP(Таблица1[[#This Row],[Order ID]],Таблица4[],2,FALSE),0))*1</f>
        <v>0</v>
      </c>
      <c r="Y9123" s="19">
        <f>IF(SUMPRODUCT(($F$2:$F9123=F9123)*1)&gt;1,0,1)</f>
        <v>0</v>
      </c>
    </row>
    <row r="9124" spans="1:25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9" t="str">
        <f>VLOOKUP(Таблица1[[#This Row],[Region]],Таблица5[],2,FALSE)</f>
        <v>Anna Andreadi</v>
      </c>
      <c r="W9124" s="19" t="str">
        <f>IFERROR(VLOOKUP(Таблица1[[#This Row],[Order ID]],Таблица4[],2,FALSE),"")</f>
        <v/>
      </c>
      <c r="X9124" s="19">
        <f>NOT(IFERROR(VLOOKUP(Таблица1[[#This Row],[Order ID]],Таблица4[],2,FALSE),0))*1</f>
        <v>1</v>
      </c>
      <c r="Y9124" s="19">
        <f>IF(SUMPRODUCT(($F$2:$F9124=F9124)*1)&gt;1,0,1)</f>
        <v>0</v>
      </c>
    </row>
    <row r="9125" spans="1:25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9" t="str">
        <f>VLOOKUP(Таблица1[[#This Row],[Region]],Таблица5[],2,FALSE)</f>
        <v>Chuck Magee</v>
      </c>
      <c r="W9125" s="19" t="str">
        <f>IFERROR(VLOOKUP(Таблица1[[#This Row],[Order ID]],Таблица4[],2,FALSE),"")</f>
        <v/>
      </c>
      <c r="X9125" s="19">
        <f>NOT(IFERROR(VLOOKUP(Таблица1[[#This Row],[Order ID]],Таблица4[],2,FALSE),0))*1</f>
        <v>1</v>
      </c>
      <c r="Y9125" s="19">
        <f>IF(SUMPRODUCT(($F$2:$F9125=F9125)*1)&gt;1,0,1)</f>
        <v>0</v>
      </c>
    </row>
    <row r="9126" spans="1:25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9" t="str">
        <f>VLOOKUP(Таблица1[[#This Row],[Region]],Таблица5[],2,FALSE)</f>
        <v>Kelly Williams</v>
      </c>
      <c r="W9126" s="19" t="str">
        <f>IFERROR(VLOOKUP(Таблица1[[#This Row],[Order ID]],Таблица4[],2,FALSE),"")</f>
        <v/>
      </c>
      <c r="X9126" s="19">
        <f>NOT(IFERROR(VLOOKUP(Таблица1[[#This Row],[Order ID]],Таблица4[],2,FALSE),0))*1</f>
        <v>1</v>
      </c>
      <c r="Y9126" s="19">
        <f>IF(SUMPRODUCT(($F$2:$F9126=F9126)*1)&gt;1,0,1)</f>
        <v>0</v>
      </c>
    </row>
    <row r="9127" spans="1:25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9" t="str">
        <f>VLOOKUP(Таблица1[[#This Row],[Region]],Таблица5[],2,FALSE)</f>
        <v>Kelly Williams</v>
      </c>
      <c r="W9127" s="19" t="str">
        <f>IFERROR(VLOOKUP(Таблица1[[#This Row],[Order ID]],Таблица4[],2,FALSE),"")</f>
        <v/>
      </c>
      <c r="X9127" s="19">
        <f>NOT(IFERROR(VLOOKUP(Таблица1[[#This Row],[Order ID]],Таблица4[],2,FALSE),0))*1</f>
        <v>1</v>
      </c>
      <c r="Y9127" s="19">
        <f>IF(SUMPRODUCT(($F$2:$F9127=F9127)*1)&gt;1,0,1)</f>
        <v>0</v>
      </c>
    </row>
    <row r="9128" spans="1:25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9" t="str">
        <f>VLOOKUP(Таблица1[[#This Row],[Region]],Таблица5[],2,FALSE)</f>
        <v>Anna Andreadi</v>
      </c>
      <c r="W9128" s="19" t="str">
        <f>IFERROR(VLOOKUP(Таблица1[[#This Row],[Order ID]],Таблица4[],2,FALSE),"")</f>
        <v/>
      </c>
      <c r="X9128" s="19">
        <f>NOT(IFERROR(VLOOKUP(Таблица1[[#This Row],[Order ID]],Таблица4[],2,FALSE),0))*1</f>
        <v>1</v>
      </c>
      <c r="Y9128" s="19">
        <f>IF(SUMPRODUCT(($F$2:$F9128=F9128)*1)&gt;1,0,1)</f>
        <v>0</v>
      </c>
    </row>
    <row r="9129" spans="1:25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9" t="str">
        <f>VLOOKUP(Таблица1[[#This Row],[Region]],Таблица5[],2,FALSE)</f>
        <v>Kelly Williams</v>
      </c>
      <c r="W9129" s="19" t="str">
        <f>IFERROR(VLOOKUP(Таблица1[[#This Row],[Order ID]],Таблица4[],2,FALSE),"")</f>
        <v/>
      </c>
      <c r="X9129" s="19">
        <f>NOT(IFERROR(VLOOKUP(Таблица1[[#This Row],[Order ID]],Таблица4[],2,FALSE),0))*1</f>
        <v>1</v>
      </c>
      <c r="Y9129" s="19">
        <f>IF(SUMPRODUCT(($F$2:$F9129=F9129)*1)&gt;1,0,1)</f>
        <v>0</v>
      </c>
    </row>
    <row r="9130" spans="1:25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9" t="str">
        <f>VLOOKUP(Таблица1[[#This Row],[Region]],Таблица5[],2,FALSE)</f>
        <v>Anna Andreadi</v>
      </c>
      <c r="W9130" s="19" t="str">
        <f>IFERROR(VLOOKUP(Таблица1[[#This Row],[Order ID]],Таблица4[],2,FALSE),"")</f>
        <v/>
      </c>
      <c r="X9130" s="19">
        <f>NOT(IFERROR(VLOOKUP(Таблица1[[#This Row],[Order ID]],Таблица4[],2,FALSE),0))*1</f>
        <v>1</v>
      </c>
      <c r="Y9130" s="19">
        <f>IF(SUMPRODUCT(($F$2:$F9130=F9130)*1)&gt;1,0,1)</f>
        <v>0</v>
      </c>
    </row>
    <row r="9131" spans="1:25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9" t="str">
        <f>VLOOKUP(Таблица1[[#This Row],[Region]],Таблица5[],2,FALSE)</f>
        <v>Chuck Magee</v>
      </c>
      <c r="W9131" s="19" t="str">
        <f>IFERROR(VLOOKUP(Таблица1[[#This Row],[Order ID]],Таблица4[],2,FALSE),"")</f>
        <v/>
      </c>
      <c r="X9131" s="19">
        <f>NOT(IFERROR(VLOOKUP(Таблица1[[#This Row],[Order ID]],Таблица4[],2,FALSE),0))*1</f>
        <v>1</v>
      </c>
      <c r="Y9131" s="19">
        <f>IF(SUMPRODUCT(($F$2:$F9131=F9131)*1)&gt;1,0,1)</f>
        <v>0</v>
      </c>
    </row>
    <row r="9132" spans="1:25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9" t="str">
        <f>VLOOKUP(Таблица1[[#This Row],[Region]],Таблица5[],2,FALSE)</f>
        <v>Chuck Magee</v>
      </c>
      <c r="W9132" s="19" t="str">
        <f>IFERROR(VLOOKUP(Таблица1[[#This Row],[Order ID]],Таблица4[],2,FALSE),"")</f>
        <v/>
      </c>
      <c r="X9132" s="19">
        <f>NOT(IFERROR(VLOOKUP(Таблица1[[#This Row],[Order ID]],Таблица4[],2,FALSE),0))*1</f>
        <v>1</v>
      </c>
      <c r="Y9132" s="19">
        <f>IF(SUMPRODUCT(($F$2:$F9132=F9132)*1)&gt;1,0,1)</f>
        <v>0</v>
      </c>
    </row>
    <row r="9133" spans="1:25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9" t="str">
        <f>VLOOKUP(Таблица1[[#This Row],[Region]],Таблица5[],2,FALSE)</f>
        <v>Chuck Magee</v>
      </c>
      <c r="W9133" s="19" t="str">
        <f>IFERROR(VLOOKUP(Таблица1[[#This Row],[Order ID]],Таблица4[],2,FALSE),"")</f>
        <v/>
      </c>
      <c r="X9133" s="19">
        <f>NOT(IFERROR(VLOOKUP(Таблица1[[#This Row],[Order ID]],Таблица4[],2,FALSE),0))*1</f>
        <v>1</v>
      </c>
      <c r="Y9133" s="19">
        <f>IF(SUMPRODUCT(($F$2:$F9133=F9133)*1)&gt;1,0,1)</f>
        <v>0</v>
      </c>
    </row>
    <row r="9134" spans="1:25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9" t="str">
        <f>VLOOKUP(Таблица1[[#This Row],[Region]],Таблица5[],2,FALSE)</f>
        <v>Chuck Magee</v>
      </c>
      <c r="W9134" s="19" t="str">
        <f>IFERROR(VLOOKUP(Таблица1[[#This Row],[Order ID]],Таблица4[],2,FALSE),"")</f>
        <v/>
      </c>
      <c r="X9134" s="19">
        <f>NOT(IFERROR(VLOOKUP(Таблица1[[#This Row],[Order ID]],Таблица4[],2,FALSE),0))*1</f>
        <v>1</v>
      </c>
      <c r="Y9134" s="19">
        <f>IF(SUMPRODUCT(($F$2:$F9134=F9134)*1)&gt;1,0,1)</f>
        <v>0</v>
      </c>
    </row>
    <row r="9135" spans="1:25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9" t="str">
        <f>VLOOKUP(Таблица1[[#This Row],[Region]],Таблица5[],2,FALSE)</f>
        <v>Anna Andreadi</v>
      </c>
      <c r="W9135" s="19" t="str">
        <f>IFERROR(VLOOKUP(Таблица1[[#This Row],[Order ID]],Таблица4[],2,FALSE),"")</f>
        <v/>
      </c>
      <c r="X9135" s="19">
        <f>NOT(IFERROR(VLOOKUP(Таблица1[[#This Row],[Order ID]],Таблица4[],2,FALSE),0))*1</f>
        <v>1</v>
      </c>
      <c r="Y9135" s="19">
        <f>IF(SUMPRODUCT(($F$2:$F9135=F9135)*1)&gt;1,0,1)</f>
        <v>0</v>
      </c>
    </row>
    <row r="9136" spans="1:25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9" t="str">
        <f>VLOOKUP(Таблица1[[#This Row],[Region]],Таблица5[],2,FALSE)</f>
        <v>Cassandra Brandow</v>
      </c>
      <c r="W9136" s="19" t="str">
        <f>IFERROR(VLOOKUP(Таблица1[[#This Row],[Order ID]],Таблица4[],2,FALSE),"")</f>
        <v/>
      </c>
      <c r="X9136" s="19">
        <f>NOT(IFERROR(VLOOKUP(Таблица1[[#This Row],[Order ID]],Таблица4[],2,FALSE),0))*1</f>
        <v>1</v>
      </c>
      <c r="Y9136" s="19">
        <f>IF(SUMPRODUCT(($F$2:$F9136=F9136)*1)&gt;1,0,1)</f>
        <v>0</v>
      </c>
    </row>
    <row r="9137" spans="1:25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9" t="str">
        <f>VLOOKUP(Таблица1[[#This Row],[Region]],Таблица5[],2,FALSE)</f>
        <v>Cassandra Brandow</v>
      </c>
      <c r="W9137" s="19" t="str">
        <f>IFERROR(VLOOKUP(Таблица1[[#This Row],[Order ID]],Таблица4[],2,FALSE),"")</f>
        <v/>
      </c>
      <c r="X9137" s="19">
        <f>NOT(IFERROR(VLOOKUP(Таблица1[[#This Row],[Order ID]],Таблица4[],2,FALSE),0))*1</f>
        <v>1</v>
      </c>
      <c r="Y9137" s="19">
        <f>IF(SUMPRODUCT(($F$2:$F9137=F9137)*1)&gt;1,0,1)</f>
        <v>0</v>
      </c>
    </row>
    <row r="9138" spans="1:25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9" t="str">
        <f>VLOOKUP(Таблица1[[#This Row],[Region]],Таблица5[],2,FALSE)</f>
        <v>Cassandra Brandow</v>
      </c>
      <c r="W9138" s="19" t="str">
        <f>IFERROR(VLOOKUP(Таблица1[[#This Row],[Order ID]],Таблица4[],2,FALSE),"")</f>
        <v/>
      </c>
      <c r="X9138" s="19">
        <f>NOT(IFERROR(VLOOKUP(Таблица1[[#This Row],[Order ID]],Таблица4[],2,FALSE),0))*1</f>
        <v>1</v>
      </c>
      <c r="Y9138" s="19">
        <f>IF(SUMPRODUCT(($F$2:$F9138=F9138)*1)&gt;1,0,1)</f>
        <v>0</v>
      </c>
    </row>
    <row r="9139" spans="1:25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9" t="str">
        <f>VLOOKUP(Таблица1[[#This Row],[Region]],Таблица5[],2,FALSE)</f>
        <v>Cassandra Brandow</v>
      </c>
      <c r="W9139" s="19" t="str">
        <f>IFERROR(VLOOKUP(Таблица1[[#This Row],[Order ID]],Таблица4[],2,FALSE),"")</f>
        <v/>
      </c>
      <c r="X9139" s="19">
        <f>NOT(IFERROR(VLOOKUP(Таблица1[[#This Row],[Order ID]],Таблица4[],2,FALSE),0))*1</f>
        <v>1</v>
      </c>
      <c r="Y9139" s="19">
        <f>IF(SUMPRODUCT(($F$2:$F9139=F9139)*1)&gt;1,0,1)</f>
        <v>0</v>
      </c>
    </row>
    <row r="9140" spans="1:25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9" t="str">
        <f>VLOOKUP(Таблица1[[#This Row],[Region]],Таблица5[],2,FALSE)</f>
        <v>Cassandra Brandow</v>
      </c>
      <c r="W9140" s="19" t="str">
        <f>IFERROR(VLOOKUP(Таблица1[[#This Row],[Order ID]],Таблица4[],2,FALSE),"")</f>
        <v/>
      </c>
      <c r="X9140" s="19">
        <f>NOT(IFERROR(VLOOKUP(Таблица1[[#This Row],[Order ID]],Таблица4[],2,FALSE),0))*1</f>
        <v>1</v>
      </c>
      <c r="Y9140" s="19">
        <f>IF(SUMPRODUCT(($F$2:$F9140=F9140)*1)&gt;1,0,1)</f>
        <v>0</v>
      </c>
    </row>
    <row r="9141" spans="1:25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9" t="str">
        <f>VLOOKUP(Таблица1[[#This Row],[Region]],Таблица5[],2,FALSE)</f>
        <v>Kelly Williams</v>
      </c>
      <c r="W9141" s="19" t="str">
        <f>IFERROR(VLOOKUP(Таблица1[[#This Row],[Order ID]],Таблица4[],2,FALSE),"")</f>
        <v/>
      </c>
      <c r="X9141" s="19">
        <f>NOT(IFERROR(VLOOKUP(Таблица1[[#This Row],[Order ID]],Таблица4[],2,FALSE),0))*1</f>
        <v>1</v>
      </c>
      <c r="Y9141" s="19">
        <f>IF(SUMPRODUCT(($F$2:$F9141=F9141)*1)&gt;1,0,1)</f>
        <v>0</v>
      </c>
    </row>
    <row r="9142" spans="1:25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9" t="str">
        <f>VLOOKUP(Таблица1[[#This Row],[Region]],Таблица5[],2,FALSE)</f>
        <v>Anna Andreadi</v>
      </c>
      <c r="W9142" s="19" t="str">
        <f>IFERROR(VLOOKUP(Таблица1[[#This Row],[Order ID]],Таблица4[],2,FALSE),"")</f>
        <v/>
      </c>
      <c r="X9142" s="19">
        <f>NOT(IFERROR(VLOOKUP(Таблица1[[#This Row],[Order ID]],Таблица4[],2,FALSE),0))*1</f>
        <v>1</v>
      </c>
      <c r="Y9142" s="19">
        <f>IF(SUMPRODUCT(($F$2:$F9142=F9142)*1)&gt;1,0,1)</f>
        <v>0</v>
      </c>
    </row>
    <row r="9143" spans="1:25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9" t="str">
        <f>VLOOKUP(Таблица1[[#This Row],[Region]],Таблица5[],2,FALSE)</f>
        <v>Chuck Magee</v>
      </c>
      <c r="W9143" s="19" t="str">
        <f>IFERROR(VLOOKUP(Таблица1[[#This Row],[Order ID]],Таблица4[],2,FALSE),"")</f>
        <v/>
      </c>
      <c r="X9143" s="19">
        <f>NOT(IFERROR(VLOOKUP(Таблица1[[#This Row],[Order ID]],Таблица4[],2,FALSE),0))*1</f>
        <v>1</v>
      </c>
      <c r="Y9143" s="19">
        <f>IF(SUMPRODUCT(($F$2:$F9143=F9143)*1)&gt;1,0,1)</f>
        <v>0</v>
      </c>
    </row>
    <row r="9144" spans="1:25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9" t="str">
        <f>VLOOKUP(Таблица1[[#This Row],[Region]],Таблица5[],2,FALSE)</f>
        <v>Anna Andreadi</v>
      </c>
      <c r="W9144" s="19" t="str">
        <f>IFERROR(VLOOKUP(Таблица1[[#This Row],[Order ID]],Таблица4[],2,FALSE),"")</f>
        <v/>
      </c>
      <c r="X9144" s="19">
        <f>NOT(IFERROR(VLOOKUP(Таблица1[[#This Row],[Order ID]],Таблица4[],2,FALSE),0))*1</f>
        <v>1</v>
      </c>
      <c r="Y9144" s="19">
        <f>IF(SUMPRODUCT(($F$2:$F9144=F9144)*1)&gt;1,0,1)</f>
        <v>0</v>
      </c>
    </row>
    <row r="9145" spans="1:25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9" t="str">
        <f>VLOOKUP(Таблица1[[#This Row],[Region]],Таблица5[],2,FALSE)</f>
        <v>Anna Andreadi</v>
      </c>
      <c r="W9145" s="19" t="str">
        <f>IFERROR(VLOOKUP(Таблица1[[#This Row],[Order ID]],Таблица4[],2,FALSE),"")</f>
        <v/>
      </c>
      <c r="X9145" s="19">
        <f>NOT(IFERROR(VLOOKUP(Таблица1[[#This Row],[Order ID]],Таблица4[],2,FALSE),0))*1</f>
        <v>1</v>
      </c>
      <c r="Y9145" s="19">
        <f>IF(SUMPRODUCT(($F$2:$F9145=F9145)*1)&gt;1,0,1)</f>
        <v>0</v>
      </c>
    </row>
    <row r="9146" spans="1:25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9" t="str">
        <f>VLOOKUP(Таблица1[[#This Row],[Region]],Таблица5[],2,FALSE)</f>
        <v>Anna Andreadi</v>
      </c>
      <c r="W9146" s="19" t="str">
        <f>IFERROR(VLOOKUP(Таблица1[[#This Row],[Order ID]],Таблица4[],2,FALSE),"")</f>
        <v/>
      </c>
      <c r="X9146" s="19">
        <f>NOT(IFERROR(VLOOKUP(Таблица1[[#This Row],[Order ID]],Таблица4[],2,FALSE),0))*1</f>
        <v>1</v>
      </c>
      <c r="Y9146" s="19">
        <f>IF(SUMPRODUCT(($F$2:$F9146=F9146)*1)&gt;1,0,1)</f>
        <v>0</v>
      </c>
    </row>
    <row r="9147" spans="1:25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9" t="str">
        <f>VLOOKUP(Таблица1[[#This Row],[Region]],Таблица5[],2,FALSE)</f>
        <v>Kelly Williams</v>
      </c>
      <c r="W9147" s="19" t="str">
        <f>IFERROR(VLOOKUP(Таблица1[[#This Row],[Order ID]],Таблица4[],2,FALSE),"")</f>
        <v/>
      </c>
      <c r="X9147" s="19">
        <f>NOT(IFERROR(VLOOKUP(Таблица1[[#This Row],[Order ID]],Таблица4[],2,FALSE),0))*1</f>
        <v>1</v>
      </c>
      <c r="Y9147" s="19">
        <f>IF(SUMPRODUCT(($F$2:$F9147=F9147)*1)&gt;1,0,1)</f>
        <v>0</v>
      </c>
    </row>
    <row r="9148" spans="1:25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9" t="str">
        <f>VLOOKUP(Таблица1[[#This Row],[Region]],Таблица5[],2,FALSE)</f>
        <v>Chuck Magee</v>
      </c>
      <c r="W9148" s="19" t="str">
        <f>IFERROR(VLOOKUP(Таблица1[[#This Row],[Order ID]],Таблица4[],2,FALSE),"")</f>
        <v/>
      </c>
      <c r="X9148" s="19">
        <f>NOT(IFERROR(VLOOKUP(Таблица1[[#This Row],[Order ID]],Таблица4[],2,FALSE),0))*1</f>
        <v>1</v>
      </c>
      <c r="Y9148" s="19">
        <f>IF(SUMPRODUCT(($F$2:$F9148=F9148)*1)&gt;1,0,1)</f>
        <v>0</v>
      </c>
    </row>
    <row r="9149" spans="1:25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9" t="str">
        <f>VLOOKUP(Таблица1[[#This Row],[Region]],Таблица5[],2,FALSE)</f>
        <v>Chuck Magee</v>
      </c>
      <c r="W9149" s="19" t="str">
        <f>IFERROR(VLOOKUP(Таблица1[[#This Row],[Order ID]],Таблица4[],2,FALSE),"")</f>
        <v/>
      </c>
      <c r="X9149" s="19">
        <f>NOT(IFERROR(VLOOKUP(Таблица1[[#This Row],[Order ID]],Таблица4[],2,FALSE),0))*1</f>
        <v>1</v>
      </c>
      <c r="Y9149" s="19">
        <f>IF(SUMPRODUCT(($F$2:$F9149=F9149)*1)&gt;1,0,1)</f>
        <v>0</v>
      </c>
    </row>
    <row r="9150" spans="1:25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9" t="str">
        <f>VLOOKUP(Таблица1[[#This Row],[Region]],Таблица5[],2,FALSE)</f>
        <v>Chuck Magee</v>
      </c>
      <c r="W9150" s="19" t="str">
        <f>IFERROR(VLOOKUP(Таблица1[[#This Row],[Order ID]],Таблица4[],2,FALSE),"")</f>
        <v/>
      </c>
      <c r="X9150" s="19">
        <f>NOT(IFERROR(VLOOKUP(Таблица1[[#This Row],[Order ID]],Таблица4[],2,FALSE),0))*1</f>
        <v>1</v>
      </c>
      <c r="Y9150" s="19">
        <f>IF(SUMPRODUCT(($F$2:$F9150=F9150)*1)&gt;1,0,1)</f>
        <v>0</v>
      </c>
    </row>
    <row r="9151" spans="1:25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9" t="str">
        <f>VLOOKUP(Таблица1[[#This Row],[Region]],Таблица5[],2,FALSE)</f>
        <v>Kelly Williams</v>
      </c>
      <c r="W9151" s="19" t="str">
        <f>IFERROR(VLOOKUP(Таблица1[[#This Row],[Order ID]],Таблица4[],2,FALSE),"")</f>
        <v/>
      </c>
      <c r="X9151" s="19">
        <f>NOT(IFERROR(VLOOKUP(Таблица1[[#This Row],[Order ID]],Таблица4[],2,FALSE),0))*1</f>
        <v>1</v>
      </c>
      <c r="Y9151" s="19">
        <f>IF(SUMPRODUCT(($F$2:$F9151=F9151)*1)&gt;1,0,1)</f>
        <v>0</v>
      </c>
    </row>
    <row r="9152" spans="1:25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9" t="str">
        <f>VLOOKUP(Таблица1[[#This Row],[Region]],Таблица5[],2,FALSE)</f>
        <v>Kelly Williams</v>
      </c>
      <c r="W9152" s="19" t="str">
        <f>IFERROR(VLOOKUP(Таблица1[[#This Row],[Order ID]],Таблица4[],2,FALSE),"")</f>
        <v/>
      </c>
      <c r="X9152" s="19">
        <f>NOT(IFERROR(VLOOKUP(Таблица1[[#This Row],[Order ID]],Таблица4[],2,FALSE),0))*1</f>
        <v>1</v>
      </c>
      <c r="Y9152" s="19">
        <f>IF(SUMPRODUCT(($F$2:$F9152=F9152)*1)&gt;1,0,1)</f>
        <v>0</v>
      </c>
    </row>
    <row r="9153" spans="1:25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9" t="str">
        <f>VLOOKUP(Таблица1[[#This Row],[Region]],Таблица5[],2,FALSE)</f>
        <v>Anna Andreadi</v>
      </c>
      <c r="W9153" s="19" t="str">
        <f>IFERROR(VLOOKUP(Таблица1[[#This Row],[Order ID]],Таблица4[],2,FALSE),"")</f>
        <v/>
      </c>
      <c r="X9153" s="19">
        <f>NOT(IFERROR(VLOOKUP(Таблица1[[#This Row],[Order ID]],Таблица4[],2,FALSE),0))*1</f>
        <v>1</v>
      </c>
      <c r="Y9153" s="19">
        <f>IF(SUMPRODUCT(($F$2:$F9153=F9153)*1)&gt;1,0,1)</f>
        <v>0</v>
      </c>
    </row>
    <row r="9154" spans="1:25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9" t="str">
        <f>VLOOKUP(Таблица1[[#This Row],[Region]],Таблица5[],2,FALSE)</f>
        <v>Anna Andreadi</v>
      </c>
      <c r="W9154" s="19" t="str">
        <f>IFERROR(VLOOKUP(Таблица1[[#This Row],[Order ID]],Таблица4[],2,FALSE),"")</f>
        <v/>
      </c>
      <c r="X9154" s="19">
        <f>NOT(IFERROR(VLOOKUP(Таблица1[[#This Row],[Order ID]],Таблица4[],2,FALSE),0))*1</f>
        <v>1</v>
      </c>
      <c r="Y9154" s="19">
        <f>IF(SUMPRODUCT(($F$2:$F9154=F9154)*1)&gt;1,0,1)</f>
        <v>0</v>
      </c>
    </row>
    <row r="9155" spans="1:25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9" t="str">
        <f>VLOOKUP(Таблица1[[#This Row],[Region]],Таблица5[],2,FALSE)</f>
        <v>Anna Andreadi</v>
      </c>
      <c r="W9155" s="19" t="str">
        <f>IFERROR(VLOOKUP(Таблица1[[#This Row],[Order ID]],Таблица4[],2,FALSE),"")</f>
        <v/>
      </c>
      <c r="X9155" s="19">
        <f>NOT(IFERROR(VLOOKUP(Таблица1[[#This Row],[Order ID]],Таблица4[],2,FALSE),0))*1</f>
        <v>1</v>
      </c>
      <c r="Y9155" s="19">
        <f>IF(SUMPRODUCT(($F$2:$F9155=F9155)*1)&gt;1,0,1)</f>
        <v>0</v>
      </c>
    </row>
    <row r="9156" spans="1:25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9" t="str">
        <f>VLOOKUP(Таблица1[[#This Row],[Region]],Таблица5[],2,FALSE)</f>
        <v>Chuck Magee</v>
      </c>
      <c r="W9156" s="19" t="str">
        <f>IFERROR(VLOOKUP(Таблица1[[#This Row],[Order ID]],Таблица4[],2,FALSE),"")</f>
        <v/>
      </c>
      <c r="X9156" s="19">
        <f>NOT(IFERROR(VLOOKUP(Таблица1[[#This Row],[Order ID]],Таблица4[],2,FALSE),0))*1</f>
        <v>1</v>
      </c>
      <c r="Y9156" s="19">
        <f>IF(SUMPRODUCT(($F$2:$F9156=F9156)*1)&gt;1,0,1)</f>
        <v>0</v>
      </c>
    </row>
    <row r="9157" spans="1:25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9" t="str">
        <f>VLOOKUP(Таблица1[[#This Row],[Region]],Таблица5[],2,FALSE)</f>
        <v>Anna Andreadi</v>
      </c>
      <c r="W9157" s="19" t="str">
        <f>IFERROR(VLOOKUP(Таблица1[[#This Row],[Order ID]],Таблица4[],2,FALSE),"")</f>
        <v/>
      </c>
      <c r="X9157" s="19">
        <f>NOT(IFERROR(VLOOKUP(Таблица1[[#This Row],[Order ID]],Таблица4[],2,FALSE),0))*1</f>
        <v>1</v>
      </c>
      <c r="Y9157" s="19">
        <f>IF(SUMPRODUCT(($F$2:$F9157=F9157)*1)&gt;1,0,1)</f>
        <v>0</v>
      </c>
    </row>
    <row r="9158" spans="1:25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9" t="str">
        <f>VLOOKUP(Таблица1[[#This Row],[Region]],Таблица5[],2,FALSE)</f>
        <v>Chuck Magee</v>
      </c>
      <c r="W9158" s="19" t="str">
        <f>IFERROR(VLOOKUP(Таблица1[[#This Row],[Order ID]],Таблица4[],2,FALSE),"")</f>
        <v/>
      </c>
      <c r="X9158" s="19">
        <f>NOT(IFERROR(VLOOKUP(Таблица1[[#This Row],[Order ID]],Таблица4[],2,FALSE),0))*1</f>
        <v>1</v>
      </c>
      <c r="Y9158" s="19">
        <f>IF(SUMPRODUCT(($F$2:$F9158=F9158)*1)&gt;1,0,1)</f>
        <v>0</v>
      </c>
    </row>
    <row r="9159" spans="1:25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9" t="str">
        <f>VLOOKUP(Таблица1[[#This Row],[Region]],Таблица5[],2,FALSE)</f>
        <v>Chuck Magee</v>
      </c>
      <c r="W9159" s="19" t="str">
        <f>IFERROR(VLOOKUP(Таблица1[[#This Row],[Order ID]],Таблица4[],2,FALSE),"")</f>
        <v/>
      </c>
      <c r="X9159" s="19">
        <f>NOT(IFERROR(VLOOKUP(Таблица1[[#This Row],[Order ID]],Таблица4[],2,FALSE),0))*1</f>
        <v>1</v>
      </c>
      <c r="Y9159" s="19">
        <f>IF(SUMPRODUCT(($F$2:$F9159=F9159)*1)&gt;1,0,1)</f>
        <v>0</v>
      </c>
    </row>
    <row r="9160" spans="1:25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9" t="str">
        <f>VLOOKUP(Таблица1[[#This Row],[Region]],Таблица5[],2,FALSE)</f>
        <v>Chuck Magee</v>
      </c>
      <c r="W9160" s="19" t="str">
        <f>IFERROR(VLOOKUP(Таблица1[[#This Row],[Order ID]],Таблица4[],2,FALSE),"")</f>
        <v/>
      </c>
      <c r="X9160" s="19">
        <f>NOT(IFERROR(VLOOKUP(Таблица1[[#This Row],[Order ID]],Таблица4[],2,FALSE),0))*1</f>
        <v>1</v>
      </c>
      <c r="Y9160" s="19">
        <f>IF(SUMPRODUCT(($F$2:$F9160=F9160)*1)&gt;1,0,1)</f>
        <v>0</v>
      </c>
    </row>
    <row r="9161" spans="1:25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9" t="str">
        <f>VLOOKUP(Таблица1[[#This Row],[Region]],Таблица5[],2,FALSE)</f>
        <v>Cassandra Brandow</v>
      </c>
      <c r="W9161" s="19" t="str">
        <f>IFERROR(VLOOKUP(Таблица1[[#This Row],[Order ID]],Таблица4[],2,FALSE),"")</f>
        <v/>
      </c>
      <c r="X9161" s="19">
        <f>NOT(IFERROR(VLOOKUP(Таблица1[[#This Row],[Order ID]],Таблица4[],2,FALSE),0))*1</f>
        <v>1</v>
      </c>
      <c r="Y9161" s="19">
        <f>IF(SUMPRODUCT(($F$2:$F9161=F9161)*1)&gt;1,0,1)</f>
        <v>0</v>
      </c>
    </row>
    <row r="9162" spans="1:25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9" t="str">
        <f>VLOOKUP(Таблица1[[#This Row],[Region]],Таблица5[],2,FALSE)</f>
        <v>Cassandra Brandow</v>
      </c>
      <c r="W9162" s="19" t="str">
        <f>IFERROR(VLOOKUP(Таблица1[[#This Row],[Order ID]],Таблица4[],2,FALSE),"")</f>
        <v/>
      </c>
      <c r="X9162" s="19">
        <f>NOT(IFERROR(VLOOKUP(Таблица1[[#This Row],[Order ID]],Таблица4[],2,FALSE),0))*1</f>
        <v>1</v>
      </c>
      <c r="Y9162" s="19">
        <f>IF(SUMPRODUCT(($F$2:$F9162=F9162)*1)&gt;1,0,1)</f>
        <v>0</v>
      </c>
    </row>
    <row r="9163" spans="1:25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9" t="str">
        <f>VLOOKUP(Таблица1[[#This Row],[Region]],Таблица5[],2,FALSE)</f>
        <v>Kelly Williams</v>
      </c>
      <c r="W9163" s="19" t="str">
        <f>IFERROR(VLOOKUP(Таблица1[[#This Row],[Order ID]],Таблица4[],2,FALSE),"")</f>
        <v/>
      </c>
      <c r="X9163" s="19">
        <f>NOT(IFERROR(VLOOKUP(Таблица1[[#This Row],[Order ID]],Таблица4[],2,FALSE),0))*1</f>
        <v>1</v>
      </c>
      <c r="Y9163" s="19">
        <f>IF(SUMPRODUCT(($F$2:$F9163=F9163)*1)&gt;1,0,1)</f>
        <v>0</v>
      </c>
    </row>
    <row r="9164" spans="1:25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9" t="str">
        <f>VLOOKUP(Таблица1[[#This Row],[Region]],Таблица5[],2,FALSE)</f>
        <v>Kelly Williams</v>
      </c>
      <c r="W9164" s="19" t="str">
        <f>IFERROR(VLOOKUP(Таблица1[[#This Row],[Order ID]],Таблица4[],2,FALSE),"")</f>
        <v/>
      </c>
      <c r="X9164" s="19">
        <f>NOT(IFERROR(VLOOKUP(Таблица1[[#This Row],[Order ID]],Таблица4[],2,FALSE),0))*1</f>
        <v>1</v>
      </c>
      <c r="Y9164" s="19">
        <f>IF(SUMPRODUCT(($F$2:$F9164=F9164)*1)&gt;1,0,1)</f>
        <v>0</v>
      </c>
    </row>
    <row r="9165" spans="1:25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9" t="str">
        <f>VLOOKUP(Таблица1[[#This Row],[Region]],Таблица5[],2,FALSE)</f>
        <v>Kelly Williams</v>
      </c>
      <c r="W9165" s="19" t="str">
        <f>IFERROR(VLOOKUP(Таблица1[[#This Row],[Order ID]],Таблица4[],2,FALSE),"")</f>
        <v/>
      </c>
      <c r="X9165" s="19">
        <f>NOT(IFERROR(VLOOKUP(Таблица1[[#This Row],[Order ID]],Таблица4[],2,FALSE),0))*1</f>
        <v>1</v>
      </c>
      <c r="Y9165" s="19">
        <f>IF(SUMPRODUCT(($F$2:$F9165=F9165)*1)&gt;1,0,1)</f>
        <v>0</v>
      </c>
    </row>
    <row r="9166" spans="1:25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9" t="str">
        <f>VLOOKUP(Таблица1[[#This Row],[Region]],Таблица5[],2,FALSE)</f>
        <v>Kelly Williams</v>
      </c>
      <c r="W9166" s="19" t="str">
        <f>IFERROR(VLOOKUP(Таблица1[[#This Row],[Order ID]],Таблица4[],2,FALSE),"")</f>
        <v/>
      </c>
      <c r="X9166" s="19">
        <f>NOT(IFERROR(VLOOKUP(Таблица1[[#This Row],[Order ID]],Таблица4[],2,FALSE),0))*1</f>
        <v>1</v>
      </c>
      <c r="Y9166" s="19">
        <f>IF(SUMPRODUCT(($F$2:$F9166=F9166)*1)&gt;1,0,1)</f>
        <v>0</v>
      </c>
    </row>
    <row r="9167" spans="1:25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9" t="str">
        <f>VLOOKUP(Таблица1[[#This Row],[Region]],Таблица5[],2,FALSE)</f>
        <v>Anna Andreadi</v>
      </c>
      <c r="W9167" s="19" t="str">
        <f>IFERROR(VLOOKUP(Таблица1[[#This Row],[Order ID]],Таблица4[],2,FALSE),"")</f>
        <v/>
      </c>
      <c r="X9167" s="19">
        <f>NOT(IFERROR(VLOOKUP(Таблица1[[#This Row],[Order ID]],Таблица4[],2,FALSE),0))*1</f>
        <v>1</v>
      </c>
      <c r="Y9167" s="19">
        <f>IF(SUMPRODUCT(($F$2:$F9167=F9167)*1)&gt;1,0,1)</f>
        <v>0</v>
      </c>
    </row>
    <row r="9168" spans="1:25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9" t="str">
        <f>VLOOKUP(Таблица1[[#This Row],[Region]],Таблица5[],2,FALSE)</f>
        <v>Anna Andreadi</v>
      </c>
      <c r="W9168" s="19" t="str">
        <f>IFERROR(VLOOKUP(Таблица1[[#This Row],[Order ID]],Таблица4[],2,FALSE),"")</f>
        <v/>
      </c>
      <c r="X9168" s="19">
        <f>NOT(IFERROR(VLOOKUP(Таблица1[[#This Row],[Order ID]],Таблица4[],2,FALSE),0))*1</f>
        <v>1</v>
      </c>
      <c r="Y9168" s="19">
        <f>IF(SUMPRODUCT(($F$2:$F9168=F9168)*1)&gt;1,0,1)</f>
        <v>0</v>
      </c>
    </row>
    <row r="9169" spans="1:25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9" t="str">
        <f>VLOOKUP(Таблица1[[#This Row],[Region]],Таблица5[],2,FALSE)</f>
        <v>Anna Andreadi</v>
      </c>
      <c r="W9169" s="19" t="str">
        <f>IFERROR(VLOOKUP(Таблица1[[#This Row],[Order ID]],Таблица4[],2,FALSE),"")</f>
        <v/>
      </c>
      <c r="X9169" s="19">
        <f>NOT(IFERROR(VLOOKUP(Таблица1[[#This Row],[Order ID]],Таблица4[],2,FALSE),0))*1</f>
        <v>1</v>
      </c>
      <c r="Y9169" s="19">
        <f>IF(SUMPRODUCT(($F$2:$F9169=F9169)*1)&gt;1,0,1)</f>
        <v>0</v>
      </c>
    </row>
    <row r="9170" spans="1:25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9" t="str">
        <f>VLOOKUP(Таблица1[[#This Row],[Region]],Таблица5[],2,FALSE)</f>
        <v>Cassandra Brandow</v>
      </c>
      <c r="W9170" s="19" t="str">
        <f>IFERROR(VLOOKUP(Таблица1[[#This Row],[Order ID]],Таблица4[],2,FALSE),"")</f>
        <v/>
      </c>
      <c r="X9170" s="19">
        <f>NOT(IFERROR(VLOOKUP(Таблица1[[#This Row],[Order ID]],Таблица4[],2,FALSE),0))*1</f>
        <v>1</v>
      </c>
      <c r="Y9170" s="19">
        <f>IF(SUMPRODUCT(($F$2:$F9170=F9170)*1)&gt;1,0,1)</f>
        <v>0</v>
      </c>
    </row>
    <row r="9171" spans="1:25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9" t="str">
        <f>VLOOKUP(Таблица1[[#This Row],[Region]],Таблица5[],2,FALSE)</f>
        <v>Cassandra Brandow</v>
      </c>
      <c r="W9171" s="19" t="str">
        <f>IFERROR(VLOOKUP(Таблица1[[#This Row],[Order ID]],Таблица4[],2,FALSE),"")</f>
        <v/>
      </c>
      <c r="X9171" s="19">
        <f>NOT(IFERROR(VLOOKUP(Таблица1[[#This Row],[Order ID]],Таблица4[],2,FALSE),0))*1</f>
        <v>1</v>
      </c>
      <c r="Y9171" s="19">
        <f>IF(SUMPRODUCT(($F$2:$F9171=F9171)*1)&gt;1,0,1)</f>
        <v>0</v>
      </c>
    </row>
    <row r="9172" spans="1:25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9" t="str">
        <f>VLOOKUP(Таблица1[[#This Row],[Region]],Таблица5[],2,FALSE)</f>
        <v>Anna Andreadi</v>
      </c>
      <c r="W9172" s="19" t="str">
        <f>IFERROR(VLOOKUP(Таблица1[[#This Row],[Order ID]],Таблица4[],2,FALSE),"")</f>
        <v/>
      </c>
      <c r="X9172" s="19">
        <f>NOT(IFERROR(VLOOKUP(Таблица1[[#This Row],[Order ID]],Таблица4[],2,FALSE),0))*1</f>
        <v>1</v>
      </c>
      <c r="Y9172" s="19">
        <f>IF(SUMPRODUCT(($F$2:$F9172=F9172)*1)&gt;1,0,1)</f>
        <v>0</v>
      </c>
    </row>
    <row r="9173" spans="1:25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9" t="str">
        <f>VLOOKUP(Таблица1[[#This Row],[Region]],Таблица5[],2,FALSE)</f>
        <v>Anna Andreadi</v>
      </c>
      <c r="W9173" s="19" t="str">
        <f>IFERROR(VLOOKUP(Таблица1[[#This Row],[Order ID]],Таблица4[],2,FALSE),"")</f>
        <v/>
      </c>
      <c r="X9173" s="19">
        <f>NOT(IFERROR(VLOOKUP(Таблица1[[#This Row],[Order ID]],Таблица4[],2,FALSE),0))*1</f>
        <v>1</v>
      </c>
      <c r="Y9173" s="19">
        <f>IF(SUMPRODUCT(($F$2:$F9173=F9173)*1)&gt;1,0,1)</f>
        <v>0</v>
      </c>
    </row>
    <row r="9174" spans="1:25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9" t="str">
        <f>VLOOKUP(Таблица1[[#This Row],[Region]],Таблица5[],2,FALSE)</f>
        <v>Anna Andreadi</v>
      </c>
      <c r="W9174" s="19" t="str">
        <f>IFERROR(VLOOKUP(Таблица1[[#This Row],[Order ID]],Таблица4[],2,FALSE),"")</f>
        <v/>
      </c>
      <c r="X9174" s="19">
        <f>NOT(IFERROR(VLOOKUP(Таблица1[[#This Row],[Order ID]],Таблица4[],2,FALSE),0))*1</f>
        <v>1</v>
      </c>
      <c r="Y9174" s="19">
        <f>IF(SUMPRODUCT(($F$2:$F9174=F9174)*1)&gt;1,0,1)</f>
        <v>0</v>
      </c>
    </row>
    <row r="9175" spans="1:25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9" t="str">
        <f>VLOOKUP(Таблица1[[#This Row],[Region]],Таблица5[],2,FALSE)</f>
        <v>Anna Andreadi</v>
      </c>
      <c r="W9175" s="19" t="str">
        <f>IFERROR(VLOOKUP(Таблица1[[#This Row],[Order ID]],Таблица4[],2,FALSE),"")</f>
        <v/>
      </c>
      <c r="X9175" s="19">
        <f>NOT(IFERROR(VLOOKUP(Таблица1[[#This Row],[Order ID]],Таблица4[],2,FALSE),0))*1</f>
        <v>1</v>
      </c>
      <c r="Y9175" s="19">
        <f>IF(SUMPRODUCT(($F$2:$F9175=F9175)*1)&gt;1,0,1)</f>
        <v>0</v>
      </c>
    </row>
    <row r="9176" spans="1:25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9" t="str">
        <f>VLOOKUP(Таблица1[[#This Row],[Region]],Таблица5[],2,FALSE)</f>
        <v>Anna Andreadi</v>
      </c>
      <c r="W9176" s="19" t="str">
        <f>IFERROR(VLOOKUP(Таблица1[[#This Row],[Order ID]],Таблица4[],2,FALSE),"")</f>
        <v/>
      </c>
      <c r="X9176" s="19">
        <f>NOT(IFERROR(VLOOKUP(Таблица1[[#This Row],[Order ID]],Таблица4[],2,FALSE),0))*1</f>
        <v>1</v>
      </c>
      <c r="Y9176" s="19">
        <f>IF(SUMPRODUCT(($F$2:$F9176=F9176)*1)&gt;1,0,1)</f>
        <v>0</v>
      </c>
    </row>
    <row r="9177" spans="1:25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9" t="str">
        <f>VLOOKUP(Таблица1[[#This Row],[Region]],Таблица5[],2,FALSE)</f>
        <v>Anna Andreadi</v>
      </c>
      <c r="W9177" s="19" t="str">
        <f>IFERROR(VLOOKUP(Таблица1[[#This Row],[Order ID]],Таблица4[],2,FALSE),"")</f>
        <v/>
      </c>
      <c r="X9177" s="19">
        <f>NOT(IFERROR(VLOOKUP(Таблица1[[#This Row],[Order ID]],Таблица4[],2,FALSE),0))*1</f>
        <v>1</v>
      </c>
      <c r="Y9177" s="19">
        <f>IF(SUMPRODUCT(($F$2:$F9177=F9177)*1)&gt;1,0,1)</f>
        <v>0</v>
      </c>
    </row>
    <row r="9178" spans="1:25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9" t="str">
        <f>VLOOKUP(Таблица1[[#This Row],[Region]],Таблица5[],2,FALSE)</f>
        <v>Cassandra Brandow</v>
      </c>
      <c r="W9178" s="19" t="str">
        <f>IFERROR(VLOOKUP(Таблица1[[#This Row],[Order ID]],Таблица4[],2,FALSE),"")</f>
        <v/>
      </c>
      <c r="X9178" s="19">
        <f>NOT(IFERROR(VLOOKUP(Таблица1[[#This Row],[Order ID]],Таблица4[],2,FALSE),0))*1</f>
        <v>1</v>
      </c>
      <c r="Y9178" s="19">
        <f>IF(SUMPRODUCT(($F$2:$F9178=F9178)*1)&gt;1,0,1)</f>
        <v>0</v>
      </c>
    </row>
    <row r="9179" spans="1:25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9" t="str">
        <f>VLOOKUP(Таблица1[[#This Row],[Region]],Таблица5[],2,FALSE)</f>
        <v>Chuck Magee</v>
      </c>
      <c r="W9179" s="19" t="str">
        <f>IFERROR(VLOOKUP(Таблица1[[#This Row],[Order ID]],Таблица4[],2,FALSE),"")</f>
        <v/>
      </c>
      <c r="X9179" s="19">
        <f>NOT(IFERROR(VLOOKUP(Таблица1[[#This Row],[Order ID]],Таблица4[],2,FALSE),0))*1</f>
        <v>1</v>
      </c>
      <c r="Y9179" s="19">
        <f>IF(SUMPRODUCT(($F$2:$F9179=F9179)*1)&gt;1,0,1)</f>
        <v>0</v>
      </c>
    </row>
    <row r="9180" spans="1:25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9" t="str">
        <f>VLOOKUP(Таблица1[[#This Row],[Region]],Таблица5[],2,FALSE)</f>
        <v>Chuck Magee</v>
      </c>
      <c r="W9180" s="19" t="str">
        <f>IFERROR(VLOOKUP(Таблица1[[#This Row],[Order ID]],Таблица4[],2,FALSE),"")</f>
        <v/>
      </c>
      <c r="X9180" s="19">
        <f>NOT(IFERROR(VLOOKUP(Таблица1[[#This Row],[Order ID]],Таблица4[],2,FALSE),0))*1</f>
        <v>1</v>
      </c>
      <c r="Y9180" s="19">
        <f>IF(SUMPRODUCT(($F$2:$F9180=F9180)*1)&gt;1,0,1)</f>
        <v>0</v>
      </c>
    </row>
    <row r="9181" spans="1:25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9" t="str">
        <f>VLOOKUP(Таблица1[[#This Row],[Region]],Таблица5[],2,FALSE)</f>
        <v>Anna Andreadi</v>
      </c>
      <c r="W9181" s="19" t="str">
        <f>IFERROR(VLOOKUP(Таблица1[[#This Row],[Order ID]],Таблица4[],2,FALSE),"")</f>
        <v/>
      </c>
      <c r="X9181" s="19">
        <f>NOT(IFERROR(VLOOKUP(Таблица1[[#This Row],[Order ID]],Таблица4[],2,FALSE),0))*1</f>
        <v>1</v>
      </c>
      <c r="Y9181" s="19">
        <f>IF(SUMPRODUCT(($F$2:$F9181=F9181)*1)&gt;1,0,1)</f>
        <v>0</v>
      </c>
    </row>
    <row r="9182" spans="1:25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9" t="str">
        <f>VLOOKUP(Таблица1[[#This Row],[Region]],Таблица5[],2,FALSE)</f>
        <v>Anna Andreadi</v>
      </c>
      <c r="W9182" s="19" t="str">
        <f>IFERROR(VLOOKUP(Таблица1[[#This Row],[Order ID]],Таблица4[],2,FALSE),"")</f>
        <v/>
      </c>
      <c r="X9182" s="19">
        <f>NOT(IFERROR(VLOOKUP(Таблица1[[#This Row],[Order ID]],Таблица4[],2,FALSE),0))*1</f>
        <v>1</v>
      </c>
      <c r="Y9182" s="19">
        <f>IF(SUMPRODUCT(($F$2:$F9182=F9182)*1)&gt;1,0,1)</f>
        <v>0</v>
      </c>
    </row>
    <row r="9183" spans="1:25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9" t="str">
        <f>VLOOKUP(Таблица1[[#This Row],[Region]],Таблица5[],2,FALSE)</f>
        <v>Anna Andreadi</v>
      </c>
      <c r="W9183" s="19" t="str">
        <f>IFERROR(VLOOKUP(Таблица1[[#This Row],[Order ID]],Таблица4[],2,FALSE),"")</f>
        <v/>
      </c>
      <c r="X9183" s="19">
        <f>NOT(IFERROR(VLOOKUP(Таблица1[[#This Row],[Order ID]],Таблица4[],2,FALSE),0))*1</f>
        <v>1</v>
      </c>
      <c r="Y9183" s="19">
        <f>IF(SUMPRODUCT(($F$2:$F9183=F9183)*1)&gt;1,0,1)</f>
        <v>0</v>
      </c>
    </row>
    <row r="9184" spans="1:25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9" t="str">
        <f>VLOOKUP(Таблица1[[#This Row],[Region]],Таблица5[],2,FALSE)</f>
        <v>Anna Andreadi</v>
      </c>
      <c r="W9184" s="19" t="str">
        <f>IFERROR(VLOOKUP(Таблица1[[#This Row],[Order ID]],Таблица4[],2,FALSE),"")</f>
        <v/>
      </c>
      <c r="X9184" s="19">
        <f>NOT(IFERROR(VLOOKUP(Таблица1[[#This Row],[Order ID]],Таблица4[],2,FALSE),0))*1</f>
        <v>1</v>
      </c>
      <c r="Y9184" s="19">
        <f>IF(SUMPRODUCT(($F$2:$F9184=F9184)*1)&gt;1,0,1)</f>
        <v>0</v>
      </c>
    </row>
    <row r="9185" spans="1:25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9" t="str">
        <f>VLOOKUP(Таблица1[[#This Row],[Region]],Таблица5[],2,FALSE)</f>
        <v>Anna Andreadi</v>
      </c>
      <c r="W9185" s="19" t="str">
        <f>IFERROR(VLOOKUP(Таблица1[[#This Row],[Order ID]],Таблица4[],2,FALSE),"")</f>
        <v/>
      </c>
      <c r="X9185" s="19">
        <f>NOT(IFERROR(VLOOKUP(Таблица1[[#This Row],[Order ID]],Таблица4[],2,FALSE),0))*1</f>
        <v>1</v>
      </c>
      <c r="Y9185" s="19">
        <f>IF(SUMPRODUCT(($F$2:$F9185=F9185)*1)&gt;1,0,1)</f>
        <v>0</v>
      </c>
    </row>
    <row r="9186" spans="1:25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9" t="str">
        <f>VLOOKUP(Таблица1[[#This Row],[Region]],Таблица5[],2,FALSE)</f>
        <v>Anna Andreadi</v>
      </c>
      <c r="W9186" s="19" t="str">
        <f>IFERROR(VLOOKUP(Таблица1[[#This Row],[Order ID]],Таблица4[],2,FALSE),"")</f>
        <v/>
      </c>
      <c r="X9186" s="19">
        <f>NOT(IFERROR(VLOOKUP(Таблица1[[#This Row],[Order ID]],Таблица4[],2,FALSE),0))*1</f>
        <v>1</v>
      </c>
      <c r="Y9186" s="19">
        <f>IF(SUMPRODUCT(($F$2:$F9186=F9186)*1)&gt;1,0,1)</f>
        <v>0</v>
      </c>
    </row>
    <row r="9187" spans="1:25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9" t="str">
        <f>VLOOKUP(Таблица1[[#This Row],[Region]],Таблица5[],2,FALSE)</f>
        <v>Anna Andreadi</v>
      </c>
      <c r="W9187" s="19" t="str">
        <f>IFERROR(VLOOKUP(Таблица1[[#This Row],[Order ID]],Таблица4[],2,FALSE),"")</f>
        <v/>
      </c>
      <c r="X9187" s="19">
        <f>NOT(IFERROR(VLOOKUP(Таблица1[[#This Row],[Order ID]],Таблица4[],2,FALSE),0))*1</f>
        <v>1</v>
      </c>
      <c r="Y9187" s="19">
        <f>IF(SUMPRODUCT(($F$2:$F9187=F9187)*1)&gt;1,0,1)</f>
        <v>0</v>
      </c>
    </row>
    <row r="9188" spans="1:25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9" t="str">
        <f>VLOOKUP(Таблица1[[#This Row],[Region]],Таблица5[],2,FALSE)</f>
        <v>Anna Andreadi</v>
      </c>
      <c r="W9188" s="19" t="str">
        <f>IFERROR(VLOOKUP(Таблица1[[#This Row],[Order ID]],Таблица4[],2,FALSE),"")</f>
        <v/>
      </c>
      <c r="X9188" s="19">
        <f>NOT(IFERROR(VLOOKUP(Таблица1[[#This Row],[Order ID]],Таблица4[],2,FALSE),0))*1</f>
        <v>1</v>
      </c>
      <c r="Y9188" s="19">
        <f>IF(SUMPRODUCT(($F$2:$F9188=F9188)*1)&gt;1,0,1)</f>
        <v>0</v>
      </c>
    </row>
    <row r="9189" spans="1:25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9" t="str">
        <f>VLOOKUP(Таблица1[[#This Row],[Region]],Таблица5[],2,FALSE)</f>
        <v>Chuck Magee</v>
      </c>
      <c r="W9189" s="19" t="str">
        <f>IFERROR(VLOOKUP(Таблица1[[#This Row],[Order ID]],Таблица4[],2,FALSE),"")</f>
        <v/>
      </c>
      <c r="X9189" s="19">
        <f>NOT(IFERROR(VLOOKUP(Таблица1[[#This Row],[Order ID]],Таблица4[],2,FALSE),0))*1</f>
        <v>1</v>
      </c>
      <c r="Y9189" s="19">
        <f>IF(SUMPRODUCT(($F$2:$F9189=F9189)*1)&gt;1,0,1)</f>
        <v>0</v>
      </c>
    </row>
    <row r="9190" spans="1:25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9" t="str">
        <f>VLOOKUP(Таблица1[[#This Row],[Region]],Таблица5[],2,FALSE)</f>
        <v>Chuck Magee</v>
      </c>
      <c r="W9190" s="19" t="str">
        <f>IFERROR(VLOOKUP(Таблица1[[#This Row],[Order ID]],Таблица4[],2,FALSE),"")</f>
        <v/>
      </c>
      <c r="X9190" s="19">
        <f>NOT(IFERROR(VLOOKUP(Таблица1[[#This Row],[Order ID]],Таблица4[],2,FALSE),0))*1</f>
        <v>1</v>
      </c>
      <c r="Y9190" s="19">
        <f>IF(SUMPRODUCT(($F$2:$F9190=F9190)*1)&gt;1,0,1)</f>
        <v>0</v>
      </c>
    </row>
    <row r="9191" spans="1:25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9" t="str">
        <f>VLOOKUP(Таблица1[[#This Row],[Region]],Таблица5[],2,FALSE)</f>
        <v>Chuck Magee</v>
      </c>
      <c r="W9191" s="19" t="str">
        <f>IFERROR(VLOOKUP(Таблица1[[#This Row],[Order ID]],Таблица4[],2,FALSE),"")</f>
        <v/>
      </c>
      <c r="X9191" s="19">
        <f>NOT(IFERROR(VLOOKUP(Таблица1[[#This Row],[Order ID]],Таблица4[],2,FALSE),0))*1</f>
        <v>1</v>
      </c>
      <c r="Y9191" s="19">
        <f>IF(SUMPRODUCT(($F$2:$F9191=F9191)*1)&gt;1,0,1)</f>
        <v>0</v>
      </c>
    </row>
    <row r="9192" spans="1:25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9" t="str">
        <f>VLOOKUP(Таблица1[[#This Row],[Region]],Таблица5[],2,FALSE)</f>
        <v>Chuck Magee</v>
      </c>
      <c r="W9192" s="19" t="str">
        <f>IFERROR(VLOOKUP(Таблица1[[#This Row],[Order ID]],Таблица4[],2,FALSE),"")</f>
        <v/>
      </c>
      <c r="X9192" s="19">
        <f>NOT(IFERROR(VLOOKUP(Таблица1[[#This Row],[Order ID]],Таблица4[],2,FALSE),0))*1</f>
        <v>1</v>
      </c>
      <c r="Y9192" s="19">
        <f>IF(SUMPRODUCT(($F$2:$F9192=F9192)*1)&gt;1,0,1)</f>
        <v>0</v>
      </c>
    </row>
    <row r="9193" spans="1:25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9" t="str">
        <f>VLOOKUP(Таблица1[[#This Row],[Region]],Таблица5[],2,FALSE)</f>
        <v>Chuck Magee</v>
      </c>
      <c r="W9193" s="19" t="str">
        <f>IFERROR(VLOOKUP(Таблица1[[#This Row],[Order ID]],Таблица4[],2,FALSE),"")</f>
        <v/>
      </c>
      <c r="X9193" s="19">
        <f>NOT(IFERROR(VLOOKUP(Таблица1[[#This Row],[Order ID]],Таблица4[],2,FALSE),0))*1</f>
        <v>1</v>
      </c>
      <c r="Y9193" s="19">
        <f>IF(SUMPRODUCT(($F$2:$F9193=F9193)*1)&gt;1,0,1)</f>
        <v>0</v>
      </c>
    </row>
    <row r="9194" spans="1:25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9" t="str">
        <f>VLOOKUP(Таблица1[[#This Row],[Region]],Таблица5[],2,FALSE)</f>
        <v>Kelly Williams</v>
      </c>
      <c r="W9194" s="19" t="str">
        <f>IFERROR(VLOOKUP(Таблица1[[#This Row],[Order ID]],Таблица4[],2,FALSE),"")</f>
        <v/>
      </c>
      <c r="X9194" s="19">
        <f>NOT(IFERROR(VLOOKUP(Таблица1[[#This Row],[Order ID]],Таблица4[],2,FALSE),0))*1</f>
        <v>1</v>
      </c>
      <c r="Y9194" s="19">
        <f>IF(SUMPRODUCT(($F$2:$F9194=F9194)*1)&gt;1,0,1)</f>
        <v>0</v>
      </c>
    </row>
    <row r="9195" spans="1:25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9" t="str">
        <f>VLOOKUP(Таблица1[[#This Row],[Region]],Таблица5[],2,FALSE)</f>
        <v>Kelly Williams</v>
      </c>
      <c r="W9195" s="19" t="str">
        <f>IFERROR(VLOOKUP(Таблица1[[#This Row],[Order ID]],Таблица4[],2,FALSE),"")</f>
        <v/>
      </c>
      <c r="X9195" s="19">
        <f>NOT(IFERROR(VLOOKUP(Таблица1[[#This Row],[Order ID]],Таблица4[],2,FALSE),0))*1</f>
        <v>1</v>
      </c>
      <c r="Y9195" s="19">
        <f>IF(SUMPRODUCT(($F$2:$F9195=F9195)*1)&gt;1,0,1)</f>
        <v>0</v>
      </c>
    </row>
    <row r="9196" spans="1:25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9" t="str">
        <f>VLOOKUP(Таблица1[[#This Row],[Region]],Таблица5[],2,FALSE)</f>
        <v>Anna Andreadi</v>
      </c>
      <c r="W9196" s="19" t="str">
        <f>IFERROR(VLOOKUP(Таблица1[[#This Row],[Order ID]],Таблица4[],2,FALSE),"")</f>
        <v/>
      </c>
      <c r="X9196" s="19">
        <f>NOT(IFERROR(VLOOKUP(Таблица1[[#This Row],[Order ID]],Таблица4[],2,FALSE),0))*1</f>
        <v>1</v>
      </c>
      <c r="Y9196" s="19">
        <f>IF(SUMPRODUCT(($F$2:$F9196=F9196)*1)&gt;1,0,1)</f>
        <v>0</v>
      </c>
    </row>
    <row r="9197" spans="1:25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9" t="str">
        <f>VLOOKUP(Таблица1[[#This Row],[Region]],Таблица5[],2,FALSE)</f>
        <v>Anna Andreadi</v>
      </c>
      <c r="W9197" s="19" t="str">
        <f>IFERROR(VLOOKUP(Таблица1[[#This Row],[Order ID]],Таблица4[],2,FALSE),"")</f>
        <v/>
      </c>
      <c r="X9197" s="19">
        <f>NOT(IFERROR(VLOOKUP(Таблица1[[#This Row],[Order ID]],Таблица4[],2,FALSE),0))*1</f>
        <v>1</v>
      </c>
      <c r="Y9197" s="19">
        <f>IF(SUMPRODUCT(($F$2:$F9197=F9197)*1)&gt;1,0,1)</f>
        <v>0</v>
      </c>
    </row>
    <row r="9198" spans="1:25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9" t="str">
        <f>VLOOKUP(Таблица1[[#This Row],[Region]],Таблица5[],2,FALSE)</f>
        <v>Anna Andreadi</v>
      </c>
      <c r="W9198" s="19" t="str">
        <f>IFERROR(VLOOKUP(Таблица1[[#This Row],[Order ID]],Таблица4[],2,FALSE),"")</f>
        <v/>
      </c>
      <c r="X9198" s="19">
        <f>NOT(IFERROR(VLOOKUP(Таблица1[[#This Row],[Order ID]],Таблица4[],2,FALSE),0))*1</f>
        <v>1</v>
      </c>
      <c r="Y9198" s="19">
        <f>IF(SUMPRODUCT(($F$2:$F9198=F9198)*1)&gt;1,0,1)</f>
        <v>0</v>
      </c>
    </row>
    <row r="9199" spans="1:25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9" t="str">
        <f>VLOOKUP(Таблица1[[#This Row],[Region]],Таблица5[],2,FALSE)</f>
        <v>Anna Andreadi</v>
      </c>
      <c r="W9199" s="19" t="str">
        <f>IFERROR(VLOOKUP(Таблица1[[#This Row],[Order ID]],Таблица4[],2,FALSE),"")</f>
        <v/>
      </c>
      <c r="X9199" s="19">
        <f>NOT(IFERROR(VLOOKUP(Таблица1[[#This Row],[Order ID]],Таблица4[],2,FALSE),0))*1</f>
        <v>1</v>
      </c>
      <c r="Y9199" s="19">
        <f>IF(SUMPRODUCT(($F$2:$F9199=F9199)*1)&gt;1,0,1)</f>
        <v>0</v>
      </c>
    </row>
    <row r="9200" spans="1:25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9" t="str">
        <f>VLOOKUP(Таблица1[[#This Row],[Region]],Таблица5[],2,FALSE)</f>
        <v>Anna Andreadi</v>
      </c>
      <c r="W9200" s="19" t="str">
        <f>IFERROR(VLOOKUP(Таблица1[[#This Row],[Order ID]],Таблица4[],2,FALSE),"")</f>
        <v/>
      </c>
      <c r="X9200" s="19">
        <f>NOT(IFERROR(VLOOKUP(Таблица1[[#This Row],[Order ID]],Таблица4[],2,FALSE),0))*1</f>
        <v>1</v>
      </c>
      <c r="Y9200" s="19">
        <f>IF(SUMPRODUCT(($F$2:$F9200=F9200)*1)&gt;1,0,1)</f>
        <v>0</v>
      </c>
    </row>
    <row r="9201" spans="1:25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9" t="str">
        <f>VLOOKUP(Таблица1[[#This Row],[Region]],Таблица5[],2,FALSE)</f>
        <v>Anna Andreadi</v>
      </c>
      <c r="W9201" s="19" t="str">
        <f>IFERROR(VLOOKUP(Таблица1[[#This Row],[Order ID]],Таблица4[],2,FALSE),"")</f>
        <v/>
      </c>
      <c r="X9201" s="19">
        <f>NOT(IFERROR(VLOOKUP(Таблица1[[#This Row],[Order ID]],Таблица4[],2,FALSE),0))*1</f>
        <v>1</v>
      </c>
      <c r="Y9201" s="19">
        <f>IF(SUMPRODUCT(($F$2:$F9201=F9201)*1)&gt;1,0,1)</f>
        <v>0</v>
      </c>
    </row>
    <row r="9202" spans="1:25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9" t="str">
        <f>VLOOKUP(Таблица1[[#This Row],[Region]],Таблица5[],2,FALSE)</f>
        <v>Chuck Magee</v>
      </c>
      <c r="W9202" s="19" t="str">
        <f>IFERROR(VLOOKUP(Таблица1[[#This Row],[Order ID]],Таблица4[],2,FALSE),"")</f>
        <v/>
      </c>
      <c r="X9202" s="19">
        <f>NOT(IFERROR(VLOOKUP(Таблица1[[#This Row],[Order ID]],Таблица4[],2,FALSE),0))*1</f>
        <v>1</v>
      </c>
      <c r="Y9202" s="19">
        <f>IF(SUMPRODUCT(($F$2:$F9202=F9202)*1)&gt;1,0,1)</f>
        <v>0</v>
      </c>
    </row>
    <row r="9203" spans="1:25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9" t="str">
        <f>VLOOKUP(Таблица1[[#This Row],[Region]],Таблица5[],2,FALSE)</f>
        <v>Chuck Magee</v>
      </c>
      <c r="W9203" s="19" t="str">
        <f>IFERROR(VLOOKUP(Таблица1[[#This Row],[Order ID]],Таблица4[],2,FALSE),"")</f>
        <v/>
      </c>
      <c r="X9203" s="19">
        <f>NOT(IFERROR(VLOOKUP(Таблица1[[#This Row],[Order ID]],Таблица4[],2,FALSE),0))*1</f>
        <v>1</v>
      </c>
      <c r="Y9203" s="19">
        <f>IF(SUMPRODUCT(($F$2:$F9203=F9203)*1)&gt;1,0,1)</f>
        <v>0</v>
      </c>
    </row>
    <row r="9204" spans="1:25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9" t="str">
        <f>VLOOKUP(Таблица1[[#This Row],[Region]],Таблица5[],2,FALSE)</f>
        <v>Chuck Magee</v>
      </c>
      <c r="W9204" s="19" t="str">
        <f>IFERROR(VLOOKUP(Таблица1[[#This Row],[Order ID]],Таблица4[],2,FALSE),"")</f>
        <v/>
      </c>
      <c r="X9204" s="19">
        <f>NOT(IFERROR(VLOOKUP(Таблица1[[#This Row],[Order ID]],Таблица4[],2,FALSE),0))*1</f>
        <v>1</v>
      </c>
      <c r="Y9204" s="19">
        <f>IF(SUMPRODUCT(($F$2:$F9204=F9204)*1)&gt;1,0,1)</f>
        <v>0</v>
      </c>
    </row>
    <row r="9205" spans="1:25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9" t="str">
        <f>VLOOKUP(Таблица1[[#This Row],[Region]],Таблица5[],2,FALSE)</f>
        <v>Chuck Magee</v>
      </c>
      <c r="W9205" s="19" t="str">
        <f>IFERROR(VLOOKUP(Таблица1[[#This Row],[Order ID]],Таблица4[],2,FALSE),"")</f>
        <v/>
      </c>
      <c r="X9205" s="19">
        <f>NOT(IFERROR(VLOOKUP(Таблица1[[#This Row],[Order ID]],Таблица4[],2,FALSE),0))*1</f>
        <v>1</v>
      </c>
      <c r="Y9205" s="19">
        <f>IF(SUMPRODUCT(($F$2:$F9205=F9205)*1)&gt;1,0,1)</f>
        <v>0</v>
      </c>
    </row>
    <row r="9206" spans="1:25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9" t="str">
        <f>VLOOKUP(Таблица1[[#This Row],[Region]],Таблица5[],2,FALSE)</f>
        <v>Anna Andreadi</v>
      </c>
      <c r="W9206" s="19">
        <f>IFERROR(VLOOKUP(Таблица1[[#This Row],[Order ID]],Таблица4[],2,FALSE),"")</f>
        <v>1</v>
      </c>
      <c r="X9206" s="19">
        <f>NOT(IFERROR(VLOOKUP(Таблица1[[#This Row],[Order ID]],Таблица4[],2,FALSE),0))*1</f>
        <v>0</v>
      </c>
      <c r="Y9206" s="19">
        <f>IF(SUMPRODUCT(($F$2:$F9206=F9206)*1)&gt;1,0,1)</f>
        <v>0</v>
      </c>
    </row>
    <row r="9207" spans="1:25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9" t="str">
        <f>VLOOKUP(Таблица1[[#This Row],[Region]],Таблица5[],2,FALSE)</f>
        <v>Chuck Magee</v>
      </c>
      <c r="W9207" s="19" t="str">
        <f>IFERROR(VLOOKUP(Таблица1[[#This Row],[Order ID]],Таблица4[],2,FALSE),"")</f>
        <v/>
      </c>
      <c r="X9207" s="19">
        <f>NOT(IFERROR(VLOOKUP(Таблица1[[#This Row],[Order ID]],Таблица4[],2,FALSE),0))*1</f>
        <v>1</v>
      </c>
      <c r="Y9207" s="19">
        <f>IF(SUMPRODUCT(($F$2:$F9207=F9207)*1)&gt;1,0,1)</f>
        <v>0</v>
      </c>
    </row>
    <row r="9208" spans="1:25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9" t="str">
        <f>VLOOKUP(Таблица1[[#This Row],[Region]],Таблица5[],2,FALSE)</f>
        <v>Chuck Magee</v>
      </c>
      <c r="W9208" s="19" t="str">
        <f>IFERROR(VLOOKUP(Таблица1[[#This Row],[Order ID]],Таблица4[],2,FALSE),"")</f>
        <v/>
      </c>
      <c r="X9208" s="19">
        <f>NOT(IFERROR(VLOOKUP(Таблица1[[#This Row],[Order ID]],Таблица4[],2,FALSE),0))*1</f>
        <v>1</v>
      </c>
      <c r="Y9208" s="19">
        <f>IF(SUMPRODUCT(($F$2:$F9208=F9208)*1)&gt;1,0,1)</f>
        <v>0</v>
      </c>
    </row>
    <row r="9209" spans="1:25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9" t="str">
        <f>VLOOKUP(Таблица1[[#This Row],[Region]],Таблица5[],2,FALSE)</f>
        <v>Kelly Williams</v>
      </c>
      <c r="W9209" s="19" t="str">
        <f>IFERROR(VLOOKUP(Таблица1[[#This Row],[Order ID]],Таблица4[],2,FALSE),"")</f>
        <v/>
      </c>
      <c r="X9209" s="19">
        <f>NOT(IFERROR(VLOOKUP(Таблица1[[#This Row],[Order ID]],Таблица4[],2,FALSE),0))*1</f>
        <v>1</v>
      </c>
      <c r="Y9209" s="19">
        <f>IF(SUMPRODUCT(($F$2:$F9209=F9209)*1)&gt;1,0,1)</f>
        <v>0</v>
      </c>
    </row>
    <row r="9210" spans="1:25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9" t="str">
        <f>VLOOKUP(Таблица1[[#This Row],[Region]],Таблица5[],2,FALSE)</f>
        <v>Anna Andreadi</v>
      </c>
      <c r="W9210" s="19" t="str">
        <f>IFERROR(VLOOKUP(Таблица1[[#This Row],[Order ID]],Таблица4[],2,FALSE),"")</f>
        <v/>
      </c>
      <c r="X9210" s="19">
        <f>NOT(IFERROR(VLOOKUP(Таблица1[[#This Row],[Order ID]],Таблица4[],2,FALSE),0))*1</f>
        <v>1</v>
      </c>
      <c r="Y9210" s="19">
        <f>IF(SUMPRODUCT(($F$2:$F9210=F9210)*1)&gt;1,0,1)</f>
        <v>0</v>
      </c>
    </row>
    <row r="9211" spans="1:25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9" t="str">
        <f>VLOOKUP(Таблица1[[#This Row],[Region]],Таблица5[],2,FALSE)</f>
        <v>Kelly Williams</v>
      </c>
      <c r="W9211" s="19" t="str">
        <f>IFERROR(VLOOKUP(Таблица1[[#This Row],[Order ID]],Таблица4[],2,FALSE),"")</f>
        <v/>
      </c>
      <c r="X9211" s="19">
        <f>NOT(IFERROR(VLOOKUP(Таблица1[[#This Row],[Order ID]],Таблица4[],2,FALSE),0))*1</f>
        <v>1</v>
      </c>
      <c r="Y9211" s="19">
        <f>IF(SUMPRODUCT(($F$2:$F9211=F9211)*1)&gt;1,0,1)</f>
        <v>1</v>
      </c>
    </row>
    <row r="9212" spans="1:25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9" t="str">
        <f>VLOOKUP(Таблица1[[#This Row],[Region]],Таблица5[],2,FALSE)</f>
        <v>Kelly Williams</v>
      </c>
      <c r="W9212" s="19" t="str">
        <f>IFERROR(VLOOKUP(Таблица1[[#This Row],[Order ID]],Таблица4[],2,FALSE),"")</f>
        <v/>
      </c>
      <c r="X9212" s="19">
        <f>NOT(IFERROR(VLOOKUP(Таблица1[[#This Row],[Order ID]],Таблица4[],2,FALSE),0))*1</f>
        <v>1</v>
      </c>
      <c r="Y9212" s="19">
        <f>IF(SUMPRODUCT(($F$2:$F9212=F9212)*1)&gt;1,0,1)</f>
        <v>0</v>
      </c>
    </row>
    <row r="9213" spans="1:25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9" t="str">
        <f>VLOOKUP(Таблица1[[#This Row],[Region]],Таблица5[],2,FALSE)</f>
        <v>Anna Andreadi</v>
      </c>
      <c r="W9213" s="19" t="str">
        <f>IFERROR(VLOOKUP(Таблица1[[#This Row],[Order ID]],Таблица4[],2,FALSE),"")</f>
        <v/>
      </c>
      <c r="X9213" s="19">
        <f>NOT(IFERROR(VLOOKUP(Таблица1[[#This Row],[Order ID]],Таблица4[],2,FALSE),0))*1</f>
        <v>1</v>
      </c>
      <c r="Y9213" s="19">
        <f>IF(SUMPRODUCT(($F$2:$F9213=F9213)*1)&gt;1,0,1)</f>
        <v>0</v>
      </c>
    </row>
    <row r="9214" spans="1:25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9" t="str">
        <f>VLOOKUP(Таблица1[[#This Row],[Region]],Таблица5[],2,FALSE)</f>
        <v>Anna Andreadi</v>
      </c>
      <c r="W9214" s="19" t="str">
        <f>IFERROR(VLOOKUP(Таблица1[[#This Row],[Order ID]],Таблица4[],2,FALSE),"")</f>
        <v/>
      </c>
      <c r="X9214" s="19">
        <f>NOT(IFERROR(VLOOKUP(Таблица1[[#This Row],[Order ID]],Таблица4[],2,FALSE),0))*1</f>
        <v>1</v>
      </c>
      <c r="Y9214" s="19">
        <f>IF(SUMPRODUCT(($F$2:$F9214=F9214)*1)&gt;1,0,1)</f>
        <v>0</v>
      </c>
    </row>
    <row r="9215" spans="1:25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9" t="str">
        <f>VLOOKUP(Таблица1[[#This Row],[Region]],Таблица5[],2,FALSE)</f>
        <v>Anna Andreadi</v>
      </c>
      <c r="W9215" s="19" t="str">
        <f>IFERROR(VLOOKUP(Таблица1[[#This Row],[Order ID]],Таблица4[],2,FALSE),"")</f>
        <v/>
      </c>
      <c r="X9215" s="19">
        <f>NOT(IFERROR(VLOOKUP(Таблица1[[#This Row],[Order ID]],Таблица4[],2,FALSE),0))*1</f>
        <v>1</v>
      </c>
      <c r="Y9215" s="19">
        <f>IF(SUMPRODUCT(($F$2:$F9215=F9215)*1)&gt;1,0,1)</f>
        <v>0</v>
      </c>
    </row>
    <row r="9216" spans="1:25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9" t="str">
        <f>VLOOKUP(Таблица1[[#This Row],[Region]],Таблица5[],2,FALSE)</f>
        <v>Chuck Magee</v>
      </c>
      <c r="W9216" s="19" t="str">
        <f>IFERROR(VLOOKUP(Таблица1[[#This Row],[Order ID]],Таблица4[],2,FALSE),"")</f>
        <v/>
      </c>
      <c r="X9216" s="19">
        <f>NOT(IFERROR(VLOOKUP(Таблица1[[#This Row],[Order ID]],Таблица4[],2,FALSE),0))*1</f>
        <v>1</v>
      </c>
      <c r="Y9216" s="19">
        <f>IF(SUMPRODUCT(($F$2:$F9216=F9216)*1)&gt;1,0,1)</f>
        <v>0</v>
      </c>
    </row>
    <row r="9217" spans="1:25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9" t="str">
        <f>VLOOKUP(Таблица1[[#This Row],[Region]],Таблица5[],2,FALSE)</f>
        <v>Anna Andreadi</v>
      </c>
      <c r="W9217" s="19" t="str">
        <f>IFERROR(VLOOKUP(Таблица1[[#This Row],[Order ID]],Таблица4[],2,FALSE),"")</f>
        <v/>
      </c>
      <c r="X9217" s="19">
        <f>NOT(IFERROR(VLOOKUP(Таблица1[[#This Row],[Order ID]],Таблица4[],2,FALSE),0))*1</f>
        <v>1</v>
      </c>
      <c r="Y9217" s="19">
        <f>IF(SUMPRODUCT(($F$2:$F9217=F9217)*1)&gt;1,0,1)</f>
        <v>0</v>
      </c>
    </row>
    <row r="9218" spans="1:25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9" t="str">
        <f>VLOOKUP(Таблица1[[#This Row],[Region]],Таблица5[],2,FALSE)</f>
        <v>Kelly Williams</v>
      </c>
      <c r="W9218" s="19" t="str">
        <f>IFERROR(VLOOKUP(Таблица1[[#This Row],[Order ID]],Таблица4[],2,FALSE),"")</f>
        <v/>
      </c>
      <c r="X9218" s="19">
        <f>NOT(IFERROR(VLOOKUP(Таблица1[[#This Row],[Order ID]],Таблица4[],2,FALSE),0))*1</f>
        <v>1</v>
      </c>
      <c r="Y9218" s="19">
        <f>IF(SUMPRODUCT(($F$2:$F9218=F9218)*1)&gt;1,0,1)</f>
        <v>0</v>
      </c>
    </row>
    <row r="9219" spans="1:25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9" t="str">
        <f>VLOOKUP(Таблица1[[#This Row],[Region]],Таблица5[],2,FALSE)</f>
        <v>Kelly Williams</v>
      </c>
      <c r="W9219" s="19" t="str">
        <f>IFERROR(VLOOKUP(Таблица1[[#This Row],[Order ID]],Таблица4[],2,FALSE),"")</f>
        <v/>
      </c>
      <c r="X9219" s="19">
        <f>NOT(IFERROR(VLOOKUP(Таблица1[[#This Row],[Order ID]],Таблица4[],2,FALSE),0))*1</f>
        <v>1</v>
      </c>
      <c r="Y9219" s="19">
        <f>IF(SUMPRODUCT(($F$2:$F9219=F9219)*1)&gt;1,0,1)</f>
        <v>0</v>
      </c>
    </row>
    <row r="9220" spans="1:25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9" t="str">
        <f>VLOOKUP(Таблица1[[#This Row],[Region]],Таблица5[],2,FALSE)</f>
        <v>Chuck Magee</v>
      </c>
      <c r="W9220" s="19" t="str">
        <f>IFERROR(VLOOKUP(Таблица1[[#This Row],[Order ID]],Таблица4[],2,FALSE),"")</f>
        <v/>
      </c>
      <c r="X9220" s="19">
        <f>NOT(IFERROR(VLOOKUP(Таблица1[[#This Row],[Order ID]],Таблица4[],2,FALSE),0))*1</f>
        <v>1</v>
      </c>
      <c r="Y9220" s="19">
        <f>IF(SUMPRODUCT(($F$2:$F9220=F9220)*1)&gt;1,0,1)</f>
        <v>0</v>
      </c>
    </row>
    <row r="9221" spans="1:25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9" t="str">
        <f>VLOOKUP(Таблица1[[#This Row],[Region]],Таблица5[],2,FALSE)</f>
        <v>Chuck Magee</v>
      </c>
      <c r="W9221" s="19" t="str">
        <f>IFERROR(VLOOKUP(Таблица1[[#This Row],[Order ID]],Таблица4[],2,FALSE),"")</f>
        <v/>
      </c>
      <c r="X9221" s="19">
        <f>NOT(IFERROR(VLOOKUP(Таблица1[[#This Row],[Order ID]],Таблица4[],2,FALSE),0))*1</f>
        <v>1</v>
      </c>
      <c r="Y9221" s="19">
        <f>IF(SUMPRODUCT(($F$2:$F9221=F9221)*1)&gt;1,0,1)</f>
        <v>0</v>
      </c>
    </row>
    <row r="9222" spans="1:25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9" t="str">
        <f>VLOOKUP(Таблица1[[#This Row],[Region]],Таблица5[],2,FALSE)</f>
        <v>Cassandra Brandow</v>
      </c>
      <c r="W9222" s="19" t="str">
        <f>IFERROR(VLOOKUP(Таблица1[[#This Row],[Order ID]],Таблица4[],2,FALSE),"")</f>
        <v/>
      </c>
      <c r="X9222" s="19">
        <f>NOT(IFERROR(VLOOKUP(Таблица1[[#This Row],[Order ID]],Таблица4[],2,FALSE),0))*1</f>
        <v>1</v>
      </c>
      <c r="Y9222" s="19">
        <f>IF(SUMPRODUCT(($F$2:$F9222=F9222)*1)&gt;1,0,1)</f>
        <v>0</v>
      </c>
    </row>
    <row r="9223" spans="1:25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9" t="str">
        <f>VLOOKUP(Таблица1[[#This Row],[Region]],Таблица5[],2,FALSE)</f>
        <v>Cassandra Brandow</v>
      </c>
      <c r="W9223" s="19" t="str">
        <f>IFERROR(VLOOKUP(Таблица1[[#This Row],[Order ID]],Таблица4[],2,FALSE),"")</f>
        <v/>
      </c>
      <c r="X9223" s="19">
        <f>NOT(IFERROR(VLOOKUP(Таблица1[[#This Row],[Order ID]],Таблица4[],2,FALSE),0))*1</f>
        <v>1</v>
      </c>
      <c r="Y9223" s="19">
        <f>IF(SUMPRODUCT(($F$2:$F9223=F9223)*1)&gt;1,0,1)</f>
        <v>0</v>
      </c>
    </row>
    <row r="9224" spans="1:25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9" t="str">
        <f>VLOOKUP(Таблица1[[#This Row],[Region]],Таблица5[],2,FALSE)</f>
        <v>Cassandra Brandow</v>
      </c>
      <c r="W9224" s="19" t="str">
        <f>IFERROR(VLOOKUP(Таблица1[[#This Row],[Order ID]],Таблица4[],2,FALSE),"")</f>
        <v/>
      </c>
      <c r="X9224" s="19">
        <f>NOT(IFERROR(VLOOKUP(Таблица1[[#This Row],[Order ID]],Таблица4[],2,FALSE),0))*1</f>
        <v>1</v>
      </c>
      <c r="Y9224" s="19">
        <f>IF(SUMPRODUCT(($F$2:$F9224=F9224)*1)&gt;1,0,1)</f>
        <v>0</v>
      </c>
    </row>
    <row r="9225" spans="1:25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9" t="str">
        <f>VLOOKUP(Таблица1[[#This Row],[Region]],Таблица5[],2,FALSE)</f>
        <v>Kelly Williams</v>
      </c>
      <c r="W9225" s="19" t="str">
        <f>IFERROR(VLOOKUP(Таблица1[[#This Row],[Order ID]],Таблица4[],2,FALSE),"")</f>
        <v/>
      </c>
      <c r="X9225" s="19">
        <f>NOT(IFERROR(VLOOKUP(Таблица1[[#This Row],[Order ID]],Таблица4[],2,FALSE),0))*1</f>
        <v>1</v>
      </c>
      <c r="Y9225" s="19">
        <f>IF(SUMPRODUCT(($F$2:$F9225=F9225)*1)&gt;1,0,1)</f>
        <v>0</v>
      </c>
    </row>
    <row r="9226" spans="1:25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9" t="str">
        <f>VLOOKUP(Таблица1[[#This Row],[Region]],Таблица5[],2,FALSE)</f>
        <v>Kelly Williams</v>
      </c>
      <c r="W9226" s="19" t="str">
        <f>IFERROR(VLOOKUP(Таблица1[[#This Row],[Order ID]],Таблица4[],2,FALSE),"")</f>
        <v/>
      </c>
      <c r="X9226" s="19">
        <f>NOT(IFERROR(VLOOKUP(Таблица1[[#This Row],[Order ID]],Таблица4[],2,FALSE),0))*1</f>
        <v>1</v>
      </c>
      <c r="Y9226" s="19">
        <f>IF(SUMPRODUCT(($F$2:$F9226=F9226)*1)&gt;1,0,1)</f>
        <v>0</v>
      </c>
    </row>
    <row r="9227" spans="1:25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9" t="str">
        <f>VLOOKUP(Таблица1[[#This Row],[Region]],Таблица5[],2,FALSE)</f>
        <v>Kelly Williams</v>
      </c>
      <c r="W9227" s="19" t="str">
        <f>IFERROR(VLOOKUP(Таблица1[[#This Row],[Order ID]],Таблица4[],2,FALSE),"")</f>
        <v/>
      </c>
      <c r="X9227" s="19">
        <f>NOT(IFERROR(VLOOKUP(Таблица1[[#This Row],[Order ID]],Таблица4[],2,FALSE),0))*1</f>
        <v>1</v>
      </c>
      <c r="Y9227" s="19">
        <f>IF(SUMPRODUCT(($F$2:$F9227=F9227)*1)&gt;1,0,1)</f>
        <v>0</v>
      </c>
    </row>
    <row r="9228" spans="1:25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9" t="str">
        <f>VLOOKUP(Таблица1[[#This Row],[Region]],Таблица5[],2,FALSE)</f>
        <v>Kelly Williams</v>
      </c>
      <c r="W9228" s="19" t="str">
        <f>IFERROR(VLOOKUP(Таблица1[[#This Row],[Order ID]],Таблица4[],2,FALSE),"")</f>
        <v/>
      </c>
      <c r="X9228" s="19">
        <f>NOT(IFERROR(VLOOKUP(Таблица1[[#This Row],[Order ID]],Таблица4[],2,FALSE),0))*1</f>
        <v>1</v>
      </c>
      <c r="Y9228" s="19">
        <f>IF(SUMPRODUCT(($F$2:$F9228=F9228)*1)&gt;1,0,1)</f>
        <v>0</v>
      </c>
    </row>
    <row r="9229" spans="1:25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9" t="str">
        <f>VLOOKUP(Таблица1[[#This Row],[Region]],Таблица5[],2,FALSE)</f>
        <v>Anna Andreadi</v>
      </c>
      <c r="W9229" s="19" t="str">
        <f>IFERROR(VLOOKUP(Таблица1[[#This Row],[Order ID]],Таблица4[],2,FALSE),"")</f>
        <v/>
      </c>
      <c r="X9229" s="19">
        <f>NOT(IFERROR(VLOOKUP(Таблица1[[#This Row],[Order ID]],Таблица4[],2,FALSE),0))*1</f>
        <v>1</v>
      </c>
      <c r="Y9229" s="19">
        <f>IF(SUMPRODUCT(($F$2:$F9229=F9229)*1)&gt;1,0,1)</f>
        <v>0</v>
      </c>
    </row>
    <row r="9230" spans="1:25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9" t="str">
        <f>VLOOKUP(Таблица1[[#This Row],[Region]],Таблица5[],2,FALSE)</f>
        <v>Anna Andreadi</v>
      </c>
      <c r="W9230" s="19" t="str">
        <f>IFERROR(VLOOKUP(Таблица1[[#This Row],[Order ID]],Таблица4[],2,FALSE),"")</f>
        <v/>
      </c>
      <c r="X9230" s="19">
        <f>NOT(IFERROR(VLOOKUP(Таблица1[[#This Row],[Order ID]],Таблица4[],2,FALSE),0))*1</f>
        <v>1</v>
      </c>
      <c r="Y9230" s="19">
        <f>IF(SUMPRODUCT(($F$2:$F9230=F9230)*1)&gt;1,0,1)</f>
        <v>0</v>
      </c>
    </row>
    <row r="9231" spans="1:25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9" t="str">
        <f>VLOOKUP(Таблица1[[#This Row],[Region]],Таблица5[],2,FALSE)</f>
        <v>Anna Andreadi</v>
      </c>
      <c r="W9231" s="19" t="str">
        <f>IFERROR(VLOOKUP(Таблица1[[#This Row],[Order ID]],Таблица4[],2,FALSE),"")</f>
        <v/>
      </c>
      <c r="X9231" s="19">
        <f>NOT(IFERROR(VLOOKUP(Таблица1[[#This Row],[Order ID]],Таблица4[],2,FALSE),0))*1</f>
        <v>1</v>
      </c>
      <c r="Y9231" s="19">
        <f>IF(SUMPRODUCT(($F$2:$F9231=F9231)*1)&gt;1,0,1)</f>
        <v>0</v>
      </c>
    </row>
    <row r="9232" spans="1:25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9" t="str">
        <f>VLOOKUP(Таблица1[[#This Row],[Region]],Таблица5[],2,FALSE)</f>
        <v>Anna Andreadi</v>
      </c>
      <c r="W9232" s="19" t="str">
        <f>IFERROR(VLOOKUP(Таблица1[[#This Row],[Order ID]],Таблица4[],2,FALSE),"")</f>
        <v/>
      </c>
      <c r="X9232" s="19">
        <f>NOT(IFERROR(VLOOKUP(Таблица1[[#This Row],[Order ID]],Таблица4[],2,FALSE),0))*1</f>
        <v>1</v>
      </c>
      <c r="Y9232" s="19">
        <f>IF(SUMPRODUCT(($F$2:$F9232=F9232)*1)&gt;1,0,1)</f>
        <v>0</v>
      </c>
    </row>
    <row r="9233" spans="1:25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9" t="str">
        <f>VLOOKUP(Таблица1[[#This Row],[Region]],Таблица5[],2,FALSE)</f>
        <v>Anna Andreadi</v>
      </c>
      <c r="W9233" s="19" t="str">
        <f>IFERROR(VLOOKUP(Таблица1[[#This Row],[Order ID]],Таблица4[],2,FALSE),"")</f>
        <v/>
      </c>
      <c r="X9233" s="19">
        <f>NOT(IFERROR(VLOOKUP(Таблица1[[#This Row],[Order ID]],Таблица4[],2,FALSE),0))*1</f>
        <v>1</v>
      </c>
      <c r="Y9233" s="19">
        <f>IF(SUMPRODUCT(($F$2:$F9233=F9233)*1)&gt;1,0,1)</f>
        <v>0</v>
      </c>
    </row>
    <row r="9234" spans="1:25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9" t="str">
        <f>VLOOKUP(Таблица1[[#This Row],[Region]],Таблица5[],2,FALSE)</f>
        <v>Anna Andreadi</v>
      </c>
      <c r="W9234" s="19">
        <f>IFERROR(VLOOKUP(Таблица1[[#This Row],[Order ID]],Таблица4[],2,FALSE),"")</f>
        <v>1</v>
      </c>
      <c r="X9234" s="19">
        <f>NOT(IFERROR(VLOOKUP(Таблица1[[#This Row],[Order ID]],Таблица4[],2,FALSE),0))*1</f>
        <v>0</v>
      </c>
      <c r="Y9234" s="19">
        <f>IF(SUMPRODUCT(($F$2:$F9234=F9234)*1)&gt;1,0,1)</f>
        <v>0</v>
      </c>
    </row>
    <row r="9235" spans="1:25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9" t="str">
        <f>VLOOKUP(Таблица1[[#This Row],[Region]],Таблица5[],2,FALSE)</f>
        <v>Anna Andreadi</v>
      </c>
      <c r="W9235" s="19">
        <f>IFERROR(VLOOKUP(Таблица1[[#This Row],[Order ID]],Таблица4[],2,FALSE),"")</f>
        <v>1</v>
      </c>
      <c r="X9235" s="19">
        <f>NOT(IFERROR(VLOOKUP(Таблица1[[#This Row],[Order ID]],Таблица4[],2,FALSE),0))*1</f>
        <v>0</v>
      </c>
      <c r="Y9235" s="19">
        <f>IF(SUMPRODUCT(($F$2:$F9235=F9235)*1)&gt;1,0,1)</f>
        <v>0</v>
      </c>
    </row>
    <row r="9236" spans="1:25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9" t="str">
        <f>VLOOKUP(Таблица1[[#This Row],[Region]],Таблица5[],2,FALSE)</f>
        <v>Anna Andreadi</v>
      </c>
      <c r="W9236" s="19">
        <f>IFERROR(VLOOKUP(Таблица1[[#This Row],[Order ID]],Таблица4[],2,FALSE),"")</f>
        <v>1</v>
      </c>
      <c r="X9236" s="19">
        <f>NOT(IFERROR(VLOOKUP(Таблица1[[#This Row],[Order ID]],Таблица4[],2,FALSE),0))*1</f>
        <v>0</v>
      </c>
      <c r="Y9236" s="19">
        <f>IF(SUMPRODUCT(($F$2:$F9236=F9236)*1)&gt;1,0,1)</f>
        <v>0</v>
      </c>
    </row>
    <row r="9237" spans="1:25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9" t="str">
        <f>VLOOKUP(Таблица1[[#This Row],[Region]],Таблица5[],2,FALSE)</f>
        <v>Anna Andreadi</v>
      </c>
      <c r="W9237" s="19">
        <f>IFERROR(VLOOKUP(Таблица1[[#This Row],[Order ID]],Таблица4[],2,FALSE),"")</f>
        <v>1</v>
      </c>
      <c r="X9237" s="19">
        <f>NOT(IFERROR(VLOOKUP(Таблица1[[#This Row],[Order ID]],Таблица4[],2,FALSE),0))*1</f>
        <v>0</v>
      </c>
      <c r="Y9237" s="19">
        <f>IF(SUMPRODUCT(($F$2:$F9237=F9237)*1)&gt;1,0,1)</f>
        <v>0</v>
      </c>
    </row>
    <row r="9238" spans="1:25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9" t="str">
        <f>VLOOKUP(Таблица1[[#This Row],[Region]],Таблица5[],2,FALSE)</f>
        <v>Anna Andreadi</v>
      </c>
      <c r="W9238" s="19">
        <f>IFERROR(VLOOKUP(Таблица1[[#This Row],[Order ID]],Таблица4[],2,FALSE),"")</f>
        <v>1</v>
      </c>
      <c r="X9238" s="19">
        <f>NOT(IFERROR(VLOOKUP(Таблица1[[#This Row],[Order ID]],Таблица4[],2,FALSE),0))*1</f>
        <v>0</v>
      </c>
      <c r="Y9238" s="19">
        <f>IF(SUMPRODUCT(($F$2:$F9238=F9238)*1)&gt;1,0,1)</f>
        <v>0</v>
      </c>
    </row>
    <row r="9239" spans="1:25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9" t="str">
        <f>VLOOKUP(Таблица1[[#This Row],[Region]],Таблица5[],2,FALSE)</f>
        <v>Anna Andreadi</v>
      </c>
      <c r="W9239" s="19">
        <f>IFERROR(VLOOKUP(Таблица1[[#This Row],[Order ID]],Таблица4[],2,FALSE),"")</f>
        <v>1</v>
      </c>
      <c r="X9239" s="19">
        <f>NOT(IFERROR(VLOOKUP(Таблица1[[#This Row],[Order ID]],Таблица4[],2,FALSE),0))*1</f>
        <v>0</v>
      </c>
      <c r="Y9239" s="19">
        <f>IF(SUMPRODUCT(($F$2:$F9239=F9239)*1)&gt;1,0,1)</f>
        <v>0</v>
      </c>
    </row>
    <row r="9240" spans="1:25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9" t="str">
        <f>VLOOKUP(Таблица1[[#This Row],[Region]],Таблица5[],2,FALSE)</f>
        <v>Chuck Magee</v>
      </c>
      <c r="W9240" s="19" t="str">
        <f>IFERROR(VLOOKUP(Таблица1[[#This Row],[Order ID]],Таблица4[],2,FALSE),"")</f>
        <v/>
      </c>
      <c r="X9240" s="19">
        <f>NOT(IFERROR(VLOOKUP(Таблица1[[#This Row],[Order ID]],Таблица4[],2,FALSE),0))*1</f>
        <v>1</v>
      </c>
      <c r="Y9240" s="19">
        <f>IF(SUMPRODUCT(($F$2:$F9240=F9240)*1)&gt;1,0,1)</f>
        <v>0</v>
      </c>
    </row>
    <row r="9241" spans="1:25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9" t="str">
        <f>VLOOKUP(Таблица1[[#This Row],[Region]],Таблица5[],2,FALSE)</f>
        <v>Cassandra Brandow</v>
      </c>
      <c r="W9241" s="19" t="str">
        <f>IFERROR(VLOOKUP(Таблица1[[#This Row],[Order ID]],Таблица4[],2,FALSE),"")</f>
        <v/>
      </c>
      <c r="X9241" s="19">
        <f>NOT(IFERROR(VLOOKUP(Таблица1[[#This Row],[Order ID]],Таблица4[],2,FALSE),0))*1</f>
        <v>1</v>
      </c>
      <c r="Y9241" s="19">
        <f>IF(SUMPRODUCT(($F$2:$F9241=F9241)*1)&gt;1,0,1)</f>
        <v>0</v>
      </c>
    </row>
    <row r="9242" spans="1:25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9" t="str">
        <f>VLOOKUP(Таблица1[[#This Row],[Region]],Таблица5[],2,FALSE)</f>
        <v>Cassandra Brandow</v>
      </c>
      <c r="W9242" s="19" t="str">
        <f>IFERROR(VLOOKUP(Таблица1[[#This Row],[Order ID]],Таблица4[],2,FALSE),"")</f>
        <v/>
      </c>
      <c r="X9242" s="19">
        <f>NOT(IFERROR(VLOOKUP(Таблица1[[#This Row],[Order ID]],Таблица4[],2,FALSE),0))*1</f>
        <v>1</v>
      </c>
      <c r="Y9242" s="19">
        <f>IF(SUMPRODUCT(($F$2:$F9242=F9242)*1)&gt;1,0,1)</f>
        <v>0</v>
      </c>
    </row>
    <row r="9243" spans="1:25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9" t="str">
        <f>VLOOKUP(Таблица1[[#This Row],[Region]],Таблица5[],2,FALSE)</f>
        <v>Cassandra Brandow</v>
      </c>
      <c r="W9243" s="19" t="str">
        <f>IFERROR(VLOOKUP(Таблица1[[#This Row],[Order ID]],Таблица4[],2,FALSE),"")</f>
        <v/>
      </c>
      <c r="X9243" s="19">
        <f>NOT(IFERROR(VLOOKUP(Таблица1[[#This Row],[Order ID]],Таблица4[],2,FALSE),0))*1</f>
        <v>1</v>
      </c>
      <c r="Y9243" s="19">
        <f>IF(SUMPRODUCT(($F$2:$F9243=F9243)*1)&gt;1,0,1)</f>
        <v>0</v>
      </c>
    </row>
    <row r="9244" spans="1:25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9" t="str">
        <f>VLOOKUP(Таблица1[[#This Row],[Region]],Таблица5[],2,FALSE)</f>
        <v>Anna Andreadi</v>
      </c>
      <c r="W9244" s="19" t="str">
        <f>IFERROR(VLOOKUP(Таблица1[[#This Row],[Order ID]],Таблица4[],2,FALSE),"")</f>
        <v/>
      </c>
      <c r="X9244" s="19">
        <f>NOT(IFERROR(VLOOKUP(Таблица1[[#This Row],[Order ID]],Таблица4[],2,FALSE),0))*1</f>
        <v>1</v>
      </c>
      <c r="Y9244" s="19">
        <f>IF(SUMPRODUCT(($F$2:$F9244=F9244)*1)&gt;1,0,1)</f>
        <v>0</v>
      </c>
    </row>
    <row r="9245" spans="1:25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9" t="str">
        <f>VLOOKUP(Таблица1[[#This Row],[Region]],Таблица5[],2,FALSE)</f>
        <v>Anna Andreadi</v>
      </c>
      <c r="W9245" s="19" t="str">
        <f>IFERROR(VLOOKUP(Таблица1[[#This Row],[Order ID]],Таблица4[],2,FALSE),"")</f>
        <v/>
      </c>
      <c r="X9245" s="19">
        <f>NOT(IFERROR(VLOOKUP(Таблица1[[#This Row],[Order ID]],Таблица4[],2,FALSE),0))*1</f>
        <v>1</v>
      </c>
      <c r="Y9245" s="19">
        <f>IF(SUMPRODUCT(($F$2:$F9245=F9245)*1)&gt;1,0,1)</f>
        <v>0</v>
      </c>
    </row>
    <row r="9246" spans="1:25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9" t="str">
        <f>VLOOKUP(Таблица1[[#This Row],[Region]],Таблица5[],2,FALSE)</f>
        <v>Anna Andreadi</v>
      </c>
      <c r="W9246" s="19" t="str">
        <f>IFERROR(VLOOKUP(Таблица1[[#This Row],[Order ID]],Таблица4[],2,FALSE),"")</f>
        <v/>
      </c>
      <c r="X9246" s="19">
        <f>NOT(IFERROR(VLOOKUP(Таблица1[[#This Row],[Order ID]],Таблица4[],2,FALSE),0))*1</f>
        <v>1</v>
      </c>
      <c r="Y9246" s="19">
        <f>IF(SUMPRODUCT(($F$2:$F9246=F9246)*1)&gt;1,0,1)</f>
        <v>0</v>
      </c>
    </row>
    <row r="9247" spans="1:25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9" t="str">
        <f>VLOOKUP(Таблица1[[#This Row],[Region]],Таблица5[],2,FALSE)</f>
        <v>Anna Andreadi</v>
      </c>
      <c r="W9247" s="19" t="str">
        <f>IFERROR(VLOOKUP(Таблица1[[#This Row],[Order ID]],Таблица4[],2,FALSE),"")</f>
        <v/>
      </c>
      <c r="X9247" s="19">
        <f>NOT(IFERROR(VLOOKUP(Таблица1[[#This Row],[Order ID]],Таблица4[],2,FALSE),0))*1</f>
        <v>1</v>
      </c>
      <c r="Y9247" s="19">
        <f>IF(SUMPRODUCT(($F$2:$F9247=F9247)*1)&gt;1,0,1)</f>
        <v>0</v>
      </c>
    </row>
    <row r="9248" spans="1:25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9" t="str">
        <f>VLOOKUP(Таблица1[[#This Row],[Region]],Таблица5[],2,FALSE)</f>
        <v>Anna Andreadi</v>
      </c>
      <c r="W9248" s="19" t="str">
        <f>IFERROR(VLOOKUP(Таблица1[[#This Row],[Order ID]],Таблица4[],2,FALSE),"")</f>
        <v/>
      </c>
      <c r="X9248" s="19">
        <f>NOT(IFERROR(VLOOKUP(Таблица1[[#This Row],[Order ID]],Таблица4[],2,FALSE),0))*1</f>
        <v>1</v>
      </c>
      <c r="Y9248" s="19">
        <f>IF(SUMPRODUCT(($F$2:$F9248=F9248)*1)&gt;1,0,1)</f>
        <v>0</v>
      </c>
    </row>
    <row r="9249" spans="1:25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9" t="str">
        <f>VLOOKUP(Таблица1[[#This Row],[Region]],Таблица5[],2,FALSE)</f>
        <v>Anna Andreadi</v>
      </c>
      <c r="W9249" s="19" t="str">
        <f>IFERROR(VLOOKUP(Таблица1[[#This Row],[Order ID]],Таблица4[],2,FALSE),"")</f>
        <v/>
      </c>
      <c r="X9249" s="19">
        <f>NOT(IFERROR(VLOOKUP(Таблица1[[#This Row],[Order ID]],Таблица4[],2,FALSE),0))*1</f>
        <v>1</v>
      </c>
      <c r="Y9249" s="19">
        <f>IF(SUMPRODUCT(($F$2:$F9249=F9249)*1)&gt;1,0,1)</f>
        <v>0</v>
      </c>
    </row>
    <row r="9250" spans="1:25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9" t="str">
        <f>VLOOKUP(Таблица1[[#This Row],[Region]],Таблица5[],2,FALSE)</f>
        <v>Chuck Magee</v>
      </c>
      <c r="W9250" s="19" t="str">
        <f>IFERROR(VLOOKUP(Таблица1[[#This Row],[Order ID]],Таблица4[],2,FALSE),"")</f>
        <v/>
      </c>
      <c r="X9250" s="19">
        <f>NOT(IFERROR(VLOOKUP(Таблица1[[#This Row],[Order ID]],Таблица4[],2,FALSE),0))*1</f>
        <v>1</v>
      </c>
      <c r="Y9250" s="19">
        <f>IF(SUMPRODUCT(($F$2:$F9250=F9250)*1)&gt;1,0,1)</f>
        <v>0</v>
      </c>
    </row>
    <row r="9251" spans="1:25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9" t="str">
        <f>VLOOKUP(Таблица1[[#This Row],[Region]],Таблица5[],2,FALSE)</f>
        <v>Chuck Magee</v>
      </c>
      <c r="W9251" s="19" t="str">
        <f>IFERROR(VLOOKUP(Таблица1[[#This Row],[Order ID]],Таблица4[],2,FALSE),"")</f>
        <v/>
      </c>
      <c r="X9251" s="19">
        <f>NOT(IFERROR(VLOOKUP(Таблица1[[#This Row],[Order ID]],Таблица4[],2,FALSE),0))*1</f>
        <v>1</v>
      </c>
      <c r="Y9251" s="19">
        <f>IF(SUMPRODUCT(($F$2:$F9251=F9251)*1)&gt;1,0,1)</f>
        <v>0</v>
      </c>
    </row>
    <row r="9252" spans="1:25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9" t="str">
        <f>VLOOKUP(Таблица1[[#This Row],[Region]],Таблица5[],2,FALSE)</f>
        <v>Kelly Williams</v>
      </c>
      <c r="W9252" s="19" t="str">
        <f>IFERROR(VLOOKUP(Таблица1[[#This Row],[Order ID]],Таблица4[],2,FALSE),"")</f>
        <v/>
      </c>
      <c r="X9252" s="19">
        <f>NOT(IFERROR(VLOOKUP(Таблица1[[#This Row],[Order ID]],Таблица4[],2,FALSE),0))*1</f>
        <v>1</v>
      </c>
      <c r="Y9252" s="19">
        <f>IF(SUMPRODUCT(($F$2:$F9252=F9252)*1)&gt;1,0,1)</f>
        <v>0</v>
      </c>
    </row>
    <row r="9253" spans="1:25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9" t="str">
        <f>VLOOKUP(Таблица1[[#This Row],[Region]],Таблица5[],2,FALSE)</f>
        <v>Anna Andreadi</v>
      </c>
      <c r="W9253" s="19">
        <f>IFERROR(VLOOKUP(Таблица1[[#This Row],[Order ID]],Таблица4[],2,FALSE),"")</f>
        <v>1</v>
      </c>
      <c r="X9253" s="19">
        <f>NOT(IFERROR(VLOOKUP(Таблица1[[#This Row],[Order ID]],Таблица4[],2,FALSE),0))*1</f>
        <v>0</v>
      </c>
      <c r="Y9253" s="19">
        <f>IF(SUMPRODUCT(($F$2:$F9253=F9253)*1)&gt;1,0,1)</f>
        <v>0</v>
      </c>
    </row>
    <row r="9254" spans="1:25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9" t="str">
        <f>VLOOKUP(Таблица1[[#This Row],[Region]],Таблица5[],2,FALSE)</f>
        <v>Cassandra Brandow</v>
      </c>
      <c r="W9254" s="19" t="str">
        <f>IFERROR(VLOOKUP(Таблица1[[#This Row],[Order ID]],Таблица4[],2,FALSE),"")</f>
        <v/>
      </c>
      <c r="X9254" s="19">
        <f>NOT(IFERROR(VLOOKUP(Таблица1[[#This Row],[Order ID]],Таблица4[],2,FALSE),0))*1</f>
        <v>1</v>
      </c>
      <c r="Y9254" s="19">
        <f>IF(SUMPRODUCT(($F$2:$F9254=F9254)*1)&gt;1,0,1)</f>
        <v>0</v>
      </c>
    </row>
    <row r="9255" spans="1:25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9" t="str">
        <f>VLOOKUP(Таблица1[[#This Row],[Region]],Таблица5[],2,FALSE)</f>
        <v>Cassandra Brandow</v>
      </c>
      <c r="W9255" s="19" t="str">
        <f>IFERROR(VLOOKUP(Таблица1[[#This Row],[Order ID]],Таблица4[],2,FALSE),"")</f>
        <v/>
      </c>
      <c r="X9255" s="19">
        <f>NOT(IFERROR(VLOOKUP(Таблица1[[#This Row],[Order ID]],Таблица4[],2,FALSE),0))*1</f>
        <v>1</v>
      </c>
      <c r="Y9255" s="19">
        <f>IF(SUMPRODUCT(($F$2:$F9255=F9255)*1)&gt;1,0,1)</f>
        <v>0</v>
      </c>
    </row>
    <row r="9256" spans="1:25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9" t="str">
        <f>VLOOKUP(Таблица1[[#This Row],[Region]],Таблица5[],2,FALSE)</f>
        <v>Kelly Williams</v>
      </c>
      <c r="W9256" s="19" t="str">
        <f>IFERROR(VLOOKUP(Таблица1[[#This Row],[Order ID]],Таблица4[],2,FALSE),"")</f>
        <v/>
      </c>
      <c r="X9256" s="19">
        <f>NOT(IFERROR(VLOOKUP(Таблица1[[#This Row],[Order ID]],Таблица4[],2,FALSE),0))*1</f>
        <v>1</v>
      </c>
      <c r="Y9256" s="19">
        <f>IF(SUMPRODUCT(($F$2:$F9256=F9256)*1)&gt;1,0,1)</f>
        <v>0</v>
      </c>
    </row>
    <row r="9257" spans="1:25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9" t="str">
        <f>VLOOKUP(Таблица1[[#This Row],[Region]],Таблица5[],2,FALSE)</f>
        <v>Kelly Williams</v>
      </c>
      <c r="W9257" s="19" t="str">
        <f>IFERROR(VLOOKUP(Таблица1[[#This Row],[Order ID]],Таблица4[],2,FALSE),"")</f>
        <v/>
      </c>
      <c r="X9257" s="19">
        <f>NOT(IFERROR(VLOOKUP(Таблица1[[#This Row],[Order ID]],Таблица4[],2,FALSE),0))*1</f>
        <v>1</v>
      </c>
      <c r="Y9257" s="19">
        <f>IF(SUMPRODUCT(($F$2:$F9257=F9257)*1)&gt;1,0,1)</f>
        <v>0</v>
      </c>
    </row>
    <row r="9258" spans="1:25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9" t="str">
        <f>VLOOKUP(Таблица1[[#This Row],[Region]],Таблица5[],2,FALSE)</f>
        <v>Kelly Williams</v>
      </c>
      <c r="W9258" s="19" t="str">
        <f>IFERROR(VLOOKUP(Таблица1[[#This Row],[Order ID]],Таблица4[],2,FALSE),"")</f>
        <v/>
      </c>
      <c r="X9258" s="19">
        <f>NOT(IFERROR(VLOOKUP(Таблица1[[#This Row],[Order ID]],Таблица4[],2,FALSE),0))*1</f>
        <v>1</v>
      </c>
      <c r="Y9258" s="19">
        <f>IF(SUMPRODUCT(($F$2:$F9258=F9258)*1)&gt;1,0,1)</f>
        <v>0</v>
      </c>
    </row>
    <row r="9259" spans="1:25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9" t="str">
        <f>VLOOKUP(Таблица1[[#This Row],[Region]],Таблица5[],2,FALSE)</f>
        <v>Kelly Williams</v>
      </c>
      <c r="W9259" s="19" t="str">
        <f>IFERROR(VLOOKUP(Таблица1[[#This Row],[Order ID]],Таблица4[],2,FALSE),"")</f>
        <v/>
      </c>
      <c r="X9259" s="19">
        <f>NOT(IFERROR(VLOOKUP(Таблица1[[#This Row],[Order ID]],Таблица4[],2,FALSE),0))*1</f>
        <v>1</v>
      </c>
      <c r="Y9259" s="19">
        <f>IF(SUMPRODUCT(($F$2:$F9259=F9259)*1)&gt;1,0,1)</f>
        <v>0</v>
      </c>
    </row>
    <row r="9260" spans="1:25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9" t="str">
        <f>VLOOKUP(Таблица1[[#This Row],[Region]],Таблица5[],2,FALSE)</f>
        <v>Kelly Williams</v>
      </c>
      <c r="W9260" s="19" t="str">
        <f>IFERROR(VLOOKUP(Таблица1[[#This Row],[Order ID]],Таблица4[],2,FALSE),"")</f>
        <v/>
      </c>
      <c r="X9260" s="19">
        <f>NOT(IFERROR(VLOOKUP(Таблица1[[#This Row],[Order ID]],Таблица4[],2,FALSE),0))*1</f>
        <v>1</v>
      </c>
      <c r="Y9260" s="19">
        <f>IF(SUMPRODUCT(($F$2:$F9260=F9260)*1)&gt;1,0,1)</f>
        <v>0</v>
      </c>
    </row>
    <row r="9261" spans="1:25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9" t="str">
        <f>VLOOKUP(Таблица1[[#This Row],[Region]],Таблица5[],2,FALSE)</f>
        <v>Kelly Williams</v>
      </c>
      <c r="W9261" s="19" t="str">
        <f>IFERROR(VLOOKUP(Таблица1[[#This Row],[Order ID]],Таблица4[],2,FALSE),"")</f>
        <v/>
      </c>
      <c r="X9261" s="19">
        <f>NOT(IFERROR(VLOOKUP(Таблица1[[#This Row],[Order ID]],Таблица4[],2,FALSE),0))*1</f>
        <v>1</v>
      </c>
      <c r="Y9261" s="19">
        <f>IF(SUMPRODUCT(($F$2:$F9261=F9261)*1)&gt;1,0,1)</f>
        <v>0</v>
      </c>
    </row>
    <row r="9262" spans="1:25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9" t="str">
        <f>VLOOKUP(Таблица1[[#This Row],[Region]],Таблица5[],2,FALSE)</f>
        <v>Kelly Williams</v>
      </c>
      <c r="W9262" s="19" t="str">
        <f>IFERROR(VLOOKUP(Таблица1[[#This Row],[Order ID]],Таблица4[],2,FALSE),"")</f>
        <v/>
      </c>
      <c r="X9262" s="19">
        <f>NOT(IFERROR(VLOOKUP(Таблица1[[#This Row],[Order ID]],Таблица4[],2,FALSE),0))*1</f>
        <v>1</v>
      </c>
      <c r="Y9262" s="19">
        <f>IF(SUMPRODUCT(($F$2:$F9262=F9262)*1)&gt;1,0,1)</f>
        <v>0</v>
      </c>
    </row>
    <row r="9263" spans="1:25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9" t="str">
        <f>VLOOKUP(Таблица1[[#This Row],[Region]],Таблица5[],2,FALSE)</f>
        <v>Anna Andreadi</v>
      </c>
      <c r="W9263" s="19" t="str">
        <f>IFERROR(VLOOKUP(Таблица1[[#This Row],[Order ID]],Таблица4[],2,FALSE),"")</f>
        <v/>
      </c>
      <c r="X9263" s="19">
        <f>NOT(IFERROR(VLOOKUP(Таблица1[[#This Row],[Order ID]],Таблица4[],2,FALSE),0))*1</f>
        <v>1</v>
      </c>
      <c r="Y9263" s="19">
        <f>IF(SUMPRODUCT(($F$2:$F9263=F9263)*1)&gt;1,0,1)</f>
        <v>0</v>
      </c>
    </row>
    <row r="9264" spans="1:25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9" t="str">
        <f>VLOOKUP(Таблица1[[#This Row],[Region]],Таблица5[],2,FALSE)</f>
        <v>Kelly Williams</v>
      </c>
      <c r="W9264" s="19" t="str">
        <f>IFERROR(VLOOKUP(Таблица1[[#This Row],[Order ID]],Таблица4[],2,FALSE),"")</f>
        <v/>
      </c>
      <c r="X9264" s="19">
        <f>NOT(IFERROR(VLOOKUP(Таблица1[[#This Row],[Order ID]],Таблица4[],2,FALSE),0))*1</f>
        <v>1</v>
      </c>
      <c r="Y9264" s="19">
        <f>IF(SUMPRODUCT(($F$2:$F9264=F9264)*1)&gt;1,0,1)</f>
        <v>0</v>
      </c>
    </row>
    <row r="9265" spans="1:25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9" t="str">
        <f>VLOOKUP(Таблица1[[#This Row],[Region]],Таблица5[],2,FALSE)</f>
        <v>Kelly Williams</v>
      </c>
      <c r="W9265" s="19" t="str">
        <f>IFERROR(VLOOKUP(Таблица1[[#This Row],[Order ID]],Таблица4[],2,FALSE),"")</f>
        <v/>
      </c>
      <c r="X9265" s="19">
        <f>NOT(IFERROR(VLOOKUP(Таблица1[[#This Row],[Order ID]],Таблица4[],2,FALSE),0))*1</f>
        <v>1</v>
      </c>
      <c r="Y9265" s="19">
        <f>IF(SUMPRODUCT(($F$2:$F9265=F9265)*1)&gt;1,0,1)</f>
        <v>0</v>
      </c>
    </row>
    <row r="9266" spans="1:25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9" t="str">
        <f>VLOOKUP(Таблица1[[#This Row],[Region]],Таблица5[],2,FALSE)</f>
        <v>Cassandra Brandow</v>
      </c>
      <c r="W9266" s="19" t="str">
        <f>IFERROR(VLOOKUP(Таблица1[[#This Row],[Order ID]],Таблица4[],2,FALSE),"")</f>
        <v/>
      </c>
      <c r="X9266" s="19">
        <f>NOT(IFERROR(VLOOKUP(Таблица1[[#This Row],[Order ID]],Таблица4[],2,FALSE),0))*1</f>
        <v>1</v>
      </c>
      <c r="Y9266" s="19">
        <f>IF(SUMPRODUCT(($F$2:$F9266=F9266)*1)&gt;1,0,1)</f>
        <v>0</v>
      </c>
    </row>
    <row r="9267" spans="1:25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9" t="str">
        <f>VLOOKUP(Таблица1[[#This Row],[Region]],Таблица5[],2,FALSE)</f>
        <v>Cassandra Brandow</v>
      </c>
      <c r="W9267" s="19" t="str">
        <f>IFERROR(VLOOKUP(Таблица1[[#This Row],[Order ID]],Таблица4[],2,FALSE),"")</f>
        <v/>
      </c>
      <c r="X9267" s="19">
        <f>NOT(IFERROR(VLOOKUP(Таблица1[[#This Row],[Order ID]],Таблица4[],2,FALSE),0))*1</f>
        <v>1</v>
      </c>
      <c r="Y9267" s="19">
        <f>IF(SUMPRODUCT(($F$2:$F9267=F9267)*1)&gt;1,0,1)</f>
        <v>0</v>
      </c>
    </row>
    <row r="9268" spans="1:25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9" t="str">
        <f>VLOOKUP(Таблица1[[#This Row],[Region]],Таблица5[],2,FALSE)</f>
        <v>Anna Andreadi</v>
      </c>
      <c r="W9268" s="19" t="str">
        <f>IFERROR(VLOOKUP(Таблица1[[#This Row],[Order ID]],Таблица4[],2,FALSE),"")</f>
        <v/>
      </c>
      <c r="X9268" s="19">
        <f>NOT(IFERROR(VLOOKUP(Таблица1[[#This Row],[Order ID]],Таблица4[],2,FALSE),0))*1</f>
        <v>1</v>
      </c>
      <c r="Y9268" s="19">
        <f>IF(SUMPRODUCT(($F$2:$F9268=F9268)*1)&gt;1,0,1)</f>
        <v>0</v>
      </c>
    </row>
    <row r="9269" spans="1:25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9" t="str">
        <f>VLOOKUP(Таблица1[[#This Row],[Region]],Таблица5[],2,FALSE)</f>
        <v>Chuck Magee</v>
      </c>
      <c r="W9269" s="19" t="str">
        <f>IFERROR(VLOOKUP(Таблица1[[#This Row],[Order ID]],Таблица4[],2,FALSE),"")</f>
        <v/>
      </c>
      <c r="X9269" s="19">
        <f>NOT(IFERROR(VLOOKUP(Таблица1[[#This Row],[Order ID]],Таблица4[],2,FALSE),0))*1</f>
        <v>1</v>
      </c>
      <c r="Y9269" s="19">
        <f>IF(SUMPRODUCT(($F$2:$F9269=F9269)*1)&gt;1,0,1)</f>
        <v>0</v>
      </c>
    </row>
    <row r="9270" spans="1:25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9" t="str">
        <f>VLOOKUP(Таблица1[[#This Row],[Region]],Таблица5[],2,FALSE)</f>
        <v>Chuck Magee</v>
      </c>
      <c r="W9270" s="19" t="str">
        <f>IFERROR(VLOOKUP(Таблица1[[#This Row],[Order ID]],Таблица4[],2,FALSE),"")</f>
        <v/>
      </c>
      <c r="X9270" s="19">
        <f>NOT(IFERROR(VLOOKUP(Таблица1[[#This Row],[Order ID]],Таблица4[],2,FALSE),0))*1</f>
        <v>1</v>
      </c>
      <c r="Y9270" s="19">
        <f>IF(SUMPRODUCT(($F$2:$F9270=F9270)*1)&gt;1,0,1)</f>
        <v>0</v>
      </c>
    </row>
    <row r="9271" spans="1:25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9" t="str">
        <f>VLOOKUP(Таблица1[[#This Row],[Region]],Таблица5[],2,FALSE)</f>
        <v>Chuck Magee</v>
      </c>
      <c r="W9271" s="19" t="str">
        <f>IFERROR(VLOOKUP(Таблица1[[#This Row],[Order ID]],Таблица4[],2,FALSE),"")</f>
        <v/>
      </c>
      <c r="X9271" s="19">
        <f>NOT(IFERROR(VLOOKUP(Таблица1[[#This Row],[Order ID]],Таблица4[],2,FALSE),0))*1</f>
        <v>1</v>
      </c>
      <c r="Y9271" s="19">
        <f>IF(SUMPRODUCT(($F$2:$F9271=F9271)*1)&gt;1,0,1)</f>
        <v>0</v>
      </c>
    </row>
    <row r="9272" spans="1:25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9" t="str">
        <f>VLOOKUP(Таблица1[[#This Row],[Region]],Таблица5[],2,FALSE)</f>
        <v>Chuck Magee</v>
      </c>
      <c r="W9272" s="19" t="str">
        <f>IFERROR(VLOOKUP(Таблица1[[#This Row],[Order ID]],Таблица4[],2,FALSE),"")</f>
        <v/>
      </c>
      <c r="X9272" s="19">
        <f>NOT(IFERROR(VLOOKUP(Таблица1[[#This Row],[Order ID]],Таблица4[],2,FALSE),0))*1</f>
        <v>1</v>
      </c>
      <c r="Y9272" s="19">
        <f>IF(SUMPRODUCT(($F$2:$F9272=F9272)*1)&gt;1,0,1)</f>
        <v>0</v>
      </c>
    </row>
    <row r="9273" spans="1:25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9" t="str">
        <f>VLOOKUP(Таблица1[[#This Row],[Region]],Таблица5[],2,FALSE)</f>
        <v>Chuck Magee</v>
      </c>
      <c r="W9273" s="19" t="str">
        <f>IFERROR(VLOOKUP(Таблица1[[#This Row],[Order ID]],Таблица4[],2,FALSE),"")</f>
        <v/>
      </c>
      <c r="X9273" s="19">
        <f>NOT(IFERROR(VLOOKUP(Таблица1[[#This Row],[Order ID]],Таблица4[],2,FALSE),0))*1</f>
        <v>1</v>
      </c>
      <c r="Y9273" s="19">
        <f>IF(SUMPRODUCT(($F$2:$F9273=F9273)*1)&gt;1,0,1)</f>
        <v>0</v>
      </c>
    </row>
    <row r="9274" spans="1:25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9" t="str">
        <f>VLOOKUP(Таблица1[[#This Row],[Region]],Таблица5[],2,FALSE)</f>
        <v>Chuck Magee</v>
      </c>
      <c r="W9274" s="19" t="str">
        <f>IFERROR(VLOOKUP(Таблица1[[#This Row],[Order ID]],Таблица4[],2,FALSE),"")</f>
        <v/>
      </c>
      <c r="X9274" s="19">
        <f>NOT(IFERROR(VLOOKUP(Таблица1[[#This Row],[Order ID]],Таблица4[],2,FALSE),0))*1</f>
        <v>1</v>
      </c>
      <c r="Y9274" s="19">
        <f>IF(SUMPRODUCT(($F$2:$F9274=F9274)*1)&gt;1,0,1)</f>
        <v>0</v>
      </c>
    </row>
    <row r="9275" spans="1:25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9" t="str">
        <f>VLOOKUP(Таблица1[[#This Row],[Region]],Таблица5[],2,FALSE)</f>
        <v>Cassandra Brandow</v>
      </c>
      <c r="W9275" s="19" t="str">
        <f>IFERROR(VLOOKUP(Таблица1[[#This Row],[Order ID]],Таблица4[],2,FALSE),"")</f>
        <v/>
      </c>
      <c r="X9275" s="19">
        <f>NOT(IFERROR(VLOOKUP(Таблица1[[#This Row],[Order ID]],Таблица4[],2,FALSE),0))*1</f>
        <v>1</v>
      </c>
      <c r="Y9275" s="19">
        <f>IF(SUMPRODUCT(($F$2:$F9275=F9275)*1)&gt;1,0,1)</f>
        <v>0</v>
      </c>
    </row>
    <row r="9276" spans="1:25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9" t="str">
        <f>VLOOKUP(Таблица1[[#This Row],[Region]],Таблица5[],2,FALSE)</f>
        <v>Anna Andreadi</v>
      </c>
      <c r="W9276" s="19" t="str">
        <f>IFERROR(VLOOKUP(Таблица1[[#This Row],[Order ID]],Таблица4[],2,FALSE),"")</f>
        <v/>
      </c>
      <c r="X9276" s="19">
        <f>NOT(IFERROR(VLOOKUP(Таблица1[[#This Row],[Order ID]],Таблица4[],2,FALSE),0))*1</f>
        <v>1</v>
      </c>
      <c r="Y9276" s="19">
        <f>IF(SUMPRODUCT(($F$2:$F9276=F9276)*1)&gt;1,0,1)</f>
        <v>0</v>
      </c>
    </row>
    <row r="9277" spans="1:25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9" t="str">
        <f>VLOOKUP(Таблица1[[#This Row],[Region]],Таблица5[],2,FALSE)</f>
        <v>Cassandra Brandow</v>
      </c>
      <c r="W9277" s="19" t="str">
        <f>IFERROR(VLOOKUP(Таблица1[[#This Row],[Order ID]],Таблица4[],2,FALSE),"")</f>
        <v/>
      </c>
      <c r="X9277" s="19">
        <f>NOT(IFERROR(VLOOKUP(Таблица1[[#This Row],[Order ID]],Таблица4[],2,FALSE),0))*1</f>
        <v>1</v>
      </c>
      <c r="Y9277" s="19">
        <f>IF(SUMPRODUCT(($F$2:$F9277=F9277)*1)&gt;1,0,1)</f>
        <v>0</v>
      </c>
    </row>
    <row r="9278" spans="1:25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9" t="str">
        <f>VLOOKUP(Таблица1[[#This Row],[Region]],Таблица5[],2,FALSE)</f>
        <v>Cassandra Brandow</v>
      </c>
      <c r="W9278" s="19" t="str">
        <f>IFERROR(VLOOKUP(Таблица1[[#This Row],[Order ID]],Таблица4[],2,FALSE),"")</f>
        <v/>
      </c>
      <c r="X9278" s="19">
        <f>NOT(IFERROR(VLOOKUP(Таблица1[[#This Row],[Order ID]],Таблица4[],2,FALSE),0))*1</f>
        <v>1</v>
      </c>
      <c r="Y9278" s="19">
        <f>IF(SUMPRODUCT(($F$2:$F9278=F9278)*1)&gt;1,0,1)</f>
        <v>0</v>
      </c>
    </row>
    <row r="9279" spans="1:25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9" t="str">
        <f>VLOOKUP(Таблица1[[#This Row],[Region]],Таблица5[],2,FALSE)</f>
        <v>Chuck Magee</v>
      </c>
      <c r="W9279" s="19" t="str">
        <f>IFERROR(VLOOKUP(Таблица1[[#This Row],[Order ID]],Таблица4[],2,FALSE),"")</f>
        <v/>
      </c>
      <c r="X9279" s="19">
        <f>NOT(IFERROR(VLOOKUP(Таблица1[[#This Row],[Order ID]],Таблица4[],2,FALSE),0))*1</f>
        <v>1</v>
      </c>
      <c r="Y9279" s="19">
        <f>IF(SUMPRODUCT(($F$2:$F9279=F9279)*1)&gt;1,0,1)</f>
        <v>0</v>
      </c>
    </row>
    <row r="9280" spans="1:25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9" t="str">
        <f>VLOOKUP(Таблица1[[#This Row],[Region]],Таблица5[],2,FALSE)</f>
        <v>Chuck Magee</v>
      </c>
      <c r="W9280" s="19" t="str">
        <f>IFERROR(VLOOKUP(Таблица1[[#This Row],[Order ID]],Таблица4[],2,FALSE),"")</f>
        <v/>
      </c>
      <c r="X9280" s="19">
        <f>NOT(IFERROR(VLOOKUP(Таблица1[[#This Row],[Order ID]],Таблица4[],2,FALSE),0))*1</f>
        <v>1</v>
      </c>
      <c r="Y9280" s="19">
        <f>IF(SUMPRODUCT(($F$2:$F9280=F9280)*1)&gt;1,0,1)</f>
        <v>0</v>
      </c>
    </row>
    <row r="9281" spans="1:25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9" t="str">
        <f>VLOOKUP(Таблица1[[#This Row],[Region]],Таблица5[],2,FALSE)</f>
        <v>Chuck Magee</v>
      </c>
      <c r="W9281" s="19" t="str">
        <f>IFERROR(VLOOKUP(Таблица1[[#This Row],[Order ID]],Таблица4[],2,FALSE),"")</f>
        <v/>
      </c>
      <c r="X9281" s="19">
        <f>NOT(IFERROR(VLOOKUP(Таблица1[[#This Row],[Order ID]],Таблица4[],2,FALSE),0))*1</f>
        <v>1</v>
      </c>
      <c r="Y9281" s="19">
        <f>IF(SUMPRODUCT(($F$2:$F9281=F9281)*1)&gt;1,0,1)</f>
        <v>0</v>
      </c>
    </row>
    <row r="9282" spans="1:25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9" t="str">
        <f>VLOOKUP(Таблица1[[#This Row],[Region]],Таблица5[],2,FALSE)</f>
        <v>Anna Andreadi</v>
      </c>
      <c r="W9282" s="19" t="str">
        <f>IFERROR(VLOOKUP(Таблица1[[#This Row],[Order ID]],Таблица4[],2,FALSE),"")</f>
        <v/>
      </c>
      <c r="X9282" s="19">
        <f>NOT(IFERROR(VLOOKUP(Таблица1[[#This Row],[Order ID]],Таблица4[],2,FALSE),0))*1</f>
        <v>1</v>
      </c>
      <c r="Y9282" s="19">
        <f>IF(SUMPRODUCT(($F$2:$F9282=F9282)*1)&gt;1,0,1)</f>
        <v>0</v>
      </c>
    </row>
    <row r="9283" spans="1:25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9" t="str">
        <f>VLOOKUP(Таблица1[[#This Row],[Region]],Таблица5[],2,FALSE)</f>
        <v>Cassandra Brandow</v>
      </c>
      <c r="W9283" s="19" t="str">
        <f>IFERROR(VLOOKUP(Таблица1[[#This Row],[Order ID]],Таблица4[],2,FALSE),"")</f>
        <v/>
      </c>
      <c r="X9283" s="19">
        <f>NOT(IFERROR(VLOOKUP(Таблица1[[#This Row],[Order ID]],Таблица4[],2,FALSE),0))*1</f>
        <v>1</v>
      </c>
      <c r="Y9283" s="19">
        <f>IF(SUMPRODUCT(($F$2:$F9283=F9283)*1)&gt;1,0,1)</f>
        <v>0</v>
      </c>
    </row>
    <row r="9284" spans="1:25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9" t="str">
        <f>VLOOKUP(Таблица1[[#This Row],[Region]],Таблица5[],2,FALSE)</f>
        <v>Cassandra Brandow</v>
      </c>
      <c r="W9284" s="19" t="str">
        <f>IFERROR(VLOOKUP(Таблица1[[#This Row],[Order ID]],Таблица4[],2,FALSE),"")</f>
        <v/>
      </c>
      <c r="X9284" s="19">
        <f>NOT(IFERROR(VLOOKUP(Таблица1[[#This Row],[Order ID]],Таблица4[],2,FALSE),0))*1</f>
        <v>1</v>
      </c>
      <c r="Y9284" s="19">
        <f>IF(SUMPRODUCT(($F$2:$F9284=F9284)*1)&gt;1,0,1)</f>
        <v>0</v>
      </c>
    </row>
    <row r="9285" spans="1:25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9" t="str">
        <f>VLOOKUP(Таблица1[[#This Row],[Region]],Таблица5[],2,FALSE)</f>
        <v>Anna Andreadi</v>
      </c>
      <c r="W9285" s="19" t="str">
        <f>IFERROR(VLOOKUP(Таблица1[[#This Row],[Order ID]],Таблица4[],2,FALSE),"")</f>
        <v/>
      </c>
      <c r="X9285" s="19">
        <f>NOT(IFERROR(VLOOKUP(Таблица1[[#This Row],[Order ID]],Таблица4[],2,FALSE),0))*1</f>
        <v>1</v>
      </c>
      <c r="Y9285" s="19">
        <f>IF(SUMPRODUCT(($F$2:$F9285=F9285)*1)&gt;1,0,1)</f>
        <v>0</v>
      </c>
    </row>
    <row r="9286" spans="1:25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9" t="str">
        <f>VLOOKUP(Таблица1[[#This Row],[Region]],Таблица5[],2,FALSE)</f>
        <v>Kelly Williams</v>
      </c>
      <c r="W9286" s="19" t="str">
        <f>IFERROR(VLOOKUP(Таблица1[[#This Row],[Order ID]],Таблица4[],2,FALSE),"")</f>
        <v/>
      </c>
      <c r="X9286" s="19">
        <f>NOT(IFERROR(VLOOKUP(Таблица1[[#This Row],[Order ID]],Таблица4[],2,FALSE),0))*1</f>
        <v>1</v>
      </c>
      <c r="Y9286" s="19">
        <f>IF(SUMPRODUCT(($F$2:$F9286=F9286)*1)&gt;1,0,1)</f>
        <v>0</v>
      </c>
    </row>
    <row r="9287" spans="1:25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9" t="str">
        <f>VLOOKUP(Таблица1[[#This Row],[Region]],Таблица5[],2,FALSE)</f>
        <v>Cassandra Brandow</v>
      </c>
      <c r="W9287" s="19" t="str">
        <f>IFERROR(VLOOKUP(Таблица1[[#This Row],[Order ID]],Таблица4[],2,FALSE),"")</f>
        <v/>
      </c>
      <c r="X9287" s="19">
        <f>NOT(IFERROR(VLOOKUP(Таблица1[[#This Row],[Order ID]],Таблица4[],2,FALSE),0))*1</f>
        <v>1</v>
      </c>
      <c r="Y9287" s="19">
        <f>IF(SUMPRODUCT(($F$2:$F9287=F9287)*1)&gt;1,0,1)</f>
        <v>0</v>
      </c>
    </row>
    <row r="9288" spans="1:25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9" t="str">
        <f>VLOOKUP(Таблица1[[#This Row],[Region]],Таблица5[],2,FALSE)</f>
        <v>Kelly Williams</v>
      </c>
      <c r="W9288" s="19" t="str">
        <f>IFERROR(VLOOKUP(Таблица1[[#This Row],[Order ID]],Таблица4[],2,FALSE),"")</f>
        <v/>
      </c>
      <c r="X9288" s="19">
        <f>NOT(IFERROR(VLOOKUP(Таблица1[[#This Row],[Order ID]],Таблица4[],2,FALSE),0))*1</f>
        <v>1</v>
      </c>
      <c r="Y9288" s="19">
        <f>IF(SUMPRODUCT(($F$2:$F9288=F9288)*1)&gt;1,0,1)</f>
        <v>0</v>
      </c>
    </row>
    <row r="9289" spans="1:25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9" t="str">
        <f>VLOOKUP(Таблица1[[#This Row],[Region]],Таблица5[],2,FALSE)</f>
        <v>Kelly Williams</v>
      </c>
      <c r="W9289" s="19" t="str">
        <f>IFERROR(VLOOKUP(Таблица1[[#This Row],[Order ID]],Таблица4[],2,FALSE),"")</f>
        <v/>
      </c>
      <c r="X9289" s="19">
        <f>NOT(IFERROR(VLOOKUP(Таблица1[[#This Row],[Order ID]],Таблица4[],2,FALSE),0))*1</f>
        <v>1</v>
      </c>
      <c r="Y9289" s="19">
        <f>IF(SUMPRODUCT(($F$2:$F9289=F9289)*1)&gt;1,0,1)</f>
        <v>0</v>
      </c>
    </row>
    <row r="9290" spans="1:25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9" t="str">
        <f>VLOOKUP(Таблица1[[#This Row],[Region]],Таблица5[],2,FALSE)</f>
        <v>Chuck Magee</v>
      </c>
      <c r="W9290" s="19" t="str">
        <f>IFERROR(VLOOKUP(Таблица1[[#This Row],[Order ID]],Таблица4[],2,FALSE),"")</f>
        <v/>
      </c>
      <c r="X9290" s="19">
        <f>NOT(IFERROR(VLOOKUP(Таблица1[[#This Row],[Order ID]],Таблица4[],2,FALSE),0))*1</f>
        <v>1</v>
      </c>
      <c r="Y9290" s="19">
        <f>IF(SUMPRODUCT(($F$2:$F9290=F9290)*1)&gt;1,0,1)</f>
        <v>0</v>
      </c>
    </row>
    <row r="9291" spans="1:25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9" t="str">
        <f>VLOOKUP(Таблица1[[#This Row],[Region]],Таблица5[],2,FALSE)</f>
        <v>Anna Andreadi</v>
      </c>
      <c r="W9291" s="19" t="str">
        <f>IFERROR(VLOOKUP(Таблица1[[#This Row],[Order ID]],Таблица4[],2,FALSE),"")</f>
        <v/>
      </c>
      <c r="X9291" s="19">
        <f>NOT(IFERROR(VLOOKUP(Таблица1[[#This Row],[Order ID]],Таблица4[],2,FALSE),0))*1</f>
        <v>1</v>
      </c>
      <c r="Y9291" s="19">
        <f>IF(SUMPRODUCT(($F$2:$F9291=F9291)*1)&gt;1,0,1)</f>
        <v>0</v>
      </c>
    </row>
    <row r="9292" spans="1:25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9" t="str">
        <f>VLOOKUP(Таблица1[[#This Row],[Region]],Таблица5[],2,FALSE)</f>
        <v>Chuck Magee</v>
      </c>
      <c r="W9292" s="19" t="str">
        <f>IFERROR(VLOOKUP(Таблица1[[#This Row],[Order ID]],Таблица4[],2,FALSE),"")</f>
        <v/>
      </c>
      <c r="X9292" s="19">
        <f>NOT(IFERROR(VLOOKUP(Таблица1[[#This Row],[Order ID]],Таблица4[],2,FALSE),0))*1</f>
        <v>1</v>
      </c>
      <c r="Y9292" s="19">
        <f>IF(SUMPRODUCT(($F$2:$F9292=F9292)*1)&gt;1,0,1)</f>
        <v>0</v>
      </c>
    </row>
    <row r="9293" spans="1:25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9" t="str">
        <f>VLOOKUP(Таблица1[[#This Row],[Region]],Таблица5[],2,FALSE)</f>
        <v>Chuck Magee</v>
      </c>
      <c r="W9293" s="19" t="str">
        <f>IFERROR(VLOOKUP(Таблица1[[#This Row],[Order ID]],Таблица4[],2,FALSE),"")</f>
        <v/>
      </c>
      <c r="X9293" s="19">
        <f>NOT(IFERROR(VLOOKUP(Таблица1[[#This Row],[Order ID]],Таблица4[],2,FALSE),0))*1</f>
        <v>1</v>
      </c>
      <c r="Y9293" s="19">
        <f>IF(SUMPRODUCT(($F$2:$F9293=F9293)*1)&gt;1,0,1)</f>
        <v>0</v>
      </c>
    </row>
    <row r="9294" spans="1:25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9" t="str">
        <f>VLOOKUP(Таблица1[[#This Row],[Region]],Таблица5[],2,FALSE)</f>
        <v>Kelly Williams</v>
      </c>
      <c r="W9294" s="19" t="str">
        <f>IFERROR(VLOOKUP(Таблица1[[#This Row],[Order ID]],Таблица4[],2,FALSE),"")</f>
        <v/>
      </c>
      <c r="X9294" s="19">
        <f>NOT(IFERROR(VLOOKUP(Таблица1[[#This Row],[Order ID]],Таблица4[],2,FALSE),0))*1</f>
        <v>1</v>
      </c>
      <c r="Y9294" s="19">
        <f>IF(SUMPRODUCT(($F$2:$F9294=F9294)*1)&gt;1,0,1)</f>
        <v>0</v>
      </c>
    </row>
    <row r="9295" spans="1:25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9" t="str">
        <f>VLOOKUP(Таблица1[[#This Row],[Region]],Таблица5[],2,FALSE)</f>
        <v>Chuck Magee</v>
      </c>
      <c r="W9295" s="19" t="str">
        <f>IFERROR(VLOOKUP(Таблица1[[#This Row],[Order ID]],Таблица4[],2,FALSE),"")</f>
        <v/>
      </c>
      <c r="X9295" s="19">
        <f>NOT(IFERROR(VLOOKUP(Таблица1[[#This Row],[Order ID]],Таблица4[],2,FALSE),0))*1</f>
        <v>1</v>
      </c>
      <c r="Y9295" s="19">
        <f>IF(SUMPRODUCT(($F$2:$F9295=F9295)*1)&gt;1,0,1)</f>
        <v>0</v>
      </c>
    </row>
    <row r="9296" spans="1:25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9" t="str">
        <f>VLOOKUP(Таблица1[[#This Row],[Region]],Таблица5[],2,FALSE)</f>
        <v>Chuck Magee</v>
      </c>
      <c r="W9296" s="19" t="str">
        <f>IFERROR(VLOOKUP(Таблица1[[#This Row],[Order ID]],Таблица4[],2,FALSE),"")</f>
        <v/>
      </c>
      <c r="X9296" s="19">
        <f>NOT(IFERROR(VLOOKUP(Таблица1[[#This Row],[Order ID]],Таблица4[],2,FALSE),0))*1</f>
        <v>1</v>
      </c>
      <c r="Y9296" s="19">
        <f>IF(SUMPRODUCT(($F$2:$F9296=F9296)*1)&gt;1,0,1)</f>
        <v>0</v>
      </c>
    </row>
    <row r="9297" spans="1:25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9" t="str">
        <f>VLOOKUP(Таблица1[[#This Row],[Region]],Таблица5[],2,FALSE)</f>
        <v>Chuck Magee</v>
      </c>
      <c r="W9297" s="19" t="str">
        <f>IFERROR(VLOOKUP(Таблица1[[#This Row],[Order ID]],Таблица4[],2,FALSE),"")</f>
        <v/>
      </c>
      <c r="X9297" s="19">
        <f>NOT(IFERROR(VLOOKUP(Таблица1[[#This Row],[Order ID]],Таблица4[],2,FALSE),0))*1</f>
        <v>1</v>
      </c>
      <c r="Y9297" s="19">
        <f>IF(SUMPRODUCT(($F$2:$F9297=F9297)*1)&gt;1,0,1)</f>
        <v>0</v>
      </c>
    </row>
    <row r="9298" spans="1:25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9" t="str">
        <f>VLOOKUP(Таблица1[[#This Row],[Region]],Таблица5[],2,FALSE)</f>
        <v>Kelly Williams</v>
      </c>
      <c r="W9298" s="19" t="str">
        <f>IFERROR(VLOOKUP(Таблица1[[#This Row],[Order ID]],Таблица4[],2,FALSE),"")</f>
        <v/>
      </c>
      <c r="X9298" s="19">
        <f>NOT(IFERROR(VLOOKUP(Таблица1[[#This Row],[Order ID]],Таблица4[],2,FALSE),0))*1</f>
        <v>1</v>
      </c>
      <c r="Y9298" s="19">
        <f>IF(SUMPRODUCT(($F$2:$F9298=F9298)*1)&gt;1,0,1)</f>
        <v>0</v>
      </c>
    </row>
    <row r="9299" spans="1:25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9" t="str">
        <f>VLOOKUP(Таблица1[[#This Row],[Region]],Таблица5[],2,FALSE)</f>
        <v>Kelly Williams</v>
      </c>
      <c r="W9299" s="19" t="str">
        <f>IFERROR(VLOOKUP(Таблица1[[#This Row],[Order ID]],Таблица4[],2,FALSE),"")</f>
        <v/>
      </c>
      <c r="X9299" s="19">
        <f>NOT(IFERROR(VLOOKUP(Таблица1[[#This Row],[Order ID]],Таблица4[],2,FALSE),0))*1</f>
        <v>1</v>
      </c>
      <c r="Y9299" s="19">
        <f>IF(SUMPRODUCT(($F$2:$F9299=F9299)*1)&gt;1,0,1)</f>
        <v>0</v>
      </c>
    </row>
    <row r="9300" spans="1:25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9" t="str">
        <f>VLOOKUP(Таблица1[[#This Row],[Region]],Таблица5[],2,FALSE)</f>
        <v>Kelly Williams</v>
      </c>
      <c r="W9300" s="19" t="str">
        <f>IFERROR(VLOOKUP(Таблица1[[#This Row],[Order ID]],Таблица4[],2,FALSE),"")</f>
        <v/>
      </c>
      <c r="X9300" s="19">
        <f>NOT(IFERROR(VLOOKUP(Таблица1[[#This Row],[Order ID]],Таблица4[],2,FALSE),0))*1</f>
        <v>1</v>
      </c>
      <c r="Y9300" s="19">
        <f>IF(SUMPRODUCT(($F$2:$F9300=F9300)*1)&gt;1,0,1)</f>
        <v>0</v>
      </c>
    </row>
    <row r="9301" spans="1:25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9" t="str">
        <f>VLOOKUP(Таблица1[[#This Row],[Region]],Таблица5[],2,FALSE)</f>
        <v>Kelly Williams</v>
      </c>
      <c r="W9301" s="19" t="str">
        <f>IFERROR(VLOOKUP(Таблица1[[#This Row],[Order ID]],Таблица4[],2,FALSE),"")</f>
        <v/>
      </c>
      <c r="X9301" s="19">
        <f>NOT(IFERROR(VLOOKUP(Таблица1[[#This Row],[Order ID]],Таблица4[],2,FALSE),0))*1</f>
        <v>1</v>
      </c>
      <c r="Y9301" s="19">
        <f>IF(SUMPRODUCT(($F$2:$F9301=F9301)*1)&gt;1,0,1)</f>
        <v>0</v>
      </c>
    </row>
    <row r="9302" spans="1:25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9" t="str">
        <f>VLOOKUP(Таблица1[[#This Row],[Region]],Таблица5[],2,FALSE)</f>
        <v>Kelly Williams</v>
      </c>
      <c r="W9302" s="19" t="str">
        <f>IFERROR(VLOOKUP(Таблица1[[#This Row],[Order ID]],Таблица4[],2,FALSE),"")</f>
        <v/>
      </c>
      <c r="X9302" s="19">
        <f>NOT(IFERROR(VLOOKUP(Таблица1[[#This Row],[Order ID]],Таблица4[],2,FALSE),0))*1</f>
        <v>1</v>
      </c>
      <c r="Y9302" s="19">
        <f>IF(SUMPRODUCT(($F$2:$F9302=F9302)*1)&gt;1,0,1)</f>
        <v>0</v>
      </c>
    </row>
    <row r="9303" spans="1:25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9" t="str">
        <f>VLOOKUP(Таблица1[[#This Row],[Region]],Таблица5[],2,FALSE)</f>
        <v>Kelly Williams</v>
      </c>
      <c r="W9303" s="19" t="str">
        <f>IFERROR(VLOOKUP(Таблица1[[#This Row],[Order ID]],Таблица4[],2,FALSE),"")</f>
        <v/>
      </c>
      <c r="X9303" s="19">
        <f>NOT(IFERROR(VLOOKUP(Таблица1[[#This Row],[Order ID]],Таблица4[],2,FALSE),0))*1</f>
        <v>1</v>
      </c>
      <c r="Y9303" s="19">
        <f>IF(SUMPRODUCT(($F$2:$F9303=F9303)*1)&gt;1,0,1)</f>
        <v>0</v>
      </c>
    </row>
    <row r="9304" spans="1:25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9" t="str">
        <f>VLOOKUP(Таблица1[[#This Row],[Region]],Таблица5[],2,FALSE)</f>
        <v>Kelly Williams</v>
      </c>
      <c r="W9304" s="19" t="str">
        <f>IFERROR(VLOOKUP(Таблица1[[#This Row],[Order ID]],Таблица4[],2,FALSE),"")</f>
        <v/>
      </c>
      <c r="X9304" s="19">
        <f>NOT(IFERROR(VLOOKUP(Таблица1[[#This Row],[Order ID]],Таблица4[],2,FALSE),0))*1</f>
        <v>1</v>
      </c>
      <c r="Y9304" s="19">
        <f>IF(SUMPRODUCT(($F$2:$F9304=F9304)*1)&gt;1,0,1)</f>
        <v>0</v>
      </c>
    </row>
    <row r="9305" spans="1:25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9" t="str">
        <f>VLOOKUP(Таблица1[[#This Row],[Region]],Таблица5[],2,FALSE)</f>
        <v>Kelly Williams</v>
      </c>
      <c r="W9305" s="19" t="str">
        <f>IFERROR(VLOOKUP(Таблица1[[#This Row],[Order ID]],Таблица4[],2,FALSE),"")</f>
        <v/>
      </c>
      <c r="X9305" s="19">
        <f>NOT(IFERROR(VLOOKUP(Таблица1[[#This Row],[Order ID]],Таблица4[],2,FALSE),0))*1</f>
        <v>1</v>
      </c>
      <c r="Y9305" s="19">
        <f>IF(SUMPRODUCT(($F$2:$F9305=F9305)*1)&gt;1,0,1)</f>
        <v>0</v>
      </c>
    </row>
    <row r="9306" spans="1:25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9" t="str">
        <f>VLOOKUP(Таблица1[[#This Row],[Region]],Таблица5[],2,FALSE)</f>
        <v>Kelly Williams</v>
      </c>
      <c r="W9306" s="19" t="str">
        <f>IFERROR(VLOOKUP(Таблица1[[#This Row],[Order ID]],Таблица4[],2,FALSE),"")</f>
        <v/>
      </c>
      <c r="X9306" s="19">
        <f>NOT(IFERROR(VLOOKUP(Таблица1[[#This Row],[Order ID]],Таблица4[],2,FALSE),0))*1</f>
        <v>1</v>
      </c>
      <c r="Y9306" s="19">
        <f>IF(SUMPRODUCT(($F$2:$F9306=F9306)*1)&gt;1,0,1)</f>
        <v>0</v>
      </c>
    </row>
    <row r="9307" spans="1:25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9" t="str">
        <f>VLOOKUP(Таблица1[[#This Row],[Region]],Таблица5[],2,FALSE)</f>
        <v>Anna Andreadi</v>
      </c>
      <c r="W9307" s="19" t="str">
        <f>IFERROR(VLOOKUP(Таблица1[[#This Row],[Order ID]],Таблица4[],2,FALSE),"")</f>
        <v/>
      </c>
      <c r="X9307" s="19">
        <f>NOT(IFERROR(VLOOKUP(Таблица1[[#This Row],[Order ID]],Таблица4[],2,FALSE),0))*1</f>
        <v>1</v>
      </c>
      <c r="Y9307" s="19">
        <f>IF(SUMPRODUCT(($F$2:$F9307=F9307)*1)&gt;1,0,1)</f>
        <v>0</v>
      </c>
    </row>
    <row r="9308" spans="1:25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9" t="str">
        <f>VLOOKUP(Таблица1[[#This Row],[Region]],Таблица5[],2,FALSE)</f>
        <v>Anna Andreadi</v>
      </c>
      <c r="W9308" s="19" t="str">
        <f>IFERROR(VLOOKUP(Таблица1[[#This Row],[Order ID]],Таблица4[],2,FALSE),"")</f>
        <v/>
      </c>
      <c r="X9308" s="19">
        <f>NOT(IFERROR(VLOOKUP(Таблица1[[#This Row],[Order ID]],Таблица4[],2,FALSE),0))*1</f>
        <v>1</v>
      </c>
      <c r="Y9308" s="19">
        <f>IF(SUMPRODUCT(($F$2:$F9308=F9308)*1)&gt;1,0,1)</f>
        <v>0</v>
      </c>
    </row>
    <row r="9309" spans="1:25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9" t="str">
        <f>VLOOKUP(Таблица1[[#This Row],[Region]],Таблица5[],2,FALSE)</f>
        <v>Anna Andreadi</v>
      </c>
      <c r="W9309" s="19" t="str">
        <f>IFERROR(VLOOKUP(Таблица1[[#This Row],[Order ID]],Таблица4[],2,FALSE),"")</f>
        <v/>
      </c>
      <c r="X9309" s="19">
        <f>NOT(IFERROR(VLOOKUP(Таблица1[[#This Row],[Order ID]],Таблица4[],2,FALSE),0))*1</f>
        <v>1</v>
      </c>
      <c r="Y9309" s="19">
        <f>IF(SUMPRODUCT(($F$2:$F9309=F9309)*1)&gt;1,0,1)</f>
        <v>0</v>
      </c>
    </row>
    <row r="9310" spans="1:25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9" t="str">
        <f>VLOOKUP(Таблица1[[#This Row],[Region]],Таблица5[],2,FALSE)</f>
        <v>Anna Andreadi</v>
      </c>
      <c r="W9310" s="19" t="str">
        <f>IFERROR(VLOOKUP(Таблица1[[#This Row],[Order ID]],Таблица4[],2,FALSE),"")</f>
        <v/>
      </c>
      <c r="X9310" s="19">
        <f>NOT(IFERROR(VLOOKUP(Таблица1[[#This Row],[Order ID]],Таблица4[],2,FALSE),0))*1</f>
        <v>1</v>
      </c>
      <c r="Y9310" s="19">
        <f>IF(SUMPRODUCT(($F$2:$F9310=F9310)*1)&gt;1,0,1)</f>
        <v>0</v>
      </c>
    </row>
    <row r="9311" spans="1:25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9" t="str">
        <f>VLOOKUP(Таблица1[[#This Row],[Region]],Таблица5[],2,FALSE)</f>
        <v>Anna Andreadi</v>
      </c>
      <c r="W9311" s="19" t="str">
        <f>IFERROR(VLOOKUP(Таблица1[[#This Row],[Order ID]],Таблица4[],2,FALSE),"")</f>
        <v/>
      </c>
      <c r="X9311" s="19">
        <f>NOT(IFERROR(VLOOKUP(Таблица1[[#This Row],[Order ID]],Таблица4[],2,FALSE),0))*1</f>
        <v>1</v>
      </c>
      <c r="Y9311" s="19">
        <f>IF(SUMPRODUCT(($F$2:$F9311=F9311)*1)&gt;1,0,1)</f>
        <v>0</v>
      </c>
    </row>
    <row r="9312" spans="1:25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9" t="str">
        <f>VLOOKUP(Таблица1[[#This Row],[Region]],Таблица5[],2,FALSE)</f>
        <v>Chuck Magee</v>
      </c>
      <c r="W9312" s="19" t="str">
        <f>IFERROR(VLOOKUP(Таблица1[[#This Row],[Order ID]],Таблица4[],2,FALSE),"")</f>
        <v/>
      </c>
      <c r="X9312" s="19">
        <f>NOT(IFERROR(VLOOKUP(Таблица1[[#This Row],[Order ID]],Таблица4[],2,FALSE),0))*1</f>
        <v>1</v>
      </c>
      <c r="Y9312" s="19">
        <f>IF(SUMPRODUCT(($F$2:$F9312=F9312)*1)&gt;1,0,1)</f>
        <v>0</v>
      </c>
    </row>
    <row r="9313" spans="1:25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9" t="str">
        <f>VLOOKUP(Таблица1[[#This Row],[Region]],Таблица5[],2,FALSE)</f>
        <v>Kelly Williams</v>
      </c>
      <c r="W9313" s="19" t="str">
        <f>IFERROR(VLOOKUP(Таблица1[[#This Row],[Order ID]],Таблица4[],2,FALSE),"")</f>
        <v/>
      </c>
      <c r="X9313" s="19">
        <f>NOT(IFERROR(VLOOKUP(Таблица1[[#This Row],[Order ID]],Таблица4[],2,FALSE),0))*1</f>
        <v>1</v>
      </c>
      <c r="Y9313" s="19">
        <f>IF(SUMPRODUCT(($F$2:$F9313=F9313)*1)&gt;1,0,1)</f>
        <v>0</v>
      </c>
    </row>
    <row r="9314" spans="1:25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9" t="str">
        <f>VLOOKUP(Таблица1[[#This Row],[Region]],Таблица5[],2,FALSE)</f>
        <v>Kelly Williams</v>
      </c>
      <c r="W9314" s="19" t="str">
        <f>IFERROR(VLOOKUP(Таблица1[[#This Row],[Order ID]],Таблица4[],2,FALSE),"")</f>
        <v/>
      </c>
      <c r="X9314" s="19">
        <f>NOT(IFERROR(VLOOKUP(Таблица1[[#This Row],[Order ID]],Таблица4[],2,FALSE),0))*1</f>
        <v>1</v>
      </c>
      <c r="Y9314" s="19">
        <f>IF(SUMPRODUCT(($F$2:$F9314=F9314)*1)&gt;1,0,1)</f>
        <v>0</v>
      </c>
    </row>
    <row r="9315" spans="1:25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9" t="str">
        <f>VLOOKUP(Таблица1[[#This Row],[Region]],Таблица5[],2,FALSE)</f>
        <v>Kelly Williams</v>
      </c>
      <c r="W9315" s="19">
        <f>IFERROR(VLOOKUP(Таблица1[[#This Row],[Order ID]],Таблица4[],2,FALSE),"")</f>
        <v>1</v>
      </c>
      <c r="X9315" s="19">
        <f>NOT(IFERROR(VLOOKUP(Таблица1[[#This Row],[Order ID]],Таблица4[],2,FALSE),0))*1</f>
        <v>0</v>
      </c>
      <c r="Y9315" s="19">
        <f>IF(SUMPRODUCT(($F$2:$F9315=F9315)*1)&gt;1,0,1)</f>
        <v>0</v>
      </c>
    </row>
    <row r="9316" spans="1:25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9" t="str">
        <f>VLOOKUP(Таблица1[[#This Row],[Region]],Таблица5[],2,FALSE)</f>
        <v>Kelly Williams</v>
      </c>
      <c r="W9316" s="19">
        <f>IFERROR(VLOOKUP(Таблица1[[#This Row],[Order ID]],Таблица4[],2,FALSE),"")</f>
        <v>1</v>
      </c>
      <c r="X9316" s="19">
        <f>NOT(IFERROR(VLOOKUP(Таблица1[[#This Row],[Order ID]],Таблица4[],2,FALSE),0))*1</f>
        <v>0</v>
      </c>
      <c r="Y9316" s="19">
        <f>IF(SUMPRODUCT(($F$2:$F9316=F9316)*1)&gt;1,0,1)</f>
        <v>0</v>
      </c>
    </row>
    <row r="9317" spans="1:25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9" t="str">
        <f>VLOOKUP(Таблица1[[#This Row],[Region]],Таблица5[],2,FALSE)</f>
        <v>Chuck Magee</v>
      </c>
      <c r="W9317" s="19" t="str">
        <f>IFERROR(VLOOKUP(Таблица1[[#This Row],[Order ID]],Таблица4[],2,FALSE),"")</f>
        <v/>
      </c>
      <c r="X9317" s="19">
        <f>NOT(IFERROR(VLOOKUP(Таблица1[[#This Row],[Order ID]],Таблица4[],2,FALSE),0))*1</f>
        <v>1</v>
      </c>
      <c r="Y9317" s="19">
        <f>IF(SUMPRODUCT(($F$2:$F9317=F9317)*1)&gt;1,0,1)</f>
        <v>0</v>
      </c>
    </row>
    <row r="9318" spans="1:25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9" t="str">
        <f>VLOOKUP(Таблица1[[#This Row],[Region]],Таблица5[],2,FALSE)</f>
        <v>Chuck Magee</v>
      </c>
      <c r="W9318" s="19" t="str">
        <f>IFERROR(VLOOKUP(Таблица1[[#This Row],[Order ID]],Таблица4[],2,FALSE),"")</f>
        <v/>
      </c>
      <c r="X9318" s="19">
        <f>NOT(IFERROR(VLOOKUP(Таблица1[[#This Row],[Order ID]],Таблица4[],2,FALSE),0))*1</f>
        <v>1</v>
      </c>
      <c r="Y9318" s="19">
        <f>IF(SUMPRODUCT(($F$2:$F9318=F9318)*1)&gt;1,0,1)</f>
        <v>0</v>
      </c>
    </row>
    <row r="9319" spans="1:25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9" t="str">
        <f>VLOOKUP(Таблица1[[#This Row],[Region]],Таблица5[],2,FALSE)</f>
        <v>Kelly Williams</v>
      </c>
      <c r="W9319" s="19" t="str">
        <f>IFERROR(VLOOKUP(Таблица1[[#This Row],[Order ID]],Таблица4[],2,FALSE),"")</f>
        <v/>
      </c>
      <c r="X9319" s="19">
        <f>NOT(IFERROR(VLOOKUP(Таблица1[[#This Row],[Order ID]],Таблица4[],2,FALSE),0))*1</f>
        <v>1</v>
      </c>
      <c r="Y9319" s="19">
        <f>IF(SUMPRODUCT(($F$2:$F9319=F9319)*1)&gt;1,0,1)</f>
        <v>0</v>
      </c>
    </row>
    <row r="9320" spans="1:25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9" t="str">
        <f>VLOOKUP(Таблица1[[#This Row],[Region]],Таблица5[],2,FALSE)</f>
        <v>Chuck Magee</v>
      </c>
      <c r="W9320" s="19" t="str">
        <f>IFERROR(VLOOKUP(Таблица1[[#This Row],[Order ID]],Таблица4[],2,FALSE),"")</f>
        <v/>
      </c>
      <c r="X9320" s="19">
        <f>NOT(IFERROR(VLOOKUP(Таблица1[[#This Row],[Order ID]],Таблица4[],2,FALSE),0))*1</f>
        <v>1</v>
      </c>
      <c r="Y9320" s="19">
        <f>IF(SUMPRODUCT(($F$2:$F9320=F9320)*1)&gt;1,0,1)</f>
        <v>0</v>
      </c>
    </row>
    <row r="9321" spans="1:25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9" t="str">
        <f>VLOOKUP(Таблица1[[#This Row],[Region]],Таблица5[],2,FALSE)</f>
        <v>Chuck Magee</v>
      </c>
      <c r="W9321" s="19" t="str">
        <f>IFERROR(VLOOKUP(Таблица1[[#This Row],[Order ID]],Таблица4[],2,FALSE),"")</f>
        <v/>
      </c>
      <c r="X9321" s="19">
        <f>NOT(IFERROR(VLOOKUP(Таблица1[[#This Row],[Order ID]],Таблица4[],2,FALSE),0))*1</f>
        <v>1</v>
      </c>
      <c r="Y9321" s="19">
        <f>IF(SUMPRODUCT(($F$2:$F9321=F9321)*1)&gt;1,0,1)</f>
        <v>0</v>
      </c>
    </row>
    <row r="9322" spans="1:25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9" t="str">
        <f>VLOOKUP(Таблица1[[#This Row],[Region]],Таблица5[],2,FALSE)</f>
        <v>Chuck Magee</v>
      </c>
      <c r="W9322" s="19" t="str">
        <f>IFERROR(VLOOKUP(Таблица1[[#This Row],[Order ID]],Таблица4[],2,FALSE),"")</f>
        <v/>
      </c>
      <c r="X9322" s="19">
        <f>NOT(IFERROR(VLOOKUP(Таблица1[[#This Row],[Order ID]],Таблица4[],2,FALSE),0))*1</f>
        <v>1</v>
      </c>
      <c r="Y9322" s="19">
        <f>IF(SUMPRODUCT(($F$2:$F9322=F9322)*1)&gt;1,0,1)</f>
        <v>0</v>
      </c>
    </row>
    <row r="9323" spans="1:25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9" t="str">
        <f>VLOOKUP(Таблица1[[#This Row],[Region]],Таблица5[],2,FALSE)</f>
        <v>Kelly Williams</v>
      </c>
      <c r="W9323" s="19" t="str">
        <f>IFERROR(VLOOKUP(Таблица1[[#This Row],[Order ID]],Таблица4[],2,FALSE),"")</f>
        <v/>
      </c>
      <c r="X9323" s="19">
        <f>NOT(IFERROR(VLOOKUP(Таблица1[[#This Row],[Order ID]],Таблица4[],2,FALSE),0))*1</f>
        <v>1</v>
      </c>
      <c r="Y9323" s="19">
        <f>IF(SUMPRODUCT(($F$2:$F9323=F9323)*1)&gt;1,0,1)</f>
        <v>0</v>
      </c>
    </row>
    <row r="9324" spans="1:25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9" t="str">
        <f>VLOOKUP(Таблица1[[#This Row],[Region]],Таблица5[],2,FALSE)</f>
        <v>Kelly Williams</v>
      </c>
      <c r="W9324" s="19" t="str">
        <f>IFERROR(VLOOKUP(Таблица1[[#This Row],[Order ID]],Таблица4[],2,FALSE),"")</f>
        <v/>
      </c>
      <c r="X9324" s="19">
        <f>NOT(IFERROR(VLOOKUP(Таблица1[[#This Row],[Order ID]],Таблица4[],2,FALSE),0))*1</f>
        <v>1</v>
      </c>
      <c r="Y9324" s="19">
        <f>IF(SUMPRODUCT(($F$2:$F9324=F9324)*1)&gt;1,0,1)</f>
        <v>0</v>
      </c>
    </row>
    <row r="9325" spans="1:25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9" t="str">
        <f>VLOOKUP(Таблица1[[#This Row],[Region]],Таблица5[],2,FALSE)</f>
        <v>Anna Andreadi</v>
      </c>
      <c r="W9325" s="19">
        <f>IFERROR(VLOOKUP(Таблица1[[#This Row],[Order ID]],Таблица4[],2,FALSE),"")</f>
        <v>1</v>
      </c>
      <c r="X9325" s="19">
        <f>NOT(IFERROR(VLOOKUP(Таблица1[[#This Row],[Order ID]],Таблица4[],2,FALSE),0))*1</f>
        <v>0</v>
      </c>
      <c r="Y9325" s="19">
        <f>IF(SUMPRODUCT(($F$2:$F9325=F9325)*1)&gt;1,0,1)</f>
        <v>0</v>
      </c>
    </row>
    <row r="9326" spans="1:25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9" t="str">
        <f>VLOOKUP(Таблица1[[#This Row],[Region]],Таблица5[],2,FALSE)</f>
        <v>Anna Andreadi</v>
      </c>
      <c r="W9326" s="19">
        <f>IFERROR(VLOOKUP(Таблица1[[#This Row],[Order ID]],Таблица4[],2,FALSE),"")</f>
        <v>1</v>
      </c>
      <c r="X9326" s="19">
        <f>NOT(IFERROR(VLOOKUP(Таблица1[[#This Row],[Order ID]],Таблица4[],2,FALSE),0))*1</f>
        <v>0</v>
      </c>
      <c r="Y9326" s="19">
        <f>IF(SUMPRODUCT(($F$2:$F9326=F9326)*1)&gt;1,0,1)</f>
        <v>0</v>
      </c>
    </row>
    <row r="9327" spans="1:25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9" t="str">
        <f>VLOOKUP(Таблица1[[#This Row],[Region]],Таблица5[],2,FALSE)</f>
        <v>Anna Andreadi</v>
      </c>
      <c r="W9327" s="19">
        <f>IFERROR(VLOOKUP(Таблица1[[#This Row],[Order ID]],Таблица4[],2,FALSE),"")</f>
        <v>1</v>
      </c>
      <c r="X9327" s="19">
        <f>NOT(IFERROR(VLOOKUP(Таблица1[[#This Row],[Order ID]],Таблица4[],2,FALSE),0))*1</f>
        <v>0</v>
      </c>
      <c r="Y9327" s="19">
        <f>IF(SUMPRODUCT(($F$2:$F9327=F9327)*1)&gt;1,0,1)</f>
        <v>0</v>
      </c>
    </row>
    <row r="9328" spans="1:25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9" t="str">
        <f>VLOOKUP(Таблица1[[#This Row],[Region]],Таблица5[],2,FALSE)</f>
        <v>Anna Andreadi</v>
      </c>
      <c r="W9328" s="19" t="str">
        <f>IFERROR(VLOOKUP(Таблица1[[#This Row],[Order ID]],Таблица4[],2,FALSE),"")</f>
        <v/>
      </c>
      <c r="X9328" s="19">
        <f>NOT(IFERROR(VLOOKUP(Таблица1[[#This Row],[Order ID]],Таблица4[],2,FALSE),0))*1</f>
        <v>1</v>
      </c>
      <c r="Y9328" s="19">
        <f>IF(SUMPRODUCT(($F$2:$F9328=F9328)*1)&gt;1,0,1)</f>
        <v>0</v>
      </c>
    </row>
    <row r="9329" spans="1:25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9" t="str">
        <f>VLOOKUP(Таблица1[[#This Row],[Region]],Таблица5[],2,FALSE)</f>
        <v>Anna Andreadi</v>
      </c>
      <c r="W9329" s="19" t="str">
        <f>IFERROR(VLOOKUP(Таблица1[[#This Row],[Order ID]],Таблица4[],2,FALSE),"")</f>
        <v/>
      </c>
      <c r="X9329" s="19">
        <f>NOT(IFERROR(VLOOKUP(Таблица1[[#This Row],[Order ID]],Таблица4[],2,FALSE),0))*1</f>
        <v>1</v>
      </c>
      <c r="Y9329" s="19">
        <f>IF(SUMPRODUCT(($F$2:$F9329=F9329)*1)&gt;1,0,1)</f>
        <v>0</v>
      </c>
    </row>
    <row r="9330" spans="1:25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9" t="str">
        <f>VLOOKUP(Таблица1[[#This Row],[Region]],Таблица5[],2,FALSE)</f>
        <v>Anna Andreadi</v>
      </c>
      <c r="W9330" s="19" t="str">
        <f>IFERROR(VLOOKUP(Таблица1[[#This Row],[Order ID]],Таблица4[],2,FALSE),"")</f>
        <v/>
      </c>
      <c r="X9330" s="19">
        <f>NOT(IFERROR(VLOOKUP(Таблица1[[#This Row],[Order ID]],Таблица4[],2,FALSE),0))*1</f>
        <v>1</v>
      </c>
      <c r="Y9330" s="19">
        <f>IF(SUMPRODUCT(($F$2:$F9330=F9330)*1)&gt;1,0,1)</f>
        <v>0</v>
      </c>
    </row>
    <row r="9331" spans="1:25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9" t="str">
        <f>VLOOKUP(Таблица1[[#This Row],[Region]],Таблица5[],2,FALSE)</f>
        <v>Anna Andreadi</v>
      </c>
      <c r="W9331" s="19" t="str">
        <f>IFERROR(VLOOKUP(Таблица1[[#This Row],[Order ID]],Таблица4[],2,FALSE),"")</f>
        <v/>
      </c>
      <c r="X9331" s="19">
        <f>NOT(IFERROR(VLOOKUP(Таблица1[[#This Row],[Order ID]],Таблица4[],2,FALSE),0))*1</f>
        <v>1</v>
      </c>
      <c r="Y9331" s="19">
        <f>IF(SUMPRODUCT(($F$2:$F9331=F9331)*1)&gt;1,0,1)</f>
        <v>0</v>
      </c>
    </row>
    <row r="9332" spans="1:25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9" t="str">
        <f>VLOOKUP(Таблица1[[#This Row],[Region]],Таблица5[],2,FALSE)</f>
        <v>Chuck Magee</v>
      </c>
      <c r="W9332" s="19" t="str">
        <f>IFERROR(VLOOKUP(Таблица1[[#This Row],[Order ID]],Таблица4[],2,FALSE),"")</f>
        <v/>
      </c>
      <c r="X9332" s="19">
        <f>NOT(IFERROR(VLOOKUP(Таблица1[[#This Row],[Order ID]],Таблица4[],2,FALSE),0))*1</f>
        <v>1</v>
      </c>
      <c r="Y9332" s="19">
        <f>IF(SUMPRODUCT(($F$2:$F9332=F9332)*1)&gt;1,0,1)</f>
        <v>0</v>
      </c>
    </row>
    <row r="9333" spans="1:25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9" t="str">
        <f>VLOOKUP(Таблица1[[#This Row],[Region]],Таблица5[],2,FALSE)</f>
        <v>Anna Andreadi</v>
      </c>
      <c r="W9333" s="19" t="str">
        <f>IFERROR(VLOOKUP(Таблица1[[#This Row],[Order ID]],Таблица4[],2,FALSE),"")</f>
        <v/>
      </c>
      <c r="X9333" s="19">
        <f>NOT(IFERROR(VLOOKUP(Таблица1[[#This Row],[Order ID]],Таблица4[],2,FALSE),0))*1</f>
        <v>1</v>
      </c>
      <c r="Y9333" s="19">
        <f>IF(SUMPRODUCT(($F$2:$F9333=F9333)*1)&gt;1,0,1)</f>
        <v>0</v>
      </c>
    </row>
    <row r="9334" spans="1:25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9" t="str">
        <f>VLOOKUP(Таблица1[[#This Row],[Region]],Таблица5[],2,FALSE)</f>
        <v>Cassandra Brandow</v>
      </c>
      <c r="W9334" s="19" t="str">
        <f>IFERROR(VLOOKUP(Таблица1[[#This Row],[Order ID]],Таблица4[],2,FALSE),"")</f>
        <v/>
      </c>
      <c r="X9334" s="19">
        <f>NOT(IFERROR(VLOOKUP(Таблица1[[#This Row],[Order ID]],Таблица4[],2,FALSE),0))*1</f>
        <v>1</v>
      </c>
      <c r="Y9334" s="19">
        <f>IF(SUMPRODUCT(($F$2:$F9334=F9334)*1)&gt;1,0,1)</f>
        <v>0</v>
      </c>
    </row>
    <row r="9335" spans="1:25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9" t="str">
        <f>VLOOKUP(Таблица1[[#This Row],[Region]],Таблица5[],2,FALSE)</f>
        <v>Cassandra Brandow</v>
      </c>
      <c r="W9335" s="19" t="str">
        <f>IFERROR(VLOOKUP(Таблица1[[#This Row],[Order ID]],Таблица4[],2,FALSE),"")</f>
        <v/>
      </c>
      <c r="X9335" s="19">
        <f>NOT(IFERROR(VLOOKUP(Таблица1[[#This Row],[Order ID]],Таблица4[],2,FALSE),0))*1</f>
        <v>1</v>
      </c>
      <c r="Y9335" s="19">
        <f>IF(SUMPRODUCT(($F$2:$F9335=F9335)*1)&gt;1,0,1)</f>
        <v>0</v>
      </c>
    </row>
    <row r="9336" spans="1:25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9" t="str">
        <f>VLOOKUP(Таблица1[[#This Row],[Region]],Таблица5[],2,FALSE)</f>
        <v>Cassandra Brandow</v>
      </c>
      <c r="W9336" s="19" t="str">
        <f>IFERROR(VLOOKUP(Таблица1[[#This Row],[Order ID]],Таблица4[],2,FALSE),"")</f>
        <v/>
      </c>
      <c r="X9336" s="19">
        <f>NOT(IFERROR(VLOOKUP(Таблица1[[#This Row],[Order ID]],Таблица4[],2,FALSE),0))*1</f>
        <v>1</v>
      </c>
      <c r="Y9336" s="19">
        <f>IF(SUMPRODUCT(($F$2:$F9336=F9336)*1)&gt;1,0,1)</f>
        <v>0</v>
      </c>
    </row>
    <row r="9337" spans="1:25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9" t="str">
        <f>VLOOKUP(Таблица1[[#This Row],[Region]],Таблица5[],2,FALSE)</f>
        <v>Cassandra Brandow</v>
      </c>
      <c r="W9337" s="19" t="str">
        <f>IFERROR(VLOOKUP(Таблица1[[#This Row],[Order ID]],Таблица4[],2,FALSE),"")</f>
        <v/>
      </c>
      <c r="X9337" s="19">
        <f>NOT(IFERROR(VLOOKUP(Таблица1[[#This Row],[Order ID]],Таблица4[],2,FALSE),0))*1</f>
        <v>1</v>
      </c>
      <c r="Y9337" s="19">
        <f>IF(SUMPRODUCT(($F$2:$F9337=F9337)*1)&gt;1,0,1)</f>
        <v>0</v>
      </c>
    </row>
    <row r="9338" spans="1:25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9" t="str">
        <f>VLOOKUP(Таблица1[[#This Row],[Region]],Таблица5[],2,FALSE)</f>
        <v>Anna Andreadi</v>
      </c>
      <c r="W9338" s="19" t="str">
        <f>IFERROR(VLOOKUP(Таблица1[[#This Row],[Order ID]],Таблица4[],2,FALSE),"")</f>
        <v/>
      </c>
      <c r="X9338" s="19">
        <f>NOT(IFERROR(VLOOKUP(Таблица1[[#This Row],[Order ID]],Таблица4[],2,FALSE),0))*1</f>
        <v>1</v>
      </c>
      <c r="Y9338" s="19">
        <f>IF(SUMPRODUCT(($F$2:$F9338=F9338)*1)&gt;1,0,1)</f>
        <v>0</v>
      </c>
    </row>
    <row r="9339" spans="1:25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9" t="str">
        <f>VLOOKUP(Таблица1[[#This Row],[Region]],Таблица5[],2,FALSE)</f>
        <v>Anna Andreadi</v>
      </c>
      <c r="W9339" s="19" t="str">
        <f>IFERROR(VLOOKUP(Таблица1[[#This Row],[Order ID]],Таблица4[],2,FALSE),"")</f>
        <v/>
      </c>
      <c r="X9339" s="19">
        <f>NOT(IFERROR(VLOOKUP(Таблица1[[#This Row],[Order ID]],Таблица4[],2,FALSE),0))*1</f>
        <v>1</v>
      </c>
      <c r="Y9339" s="19">
        <f>IF(SUMPRODUCT(($F$2:$F9339=F9339)*1)&gt;1,0,1)</f>
        <v>0</v>
      </c>
    </row>
    <row r="9340" spans="1:25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9" t="str">
        <f>VLOOKUP(Таблица1[[#This Row],[Region]],Таблица5[],2,FALSE)</f>
        <v>Anna Andreadi</v>
      </c>
      <c r="W9340" s="19" t="str">
        <f>IFERROR(VLOOKUP(Таблица1[[#This Row],[Order ID]],Таблица4[],2,FALSE),"")</f>
        <v/>
      </c>
      <c r="X9340" s="19">
        <f>NOT(IFERROR(VLOOKUP(Таблица1[[#This Row],[Order ID]],Таблица4[],2,FALSE),0))*1</f>
        <v>1</v>
      </c>
      <c r="Y9340" s="19">
        <f>IF(SUMPRODUCT(($F$2:$F9340=F9340)*1)&gt;1,0,1)</f>
        <v>0</v>
      </c>
    </row>
    <row r="9341" spans="1:25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9" t="str">
        <f>VLOOKUP(Таблица1[[#This Row],[Region]],Таблица5[],2,FALSE)</f>
        <v>Anna Andreadi</v>
      </c>
      <c r="W9341" s="19" t="str">
        <f>IFERROR(VLOOKUP(Таблица1[[#This Row],[Order ID]],Таблица4[],2,FALSE),"")</f>
        <v/>
      </c>
      <c r="X9341" s="19">
        <f>NOT(IFERROR(VLOOKUP(Таблица1[[#This Row],[Order ID]],Таблица4[],2,FALSE),0))*1</f>
        <v>1</v>
      </c>
      <c r="Y9341" s="19">
        <f>IF(SUMPRODUCT(($F$2:$F9341=F9341)*1)&gt;1,0,1)</f>
        <v>0</v>
      </c>
    </row>
    <row r="9342" spans="1:25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9" t="str">
        <f>VLOOKUP(Таблица1[[#This Row],[Region]],Таблица5[],2,FALSE)</f>
        <v>Anna Andreadi</v>
      </c>
      <c r="W9342" s="19" t="str">
        <f>IFERROR(VLOOKUP(Таблица1[[#This Row],[Order ID]],Таблица4[],2,FALSE),"")</f>
        <v/>
      </c>
      <c r="X9342" s="19">
        <f>NOT(IFERROR(VLOOKUP(Таблица1[[#This Row],[Order ID]],Таблица4[],2,FALSE),0))*1</f>
        <v>1</v>
      </c>
      <c r="Y9342" s="19">
        <f>IF(SUMPRODUCT(($F$2:$F9342=F9342)*1)&gt;1,0,1)</f>
        <v>0</v>
      </c>
    </row>
    <row r="9343" spans="1:25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9" t="str">
        <f>VLOOKUP(Таблица1[[#This Row],[Region]],Таблица5[],2,FALSE)</f>
        <v>Anna Andreadi</v>
      </c>
      <c r="W9343" s="19" t="str">
        <f>IFERROR(VLOOKUP(Таблица1[[#This Row],[Order ID]],Таблица4[],2,FALSE),"")</f>
        <v/>
      </c>
      <c r="X9343" s="19">
        <f>NOT(IFERROR(VLOOKUP(Таблица1[[#This Row],[Order ID]],Таблица4[],2,FALSE),0))*1</f>
        <v>1</v>
      </c>
      <c r="Y9343" s="19">
        <f>IF(SUMPRODUCT(($F$2:$F9343=F9343)*1)&gt;1,0,1)</f>
        <v>0</v>
      </c>
    </row>
    <row r="9344" spans="1:25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9" t="str">
        <f>VLOOKUP(Таблица1[[#This Row],[Region]],Таблица5[],2,FALSE)</f>
        <v>Anna Andreadi</v>
      </c>
      <c r="W9344" s="19" t="str">
        <f>IFERROR(VLOOKUP(Таблица1[[#This Row],[Order ID]],Таблица4[],2,FALSE),"")</f>
        <v/>
      </c>
      <c r="X9344" s="19">
        <f>NOT(IFERROR(VLOOKUP(Таблица1[[#This Row],[Order ID]],Таблица4[],2,FALSE),0))*1</f>
        <v>1</v>
      </c>
      <c r="Y9344" s="19">
        <f>IF(SUMPRODUCT(($F$2:$F9344=F9344)*1)&gt;1,0,1)</f>
        <v>0</v>
      </c>
    </row>
    <row r="9345" spans="1:25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9" t="str">
        <f>VLOOKUP(Таблица1[[#This Row],[Region]],Таблица5[],2,FALSE)</f>
        <v>Chuck Magee</v>
      </c>
      <c r="W9345" s="19">
        <f>IFERROR(VLOOKUP(Таблица1[[#This Row],[Order ID]],Таблица4[],2,FALSE),"")</f>
        <v>1</v>
      </c>
      <c r="X9345" s="19">
        <f>NOT(IFERROR(VLOOKUP(Таблица1[[#This Row],[Order ID]],Таблица4[],2,FALSE),0))*1</f>
        <v>0</v>
      </c>
      <c r="Y9345" s="19">
        <f>IF(SUMPRODUCT(($F$2:$F9345=F9345)*1)&gt;1,0,1)</f>
        <v>0</v>
      </c>
    </row>
    <row r="9346" spans="1:25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9" t="str">
        <f>VLOOKUP(Таблица1[[#This Row],[Region]],Таблица5[],2,FALSE)</f>
        <v>Chuck Magee</v>
      </c>
      <c r="W9346" s="19">
        <f>IFERROR(VLOOKUP(Таблица1[[#This Row],[Order ID]],Таблица4[],2,FALSE),"")</f>
        <v>1</v>
      </c>
      <c r="X9346" s="19">
        <f>NOT(IFERROR(VLOOKUP(Таблица1[[#This Row],[Order ID]],Таблица4[],2,FALSE),0))*1</f>
        <v>0</v>
      </c>
      <c r="Y9346" s="19">
        <f>IF(SUMPRODUCT(($F$2:$F9346=F9346)*1)&gt;1,0,1)</f>
        <v>0</v>
      </c>
    </row>
    <row r="9347" spans="1:25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9" t="str">
        <f>VLOOKUP(Таблица1[[#This Row],[Region]],Таблица5[],2,FALSE)</f>
        <v>Chuck Magee</v>
      </c>
      <c r="W9347" s="19">
        <f>IFERROR(VLOOKUP(Таблица1[[#This Row],[Order ID]],Таблица4[],2,FALSE),"")</f>
        <v>1</v>
      </c>
      <c r="X9347" s="19">
        <f>NOT(IFERROR(VLOOKUP(Таблица1[[#This Row],[Order ID]],Таблица4[],2,FALSE),0))*1</f>
        <v>0</v>
      </c>
      <c r="Y9347" s="19">
        <f>IF(SUMPRODUCT(($F$2:$F9347=F9347)*1)&gt;1,0,1)</f>
        <v>0</v>
      </c>
    </row>
    <row r="9348" spans="1:25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9" t="str">
        <f>VLOOKUP(Таблица1[[#This Row],[Region]],Таблица5[],2,FALSE)</f>
        <v>Chuck Magee</v>
      </c>
      <c r="W9348" s="19">
        <f>IFERROR(VLOOKUP(Таблица1[[#This Row],[Order ID]],Таблица4[],2,FALSE),"")</f>
        <v>1</v>
      </c>
      <c r="X9348" s="19">
        <f>NOT(IFERROR(VLOOKUP(Таблица1[[#This Row],[Order ID]],Таблица4[],2,FALSE),0))*1</f>
        <v>0</v>
      </c>
      <c r="Y9348" s="19">
        <f>IF(SUMPRODUCT(($F$2:$F9348=F9348)*1)&gt;1,0,1)</f>
        <v>0</v>
      </c>
    </row>
    <row r="9349" spans="1:25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9" t="str">
        <f>VLOOKUP(Таблица1[[#This Row],[Region]],Таблица5[],2,FALSE)</f>
        <v>Chuck Magee</v>
      </c>
      <c r="W9349" s="19">
        <f>IFERROR(VLOOKUP(Таблица1[[#This Row],[Order ID]],Таблица4[],2,FALSE),"")</f>
        <v>1</v>
      </c>
      <c r="X9349" s="19">
        <f>NOT(IFERROR(VLOOKUP(Таблица1[[#This Row],[Order ID]],Таблица4[],2,FALSE),0))*1</f>
        <v>0</v>
      </c>
      <c r="Y9349" s="19">
        <f>IF(SUMPRODUCT(($F$2:$F9349=F9349)*1)&gt;1,0,1)</f>
        <v>0</v>
      </c>
    </row>
    <row r="9350" spans="1:25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9" t="str">
        <f>VLOOKUP(Таблица1[[#This Row],[Region]],Таблица5[],2,FALSE)</f>
        <v>Anna Andreadi</v>
      </c>
      <c r="W9350" s="19" t="str">
        <f>IFERROR(VLOOKUP(Таблица1[[#This Row],[Order ID]],Таблица4[],2,FALSE),"")</f>
        <v/>
      </c>
      <c r="X9350" s="19">
        <f>NOT(IFERROR(VLOOKUP(Таблица1[[#This Row],[Order ID]],Таблица4[],2,FALSE),0))*1</f>
        <v>1</v>
      </c>
      <c r="Y9350" s="19">
        <f>IF(SUMPRODUCT(($F$2:$F9350=F9350)*1)&gt;1,0,1)</f>
        <v>0</v>
      </c>
    </row>
    <row r="9351" spans="1:25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9" t="str">
        <f>VLOOKUP(Таблица1[[#This Row],[Region]],Таблица5[],2,FALSE)</f>
        <v>Anna Andreadi</v>
      </c>
      <c r="W9351" s="19" t="str">
        <f>IFERROR(VLOOKUP(Таблица1[[#This Row],[Order ID]],Таблица4[],2,FALSE),"")</f>
        <v/>
      </c>
      <c r="X9351" s="19">
        <f>NOT(IFERROR(VLOOKUP(Таблица1[[#This Row],[Order ID]],Таблица4[],2,FALSE),0))*1</f>
        <v>1</v>
      </c>
      <c r="Y9351" s="19">
        <f>IF(SUMPRODUCT(($F$2:$F9351=F9351)*1)&gt;1,0,1)</f>
        <v>0</v>
      </c>
    </row>
    <row r="9352" spans="1:25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9" t="str">
        <f>VLOOKUP(Таблица1[[#This Row],[Region]],Таблица5[],2,FALSE)</f>
        <v>Anna Andreadi</v>
      </c>
      <c r="W9352" s="19" t="str">
        <f>IFERROR(VLOOKUP(Таблица1[[#This Row],[Order ID]],Таблица4[],2,FALSE),"")</f>
        <v/>
      </c>
      <c r="X9352" s="19">
        <f>NOT(IFERROR(VLOOKUP(Таблица1[[#This Row],[Order ID]],Таблица4[],2,FALSE),0))*1</f>
        <v>1</v>
      </c>
      <c r="Y9352" s="19">
        <f>IF(SUMPRODUCT(($F$2:$F9352=F9352)*1)&gt;1,0,1)</f>
        <v>0</v>
      </c>
    </row>
    <row r="9353" spans="1:25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9" t="str">
        <f>VLOOKUP(Таблица1[[#This Row],[Region]],Таблица5[],2,FALSE)</f>
        <v>Anna Andreadi</v>
      </c>
      <c r="W9353" s="19" t="str">
        <f>IFERROR(VLOOKUP(Таблица1[[#This Row],[Order ID]],Таблица4[],2,FALSE),"")</f>
        <v/>
      </c>
      <c r="X9353" s="19">
        <f>NOT(IFERROR(VLOOKUP(Таблица1[[#This Row],[Order ID]],Таблица4[],2,FALSE),0))*1</f>
        <v>1</v>
      </c>
      <c r="Y9353" s="19">
        <f>IF(SUMPRODUCT(($F$2:$F9353=F9353)*1)&gt;1,0,1)</f>
        <v>0</v>
      </c>
    </row>
    <row r="9354" spans="1:25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9" t="str">
        <f>VLOOKUP(Таблица1[[#This Row],[Region]],Таблица5[],2,FALSE)</f>
        <v>Kelly Williams</v>
      </c>
      <c r="W9354" s="19" t="str">
        <f>IFERROR(VLOOKUP(Таблица1[[#This Row],[Order ID]],Таблица4[],2,FALSE),"")</f>
        <v/>
      </c>
      <c r="X9354" s="19">
        <f>NOT(IFERROR(VLOOKUP(Таблица1[[#This Row],[Order ID]],Таблица4[],2,FALSE),0))*1</f>
        <v>1</v>
      </c>
      <c r="Y9354" s="19">
        <f>IF(SUMPRODUCT(($F$2:$F9354=F9354)*1)&gt;1,0,1)</f>
        <v>0</v>
      </c>
    </row>
    <row r="9355" spans="1:25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9" t="str">
        <f>VLOOKUP(Таблица1[[#This Row],[Region]],Таблица5[],2,FALSE)</f>
        <v>Kelly Williams</v>
      </c>
      <c r="W9355" s="19" t="str">
        <f>IFERROR(VLOOKUP(Таблица1[[#This Row],[Order ID]],Таблица4[],2,FALSE),"")</f>
        <v/>
      </c>
      <c r="X9355" s="19">
        <f>NOT(IFERROR(VLOOKUP(Таблица1[[#This Row],[Order ID]],Таблица4[],2,FALSE),0))*1</f>
        <v>1</v>
      </c>
      <c r="Y9355" s="19">
        <f>IF(SUMPRODUCT(($F$2:$F9355=F9355)*1)&gt;1,0,1)</f>
        <v>0</v>
      </c>
    </row>
    <row r="9356" spans="1:25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9" t="str">
        <f>VLOOKUP(Таблица1[[#This Row],[Region]],Таблица5[],2,FALSE)</f>
        <v>Kelly Williams</v>
      </c>
      <c r="W9356" s="19" t="str">
        <f>IFERROR(VLOOKUP(Таблица1[[#This Row],[Order ID]],Таблица4[],2,FALSE),"")</f>
        <v/>
      </c>
      <c r="X9356" s="19">
        <f>NOT(IFERROR(VLOOKUP(Таблица1[[#This Row],[Order ID]],Таблица4[],2,FALSE),0))*1</f>
        <v>1</v>
      </c>
      <c r="Y9356" s="19">
        <f>IF(SUMPRODUCT(($F$2:$F9356=F9356)*1)&gt;1,0,1)</f>
        <v>0</v>
      </c>
    </row>
    <row r="9357" spans="1:25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9" t="str">
        <f>VLOOKUP(Таблица1[[#This Row],[Region]],Таблица5[],2,FALSE)</f>
        <v>Kelly Williams</v>
      </c>
      <c r="W9357" s="19" t="str">
        <f>IFERROR(VLOOKUP(Таблица1[[#This Row],[Order ID]],Таблица4[],2,FALSE),"")</f>
        <v/>
      </c>
      <c r="X9357" s="19">
        <f>NOT(IFERROR(VLOOKUP(Таблица1[[#This Row],[Order ID]],Таблица4[],2,FALSE),0))*1</f>
        <v>1</v>
      </c>
      <c r="Y9357" s="19">
        <f>IF(SUMPRODUCT(($F$2:$F9357=F9357)*1)&gt;1,0,1)</f>
        <v>0</v>
      </c>
    </row>
    <row r="9358" spans="1:25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9" t="str">
        <f>VLOOKUP(Таблица1[[#This Row],[Region]],Таблица5[],2,FALSE)</f>
        <v>Kelly Williams</v>
      </c>
      <c r="W9358" s="19" t="str">
        <f>IFERROR(VLOOKUP(Таблица1[[#This Row],[Order ID]],Таблица4[],2,FALSE),"")</f>
        <v/>
      </c>
      <c r="X9358" s="19">
        <f>NOT(IFERROR(VLOOKUP(Таблица1[[#This Row],[Order ID]],Таблица4[],2,FALSE),0))*1</f>
        <v>1</v>
      </c>
      <c r="Y9358" s="19">
        <f>IF(SUMPRODUCT(($F$2:$F9358=F9358)*1)&gt;1,0,1)</f>
        <v>0</v>
      </c>
    </row>
    <row r="9359" spans="1:25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9" t="str">
        <f>VLOOKUP(Таблица1[[#This Row],[Region]],Таблица5[],2,FALSE)</f>
        <v>Chuck Magee</v>
      </c>
      <c r="W9359" s="19" t="str">
        <f>IFERROR(VLOOKUP(Таблица1[[#This Row],[Order ID]],Таблица4[],2,FALSE),"")</f>
        <v/>
      </c>
      <c r="X9359" s="19">
        <f>NOT(IFERROR(VLOOKUP(Таблица1[[#This Row],[Order ID]],Таблица4[],2,FALSE),0))*1</f>
        <v>1</v>
      </c>
      <c r="Y9359" s="19">
        <f>IF(SUMPRODUCT(($F$2:$F9359=F9359)*1)&gt;1,0,1)</f>
        <v>0</v>
      </c>
    </row>
    <row r="9360" spans="1:25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9" t="str">
        <f>VLOOKUP(Таблица1[[#This Row],[Region]],Таблица5[],2,FALSE)</f>
        <v>Chuck Magee</v>
      </c>
      <c r="W9360" s="19" t="str">
        <f>IFERROR(VLOOKUP(Таблица1[[#This Row],[Order ID]],Таблица4[],2,FALSE),"")</f>
        <v/>
      </c>
      <c r="X9360" s="19">
        <f>NOT(IFERROR(VLOOKUP(Таблица1[[#This Row],[Order ID]],Таблица4[],2,FALSE),0))*1</f>
        <v>1</v>
      </c>
      <c r="Y9360" s="19">
        <f>IF(SUMPRODUCT(($F$2:$F9360=F9360)*1)&gt;1,0,1)</f>
        <v>0</v>
      </c>
    </row>
    <row r="9361" spans="1:25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9" t="str">
        <f>VLOOKUP(Таблица1[[#This Row],[Region]],Таблица5[],2,FALSE)</f>
        <v>Chuck Magee</v>
      </c>
      <c r="W9361" s="19" t="str">
        <f>IFERROR(VLOOKUP(Таблица1[[#This Row],[Order ID]],Таблица4[],2,FALSE),"")</f>
        <v/>
      </c>
      <c r="X9361" s="19">
        <f>NOT(IFERROR(VLOOKUP(Таблица1[[#This Row],[Order ID]],Таблица4[],2,FALSE),0))*1</f>
        <v>1</v>
      </c>
      <c r="Y9361" s="19">
        <f>IF(SUMPRODUCT(($F$2:$F9361=F9361)*1)&gt;1,0,1)</f>
        <v>0</v>
      </c>
    </row>
    <row r="9362" spans="1:25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9" t="str">
        <f>VLOOKUP(Таблица1[[#This Row],[Region]],Таблица5[],2,FALSE)</f>
        <v>Chuck Magee</v>
      </c>
      <c r="W9362" s="19" t="str">
        <f>IFERROR(VLOOKUP(Таблица1[[#This Row],[Order ID]],Таблица4[],2,FALSE),"")</f>
        <v/>
      </c>
      <c r="X9362" s="19">
        <f>NOT(IFERROR(VLOOKUP(Таблица1[[#This Row],[Order ID]],Таблица4[],2,FALSE),0))*1</f>
        <v>1</v>
      </c>
      <c r="Y9362" s="19">
        <f>IF(SUMPRODUCT(($F$2:$F9362=F9362)*1)&gt;1,0,1)</f>
        <v>0</v>
      </c>
    </row>
    <row r="9363" spans="1:25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9" t="str">
        <f>VLOOKUP(Таблица1[[#This Row],[Region]],Таблица5[],2,FALSE)</f>
        <v>Anna Andreadi</v>
      </c>
      <c r="W9363" s="19" t="str">
        <f>IFERROR(VLOOKUP(Таблица1[[#This Row],[Order ID]],Таблица4[],2,FALSE),"")</f>
        <v/>
      </c>
      <c r="X9363" s="19">
        <f>NOT(IFERROR(VLOOKUP(Таблица1[[#This Row],[Order ID]],Таблица4[],2,FALSE),0))*1</f>
        <v>1</v>
      </c>
      <c r="Y9363" s="19">
        <f>IF(SUMPRODUCT(($F$2:$F9363=F9363)*1)&gt;1,0,1)</f>
        <v>0</v>
      </c>
    </row>
    <row r="9364" spans="1:25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9" t="str">
        <f>VLOOKUP(Таблица1[[#This Row],[Region]],Таблица5[],2,FALSE)</f>
        <v>Anna Andreadi</v>
      </c>
      <c r="W9364" s="19" t="str">
        <f>IFERROR(VLOOKUP(Таблица1[[#This Row],[Order ID]],Таблица4[],2,FALSE),"")</f>
        <v/>
      </c>
      <c r="X9364" s="19">
        <f>NOT(IFERROR(VLOOKUP(Таблица1[[#This Row],[Order ID]],Таблица4[],2,FALSE),0))*1</f>
        <v>1</v>
      </c>
      <c r="Y9364" s="19">
        <f>IF(SUMPRODUCT(($F$2:$F9364=F9364)*1)&gt;1,0,1)</f>
        <v>0</v>
      </c>
    </row>
    <row r="9365" spans="1:25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9" t="str">
        <f>VLOOKUP(Таблица1[[#This Row],[Region]],Таблица5[],2,FALSE)</f>
        <v>Anna Andreadi</v>
      </c>
      <c r="W9365" s="19" t="str">
        <f>IFERROR(VLOOKUP(Таблица1[[#This Row],[Order ID]],Таблица4[],2,FALSE),"")</f>
        <v/>
      </c>
      <c r="X9365" s="19">
        <f>NOT(IFERROR(VLOOKUP(Таблица1[[#This Row],[Order ID]],Таблица4[],2,FALSE),0))*1</f>
        <v>1</v>
      </c>
      <c r="Y9365" s="19">
        <f>IF(SUMPRODUCT(($F$2:$F9365=F9365)*1)&gt;1,0,1)</f>
        <v>0</v>
      </c>
    </row>
    <row r="9366" spans="1:25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9" t="str">
        <f>VLOOKUP(Таблица1[[#This Row],[Region]],Таблица5[],2,FALSE)</f>
        <v>Anna Andreadi</v>
      </c>
      <c r="W9366" s="19" t="str">
        <f>IFERROR(VLOOKUP(Таблица1[[#This Row],[Order ID]],Таблица4[],2,FALSE),"")</f>
        <v/>
      </c>
      <c r="X9366" s="19">
        <f>NOT(IFERROR(VLOOKUP(Таблица1[[#This Row],[Order ID]],Таблица4[],2,FALSE),0))*1</f>
        <v>1</v>
      </c>
      <c r="Y9366" s="19">
        <f>IF(SUMPRODUCT(($F$2:$F9366=F9366)*1)&gt;1,0,1)</f>
        <v>0</v>
      </c>
    </row>
    <row r="9367" spans="1:25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9" t="str">
        <f>VLOOKUP(Таблица1[[#This Row],[Region]],Таблица5[],2,FALSE)</f>
        <v>Kelly Williams</v>
      </c>
      <c r="W9367" s="19" t="str">
        <f>IFERROR(VLOOKUP(Таблица1[[#This Row],[Order ID]],Таблица4[],2,FALSE),"")</f>
        <v/>
      </c>
      <c r="X9367" s="19">
        <f>NOT(IFERROR(VLOOKUP(Таблица1[[#This Row],[Order ID]],Таблица4[],2,FALSE),0))*1</f>
        <v>1</v>
      </c>
      <c r="Y9367" s="19">
        <f>IF(SUMPRODUCT(($F$2:$F9367=F9367)*1)&gt;1,0,1)</f>
        <v>0</v>
      </c>
    </row>
    <row r="9368" spans="1:25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9" t="str">
        <f>VLOOKUP(Таблица1[[#This Row],[Region]],Таблица5[],2,FALSE)</f>
        <v>Chuck Magee</v>
      </c>
      <c r="W9368" s="19" t="str">
        <f>IFERROR(VLOOKUP(Таблица1[[#This Row],[Order ID]],Таблица4[],2,FALSE),"")</f>
        <v/>
      </c>
      <c r="X9368" s="19">
        <f>NOT(IFERROR(VLOOKUP(Таблица1[[#This Row],[Order ID]],Таблица4[],2,FALSE),0))*1</f>
        <v>1</v>
      </c>
      <c r="Y9368" s="19">
        <f>IF(SUMPRODUCT(($F$2:$F9368=F9368)*1)&gt;1,0,1)</f>
        <v>0</v>
      </c>
    </row>
    <row r="9369" spans="1:25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9" t="str">
        <f>VLOOKUP(Таблица1[[#This Row],[Region]],Таблица5[],2,FALSE)</f>
        <v>Chuck Magee</v>
      </c>
      <c r="W9369" s="19" t="str">
        <f>IFERROR(VLOOKUP(Таблица1[[#This Row],[Order ID]],Таблица4[],2,FALSE),"")</f>
        <v/>
      </c>
      <c r="X9369" s="19">
        <f>NOT(IFERROR(VLOOKUP(Таблица1[[#This Row],[Order ID]],Таблица4[],2,FALSE),0))*1</f>
        <v>1</v>
      </c>
      <c r="Y9369" s="19">
        <f>IF(SUMPRODUCT(($F$2:$F9369=F9369)*1)&gt;1,0,1)</f>
        <v>0</v>
      </c>
    </row>
    <row r="9370" spans="1:25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9" t="str">
        <f>VLOOKUP(Таблица1[[#This Row],[Region]],Таблица5[],2,FALSE)</f>
        <v>Chuck Magee</v>
      </c>
      <c r="W9370" s="19" t="str">
        <f>IFERROR(VLOOKUP(Таблица1[[#This Row],[Order ID]],Таблица4[],2,FALSE),"")</f>
        <v/>
      </c>
      <c r="X9370" s="19">
        <f>NOT(IFERROR(VLOOKUP(Таблица1[[#This Row],[Order ID]],Таблица4[],2,FALSE),0))*1</f>
        <v>1</v>
      </c>
      <c r="Y9370" s="19">
        <f>IF(SUMPRODUCT(($F$2:$F9370=F9370)*1)&gt;1,0,1)</f>
        <v>0</v>
      </c>
    </row>
    <row r="9371" spans="1:25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9" t="str">
        <f>VLOOKUP(Таблица1[[#This Row],[Region]],Таблица5[],2,FALSE)</f>
        <v>Chuck Magee</v>
      </c>
      <c r="W9371" s="19" t="str">
        <f>IFERROR(VLOOKUP(Таблица1[[#This Row],[Order ID]],Таблица4[],2,FALSE),"")</f>
        <v/>
      </c>
      <c r="X9371" s="19">
        <f>NOT(IFERROR(VLOOKUP(Таблица1[[#This Row],[Order ID]],Таблица4[],2,FALSE),0))*1</f>
        <v>1</v>
      </c>
      <c r="Y9371" s="19">
        <f>IF(SUMPRODUCT(($F$2:$F9371=F9371)*1)&gt;1,0,1)</f>
        <v>0</v>
      </c>
    </row>
    <row r="9372" spans="1:25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9" t="str">
        <f>VLOOKUP(Таблица1[[#This Row],[Region]],Таблица5[],2,FALSE)</f>
        <v>Chuck Magee</v>
      </c>
      <c r="W9372" s="19" t="str">
        <f>IFERROR(VLOOKUP(Таблица1[[#This Row],[Order ID]],Таблица4[],2,FALSE),"")</f>
        <v/>
      </c>
      <c r="X9372" s="19">
        <f>NOT(IFERROR(VLOOKUP(Таблица1[[#This Row],[Order ID]],Таблица4[],2,FALSE),0))*1</f>
        <v>1</v>
      </c>
      <c r="Y9372" s="19">
        <f>IF(SUMPRODUCT(($F$2:$F9372=F9372)*1)&gt;1,0,1)</f>
        <v>0</v>
      </c>
    </row>
    <row r="9373" spans="1:25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9" t="str">
        <f>VLOOKUP(Таблица1[[#This Row],[Region]],Таблица5[],2,FALSE)</f>
        <v>Chuck Magee</v>
      </c>
      <c r="W9373" s="19" t="str">
        <f>IFERROR(VLOOKUP(Таблица1[[#This Row],[Order ID]],Таблица4[],2,FALSE),"")</f>
        <v/>
      </c>
      <c r="X9373" s="19">
        <f>NOT(IFERROR(VLOOKUP(Таблица1[[#This Row],[Order ID]],Таблица4[],2,FALSE),0))*1</f>
        <v>1</v>
      </c>
      <c r="Y9373" s="19">
        <f>IF(SUMPRODUCT(($F$2:$F9373=F9373)*1)&gt;1,0,1)</f>
        <v>0</v>
      </c>
    </row>
    <row r="9374" spans="1:25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9" t="str">
        <f>VLOOKUP(Таблица1[[#This Row],[Region]],Таблица5[],2,FALSE)</f>
        <v>Chuck Magee</v>
      </c>
      <c r="W9374" s="19" t="str">
        <f>IFERROR(VLOOKUP(Таблица1[[#This Row],[Order ID]],Таблица4[],2,FALSE),"")</f>
        <v/>
      </c>
      <c r="X9374" s="19">
        <f>NOT(IFERROR(VLOOKUP(Таблица1[[#This Row],[Order ID]],Таблица4[],2,FALSE),0))*1</f>
        <v>1</v>
      </c>
      <c r="Y9374" s="19">
        <f>IF(SUMPRODUCT(($F$2:$F9374=F9374)*1)&gt;1,0,1)</f>
        <v>0</v>
      </c>
    </row>
    <row r="9375" spans="1:25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9" t="str">
        <f>VLOOKUP(Таблица1[[#This Row],[Region]],Таблица5[],2,FALSE)</f>
        <v>Anna Andreadi</v>
      </c>
      <c r="W9375" s="19" t="str">
        <f>IFERROR(VLOOKUP(Таблица1[[#This Row],[Order ID]],Таблица4[],2,FALSE),"")</f>
        <v/>
      </c>
      <c r="X9375" s="19">
        <f>NOT(IFERROR(VLOOKUP(Таблица1[[#This Row],[Order ID]],Таблица4[],2,FALSE),0))*1</f>
        <v>1</v>
      </c>
      <c r="Y9375" s="19">
        <f>IF(SUMPRODUCT(($F$2:$F9375=F9375)*1)&gt;1,0,1)</f>
        <v>0</v>
      </c>
    </row>
    <row r="9376" spans="1:25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9" t="str">
        <f>VLOOKUP(Таблица1[[#This Row],[Region]],Таблица5[],2,FALSE)</f>
        <v>Anna Andreadi</v>
      </c>
      <c r="W9376" s="19" t="str">
        <f>IFERROR(VLOOKUP(Таблица1[[#This Row],[Order ID]],Таблица4[],2,FALSE),"")</f>
        <v/>
      </c>
      <c r="X9376" s="19">
        <f>NOT(IFERROR(VLOOKUP(Таблица1[[#This Row],[Order ID]],Таблица4[],2,FALSE),0))*1</f>
        <v>1</v>
      </c>
      <c r="Y9376" s="19">
        <f>IF(SUMPRODUCT(($F$2:$F9376=F9376)*1)&gt;1,0,1)</f>
        <v>0</v>
      </c>
    </row>
    <row r="9377" spans="1:25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9" t="str">
        <f>VLOOKUP(Таблица1[[#This Row],[Region]],Таблица5[],2,FALSE)</f>
        <v>Anna Andreadi</v>
      </c>
      <c r="W9377" s="19" t="str">
        <f>IFERROR(VLOOKUP(Таблица1[[#This Row],[Order ID]],Таблица4[],2,FALSE),"")</f>
        <v/>
      </c>
      <c r="X9377" s="19">
        <f>NOT(IFERROR(VLOOKUP(Таблица1[[#This Row],[Order ID]],Таблица4[],2,FALSE),0))*1</f>
        <v>1</v>
      </c>
      <c r="Y9377" s="19">
        <f>IF(SUMPRODUCT(($F$2:$F9377=F9377)*1)&gt;1,0,1)</f>
        <v>0</v>
      </c>
    </row>
    <row r="9378" spans="1:25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9" t="str">
        <f>VLOOKUP(Таблица1[[#This Row],[Region]],Таблица5[],2,FALSE)</f>
        <v>Chuck Magee</v>
      </c>
      <c r="W9378" s="19" t="str">
        <f>IFERROR(VLOOKUP(Таблица1[[#This Row],[Order ID]],Таблица4[],2,FALSE),"")</f>
        <v/>
      </c>
      <c r="X9378" s="19">
        <f>NOT(IFERROR(VLOOKUP(Таблица1[[#This Row],[Order ID]],Таблица4[],2,FALSE),0))*1</f>
        <v>1</v>
      </c>
      <c r="Y9378" s="19">
        <f>IF(SUMPRODUCT(($F$2:$F9378=F9378)*1)&gt;1,0,1)</f>
        <v>0</v>
      </c>
    </row>
    <row r="9379" spans="1:25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9" t="str">
        <f>VLOOKUP(Таблица1[[#This Row],[Region]],Таблица5[],2,FALSE)</f>
        <v>Kelly Williams</v>
      </c>
      <c r="W9379" s="19" t="str">
        <f>IFERROR(VLOOKUP(Таблица1[[#This Row],[Order ID]],Таблица4[],2,FALSE),"")</f>
        <v/>
      </c>
      <c r="X9379" s="19">
        <f>NOT(IFERROR(VLOOKUP(Таблица1[[#This Row],[Order ID]],Таблица4[],2,FALSE),0))*1</f>
        <v>1</v>
      </c>
      <c r="Y9379" s="19">
        <f>IF(SUMPRODUCT(($F$2:$F9379=F9379)*1)&gt;1,0,1)</f>
        <v>0</v>
      </c>
    </row>
    <row r="9380" spans="1:25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9" t="str">
        <f>VLOOKUP(Таблица1[[#This Row],[Region]],Таблица5[],2,FALSE)</f>
        <v>Kelly Williams</v>
      </c>
      <c r="W9380" s="19" t="str">
        <f>IFERROR(VLOOKUP(Таблица1[[#This Row],[Order ID]],Таблица4[],2,FALSE),"")</f>
        <v/>
      </c>
      <c r="X9380" s="19">
        <f>NOT(IFERROR(VLOOKUP(Таблица1[[#This Row],[Order ID]],Таблица4[],2,FALSE),0))*1</f>
        <v>1</v>
      </c>
      <c r="Y9380" s="19">
        <f>IF(SUMPRODUCT(($F$2:$F9380=F9380)*1)&gt;1,0,1)</f>
        <v>0</v>
      </c>
    </row>
    <row r="9381" spans="1:25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9" t="str">
        <f>VLOOKUP(Таблица1[[#This Row],[Region]],Таблица5[],2,FALSE)</f>
        <v>Cassandra Brandow</v>
      </c>
      <c r="W9381" s="19" t="str">
        <f>IFERROR(VLOOKUP(Таблица1[[#This Row],[Order ID]],Таблица4[],2,FALSE),"")</f>
        <v/>
      </c>
      <c r="X9381" s="19">
        <f>NOT(IFERROR(VLOOKUP(Таблица1[[#This Row],[Order ID]],Таблица4[],2,FALSE),0))*1</f>
        <v>1</v>
      </c>
      <c r="Y9381" s="19">
        <f>IF(SUMPRODUCT(($F$2:$F9381=F9381)*1)&gt;1,0,1)</f>
        <v>0</v>
      </c>
    </row>
    <row r="9382" spans="1:25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9" t="str">
        <f>VLOOKUP(Таблица1[[#This Row],[Region]],Таблица5[],2,FALSE)</f>
        <v>Cassandra Brandow</v>
      </c>
      <c r="W9382" s="19" t="str">
        <f>IFERROR(VLOOKUP(Таблица1[[#This Row],[Order ID]],Таблица4[],2,FALSE),"")</f>
        <v/>
      </c>
      <c r="X9382" s="19">
        <f>NOT(IFERROR(VLOOKUP(Таблица1[[#This Row],[Order ID]],Таблица4[],2,FALSE),0))*1</f>
        <v>1</v>
      </c>
      <c r="Y9382" s="19">
        <f>IF(SUMPRODUCT(($F$2:$F9382=F9382)*1)&gt;1,0,1)</f>
        <v>0</v>
      </c>
    </row>
    <row r="9383" spans="1:25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9" t="str">
        <f>VLOOKUP(Таблица1[[#This Row],[Region]],Таблица5[],2,FALSE)</f>
        <v>Cassandra Brandow</v>
      </c>
      <c r="W9383" s="19" t="str">
        <f>IFERROR(VLOOKUP(Таблица1[[#This Row],[Order ID]],Таблица4[],2,FALSE),"")</f>
        <v/>
      </c>
      <c r="X9383" s="19">
        <f>NOT(IFERROR(VLOOKUP(Таблица1[[#This Row],[Order ID]],Таблица4[],2,FALSE),0))*1</f>
        <v>1</v>
      </c>
      <c r="Y9383" s="19">
        <f>IF(SUMPRODUCT(($F$2:$F9383=F9383)*1)&gt;1,0,1)</f>
        <v>0</v>
      </c>
    </row>
    <row r="9384" spans="1:25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9" t="str">
        <f>VLOOKUP(Таблица1[[#This Row],[Region]],Таблица5[],2,FALSE)</f>
        <v>Cassandra Brandow</v>
      </c>
      <c r="W9384" s="19" t="str">
        <f>IFERROR(VLOOKUP(Таблица1[[#This Row],[Order ID]],Таблица4[],2,FALSE),"")</f>
        <v/>
      </c>
      <c r="X9384" s="19">
        <f>NOT(IFERROR(VLOOKUP(Таблица1[[#This Row],[Order ID]],Таблица4[],2,FALSE),0))*1</f>
        <v>1</v>
      </c>
      <c r="Y9384" s="19">
        <f>IF(SUMPRODUCT(($F$2:$F9384=F9384)*1)&gt;1,0,1)</f>
        <v>0</v>
      </c>
    </row>
    <row r="9385" spans="1:25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9" t="str">
        <f>VLOOKUP(Таблица1[[#This Row],[Region]],Таблица5[],2,FALSE)</f>
        <v>Cassandra Brandow</v>
      </c>
      <c r="W9385" s="19" t="str">
        <f>IFERROR(VLOOKUP(Таблица1[[#This Row],[Order ID]],Таблица4[],2,FALSE),"")</f>
        <v/>
      </c>
      <c r="X9385" s="19">
        <f>NOT(IFERROR(VLOOKUP(Таблица1[[#This Row],[Order ID]],Таблица4[],2,FALSE),0))*1</f>
        <v>1</v>
      </c>
      <c r="Y9385" s="19">
        <f>IF(SUMPRODUCT(($F$2:$F9385=F9385)*1)&gt;1,0,1)</f>
        <v>0</v>
      </c>
    </row>
    <row r="9386" spans="1:25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9" t="str">
        <f>VLOOKUP(Таблица1[[#This Row],[Region]],Таблица5[],2,FALSE)</f>
        <v>Chuck Magee</v>
      </c>
      <c r="W9386" s="19" t="str">
        <f>IFERROR(VLOOKUP(Таблица1[[#This Row],[Order ID]],Таблица4[],2,FALSE),"")</f>
        <v/>
      </c>
      <c r="X9386" s="19">
        <f>NOT(IFERROR(VLOOKUP(Таблица1[[#This Row],[Order ID]],Таблица4[],2,FALSE),0))*1</f>
        <v>1</v>
      </c>
      <c r="Y9386" s="19">
        <f>IF(SUMPRODUCT(($F$2:$F9386=F9386)*1)&gt;1,0,1)</f>
        <v>0</v>
      </c>
    </row>
    <row r="9387" spans="1:25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9" t="str">
        <f>VLOOKUP(Таблица1[[#This Row],[Region]],Таблица5[],2,FALSE)</f>
        <v>Anna Andreadi</v>
      </c>
      <c r="W9387" s="19" t="str">
        <f>IFERROR(VLOOKUP(Таблица1[[#This Row],[Order ID]],Таблица4[],2,FALSE),"")</f>
        <v/>
      </c>
      <c r="X9387" s="19">
        <f>NOT(IFERROR(VLOOKUP(Таблица1[[#This Row],[Order ID]],Таблица4[],2,FALSE),0))*1</f>
        <v>1</v>
      </c>
      <c r="Y9387" s="19">
        <f>IF(SUMPRODUCT(($F$2:$F9387=F9387)*1)&gt;1,0,1)</f>
        <v>0</v>
      </c>
    </row>
    <row r="9388" spans="1:25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9" t="str">
        <f>VLOOKUP(Таблица1[[#This Row],[Region]],Таблица5[],2,FALSE)</f>
        <v>Chuck Magee</v>
      </c>
      <c r="W9388" s="19" t="str">
        <f>IFERROR(VLOOKUP(Таблица1[[#This Row],[Order ID]],Таблица4[],2,FALSE),"")</f>
        <v/>
      </c>
      <c r="X9388" s="19">
        <f>NOT(IFERROR(VLOOKUP(Таблица1[[#This Row],[Order ID]],Таблица4[],2,FALSE),0))*1</f>
        <v>1</v>
      </c>
      <c r="Y9388" s="19">
        <f>IF(SUMPRODUCT(($F$2:$F9388=F9388)*1)&gt;1,0,1)</f>
        <v>0</v>
      </c>
    </row>
    <row r="9389" spans="1:25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9" t="str">
        <f>VLOOKUP(Таблица1[[#This Row],[Region]],Таблица5[],2,FALSE)</f>
        <v>Chuck Magee</v>
      </c>
      <c r="W9389" s="19" t="str">
        <f>IFERROR(VLOOKUP(Таблица1[[#This Row],[Order ID]],Таблица4[],2,FALSE),"")</f>
        <v/>
      </c>
      <c r="X9389" s="19">
        <f>NOT(IFERROR(VLOOKUP(Таблица1[[#This Row],[Order ID]],Таблица4[],2,FALSE),0))*1</f>
        <v>1</v>
      </c>
      <c r="Y9389" s="19">
        <f>IF(SUMPRODUCT(($F$2:$F9389=F9389)*1)&gt;1,0,1)</f>
        <v>0</v>
      </c>
    </row>
    <row r="9390" spans="1:25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9" t="str">
        <f>VLOOKUP(Таблица1[[#This Row],[Region]],Таблица5[],2,FALSE)</f>
        <v>Chuck Magee</v>
      </c>
      <c r="W9390" s="19" t="str">
        <f>IFERROR(VLOOKUP(Таблица1[[#This Row],[Order ID]],Таблица4[],2,FALSE),"")</f>
        <v/>
      </c>
      <c r="X9390" s="19">
        <f>NOT(IFERROR(VLOOKUP(Таблица1[[#This Row],[Order ID]],Таблица4[],2,FALSE),0))*1</f>
        <v>1</v>
      </c>
      <c r="Y9390" s="19">
        <f>IF(SUMPRODUCT(($F$2:$F9390=F9390)*1)&gt;1,0,1)</f>
        <v>0</v>
      </c>
    </row>
    <row r="9391" spans="1:25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9" t="str">
        <f>VLOOKUP(Таблица1[[#This Row],[Region]],Таблица5[],2,FALSE)</f>
        <v>Chuck Magee</v>
      </c>
      <c r="W9391" s="19" t="str">
        <f>IFERROR(VLOOKUP(Таблица1[[#This Row],[Order ID]],Таблица4[],2,FALSE),"")</f>
        <v/>
      </c>
      <c r="X9391" s="19">
        <f>NOT(IFERROR(VLOOKUP(Таблица1[[#This Row],[Order ID]],Таблица4[],2,FALSE),0))*1</f>
        <v>1</v>
      </c>
      <c r="Y9391" s="19">
        <f>IF(SUMPRODUCT(($F$2:$F9391=F9391)*1)&gt;1,0,1)</f>
        <v>0</v>
      </c>
    </row>
    <row r="9392" spans="1:25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9" t="str">
        <f>VLOOKUP(Таблица1[[#This Row],[Region]],Таблица5[],2,FALSE)</f>
        <v>Kelly Williams</v>
      </c>
      <c r="W9392" s="19" t="str">
        <f>IFERROR(VLOOKUP(Таблица1[[#This Row],[Order ID]],Таблица4[],2,FALSE),"")</f>
        <v/>
      </c>
      <c r="X9392" s="19">
        <f>NOT(IFERROR(VLOOKUP(Таблица1[[#This Row],[Order ID]],Таблица4[],2,FALSE),0))*1</f>
        <v>1</v>
      </c>
      <c r="Y9392" s="19">
        <f>IF(SUMPRODUCT(($F$2:$F9392=F9392)*1)&gt;1,0,1)</f>
        <v>0</v>
      </c>
    </row>
    <row r="9393" spans="1:25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9" t="str">
        <f>VLOOKUP(Таблица1[[#This Row],[Region]],Таблица5[],2,FALSE)</f>
        <v>Kelly Williams</v>
      </c>
      <c r="W9393" s="19" t="str">
        <f>IFERROR(VLOOKUP(Таблица1[[#This Row],[Order ID]],Таблица4[],2,FALSE),"")</f>
        <v/>
      </c>
      <c r="X9393" s="19">
        <f>NOT(IFERROR(VLOOKUP(Таблица1[[#This Row],[Order ID]],Таблица4[],2,FALSE),0))*1</f>
        <v>1</v>
      </c>
      <c r="Y9393" s="19">
        <f>IF(SUMPRODUCT(($F$2:$F9393=F9393)*1)&gt;1,0,1)</f>
        <v>0</v>
      </c>
    </row>
    <row r="9394" spans="1:25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9" t="str">
        <f>VLOOKUP(Таблица1[[#This Row],[Region]],Таблица5[],2,FALSE)</f>
        <v>Anna Andreadi</v>
      </c>
      <c r="W9394" s="19" t="str">
        <f>IFERROR(VLOOKUP(Таблица1[[#This Row],[Order ID]],Таблица4[],2,FALSE),"")</f>
        <v/>
      </c>
      <c r="X9394" s="19">
        <f>NOT(IFERROR(VLOOKUP(Таблица1[[#This Row],[Order ID]],Таблица4[],2,FALSE),0))*1</f>
        <v>1</v>
      </c>
      <c r="Y9394" s="19">
        <f>IF(SUMPRODUCT(($F$2:$F9394=F9394)*1)&gt;1,0,1)</f>
        <v>0</v>
      </c>
    </row>
    <row r="9395" spans="1:25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9" t="str">
        <f>VLOOKUP(Таблица1[[#This Row],[Region]],Таблица5[],2,FALSE)</f>
        <v>Chuck Magee</v>
      </c>
      <c r="W9395" s="19" t="str">
        <f>IFERROR(VLOOKUP(Таблица1[[#This Row],[Order ID]],Таблица4[],2,FALSE),"")</f>
        <v/>
      </c>
      <c r="X9395" s="19">
        <f>NOT(IFERROR(VLOOKUP(Таблица1[[#This Row],[Order ID]],Таблица4[],2,FALSE),0))*1</f>
        <v>1</v>
      </c>
      <c r="Y9395" s="19">
        <f>IF(SUMPRODUCT(($F$2:$F9395=F9395)*1)&gt;1,0,1)</f>
        <v>0</v>
      </c>
    </row>
    <row r="9396" spans="1:25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9" t="str">
        <f>VLOOKUP(Таблица1[[#This Row],[Region]],Таблица5[],2,FALSE)</f>
        <v>Chuck Magee</v>
      </c>
      <c r="W9396" s="19" t="str">
        <f>IFERROR(VLOOKUP(Таблица1[[#This Row],[Order ID]],Таблица4[],2,FALSE),"")</f>
        <v/>
      </c>
      <c r="X9396" s="19">
        <f>NOT(IFERROR(VLOOKUP(Таблица1[[#This Row],[Order ID]],Таблица4[],2,FALSE),0))*1</f>
        <v>1</v>
      </c>
      <c r="Y9396" s="19">
        <f>IF(SUMPRODUCT(($F$2:$F9396=F9396)*1)&gt;1,0,1)</f>
        <v>0</v>
      </c>
    </row>
    <row r="9397" spans="1:25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9" t="str">
        <f>VLOOKUP(Таблица1[[#This Row],[Region]],Таблица5[],2,FALSE)</f>
        <v>Chuck Magee</v>
      </c>
      <c r="W9397" s="19" t="str">
        <f>IFERROR(VLOOKUP(Таблица1[[#This Row],[Order ID]],Таблица4[],2,FALSE),"")</f>
        <v/>
      </c>
      <c r="X9397" s="19">
        <f>NOT(IFERROR(VLOOKUP(Таблица1[[#This Row],[Order ID]],Таблица4[],2,FALSE),0))*1</f>
        <v>1</v>
      </c>
      <c r="Y9397" s="19">
        <f>IF(SUMPRODUCT(($F$2:$F9397=F9397)*1)&gt;1,0,1)</f>
        <v>0</v>
      </c>
    </row>
    <row r="9398" spans="1:25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9" t="str">
        <f>VLOOKUP(Таблица1[[#This Row],[Region]],Таблица5[],2,FALSE)</f>
        <v>Chuck Magee</v>
      </c>
      <c r="W9398" s="19" t="str">
        <f>IFERROR(VLOOKUP(Таблица1[[#This Row],[Order ID]],Таблица4[],2,FALSE),"")</f>
        <v/>
      </c>
      <c r="X9398" s="19">
        <f>NOT(IFERROR(VLOOKUP(Таблица1[[#This Row],[Order ID]],Таблица4[],2,FALSE),0))*1</f>
        <v>1</v>
      </c>
      <c r="Y9398" s="19">
        <f>IF(SUMPRODUCT(($F$2:$F9398=F9398)*1)&gt;1,0,1)</f>
        <v>0</v>
      </c>
    </row>
    <row r="9399" spans="1:25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9" t="str">
        <f>VLOOKUP(Таблица1[[#This Row],[Region]],Таблица5[],2,FALSE)</f>
        <v>Chuck Magee</v>
      </c>
      <c r="W9399" s="19" t="str">
        <f>IFERROR(VLOOKUP(Таблица1[[#This Row],[Order ID]],Таблица4[],2,FALSE),"")</f>
        <v/>
      </c>
      <c r="X9399" s="19">
        <f>NOT(IFERROR(VLOOKUP(Таблица1[[#This Row],[Order ID]],Таблица4[],2,FALSE),0))*1</f>
        <v>1</v>
      </c>
      <c r="Y9399" s="19">
        <f>IF(SUMPRODUCT(($F$2:$F9399=F9399)*1)&gt;1,0,1)</f>
        <v>0</v>
      </c>
    </row>
    <row r="9400" spans="1:25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9" t="str">
        <f>VLOOKUP(Таблица1[[#This Row],[Region]],Таблица5[],2,FALSE)</f>
        <v>Chuck Magee</v>
      </c>
      <c r="W9400" s="19" t="str">
        <f>IFERROR(VLOOKUP(Таблица1[[#This Row],[Order ID]],Таблица4[],2,FALSE),"")</f>
        <v/>
      </c>
      <c r="X9400" s="19">
        <f>NOT(IFERROR(VLOOKUP(Таблица1[[#This Row],[Order ID]],Таблица4[],2,FALSE),0))*1</f>
        <v>1</v>
      </c>
      <c r="Y9400" s="19">
        <f>IF(SUMPRODUCT(($F$2:$F9400=F9400)*1)&gt;1,0,1)</f>
        <v>0</v>
      </c>
    </row>
    <row r="9401" spans="1:25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9" t="str">
        <f>VLOOKUP(Таблица1[[#This Row],[Region]],Таблица5[],2,FALSE)</f>
        <v>Kelly Williams</v>
      </c>
      <c r="W9401" s="19" t="str">
        <f>IFERROR(VLOOKUP(Таблица1[[#This Row],[Order ID]],Таблица4[],2,FALSE),"")</f>
        <v/>
      </c>
      <c r="X9401" s="19">
        <f>NOT(IFERROR(VLOOKUP(Таблица1[[#This Row],[Order ID]],Таблица4[],2,FALSE),0))*1</f>
        <v>1</v>
      </c>
      <c r="Y9401" s="19">
        <f>IF(SUMPRODUCT(($F$2:$F9401=F9401)*1)&gt;1,0,1)</f>
        <v>1</v>
      </c>
    </row>
    <row r="9402" spans="1:25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9" t="str">
        <f>VLOOKUP(Таблица1[[#This Row],[Region]],Таблица5[],2,FALSE)</f>
        <v>Cassandra Brandow</v>
      </c>
      <c r="W9402" s="19" t="str">
        <f>IFERROR(VLOOKUP(Таблица1[[#This Row],[Order ID]],Таблица4[],2,FALSE),"")</f>
        <v/>
      </c>
      <c r="X9402" s="19">
        <f>NOT(IFERROR(VLOOKUP(Таблица1[[#This Row],[Order ID]],Таблица4[],2,FALSE),0))*1</f>
        <v>1</v>
      </c>
      <c r="Y9402" s="19">
        <f>IF(SUMPRODUCT(($F$2:$F9402=F9402)*1)&gt;1,0,1)</f>
        <v>0</v>
      </c>
    </row>
    <row r="9403" spans="1:25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9" t="str">
        <f>VLOOKUP(Таблица1[[#This Row],[Region]],Таблица5[],2,FALSE)</f>
        <v>Anna Andreadi</v>
      </c>
      <c r="W9403" s="19" t="str">
        <f>IFERROR(VLOOKUP(Таблица1[[#This Row],[Order ID]],Таблица4[],2,FALSE),"")</f>
        <v/>
      </c>
      <c r="X9403" s="19">
        <f>NOT(IFERROR(VLOOKUP(Таблица1[[#This Row],[Order ID]],Таблица4[],2,FALSE),0))*1</f>
        <v>1</v>
      </c>
      <c r="Y9403" s="19">
        <f>IF(SUMPRODUCT(($F$2:$F9403=F9403)*1)&gt;1,0,1)</f>
        <v>0</v>
      </c>
    </row>
    <row r="9404" spans="1:25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9" t="str">
        <f>VLOOKUP(Таблица1[[#This Row],[Region]],Таблица5[],2,FALSE)</f>
        <v>Chuck Magee</v>
      </c>
      <c r="W9404" s="19" t="str">
        <f>IFERROR(VLOOKUP(Таблица1[[#This Row],[Order ID]],Таблица4[],2,FALSE),"")</f>
        <v/>
      </c>
      <c r="X9404" s="19">
        <f>NOT(IFERROR(VLOOKUP(Таблица1[[#This Row],[Order ID]],Таблица4[],2,FALSE),0))*1</f>
        <v>1</v>
      </c>
      <c r="Y9404" s="19">
        <f>IF(SUMPRODUCT(($F$2:$F9404=F9404)*1)&gt;1,0,1)</f>
        <v>0</v>
      </c>
    </row>
    <row r="9405" spans="1:25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9" t="str">
        <f>VLOOKUP(Таблица1[[#This Row],[Region]],Таблица5[],2,FALSE)</f>
        <v>Chuck Magee</v>
      </c>
      <c r="W9405" s="19" t="str">
        <f>IFERROR(VLOOKUP(Таблица1[[#This Row],[Order ID]],Таблица4[],2,FALSE),"")</f>
        <v/>
      </c>
      <c r="X9405" s="19">
        <f>NOT(IFERROR(VLOOKUP(Таблица1[[#This Row],[Order ID]],Таблица4[],2,FALSE),0))*1</f>
        <v>1</v>
      </c>
      <c r="Y9405" s="19">
        <f>IF(SUMPRODUCT(($F$2:$F9405=F9405)*1)&gt;1,0,1)</f>
        <v>0</v>
      </c>
    </row>
    <row r="9406" spans="1:25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9" t="str">
        <f>VLOOKUP(Таблица1[[#This Row],[Region]],Таблица5[],2,FALSE)</f>
        <v>Chuck Magee</v>
      </c>
      <c r="W9406" s="19" t="str">
        <f>IFERROR(VLOOKUP(Таблица1[[#This Row],[Order ID]],Таблица4[],2,FALSE),"")</f>
        <v/>
      </c>
      <c r="X9406" s="19">
        <f>NOT(IFERROR(VLOOKUP(Таблица1[[#This Row],[Order ID]],Таблица4[],2,FALSE),0))*1</f>
        <v>1</v>
      </c>
      <c r="Y9406" s="19">
        <f>IF(SUMPRODUCT(($F$2:$F9406=F9406)*1)&gt;1,0,1)</f>
        <v>0</v>
      </c>
    </row>
    <row r="9407" spans="1:25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9" t="str">
        <f>VLOOKUP(Таблица1[[#This Row],[Region]],Таблица5[],2,FALSE)</f>
        <v>Kelly Williams</v>
      </c>
      <c r="W9407" s="19" t="str">
        <f>IFERROR(VLOOKUP(Таблица1[[#This Row],[Order ID]],Таблица4[],2,FALSE),"")</f>
        <v/>
      </c>
      <c r="X9407" s="19">
        <f>NOT(IFERROR(VLOOKUP(Таблица1[[#This Row],[Order ID]],Таблица4[],2,FALSE),0))*1</f>
        <v>1</v>
      </c>
      <c r="Y9407" s="19">
        <f>IF(SUMPRODUCT(($F$2:$F9407=F9407)*1)&gt;1,0,1)</f>
        <v>0</v>
      </c>
    </row>
    <row r="9408" spans="1:25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9" t="str">
        <f>VLOOKUP(Таблица1[[#This Row],[Region]],Таблица5[],2,FALSE)</f>
        <v>Kelly Williams</v>
      </c>
      <c r="W9408" s="19" t="str">
        <f>IFERROR(VLOOKUP(Таблица1[[#This Row],[Order ID]],Таблица4[],2,FALSE),"")</f>
        <v/>
      </c>
      <c r="X9408" s="19">
        <f>NOT(IFERROR(VLOOKUP(Таблица1[[#This Row],[Order ID]],Таблица4[],2,FALSE),0))*1</f>
        <v>1</v>
      </c>
      <c r="Y9408" s="19">
        <f>IF(SUMPRODUCT(($F$2:$F9408=F9408)*1)&gt;1,0,1)</f>
        <v>0</v>
      </c>
    </row>
    <row r="9409" spans="1:25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9" t="str">
        <f>VLOOKUP(Таблица1[[#This Row],[Region]],Таблица5[],2,FALSE)</f>
        <v>Chuck Magee</v>
      </c>
      <c r="W9409" s="19" t="str">
        <f>IFERROR(VLOOKUP(Таблица1[[#This Row],[Order ID]],Таблица4[],2,FALSE),"")</f>
        <v/>
      </c>
      <c r="X9409" s="19">
        <f>NOT(IFERROR(VLOOKUP(Таблица1[[#This Row],[Order ID]],Таблица4[],2,FALSE),0))*1</f>
        <v>1</v>
      </c>
      <c r="Y9409" s="19">
        <f>IF(SUMPRODUCT(($F$2:$F9409=F9409)*1)&gt;1,0,1)</f>
        <v>0</v>
      </c>
    </row>
    <row r="9410" spans="1:25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9" t="str">
        <f>VLOOKUP(Таблица1[[#This Row],[Region]],Таблица5[],2,FALSE)</f>
        <v>Chuck Magee</v>
      </c>
      <c r="W9410" s="19" t="str">
        <f>IFERROR(VLOOKUP(Таблица1[[#This Row],[Order ID]],Таблица4[],2,FALSE),"")</f>
        <v/>
      </c>
      <c r="X9410" s="19">
        <f>NOT(IFERROR(VLOOKUP(Таблица1[[#This Row],[Order ID]],Таблица4[],2,FALSE),0))*1</f>
        <v>1</v>
      </c>
      <c r="Y9410" s="19">
        <f>IF(SUMPRODUCT(($F$2:$F9410=F9410)*1)&gt;1,0,1)</f>
        <v>0</v>
      </c>
    </row>
    <row r="9411" spans="1:25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9" t="str">
        <f>VLOOKUP(Таблица1[[#This Row],[Region]],Таблица5[],2,FALSE)</f>
        <v>Chuck Magee</v>
      </c>
      <c r="W9411" s="19" t="str">
        <f>IFERROR(VLOOKUP(Таблица1[[#This Row],[Order ID]],Таблица4[],2,FALSE),"")</f>
        <v/>
      </c>
      <c r="X9411" s="19">
        <f>NOT(IFERROR(VLOOKUP(Таблица1[[#This Row],[Order ID]],Таблица4[],2,FALSE),0))*1</f>
        <v>1</v>
      </c>
      <c r="Y9411" s="19">
        <f>IF(SUMPRODUCT(($F$2:$F9411=F9411)*1)&gt;1,0,1)</f>
        <v>0</v>
      </c>
    </row>
    <row r="9412" spans="1:25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9" t="str">
        <f>VLOOKUP(Таблица1[[#This Row],[Region]],Таблица5[],2,FALSE)</f>
        <v>Chuck Magee</v>
      </c>
      <c r="W9412" s="19" t="str">
        <f>IFERROR(VLOOKUP(Таблица1[[#This Row],[Order ID]],Таблица4[],2,FALSE),"")</f>
        <v/>
      </c>
      <c r="X9412" s="19">
        <f>NOT(IFERROR(VLOOKUP(Таблица1[[#This Row],[Order ID]],Таблица4[],2,FALSE),0))*1</f>
        <v>1</v>
      </c>
      <c r="Y9412" s="19">
        <f>IF(SUMPRODUCT(($F$2:$F9412=F9412)*1)&gt;1,0,1)</f>
        <v>0</v>
      </c>
    </row>
    <row r="9413" spans="1:25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9" t="str">
        <f>VLOOKUP(Таблица1[[#This Row],[Region]],Таблица5[],2,FALSE)</f>
        <v>Anna Andreadi</v>
      </c>
      <c r="W9413" s="19" t="str">
        <f>IFERROR(VLOOKUP(Таблица1[[#This Row],[Order ID]],Таблица4[],2,FALSE),"")</f>
        <v/>
      </c>
      <c r="X9413" s="19">
        <f>NOT(IFERROR(VLOOKUP(Таблица1[[#This Row],[Order ID]],Таблица4[],2,FALSE),0))*1</f>
        <v>1</v>
      </c>
      <c r="Y9413" s="19">
        <f>IF(SUMPRODUCT(($F$2:$F9413=F9413)*1)&gt;1,0,1)</f>
        <v>0</v>
      </c>
    </row>
    <row r="9414" spans="1:25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9" t="str">
        <f>VLOOKUP(Таблица1[[#This Row],[Region]],Таблица5[],2,FALSE)</f>
        <v>Anna Andreadi</v>
      </c>
      <c r="W9414" s="19" t="str">
        <f>IFERROR(VLOOKUP(Таблица1[[#This Row],[Order ID]],Таблица4[],2,FALSE),"")</f>
        <v/>
      </c>
      <c r="X9414" s="19">
        <f>NOT(IFERROR(VLOOKUP(Таблица1[[#This Row],[Order ID]],Таблица4[],2,FALSE),0))*1</f>
        <v>1</v>
      </c>
      <c r="Y9414" s="19">
        <f>IF(SUMPRODUCT(($F$2:$F9414=F9414)*1)&gt;1,0,1)</f>
        <v>0</v>
      </c>
    </row>
    <row r="9415" spans="1:25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9" t="str">
        <f>VLOOKUP(Таблица1[[#This Row],[Region]],Таблица5[],2,FALSE)</f>
        <v>Kelly Williams</v>
      </c>
      <c r="W9415" s="19" t="str">
        <f>IFERROR(VLOOKUP(Таблица1[[#This Row],[Order ID]],Таблица4[],2,FALSE),"")</f>
        <v/>
      </c>
      <c r="X9415" s="19">
        <f>NOT(IFERROR(VLOOKUP(Таблица1[[#This Row],[Order ID]],Таблица4[],2,FALSE),0))*1</f>
        <v>1</v>
      </c>
      <c r="Y9415" s="19">
        <f>IF(SUMPRODUCT(($F$2:$F9415=F9415)*1)&gt;1,0,1)</f>
        <v>0</v>
      </c>
    </row>
    <row r="9416" spans="1:25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9" t="str">
        <f>VLOOKUP(Таблица1[[#This Row],[Region]],Таблица5[],2,FALSE)</f>
        <v>Anna Andreadi</v>
      </c>
      <c r="W9416" s="19" t="str">
        <f>IFERROR(VLOOKUP(Таблица1[[#This Row],[Order ID]],Таблица4[],2,FALSE),"")</f>
        <v/>
      </c>
      <c r="X9416" s="19">
        <f>NOT(IFERROR(VLOOKUP(Таблица1[[#This Row],[Order ID]],Таблица4[],2,FALSE),0))*1</f>
        <v>1</v>
      </c>
      <c r="Y9416" s="19">
        <f>IF(SUMPRODUCT(($F$2:$F9416=F9416)*1)&gt;1,0,1)</f>
        <v>0</v>
      </c>
    </row>
    <row r="9417" spans="1:25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9" t="str">
        <f>VLOOKUP(Таблица1[[#This Row],[Region]],Таблица5[],2,FALSE)</f>
        <v>Anna Andreadi</v>
      </c>
      <c r="W9417" s="19" t="str">
        <f>IFERROR(VLOOKUP(Таблица1[[#This Row],[Order ID]],Таблица4[],2,FALSE),"")</f>
        <v/>
      </c>
      <c r="X9417" s="19">
        <f>NOT(IFERROR(VLOOKUP(Таблица1[[#This Row],[Order ID]],Таблица4[],2,FALSE),0))*1</f>
        <v>1</v>
      </c>
      <c r="Y9417" s="19">
        <f>IF(SUMPRODUCT(($F$2:$F9417=F9417)*1)&gt;1,0,1)</f>
        <v>0</v>
      </c>
    </row>
    <row r="9418" spans="1:25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9" t="str">
        <f>VLOOKUP(Таблица1[[#This Row],[Region]],Таблица5[],2,FALSE)</f>
        <v>Anna Andreadi</v>
      </c>
      <c r="W9418" s="19" t="str">
        <f>IFERROR(VLOOKUP(Таблица1[[#This Row],[Order ID]],Таблица4[],2,FALSE),"")</f>
        <v/>
      </c>
      <c r="X9418" s="19">
        <f>NOT(IFERROR(VLOOKUP(Таблица1[[#This Row],[Order ID]],Таблица4[],2,FALSE),0))*1</f>
        <v>1</v>
      </c>
      <c r="Y9418" s="19">
        <f>IF(SUMPRODUCT(($F$2:$F9418=F9418)*1)&gt;1,0,1)</f>
        <v>0</v>
      </c>
    </row>
    <row r="9419" spans="1:25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9" t="str">
        <f>VLOOKUP(Таблица1[[#This Row],[Region]],Таблица5[],2,FALSE)</f>
        <v>Cassandra Brandow</v>
      </c>
      <c r="W9419" s="19" t="str">
        <f>IFERROR(VLOOKUP(Таблица1[[#This Row],[Order ID]],Таблица4[],2,FALSE),"")</f>
        <v/>
      </c>
      <c r="X9419" s="19">
        <f>NOT(IFERROR(VLOOKUP(Таблица1[[#This Row],[Order ID]],Таблица4[],2,FALSE),0))*1</f>
        <v>1</v>
      </c>
      <c r="Y9419" s="19">
        <f>IF(SUMPRODUCT(($F$2:$F9419=F9419)*1)&gt;1,0,1)</f>
        <v>0</v>
      </c>
    </row>
    <row r="9420" spans="1:25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9" t="str">
        <f>VLOOKUP(Таблица1[[#This Row],[Region]],Таблица5[],2,FALSE)</f>
        <v>Cassandra Brandow</v>
      </c>
      <c r="W9420" s="19" t="str">
        <f>IFERROR(VLOOKUP(Таблица1[[#This Row],[Order ID]],Таблица4[],2,FALSE),"")</f>
        <v/>
      </c>
      <c r="X9420" s="19">
        <f>NOT(IFERROR(VLOOKUP(Таблица1[[#This Row],[Order ID]],Таблица4[],2,FALSE),0))*1</f>
        <v>1</v>
      </c>
      <c r="Y9420" s="19">
        <f>IF(SUMPRODUCT(($F$2:$F9420=F9420)*1)&gt;1,0,1)</f>
        <v>0</v>
      </c>
    </row>
    <row r="9421" spans="1:25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9" t="str">
        <f>VLOOKUP(Таблица1[[#This Row],[Region]],Таблица5[],2,FALSE)</f>
        <v>Kelly Williams</v>
      </c>
      <c r="W9421" s="19" t="str">
        <f>IFERROR(VLOOKUP(Таблица1[[#This Row],[Order ID]],Таблица4[],2,FALSE),"")</f>
        <v/>
      </c>
      <c r="X9421" s="19">
        <f>NOT(IFERROR(VLOOKUP(Таблица1[[#This Row],[Order ID]],Таблица4[],2,FALSE),0))*1</f>
        <v>1</v>
      </c>
      <c r="Y9421" s="19">
        <f>IF(SUMPRODUCT(($F$2:$F9421=F9421)*1)&gt;1,0,1)</f>
        <v>0</v>
      </c>
    </row>
    <row r="9422" spans="1:25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9" t="str">
        <f>VLOOKUP(Таблица1[[#This Row],[Region]],Таблица5[],2,FALSE)</f>
        <v>Kelly Williams</v>
      </c>
      <c r="W9422" s="19" t="str">
        <f>IFERROR(VLOOKUP(Таблица1[[#This Row],[Order ID]],Таблица4[],2,FALSE),"")</f>
        <v/>
      </c>
      <c r="X9422" s="19">
        <f>NOT(IFERROR(VLOOKUP(Таблица1[[#This Row],[Order ID]],Таблица4[],2,FALSE),0))*1</f>
        <v>1</v>
      </c>
      <c r="Y9422" s="19">
        <f>IF(SUMPRODUCT(($F$2:$F9422=F9422)*1)&gt;1,0,1)</f>
        <v>0</v>
      </c>
    </row>
    <row r="9423" spans="1:25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9" t="str">
        <f>VLOOKUP(Таблица1[[#This Row],[Region]],Таблица5[],2,FALSE)</f>
        <v>Anna Andreadi</v>
      </c>
      <c r="W9423" s="19" t="str">
        <f>IFERROR(VLOOKUP(Таблица1[[#This Row],[Order ID]],Таблица4[],2,FALSE),"")</f>
        <v/>
      </c>
      <c r="X9423" s="19">
        <f>NOT(IFERROR(VLOOKUP(Таблица1[[#This Row],[Order ID]],Таблица4[],2,FALSE),0))*1</f>
        <v>1</v>
      </c>
      <c r="Y9423" s="19">
        <f>IF(SUMPRODUCT(($F$2:$F9423=F9423)*1)&gt;1,0,1)</f>
        <v>0</v>
      </c>
    </row>
    <row r="9424" spans="1:25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9" t="str">
        <f>VLOOKUP(Таблица1[[#This Row],[Region]],Таблица5[],2,FALSE)</f>
        <v>Anna Andreadi</v>
      </c>
      <c r="W9424" s="19" t="str">
        <f>IFERROR(VLOOKUP(Таблица1[[#This Row],[Order ID]],Таблица4[],2,FALSE),"")</f>
        <v/>
      </c>
      <c r="X9424" s="19">
        <f>NOT(IFERROR(VLOOKUP(Таблица1[[#This Row],[Order ID]],Таблица4[],2,FALSE),0))*1</f>
        <v>1</v>
      </c>
      <c r="Y9424" s="19">
        <f>IF(SUMPRODUCT(($F$2:$F9424=F9424)*1)&gt;1,0,1)</f>
        <v>0</v>
      </c>
    </row>
    <row r="9425" spans="1:25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9" t="str">
        <f>VLOOKUP(Таблица1[[#This Row],[Region]],Таблица5[],2,FALSE)</f>
        <v>Anna Andreadi</v>
      </c>
      <c r="W9425" s="19" t="str">
        <f>IFERROR(VLOOKUP(Таблица1[[#This Row],[Order ID]],Таблица4[],2,FALSE),"")</f>
        <v/>
      </c>
      <c r="X9425" s="19">
        <f>NOT(IFERROR(VLOOKUP(Таблица1[[#This Row],[Order ID]],Таблица4[],2,FALSE),0))*1</f>
        <v>1</v>
      </c>
      <c r="Y9425" s="19">
        <f>IF(SUMPRODUCT(($F$2:$F9425=F9425)*1)&gt;1,0,1)</f>
        <v>0</v>
      </c>
    </row>
    <row r="9426" spans="1:25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9" t="str">
        <f>VLOOKUP(Таблица1[[#This Row],[Region]],Таблица5[],2,FALSE)</f>
        <v>Anna Andreadi</v>
      </c>
      <c r="W9426" s="19" t="str">
        <f>IFERROR(VLOOKUP(Таблица1[[#This Row],[Order ID]],Таблица4[],2,FALSE),"")</f>
        <v/>
      </c>
      <c r="X9426" s="19">
        <f>NOT(IFERROR(VLOOKUP(Таблица1[[#This Row],[Order ID]],Таблица4[],2,FALSE),0))*1</f>
        <v>1</v>
      </c>
      <c r="Y9426" s="19">
        <f>IF(SUMPRODUCT(($F$2:$F9426=F9426)*1)&gt;1,0,1)</f>
        <v>0</v>
      </c>
    </row>
    <row r="9427" spans="1:25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9" t="str">
        <f>VLOOKUP(Таблица1[[#This Row],[Region]],Таблица5[],2,FALSE)</f>
        <v>Chuck Magee</v>
      </c>
      <c r="W9427" s="19" t="str">
        <f>IFERROR(VLOOKUP(Таблица1[[#This Row],[Order ID]],Таблица4[],2,FALSE),"")</f>
        <v/>
      </c>
      <c r="X9427" s="19">
        <f>NOT(IFERROR(VLOOKUP(Таблица1[[#This Row],[Order ID]],Таблица4[],2,FALSE),0))*1</f>
        <v>1</v>
      </c>
      <c r="Y9427" s="19">
        <f>IF(SUMPRODUCT(($F$2:$F9427=F9427)*1)&gt;1,0,1)</f>
        <v>0</v>
      </c>
    </row>
    <row r="9428" spans="1:25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9" t="str">
        <f>VLOOKUP(Таблица1[[#This Row],[Region]],Таблица5[],2,FALSE)</f>
        <v>Anna Andreadi</v>
      </c>
      <c r="W9428" s="19" t="str">
        <f>IFERROR(VLOOKUP(Таблица1[[#This Row],[Order ID]],Таблица4[],2,FALSE),"")</f>
        <v/>
      </c>
      <c r="X9428" s="19">
        <f>NOT(IFERROR(VLOOKUP(Таблица1[[#This Row],[Order ID]],Таблица4[],2,FALSE),0))*1</f>
        <v>1</v>
      </c>
      <c r="Y9428" s="19">
        <f>IF(SUMPRODUCT(($F$2:$F9428=F9428)*1)&gt;1,0,1)</f>
        <v>0</v>
      </c>
    </row>
    <row r="9429" spans="1:25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9" t="str">
        <f>VLOOKUP(Таблица1[[#This Row],[Region]],Таблица5[],2,FALSE)</f>
        <v>Chuck Magee</v>
      </c>
      <c r="W9429" s="19" t="str">
        <f>IFERROR(VLOOKUP(Таблица1[[#This Row],[Order ID]],Таблица4[],2,FALSE),"")</f>
        <v/>
      </c>
      <c r="X9429" s="19">
        <f>NOT(IFERROR(VLOOKUP(Таблица1[[#This Row],[Order ID]],Таблица4[],2,FALSE),0))*1</f>
        <v>1</v>
      </c>
      <c r="Y9429" s="19">
        <f>IF(SUMPRODUCT(($F$2:$F9429=F9429)*1)&gt;1,0,1)</f>
        <v>0</v>
      </c>
    </row>
    <row r="9430" spans="1:25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9" t="str">
        <f>VLOOKUP(Таблица1[[#This Row],[Region]],Таблица5[],2,FALSE)</f>
        <v>Kelly Williams</v>
      </c>
      <c r="W9430" s="19" t="str">
        <f>IFERROR(VLOOKUP(Таблица1[[#This Row],[Order ID]],Таблица4[],2,FALSE),"")</f>
        <v/>
      </c>
      <c r="X9430" s="19">
        <f>NOT(IFERROR(VLOOKUP(Таблица1[[#This Row],[Order ID]],Таблица4[],2,FALSE),0))*1</f>
        <v>1</v>
      </c>
      <c r="Y9430" s="19">
        <f>IF(SUMPRODUCT(($F$2:$F9430=F9430)*1)&gt;1,0,1)</f>
        <v>0</v>
      </c>
    </row>
    <row r="9431" spans="1:25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9" t="str">
        <f>VLOOKUP(Таблица1[[#This Row],[Region]],Таблица5[],2,FALSE)</f>
        <v>Kelly Williams</v>
      </c>
      <c r="W9431" s="19" t="str">
        <f>IFERROR(VLOOKUP(Таблица1[[#This Row],[Order ID]],Таблица4[],2,FALSE),"")</f>
        <v/>
      </c>
      <c r="X9431" s="19">
        <f>NOT(IFERROR(VLOOKUP(Таблица1[[#This Row],[Order ID]],Таблица4[],2,FALSE),0))*1</f>
        <v>1</v>
      </c>
      <c r="Y9431" s="19">
        <f>IF(SUMPRODUCT(($F$2:$F9431=F9431)*1)&gt;1,0,1)</f>
        <v>0</v>
      </c>
    </row>
    <row r="9432" spans="1:25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9" t="str">
        <f>VLOOKUP(Таблица1[[#This Row],[Region]],Таблица5[],2,FALSE)</f>
        <v>Kelly Williams</v>
      </c>
      <c r="W9432" s="19" t="str">
        <f>IFERROR(VLOOKUP(Таблица1[[#This Row],[Order ID]],Таблица4[],2,FALSE),"")</f>
        <v/>
      </c>
      <c r="X9432" s="19">
        <f>NOT(IFERROR(VLOOKUP(Таблица1[[#This Row],[Order ID]],Таблица4[],2,FALSE),0))*1</f>
        <v>1</v>
      </c>
      <c r="Y9432" s="19">
        <f>IF(SUMPRODUCT(($F$2:$F9432=F9432)*1)&gt;1,0,1)</f>
        <v>0</v>
      </c>
    </row>
    <row r="9433" spans="1:25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9" t="str">
        <f>VLOOKUP(Таблица1[[#This Row],[Region]],Таблица5[],2,FALSE)</f>
        <v>Chuck Magee</v>
      </c>
      <c r="W9433" s="19" t="str">
        <f>IFERROR(VLOOKUP(Таблица1[[#This Row],[Order ID]],Таблица4[],2,FALSE),"")</f>
        <v/>
      </c>
      <c r="X9433" s="19">
        <f>NOT(IFERROR(VLOOKUP(Таблица1[[#This Row],[Order ID]],Таблица4[],2,FALSE),0))*1</f>
        <v>1</v>
      </c>
      <c r="Y9433" s="19">
        <f>IF(SUMPRODUCT(($F$2:$F9433=F9433)*1)&gt;1,0,1)</f>
        <v>0</v>
      </c>
    </row>
    <row r="9434" spans="1:25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9" t="str">
        <f>VLOOKUP(Таблица1[[#This Row],[Region]],Таблица5[],2,FALSE)</f>
        <v>Anna Andreadi</v>
      </c>
      <c r="W9434" s="19" t="str">
        <f>IFERROR(VLOOKUP(Таблица1[[#This Row],[Order ID]],Таблица4[],2,FALSE),"")</f>
        <v/>
      </c>
      <c r="X9434" s="19">
        <f>NOT(IFERROR(VLOOKUP(Таблица1[[#This Row],[Order ID]],Таблица4[],2,FALSE),0))*1</f>
        <v>1</v>
      </c>
      <c r="Y9434" s="19">
        <f>IF(SUMPRODUCT(($F$2:$F9434=F9434)*1)&gt;1,0,1)</f>
        <v>0</v>
      </c>
    </row>
    <row r="9435" spans="1:25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9" t="str">
        <f>VLOOKUP(Таблица1[[#This Row],[Region]],Таблица5[],2,FALSE)</f>
        <v>Anna Andreadi</v>
      </c>
      <c r="W9435" s="19" t="str">
        <f>IFERROR(VLOOKUP(Таблица1[[#This Row],[Order ID]],Таблица4[],2,FALSE),"")</f>
        <v/>
      </c>
      <c r="X9435" s="19">
        <f>NOT(IFERROR(VLOOKUP(Таблица1[[#This Row],[Order ID]],Таблица4[],2,FALSE),0))*1</f>
        <v>1</v>
      </c>
      <c r="Y9435" s="19">
        <f>IF(SUMPRODUCT(($F$2:$F9435=F9435)*1)&gt;1,0,1)</f>
        <v>0</v>
      </c>
    </row>
    <row r="9436" spans="1:25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9" t="str">
        <f>VLOOKUP(Таблица1[[#This Row],[Region]],Таблица5[],2,FALSE)</f>
        <v>Anna Andreadi</v>
      </c>
      <c r="W9436" s="19" t="str">
        <f>IFERROR(VLOOKUP(Таблица1[[#This Row],[Order ID]],Таблица4[],2,FALSE),"")</f>
        <v/>
      </c>
      <c r="X9436" s="19">
        <f>NOT(IFERROR(VLOOKUP(Таблица1[[#This Row],[Order ID]],Таблица4[],2,FALSE),0))*1</f>
        <v>1</v>
      </c>
      <c r="Y9436" s="19">
        <f>IF(SUMPRODUCT(($F$2:$F9436=F9436)*1)&gt;1,0,1)</f>
        <v>0</v>
      </c>
    </row>
    <row r="9437" spans="1:25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9" t="str">
        <f>VLOOKUP(Таблица1[[#This Row],[Region]],Таблица5[],2,FALSE)</f>
        <v>Anna Andreadi</v>
      </c>
      <c r="W9437" s="19" t="str">
        <f>IFERROR(VLOOKUP(Таблица1[[#This Row],[Order ID]],Таблица4[],2,FALSE),"")</f>
        <v/>
      </c>
      <c r="X9437" s="19">
        <f>NOT(IFERROR(VLOOKUP(Таблица1[[#This Row],[Order ID]],Таблица4[],2,FALSE),0))*1</f>
        <v>1</v>
      </c>
      <c r="Y9437" s="19">
        <f>IF(SUMPRODUCT(($F$2:$F9437=F9437)*1)&gt;1,0,1)</f>
        <v>0</v>
      </c>
    </row>
    <row r="9438" spans="1:25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9" t="str">
        <f>VLOOKUP(Таблица1[[#This Row],[Region]],Таблица5[],2,FALSE)</f>
        <v>Chuck Magee</v>
      </c>
      <c r="W9438" s="19" t="str">
        <f>IFERROR(VLOOKUP(Таблица1[[#This Row],[Order ID]],Таблица4[],2,FALSE),"")</f>
        <v/>
      </c>
      <c r="X9438" s="19">
        <f>NOT(IFERROR(VLOOKUP(Таблица1[[#This Row],[Order ID]],Таблица4[],2,FALSE),0))*1</f>
        <v>1</v>
      </c>
      <c r="Y9438" s="19">
        <f>IF(SUMPRODUCT(($F$2:$F9438=F9438)*1)&gt;1,0,1)</f>
        <v>0</v>
      </c>
    </row>
    <row r="9439" spans="1:25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9" t="str">
        <f>VLOOKUP(Таблица1[[#This Row],[Region]],Таблица5[],2,FALSE)</f>
        <v>Anna Andreadi</v>
      </c>
      <c r="W9439" s="19" t="str">
        <f>IFERROR(VLOOKUP(Таблица1[[#This Row],[Order ID]],Таблица4[],2,FALSE),"")</f>
        <v/>
      </c>
      <c r="X9439" s="19">
        <f>NOT(IFERROR(VLOOKUP(Таблица1[[#This Row],[Order ID]],Таблица4[],2,FALSE),0))*1</f>
        <v>1</v>
      </c>
      <c r="Y9439" s="19">
        <f>IF(SUMPRODUCT(($F$2:$F9439=F9439)*1)&gt;1,0,1)</f>
        <v>0</v>
      </c>
    </row>
    <row r="9440" spans="1:25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9" t="str">
        <f>VLOOKUP(Таблица1[[#This Row],[Region]],Таблица5[],2,FALSE)</f>
        <v>Chuck Magee</v>
      </c>
      <c r="W9440" s="19" t="str">
        <f>IFERROR(VLOOKUP(Таблица1[[#This Row],[Order ID]],Таблица4[],2,FALSE),"")</f>
        <v/>
      </c>
      <c r="X9440" s="19">
        <f>NOT(IFERROR(VLOOKUP(Таблица1[[#This Row],[Order ID]],Таблица4[],2,FALSE),0))*1</f>
        <v>1</v>
      </c>
      <c r="Y9440" s="19">
        <f>IF(SUMPRODUCT(($F$2:$F9440=F9440)*1)&gt;1,0,1)</f>
        <v>0</v>
      </c>
    </row>
    <row r="9441" spans="1:25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9" t="str">
        <f>VLOOKUP(Таблица1[[#This Row],[Region]],Таблица5[],2,FALSE)</f>
        <v>Kelly Williams</v>
      </c>
      <c r="W9441" s="19" t="str">
        <f>IFERROR(VLOOKUP(Таблица1[[#This Row],[Order ID]],Таблица4[],2,FALSE),"")</f>
        <v/>
      </c>
      <c r="X9441" s="19">
        <f>NOT(IFERROR(VLOOKUP(Таблица1[[#This Row],[Order ID]],Таблица4[],2,FALSE),0))*1</f>
        <v>1</v>
      </c>
      <c r="Y9441" s="19">
        <f>IF(SUMPRODUCT(($F$2:$F9441=F9441)*1)&gt;1,0,1)</f>
        <v>0</v>
      </c>
    </row>
    <row r="9442" spans="1:25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9" t="str">
        <f>VLOOKUP(Таблица1[[#This Row],[Region]],Таблица5[],2,FALSE)</f>
        <v>Chuck Magee</v>
      </c>
      <c r="W9442" s="19" t="str">
        <f>IFERROR(VLOOKUP(Таблица1[[#This Row],[Order ID]],Таблица4[],2,FALSE),"")</f>
        <v/>
      </c>
      <c r="X9442" s="19">
        <f>NOT(IFERROR(VLOOKUP(Таблица1[[#This Row],[Order ID]],Таблица4[],2,FALSE),0))*1</f>
        <v>1</v>
      </c>
      <c r="Y9442" s="19">
        <f>IF(SUMPRODUCT(($F$2:$F9442=F9442)*1)&gt;1,0,1)</f>
        <v>0</v>
      </c>
    </row>
    <row r="9443" spans="1:25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9" t="str">
        <f>VLOOKUP(Таблица1[[#This Row],[Region]],Таблица5[],2,FALSE)</f>
        <v>Chuck Magee</v>
      </c>
      <c r="W9443" s="19" t="str">
        <f>IFERROR(VLOOKUP(Таблица1[[#This Row],[Order ID]],Таблица4[],2,FALSE),"")</f>
        <v/>
      </c>
      <c r="X9443" s="19">
        <f>NOT(IFERROR(VLOOKUP(Таблица1[[#This Row],[Order ID]],Таблица4[],2,FALSE),0))*1</f>
        <v>1</v>
      </c>
      <c r="Y9443" s="19">
        <f>IF(SUMPRODUCT(($F$2:$F9443=F9443)*1)&gt;1,0,1)</f>
        <v>1</v>
      </c>
    </row>
    <row r="9444" spans="1:25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9" t="str">
        <f>VLOOKUP(Таблица1[[#This Row],[Region]],Таблица5[],2,FALSE)</f>
        <v>Cassandra Brandow</v>
      </c>
      <c r="W9444" s="19" t="str">
        <f>IFERROR(VLOOKUP(Таблица1[[#This Row],[Order ID]],Таблица4[],2,FALSE),"")</f>
        <v/>
      </c>
      <c r="X9444" s="19">
        <f>NOT(IFERROR(VLOOKUP(Таблица1[[#This Row],[Order ID]],Таблица4[],2,FALSE),0))*1</f>
        <v>1</v>
      </c>
      <c r="Y9444" s="19">
        <f>IF(SUMPRODUCT(($F$2:$F9444=F9444)*1)&gt;1,0,1)</f>
        <v>0</v>
      </c>
    </row>
    <row r="9445" spans="1:25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9" t="str">
        <f>VLOOKUP(Таблица1[[#This Row],[Region]],Таблица5[],2,FALSE)</f>
        <v>Cassandra Brandow</v>
      </c>
      <c r="W9445" s="19" t="str">
        <f>IFERROR(VLOOKUP(Таблица1[[#This Row],[Order ID]],Таблица4[],2,FALSE),"")</f>
        <v/>
      </c>
      <c r="X9445" s="19">
        <f>NOT(IFERROR(VLOOKUP(Таблица1[[#This Row],[Order ID]],Таблица4[],2,FALSE),0))*1</f>
        <v>1</v>
      </c>
      <c r="Y9445" s="19">
        <f>IF(SUMPRODUCT(($F$2:$F9445=F9445)*1)&gt;1,0,1)</f>
        <v>0</v>
      </c>
    </row>
    <row r="9446" spans="1:25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9" t="str">
        <f>VLOOKUP(Таблица1[[#This Row],[Region]],Таблица5[],2,FALSE)</f>
        <v>Kelly Williams</v>
      </c>
      <c r="W9446" s="19" t="str">
        <f>IFERROR(VLOOKUP(Таблица1[[#This Row],[Order ID]],Таблица4[],2,FALSE),"")</f>
        <v/>
      </c>
      <c r="X9446" s="19">
        <f>NOT(IFERROR(VLOOKUP(Таблица1[[#This Row],[Order ID]],Таблица4[],2,FALSE),0))*1</f>
        <v>1</v>
      </c>
      <c r="Y9446" s="19">
        <f>IF(SUMPRODUCT(($F$2:$F9446=F9446)*1)&gt;1,0,1)</f>
        <v>0</v>
      </c>
    </row>
    <row r="9447" spans="1:25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9" t="str">
        <f>VLOOKUP(Таблица1[[#This Row],[Region]],Таблица5[],2,FALSE)</f>
        <v>Kelly Williams</v>
      </c>
      <c r="W9447" s="19" t="str">
        <f>IFERROR(VLOOKUP(Таблица1[[#This Row],[Order ID]],Таблица4[],2,FALSE),"")</f>
        <v/>
      </c>
      <c r="X9447" s="19">
        <f>NOT(IFERROR(VLOOKUP(Таблица1[[#This Row],[Order ID]],Таблица4[],2,FALSE),0))*1</f>
        <v>1</v>
      </c>
      <c r="Y9447" s="19">
        <f>IF(SUMPRODUCT(($F$2:$F9447=F9447)*1)&gt;1,0,1)</f>
        <v>0</v>
      </c>
    </row>
    <row r="9448" spans="1:25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9" t="str">
        <f>VLOOKUP(Таблица1[[#This Row],[Region]],Таблица5[],2,FALSE)</f>
        <v>Kelly Williams</v>
      </c>
      <c r="W9448" s="19" t="str">
        <f>IFERROR(VLOOKUP(Таблица1[[#This Row],[Order ID]],Таблица4[],2,FALSE),"")</f>
        <v/>
      </c>
      <c r="X9448" s="19">
        <f>NOT(IFERROR(VLOOKUP(Таблица1[[#This Row],[Order ID]],Таблица4[],2,FALSE),0))*1</f>
        <v>1</v>
      </c>
      <c r="Y9448" s="19">
        <f>IF(SUMPRODUCT(($F$2:$F9448=F9448)*1)&gt;1,0,1)</f>
        <v>0</v>
      </c>
    </row>
    <row r="9449" spans="1:25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9" t="str">
        <f>VLOOKUP(Таблица1[[#This Row],[Region]],Таблица5[],2,FALSE)</f>
        <v>Kelly Williams</v>
      </c>
      <c r="W9449" s="19" t="str">
        <f>IFERROR(VLOOKUP(Таблица1[[#This Row],[Order ID]],Таблица4[],2,FALSE),"")</f>
        <v/>
      </c>
      <c r="X9449" s="19">
        <f>NOT(IFERROR(VLOOKUP(Таблица1[[#This Row],[Order ID]],Таблица4[],2,FALSE),0))*1</f>
        <v>1</v>
      </c>
      <c r="Y9449" s="19">
        <f>IF(SUMPRODUCT(($F$2:$F9449=F9449)*1)&gt;1,0,1)</f>
        <v>0</v>
      </c>
    </row>
    <row r="9450" spans="1:25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9" t="str">
        <f>VLOOKUP(Таблица1[[#This Row],[Region]],Таблица5[],2,FALSE)</f>
        <v>Anna Andreadi</v>
      </c>
      <c r="W9450" s="19">
        <f>IFERROR(VLOOKUP(Таблица1[[#This Row],[Order ID]],Таблица4[],2,FALSE),"")</f>
        <v>1</v>
      </c>
      <c r="X9450" s="19">
        <f>NOT(IFERROR(VLOOKUP(Таблица1[[#This Row],[Order ID]],Таблица4[],2,FALSE),0))*1</f>
        <v>0</v>
      </c>
      <c r="Y9450" s="19">
        <f>IF(SUMPRODUCT(($F$2:$F9450=F9450)*1)&gt;1,0,1)</f>
        <v>0</v>
      </c>
    </row>
    <row r="9451" spans="1:25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9" t="str">
        <f>VLOOKUP(Таблица1[[#This Row],[Region]],Таблица5[],2,FALSE)</f>
        <v>Anna Andreadi</v>
      </c>
      <c r="W9451" s="19" t="str">
        <f>IFERROR(VLOOKUP(Таблица1[[#This Row],[Order ID]],Таблица4[],2,FALSE),"")</f>
        <v/>
      </c>
      <c r="X9451" s="19">
        <f>NOT(IFERROR(VLOOKUP(Таблица1[[#This Row],[Order ID]],Таблица4[],2,FALSE),0))*1</f>
        <v>1</v>
      </c>
      <c r="Y9451" s="19">
        <f>IF(SUMPRODUCT(($F$2:$F9451=F9451)*1)&gt;1,0,1)</f>
        <v>0</v>
      </c>
    </row>
    <row r="9452" spans="1:25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9" t="str">
        <f>VLOOKUP(Таблица1[[#This Row],[Region]],Таблица5[],2,FALSE)</f>
        <v>Anna Andreadi</v>
      </c>
      <c r="W9452" s="19" t="str">
        <f>IFERROR(VLOOKUP(Таблица1[[#This Row],[Order ID]],Таблица4[],2,FALSE),"")</f>
        <v/>
      </c>
      <c r="X9452" s="19">
        <f>NOT(IFERROR(VLOOKUP(Таблица1[[#This Row],[Order ID]],Таблица4[],2,FALSE),0))*1</f>
        <v>1</v>
      </c>
      <c r="Y9452" s="19">
        <f>IF(SUMPRODUCT(($F$2:$F9452=F9452)*1)&gt;1,0,1)</f>
        <v>0</v>
      </c>
    </row>
    <row r="9453" spans="1:25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9" t="str">
        <f>VLOOKUP(Таблица1[[#This Row],[Region]],Таблица5[],2,FALSE)</f>
        <v>Anna Andreadi</v>
      </c>
      <c r="W9453" s="19" t="str">
        <f>IFERROR(VLOOKUP(Таблица1[[#This Row],[Order ID]],Таблица4[],2,FALSE),"")</f>
        <v/>
      </c>
      <c r="X9453" s="19">
        <f>NOT(IFERROR(VLOOKUP(Таблица1[[#This Row],[Order ID]],Таблица4[],2,FALSE),0))*1</f>
        <v>1</v>
      </c>
      <c r="Y9453" s="19">
        <f>IF(SUMPRODUCT(($F$2:$F9453=F9453)*1)&gt;1,0,1)</f>
        <v>0</v>
      </c>
    </row>
    <row r="9454" spans="1:25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9" t="str">
        <f>VLOOKUP(Таблица1[[#This Row],[Region]],Таблица5[],2,FALSE)</f>
        <v>Anna Andreadi</v>
      </c>
      <c r="W9454" s="19" t="str">
        <f>IFERROR(VLOOKUP(Таблица1[[#This Row],[Order ID]],Таблица4[],2,FALSE),"")</f>
        <v/>
      </c>
      <c r="X9454" s="19">
        <f>NOT(IFERROR(VLOOKUP(Таблица1[[#This Row],[Order ID]],Таблица4[],2,FALSE),0))*1</f>
        <v>1</v>
      </c>
      <c r="Y9454" s="19">
        <f>IF(SUMPRODUCT(($F$2:$F9454=F9454)*1)&gt;1,0,1)</f>
        <v>0</v>
      </c>
    </row>
    <row r="9455" spans="1:25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9" t="str">
        <f>VLOOKUP(Таблица1[[#This Row],[Region]],Таблица5[],2,FALSE)</f>
        <v>Anna Andreadi</v>
      </c>
      <c r="W9455" s="19" t="str">
        <f>IFERROR(VLOOKUP(Таблица1[[#This Row],[Order ID]],Таблица4[],2,FALSE),"")</f>
        <v/>
      </c>
      <c r="X9455" s="19">
        <f>NOT(IFERROR(VLOOKUP(Таблица1[[#This Row],[Order ID]],Таблица4[],2,FALSE),0))*1</f>
        <v>1</v>
      </c>
      <c r="Y9455" s="19">
        <f>IF(SUMPRODUCT(($F$2:$F9455=F9455)*1)&gt;1,0,1)</f>
        <v>0</v>
      </c>
    </row>
    <row r="9456" spans="1:25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9" t="str">
        <f>VLOOKUP(Таблица1[[#This Row],[Region]],Таблица5[],2,FALSE)</f>
        <v>Anna Andreadi</v>
      </c>
      <c r="W9456" s="19" t="str">
        <f>IFERROR(VLOOKUP(Таблица1[[#This Row],[Order ID]],Таблица4[],2,FALSE),"")</f>
        <v/>
      </c>
      <c r="X9456" s="19">
        <f>NOT(IFERROR(VLOOKUP(Таблица1[[#This Row],[Order ID]],Таблица4[],2,FALSE),0))*1</f>
        <v>1</v>
      </c>
      <c r="Y9456" s="19">
        <f>IF(SUMPRODUCT(($F$2:$F9456=F9456)*1)&gt;1,0,1)</f>
        <v>0</v>
      </c>
    </row>
    <row r="9457" spans="1:25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9" t="str">
        <f>VLOOKUP(Таблица1[[#This Row],[Region]],Таблица5[],2,FALSE)</f>
        <v>Cassandra Brandow</v>
      </c>
      <c r="W9457" s="19" t="str">
        <f>IFERROR(VLOOKUP(Таблица1[[#This Row],[Order ID]],Таблица4[],2,FALSE),"")</f>
        <v/>
      </c>
      <c r="X9457" s="19">
        <f>NOT(IFERROR(VLOOKUP(Таблица1[[#This Row],[Order ID]],Таблица4[],2,FALSE),0))*1</f>
        <v>1</v>
      </c>
      <c r="Y9457" s="19">
        <f>IF(SUMPRODUCT(($F$2:$F9457=F9457)*1)&gt;1,0,1)</f>
        <v>0</v>
      </c>
    </row>
    <row r="9458" spans="1:25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9" t="str">
        <f>VLOOKUP(Таблица1[[#This Row],[Region]],Таблица5[],2,FALSE)</f>
        <v>Cassandra Brandow</v>
      </c>
      <c r="W9458" s="19" t="str">
        <f>IFERROR(VLOOKUP(Таблица1[[#This Row],[Order ID]],Таблица4[],2,FALSE),"")</f>
        <v/>
      </c>
      <c r="X9458" s="19">
        <f>NOT(IFERROR(VLOOKUP(Таблица1[[#This Row],[Order ID]],Таблица4[],2,FALSE),0))*1</f>
        <v>1</v>
      </c>
      <c r="Y9458" s="19">
        <f>IF(SUMPRODUCT(($F$2:$F9458=F9458)*1)&gt;1,0,1)</f>
        <v>0</v>
      </c>
    </row>
    <row r="9459" spans="1:25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9" t="str">
        <f>VLOOKUP(Таблица1[[#This Row],[Region]],Таблица5[],2,FALSE)</f>
        <v>Cassandra Brandow</v>
      </c>
      <c r="W9459" s="19" t="str">
        <f>IFERROR(VLOOKUP(Таблица1[[#This Row],[Order ID]],Таблица4[],2,FALSE),"")</f>
        <v/>
      </c>
      <c r="X9459" s="19">
        <f>NOT(IFERROR(VLOOKUP(Таблица1[[#This Row],[Order ID]],Таблица4[],2,FALSE),0))*1</f>
        <v>1</v>
      </c>
      <c r="Y9459" s="19">
        <f>IF(SUMPRODUCT(($F$2:$F9459=F9459)*1)&gt;1,0,1)</f>
        <v>0</v>
      </c>
    </row>
    <row r="9460" spans="1:25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9" t="str">
        <f>VLOOKUP(Таблица1[[#This Row],[Region]],Таблица5[],2,FALSE)</f>
        <v>Anna Andreadi</v>
      </c>
      <c r="W9460" s="19" t="str">
        <f>IFERROR(VLOOKUP(Таблица1[[#This Row],[Order ID]],Таблица4[],2,FALSE),"")</f>
        <v/>
      </c>
      <c r="X9460" s="19">
        <f>NOT(IFERROR(VLOOKUP(Таблица1[[#This Row],[Order ID]],Таблица4[],2,FALSE),0))*1</f>
        <v>1</v>
      </c>
      <c r="Y9460" s="19">
        <f>IF(SUMPRODUCT(($F$2:$F9460=F9460)*1)&gt;1,0,1)</f>
        <v>0</v>
      </c>
    </row>
    <row r="9461" spans="1:25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9" t="str">
        <f>VLOOKUP(Таблица1[[#This Row],[Region]],Таблица5[],2,FALSE)</f>
        <v>Anna Andreadi</v>
      </c>
      <c r="W9461" s="19" t="str">
        <f>IFERROR(VLOOKUP(Таблица1[[#This Row],[Order ID]],Таблица4[],2,FALSE),"")</f>
        <v/>
      </c>
      <c r="X9461" s="19">
        <f>NOT(IFERROR(VLOOKUP(Таблица1[[#This Row],[Order ID]],Таблица4[],2,FALSE),0))*1</f>
        <v>1</v>
      </c>
      <c r="Y9461" s="19">
        <f>IF(SUMPRODUCT(($F$2:$F9461=F9461)*1)&gt;1,0,1)</f>
        <v>0</v>
      </c>
    </row>
    <row r="9462" spans="1:25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9" t="str">
        <f>VLOOKUP(Таблица1[[#This Row],[Region]],Таблица5[],2,FALSE)</f>
        <v>Chuck Magee</v>
      </c>
      <c r="W9462" s="19" t="str">
        <f>IFERROR(VLOOKUP(Таблица1[[#This Row],[Order ID]],Таблица4[],2,FALSE),"")</f>
        <v/>
      </c>
      <c r="X9462" s="19">
        <f>NOT(IFERROR(VLOOKUP(Таблица1[[#This Row],[Order ID]],Таблица4[],2,FALSE),0))*1</f>
        <v>1</v>
      </c>
      <c r="Y9462" s="19">
        <f>IF(SUMPRODUCT(($F$2:$F9462=F9462)*1)&gt;1,0,1)</f>
        <v>0</v>
      </c>
    </row>
    <row r="9463" spans="1:25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9" t="str">
        <f>VLOOKUP(Таблица1[[#This Row],[Region]],Таблица5[],2,FALSE)</f>
        <v>Anna Andreadi</v>
      </c>
      <c r="W9463" s="19">
        <f>IFERROR(VLOOKUP(Таблица1[[#This Row],[Order ID]],Таблица4[],2,FALSE),"")</f>
        <v>1</v>
      </c>
      <c r="X9463" s="19">
        <f>NOT(IFERROR(VLOOKUP(Таблица1[[#This Row],[Order ID]],Таблица4[],2,FALSE),0))*1</f>
        <v>0</v>
      </c>
      <c r="Y9463" s="19">
        <f>IF(SUMPRODUCT(($F$2:$F9463=F9463)*1)&gt;1,0,1)</f>
        <v>0</v>
      </c>
    </row>
    <row r="9464" spans="1:25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9" t="str">
        <f>VLOOKUP(Таблица1[[#This Row],[Region]],Таблица5[],2,FALSE)</f>
        <v>Cassandra Brandow</v>
      </c>
      <c r="W9464" s="19" t="str">
        <f>IFERROR(VLOOKUP(Таблица1[[#This Row],[Order ID]],Таблица4[],2,FALSE),"")</f>
        <v/>
      </c>
      <c r="X9464" s="19">
        <f>NOT(IFERROR(VLOOKUP(Таблица1[[#This Row],[Order ID]],Таблица4[],2,FALSE),0))*1</f>
        <v>1</v>
      </c>
      <c r="Y9464" s="19">
        <f>IF(SUMPRODUCT(($F$2:$F9464=F9464)*1)&gt;1,0,1)</f>
        <v>0</v>
      </c>
    </row>
    <row r="9465" spans="1:25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9" t="str">
        <f>VLOOKUP(Таблица1[[#This Row],[Region]],Таблица5[],2,FALSE)</f>
        <v>Chuck Magee</v>
      </c>
      <c r="W9465" s="19" t="str">
        <f>IFERROR(VLOOKUP(Таблица1[[#This Row],[Order ID]],Таблица4[],2,FALSE),"")</f>
        <v/>
      </c>
      <c r="X9465" s="19">
        <f>NOT(IFERROR(VLOOKUP(Таблица1[[#This Row],[Order ID]],Таблица4[],2,FALSE),0))*1</f>
        <v>1</v>
      </c>
      <c r="Y9465" s="19">
        <f>IF(SUMPRODUCT(($F$2:$F9465=F9465)*1)&gt;1,0,1)</f>
        <v>0</v>
      </c>
    </row>
    <row r="9466" spans="1:25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9" t="str">
        <f>VLOOKUP(Таблица1[[#This Row],[Region]],Таблица5[],2,FALSE)</f>
        <v>Chuck Magee</v>
      </c>
      <c r="W9466" s="19" t="str">
        <f>IFERROR(VLOOKUP(Таблица1[[#This Row],[Order ID]],Таблица4[],2,FALSE),"")</f>
        <v/>
      </c>
      <c r="X9466" s="19">
        <f>NOT(IFERROR(VLOOKUP(Таблица1[[#This Row],[Order ID]],Таблица4[],2,FALSE),0))*1</f>
        <v>1</v>
      </c>
      <c r="Y9466" s="19">
        <f>IF(SUMPRODUCT(($F$2:$F9466=F9466)*1)&gt;1,0,1)</f>
        <v>0</v>
      </c>
    </row>
    <row r="9467" spans="1:25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9" t="str">
        <f>VLOOKUP(Таблица1[[#This Row],[Region]],Таблица5[],2,FALSE)</f>
        <v>Anna Andreadi</v>
      </c>
      <c r="W9467" s="19" t="str">
        <f>IFERROR(VLOOKUP(Таблица1[[#This Row],[Order ID]],Таблица4[],2,FALSE),"")</f>
        <v/>
      </c>
      <c r="X9467" s="19">
        <f>NOT(IFERROR(VLOOKUP(Таблица1[[#This Row],[Order ID]],Таблица4[],2,FALSE),0))*1</f>
        <v>1</v>
      </c>
      <c r="Y9467" s="19">
        <f>IF(SUMPRODUCT(($F$2:$F9467=F9467)*1)&gt;1,0,1)</f>
        <v>0</v>
      </c>
    </row>
    <row r="9468" spans="1:25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9" t="str">
        <f>VLOOKUP(Таблица1[[#This Row],[Region]],Таблица5[],2,FALSE)</f>
        <v>Chuck Magee</v>
      </c>
      <c r="W9468" s="19" t="str">
        <f>IFERROR(VLOOKUP(Таблица1[[#This Row],[Order ID]],Таблица4[],2,FALSE),"")</f>
        <v/>
      </c>
      <c r="X9468" s="19">
        <f>NOT(IFERROR(VLOOKUP(Таблица1[[#This Row],[Order ID]],Таблица4[],2,FALSE),0))*1</f>
        <v>1</v>
      </c>
      <c r="Y9468" s="19">
        <f>IF(SUMPRODUCT(($F$2:$F9468=F9468)*1)&gt;1,0,1)</f>
        <v>0</v>
      </c>
    </row>
    <row r="9469" spans="1:25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9" t="str">
        <f>VLOOKUP(Таблица1[[#This Row],[Region]],Таблица5[],2,FALSE)</f>
        <v>Chuck Magee</v>
      </c>
      <c r="W9469" s="19" t="str">
        <f>IFERROR(VLOOKUP(Таблица1[[#This Row],[Order ID]],Таблица4[],2,FALSE),"")</f>
        <v/>
      </c>
      <c r="X9469" s="19">
        <f>NOT(IFERROR(VLOOKUP(Таблица1[[#This Row],[Order ID]],Таблица4[],2,FALSE),0))*1</f>
        <v>1</v>
      </c>
      <c r="Y9469" s="19">
        <f>IF(SUMPRODUCT(($F$2:$F9469=F9469)*1)&gt;1,0,1)</f>
        <v>0</v>
      </c>
    </row>
    <row r="9470" spans="1:25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9" t="str">
        <f>VLOOKUP(Таблица1[[#This Row],[Region]],Таблица5[],2,FALSE)</f>
        <v>Chuck Magee</v>
      </c>
      <c r="W9470" s="19" t="str">
        <f>IFERROR(VLOOKUP(Таблица1[[#This Row],[Order ID]],Таблица4[],2,FALSE),"")</f>
        <v/>
      </c>
      <c r="X9470" s="19">
        <f>NOT(IFERROR(VLOOKUP(Таблица1[[#This Row],[Order ID]],Таблица4[],2,FALSE),0))*1</f>
        <v>1</v>
      </c>
      <c r="Y9470" s="19">
        <f>IF(SUMPRODUCT(($F$2:$F9470=F9470)*1)&gt;1,0,1)</f>
        <v>0</v>
      </c>
    </row>
    <row r="9471" spans="1:25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9" t="str">
        <f>VLOOKUP(Таблица1[[#This Row],[Region]],Таблица5[],2,FALSE)</f>
        <v>Chuck Magee</v>
      </c>
      <c r="W9471" s="19" t="str">
        <f>IFERROR(VLOOKUP(Таблица1[[#This Row],[Order ID]],Таблица4[],2,FALSE),"")</f>
        <v/>
      </c>
      <c r="X9471" s="19">
        <f>NOT(IFERROR(VLOOKUP(Таблица1[[#This Row],[Order ID]],Таблица4[],2,FALSE),0))*1</f>
        <v>1</v>
      </c>
      <c r="Y9471" s="19">
        <f>IF(SUMPRODUCT(($F$2:$F9471=F9471)*1)&gt;1,0,1)</f>
        <v>0</v>
      </c>
    </row>
    <row r="9472" spans="1:25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9" t="str">
        <f>VLOOKUP(Таблица1[[#This Row],[Region]],Таблица5[],2,FALSE)</f>
        <v>Chuck Magee</v>
      </c>
      <c r="W9472" s="19" t="str">
        <f>IFERROR(VLOOKUP(Таблица1[[#This Row],[Order ID]],Таблица4[],2,FALSE),"")</f>
        <v/>
      </c>
      <c r="X9472" s="19">
        <f>NOT(IFERROR(VLOOKUP(Таблица1[[#This Row],[Order ID]],Таблица4[],2,FALSE),0))*1</f>
        <v>1</v>
      </c>
      <c r="Y9472" s="19">
        <f>IF(SUMPRODUCT(($F$2:$F9472=F9472)*1)&gt;1,0,1)</f>
        <v>0</v>
      </c>
    </row>
    <row r="9473" spans="1:25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9" t="str">
        <f>VLOOKUP(Таблица1[[#This Row],[Region]],Таблица5[],2,FALSE)</f>
        <v>Chuck Magee</v>
      </c>
      <c r="W9473" s="19" t="str">
        <f>IFERROR(VLOOKUP(Таблица1[[#This Row],[Order ID]],Таблица4[],2,FALSE),"")</f>
        <v/>
      </c>
      <c r="X9473" s="19">
        <f>NOT(IFERROR(VLOOKUP(Таблица1[[#This Row],[Order ID]],Таблица4[],2,FALSE),0))*1</f>
        <v>1</v>
      </c>
      <c r="Y9473" s="19">
        <f>IF(SUMPRODUCT(($F$2:$F9473=F9473)*1)&gt;1,0,1)</f>
        <v>0</v>
      </c>
    </row>
    <row r="9474" spans="1:25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9" t="str">
        <f>VLOOKUP(Таблица1[[#This Row],[Region]],Таблица5[],2,FALSE)</f>
        <v>Chuck Magee</v>
      </c>
      <c r="W9474" s="19" t="str">
        <f>IFERROR(VLOOKUP(Таблица1[[#This Row],[Order ID]],Таблица4[],2,FALSE),"")</f>
        <v/>
      </c>
      <c r="X9474" s="19">
        <f>NOT(IFERROR(VLOOKUP(Таблица1[[#This Row],[Order ID]],Таблица4[],2,FALSE),0))*1</f>
        <v>1</v>
      </c>
      <c r="Y9474" s="19">
        <f>IF(SUMPRODUCT(($F$2:$F9474=F9474)*1)&gt;1,0,1)</f>
        <v>0</v>
      </c>
    </row>
    <row r="9475" spans="1:25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9" t="str">
        <f>VLOOKUP(Таблица1[[#This Row],[Region]],Таблица5[],2,FALSE)</f>
        <v>Chuck Magee</v>
      </c>
      <c r="W9475" s="19" t="str">
        <f>IFERROR(VLOOKUP(Таблица1[[#This Row],[Order ID]],Таблица4[],2,FALSE),"")</f>
        <v/>
      </c>
      <c r="X9475" s="19">
        <f>NOT(IFERROR(VLOOKUP(Таблица1[[#This Row],[Order ID]],Таблица4[],2,FALSE),0))*1</f>
        <v>1</v>
      </c>
      <c r="Y9475" s="19">
        <f>IF(SUMPRODUCT(($F$2:$F9475=F9475)*1)&gt;1,0,1)</f>
        <v>0</v>
      </c>
    </row>
    <row r="9476" spans="1:25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9" t="str">
        <f>VLOOKUP(Таблица1[[#This Row],[Region]],Таблица5[],2,FALSE)</f>
        <v>Kelly Williams</v>
      </c>
      <c r="W9476" s="19" t="str">
        <f>IFERROR(VLOOKUP(Таблица1[[#This Row],[Order ID]],Таблица4[],2,FALSE),"")</f>
        <v/>
      </c>
      <c r="X9476" s="19">
        <f>NOT(IFERROR(VLOOKUP(Таблица1[[#This Row],[Order ID]],Таблица4[],2,FALSE),0))*1</f>
        <v>1</v>
      </c>
      <c r="Y9476" s="19">
        <f>IF(SUMPRODUCT(($F$2:$F9476=F9476)*1)&gt;1,0,1)</f>
        <v>0</v>
      </c>
    </row>
    <row r="9477" spans="1:25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9" t="str">
        <f>VLOOKUP(Таблица1[[#This Row],[Region]],Таблица5[],2,FALSE)</f>
        <v>Kelly Williams</v>
      </c>
      <c r="W9477" s="19" t="str">
        <f>IFERROR(VLOOKUP(Таблица1[[#This Row],[Order ID]],Таблица4[],2,FALSE),"")</f>
        <v/>
      </c>
      <c r="X9477" s="19">
        <f>NOT(IFERROR(VLOOKUP(Таблица1[[#This Row],[Order ID]],Таблица4[],2,FALSE),0))*1</f>
        <v>1</v>
      </c>
      <c r="Y9477" s="19">
        <f>IF(SUMPRODUCT(($F$2:$F9477=F9477)*1)&gt;1,0,1)</f>
        <v>0</v>
      </c>
    </row>
    <row r="9478" spans="1:25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9" t="str">
        <f>VLOOKUP(Таблица1[[#This Row],[Region]],Таблица5[],2,FALSE)</f>
        <v>Kelly Williams</v>
      </c>
      <c r="W9478" s="19" t="str">
        <f>IFERROR(VLOOKUP(Таблица1[[#This Row],[Order ID]],Таблица4[],2,FALSE),"")</f>
        <v/>
      </c>
      <c r="X9478" s="19">
        <f>NOT(IFERROR(VLOOKUP(Таблица1[[#This Row],[Order ID]],Таблица4[],2,FALSE),0))*1</f>
        <v>1</v>
      </c>
      <c r="Y9478" s="19">
        <f>IF(SUMPRODUCT(($F$2:$F9478=F9478)*1)&gt;1,0,1)</f>
        <v>0</v>
      </c>
    </row>
    <row r="9479" spans="1:25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9" t="str">
        <f>VLOOKUP(Таблица1[[#This Row],[Region]],Таблица5[],2,FALSE)</f>
        <v>Kelly Williams</v>
      </c>
      <c r="W9479" s="19" t="str">
        <f>IFERROR(VLOOKUP(Таблица1[[#This Row],[Order ID]],Таблица4[],2,FALSE),"")</f>
        <v/>
      </c>
      <c r="X9479" s="19">
        <f>NOT(IFERROR(VLOOKUP(Таблица1[[#This Row],[Order ID]],Таблица4[],2,FALSE),0))*1</f>
        <v>1</v>
      </c>
      <c r="Y9479" s="19">
        <f>IF(SUMPRODUCT(($F$2:$F9479=F9479)*1)&gt;1,0,1)</f>
        <v>0</v>
      </c>
    </row>
    <row r="9480" spans="1:25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9" t="str">
        <f>VLOOKUP(Таблица1[[#This Row],[Region]],Таблица5[],2,FALSE)</f>
        <v>Kelly Williams</v>
      </c>
      <c r="W9480" s="19" t="str">
        <f>IFERROR(VLOOKUP(Таблица1[[#This Row],[Order ID]],Таблица4[],2,FALSE),"")</f>
        <v/>
      </c>
      <c r="X9480" s="19">
        <f>NOT(IFERROR(VLOOKUP(Таблица1[[#This Row],[Order ID]],Таблица4[],2,FALSE),0))*1</f>
        <v>1</v>
      </c>
      <c r="Y9480" s="19">
        <f>IF(SUMPRODUCT(($F$2:$F9480=F9480)*1)&gt;1,0,1)</f>
        <v>0</v>
      </c>
    </row>
    <row r="9481" spans="1:25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9" t="str">
        <f>VLOOKUP(Таблица1[[#This Row],[Region]],Таблица5[],2,FALSE)</f>
        <v>Kelly Williams</v>
      </c>
      <c r="W9481" s="19" t="str">
        <f>IFERROR(VLOOKUP(Таблица1[[#This Row],[Order ID]],Таблица4[],2,FALSE),"")</f>
        <v/>
      </c>
      <c r="X9481" s="19">
        <f>NOT(IFERROR(VLOOKUP(Таблица1[[#This Row],[Order ID]],Таблица4[],2,FALSE),0))*1</f>
        <v>1</v>
      </c>
      <c r="Y9481" s="19">
        <f>IF(SUMPRODUCT(($F$2:$F9481=F9481)*1)&gt;1,0,1)</f>
        <v>0</v>
      </c>
    </row>
    <row r="9482" spans="1:25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9" t="str">
        <f>VLOOKUP(Таблица1[[#This Row],[Region]],Таблица5[],2,FALSE)</f>
        <v>Kelly Williams</v>
      </c>
      <c r="W9482" s="19" t="str">
        <f>IFERROR(VLOOKUP(Таблица1[[#This Row],[Order ID]],Таблица4[],2,FALSE),"")</f>
        <v/>
      </c>
      <c r="X9482" s="19">
        <f>NOT(IFERROR(VLOOKUP(Таблица1[[#This Row],[Order ID]],Таблица4[],2,FALSE),0))*1</f>
        <v>1</v>
      </c>
      <c r="Y9482" s="19">
        <f>IF(SUMPRODUCT(($F$2:$F9482=F9482)*1)&gt;1,0,1)</f>
        <v>0</v>
      </c>
    </row>
    <row r="9483" spans="1:25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9" t="str">
        <f>VLOOKUP(Таблица1[[#This Row],[Region]],Таблица5[],2,FALSE)</f>
        <v>Kelly Williams</v>
      </c>
      <c r="W9483" s="19" t="str">
        <f>IFERROR(VLOOKUP(Таблица1[[#This Row],[Order ID]],Таблица4[],2,FALSE),"")</f>
        <v/>
      </c>
      <c r="X9483" s="19">
        <f>NOT(IFERROR(VLOOKUP(Таблица1[[#This Row],[Order ID]],Таблица4[],2,FALSE),0))*1</f>
        <v>1</v>
      </c>
      <c r="Y9483" s="19">
        <f>IF(SUMPRODUCT(($F$2:$F9483=F9483)*1)&gt;1,0,1)</f>
        <v>0</v>
      </c>
    </row>
    <row r="9484" spans="1:25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9" t="str">
        <f>VLOOKUP(Таблица1[[#This Row],[Region]],Таблица5[],2,FALSE)</f>
        <v>Chuck Magee</v>
      </c>
      <c r="W9484" s="19" t="str">
        <f>IFERROR(VLOOKUP(Таблица1[[#This Row],[Order ID]],Таблица4[],2,FALSE),"")</f>
        <v/>
      </c>
      <c r="X9484" s="19">
        <f>NOT(IFERROR(VLOOKUP(Таблица1[[#This Row],[Order ID]],Таблица4[],2,FALSE),0))*1</f>
        <v>1</v>
      </c>
      <c r="Y9484" s="19">
        <f>IF(SUMPRODUCT(($F$2:$F9484=F9484)*1)&gt;1,0,1)</f>
        <v>0</v>
      </c>
    </row>
    <row r="9485" spans="1:25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9" t="str">
        <f>VLOOKUP(Таблица1[[#This Row],[Region]],Таблица5[],2,FALSE)</f>
        <v>Anna Andreadi</v>
      </c>
      <c r="W9485" s="19" t="str">
        <f>IFERROR(VLOOKUP(Таблица1[[#This Row],[Order ID]],Таблица4[],2,FALSE),"")</f>
        <v/>
      </c>
      <c r="X9485" s="19">
        <f>NOT(IFERROR(VLOOKUP(Таблица1[[#This Row],[Order ID]],Таблица4[],2,FALSE),0))*1</f>
        <v>1</v>
      </c>
      <c r="Y9485" s="19">
        <f>IF(SUMPRODUCT(($F$2:$F9485=F9485)*1)&gt;1,0,1)</f>
        <v>0</v>
      </c>
    </row>
    <row r="9486" spans="1:25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9" t="str">
        <f>VLOOKUP(Таблица1[[#This Row],[Region]],Таблица5[],2,FALSE)</f>
        <v>Kelly Williams</v>
      </c>
      <c r="W9486" s="19" t="str">
        <f>IFERROR(VLOOKUP(Таблица1[[#This Row],[Order ID]],Таблица4[],2,FALSE),"")</f>
        <v/>
      </c>
      <c r="X9486" s="19">
        <f>NOT(IFERROR(VLOOKUP(Таблица1[[#This Row],[Order ID]],Таблица4[],2,FALSE),0))*1</f>
        <v>1</v>
      </c>
      <c r="Y9486" s="19">
        <f>IF(SUMPRODUCT(($F$2:$F9486=F9486)*1)&gt;1,0,1)</f>
        <v>0</v>
      </c>
    </row>
    <row r="9487" spans="1:25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9" t="str">
        <f>VLOOKUP(Таблица1[[#This Row],[Region]],Таблица5[],2,FALSE)</f>
        <v>Kelly Williams</v>
      </c>
      <c r="W9487" s="19" t="str">
        <f>IFERROR(VLOOKUP(Таблица1[[#This Row],[Order ID]],Таблица4[],2,FALSE),"")</f>
        <v/>
      </c>
      <c r="X9487" s="19">
        <f>NOT(IFERROR(VLOOKUP(Таблица1[[#This Row],[Order ID]],Таблица4[],2,FALSE),0))*1</f>
        <v>1</v>
      </c>
      <c r="Y9487" s="19">
        <f>IF(SUMPRODUCT(($F$2:$F9487=F9487)*1)&gt;1,0,1)</f>
        <v>0</v>
      </c>
    </row>
    <row r="9488" spans="1:25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9" t="str">
        <f>VLOOKUP(Таблица1[[#This Row],[Region]],Таблица5[],2,FALSE)</f>
        <v>Chuck Magee</v>
      </c>
      <c r="W9488" s="19" t="str">
        <f>IFERROR(VLOOKUP(Таблица1[[#This Row],[Order ID]],Таблица4[],2,FALSE),"")</f>
        <v/>
      </c>
      <c r="X9488" s="19">
        <f>NOT(IFERROR(VLOOKUP(Таблица1[[#This Row],[Order ID]],Таблица4[],2,FALSE),0))*1</f>
        <v>1</v>
      </c>
      <c r="Y9488" s="19">
        <f>IF(SUMPRODUCT(($F$2:$F9488=F9488)*1)&gt;1,0,1)</f>
        <v>0</v>
      </c>
    </row>
    <row r="9489" spans="1:25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9" t="str">
        <f>VLOOKUP(Таблица1[[#This Row],[Region]],Таблица5[],2,FALSE)</f>
        <v>Chuck Magee</v>
      </c>
      <c r="W9489" s="19" t="str">
        <f>IFERROR(VLOOKUP(Таблица1[[#This Row],[Order ID]],Таблица4[],2,FALSE),"")</f>
        <v/>
      </c>
      <c r="X9489" s="19">
        <f>NOT(IFERROR(VLOOKUP(Таблица1[[#This Row],[Order ID]],Таблица4[],2,FALSE),0))*1</f>
        <v>1</v>
      </c>
      <c r="Y9489" s="19">
        <f>IF(SUMPRODUCT(($F$2:$F9489=F9489)*1)&gt;1,0,1)</f>
        <v>0</v>
      </c>
    </row>
    <row r="9490" spans="1:25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9" t="str">
        <f>VLOOKUP(Таблица1[[#This Row],[Region]],Таблица5[],2,FALSE)</f>
        <v>Anna Andreadi</v>
      </c>
      <c r="W9490" s="19" t="str">
        <f>IFERROR(VLOOKUP(Таблица1[[#This Row],[Order ID]],Таблица4[],2,FALSE),"")</f>
        <v/>
      </c>
      <c r="X9490" s="19">
        <f>NOT(IFERROR(VLOOKUP(Таблица1[[#This Row],[Order ID]],Таблица4[],2,FALSE),0))*1</f>
        <v>1</v>
      </c>
      <c r="Y9490" s="19">
        <f>IF(SUMPRODUCT(($F$2:$F9490=F9490)*1)&gt;1,0,1)</f>
        <v>0</v>
      </c>
    </row>
    <row r="9491" spans="1:25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9" t="str">
        <f>VLOOKUP(Таблица1[[#This Row],[Region]],Таблица5[],2,FALSE)</f>
        <v>Cassandra Brandow</v>
      </c>
      <c r="W9491" s="19" t="str">
        <f>IFERROR(VLOOKUP(Таблица1[[#This Row],[Order ID]],Таблица4[],2,FALSE),"")</f>
        <v/>
      </c>
      <c r="X9491" s="19">
        <f>NOT(IFERROR(VLOOKUP(Таблица1[[#This Row],[Order ID]],Таблица4[],2,FALSE),0))*1</f>
        <v>1</v>
      </c>
      <c r="Y9491" s="19">
        <f>IF(SUMPRODUCT(($F$2:$F9491=F9491)*1)&gt;1,0,1)</f>
        <v>0</v>
      </c>
    </row>
    <row r="9492" spans="1:25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9" t="str">
        <f>VLOOKUP(Таблица1[[#This Row],[Region]],Таблица5[],2,FALSE)</f>
        <v>Anna Andreadi</v>
      </c>
      <c r="W9492" s="19" t="str">
        <f>IFERROR(VLOOKUP(Таблица1[[#This Row],[Order ID]],Таблица4[],2,FALSE),"")</f>
        <v/>
      </c>
      <c r="X9492" s="19">
        <f>NOT(IFERROR(VLOOKUP(Таблица1[[#This Row],[Order ID]],Таблица4[],2,FALSE),0))*1</f>
        <v>1</v>
      </c>
      <c r="Y9492" s="19">
        <f>IF(SUMPRODUCT(($F$2:$F9492=F9492)*1)&gt;1,0,1)</f>
        <v>0</v>
      </c>
    </row>
    <row r="9493" spans="1:25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9" t="str">
        <f>VLOOKUP(Таблица1[[#This Row],[Region]],Таблица5[],2,FALSE)</f>
        <v>Anna Andreadi</v>
      </c>
      <c r="W9493" s="19" t="str">
        <f>IFERROR(VLOOKUP(Таблица1[[#This Row],[Order ID]],Таблица4[],2,FALSE),"")</f>
        <v/>
      </c>
      <c r="X9493" s="19">
        <f>NOT(IFERROR(VLOOKUP(Таблица1[[#This Row],[Order ID]],Таблица4[],2,FALSE),0))*1</f>
        <v>1</v>
      </c>
      <c r="Y9493" s="19">
        <f>IF(SUMPRODUCT(($F$2:$F9493=F9493)*1)&gt;1,0,1)</f>
        <v>0</v>
      </c>
    </row>
    <row r="9494" spans="1:25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9" t="str">
        <f>VLOOKUP(Таблица1[[#This Row],[Region]],Таблица5[],2,FALSE)</f>
        <v>Kelly Williams</v>
      </c>
      <c r="W9494" s="19" t="str">
        <f>IFERROR(VLOOKUP(Таблица1[[#This Row],[Order ID]],Таблица4[],2,FALSE),"")</f>
        <v/>
      </c>
      <c r="X9494" s="19">
        <f>NOT(IFERROR(VLOOKUP(Таблица1[[#This Row],[Order ID]],Таблица4[],2,FALSE),0))*1</f>
        <v>1</v>
      </c>
      <c r="Y9494" s="19">
        <f>IF(SUMPRODUCT(($F$2:$F9494=F9494)*1)&gt;1,0,1)</f>
        <v>0</v>
      </c>
    </row>
    <row r="9495" spans="1:25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9" t="str">
        <f>VLOOKUP(Таблица1[[#This Row],[Region]],Таблица5[],2,FALSE)</f>
        <v>Kelly Williams</v>
      </c>
      <c r="W9495" s="19" t="str">
        <f>IFERROR(VLOOKUP(Таблица1[[#This Row],[Order ID]],Таблица4[],2,FALSE),"")</f>
        <v/>
      </c>
      <c r="X9495" s="19">
        <f>NOT(IFERROR(VLOOKUP(Таблица1[[#This Row],[Order ID]],Таблица4[],2,FALSE),0))*1</f>
        <v>1</v>
      </c>
      <c r="Y9495" s="19">
        <f>IF(SUMPRODUCT(($F$2:$F9495=F9495)*1)&gt;1,0,1)</f>
        <v>0</v>
      </c>
    </row>
    <row r="9496" spans="1:25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9" t="str">
        <f>VLOOKUP(Таблица1[[#This Row],[Region]],Таблица5[],2,FALSE)</f>
        <v>Kelly Williams</v>
      </c>
      <c r="W9496" s="19" t="str">
        <f>IFERROR(VLOOKUP(Таблица1[[#This Row],[Order ID]],Таблица4[],2,FALSE),"")</f>
        <v/>
      </c>
      <c r="X9496" s="19">
        <f>NOT(IFERROR(VLOOKUP(Таблица1[[#This Row],[Order ID]],Таблица4[],2,FALSE),0))*1</f>
        <v>1</v>
      </c>
      <c r="Y9496" s="19">
        <f>IF(SUMPRODUCT(($F$2:$F9496=F9496)*1)&gt;1,0,1)</f>
        <v>0</v>
      </c>
    </row>
    <row r="9497" spans="1:25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9" t="str">
        <f>VLOOKUP(Таблица1[[#This Row],[Region]],Таблица5[],2,FALSE)</f>
        <v>Anna Andreadi</v>
      </c>
      <c r="W9497" s="19" t="str">
        <f>IFERROR(VLOOKUP(Таблица1[[#This Row],[Order ID]],Таблица4[],2,FALSE),"")</f>
        <v/>
      </c>
      <c r="X9497" s="19">
        <f>NOT(IFERROR(VLOOKUP(Таблица1[[#This Row],[Order ID]],Таблица4[],2,FALSE),0))*1</f>
        <v>1</v>
      </c>
      <c r="Y9497" s="19">
        <f>IF(SUMPRODUCT(($F$2:$F9497=F9497)*1)&gt;1,0,1)</f>
        <v>0</v>
      </c>
    </row>
    <row r="9498" spans="1:25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9" t="str">
        <f>VLOOKUP(Таблица1[[#This Row],[Region]],Таблица5[],2,FALSE)</f>
        <v>Anna Andreadi</v>
      </c>
      <c r="W9498" s="19" t="str">
        <f>IFERROR(VLOOKUP(Таблица1[[#This Row],[Order ID]],Таблица4[],2,FALSE),"")</f>
        <v/>
      </c>
      <c r="X9498" s="19">
        <f>NOT(IFERROR(VLOOKUP(Таблица1[[#This Row],[Order ID]],Таблица4[],2,FALSE),0))*1</f>
        <v>1</v>
      </c>
      <c r="Y9498" s="19">
        <f>IF(SUMPRODUCT(($F$2:$F9498=F9498)*1)&gt;1,0,1)</f>
        <v>0</v>
      </c>
    </row>
    <row r="9499" spans="1:25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9" t="str">
        <f>VLOOKUP(Таблица1[[#This Row],[Region]],Таблица5[],2,FALSE)</f>
        <v>Kelly Williams</v>
      </c>
      <c r="W9499" s="19" t="str">
        <f>IFERROR(VLOOKUP(Таблица1[[#This Row],[Order ID]],Таблица4[],2,FALSE),"")</f>
        <v/>
      </c>
      <c r="X9499" s="19">
        <f>NOT(IFERROR(VLOOKUP(Таблица1[[#This Row],[Order ID]],Таблица4[],2,FALSE),0))*1</f>
        <v>1</v>
      </c>
      <c r="Y9499" s="19">
        <f>IF(SUMPRODUCT(($F$2:$F9499=F9499)*1)&gt;1,0,1)</f>
        <v>0</v>
      </c>
    </row>
    <row r="9500" spans="1:25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9" t="str">
        <f>VLOOKUP(Таблица1[[#This Row],[Region]],Таблица5[],2,FALSE)</f>
        <v>Kelly Williams</v>
      </c>
      <c r="W9500" s="19" t="str">
        <f>IFERROR(VLOOKUP(Таблица1[[#This Row],[Order ID]],Таблица4[],2,FALSE),"")</f>
        <v/>
      </c>
      <c r="X9500" s="19">
        <f>NOT(IFERROR(VLOOKUP(Таблица1[[#This Row],[Order ID]],Таблица4[],2,FALSE),0))*1</f>
        <v>1</v>
      </c>
      <c r="Y9500" s="19">
        <f>IF(SUMPRODUCT(($F$2:$F9500=F9500)*1)&gt;1,0,1)</f>
        <v>0</v>
      </c>
    </row>
    <row r="9501" spans="1:25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9" t="str">
        <f>VLOOKUP(Таблица1[[#This Row],[Region]],Таблица5[],2,FALSE)</f>
        <v>Kelly Williams</v>
      </c>
      <c r="W9501" s="19" t="str">
        <f>IFERROR(VLOOKUP(Таблица1[[#This Row],[Order ID]],Таблица4[],2,FALSE),"")</f>
        <v/>
      </c>
      <c r="X9501" s="19">
        <f>NOT(IFERROR(VLOOKUP(Таблица1[[#This Row],[Order ID]],Таблица4[],2,FALSE),0))*1</f>
        <v>1</v>
      </c>
      <c r="Y9501" s="19">
        <f>IF(SUMPRODUCT(($F$2:$F9501=F9501)*1)&gt;1,0,1)</f>
        <v>0</v>
      </c>
    </row>
    <row r="9502" spans="1:25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9" t="str">
        <f>VLOOKUP(Таблица1[[#This Row],[Region]],Таблица5[],2,FALSE)</f>
        <v>Kelly Williams</v>
      </c>
      <c r="W9502" s="19" t="str">
        <f>IFERROR(VLOOKUP(Таблица1[[#This Row],[Order ID]],Таблица4[],2,FALSE),"")</f>
        <v/>
      </c>
      <c r="X9502" s="19">
        <f>NOT(IFERROR(VLOOKUP(Таблица1[[#This Row],[Order ID]],Таблица4[],2,FALSE),0))*1</f>
        <v>1</v>
      </c>
      <c r="Y9502" s="19">
        <f>IF(SUMPRODUCT(($F$2:$F9502=F9502)*1)&gt;1,0,1)</f>
        <v>0</v>
      </c>
    </row>
    <row r="9503" spans="1:25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9" t="str">
        <f>VLOOKUP(Таблица1[[#This Row],[Region]],Таблица5[],2,FALSE)</f>
        <v>Anna Andreadi</v>
      </c>
      <c r="W9503" s="19" t="str">
        <f>IFERROR(VLOOKUP(Таблица1[[#This Row],[Order ID]],Таблица4[],2,FALSE),"")</f>
        <v/>
      </c>
      <c r="X9503" s="19">
        <f>NOT(IFERROR(VLOOKUP(Таблица1[[#This Row],[Order ID]],Таблица4[],2,FALSE),0))*1</f>
        <v>1</v>
      </c>
      <c r="Y9503" s="19">
        <f>IF(SUMPRODUCT(($F$2:$F9503=F9503)*1)&gt;1,0,1)</f>
        <v>0</v>
      </c>
    </row>
    <row r="9504" spans="1:25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9" t="str">
        <f>VLOOKUP(Таблица1[[#This Row],[Region]],Таблица5[],2,FALSE)</f>
        <v>Chuck Magee</v>
      </c>
      <c r="W9504" s="19" t="str">
        <f>IFERROR(VLOOKUP(Таблица1[[#This Row],[Order ID]],Таблица4[],2,FALSE),"")</f>
        <v/>
      </c>
      <c r="X9504" s="19">
        <f>NOT(IFERROR(VLOOKUP(Таблица1[[#This Row],[Order ID]],Таблица4[],2,FALSE),0))*1</f>
        <v>1</v>
      </c>
      <c r="Y9504" s="19">
        <f>IF(SUMPRODUCT(($F$2:$F9504=F9504)*1)&gt;1,0,1)</f>
        <v>0</v>
      </c>
    </row>
    <row r="9505" spans="1:25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9" t="str">
        <f>VLOOKUP(Таблица1[[#This Row],[Region]],Таблица5[],2,FALSE)</f>
        <v>Chuck Magee</v>
      </c>
      <c r="W9505" s="19" t="str">
        <f>IFERROR(VLOOKUP(Таблица1[[#This Row],[Order ID]],Таблица4[],2,FALSE),"")</f>
        <v/>
      </c>
      <c r="X9505" s="19">
        <f>NOT(IFERROR(VLOOKUP(Таблица1[[#This Row],[Order ID]],Таблица4[],2,FALSE),0))*1</f>
        <v>1</v>
      </c>
      <c r="Y9505" s="19">
        <f>IF(SUMPRODUCT(($F$2:$F9505=F9505)*1)&gt;1,0,1)</f>
        <v>0</v>
      </c>
    </row>
    <row r="9506" spans="1:25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9" t="str">
        <f>VLOOKUP(Таблица1[[#This Row],[Region]],Таблица5[],2,FALSE)</f>
        <v>Chuck Magee</v>
      </c>
      <c r="W9506" s="19" t="str">
        <f>IFERROR(VLOOKUP(Таблица1[[#This Row],[Order ID]],Таблица4[],2,FALSE),"")</f>
        <v/>
      </c>
      <c r="X9506" s="19">
        <f>NOT(IFERROR(VLOOKUP(Таблица1[[#This Row],[Order ID]],Таблица4[],2,FALSE),0))*1</f>
        <v>1</v>
      </c>
      <c r="Y9506" s="19">
        <f>IF(SUMPRODUCT(($F$2:$F9506=F9506)*1)&gt;1,0,1)</f>
        <v>0</v>
      </c>
    </row>
    <row r="9507" spans="1:25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9" t="str">
        <f>VLOOKUP(Таблица1[[#This Row],[Region]],Таблица5[],2,FALSE)</f>
        <v>Chuck Magee</v>
      </c>
      <c r="W9507" s="19" t="str">
        <f>IFERROR(VLOOKUP(Таблица1[[#This Row],[Order ID]],Таблица4[],2,FALSE),"")</f>
        <v/>
      </c>
      <c r="X9507" s="19">
        <f>NOT(IFERROR(VLOOKUP(Таблица1[[#This Row],[Order ID]],Таблица4[],2,FALSE),0))*1</f>
        <v>1</v>
      </c>
      <c r="Y9507" s="19">
        <f>IF(SUMPRODUCT(($F$2:$F9507=F9507)*1)&gt;1,0,1)</f>
        <v>0</v>
      </c>
    </row>
    <row r="9508" spans="1:25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9" t="str">
        <f>VLOOKUP(Таблица1[[#This Row],[Region]],Таблица5[],2,FALSE)</f>
        <v>Kelly Williams</v>
      </c>
      <c r="W9508" s="19" t="str">
        <f>IFERROR(VLOOKUP(Таблица1[[#This Row],[Order ID]],Таблица4[],2,FALSE),"")</f>
        <v/>
      </c>
      <c r="X9508" s="19">
        <f>NOT(IFERROR(VLOOKUP(Таблица1[[#This Row],[Order ID]],Таблица4[],2,FALSE),0))*1</f>
        <v>1</v>
      </c>
      <c r="Y9508" s="19">
        <f>IF(SUMPRODUCT(($F$2:$F9508=F9508)*1)&gt;1,0,1)</f>
        <v>0</v>
      </c>
    </row>
    <row r="9509" spans="1:25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9" t="str">
        <f>VLOOKUP(Таблица1[[#This Row],[Region]],Таблица5[],2,FALSE)</f>
        <v>Kelly Williams</v>
      </c>
      <c r="W9509" s="19" t="str">
        <f>IFERROR(VLOOKUP(Таблица1[[#This Row],[Order ID]],Таблица4[],2,FALSE),"")</f>
        <v/>
      </c>
      <c r="X9509" s="19">
        <f>NOT(IFERROR(VLOOKUP(Таблица1[[#This Row],[Order ID]],Таблица4[],2,FALSE),0))*1</f>
        <v>1</v>
      </c>
      <c r="Y9509" s="19">
        <f>IF(SUMPRODUCT(($F$2:$F9509=F9509)*1)&gt;1,0,1)</f>
        <v>0</v>
      </c>
    </row>
    <row r="9510" spans="1:25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9" t="str">
        <f>VLOOKUP(Таблица1[[#This Row],[Region]],Таблица5[],2,FALSE)</f>
        <v>Kelly Williams</v>
      </c>
      <c r="W9510" s="19" t="str">
        <f>IFERROR(VLOOKUP(Таблица1[[#This Row],[Order ID]],Таблица4[],2,FALSE),"")</f>
        <v/>
      </c>
      <c r="X9510" s="19">
        <f>NOT(IFERROR(VLOOKUP(Таблица1[[#This Row],[Order ID]],Таблица4[],2,FALSE),0))*1</f>
        <v>1</v>
      </c>
      <c r="Y9510" s="19">
        <f>IF(SUMPRODUCT(($F$2:$F9510=F9510)*1)&gt;1,0,1)</f>
        <v>0</v>
      </c>
    </row>
    <row r="9511" spans="1:25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9" t="str">
        <f>VLOOKUP(Таблица1[[#This Row],[Region]],Таблица5[],2,FALSE)</f>
        <v>Kelly Williams</v>
      </c>
      <c r="W9511" s="19" t="str">
        <f>IFERROR(VLOOKUP(Таблица1[[#This Row],[Order ID]],Таблица4[],2,FALSE),"")</f>
        <v/>
      </c>
      <c r="X9511" s="19">
        <f>NOT(IFERROR(VLOOKUP(Таблица1[[#This Row],[Order ID]],Таблица4[],2,FALSE),0))*1</f>
        <v>1</v>
      </c>
      <c r="Y9511" s="19">
        <f>IF(SUMPRODUCT(($F$2:$F9511=F9511)*1)&gt;1,0,1)</f>
        <v>0</v>
      </c>
    </row>
    <row r="9512" spans="1:25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9" t="str">
        <f>VLOOKUP(Таблица1[[#This Row],[Region]],Таблица5[],2,FALSE)</f>
        <v>Chuck Magee</v>
      </c>
      <c r="W9512" s="19" t="str">
        <f>IFERROR(VLOOKUP(Таблица1[[#This Row],[Order ID]],Таблица4[],2,FALSE),"")</f>
        <v/>
      </c>
      <c r="X9512" s="19">
        <f>NOT(IFERROR(VLOOKUP(Таблица1[[#This Row],[Order ID]],Таблица4[],2,FALSE),0))*1</f>
        <v>1</v>
      </c>
      <c r="Y9512" s="19">
        <f>IF(SUMPRODUCT(($F$2:$F9512=F9512)*1)&gt;1,0,1)</f>
        <v>0</v>
      </c>
    </row>
    <row r="9513" spans="1:25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9" t="str">
        <f>VLOOKUP(Таблица1[[#This Row],[Region]],Таблица5[],2,FALSE)</f>
        <v>Kelly Williams</v>
      </c>
      <c r="W9513" s="19" t="str">
        <f>IFERROR(VLOOKUP(Таблица1[[#This Row],[Order ID]],Таблица4[],2,FALSE),"")</f>
        <v/>
      </c>
      <c r="X9513" s="19">
        <f>NOT(IFERROR(VLOOKUP(Таблица1[[#This Row],[Order ID]],Таблица4[],2,FALSE),0))*1</f>
        <v>1</v>
      </c>
      <c r="Y9513" s="19">
        <f>IF(SUMPRODUCT(($F$2:$F9513=F9513)*1)&gt;1,0,1)</f>
        <v>0</v>
      </c>
    </row>
    <row r="9514" spans="1:25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9" t="str">
        <f>VLOOKUP(Таблица1[[#This Row],[Region]],Таблица5[],2,FALSE)</f>
        <v>Kelly Williams</v>
      </c>
      <c r="W9514" s="19" t="str">
        <f>IFERROR(VLOOKUP(Таблица1[[#This Row],[Order ID]],Таблица4[],2,FALSE),"")</f>
        <v/>
      </c>
      <c r="X9514" s="19">
        <f>NOT(IFERROR(VLOOKUP(Таблица1[[#This Row],[Order ID]],Таблица4[],2,FALSE),0))*1</f>
        <v>1</v>
      </c>
      <c r="Y9514" s="19">
        <f>IF(SUMPRODUCT(($F$2:$F9514=F9514)*1)&gt;1,0,1)</f>
        <v>0</v>
      </c>
    </row>
    <row r="9515" spans="1:25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9" t="str">
        <f>VLOOKUP(Таблица1[[#This Row],[Region]],Таблица5[],2,FALSE)</f>
        <v>Kelly Williams</v>
      </c>
      <c r="W9515" s="19" t="str">
        <f>IFERROR(VLOOKUP(Таблица1[[#This Row],[Order ID]],Таблица4[],2,FALSE),"")</f>
        <v/>
      </c>
      <c r="X9515" s="19">
        <f>NOT(IFERROR(VLOOKUP(Таблица1[[#This Row],[Order ID]],Таблица4[],2,FALSE),0))*1</f>
        <v>1</v>
      </c>
      <c r="Y9515" s="19">
        <f>IF(SUMPRODUCT(($F$2:$F9515=F9515)*1)&gt;1,0,1)</f>
        <v>0</v>
      </c>
    </row>
    <row r="9516" spans="1:25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9" t="str">
        <f>VLOOKUP(Таблица1[[#This Row],[Region]],Таблица5[],2,FALSE)</f>
        <v>Cassandra Brandow</v>
      </c>
      <c r="W9516" s="19" t="str">
        <f>IFERROR(VLOOKUP(Таблица1[[#This Row],[Order ID]],Таблица4[],2,FALSE),"")</f>
        <v/>
      </c>
      <c r="X9516" s="19">
        <f>NOT(IFERROR(VLOOKUP(Таблица1[[#This Row],[Order ID]],Таблица4[],2,FALSE),0))*1</f>
        <v>1</v>
      </c>
      <c r="Y9516" s="19">
        <f>IF(SUMPRODUCT(($F$2:$F9516=F9516)*1)&gt;1,0,1)</f>
        <v>0</v>
      </c>
    </row>
    <row r="9517" spans="1:25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9" t="str">
        <f>VLOOKUP(Таблица1[[#This Row],[Region]],Таблица5[],2,FALSE)</f>
        <v>Kelly Williams</v>
      </c>
      <c r="W9517" s="19" t="str">
        <f>IFERROR(VLOOKUP(Таблица1[[#This Row],[Order ID]],Таблица4[],2,FALSE),"")</f>
        <v/>
      </c>
      <c r="X9517" s="19">
        <f>NOT(IFERROR(VLOOKUP(Таблица1[[#This Row],[Order ID]],Таблица4[],2,FALSE),0))*1</f>
        <v>1</v>
      </c>
      <c r="Y9517" s="19">
        <f>IF(SUMPRODUCT(($F$2:$F9517=F9517)*1)&gt;1,0,1)</f>
        <v>0</v>
      </c>
    </row>
    <row r="9518" spans="1:25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9" t="str">
        <f>VLOOKUP(Таблица1[[#This Row],[Region]],Таблица5[],2,FALSE)</f>
        <v>Chuck Magee</v>
      </c>
      <c r="W9518" s="19" t="str">
        <f>IFERROR(VLOOKUP(Таблица1[[#This Row],[Order ID]],Таблица4[],2,FALSE),"")</f>
        <v/>
      </c>
      <c r="X9518" s="19">
        <f>NOT(IFERROR(VLOOKUP(Таблица1[[#This Row],[Order ID]],Таблица4[],2,FALSE),0))*1</f>
        <v>1</v>
      </c>
      <c r="Y9518" s="19">
        <f>IF(SUMPRODUCT(($F$2:$F9518=F9518)*1)&gt;1,0,1)</f>
        <v>0</v>
      </c>
    </row>
    <row r="9519" spans="1:25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9" t="str">
        <f>VLOOKUP(Таблица1[[#This Row],[Region]],Таблица5[],2,FALSE)</f>
        <v>Chuck Magee</v>
      </c>
      <c r="W9519" s="19" t="str">
        <f>IFERROR(VLOOKUP(Таблица1[[#This Row],[Order ID]],Таблица4[],2,FALSE),"")</f>
        <v/>
      </c>
      <c r="X9519" s="19">
        <f>NOT(IFERROR(VLOOKUP(Таблица1[[#This Row],[Order ID]],Таблица4[],2,FALSE),0))*1</f>
        <v>1</v>
      </c>
      <c r="Y9519" s="19">
        <f>IF(SUMPRODUCT(($F$2:$F9519=F9519)*1)&gt;1,0,1)</f>
        <v>0</v>
      </c>
    </row>
    <row r="9520" spans="1:25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9" t="str">
        <f>VLOOKUP(Таблица1[[#This Row],[Region]],Таблица5[],2,FALSE)</f>
        <v>Chuck Magee</v>
      </c>
      <c r="W9520" s="19" t="str">
        <f>IFERROR(VLOOKUP(Таблица1[[#This Row],[Order ID]],Таблица4[],2,FALSE),"")</f>
        <v/>
      </c>
      <c r="X9520" s="19">
        <f>NOT(IFERROR(VLOOKUP(Таблица1[[#This Row],[Order ID]],Таблица4[],2,FALSE),0))*1</f>
        <v>1</v>
      </c>
      <c r="Y9520" s="19">
        <f>IF(SUMPRODUCT(($F$2:$F9520=F9520)*1)&gt;1,0,1)</f>
        <v>0</v>
      </c>
    </row>
    <row r="9521" spans="1:25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9" t="str">
        <f>VLOOKUP(Таблица1[[#This Row],[Region]],Таблица5[],2,FALSE)</f>
        <v>Anna Andreadi</v>
      </c>
      <c r="W9521" s="19" t="str">
        <f>IFERROR(VLOOKUP(Таблица1[[#This Row],[Order ID]],Таблица4[],2,FALSE),"")</f>
        <v/>
      </c>
      <c r="X9521" s="19">
        <f>NOT(IFERROR(VLOOKUP(Таблица1[[#This Row],[Order ID]],Таблица4[],2,FALSE),0))*1</f>
        <v>1</v>
      </c>
      <c r="Y9521" s="19">
        <f>IF(SUMPRODUCT(($F$2:$F9521=F9521)*1)&gt;1,0,1)</f>
        <v>0</v>
      </c>
    </row>
    <row r="9522" spans="1:25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9" t="str">
        <f>VLOOKUP(Таблица1[[#This Row],[Region]],Таблица5[],2,FALSE)</f>
        <v>Anna Andreadi</v>
      </c>
      <c r="W9522" s="19" t="str">
        <f>IFERROR(VLOOKUP(Таблица1[[#This Row],[Order ID]],Таблица4[],2,FALSE),"")</f>
        <v/>
      </c>
      <c r="X9522" s="19">
        <f>NOT(IFERROR(VLOOKUP(Таблица1[[#This Row],[Order ID]],Таблица4[],2,FALSE),0))*1</f>
        <v>1</v>
      </c>
      <c r="Y9522" s="19">
        <f>IF(SUMPRODUCT(($F$2:$F9522=F9522)*1)&gt;1,0,1)</f>
        <v>0</v>
      </c>
    </row>
    <row r="9523" spans="1:25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9" t="str">
        <f>VLOOKUP(Таблица1[[#This Row],[Region]],Таблица5[],2,FALSE)</f>
        <v>Kelly Williams</v>
      </c>
      <c r="W9523" s="19" t="str">
        <f>IFERROR(VLOOKUP(Таблица1[[#This Row],[Order ID]],Таблица4[],2,FALSE),"")</f>
        <v/>
      </c>
      <c r="X9523" s="19">
        <f>NOT(IFERROR(VLOOKUP(Таблица1[[#This Row],[Order ID]],Таблица4[],2,FALSE),0))*1</f>
        <v>1</v>
      </c>
      <c r="Y9523" s="19">
        <f>IF(SUMPRODUCT(($F$2:$F9523=F9523)*1)&gt;1,0,1)</f>
        <v>0</v>
      </c>
    </row>
    <row r="9524" spans="1:25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9" t="str">
        <f>VLOOKUP(Таблица1[[#This Row],[Region]],Таблица5[],2,FALSE)</f>
        <v>Kelly Williams</v>
      </c>
      <c r="W9524" s="19" t="str">
        <f>IFERROR(VLOOKUP(Таблица1[[#This Row],[Order ID]],Таблица4[],2,FALSE),"")</f>
        <v/>
      </c>
      <c r="X9524" s="19">
        <f>NOT(IFERROR(VLOOKUP(Таблица1[[#This Row],[Order ID]],Таблица4[],2,FALSE),0))*1</f>
        <v>1</v>
      </c>
      <c r="Y9524" s="19">
        <f>IF(SUMPRODUCT(($F$2:$F9524=F9524)*1)&gt;1,0,1)</f>
        <v>0</v>
      </c>
    </row>
    <row r="9525" spans="1:25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9" t="str">
        <f>VLOOKUP(Таблица1[[#This Row],[Region]],Таблица5[],2,FALSE)</f>
        <v>Kelly Williams</v>
      </c>
      <c r="W9525" s="19" t="str">
        <f>IFERROR(VLOOKUP(Таблица1[[#This Row],[Order ID]],Таблица4[],2,FALSE),"")</f>
        <v/>
      </c>
      <c r="X9525" s="19">
        <f>NOT(IFERROR(VLOOKUP(Таблица1[[#This Row],[Order ID]],Таблица4[],2,FALSE),0))*1</f>
        <v>1</v>
      </c>
      <c r="Y9525" s="19">
        <f>IF(SUMPRODUCT(($F$2:$F9525=F9525)*1)&gt;1,0,1)</f>
        <v>0</v>
      </c>
    </row>
    <row r="9526" spans="1:25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9" t="str">
        <f>VLOOKUP(Таблица1[[#This Row],[Region]],Таблица5[],2,FALSE)</f>
        <v>Anna Andreadi</v>
      </c>
      <c r="W9526" s="19">
        <f>IFERROR(VLOOKUP(Таблица1[[#This Row],[Order ID]],Таблица4[],2,FALSE),"")</f>
        <v>1</v>
      </c>
      <c r="X9526" s="19">
        <f>NOT(IFERROR(VLOOKUP(Таблица1[[#This Row],[Order ID]],Таблица4[],2,FALSE),0))*1</f>
        <v>0</v>
      </c>
      <c r="Y9526" s="19">
        <f>IF(SUMPRODUCT(($F$2:$F9526=F9526)*1)&gt;1,0,1)</f>
        <v>0</v>
      </c>
    </row>
    <row r="9527" spans="1:25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9" t="str">
        <f>VLOOKUP(Таблица1[[#This Row],[Region]],Таблица5[],2,FALSE)</f>
        <v>Anna Andreadi</v>
      </c>
      <c r="W9527" s="19">
        <f>IFERROR(VLOOKUP(Таблица1[[#This Row],[Order ID]],Таблица4[],2,FALSE),"")</f>
        <v>1</v>
      </c>
      <c r="X9527" s="19">
        <f>NOT(IFERROR(VLOOKUP(Таблица1[[#This Row],[Order ID]],Таблица4[],2,FALSE),0))*1</f>
        <v>0</v>
      </c>
      <c r="Y9527" s="19">
        <f>IF(SUMPRODUCT(($F$2:$F9527=F9527)*1)&gt;1,0,1)</f>
        <v>0</v>
      </c>
    </row>
    <row r="9528" spans="1:25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9" t="str">
        <f>VLOOKUP(Таблица1[[#This Row],[Region]],Таблица5[],2,FALSE)</f>
        <v>Anna Andreadi</v>
      </c>
      <c r="W9528" s="19">
        <f>IFERROR(VLOOKUP(Таблица1[[#This Row],[Order ID]],Таблица4[],2,FALSE),"")</f>
        <v>1</v>
      </c>
      <c r="X9528" s="19">
        <f>NOT(IFERROR(VLOOKUP(Таблица1[[#This Row],[Order ID]],Таблица4[],2,FALSE),0))*1</f>
        <v>0</v>
      </c>
      <c r="Y9528" s="19">
        <f>IF(SUMPRODUCT(($F$2:$F9528=F9528)*1)&gt;1,0,1)</f>
        <v>0</v>
      </c>
    </row>
    <row r="9529" spans="1:25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9" t="str">
        <f>VLOOKUP(Таблица1[[#This Row],[Region]],Таблица5[],2,FALSE)</f>
        <v>Anna Andreadi</v>
      </c>
      <c r="W9529" s="19">
        <f>IFERROR(VLOOKUP(Таблица1[[#This Row],[Order ID]],Таблица4[],2,FALSE),"")</f>
        <v>1</v>
      </c>
      <c r="X9529" s="19">
        <f>NOT(IFERROR(VLOOKUP(Таблица1[[#This Row],[Order ID]],Таблица4[],2,FALSE),0))*1</f>
        <v>0</v>
      </c>
      <c r="Y9529" s="19">
        <f>IF(SUMPRODUCT(($F$2:$F9529=F9529)*1)&gt;1,0,1)</f>
        <v>0</v>
      </c>
    </row>
    <row r="9530" spans="1:25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9" t="str">
        <f>VLOOKUP(Таблица1[[#This Row],[Region]],Таблица5[],2,FALSE)</f>
        <v>Anna Andreadi</v>
      </c>
      <c r="W9530" s="19">
        <f>IFERROR(VLOOKUP(Таблица1[[#This Row],[Order ID]],Таблица4[],2,FALSE),"")</f>
        <v>1</v>
      </c>
      <c r="X9530" s="19">
        <f>NOT(IFERROR(VLOOKUP(Таблица1[[#This Row],[Order ID]],Таблица4[],2,FALSE),0))*1</f>
        <v>0</v>
      </c>
      <c r="Y9530" s="19">
        <f>IF(SUMPRODUCT(($F$2:$F9530=F9530)*1)&gt;1,0,1)</f>
        <v>0</v>
      </c>
    </row>
    <row r="9531" spans="1:25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9" t="str">
        <f>VLOOKUP(Таблица1[[#This Row],[Region]],Таблица5[],2,FALSE)</f>
        <v>Kelly Williams</v>
      </c>
      <c r="W9531" s="19" t="str">
        <f>IFERROR(VLOOKUP(Таблица1[[#This Row],[Order ID]],Таблица4[],2,FALSE),"")</f>
        <v/>
      </c>
      <c r="X9531" s="19">
        <f>NOT(IFERROR(VLOOKUP(Таблица1[[#This Row],[Order ID]],Таблица4[],2,FALSE),0))*1</f>
        <v>1</v>
      </c>
      <c r="Y9531" s="19">
        <f>IF(SUMPRODUCT(($F$2:$F9531=F9531)*1)&gt;1,0,1)</f>
        <v>0</v>
      </c>
    </row>
    <row r="9532" spans="1:25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9" t="str">
        <f>VLOOKUP(Таблица1[[#This Row],[Region]],Таблица5[],2,FALSE)</f>
        <v>Anna Andreadi</v>
      </c>
      <c r="W9532" s="19" t="str">
        <f>IFERROR(VLOOKUP(Таблица1[[#This Row],[Order ID]],Таблица4[],2,FALSE),"")</f>
        <v/>
      </c>
      <c r="X9532" s="19">
        <f>NOT(IFERROR(VLOOKUP(Таблица1[[#This Row],[Order ID]],Таблица4[],2,FALSE),0))*1</f>
        <v>1</v>
      </c>
      <c r="Y9532" s="19">
        <f>IF(SUMPRODUCT(($F$2:$F9532=F9532)*1)&gt;1,0,1)</f>
        <v>0</v>
      </c>
    </row>
    <row r="9533" spans="1:25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9" t="str">
        <f>VLOOKUP(Таблица1[[#This Row],[Region]],Таблица5[],2,FALSE)</f>
        <v>Kelly Williams</v>
      </c>
      <c r="W9533" s="19" t="str">
        <f>IFERROR(VLOOKUP(Таблица1[[#This Row],[Order ID]],Таблица4[],2,FALSE),"")</f>
        <v/>
      </c>
      <c r="X9533" s="19">
        <f>NOT(IFERROR(VLOOKUP(Таблица1[[#This Row],[Order ID]],Таблица4[],2,FALSE),0))*1</f>
        <v>1</v>
      </c>
      <c r="Y9533" s="19">
        <f>IF(SUMPRODUCT(($F$2:$F9533=F9533)*1)&gt;1,0,1)</f>
        <v>0</v>
      </c>
    </row>
    <row r="9534" spans="1:25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9" t="str">
        <f>VLOOKUP(Таблица1[[#This Row],[Region]],Таблица5[],2,FALSE)</f>
        <v>Chuck Magee</v>
      </c>
      <c r="W9534" s="19" t="str">
        <f>IFERROR(VLOOKUP(Таблица1[[#This Row],[Order ID]],Таблица4[],2,FALSE),"")</f>
        <v/>
      </c>
      <c r="X9534" s="19">
        <f>NOT(IFERROR(VLOOKUP(Таблица1[[#This Row],[Order ID]],Таблица4[],2,FALSE),0))*1</f>
        <v>1</v>
      </c>
      <c r="Y9534" s="19">
        <f>IF(SUMPRODUCT(($F$2:$F9534=F9534)*1)&gt;1,0,1)</f>
        <v>0</v>
      </c>
    </row>
    <row r="9535" spans="1:25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9" t="str">
        <f>VLOOKUP(Таблица1[[#This Row],[Region]],Таблица5[],2,FALSE)</f>
        <v>Chuck Magee</v>
      </c>
      <c r="W9535" s="19" t="str">
        <f>IFERROR(VLOOKUP(Таблица1[[#This Row],[Order ID]],Таблица4[],2,FALSE),"")</f>
        <v/>
      </c>
      <c r="X9535" s="19">
        <f>NOT(IFERROR(VLOOKUP(Таблица1[[#This Row],[Order ID]],Таблица4[],2,FALSE),0))*1</f>
        <v>1</v>
      </c>
      <c r="Y9535" s="19">
        <f>IF(SUMPRODUCT(($F$2:$F9535=F9535)*1)&gt;1,0,1)</f>
        <v>0</v>
      </c>
    </row>
    <row r="9536" spans="1:25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9" t="str">
        <f>VLOOKUP(Таблица1[[#This Row],[Region]],Таблица5[],2,FALSE)</f>
        <v>Chuck Magee</v>
      </c>
      <c r="W9536" s="19" t="str">
        <f>IFERROR(VLOOKUP(Таблица1[[#This Row],[Order ID]],Таблица4[],2,FALSE),"")</f>
        <v/>
      </c>
      <c r="X9536" s="19">
        <f>NOT(IFERROR(VLOOKUP(Таблица1[[#This Row],[Order ID]],Таблица4[],2,FALSE),0))*1</f>
        <v>1</v>
      </c>
      <c r="Y9536" s="19">
        <f>IF(SUMPRODUCT(($F$2:$F9536=F9536)*1)&gt;1,0,1)</f>
        <v>0</v>
      </c>
    </row>
    <row r="9537" spans="1:25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9" t="str">
        <f>VLOOKUP(Таблица1[[#This Row],[Region]],Таблица5[],2,FALSE)</f>
        <v>Chuck Magee</v>
      </c>
      <c r="W9537" s="19" t="str">
        <f>IFERROR(VLOOKUP(Таблица1[[#This Row],[Order ID]],Таблица4[],2,FALSE),"")</f>
        <v/>
      </c>
      <c r="X9537" s="19">
        <f>NOT(IFERROR(VLOOKUP(Таблица1[[#This Row],[Order ID]],Таблица4[],2,FALSE),0))*1</f>
        <v>1</v>
      </c>
      <c r="Y9537" s="19">
        <f>IF(SUMPRODUCT(($F$2:$F9537=F9537)*1)&gt;1,0,1)</f>
        <v>0</v>
      </c>
    </row>
    <row r="9538" spans="1:25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9" t="str">
        <f>VLOOKUP(Таблица1[[#This Row],[Region]],Таблица5[],2,FALSE)</f>
        <v>Kelly Williams</v>
      </c>
      <c r="W9538" s="19" t="str">
        <f>IFERROR(VLOOKUP(Таблица1[[#This Row],[Order ID]],Таблица4[],2,FALSE),"")</f>
        <v/>
      </c>
      <c r="X9538" s="19">
        <f>NOT(IFERROR(VLOOKUP(Таблица1[[#This Row],[Order ID]],Таблица4[],2,FALSE),0))*1</f>
        <v>1</v>
      </c>
      <c r="Y9538" s="19">
        <f>IF(SUMPRODUCT(($F$2:$F9538=F9538)*1)&gt;1,0,1)</f>
        <v>0</v>
      </c>
    </row>
    <row r="9539" spans="1:25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9" t="str">
        <f>VLOOKUP(Таблица1[[#This Row],[Region]],Таблица5[],2,FALSE)</f>
        <v>Anna Andreadi</v>
      </c>
      <c r="W9539" s="19" t="str">
        <f>IFERROR(VLOOKUP(Таблица1[[#This Row],[Order ID]],Таблица4[],2,FALSE),"")</f>
        <v/>
      </c>
      <c r="X9539" s="19">
        <f>NOT(IFERROR(VLOOKUP(Таблица1[[#This Row],[Order ID]],Таблица4[],2,FALSE),0))*1</f>
        <v>1</v>
      </c>
      <c r="Y9539" s="19">
        <f>IF(SUMPRODUCT(($F$2:$F9539=F9539)*1)&gt;1,0,1)</f>
        <v>0</v>
      </c>
    </row>
    <row r="9540" spans="1:25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9" t="str">
        <f>VLOOKUP(Таблица1[[#This Row],[Region]],Таблица5[],2,FALSE)</f>
        <v>Chuck Magee</v>
      </c>
      <c r="W9540" s="19" t="str">
        <f>IFERROR(VLOOKUP(Таблица1[[#This Row],[Order ID]],Таблица4[],2,FALSE),"")</f>
        <v/>
      </c>
      <c r="X9540" s="19">
        <f>NOT(IFERROR(VLOOKUP(Таблица1[[#This Row],[Order ID]],Таблица4[],2,FALSE),0))*1</f>
        <v>1</v>
      </c>
      <c r="Y9540" s="19">
        <f>IF(SUMPRODUCT(($F$2:$F9540=F9540)*1)&gt;1,0,1)</f>
        <v>0</v>
      </c>
    </row>
    <row r="9541" spans="1:25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9" t="str">
        <f>VLOOKUP(Таблица1[[#This Row],[Region]],Таблица5[],2,FALSE)</f>
        <v>Chuck Magee</v>
      </c>
      <c r="W9541" s="19" t="str">
        <f>IFERROR(VLOOKUP(Таблица1[[#This Row],[Order ID]],Таблица4[],2,FALSE),"")</f>
        <v/>
      </c>
      <c r="X9541" s="19">
        <f>NOT(IFERROR(VLOOKUP(Таблица1[[#This Row],[Order ID]],Таблица4[],2,FALSE),0))*1</f>
        <v>1</v>
      </c>
      <c r="Y9541" s="19">
        <f>IF(SUMPRODUCT(($F$2:$F9541=F9541)*1)&gt;1,0,1)</f>
        <v>0</v>
      </c>
    </row>
    <row r="9542" spans="1:25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9" t="str">
        <f>VLOOKUP(Таблица1[[#This Row],[Region]],Таблица5[],2,FALSE)</f>
        <v>Anna Andreadi</v>
      </c>
      <c r="W9542" s="19" t="str">
        <f>IFERROR(VLOOKUP(Таблица1[[#This Row],[Order ID]],Таблица4[],2,FALSE),"")</f>
        <v/>
      </c>
      <c r="X9542" s="19">
        <f>NOT(IFERROR(VLOOKUP(Таблица1[[#This Row],[Order ID]],Таблица4[],2,FALSE),0))*1</f>
        <v>1</v>
      </c>
      <c r="Y9542" s="19">
        <f>IF(SUMPRODUCT(($F$2:$F9542=F9542)*1)&gt;1,0,1)</f>
        <v>0</v>
      </c>
    </row>
    <row r="9543" spans="1:25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9" t="str">
        <f>VLOOKUP(Таблица1[[#This Row],[Region]],Таблица5[],2,FALSE)</f>
        <v>Kelly Williams</v>
      </c>
      <c r="W9543" s="19" t="str">
        <f>IFERROR(VLOOKUP(Таблица1[[#This Row],[Order ID]],Таблица4[],2,FALSE),"")</f>
        <v/>
      </c>
      <c r="X9543" s="19">
        <f>NOT(IFERROR(VLOOKUP(Таблица1[[#This Row],[Order ID]],Таблица4[],2,FALSE),0))*1</f>
        <v>1</v>
      </c>
      <c r="Y9543" s="19">
        <f>IF(SUMPRODUCT(($F$2:$F9543=F9543)*1)&gt;1,0,1)</f>
        <v>0</v>
      </c>
    </row>
    <row r="9544" spans="1:25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9" t="str">
        <f>VLOOKUP(Таблица1[[#This Row],[Region]],Таблица5[],2,FALSE)</f>
        <v>Kelly Williams</v>
      </c>
      <c r="W9544" s="19" t="str">
        <f>IFERROR(VLOOKUP(Таблица1[[#This Row],[Order ID]],Таблица4[],2,FALSE),"")</f>
        <v/>
      </c>
      <c r="X9544" s="19">
        <f>NOT(IFERROR(VLOOKUP(Таблица1[[#This Row],[Order ID]],Таблица4[],2,FALSE),0))*1</f>
        <v>1</v>
      </c>
      <c r="Y9544" s="19">
        <f>IF(SUMPRODUCT(($F$2:$F9544=F9544)*1)&gt;1,0,1)</f>
        <v>0</v>
      </c>
    </row>
    <row r="9545" spans="1:25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9" t="str">
        <f>VLOOKUP(Таблица1[[#This Row],[Region]],Таблица5[],2,FALSE)</f>
        <v>Kelly Williams</v>
      </c>
      <c r="W9545" s="19" t="str">
        <f>IFERROR(VLOOKUP(Таблица1[[#This Row],[Order ID]],Таблица4[],2,FALSE),"")</f>
        <v/>
      </c>
      <c r="X9545" s="19">
        <f>NOT(IFERROR(VLOOKUP(Таблица1[[#This Row],[Order ID]],Таблица4[],2,FALSE),0))*1</f>
        <v>1</v>
      </c>
      <c r="Y9545" s="19">
        <f>IF(SUMPRODUCT(($F$2:$F9545=F9545)*1)&gt;1,0,1)</f>
        <v>0</v>
      </c>
    </row>
    <row r="9546" spans="1:25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9" t="str">
        <f>VLOOKUP(Таблица1[[#This Row],[Region]],Таблица5[],2,FALSE)</f>
        <v>Kelly Williams</v>
      </c>
      <c r="W9546" s="19" t="str">
        <f>IFERROR(VLOOKUP(Таблица1[[#This Row],[Order ID]],Таблица4[],2,FALSE),"")</f>
        <v/>
      </c>
      <c r="X9546" s="19">
        <f>NOT(IFERROR(VLOOKUP(Таблица1[[#This Row],[Order ID]],Таблица4[],2,FALSE),0))*1</f>
        <v>1</v>
      </c>
      <c r="Y9546" s="19">
        <f>IF(SUMPRODUCT(($F$2:$F9546=F9546)*1)&gt;1,0,1)</f>
        <v>0</v>
      </c>
    </row>
    <row r="9547" spans="1:25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9" t="str">
        <f>VLOOKUP(Таблица1[[#This Row],[Region]],Таблица5[],2,FALSE)</f>
        <v>Kelly Williams</v>
      </c>
      <c r="W9547" s="19" t="str">
        <f>IFERROR(VLOOKUP(Таблица1[[#This Row],[Order ID]],Таблица4[],2,FALSE),"")</f>
        <v/>
      </c>
      <c r="X9547" s="19">
        <f>NOT(IFERROR(VLOOKUP(Таблица1[[#This Row],[Order ID]],Таблица4[],2,FALSE),0))*1</f>
        <v>1</v>
      </c>
      <c r="Y9547" s="19">
        <f>IF(SUMPRODUCT(($F$2:$F9547=F9547)*1)&gt;1,0,1)</f>
        <v>0</v>
      </c>
    </row>
    <row r="9548" spans="1:25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9" t="str">
        <f>VLOOKUP(Таблица1[[#This Row],[Region]],Таблица5[],2,FALSE)</f>
        <v>Kelly Williams</v>
      </c>
      <c r="W9548" s="19" t="str">
        <f>IFERROR(VLOOKUP(Таблица1[[#This Row],[Order ID]],Таблица4[],2,FALSE),"")</f>
        <v/>
      </c>
      <c r="X9548" s="19">
        <f>NOT(IFERROR(VLOOKUP(Таблица1[[#This Row],[Order ID]],Таблица4[],2,FALSE),0))*1</f>
        <v>1</v>
      </c>
      <c r="Y9548" s="19">
        <f>IF(SUMPRODUCT(($F$2:$F9548=F9548)*1)&gt;1,0,1)</f>
        <v>0</v>
      </c>
    </row>
    <row r="9549" spans="1:25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9" t="str">
        <f>VLOOKUP(Таблица1[[#This Row],[Region]],Таблица5[],2,FALSE)</f>
        <v>Chuck Magee</v>
      </c>
      <c r="W9549" s="19" t="str">
        <f>IFERROR(VLOOKUP(Таблица1[[#This Row],[Order ID]],Таблица4[],2,FALSE),"")</f>
        <v/>
      </c>
      <c r="X9549" s="19">
        <f>NOT(IFERROR(VLOOKUP(Таблица1[[#This Row],[Order ID]],Таблица4[],2,FALSE),0))*1</f>
        <v>1</v>
      </c>
      <c r="Y9549" s="19">
        <f>IF(SUMPRODUCT(($F$2:$F9549=F9549)*1)&gt;1,0,1)</f>
        <v>0</v>
      </c>
    </row>
    <row r="9550" spans="1:25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9" t="str">
        <f>VLOOKUP(Таблица1[[#This Row],[Region]],Таблица5[],2,FALSE)</f>
        <v>Chuck Magee</v>
      </c>
      <c r="W9550" s="19" t="str">
        <f>IFERROR(VLOOKUP(Таблица1[[#This Row],[Order ID]],Таблица4[],2,FALSE),"")</f>
        <v/>
      </c>
      <c r="X9550" s="19">
        <f>NOT(IFERROR(VLOOKUP(Таблица1[[#This Row],[Order ID]],Таблица4[],2,FALSE),0))*1</f>
        <v>1</v>
      </c>
      <c r="Y9550" s="19">
        <f>IF(SUMPRODUCT(($F$2:$F9550=F9550)*1)&gt;1,0,1)</f>
        <v>0</v>
      </c>
    </row>
    <row r="9551" spans="1:25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9" t="str">
        <f>VLOOKUP(Таблица1[[#This Row],[Region]],Таблица5[],2,FALSE)</f>
        <v>Chuck Magee</v>
      </c>
      <c r="W9551" s="19" t="str">
        <f>IFERROR(VLOOKUP(Таблица1[[#This Row],[Order ID]],Таблица4[],2,FALSE),"")</f>
        <v/>
      </c>
      <c r="X9551" s="19">
        <f>NOT(IFERROR(VLOOKUP(Таблица1[[#This Row],[Order ID]],Таблица4[],2,FALSE),0))*1</f>
        <v>1</v>
      </c>
      <c r="Y9551" s="19">
        <f>IF(SUMPRODUCT(($F$2:$F9551=F9551)*1)&gt;1,0,1)</f>
        <v>0</v>
      </c>
    </row>
    <row r="9552" spans="1:25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9" t="str">
        <f>VLOOKUP(Таблица1[[#This Row],[Region]],Таблица5[],2,FALSE)</f>
        <v>Anna Andreadi</v>
      </c>
      <c r="W9552" s="19" t="str">
        <f>IFERROR(VLOOKUP(Таблица1[[#This Row],[Order ID]],Таблица4[],2,FALSE),"")</f>
        <v/>
      </c>
      <c r="X9552" s="19">
        <f>NOT(IFERROR(VLOOKUP(Таблица1[[#This Row],[Order ID]],Таблица4[],2,FALSE),0))*1</f>
        <v>1</v>
      </c>
      <c r="Y9552" s="19">
        <f>IF(SUMPRODUCT(($F$2:$F9552=F9552)*1)&gt;1,0,1)</f>
        <v>0</v>
      </c>
    </row>
    <row r="9553" spans="1:25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9" t="str">
        <f>VLOOKUP(Таблица1[[#This Row],[Region]],Таблица5[],2,FALSE)</f>
        <v>Chuck Magee</v>
      </c>
      <c r="W9553" s="19" t="str">
        <f>IFERROR(VLOOKUP(Таблица1[[#This Row],[Order ID]],Таблица4[],2,FALSE),"")</f>
        <v/>
      </c>
      <c r="X9553" s="19">
        <f>NOT(IFERROR(VLOOKUP(Таблица1[[#This Row],[Order ID]],Таблица4[],2,FALSE),0))*1</f>
        <v>1</v>
      </c>
      <c r="Y9553" s="19">
        <f>IF(SUMPRODUCT(($F$2:$F9553=F9553)*1)&gt;1,0,1)</f>
        <v>0</v>
      </c>
    </row>
    <row r="9554" spans="1:25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9" t="str">
        <f>VLOOKUP(Таблица1[[#This Row],[Region]],Таблица5[],2,FALSE)</f>
        <v>Cassandra Brandow</v>
      </c>
      <c r="W9554" s="19" t="str">
        <f>IFERROR(VLOOKUP(Таблица1[[#This Row],[Order ID]],Таблица4[],2,FALSE),"")</f>
        <v/>
      </c>
      <c r="X9554" s="19">
        <f>NOT(IFERROR(VLOOKUP(Таблица1[[#This Row],[Order ID]],Таблица4[],2,FALSE),0))*1</f>
        <v>1</v>
      </c>
      <c r="Y9554" s="19">
        <f>IF(SUMPRODUCT(($F$2:$F9554=F9554)*1)&gt;1,0,1)</f>
        <v>0</v>
      </c>
    </row>
    <row r="9555" spans="1:25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9" t="str">
        <f>VLOOKUP(Таблица1[[#This Row],[Region]],Таблица5[],2,FALSE)</f>
        <v>Anna Andreadi</v>
      </c>
      <c r="W9555" s="19" t="str">
        <f>IFERROR(VLOOKUP(Таблица1[[#This Row],[Order ID]],Таблица4[],2,FALSE),"")</f>
        <v/>
      </c>
      <c r="X9555" s="19">
        <f>NOT(IFERROR(VLOOKUP(Таблица1[[#This Row],[Order ID]],Таблица4[],2,FALSE),0))*1</f>
        <v>1</v>
      </c>
      <c r="Y9555" s="19">
        <f>IF(SUMPRODUCT(($F$2:$F9555=F9555)*1)&gt;1,0,1)</f>
        <v>0</v>
      </c>
    </row>
    <row r="9556" spans="1:25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9" t="str">
        <f>VLOOKUP(Таблица1[[#This Row],[Region]],Таблица5[],2,FALSE)</f>
        <v>Chuck Magee</v>
      </c>
      <c r="W9556" s="19" t="str">
        <f>IFERROR(VLOOKUP(Таблица1[[#This Row],[Order ID]],Таблица4[],2,FALSE),"")</f>
        <v/>
      </c>
      <c r="X9556" s="19">
        <f>NOT(IFERROR(VLOOKUP(Таблица1[[#This Row],[Order ID]],Таблица4[],2,FALSE),0))*1</f>
        <v>1</v>
      </c>
      <c r="Y9556" s="19">
        <f>IF(SUMPRODUCT(($F$2:$F9556=F9556)*1)&gt;1,0,1)</f>
        <v>0</v>
      </c>
    </row>
    <row r="9557" spans="1:25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9" t="str">
        <f>VLOOKUP(Таблица1[[#This Row],[Region]],Таблица5[],2,FALSE)</f>
        <v>Chuck Magee</v>
      </c>
      <c r="W9557" s="19" t="str">
        <f>IFERROR(VLOOKUP(Таблица1[[#This Row],[Order ID]],Таблица4[],2,FALSE),"")</f>
        <v/>
      </c>
      <c r="X9557" s="19">
        <f>NOT(IFERROR(VLOOKUP(Таблица1[[#This Row],[Order ID]],Таблица4[],2,FALSE),0))*1</f>
        <v>1</v>
      </c>
      <c r="Y9557" s="19">
        <f>IF(SUMPRODUCT(($F$2:$F9557=F9557)*1)&gt;1,0,1)</f>
        <v>0</v>
      </c>
    </row>
    <row r="9558" spans="1:25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9" t="str">
        <f>VLOOKUP(Таблица1[[#This Row],[Region]],Таблица5[],2,FALSE)</f>
        <v>Chuck Magee</v>
      </c>
      <c r="W9558" s="19" t="str">
        <f>IFERROR(VLOOKUP(Таблица1[[#This Row],[Order ID]],Таблица4[],2,FALSE),"")</f>
        <v/>
      </c>
      <c r="X9558" s="19">
        <f>NOT(IFERROR(VLOOKUP(Таблица1[[#This Row],[Order ID]],Таблица4[],2,FALSE),0))*1</f>
        <v>1</v>
      </c>
      <c r="Y9558" s="19">
        <f>IF(SUMPRODUCT(($F$2:$F9558=F9558)*1)&gt;1,0,1)</f>
        <v>0</v>
      </c>
    </row>
    <row r="9559" spans="1:25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9" t="str">
        <f>VLOOKUP(Таблица1[[#This Row],[Region]],Таблица5[],2,FALSE)</f>
        <v>Kelly Williams</v>
      </c>
      <c r="W9559" s="19" t="str">
        <f>IFERROR(VLOOKUP(Таблица1[[#This Row],[Order ID]],Таблица4[],2,FALSE),"")</f>
        <v/>
      </c>
      <c r="X9559" s="19">
        <f>NOT(IFERROR(VLOOKUP(Таблица1[[#This Row],[Order ID]],Таблица4[],2,FALSE),0))*1</f>
        <v>1</v>
      </c>
      <c r="Y9559" s="19">
        <f>IF(SUMPRODUCT(($F$2:$F9559=F9559)*1)&gt;1,0,1)</f>
        <v>0</v>
      </c>
    </row>
    <row r="9560" spans="1:25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9" t="str">
        <f>VLOOKUP(Таблица1[[#This Row],[Region]],Таблица5[],2,FALSE)</f>
        <v>Chuck Magee</v>
      </c>
      <c r="W9560" s="19" t="str">
        <f>IFERROR(VLOOKUP(Таблица1[[#This Row],[Order ID]],Таблица4[],2,FALSE),"")</f>
        <v/>
      </c>
      <c r="X9560" s="19">
        <f>NOT(IFERROR(VLOOKUP(Таблица1[[#This Row],[Order ID]],Таблица4[],2,FALSE),0))*1</f>
        <v>1</v>
      </c>
      <c r="Y9560" s="19">
        <f>IF(SUMPRODUCT(($F$2:$F9560=F9560)*1)&gt;1,0,1)</f>
        <v>1</v>
      </c>
    </row>
    <row r="9561" spans="1:25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9" t="str">
        <f>VLOOKUP(Таблица1[[#This Row],[Region]],Таблица5[],2,FALSE)</f>
        <v>Chuck Magee</v>
      </c>
      <c r="W9561" s="19" t="str">
        <f>IFERROR(VLOOKUP(Таблица1[[#This Row],[Order ID]],Таблица4[],2,FALSE),"")</f>
        <v/>
      </c>
      <c r="X9561" s="19">
        <f>NOT(IFERROR(VLOOKUP(Таблица1[[#This Row],[Order ID]],Таблица4[],2,FALSE),0))*1</f>
        <v>1</v>
      </c>
      <c r="Y9561" s="19">
        <f>IF(SUMPRODUCT(($F$2:$F9561=F9561)*1)&gt;1,0,1)</f>
        <v>0</v>
      </c>
    </row>
    <row r="9562" spans="1:25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9" t="str">
        <f>VLOOKUP(Таблица1[[#This Row],[Region]],Таблица5[],2,FALSE)</f>
        <v>Chuck Magee</v>
      </c>
      <c r="W9562" s="19" t="str">
        <f>IFERROR(VLOOKUP(Таблица1[[#This Row],[Order ID]],Таблица4[],2,FALSE),"")</f>
        <v/>
      </c>
      <c r="X9562" s="19">
        <f>NOT(IFERROR(VLOOKUP(Таблица1[[#This Row],[Order ID]],Таблица4[],2,FALSE),0))*1</f>
        <v>1</v>
      </c>
      <c r="Y9562" s="19">
        <f>IF(SUMPRODUCT(($F$2:$F9562=F9562)*1)&gt;1,0,1)</f>
        <v>0</v>
      </c>
    </row>
    <row r="9563" spans="1:25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9" t="str">
        <f>VLOOKUP(Таблица1[[#This Row],[Region]],Таблица5[],2,FALSE)</f>
        <v>Chuck Magee</v>
      </c>
      <c r="W9563" s="19" t="str">
        <f>IFERROR(VLOOKUP(Таблица1[[#This Row],[Order ID]],Таблица4[],2,FALSE),"")</f>
        <v/>
      </c>
      <c r="X9563" s="19">
        <f>NOT(IFERROR(VLOOKUP(Таблица1[[#This Row],[Order ID]],Таблица4[],2,FALSE),0))*1</f>
        <v>1</v>
      </c>
      <c r="Y9563" s="19">
        <f>IF(SUMPRODUCT(($F$2:$F9563=F9563)*1)&gt;1,0,1)</f>
        <v>0</v>
      </c>
    </row>
    <row r="9564" spans="1:25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9" t="str">
        <f>VLOOKUP(Таблица1[[#This Row],[Region]],Таблица5[],2,FALSE)</f>
        <v>Chuck Magee</v>
      </c>
      <c r="W9564" s="19" t="str">
        <f>IFERROR(VLOOKUP(Таблица1[[#This Row],[Order ID]],Таблица4[],2,FALSE),"")</f>
        <v/>
      </c>
      <c r="X9564" s="19">
        <f>NOT(IFERROR(VLOOKUP(Таблица1[[#This Row],[Order ID]],Таблица4[],2,FALSE),0))*1</f>
        <v>1</v>
      </c>
      <c r="Y9564" s="19">
        <f>IF(SUMPRODUCT(($F$2:$F9564=F9564)*1)&gt;1,0,1)</f>
        <v>0</v>
      </c>
    </row>
    <row r="9565" spans="1:25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9" t="str">
        <f>VLOOKUP(Таблица1[[#This Row],[Region]],Таблица5[],2,FALSE)</f>
        <v>Chuck Magee</v>
      </c>
      <c r="W9565" s="19" t="str">
        <f>IFERROR(VLOOKUP(Таблица1[[#This Row],[Order ID]],Таблица4[],2,FALSE),"")</f>
        <v/>
      </c>
      <c r="X9565" s="19">
        <f>NOT(IFERROR(VLOOKUP(Таблица1[[#This Row],[Order ID]],Таблица4[],2,FALSE),0))*1</f>
        <v>1</v>
      </c>
      <c r="Y9565" s="19">
        <f>IF(SUMPRODUCT(($F$2:$F9565=F9565)*1)&gt;1,0,1)</f>
        <v>0</v>
      </c>
    </row>
    <row r="9566" spans="1:25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9" t="str">
        <f>VLOOKUP(Таблица1[[#This Row],[Region]],Таблица5[],2,FALSE)</f>
        <v>Anna Andreadi</v>
      </c>
      <c r="W9566" s="19" t="str">
        <f>IFERROR(VLOOKUP(Таблица1[[#This Row],[Order ID]],Таблица4[],2,FALSE),"")</f>
        <v/>
      </c>
      <c r="X9566" s="19">
        <f>NOT(IFERROR(VLOOKUP(Таблица1[[#This Row],[Order ID]],Таблица4[],2,FALSE),0))*1</f>
        <v>1</v>
      </c>
      <c r="Y9566" s="19">
        <f>IF(SUMPRODUCT(($F$2:$F9566=F9566)*1)&gt;1,0,1)</f>
        <v>0</v>
      </c>
    </row>
    <row r="9567" spans="1:25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9" t="str">
        <f>VLOOKUP(Таблица1[[#This Row],[Region]],Таблица5[],2,FALSE)</f>
        <v>Cassandra Brandow</v>
      </c>
      <c r="W9567" s="19" t="str">
        <f>IFERROR(VLOOKUP(Таблица1[[#This Row],[Order ID]],Таблица4[],2,FALSE),"")</f>
        <v/>
      </c>
      <c r="X9567" s="19">
        <f>NOT(IFERROR(VLOOKUP(Таблица1[[#This Row],[Order ID]],Таблица4[],2,FALSE),0))*1</f>
        <v>1</v>
      </c>
      <c r="Y9567" s="19">
        <f>IF(SUMPRODUCT(($F$2:$F9567=F9567)*1)&gt;1,0,1)</f>
        <v>0</v>
      </c>
    </row>
    <row r="9568" spans="1:25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9" t="str">
        <f>VLOOKUP(Таблица1[[#This Row],[Region]],Таблица5[],2,FALSE)</f>
        <v>Cassandra Brandow</v>
      </c>
      <c r="W9568" s="19" t="str">
        <f>IFERROR(VLOOKUP(Таблица1[[#This Row],[Order ID]],Таблица4[],2,FALSE),"")</f>
        <v/>
      </c>
      <c r="X9568" s="19">
        <f>NOT(IFERROR(VLOOKUP(Таблица1[[#This Row],[Order ID]],Таблица4[],2,FALSE),0))*1</f>
        <v>1</v>
      </c>
      <c r="Y9568" s="19">
        <f>IF(SUMPRODUCT(($F$2:$F9568=F9568)*1)&gt;1,0,1)</f>
        <v>0</v>
      </c>
    </row>
    <row r="9569" spans="1:25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9" t="str">
        <f>VLOOKUP(Таблица1[[#This Row],[Region]],Таблица5[],2,FALSE)</f>
        <v>Cassandra Brandow</v>
      </c>
      <c r="W9569" s="19" t="str">
        <f>IFERROR(VLOOKUP(Таблица1[[#This Row],[Order ID]],Таблица4[],2,FALSE),"")</f>
        <v/>
      </c>
      <c r="X9569" s="19">
        <f>NOT(IFERROR(VLOOKUP(Таблица1[[#This Row],[Order ID]],Таблица4[],2,FALSE),0))*1</f>
        <v>1</v>
      </c>
      <c r="Y9569" s="19">
        <f>IF(SUMPRODUCT(($F$2:$F9569=F9569)*1)&gt;1,0,1)</f>
        <v>0</v>
      </c>
    </row>
    <row r="9570" spans="1:25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9" t="str">
        <f>VLOOKUP(Таблица1[[#This Row],[Region]],Таблица5[],2,FALSE)</f>
        <v>Kelly Williams</v>
      </c>
      <c r="W9570" s="19" t="str">
        <f>IFERROR(VLOOKUP(Таблица1[[#This Row],[Order ID]],Таблица4[],2,FALSE),"")</f>
        <v/>
      </c>
      <c r="X9570" s="19">
        <f>NOT(IFERROR(VLOOKUP(Таблица1[[#This Row],[Order ID]],Таблица4[],2,FALSE),0))*1</f>
        <v>1</v>
      </c>
      <c r="Y9570" s="19">
        <f>IF(SUMPRODUCT(($F$2:$F9570=F9570)*1)&gt;1,0,1)</f>
        <v>0</v>
      </c>
    </row>
    <row r="9571" spans="1:25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9" t="str">
        <f>VLOOKUP(Таблица1[[#This Row],[Region]],Таблица5[],2,FALSE)</f>
        <v>Chuck Magee</v>
      </c>
      <c r="W9571" s="19" t="str">
        <f>IFERROR(VLOOKUP(Таблица1[[#This Row],[Order ID]],Таблица4[],2,FALSE),"")</f>
        <v/>
      </c>
      <c r="X9571" s="19">
        <f>NOT(IFERROR(VLOOKUP(Таблица1[[#This Row],[Order ID]],Таблица4[],2,FALSE),0))*1</f>
        <v>1</v>
      </c>
      <c r="Y9571" s="19">
        <f>IF(SUMPRODUCT(($F$2:$F9571=F9571)*1)&gt;1,0,1)</f>
        <v>0</v>
      </c>
    </row>
    <row r="9572" spans="1:25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9" t="str">
        <f>VLOOKUP(Таблица1[[#This Row],[Region]],Таблица5[],2,FALSE)</f>
        <v>Chuck Magee</v>
      </c>
      <c r="W9572" s="19" t="str">
        <f>IFERROR(VLOOKUP(Таблица1[[#This Row],[Order ID]],Таблица4[],2,FALSE),"")</f>
        <v/>
      </c>
      <c r="X9572" s="19">
        <f>NOT(IFERROR(VLOOKUP(Таблица1[[#This Row],[Order ID]],Таблица4[],2,FALSE),0))*1</f>
        <v>1</v>
      </c>
      <c r="Y9572" s="19">
        <f>IF(SUMPRODUCT(($F$2:$F9572=F9572)*1)&gt;1,0,1)</f>
        <v>0</v>
      </c>
    </row>
    <row r="9573" spans="1:25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9" t="str">
        <f>VLOOKUP(Таблица1[[#This Row],[Region]],Таблица5[],2,FALSE)</f>
        <v>Chuck Magee</v>
      </c>
      <c r="W9573" s="19" t="str">
        <f>IFERROR(VLOOKUP(Таблица1[[#This Row],[Order ID]],Таблица4[],2,FALSE),"")</f>
        <v/>
      </c>
      <c r="X9573" s="19">
        <f>NOT(IFERROR(VLOOKUP(Таблица1[[#This Row],[Order ID]],Таблица4[],2,FALSE),0))*1</f>
        <v>1</v>
      </c>
      <c r="Y9573" s="19">
        <f>IF(SUMPRODUCT(($F$2:$F9573=F9573)*1)&gt;1,0,1)</f>
        <v>0</v>
      </c>
    </row>
    <row r="9574" spans="1:25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9" t="str">
        <f>VLOOKUP(Таблица1[[#This Row],[Region]],Таблица5[],2,FALSE)</f>
        <v>Chuck Magee</v>
      </c>
      <c r="W9574" s="19" t="str">
        <f>IFERROR(VLOOKUP(Таблица1[[#This Row],[Order ID]],Таблица4[],2,FALSE),"")</f>
        <v/>
      </c>
      <c r="X9574" s="19">
        <f>NOT(IFERROR(VLOOKUP(Таблица1[[#This Row],[Order ID]],Таблица4[],2,FALSE),0))*1</f>
        <v>1</v>
      </c>
      <c r="Y9574" s="19">
        <f>IF(SUMPRODUCT(($F$2:$F9574=F9574)*1)&gt;1,0,1)</f>
        <v>0</v>
      </c>
    </row>
    <row r="9575" spans="1:25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9" t="str">
        <f>VLOOKUP(Таблица1[[#This Row],[Region]],Таблица5[],2,FALSE)</f>
        <v>Chuck Magee</v>
      </c>
      <c r="W9575" s="19" t="str">
        <f>IFERROR(VLOOKUP(Таблица1[[#This Row],[Order ID]],Таблица4[],2,FALSE),"")</f>
        <v/>
      </c>
      <c r="X9575" s="19">
        <f>NOT(IFERROR(VLOOKUP(Таблица1[[#This Row],[Order ID]],Таблица4[],2,FALSE),0))*1</f>
        <v>1</v>
      </c>
      <c r="Y9575" s="19">
        <f>IF(SUMPRODUCT(($F$2:$F9575=F9575)*1)&gt;1,0,1)</f>
        <v>0</v>
      </c>
    </row>
    <row r="9576" spans="1:25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9" t="str">
        <f>VLOOKUP(Таблица1[[#This Row],[Region]],Таблица5[],2,FALSE)</f>
        <v>Anna Andreadi</v>
      </c>
      <c r="W9576" s="19" t="str">
        <f>IFERROR(VLOOKUP(Таблица1[[#This Row],[Order ID]],Таблица4[],2,FALSE),"")</f>
        <v/>
      </c>
      <c r="X9576" s="19">
        <f>NOT(IFERROR(VLOOKUP(Таблица1[[#This Row],[Order ID]],Таблица4[],2,FALSE),0))*1</f>
        <v>1</v>
      </c>
      <c r="Y9576" s="19">
        <f>IF(SUMPRODUCT(($F$2:$F9576=F9576)*1)&gt;1,0,1)</f>
        <v>0</v>
      </c>
    </row>
    <row r="9577" spans="1:25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9" t="str">
        <f>VLOOKUP(Таблица1[[#This Row],[Region]],Таблица5[],2,FALSE)</f>
        <v>Kelly Williams</v>
      </c>
      <c r="W9577" s="19" t="str">
        <f>IFERROR(VLOOKUP(Таблица1[[#This Row],[Order ID]],Таблица4[],2,FALSE),"")</f>
        <v/>
      </c>
      <c r="X9577" s="19">
        <f>NOT(IFERROR(VLOOKUP(Таблица1[[#This Row],[Order ID]],Таблица4[],2,FALSE),0))*1</f>
        <v>1</v>
      </c>
      <c r="Y9577" s="19">
        <f>IF(SUMPRODUCT(($F$2:$F9577=F9577)*1)&gt;1,0,1)</f>
        <v>0</v>
      </c>
    </row>
    <row r="9578" spans="1:25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9" t="str">
        <f>VLOOKUP(Таблица1[[#This Row],[Region]],Таблица5[],2,FALSE)</f>
        <v>Kelly Williams</v>
      </c>
      <c r="W9578" s="19" t="str">
        <f>IFERROR(VLOOKUP(Таблица1[[#This Row],[Order ID]],Таблица4[],2,FALSE),"")</f>
        <v/>
      </c>
      <c r="X9578" s="19">
        <f>NOT(IFERROR(VLOOKUP(Таблица1[[#This Row],[Order ID]],Таблица4[],2,FALSE),0))*1</f>
        <v>1</v>
      </c>
      <c r="Y9578" s="19">
        <f>IF(SUMPRODUCT(($F$2:$F9578=F9578)*1)&gt;1,0,1)</f>
        <v>0</v>
      </c>
    </row>
    <row r="9579" spans="1:25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9" t="str">
        <f>VLOOKUP(Таблица1[[#This Row],[Region]],Таблица5[],2,FALSE)</f>
        <v>Kelly Williams</v>
      </c>
      <c r="W9579" s="19" t="str">
        <f>IFERROR(VLOOKUP(Таблица1[[#This Row],[Order ID]],Таблица4[],2,FALSE),"")</f>
        <v/>
      </c>
      <c r="X9579" s="19">
        <f>NOT(IFERROR(VLOOKUP(Таблица1[[#This Row],[Order ID]],Таблица4[],2,FALSE),0))*1</f>
        <v>1</v>
      </c>
      <c r="Y9579" s="19">
        <f>IF(SUMPRODUCT(($F$2:$F9579=F9579)*1)&gt;1,0,1)</f>
        <v>0</v>
      </c>
    </row>
    <row r="9580" spans="1:25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9" t="str">
        <f>VLOOKUP(Таблица1[[#This Row],[Region]],Таблица5[],2,FALSE)</f>
        <v>Chuck Magee</v>
      </c>
      <c r="W9580" s="19" t="str">
        <f>IFERROR(VLOOKUP(Таблица1[[#This Row],[Order ID]],Таблица4[],2,FALSE),"")</f>
        <v/>
      </c>
      <c r="X9580" s="19">
        <f>NOT(IFERROR(VLOOKUP(Таблица1[[#This Row],[Order ID]],Таблица4[],2,FALSE),0))*1</f>
        <v>1</v>
      </c>
      <c r="Y9580" s="19">
        <f>IF(SUMPRODUCT(($F$2:$F9580=F9580)*1)&gt;1,0,1)</f>
        <v>0</v>
      </c>
    </row>
    <row r="9581" spans="1:25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9" t="str">
        <f>VLOOKUP(Таблица1[[#This Row],[Region]],Таблица5[],2,FALSE)</f>
        <v>Chuck Magee</v>
      </c>
      <c r="W9581" s="19" t="str">
        <f>IFERROR(VLOOKUP(Таблица1[[#This Row],[Order ID]],Таблица4[],2,FALSE),"")</f>
        <v/>
      </c>
      <c r="X9581" s="19">
        <f>NOT(IFERROR(VLOOKUP(Таблица1[[#This Row],[Order ID]],Таблица4[],2,FALSE),0))*1</f>
        <v>1</v>
      </c>
      <c r="Y9581" s="19">
        <f>IF(SUMPRODUCT(($F$2:$F9581=F9581)*1)&gt;1,0,1)</f>
        <v>0</v>
      </c>
    </row>
    <row r="9582" spans="1:25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9" t="str">
        <f>VLOOKUP(Таблица1[[#This Row],[Region]],Таблица5[],2,FALSE)</f>
        <v>Chuck Magee</v>
      </c>
      <c r="W9582" s="19" t="str">
        <f>IFERROR(VLOOKUP(Таблица1[[#This Row],[Order ID]],Таблица4[],2,FALSE),"")</f>
        <v/>
      </c>
      <c r="X9582" s="19">
        <f>NOT(IFERROR(VLOOKUP(Таблица1[[#This Row],[Order ID]],Таблица4[],2,FALSE),0))*1</f>
        <v>1</v>
      </c>
      <c r="Y9582" s="19">
        <f>IF(SUMPRODUCT(($F$2:$F9582=F9582)*1)&gt;1,0,1)</f>
        <v>0</v>
      </c>
    </row>
    <row r="9583" spans="1:25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9" t="str">
        <f>VLOOKUP(Таблица1[[#This Row],[Region]],Таблица5[],2,FALSE)</f>
        <v>Chuck Magee</v>
      </c>
      <c r="W9583" s="19" t="str">
        <f>IFERROR(VLOOKUP(Таблица1[[#This Row],[Order ID]],Таблица4[],2,FALSE),"")</f>
        <v/>
      </c>
      <c r="X9583" s="19">
        <f>NOT(IFERROR(VLOOKUP(Таблица1[[#This Row],[Order ID]],Таблица4[],2,FALSE),0))*1</f>
        <v>1</v>
      </c>
      <c r="Y9583" s="19">
        <f>IF(SUMPRODUCT(($F$2:$F9583=F9583)*1)&gt;1,0,1)</f>
        <v>0</v>
      </c>
    </row>
    <row r="9584" spans="1:25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9" t="str">
        <f>VLOOKUP(Таблица1[[#This Row],[Region]],Таблица5[],2,FALSE)</f>
        <v>Chuck Magee</v>
      </c>
      <c r="W9584" s="19" t="str">
        <f>IFERROR(VLOOKUP(Таблица1[[#This Row],[Order ID]],Таблица4[],2,FALSE),"")</f>
        <v/>
      </c>
      <c r="X9584" s="19">
        <f>NOT(IFERROR(VLOOKUP(Таблица1[[#This Row],[Order ID]],Таблица4[],2,FALSE),0))*1</f>
        <v>1</v>
      </c>
      <c r="Y9584" s="19">
        <f>IF(SUMPRODUCT(($F$2:$F9584=F9584)*1)&gt;1,0,1)</f>
        <v>0</v>
      </c>
    </row>
    <row r="9585" spans="1:25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9" t="str">
        <f>VLOOKUP(Таблица1[[#This Row],[Region]],Таблица5[],2,FALSE)</f>
        <v>Chuck Magee</v>
      </c>
      <c r="W9585" s="19" t="str">
        <f>IFERROR(VLOOKUP(Таблица1[[#This Row],[Order ID]],Таблица4[],2,FALSE),"")</f>
        <v/>
      </c>
      <c r="X9585" s="19">
        <f>NOT(IFERROR(VLOOKUP(Таблица1[[#This Row],[Order ID]],Таблица4[],2,FALSE),0))*1</f>
        <v>1</v>
      </c>
      <c r="Y9585" s="19">
        <f>IF(SUMPRODUCT(($F$2:$F9585=F9585)*1)&gt;1,0,1)</f>
        <v>0</v>
      </c>
    </row>
    <row r="9586" spans="1:25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9" t="str">
        <f>VLOOKUP(Таблица1[[#This Row],[Region]],Таблица5[],2,FALSE)</f>
        <v>Kelly Williams</v>
      </c>
      <c r="W9586" s="19" t="str">
        <f>IFERROR(VLOOKUP(Таблица1[[#This Row],[Order ID]],Таблица4[],2,FALSE),"")</f>
        <v/>
      </c>
      <c r="X9586" s="19">
        <f>NOT(IFERROR(VLOOKUP(Таблица1[[#This Row],[Order ID]],Таблица4[],2,FALSE),0))*1</f>
        <v>1</v>
      </c>
      <c r="Y9586" s="19">
        <f>IF(SUMPRODUCT(($F$2:$F9586=F9586)*1)&gt;1,0,1)</f>
        <v>0</v>
      </c>
    </row>
    <row r="9587" spans="1:25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9" t="str">
        <f>VLOOKUP(Таблица1[[#This Row],[Region]],Таблица5[],2,FALSE)</f>
        <v>Cassandra Brandow</v>
      </c>
      <c r="W9587" s="19" t="str">
        <f>IFERROR(VLOOKUP(Таблица1[[#This Row],[Order ID]],Таблица4[],2,FALSE),"")</f>
        <v/>
      </c>
      <c r="X9587" s="19">
        <f>NOT(IFERROR(VLOOKUP(Таблица1[[#This Row],[Order ID]],Таблица4[],2,FALSE),0))*1</f>
        <v>1</v>
      </c>
      <c r="Y9587" s="19">
        <f>IF(SUMPRODUCT(($F$2:$F9587=F9587)*1)&gt;1,0,1)</f>
        <v>0</v>
      </c>
    </row>
    <row r="9588" spans="1:25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9" t="str">
        <f>VLOOKUP(Таблица1[[#This Row],[Region]],Таблица5[],2,FALSE)</f>
        <v>Anna Andreadi</v>
      </c>
      <c r="W9588" s="19" t="str">
        <f>IFERROR(VLOOKUP(Таблица1[[#This Row],[Order ID]],Таблица4[],2,FALSE),"")</f>
        <v/>
      </c>
      <c r="X9588" s="19">
        <f>NOT(IFERROR(VLOOKUP(Таблица1[[#This Row],[Order ID]],Таблица4[],2,FALSE),0))*1</f>
        <v>1</v>
      </c>
      <c r="Y9588" s="19">
        <f>IF(SUMPRODUCT(($F$2:$F9588=F9588)*1)&gt;1,0,1)</f>
        <v>0</v>
      </c>
    </row>
    <row r="9589" spans="1:25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9" t="str">
        <f>VLOOKUP(Таблица1[[#This Row],[Region]],Таблица5[],2,FALSE)</f>
        <v>Kelly Williams</v>
      </c>
      <c r="W9589" s="19" t="str">
        <f>IFERROR(VLOOKUP(Таблица1[[#This Row],[Order ID]],Таблица4[],2,FALSE),"")</f>
        <v/>
      </c>
      <c r="X9589" s="19">
        <f>NOT(IFERROR(VLOOKUP(Таблица1[[#This Row],[Order ID]],Таблица4[],2,FALSE),0))*1</f>
        <v>1</v>
      </c>
      <c r="Y9589" s="19">
        <f>IF(SUMPRODUCT(($F$2:$F9589=F9589)*1)&gt;1,0,1)</f>
        <v>0</v>
      </c>
    </row>
    <row r="9590" spans="1:25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9" t="str">
        <f>VLOOKUP(Таблица1[[#This Row],[Region]],Таблица5[],2,FALSE)</f>
        <v>Kelly Williams</v>
      </c>
      <c r="W9590" s="19" t="str">
        <f>IFERROR(VLOOKUP(Таблица1[[#This Row],[Order ID]],Таблица4[],2,FALSE),"")</f>
        <v/>
      </c>
      <c r="X9590" s="19">
        <f>NOT(IFERROR(VLOOKUP(Таблица1[[#This Row],[Order ID]],Таблица4[],2,FALSE),0))*1</f>
        <v>1</v>
      </c>
      <c r="Y9590" s="19">
        <f>IF(SUMPRODUCT(($F$2:$F9590=F9590)*1)&gt;1,0,1)</f>
        <v>0</v>
      </c>
    </row>
    <row r="9591" spans="1:25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9" t="str">
        <f>VLOOKUP(Таблица1[[#This Row],[Region]],Таблица5[],2,FALSE)</f>
        <v>Kelly Williams</v>
      </c>
      <c r="W9591" s="19" t="str">
        <f>IFERROR(VLOOKUP(Таблица1[[#This Row],[Order ID]],Таблица4[],2,FALSE),"")</f>
        <v/>
      </c>
      <c r="X9591" s="19">
        <f>NOT(IFERROR(VLOOKUP(Таблица1[[#This Row],[Order ID]],Таблица4[],2,FALSE),0))*1</f>
        <v>1</v>
      </c>
      <c r="Y9591" s="19">
        <f>IF(SUMPRODUCT(($F$2:$F9591=F9591)*1)&gt;1,0,1)</f>
        <v>0</v>
      </c>
    </row>
    <row r="9592" spans="1:25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9" t="str">
        <f>VLOOKUP(Таблица1[[#This Row],[Region]],Таблица5[],2,FALSE)</f>
        <v>Kelly Williams</v>
      </c>
      <c r="W9592" s="19" t="str">
        <f>IFERROR(VLOOKUP(Таблица1[[#This Row],[Order ID]],Таблица4[],2,FALSE),"")</f>
        <v/>
      </c>
      <c r="X9592" s="19">
        <f>NOT(IFERROR(VLOOKUP(Таблица1[[#This Row],[Order ID]],Таблица4[],2,FALSE),0))*1</f>
        <v>1</v>
      </c>
      <c r="Y9592" s="19">
        <f>IF(SUMPRODUCT(($F$2:$F9592=F9592)*1)&gt;1,0,1)</f>
        <v>0</v>
      </c>
    </row>
    <row r="9593" spans="1:25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9" t="str">
        <f>VLOOKUP(Таблица1[[#This Row],[Region]],Таблица5[],2,FALSE)</f>
        <v>Kelly Williams</v>
      </c>
      <c r="W9593" s="19" t="str">
        <f>IFERROR(VLOOKUP(Таблица1[[#This Row],[Order ID]],Таблица4[],2,FALSE),"")</f>
        <v/>
      </c>
      <c r="X9593" s="19">
        <f>NOT(IFERROR(VLOOKUP(Таблица1[[#This Row],[Order ID]],Таблица4[],2,FALSE),0))*1</f>
        <v>1</v>
      </c>
      <c r="Y9593" s="19">
        <f>IF(SUMPRODUCT(($F$2:$F9593=F9593)*1)&gt;1,0,1)</f>
        <v>0</v>
      </c>
    </row>
    <row r="9594" spans="1:25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9" t="str">
        <f>VLOOKUP(Таблица1[[#This Row],[Region]],Таблица5[],2,FALSE)</f>
        <v>Kelly Williams</v>
      </c>
      <c r="W9594" s="19" t="str">
        <f>IFERROR(VLOOKUP(Таблица1[[#This Row],[Order ID]],Таблица4[],2,FALSE),"")</f>
        <v/>
      </c>
      <c r="X9594" s="19">
        <f>NOT(IFERROR(VLOOKUP(Таблица1[[#This Row],[Order ID]],Таблица4[],2,FALSE),0))*1</f>
        <v>1</v>
      </c>
      <c r="Y9594" s="19">
        <f>IF(SUMPRODUCT(($F$2:$F9594=F9594)*1)&gt;1,0,1)</f>
        <v>0</v>
      </c>
    </row>
    <row r="9595" spans="1:25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9" t="str">
        <f>VLOOKUP(Таблица1[[#This Row],[Region]],Таблица5[],2,FALSE)</f>
        <v>Chuck Magee</v>
      </c>
      <c r="W9595" s="19">
        <f>IFERROR(VLOOKUP(Таблица1[[#This Row],[Order ID]],Таблица4[],2,FALSE),"")</f>
        <v>1</v>
      </c>
      <c r="X9595" s="19">
        <f>NOT(IFERROR(VLOOKUP(Таблица1[[#This Row],[Order ID]],Таблица4[],2,FALSE),0))*1</f>
        <v>0</v>
      </c>
      <c r="Y9595" s="19">
        <f>IF(SUMPRODUCT(($F$2:$F9595=F9595)*1)&gt;1,0,1)</f>
        <v>0</v>
      </c>
    </row>
    <row r="9596" spans="1:25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9" t="str">
        <f>VLOOKUP(Таблица1[[#This Row],[Region]],Таблица5[],2,FALSE)</f>
        <v>Chuck Magee</v>
      </c>
      <c r="W9596" s="19">
        <f>IFERROR(VLOOKUP(Таблица1[[#This Row],[Order ID]],Таблица4[],2,FALSE),"")</f>
        <v>1</v>
      </c>
      <c r="X9596" s="19">
        <f>NOT(IFERROR(VLOOKUP(Таблица1[[#This Row],[Order ID]],Таблица4[],2,FALSE),0))*1</f>
        <v>0</v>
      </c>
      <c r="Y9596" s="19">
        <f>IF(SUMPRODUCT(($F$2:$F9596=F9596)*1)&gt;1,0,1)</f>
        <v>0</v>
      </c>
    </row>
    <row r="9597" spans="1:25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9" t="str">
        <f>VLOOKUP(Таблица1[[#This Row],[Region]],Таблица5[],2,FALSE)</f>
        <v>Anna Andreadi</v>
      </c>
      <c r="W9597" s="19" t="str">
        <f>IFERROR(VLOOKUP(Таблица1[[#This Row],[Order ID]],Таблица4[],2,FALSE),"")</f>
        <v/>
      </c>
      <c r="X9597" s="19">
        <f>NOT(IFERROR(VLOOKUP(Таблица1[[#This Row],[Order ID]],Таблица4[],2,FALSE),0))*1</f>
        <v>1</v>
      </c>
      <c r="Y9597" s="19">
        <f>IF(SUMPRODUCT(($F$2:$F9597=F9597)*1)&gt;1,0,1)</f>
        <v>0</v>
      </c>
    </row>
    <row r="9598" spans="1:25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9" t="str">
        <f>VLOOKUP(Таблица1[[#This Row],[Region]],Таблица5[],2,FALSE)</f>
        <v>Anna Andreadi</v>
      </c>
      <c r="W9598" s="19" t="str">
        <f>IFERROR(VLOOKUP(Таблица1[[#This Row],[Order ID]],Таблица4[],2,FALSE),"")</f>
        <v/>
      </c>
      <c r="X9598" s="19">
        <f>NOT(IFERROR(VLOOKUP(Таблица1[[#This Row],[Order ID]],Таблица4[],2,FALSE),0))*1</f>
        <v>1</v>
      </c>
      <c r="Y9598" s="19">
        <f>IF(SUMPRODUCT(($F$2:$F9598=F9598)*1)&gt;1,0,1)</f>
        <v>0</v>
      </c>
    </row>
    <row r="9599" spans="1:25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9" t="str">
        <f>VLOOKUP(Таблица1[[#This Row],[Region]],Таблица5[],2,FALSE)</f>
        <v>Anna Andreadi</v>
      </c>
      <c r="W9599" s="19" t="str">
        <f>IFERROR(VLOOKUP(Таблица1[[#This Row],[Order ID]],Таблица4[],2,FALSE),"")</f>
        <v/>
      </c>
      <c r="X9599" s="19">
        <f>NOT(IFERROR(VLOOKUP(Таблица1[[#This Row],[Order ID]],Таблица4[],2,FALSE),0))*1</f>
        <v>1</v>
      </c>
      <c r="Y9599" s="19">
        <f>IF(SUMPRODUCT(($F$2:$F9599=F9599)*1)&gt;1,0,1)</f>
        <v>0</v>
      </c>
    </row>
    <row r="9600" spans="1:25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9" t="str">
        <f>VLOOKUP(Таблица1[[#This Row],[Region]],Таблица5[],2,FALSE)</f>
        <v>Anna Andreadi</v>
      </c>
      <c r="W9600" s="19" t="str">
        <f>IFERROR(VLOOKUP(Таблица1[[#This Row],[Order ID]],Таблица4[],2,FALSE),"")</f>
        <v/>
      </c>
      <c r="X9600" s="19">
        <f>NOT(IFERROR(VLOOKUP(Таблица1[[#This Row],[Order ID]],Таблица4[],2,FALSE),0))*1</f>
        <v>1</v>
      </c>
      <c r="Y9600" s="19">
        <f>IF(SUMPRODUCT(($F$2:$F9600=F9600)*1)&gt;1,0,1)</f>
        <v>0</v>
      </c>
    </row>
    <row r="9601" spans="1:25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9" t="str">
        <f>VLOOKUP(Таблица1[[#This Row],[Region]],Таблица5[],2,FALSE)</f>
        <v>Anna Andreadi</v>
      </c>
      <c r="W9601" s="19" t="str">
        <f>IFERROR(VLOOKUP(Таблица1[[#This Row],[Order ID]],Таблица4[],2,FALSE),"")</f>
        <v/>
      </c>
      <c r="X9601" s="19">
        <f>NOT(IFERROR(VLOOKUP(Таблица1[[#This Row],[Order ID]],Таблица4[],2,FALSE),0))*1</f>
        <v>1</v>
      </c>
      <c r="Y9601" s="19">
        <f>IF(SUMPRODUCT(($F$2:$F9601=F9601)*1)&gt;1,0,1)</f>
        <v>0</v>
      </c>
    </row>
    <row r="9602" spans="1:25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9" t="str">
        <f>VLOOKUP(Таблица1[[#This Row],[Region]],Таблица5[],2,FALSE)</f>
        <v>Kelly Williams</v>
      </c>
      <c r="W9602" s="19" t="str">
        <f>IFERROR(VLOOKUP(Таблица1[[#This Row],[Order ID]],Таблица4[],2,FALSE),"")</f>
        <v/>
      </c>
      <c r="X9602" s="19">
        <f>NOT(IFERROR(VLOOKUP(Таблица1[[#This Row],[Order ID]],Таблица4[],2,FALSE),0))*1</f>
        <v>1</v>
      </c>
      <c r="Y9602" s="19">
        <f>IF(SUMPRODUCT(($F$2:$F9602=F9602)*1)&gt;1,0,1)</f>
        <v>0</v>
      </c>
    </row>
    <row r="9603" spans="1:25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9" t="str">
        <f>VLOOKUP(Таблица1[[#This Row],[Region]],Таблица5[],2,FALSE)</f>
        <v>Cassandra Brandow</v>
      </c>
      <c r="W9603" s="19" t="str">
        <f>IFERROR(VLOOKUP(Таблица1[[#This Row],[Order ID]],Таблица4[],2,FALSE),"")</f>
        <v/>
      </c>
      <c r="X9603" s="19">
        <f>NOT(IFERROR(VLOOKUP(Таблица1[[#This Row],[Order ID]],Таблица4[],2,FALSE),0))*1</f>
        <v>1</v>
      </c>
      <c r="Y9603" s="19">
        <f>IF(SUMPRODUCT(($F$2:$F9603=F9603)*1)&gt;1,0,1)</f>
        <v>0</v>
      </c>
    </row>
    <row r="9604" spans="1:25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9" t="str">
        <f>VLOOKUP(Таблица1[[#This Row],[Region]],Таблица5[],2,FALSE)</f>
        <v>Cassandra Brandow</v>
      </c>
      <c r="W9604" s="19" t="str">
        <f>IFERROR(VLOOKUP(Таблица1[[#This Row],[Order ID]],Таблица4[],2,FALSE),"")</f>
        <v/>
      </c>
      <c r="X9604" s="19">
        <f>NOT(IFERROR(VLOOKUP(Таблица1[[#This Row],[Order ID]],Таблица4[],2,FALSE),0))*1</f>
        <v>1</v>
      </c>
      <c r="Y9604" s="19">
        <f>IF(SUMPRODUCT(($F$2:$F9604=F9604)*1)&gt;1,0,1)</f>
        <v>0</v>
      </c>
    </row>
    <row r="9605" spans="1:25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9" t="str">
        <f>VLOOKUP(Таблица1[[#This Row],[Region]],Таблица5[],2,FALSE)</f>
        <v>Chuck Magee</v>
      </c>
      <c r="W9605" s="19" t="str">
        <f>IFERROR(VLOOKUP(Таблица1[[#This Row],[Order ID]],Таблица4[],2,FALSE),"")</f>
        <v/>
      </c>
      <c r="X9605" s="19">
        <f>NOT(IFERROR(VLOOKUP(Таблица1[[#This Row],[Order ID]],Таблица4[],2,FALSE),0))*1</f>
        <v>1</v>
      </c>
      <c r="Y9605" s="19">
        <f>IF(SUMPRODUCT(($F$2:$F9605=F9605)*1)&gt;1,0,1)</f>
        <v>0</v>
      </c>
    </row>
    <row r="9606" spans="1:25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9" t="str">
        <f>VLOOKUP(Таблица1[[#This Row],[Region]],Таблица5[],2,FALSE)</f>
        <v>Cassandra Brandow</v>
      </c>
      <c r="W9606" s="19" t="str">
        <f>IFERROR(VLOOKUP(Таблица1[[#This Row],[Order ID]],Таблица4[],2,FALSE),"")</f>
        <v/>
      </c>
      <c r="X9606" s="19">
        <f>NOT(IFERROR(VLOOKUP(Таблица1[[#This Row],[Order ID]],Таблица4[],2,FALSE),0))*1</f>
        <v>1</v>
      </c>
      <c r="Y9606" s="19">
        <f>IF(SUMPRODUCT(($F$2:$F9606=F9606)*1)&gt;1,0,1)</f>
        <v>0</v>
      </c>
    </row>
    <row r="9607" spans="1:25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9" t="str">
        <f>VLOOKUP(Таблица1[[#This Row],[Region]],Таблица5[],2,FALSE)</f>
        <v>Chuck Magee</v>
      </c>
      <c r="W9607" s="19" t="str">
        <f>IFERROR(VLOOKUP(Таблица1[[#This Row],[Order ID]],Таблица4[],2,FALSE),"")</f>
        <v/>
      </c>
      <c r="X9607" s="19">
        <f>NOT(IFERROR(VLOOKUP(Таблица1[[#This Row],[Order ID]],Таблица4[],2,FALSE),0))*1</f>
        <v>1</v>
      </c>
      <c r="Y9607" s="19">
        <f>IF(SUMPRODUCT(($F$2:$F9607=F9607)*1)&gt;1,0,1)</f>
        <v>0</v>
      </c>
    </row>
    <row r="9608" spans="1:25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9" t="str">
        <f>VLOOKUP(Таблица1[[#This Row],[Region]],Таблица5[],2,FALSE)</f>
        <v>Chuck Magee</v>
      </c>
      <c r="W9608" s="19" t="str">
        <f>IFERROR(VLOOKUP(Таблица1[[#This Row],[Order ID]],Таблица4[],2,FALSE),"")</f>
        <v/>
      </c>
      <c r="X9608" s="19">
        <f>NOT(IFERROR(VLOOKUP(Таблица1[[#This Row],[Order ID]],Таблица4[],2,FALSE),0))*1</f>
        <v>1</v>
      </c>
      <c r="Y9608" s="19">
        <f>IF(SUMPRODUCT(($F$2:$F9608=F9608)*1)&gt;1,0,1)</f>
        <v>0</v>
      </c>
    </row>
    <row r="9609" spans="1:25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9" t="str">
        <f>VLOOKUP(Таблица1[[#This Row],[Region]],Таблица5[],2,FALSE)</f>
        <v>Chuck Magee</v>
      </c>
      <c r="W9609" s="19" t="str">
        <f>IFERROR(VLOOKUP(Таблица1[[#This Row],[Order ID]],Таблица4[],2,FALSE),"")</f>
        <v/>
      </c>
      <c r="X9609" s="19">
        <f>NOT(IFERROR(VLOOKUP(Таблица1[[#This Row],[Order ID]],Таблица4[],2,FALSE),0))*1</f>
        <v>1</v>
      </c>
      <c r="Y9609" s="19">
        <f>IF(SUMPRODUCT(($F$2:$F9609=F9609)*1)&gt;1,0,1)</f>
        <v>0</v>
      </c>
    </row>
    <row r="9610" spans="1:25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9" t="str">
        <f>VLOOKUP(Таблица1[[#This Row],[Region]],Таблица5[],2,FALSE)</f>
        <v>Chuck Magee</v>
      </c>
      <c r="W9610" s="19" t="str">
        <f>IFERROR(VLOOKUP(Таблица1[[#This Row],[Order ID]],Таблица4[],2,FALSE),"")</f>
        <v/>
      </c>
      <c r="X9610" s="19">
        <f>NOT(IFERROR(VLOOKUP(Таблица1[[#This Row],[Order ID]],Таблица4[],2,FALSE),0))*1</f>
        <v>1</v>
      </c>
      <c r="Y9610" s="19">
        <f>IF(SUMPRODUCT(($F$2:$F9610=F9610)*1)&gt;1,0,1)</f>
        <v>0</v>
      </c>
    </row>
    <row r="9611" spans="1:25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9" t="str">
        <f>VLOOKUP(Таблица1[[#This Row],[Region]],Таблица5[],2,FALSE)</f>
        <v>Anna Andreadi</v>
      </c>
      <c r="W9611" s="19">
        <f>IFERROR(VLOOKUP(Таблица1[[#This Row],[Order ID]],Таблица4[],2,FALSE),"")</f>
        <v>1</v>
      </c>
      <c r="X9611" s="19">
        <f>NOT(IFERROR(VLOOKUP(Таблица1[[#This Row],[Order ID]],Таблица4[],2,FALSE),0))*1</f>
        <v>0</v>
      </c>
      <c r="Y9611" s="19">
        <f>IF(SUMPRODUCT(($F$2:$F9611=F9611)*1)&gt;1,0,1)</f>
        <v>0</v>
      </c>
    </row>
    <row r="9612" spans="1:25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9" t="str">
        <f>VLOOKUP(Таблица1[[#This Row],[Region]],Таблица5[],2,FALSE)</f>
        <v>Anna Andreadi</v>
      </c>
      <c r="W9612" s="19">
        <f>IFERROR(VLOOKUP(Таблица1[[#This Row],[Order ID]],Таблица4[],2,FALSE),"")</f>
        <v>1</v>
      </c>
      <c r="X9612" s="19">
        <f>NOT(IFERROR(VLOOKUP(Таблица1[[#This Row],[Order ID]],Таблица4[],2,FALSE),0))*1</f>
        <v>0</v>
      </c>
      <c r="Y9612" s="19">
        <f>IF(SUMPRODUCT(($F$2:$F9612=F9612)*1)&gt;1,0,1)</f>
        <v>0</v>
      </c>
    </row>
    <row r="9613" spans="1:25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9" t="str">
        <f>VLOOKUP(Таблица1[[#This Row],[Region]],Таблица5[],2,FALSE)</f>
        <v>Cassandra Brandow</v>
      </c>
      <c r="W9613" s="19" t="str">
        <f>IFERROR(VLOOKUP(Таблица1[[#This Row],[Order ID]],Таблица4[],2,FALSE),"")</f>
        <v/>
      </c>
      <c r="X9613" s="19">
        <f>NOT(IFERROR(VLOOKUP(Таблица1[[#This Row],[Order ID]],Таблица4[],2,FALSE),0))*1</f>
        <v>1</v>
      </c>
      <c r="Y9613" s="19">
        <f>IF(SUMPRODUCT(($F$2:$F9613=F9613)*1)&gt;1,0,1)</f>
        <v>0</v>
      </c>
    </row>
    <row r="9614" spans="1:25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9" t="str">
        <f>VLOOKUP(Таблица1[[#This Row],[Region]],Таблица5[],2,FALSE)</f>
        <v>Anna Andreadi</v>
      </c>
      <c r="W9614" s="19" t="str">
        <f>IFERROR(VLOOKUP(Таблица1[[#This Row],[Order ID]],Таблица4[],2,FALSE),"")</f>
        <v/>
      </c>
      <c r="X9614" s="19">
        <f>NOT(IFERROR(VLOOKUP(Таблица1[[#This Row],[Order ID]],Таблица4[],2,FALSE),0))*1</f>
        <v>1</v>
      </c>
      <c r="Y9614" s="19">
        <f>IF(SUMPRODUCT(($F$2:$F9614=F9614)*1)&gt;1,0,1)</f>
        <v>0</v>
      </c>
    </row>
    <row r="9615" spans="1:25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9" t="str">
        <f>VLOOKUP(Таблица1[[#This Row],[Region]],Таблица5[],2,FALSE)</f>
        <v>Anna Andreadi</v>
      </c>
      <c r="W9615" s="19" t="str">
        <f>IFERROR(VLOOKUP(Таблица1[[#This Row],[Order ID]],Таблица4[],2,FALSE),"")</f>
        <v/>
      </c>
      <c r="X9615" s="19">
        <f>NOT(IFERROR(VLOOKUP(Таблица1[[#This Row],[Order ID]],Таблица4[],2,FALSE),0))*1</f>
        <v>1</v>
      </c>
      <c r="Y9615" s="19">
        <f>IF(SUMPRODUCT(($F$2:$F9615=F9615)*1)&gt;1,0,1)</f>
        <v>0</v>
      </c>
    </row>
    <row r="9616" spans="1:25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9" t="str">
        <f>VLOOKUP(Таблица1[[#This Row],[Region]],Таблица5[],2,FALSE)</f>
        <v>Anna Andreadi</v>
      </c>
      <c r="W9616" s="19" t="str">
        <f>IFERROR(VLOOKUP(Таблица1[[#This Row],[Order ID]],Таблица4[],2,FALSE),"")</f>
        <v/>
      </c>
      <c r="X9616" s="19">
        <f>NOT(IFERROR(VLOOKUP(Таблица1[[#This Row],[Order ID]],Таблица4[],2,FALSE),0))*1</f>
        <v>1</v>
      </c>
      <c r="Y9616" s="19">
        <f>IF(SUMPRODUCT(($F$2:$F9616=F9616)*1)&gt;1,0,1)</f>
        <v>0</v>
      </c>
    </row>
    <row r="9617" spans="1:25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9" t="str">
        <f>VLOOKUP(Таблица1[[#This Row],[Region]],Таблица5[],2,FALSE)</f>
        <v>Anna Andreadi</v>
      </c>
      <c r="W9617" s="19" t="str">
        <f>IFERROR(VLOOKUP(Таблица1[[#This Row],[Order ID]],Таблица4[],2,FALSE),"")</f>
        <v/>
      </c>
      <c r="X9617" s="19">
        <f>NOT(IFERROR(VLOOKUP(Таблица1[[#This Row],[Order ID]],Таблица4[],2,FALSE),0))*1</f>
        <v>1</v>
      </c>
      <c r="Y9617" s="19">
        <f>IF(SUMPRODUCT(($F$2:$F9617=F9617)*1)&gt;1,0,1)</f>
        <v>0</v>
      </c>
    </row>
    <row r="9618" spans="1:25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9" t="str">
        <f>VLOOKUP(Таблица1[[#This Row],[Region]],Таблица5[],2,FALSE)</f>
        <v>Anna Andreadi</v>
      </c>
      <c r="W9618" s="19" t="str">
        <f>IFERROR(VLOOKUP(Таблица1[[#This Row],[Order ID]],Таблица4[],2,FALSE),"")</f>
        <v/>
      </c>
      <c r="X9618" s="19">
        <f>NOT(IFERROR(VLOOKUP(Таблица1[[#This Row],[Order ID]],Таблица4[],2,FALSE),0))*1</f>
        <v>1</v>
      </c>
      <c r="Y9618" s="19">
        <f>IF(SUMPRODUCT(($F$2:$F9618=F9618)*1)&gt;1,0,1)</f>
        <v>0</v>
      </c>
    </row>
    <row r="9619" spans="1:25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9" t="str">
        <f>VLOOKUP(Таблица1[[#This Row],[Region]],Таблица5[],2,FALSE)</f>
        <v>Chuck Magee</v>
      </c>
      <c r="W9619" s="19" t="str">
        <f>IFERROR(VLOOKUP(Таблица1[[#This Row],[Order ID]],Таблица4[],2,FALSE),"")</f>
        <v/>
      </c>
      <c r="X9619" s="19">
        <f>NOT(IFERROR(VLOOKUP(Таблица1[[#This Row],[Order ID]],Таблица4[],2,FALSE),0))*1</f>
        <v>1</v>
      </c>
      <c r="Y9619" s="19">
        <f>IF(SUMPRODUCT(($F$2:$F9619=F9619)*1)&gt;1,0,1)</f>
        <v>0</v>
      </c>
    </row>
    <row r="9620" spans="1:25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9" t="str">
        <f>VLOOKUP(Таблица1[[#This Row],[Region]],Таблица5[],2,FALSE)</f>
        <v>Chuck Magee</v>
      </c>
      <c r="W9620" s="19" t="str">
        <f>IFERROR(VLOOKUP(Таблица1[[#This Row],[Order ID]],Таблица4[],2,FALSE),"")</f>
        <v/>
      </c>
      <c r="X9620" s="19">
        <f>NOT(IFERROR(VLOOKUP(Таблица1[[#This Row],[Order ID]],Таблица4[],2,FALSE),0))*1</f>
        <v>1</v>
      </c>
      <c r="Y9620" s="19">
        <f>IF(SUMPRODUCT(($F$2:$F9620=F9620)*1)&gt;1,0,1)</f>
        <v>0</v>
      </c>
    </row>
    <row r="9621" spans="1:25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9" t="str">
        <f>VLOOKUP(Таблица1[[#This Row],[Region]],Таблица5[],2,FALSE)</f>
        <v>Chuck Magee</v>
      </c>
      <c r="W9621" s="19" t="str">
        <f>IFERROR(VLOOKUP(Таблица1[[#This Row],[Order ID]],Таблица4[],2,FALSE),"")</f>
        <v/>
      </c>
      <c r="X9621" s="19">
        <f>NOT(IFERROR(VLOOKUP(Таблица1[[#This Row],[Order ID]],Таблица4[],2,FALSE),0))*1</f>
        <v>1</v>
      </c>
      <c r="Y9621" s="19">
        <f>IF(SUMPRODUCT(($F$2:$F9621=F9621)*1)&gt;1,0,1)</f>
        <v>0</v>
      </c>
    </row>
    <row r="9622" spans="1:25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9" t="str">
        <f>VLOOKUP(Таблица1[[#This Row],[Region]],Таблица5[],2,FALSE)</f>
        <v>Chuck Magee</v>
      </c>
      <c r="W9622" s="19" t="str">
        <f>IFERROR(VLOOKUP(Таблица1[[#This Row],[Order ID]],Таблица4[],2,FALSE),"")</f>
        <v/>
      </c>
      <c r="X9622" s="19">
        <f>NOT(IFERROR(VLOOKUP(Таблица1[[#This Row],[Order ID]],Таблица4[],2,FALSE),0))*1</f>
        <v>1</v>
      </c>
      <c r="Y9622" s="19">
        <f>IF(SUMPRODUCT(($F$2:$F9622=F9622)*1)&gt;1,0,1)</f>
        <v>0</v>
      </c>
    </row>
    <row r="9623" spans="1:25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9" t="str">
        <f>VLOOKUP(Таблица1[[#This Row],[Region]],Таблица5[],2,FALSE)</f>
        <v>Chuck Magee</v>
      </c>
      <c r="W9623" s="19" t="str">
        <f>IFERROR(VLOOKUP(Таблица1[[#This Row],[Order ID]],Таблица4[],2,FALSE),"")</f>
        <v/>
      </c>
      <c r="X9623" s="19">
        <f>NOT(IFERROR(VLOOKUP(Таблица1[[#This Row],[Order ID]],Таблица4[],2,FALSE),0))*1</f>
        <v>1</v>
      </c>
      <c r="Y9623" s="19">
        <f>IF(SUMPRODUCT(($F$2:$F9623=F9623)*1)&gt;1,0,1)</f>
        <v>0</v>
      </c>
    </row>
    <row r="9624" spans="1:25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9" t="str">
        <f>VLOOKUP(Таблица1[[#This Row],[Region]],Таблица5[],2,FALSE)</f>
        <v>Chuck Magee</v>
      </c>
      <c r="W9624" s="19" t="str">
        <f>IFERROR(VLOOKUP(Таблица1[[#This Row],[Order ID]],Таблица4[],2,FALSE),"")</f>
        <v/>
      </c>
      <c r="X9624" s="19">
        <f>NOT(IFERROR(VLOOKUP(Таблица1[[#This Row],[Order ID]],Таблица4[],2,FALSE),0))*1</f>
        <v>1</v>
      </c>
      <c r="Y9624" s="19">
        <f>IF(SUMPRODUCT(($F$2:$F9624=F9624)*1)&gt;1,0,1)</f>
        <v>0</v>
      </c>
    </row>
    <row r="9625" spans="1:25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9" t="str">
        <f>VLOOKUP(Таблица1[[#This Row],[Region]],Таблица5[],2,FALSE)</f>
        <v>Kelly Williams</v>
      </c>
      <c r="W9625" s="19" t="str">
        <f>IFERROR(VLOOKUP(Таблица1[[#This Row],[Order ID]],Таблица4[],2,FALSE),"")</f>
        <v/>
      </c>
      <c r="X9625" s="19">
        <f>NOT(IFERROR(VLOOKUP(Таблица1[[#This Row],[Order ID]],Таблица4[],2,FALSE),0))*1</f>
        <v>1</v>
      </c>
      <c r="Y9625" s="19">
        <f>IF(SUMPRODUCT(($F$2:$F9625=F9625)*1)&gt;1,0,1)</f>
        <v>0</v>
      </c>
    </row>
    <row r="9626" spans="1:25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9" t="str">
        <f>VLOOKUP(Таблица1[[#This Row],[Region]],Таблица5[],2,FALSE)</f>
        <v>Kelly Williams</v>
      </c>
      <c r="W9626" s="19" t="str">
        <f>IFERROR(VLOOKUP(Таблица1[[#This Row],[Order ID]],Таблица4[],2,FALSE),"")</f>
        <v/>
      </c>
      <c r="X9626" s="19">
        <f>NOT(IFERROR(VLOOKUP(Таблица1[[#This Row],[Order ID]],Таблица4[],2,FALSE),0))*1</f>
        <v>1</v>
      </c>
      <c r="Y9626" s="19">
        <f>IF(SUMPRODUCT(($F$2:$F9626=F9626)*1)&gt;1,0,1)</f>
        <v>0</v>
      </c>
    </row>
    <row r="9627" spans="1:25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9" t="str">
        <f>VLOOKUP(Таблица1[[#This Row],[Region]],Таблица5[],2,FALSE)</f>
        <v>Kelly Williams</v>
      </c>
      <c r="W9627" s="19" t="str">
        <f>IFERROR(VLOOKUP(Таблица1[[#This Row],[Order ID]],Таблица4[],2,FALSE),"")</f>
        <v/>
      </c>
      <c r="X9627" s="19">
        <f>NOT(IFERROR(VLOOKUP(Таблица1[[#This Row],[Order ID]],Таблица4[],2,FALSE),0))*1</f>
        <v>1</v>
      </c>
      <c r="Y9627" s="19">
        <f>IF(SUMPRODUCT(($F$2:$F9627=F9627)*1)&gt;1,0,1)</f>
        <v>0</v>
      </c>
    </row>
    <row r="9628" spans="1:25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9" t="str">
        <f>VLOOKUP(Таблица1[[#This Row],[Region]],Таблица5[],2,FALSE)</f>
        <v>Kelly Williams</v>
      </c>
      <c r="W9628" s="19" t="str">
        <f>IFERROR(VLOOKUP(Таблица1[[#This Row],[Order ID]],Таблица4[],2,FALSE),"")</f>
        <v/>
      </c>
      <c r="X9628" s="19">
        <f>NOT(IFERROR(VLOOKUP(Таблица1[[#This Row],[Order ID]],Таблица4[],2,FALSE),0))*1</f>
        <v>1</v>
      </c>
      <c r="Y9628" s="19">
        <f>IF(SUMPRODUCT(($F$2:$F9628=F9628)*1)&gt;1,0,1)</f>
        <v>0</v>
      </c>
    </row>
    <row r="9629" spans="1:25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9" t="str">
        <f>VLOOKUP(Таблица1[[#This Row],[Region]],Таблица5[],2,FALSE)</f>
        <v>Kelly Williams</v>
      </c>
      <c r="W9629" s="19" t="str">
        <f>IFERROR(VLOOKUP(Таблица1[[#This Row],[Order ID]],Таблица4[],2,FALSE),"")</f>
        <v/>
      </c>
      <c r="X9629" s="19">
        <f>NOT(IFERROR(VLOOKUP(Таблица1[[#This Row],[Order ID]],Таблица4[],2,FALSE),0))*1</f>
        <v>1</v>
      </c>
      <c r="Y9629" s="19">
        <f>IF(SUMPRODUCT(($F$2:$F9629=F9629)*1)&gt;1,0,1)</f>
        <v>0</v>
      </c>
    </row>
    <row r="9630" spans="1:25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9" t="str">
        <f>VLOOKUP(Таблица1[[#This Row],[Region]],Таблица5[],2,FALSE)</f>
        <v>Chuck Magee</v>
      </c>
      <c r="W9630" s="19" t="str">
        <f>IFERROR(VLOOKUP(Таблица1[[#This Row],[Order ID]],Таблица4[],2,FALSE),"")</f>
        <v/>
      </c>
      <c r="X9630" s="19">
        <f>NOT(IFERROR(VLOOKUP(Таблица1[[#This Row],[Order ID]],Таблица4[],2,FALSE),0))*1</f>
        <v>1</v>
      </c>
      <c r="Y9630" s="19">
        <f>IF(SUMPRODUCT(($F$2:$F9630=F9630)*1)&gt;1,0,1)</f>
        <v>0</v>
      </c>
    </row>
    <row r="9631" spans="1:25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9" t="str">
        <f>VLOOKUP(Таблица1[[#This Row],[Region]],Таблица5[],2,FALSE)</f>
        <v>Chuck Magee</v>
      </c>
      <c r="W9631" s="19" t="str">
        <f>IFERROR(VLOOKUP(Таблица1[[#This Row],[Order ID]],Таблица4[],2,FALSE),"")</f>
        <v/>
      </c>
      <c r="X9631" s="19">
        <f>NOT(IFERROR(VLOOKUP(Таблица1[[#This Row],[Order ID]],Таблица4[],2,FALSE),0))*1</f>
        <v>1</v>
      </c>
      <c r="Y9631" s="19">
        <f>IF(SUMPRODUCT(($F$2:$F9631=F9631)*1)&gt;1,0,1)</f>
        <v>0</v>
      </c>
    </row>
    <row r="9632" spans="1:25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9" t="str">
        <f>VLOOKUP(Таблица1[[#This Row],[Region]],Таблица5[],2,FALSE)</f>
        <v>Chuck Magee</v>
      </c>
      <c r="W9632" s="19" t="str">
        <f>IFERROR(VLOOKUP(Таблица1[[#This Row],[Order ID]],Таблица4[],2,FALSE),"")</f>
        <v/>
      </c>
      <c r="X9632" s="19">
        <f>NOT(IFERROR(VLOOKUP(Таблица1[[#This Row],[Order ID]],Таблица4[],2,FALSE),0))*1</f>
        <v>1</v>
      </c>
      <c r="Y9632" s="19">
        <f>IF(SUMPRODUCT(($F$2:$F9632=F9632)*1)&gt;1,0,1)</f>
        <v>0</v>
      </c>
    </row>
    <row r="9633" spans="1:25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9" t="str">
        <f>VLOOKUP(Таблица1[[#This Row],[Region]],Таблица5[],2,FALSE)</f>
        <v>Chuck Magee</v>
      </c>
      <c r="W9633" s="19" t="str">
        <f>IFERROR(VLOOKUP(Таблица1[[#This Row],[Order ID]],Таблица4[],2,FALSE),"")</f>
        <v/>
      </c>
      <c r="X9633" s="19">
        <f>NOT(IFERROR(VLOOKUP(Таблица1[[#This Row],[Order ID]],Таблица4[],2,FALSE),0))*1</f>
        <v>1</v>
      </c>
      <c r="Y9633" s="19">
        <f>IF(SUMPRODUCT(($F$2:$F9633=F9633)*1)&gt;1,0,1)</f>
        <v>0</v>
      </c>
    </row>
    <row r="9634" spans="1:25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9" t="str">
        <f>VLOOKUP(Таблица1[[#This Row],[Region]],Таблица5[],2,FALSE)</f>
        <v>Kelly Williams</v>
      </c>
      <c r="W9634" s="19" t="str">
        <f>IFERROR(VLOOKUP(Таблица1[[#This Row],[Order ID]],Таблица4[],2,FALSE),"")</f>
        <v/>
      </c>
      <c r="X9634" s="19">
        <f>NOT(IFERROR(VLOOKUP(Таблица1[[#This Row],[Order ID]],Таблица4[],2,FALSE),0))*1</f>
        <v>1</v>
      </c>
      <c r="Y9634" s="19">
        <f>IF(SUMPRODUCT(($F$2:$F9634=F9634)*1)&gt;1,0,1)</f>
        <v>0</v>
      </c>
    </row>
    <row r="9635" spans="1:25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9" t="str">
        <f>VLOOKUP(Таблица1[[#This Row],[Region]],Таблица5[],2,FALSE)</f>
        <v>Chuck Magee</v>
      </c>
      <c r="W9635" s="19" t="str">
        <f>IFERROR(VLOOKUP(Таблица1[[#This Row],[Order ID]],Таблица4[],2,FALSE),"")</f>
        <v/>
      </c>
      <c r="X9635" s="19">
        <f>NOT(IFERROR(VLOOKUP(Таблица1[[#This Row],[Order ID]],Таблица4[],2,FALSE),0))*1</f>
        <v>1</v>
      </c>
      <c r="Y9635" s="19">
        <f>IF(SUMPRODUCT(($F$2:$F9635=F9635)*1)&gt;1,0,1)</f>
        <v>0</v>
      </c>
    </row>
    <row r="9636" spans="1:25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9" t="str">
        <f>VLOOKUP(Таблица1[[#This Row],[Region]],Таблица5[],2,FALSE)</f>
        <v>Chuck Magee</v>
      </c>
      <c r="W9636" s="19" t="str">
        <f>IFERROR(VLOOKUP(Таблица1[[#This Row],[Order ID]],Таблица4[],2,FALSE),"")</f>
        <v/>
      </c>
      <c r="X9636" s="19">
        <f>NOT(IFERROR(VLOOKUP(Таблица1[[#This Row],[Order ID]],Таблица4[],2,FALSE),0))*1</f>
        <v>1</v>
      </c>
      <c r="Y9636" s="19">
        <f>IF(SUMPRODUCT(($F$2:$F9636=F9636)*1)&gt;1,0,1)</f>
        <v>0</v>
      </c>
    </row>
    <row r="9637" spans="1:25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9" t="str">
        <f>VLOOKUP(Таблица1[[#This Row],[Region]],Таблица5[],2,FALSE)</f>
        <v>Chuck Magee</v>
      </c>
      <c r="W9637" s="19" t="str">
        <f>IFERROR(VLOOKUP(Таблица1[[#This Row],[Order ID]],Таблица4[],2,FALSE),"")</f>
        <v/>
      </c>
      <c r="X9637" s="19">
        <f>NOT(IFERROR(VLOOKUP(Таблица1[[#This Row],[Order ID]],Таблица4[],2,FALSE),0))*1</f>
        <v>1</v>
      </c>
      <c r="Y9637" s="19">
        <f>IF(SUMPRODUCT(($F$2:$F9637=F9637)*1)&gt;1,0,1)</f>
        <v>0</v>
      </c>
    </row>
    <row r="9638" spans="1:25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9" t="str">
        <f>VLOOKUP(Таблица1[[#This Row],[Region]],Таблица5[],2,FALSE)</f>
        <v>Anna Andreadi</v>
      </c>
      <c r="W9638" s="19" t="str">
        <f>IFERROR(VLOOKUP(Таблица1[[#This Row],[Order ID]],Таблица4[],2,FALSE),"")</f>
        <v/>
      </c>
      <c r="X9638" s="19">
        <f>NOT(IFERROR(VLOOKUP(Таблица1[[#This Row],[Order ID]],Таблица4[],2,FALSE),0))*1</f>
        <v>1</v>
      </c>
      <c r="Y9638" s="19">
        <f>IF(SUMPRODUCT(($F$2:$F9638=F9638)*1)&gt;1,0,1)</f>
        <v>0</v>
      </c>
    </row>
    <row r="9639" spans="1:25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9" t="str">
        <f>VLOOKUP(Таблица1[[#This Row],[Region]],Таблица5[],2,FALSE)</f>
        <v>Anna Andreadi</v>
      </c>
      <c r="W9639" s="19" t="str">
        <f>IFERROR(VLOOKUP(Таблица1[[#This Row],[Order ID]],Таблица4[],2,FALSE),"")</f>
        <v/>
      </c>
      <c r="X9639" s="19">
        <f>NOT(IFERROR(VLOOKUP(Таблица1[[#This Row],[Order ID]],Таблица4[],2,FALSE),0))*1</f>
        <v>1</v>
      </c>
      <c r="Y9639" s="19">
        <f>IF(SUMPRODUCT(($F$2:$F9639=F9639)*1)&gt;1,0,1)</f>
        <v>0</v>
      </c>
    </row>
    <row r="9640" spans="1:25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9" t="str">
        <f>VLOOKUP(Таблица1[[#This Row],[Region]],Таблица5[],2,FALSE)</f>
        <v>Anna Andreadi</v>
      </c>
      <c r="W9640" s="19" t="str">
        <f>IFERROR(VLOOKUP(Таблица1[[#This Row],[Order ID]],Таблица4[],2,FALSE),"")</f>
        <v/>
      </c>
      <c r="X9640" s="19">
        <f>NOT(IFERROR(VLOOKUP(Таблица1[[#This Row],[Order ID]],Таблица4[],2,FALSE),0))*1</f>
        <v>1</v>
      </c>
      <c r="Y9640" s="19">
        <f>IF(SUMPRODUCT(($F$2:$F9640=F9640)*1)&gt;1,0,1)</f>
        <v>0</v>
      </c>
    </row>
    <row r="9641" spans="1:25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9" t="str">
        <f>VLOOKUP(Таблица1[[#This Row],[Region]],Таблица5[],2,FALSE)</f>
        <v>Cassandra Brandow</v>
      </c>
      <c r="W9641" s="19" t="str">
        <f>IFERROR(VLOOKUP(Таблица1[[#This Row],[Order ID]],Таблица4[],2,FALSE),"")</f>
        <v/>
      </c>
      <c r="X9641" s="19">
        <f>NOT(IFERROR(VLOOKUP(Таблица1[[#This Row],[Order ID]],Таблица4[],2,FALSE),0))*1</f>
        <v>1</v>
      </c>
      <c r="Y9641" s="19">
        <f>IF(SUMPRODUCT(($F$2:$F9641=F9641)*1)&gt;1,0,1)</f>
        <v>0</v>
      </c>
    </row>
    <row r="9642" spans="1:25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9" t="str">
        <f>VLOOKUP(Таблица1[[#This Row],[Region]],Таблица5[],2,FALSE)</f>
        <v>Anna Andreadi</v>
      </c>
      <c r="W9642" s="19" t="str">
        <f>IFERROR(VLOOKUP(Таблица1[[#This Row],[Order ID]],Таблица4[],2,FALSE),"")</f>
        <v/>
      </c>
      <c r="X9642" s="19">
        <f>NOT(IFERROR(VLOOKUP(Таблица1[[#This Row],[Order ID]],Таблица4[],2,FALSE),0))*1</f>
        <v>1</v>
      </c>
      <c r="Y9642" s="19">
        <f>IF(SUMPRODUCT(($F$2:$F9642=F9642)*1)&gt;1,0,1)</f>
        <v>0</v>
      </c>
    </row>
    <row r="9643" spans="1:25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9" t="str">
        <f>VLOOKUP(Таблица1[[#This Row],[Region]],Таблица5[],2,FALSE)</f>
        <v>Anna Andreadi</v>
      </c>
      <c r="W9643" s="19" t="str">
        <f>IFERROR(VLOOKUP(Таблица1[[#This Row],[Order ID]],Таблица4[],2,FALSE),"")</f>
        <v/>
      </c>
      <c r="X9643" s="19">
        <f>NOT(IFERROR(VLOOKUP(Таблица1[[#This Row],[Order ID]],Таблица4[],2,FALSE),0))*1</f>
        <v>1</v>
      </c>
      <c r="Y9643" s="19">
        <f>IF(SUMPRODUCT(($F$2:$F9643=F9643)*1)&gt;1,0,1)</f>
        <v>0</v>
      </c>
    </row>
    <row r="9644" spans="1:25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9" t="str">
        <f>VLOOKUP(Таблица1[[#This Row],[Region]],Таблица5[],2,FALSE)</f>
        <v>Anna Andreadi</v>
      </c>
      <c r="W9644" s="19" t="str">
        <f>IFERROR(VLOOKUP(Таблица1[[#This Row],[Order ID]],Таблица4[],2,FALSE),"")</f>
        <v/>
      </c>
      <c r="X9644" s="19">
        <f>NOT(IFERROR(VLOOKUP(Таблица1[[#This Row],[Order ID]],Таблица4[],2,FALSE),0))*1</f>
        <v>1</v>
      </c>
      <c r="Y9644" s="19">
        <f>IF(SUMPRODUCT(($F$2:$F9644=F9644)*1)&gt;1,0,1)</f>
        <v>0</v>
      </c>
    </row>
    <row r="9645" spans="1:25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9" t="str">
        <f>VLOOKUP(Таблица1[[#This Row],[Region]],Таблица5[],2,FALSE)</f>
        <v>Anna Andreadi</v>
      </c>
      <c r="W9645" s="19" t="str">
        <f>IFERROR(VLOOKUP(Таблица1[[#This Row],[Order ID]],Таблица4[],2,FALSE),"")</f>
        <v/>
      </c>
      <c r="X9645" s="19">
        <f>NOT(IFERROR(VLOOKUP(Таблица1[[#This Row],[Order ID]],Таблица4[],2,FALSE),0))*1</f>
        <v>1</v>
      </c>
      <c r="Y9645" s="19">
        <f>IF(SUMPRODUCT(($F$2:$F9645=F9645)*1)&gt;1,0,1)</f>
        <v>0</v>
      </c>
    </row>
    <row r="9646" spans="1:25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9" t="str">
        <f>VLOOKUP(Таблица1[[#This Row],[Region]],Таблица5[],2,FALSE)</f>
        <v>Anna Andreadi</v>
      </c>
      <c r="W9646" s="19" t="str">
        <f>IFERROR(VLOOKUP(Таблица1[[#This Row],[Order ID]],Таблица4[],2,FALSE),"")</f>
        <v/>
      </c>
      <c r="X9646" s="19">
        <f>NOT(IFERROR(VLOOKUP(Таблица1[[#This Row],[Order ID]],Таблица4[],2,FALSE),0))*1</f>
        <v>1</v>
      </c>
      <c r="Y9646" s="19">
        <f>IF(SUMPRODUCT(($F$2:$F9646=F9646)*1)&gt;1,0,1)</f>
        <v>0</v>
      </c>
    </row>
    <row r="9647" spans="1:25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9" t="str">
        <f>VLOOKUP(Таблица1[[#This Row],[Region]],Таблица5[],2,FALSE)</f>
        <v>Anna Andreadi</v>
      </c>
      <c r="W9647" s="19" t="str">
        <f>IFERROR(VLOOKUP(Таблица1[[#This Row],[Order ID]],Таблица4[],2,FALSE),"")</f>
        <v/>
      </c>
      <c r="X9647" s="19">
        <f>NOT(IFERROR(VLOOKUP(Таблица1[[#This Row],[Order ID]],Таблица4[],2,FALSE),0))*1</f>
        <v>1</v>
      </c>
      <c r="Y9647" s="19">
        <f>IF(SUMPRODUCT(($F$2:$F9647=F9647)*1)&gt;1,0,1)</f>
        <v>0</v>
      </c>
    </row>
    <row r="9648" spans="1:25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9" t="str">
        <f>VLOOKUP(Таблица1[[#This Row],[Region]],Таблица5[],2,FALSE)</f>
        <v>Anna Andreadi</v>
      </c>
      <c r="W9648" s="19" t="str">
        <f>IFERROR(VLOOKUP(Таблица1[[#This Row],[Order ID]],Таблица4[],2,FALSE),"")</f>
        <v/>
      </c>
      <c r="X9648" s="19">
        <f>NOT(IFERROR(VLOOKUP(Таблица1[[#This Row],[Order ID]],Таблица4[],2,FALSE),0))*1</f>
        <v>1</v>
      </c>
      <c r="Y9648" s="19">
        <f>IF(SUMPRODUCT(($F$2:$F9648=F9648)*1)&gt;1,0,1)</f>
        <v>0</v>
      </c>
    </row>
    <row r="9649" spans="1:25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9" t="str">
        <f>VLOOKUP(Таблица1[[#This Row],[Region]],Таблица5[],2,FALSE)</f>
        <v>Kelly Williams</v>
      </c>
      <c r="W9649" s="19" t="str">
        <f>IFERROR(VLOOKUP(Таблица1[[#This Row],[Order ID]],Таблица4[],2,FALSE),"")</f>
        <v/>
      </c>
      <c r="X9649" s="19">
        <f>NOT(IFERROR(VLOOKUP(Таблица1[[#This Row],[Order ID]],Таблица4[],2,FALSE),0))*1</f>
        <v>1</v>
      </c>
      <c r="Y9649" s="19">
        <f>IF(SUMPRODUCT(($F$2:$F9649=F9649)*1)&gt;1,0,1)</f>
        <v>0</v>
      </c>
    </row>
    <row r="9650" spans="1:25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9" t="str">
        <f>VLOOKUP(Таблица1[[#This Row],[Region]],Таблица5[],2,FALSE)</f>
        <v>Kelly Williams</v>
      </c>
      <c r="W9650" s="19" t="str">
        <f>IFERROR(VLOOKUP(Таблица1[[#This Row],[Order ID]],Таблица4[],2,FALSE),"")</f>
        <v/>
      </c>
      <c r="X9650" s="19">
        <f>NOT(IFERROR(VLOOKUP(Таблица1[[#This Row],[Order ID]],Таблица4[],2,FALSE),0))*1</f>
        <v>1</v>
      </c>
      <c r="Y9650" s="19">
        <f>IF(SUMPRODUCT(($F$2:$F9650=F9650)*1)&gt;1,0,1)</f>
        <v>0</v>
      </c>
    </row>
    <row r="9651" spans="1:25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9" t="str">
        <f>VLOOKUP(Таблица1[[#This Row],[Region]],Таблица5[],2,FALSE)</f>
        <v>Anna Andreadi</v>
      </c>
      <c r="W9651" s="19" t="str">
        <f>IFERROR(VLOOKUP(Таблица1[[#This Row],[Order ID]],Таблица4[],2,FALSE),"")</f>
        <v/>
      </c>
      <c r="X9651" s="19">
        <f>NOT(IFERROR(VLOOKUP(Таблица1[[#This Row],[Order ID]],Таблица4[],2,FALSE),0))*1</f>
        <v>1</v>
      </c>
      <c r="Y9651" s="19">
        <f>IF(SUMPRODUCT(($F$2:$F9651=F9651)*1)&gt;1,0,1)</f>
        <v>0</v>
      </c>
    </row>
    <row r="9652" spans="1:25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9" t="str">
        <f>VLOOKUP(Таблица1[[#This Row],[Region]],Таблица5[],2,FALSE)</f>
        <v>Anna Andreadi</v>
      </c>
      <c r="W9652" s="19" t="str">
        <f>IFERROR(VLOOKUP(Таблица1[[#This Row],[Order ID]],Таблица4[],2,FALSE),"")</f>
        <v/>
      </c>
      <c r="X9652" s="19">
        <f>NOT(IFERROR(VLOOKUP(Таблица1[[#This Row],[Order ID]],Таблица4[],2,FALSE),0))*1</f>
        <v>1</v>
      </c>
      <c r="Y9652" s="19">
        <f>IF(SUMPRODUCT(($F$2:$F9652=F9652)*1)&gt;1,0,1)</f>
        <v>0</v>
      </c>
    </row>
    <row r="9653" spans="1:25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9" t="str">
        <f>VLOOKUP(Таблица1[[#This Row],[Region]],Таблица5[],2,FALSE)</f>
        <v>Anna Andreadi</v>
      </c>
      <c r="W9653" s="19" t="str">
        <f>IFERROR(VLOOKUP(Таблица1[[#This Row],[Order ID]],Таблица4[],2,FALSE),"")</f>
        <v/>
      </c>
      <c r="X9653" s="19">
        <f>NOT(IFERROR(VLOOKUP(Таблица1[[#This Row],[Order ID]],Таблица4[],2,FALSE),0))*1</f>
        <v>1</v>
      </c>
      <c r="Y9653" s="19">
        <f>IF(SUMPRODUCT(($F$2:$F9653=F9653)*1)&gt;1,0,1)</f>
        <v>0</v>
      </c>
    </row>
    <row r="9654" spans="1:25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9" t="str">
        <f>VLOOKUP(Таблица1[[#This Row],[Region]],Таблица5[],2,FALSE)</f>
        <v>Anna Andreadi</v>
      </c>
      <c r="W9654" s="19" t="str">
        <f>IFERROR(VLOOKUP(Таблица1[[#This Row],[Order ID]],Таблица4[],2,FALSE),"")</f>
        <v/>
      </c>
      <c r="X9654" s="19">
        <f>NOT(IFERROR(VLOOKUP(Таблица1[[#This Row],[Order ID]],Таблица4[],2,FALSE),0))*1</f>
        <v>1</v>
      </c>
      <c r="Y9654" s="19">
        <f>IF(SUMPRODUCT(($F$2:$F9654=F9654)*1)&gt;1,0,1)</f>
        <v>0</v>
      </c>
    </row>
    <row r="9655" spans="1:25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9" t="str">
        <f>VLOOKUP(Таблица1[[#This Row],[Region]],Таблица5[],2,FALSE)</f>
        <v>Anna Andreadi</v>
      </c>
      <c r="W9655" s="19" t="str">
        <f>IFERROR(VLOOKUP(Таблица1[[#This Row],[Order ID]],Таблица4[],2,FALSE),"")</f>
        <v/>
      </c>
      <c r="X9655" s="19">
        <f>NOT(IFERROR(VLOOKUP(Таблица1[[#This Row],[Order ID]],Таблица4[],2,FALSE),0))*1</f>
        <v>1</v>
      </c>
      <c r="Y9655" s="19">
        <f>IF(SUMPRODUCT(($F$2:$F9655=F9655)*1)&gt;1,0,1)</f>
        <v>0</v>
      </c>
    </row>
    <row r="9656" spans="1:25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9" t="str">
        <f>VLOOKUP(Таблица1[[#This Row],[Region]],Таблица5[],2,FALSE)</f>
        <v>Anna Andreadi</v>
      </c>
      <c r="W9656" s="19" t="str">
        <f>IFERROR(VLOOKUP(Таблица1[[#This Row],[Order ID]],Таблица4[],2,FALSE),"")</f>
        <v/>
      </c>
      <c r="X9656" s="19">
        <f>NOT(IFERROR(VLOOKUP(Таблица1[[#This Row],[Order ID]],Таблица4[],2,FALSE),0))*1</f>
        <v>1</v>
      </c>
      <c r="Y9656" s="19">
        <f>IF(SUMPRODUCT(($F$2:$F9656=F9656)*1)&gt;1,0,1)</f>
        <v>0</v>
      </c>
    </row>
    <row r="9657" spans="1:25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9" t="str">
        <f>VLOOKUP(Таблица1[[#This Row],[Region]],Таблица5[],2,FALSE)</f>
        <v>Chuck Magee</v>
      </c>
      <c r="W9657" s="19" t="str">
        <f>IFERROR(VLOOKUP(Таблица1[[#This Row],[Order ID]],Таблица4[],2,FALSE),"")</f>
        <v/>
      </c>
      <c r="X9657" s="19">
        <f>NOT(IFERROR(VLOOKUP(Таблица1[[#This Row],[Order ID]],Таблица4[],2,FALSE),0))*1</f>
        <v>1</v>
      </c>
      <c r="Y9657" s="19">
        <f>IF(SUMPRODUCT(($F$2:$F9657=F9657)*1)&gt;1,0,1)</f>
        <v>0</v>
      </c>
    </row>
    <row r="9658" spans="1:25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9" t="str">
        <f>VLOOKUP(Таблица1[[#This Row],[Region]],Таблица5[],2,FALSE)</f>
        <v>Chuck Magee</v>
      </c>
      <c r="W9658" s="19" t="str">
        <f>IFERROR(VLOOKUP(Таблица1[[#This Row],[Order ID]],Таблица4[],2,FALSE),"")</f>
        <v/>
      </c>
      <c r="X9658" s="19">
        <f>NOT(IFERROR(VLOOKUP(Таблица1[[#This Row],[Order ID]],Таблица4[],2,FALSE),0))*1</f>
        <v>1</v>
      </c>
      <c r="Y9658" s="19">
        <f>IF(SUMPRODUCT(($F$2:$F9658=F9658)*1)&gt;1,0,1)</f>
        <v>0</v>
      </c>
    </row>
    <row r="9659" spans="1:25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9" t="str">
        <f>VLOOKUP(Таблица1[[#This Row],[Region]],Таблица5[],2,FALSE)</f>
        <v>Chuck Magee</v>
      </c>
      <c r="W9659" s="19" t="str">
        <f>IFERROR(VLOOKUP(Таблица1[[#This Row],[Order ID]],Таблица4[],2,FALSE),"")</f>
        <v/>
      </c>
      <c r="X9659" s="19">
        <f>NOT(IFERROR(VLOOKUP(Таблица1[[#This Row],[Order ID]],Таблица4[],2,FALSE),0))*1</f>
        <v>1</v>
      </c>
      <c r="Y9659" s="19">
        <f>IF(SUMPRODUCT(($F$2:$F9659=F9659)*1)&gt;1,0,1)</f>
        <v>0</v>
      </c>
    </row>
    <row r="9660" spans="1:25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9" t="str">
        <f>VLOOKUP(Таблица1[[#This Row],[Region]],Таблица5[],2,FALSE)</f>
        <v>Chuck Magee</v>
      </c>
      <c r="W9660" s="19" t="str">
        <f>IFERROR(VLOOKUP(Таблица1[[#This Row],[Order ID]],Таблица4[],2,FALSE),"")</f>
        <v/>
      </c>
      <c r="X9660" s="19">
        <f>NOT(IFERROR(VLOOKUP(Таблица1[[#This Row],[Order ID]],Таблица4[],2,FALSE),0))*1</f>
        <v>1</v>
      </c>
      <c r="Y9660" s="19">
        <f>IF(SUMPRODUCT(($F$2:$F9660=F9660)*1)&gt;1,0,1)</f>
        <v>0</v>
      </c>
    </row>
    <row r="9661" spans="1:25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9" t="str">
        <f>VLOOKUP(Таблица1[[#This Row],[Region]],Таблица5[],2,FALSE)</f>
        <v>Anna Andreadi</v>
      </c>
      <c r="W9661" s="19" t="str">
        <f>IFERROR(VLOOKUP(Таблица1[[#This Row],[Order ID]],Таблица4[],2,FALSE),"")</f>
        <v/>
      </c>
      <c r="X9661" s="19">
        <f>NOT(IFERROR(VLOOKUP(Таблица1[[#This Row],[Order ID]],Таблица4[],2,FALSE),0))*1</f>
        <v>1</v>
      </c>
      <c r="Y9661" s="19">
        <f>IF(SUMPRODUCT(($F$2:$F9661=F9661)*1)&gt;1,0,1)</f>
        <v>0</v>
      </c>
    </row>
    <row r="9662" spans="1:25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9" t="str">
        <f>VLOOKUP(Таблица1[[#This Row],[Region]],Таблица5[],2,FALSE)</f>
        <v>Anna Andreadi</v>
      </c>
      <c r="W9662" s="19" t="str">
        <f>IFERROR(VLOOKUP(Таблица1[[#This Row],[Order ID]],Таблица4[],2,FALSE),"")</f>
        <v/>
      </c>
      <c r="X9662" s="19">
        <f>NOT(IFERROR(VLOOKUP(Таблица1[[#This Row],[Order ID]],Таблица4[],2,FALSE),0))*1</f>
        <v>1</v>
      </c>
      <c r="Y9662" s="19">
        <f>IF(SUMPRODUCT(($F$2:$F9662=F9662)*1)&gt;1,0,1)</f>
        <v>0</v>
      </c>
    </row>
    <row r="9663" spans="1:25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9" t="str">
        <f>VLOOKUP(Таблица1[[#This Row],[Region]],Таблица5[],2,FALSE)</f>
        <v>Anna Andreadi</v>
      </c>
      <c r="W9663" s="19" t="str">
        <f>IFERROR(VLOOKUP(Таблица1[[#This Row],[Order ID]],Таблица4[],2,FALSE),"")</f>
        <v/>
      </c>
      <c r="X9663" s="19">
        <f>NOT(IFERROR(VLOOKUP(Таблица1[[#This Row],[Order ID]],Таблица4[],2,FALSE),0))*1</f>
        <v>1</v>
      </c>
      <c r="Y9663" s="19">
        <f>IF(SUMPRODUCT(($F$2:$F9663=F9663)*1)&gt;1,0,1)</f>
        <v>0</v>
      </c>
    </row>
    <row r="9664" spans="1:25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9" t="str">
        <f>VLOOKUP(Таблица1[[#This Row],[Region]],Таблица5[],2,FALSE)</f>
        <v>Anna Andreadi</v>
      </c>
      <c r="W9664" s="19" t="str">
        <f>IFERROR(VLOOKUP(Таблица1[[#This Row],[Order ID]],Таблица4[],2,FALSE),"")</f>
        <v/>
      </c>
      <c r="X9664" s="19">
        <f>NOT(IFERROR(VLOOKUP(Таблица1[[#This Row],[Order ID]],Таблица4[],2,FALSE),0))*1</f>
        <v>1</v>
      </c>
      <c r="Y9664" s="19">
        <f>IF(SUMPRODUCT(($F$2:$F9664=F9664)*1)&gt;1,0,1)</f>
        <v>0</v>
      </c>
    </row>
    <row r="9665" spans="1:25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9" t="str">
        <f>VLOOKUP(Таблица1[[#This Row],[Region]],Таблица5[],2,FALSE)</f>
        <v>Anna Andreadi</v>
      </c>
      <c r="W9665" s="19" t="str">
        <f>IFERROR(VLOOKUP(Таблица1[[#This Row],[Order ID]],Таблица4[],2,FALSE),"")</f>
        <v/>
      </c>
      <c r="X9665" s="19">
        <f>NOT(IFERROR(VLOOKUP(Таблица1[[#This Row],[Order ID]],Таблица4[],2,FALSE),0))*1</f>
        <v>1</v>
      </c>
      <c r="Y9665" s="19">
        <f>IF(SUMPRODUCT(($F$2:$F9665=F9665)*1)&gt;1,0,1)</f>
        <v>0</v>
      </c>
    </row>
    <row r="9666" spans="1:25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9" t="str">
        <f>VLOOKUP(Таблица1[[#This Row],[Region]],Таблица5[],2,FALSE)</f>
        <v>Anna Andreadi</v>
      </c>
      <c r="W9666" s="19" t="str">
        <f>IFERROR(VLOOKUP(Таблица1[[#This Row],[Order ID]],Таблица4[],2,FALSE),"")</f>
        <v/>
      </c>
      <c r="X9666" s="19">
        <f>NOT(IFERROR(VLOOKUP(Таблица1[[#This Row],[Order ID]],Таблица4[],2,FALSE),0))*1</f>
        <v>1</v>
      </c>
      <c r="Y9666" s="19">
        <f>IF(SUMPRODUCT(($F$2:$F9666=F9666)*1)&gt;1,0,1)</f>
        <v>0</v>
      </c>
    </row>
    <row r="9667" spans="1:25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9" t="str">
        <f>VLOOKUP(Таблица1[[#This Row],[Region]],Таблица5[],2,FALSE)</f>
        <v>Anna Andreadi</v>
      </c>
      <c r="W9667" s="19" t="str">
        <f>IFERROR(VLOOKUP(Таблица1[[#This Row],[Order ID]],Таблица4[],2,FALSE),"")</f>
        <v/>
      </c>
      <c r="X9667" s="19">
        <f>NOT(IFERROR(VLOOKUP(Таблица1[[#This Row],[Order ID]],Таблица4[],2,FALSE),0))*1</f>
        <v>1</v>
      </c>
      <c r="Y9667" s="19">
        <f>IF(SUMPRODUCT(($F$2:$F9667=F9667)*1)&gt;1,0,1)</f>
        <v>0</v>
      </c>
    </row>
    <row r="9668" spans="1:25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9" t="str">
        <f>VLOOKUP(Таблица1[[#This Row],[Region]],Таблица5[],2,FALSE)</f>
        <v>Anna Andreadi</v>
      </c>
      <c r="W9668" s="19" t="str">
        <f>IFERROR(VLOOKUP(Таблица1[[#This Row],[Order ID]],Таблица4[],2,FALSE),"")</f>
        <v/>
      </c>
      <c r="X9668" s="19">
        <f>NOT(IFERROR(VLOOKUP(Таблица1[[#This Row],[Order ID]],Таблица4[],2,FALSE),0))*1</f>
        <v>1</v>
      </c>
      <c r="Y9668" s="19">
        <f>IF(SUMPRODUCT(($F$2:$F9668=F9668)*1)&gt;1,0,1)</f>
        <v>0</v>
      </c>
    </row>
    <row r="9669" spans="1:25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9" t="str">
        <f>VLOOKUP(Таблица1[[#This Row],[Region]],Таблица5[],2,FALSE)</f>
        <v>Anna Andreadi</v>
      </c>
      <c r="W9669" s="19" t="str">
        <f>IFERROR(VLOOKUP(Таблица1[[#This Row],[Order ID]],Таблица4[],2,FALSE),"")</f>
        <v/>
      </c>
      <c r="X9669" s="19">
        <f>NOT(IFERROR(VLOOKUP(Таблица1[[#This Row],[Order ID]],Таблица4[],2,FALSE),0))*1</f>
        <v>1</v>
      </c>
      <c r="Y9669" s="19">
        <f>IF(SUMPRODUCT(($F$2:$F9669=F9669)*1)&gt;1,0,1)</f>
        <v>0</v>
      </c>
    </row>
    <row r="9670" spans="1:25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9" t="str">
        <f>VLOOKUP(Таблица1[[#This Row],[Region]],Таблица5[],2,FALSE)</f>
        <v>Anna Andreadi</v>
      </c>
      <c r="W9670" s="19" t="str">
        <f>IFERROR(VLOOKUP(Таблица1[[#This Row],[Order ID]],Таблица4[],2,FALSE),"")</f>
        <v/>
      </c>
      <c r="X9670" s="19">
        <f>NOT(IFERROR(VLOOKUP(Таблица1[[#This Row],[Order ID]],Таблица4[],2,FALSE),0))*1</f>
        <v>1</v>
      </c>
      <c r="Y9670" s="19">
        <f>IF(SUMPRODUCT(($F$2:$F9670=F9670)*1)&gt;1,0,1)</f>
        <v>0</v>
      </c>
    </row>
    <row r="9671" spans="1:25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9" t="str">
        <f>VLOOKUP(Таблица1[[#This Row],[Region]],Таблица5[],2,FALSE)</f>
        <v>Cassandra Brandow</v>
      </c>
      <c r="W9671" s="19" t="str">
        <f>IFERROR(VLOOKUP(Таблица1[[#This Row],[Order ID]],Таблица4[],2,FALSE),"")</f>
        <v/>
      </c>
      <c r="X9671" s="19">
        <f>NOT(IFERROR(VLOOKUP(Таблица1[[#This Row],[Order ID]],Таблица4[],2,FALSE),0))*1</f>
        <v>1</v>
      </c>
      <c r="Y9671" s="19">
        <f>IF(SUMPRODUCT(($F$2:$F9671=F9671)*1)&gt;1,0,1)</f>
        <v>0</v>
      </c>
    </row>
    <row r="9672" spans="1:25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9" t="str">
        <f>VLOOKUP(Таблица1[[#This Row],[Region]],Таблица5[],2,FALSE)</f>
        <v>Cassandra Brandow</v>
      </c>
      <c r="W9672" s="19" t="str">
        <f>IFERROR(VLOOKUP(Таблица1[[#This Row],[Order ID]],Таблица4[],2,FALSE),"")</f>
        <v/>
      </c>
      <c r="X9672" s="19">
        <f>NOT(IFERROR(VLOOKUP(Таблица1[[#This Row],[Order ID]],Таблица4[],2,FALSE),0))*1</f>
        <v>1</v>
      </c>
      <c r="Y9672" s="19">
        <f>IF(SUMPRODUCT(($F$2:$F9672=F9672)*1)&gt;1,0,1)</f>
        <v>0</v>
      </c>
    </row>
    <row r="9673" spans="1:25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9" t="str">
        <f>VLOOKUP(Таблица1[[#This Row],[Region]],Таблица5[],2,FALSE)</f>
        <v>Anna Andreadi</v>
      </c>
      <c r="W9673" s="19" t="str">
        <f>IFERROR(VLOOKUP(Таблица1[[#This Row],[Order ID]],Таблица4[],2,FALSE),"")</f>
        <v/>
      </c>
      <c r="X9673" s="19">
        <f>NOT(IFERROR(VLOOKUP(Таблица1[[#This Row],[Order ID]],Таблица4[],2,FALSE),0))*1</f>
        <v>1</v>
      </c>
      <c r="Y9673" s="19">
        <f>IF(SUMPRODUCT(($F$2:$F9673=F9673)*1)&gt;1,0,1)</f>
        <v>0</v>
      </c>
    </row>
    <row r="9674" spans="1:25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9" t="str">
        <f>VLOOKUP(Таблица1[[#This Row],[Region]],Таблица5[],2,FALSE)</f>
        <v>Chuck Magee</v>
      </c>
      <c r="W9674" s="19" t="str">
        <f>IFERROR(VLOOKUP(Таблица1[[#This Row],[Order ID]],Таблица4[],2,FALSE),"")</f>
        <v/>
      </c>
      <c r="X9674" s="19">
        <f>NOT(IFERROR(VLOOKUP(Таблица1[[#This Row],[Order ID]],Таблица4[],2,FALSE),0))*1</f>
        <v>1</v>
      </c>
      <c r="Y9674" s="19">
        <f>IF(SUMPRODUCT(($F$2:$F9674=F9674)*1)&gt;1,0,1)</f>
        <v>0</v>
      </c>
    </row>
    <row r="9675" spans="1:25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9" t="str">
        <f>VLOOKUP(Таблица1[[#This Row],[Region]],Таблица5[],2,FALSE)</f>
        <v>Chuck Magee</v>
      </c>
      <c r="W9675" s="19" t="str">
        <f>IFERROR(VLOOKUP(Таблица1[[#This Row],[Order ID]],Таблица4[],2,FALSE),"")</f>
        <v/>
      </c>
      <c r="X9675" s="19">
        <f>NOT(IFERROR(VLOOKUP(Таблица1[[#This Row],[Order ID]],Таблица4[],2,FALSE),0))*1</f>
        <v>1</v>
      </c>
      <c r="Y9675" s="19">
        <f>IF(SUMPRODUCT(($F$2:$F9675=F9675)*1)&gt;1,0,1)</f>
        <v>0</v>
      </c>
    </row>
    <row r="9676" spans="1:25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9" t="str">
        <f>VLOOKUP(Таблица1[[#This Row],[Region]],Таблица5[],2,FALSE)</f>
        <v>Kelly Williams</v>
      </c>
      <c r="W9676" s="19" t="str">
        <f>IFERROR(VLOOKUP(Таблица1[[#This Row],[Order ID]],Таблица4[],2,FALSE),"")</f>
        <v/>
      </c>
      <c r="X9676" s="19">
        <f>NOT(IFERROR(VLOOKUP(Таблица1[[#This Row],[Order ID]],Таблица4[],2,FALSE),0))*1</f>
        <v>1</v>
      </c>
      <c r="Y9676" s="19">
        <f>IF(SUMPRODUCT(($F$2:$F9676=F9676)*1)&gt;1,0,1)</f>
        <v>0</v>
      </c>
    </row>
    <row r="9677" spans="1:25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9" t="str">
        <f>VLOOKUP(Таблица1[[#This Row],[Region]],Таблица5[],2,FALSE)</f>
        <v>Anna Andreadi</v>
      </c>
      <c r="W9677" s="19" t="str">
        <f>IFERROR(VLOOKUP(Таблица1[[#This Row],[Order ID]],Таблица4[],2,FALSE),"")</f>
        <v/>
      </c>
      <c r="X9677" s="19">
        <f>NOT(IFERROR(VLOOKUP(Таблица1[[#This Row],[Order ID]],Таблица4[],2,FALSE),0))*1</f>
        <v>1</v>
      </c>
      <c r="Y9677" s="19">
        <f>IF(SUMPRODUCT(($F$2:$F9677=F9677)*1)&gt;1,0,1)</f>
        <v>0</v>
      </c>
    </row>
    <row r="9678" spans="1:25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9" t="str">
        <f>VLOOKUP(Таблица1[[#This Row],[Region]],Таблица5[],2,FALSE)</f>
        <v>Kelly Williams</v>
      </c>
      <c r="W9678" s="19" t="str">
        <f>IFERROR(VLOOKUP(Таблица1[[#This Row],[Order ID]],Таблица4[],2,FALSE),"")</f>
        <v/>
      </c>
      <c r="X9678" s="19">
        <f>NOT(IFERROR(VLOOKUP(Таблица1[[#This Row],[Order ID]],Таблица4[],2,FALSE),0))*1</f>
        <v>1</v>
      </c>
      <c r="Y9678" s="19">
        <f>IF(SUMPRODUCT(($F$2:$F9678=F9678)*1)&gt;1,0,1)</f>
        <v>0</v>
      </c>
    </row>
    <row r="9679" spans="1:25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9" t="str">
        <f>VLOOKUP(Таблица1[[#This Row],[Region]],Таблица5[],2,FALSE)</f>
        <v>Chuck Magee</v>
      </c>
      <c r="W9679" s="19" t="str">
        <f>IFERROR(VLOOKUP(Таблица1[[#This Row],[Order ID]],Таблица4[],2,FALSE),"")</f>
        <v/>
      </c>
      <c r="X9679" s="19">
        <f>NOT(IFERROR(VLOOKUP(Таблица1[[#This Row],[Order ID]],Таблица4[],2,FALSE),0))*1</f>
        <v>1</v>
      </c>
      <c r="Y9679" s="19">
        <f>IF(SUMPRODUCT(($F$2:$F9679=F9679)*1)&gt;1,0,1)</f>
        <v>0</v>
      </c>
    </row>
    <row r="9680" spans="1:25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9" t="str">
        <f>VLOOKUP(Таблица1[[#This Row],[Region]],Таблица5[],2,FALSE)</f>
        <v>Chuck Magee</v>
      </c>
      <c r="W9680" s="19" t="str">
        <f>IFERROR(VLOOKUP(Таблица1[[#This Row],[Order ID]],Таблица4[],2,FALSE),"")</f>
        <v/>
      </c>
      <c r="X9680" s="19">
        <f>NOT(IFERROR(VLOOKUP(Таблица1[[#This Row],[Order ID]],Таблица4[],2,FALSE),0))*1</f>
        <v>1</v>
      </c>
      <c r="Y9680" s="19">
        <f>IF(SUMPRODUCT(($F$2:$F9680=F9680)*1)&gt;1,0,1)</f>
        <v>0</v>
      </c>
    </row>
    <row r="9681" spans="1:25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9" t="str">
        <f>VLOOKUP(Таблица1[[#This Row],[Region]],Таблица5[],2,FALSE)</f>
        <v>Anna Andreadi</v>
      </c>
      <c r="W9681" s="19" t="str">
        <f>IFERROR(VLOOKUP(Таблица1[[#This Row],[Order ID]],Таблица4[],2,FALSE),"")</f>
        <v/>
      </c>
      <c r="X9681" s="19">
        <f>NOT(IFERROR(VLOOKUP(Таблица1[[#This Row],[Order ID]],Таблица4[],2,FALSE),0))*1</f>
        <v>1</v>
      </c>
      <c r="Y9681" s="19">
        <f>IF(SUMPRODUCT(($F$2:$F9681=F9681)*1)&gt;1,0,1)</f>
        <v>0</v>
      </c>
    </row>
    <row r="9682" spans="1:25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9" t="str">
        <f>VLOOKUP(Таблица1[[#This Row],[Region]],Таблица5[],2,FALSE)</f>
        <v>Anna Andreadi</v>
      </c>
      <c r="W9682" s="19" t="str">
        <f>IFERROR(VLOOKUP(Таблица1[[#This Row],[Order ID]],Таблица4[],2,FALSE),"")</f>
        <v/>
      </c>
      <c r="X9682" s="19">
        <f>NOT(IFERROR(VLOOKUP(Таблица1[[#This Row],[Order ID]],Таблица4[],2,FALSE),0))*1</f>
        <v>1</v>
      </c>
      <c r="Y9682" s="19">
        <f>IF(SUMPRODUCT(($F$2:$F9682=F9682)*1)&gt;1,0,1)</f>
        <v>0</v>
      </c>
    </row>
    <row r="9683" spans="1:25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9" t="str">
        <f>VLOOKUP(Таблица1[[#This Row],[Region]],Таблица5[],2,FALSE)</f>
        <v>Anna Andreadi</v>
      </c>
      <c r="W9683" s="19" t="str">
        <f>IFERROR(VLOOKUP(Таблица1[[#This Row],[Order ID]],Таблица4[],2,FALSE),"")</f>
        <v/>
      </c>
      <c r="X9683" s="19">
        <f>NOT(IFERROR(VLOOKUP(Таблица1[[#This Row],[Order ID]],Таблица4[],2,FALSE),0))*1</f>
        <v>1</v>
      </c>
      <c r="Y9683" s="19">
        <f>IF(SUMPRODUCT(($F$2:$F9683=F9683)*1)&gt;1,0,1)</f>
        <v>0</v>
      </c>
    </row>
    <row r="9684" spans="1:25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9" t="str">
        <f>VLOOKUP(Таблица1[[#This Row],[Region]],Таблица5[],2,FALSE)</f>
        <v>Anna Andreadi</v>
      </c>
      <c r="W9684" s="19" t="str">
        <f>IFERROR(VLOOKUP(Таблица1[[#This Row],[Order ID]],Таблица4[],2,FALSE),"")</f>
        <v/>
      </c>
      <c r="X9684" s="19">
        <f>NOT(IFERROR(VLOOKUP(Таблица1[[#This Row],[Order ID]],Таблица4[],2,FALSE),0))*1</f>
        <v>1</v>
      </c>
      <c r="Y9684" s="19">
        <f>IF(SUMPRODUCT(($F$2:$F9684=F9684)*1)&gt;1,0,1)</f>
        <v>0</v>
      </c>
    </row>
    <row r="9685" spans="1:25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9" t="str">
        <f>VLOOKUP(Таблица1[[#This Row],[Region]],Таблица5[],2,FALSE)</f>
        <v>Anna Andreadi</v>
      </c>
      <c r="W9685" s="19" t="str">
        <f>IFERROR(VLOOKUP(Таблица1[[#This Row],[Order ID]],Таблица4[],2,FALSE),"")</f>
        <v/>
      </c>
      <c r="X9685" s="19">
        <f>NOT(IFERROR(VLOOKUP(Таблица1[[#This Row],[Order ID]],Таблица4[],2,FALSE),0))*1</f>
        <v>1</v>
      </c>
      <c r="Y9685" s="19">
        <f>IF(SUMPRODUCT(($F$2:$F9685=F9685)*1)&gt;1,0,1)</f>
        <v>0</v>
      </c>
    </row>
    <row r="9686" spans="1:25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9" t="str">
        <f>VLOOKUP(Таблица1[[#This Row],[Region]],Таблица5[],2,FALSE)</f>
        <v>Anna Andreadi</v>
      </c>
      <c r="W9686" s="19" t="str">
        <f>IFERROR(VLOOKUP(Таблица1[[#This Row],[Order ID]],Таблица4[],2,FALSE),"")</f>
        <v/>
      </c>
      <c r="X9686" s="19">
        <f>NOT(IFERROR(VLOOKUP(Таблица1[[#This Row],[Order ID]],Таблица4[],2,FALSE),0))*1</f>
        <v>1</v>
      </c>
      <c r="Y9686" s="19">
        <f>IF(SUMPRODUCT(($F$2:$F9686=F9686)*1)&gt;1,0,1)</f>
        <v>0</v>
      </c>
    </row>
    <row r="9687" spans="1:25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9" t="str">
        <f>VLOOKUP(Таблица1[[#This Row],[Region]],Таблица5[],2,FALSE)</f>
        <v>Anna Andreadi</v>
      </c>
      <c r="W9687" s="19" t="str">
        <f>IFERROR(VLOOKUP(Таблица1[[#This Row],[Order ID]],Таблица4[],2,FALSE),"")</f>
        <v/>
      </c>
      <c r="X9687" s="19">
        <f>NOT(IFERROR(VLOOKUP(Таблица1[[#This Row],[Order ID]],Таблица4[],2,FALSE),0))*1</f>
        <v>1</v>
      </c>
      <c r="Y9687" s="19">
        <f>IF(SUMPRODUCT(($F$2:$F9687=F9687)*1)&gt;1,0,1)</f>
        <v>0</v>
      </c>
    </row>
    <row r="9688" spans="1:25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9" t="str">
        <f>VLOOKUP(Таблица1[[#This Row],[Region]],Таблица5[],2,FALSE)</f>
        <v>Anna Andreadi</v>
      </c>
      <c r="W9688" s="19" t="str">
        <f>IFERROR(VLOOKUP(Таблица1[[#This Row],[Order ID]],Таблица4[],2,FALSE),"")</f>
        <v/>
      </c>
      <c r="X9688" s="19">
        <f>NOT(IFERROR(VLOOKUP(Таблица1[[#This Row],[Order ID]],Таблица4[],2,FALSE),0))*1</f>
        <v>1</v>
      </c>
      <c r="Y9688" s="19">
        <f>IF(SUMPRODUCT(($F$2:$F9688=F9688)*1)&gt;1,0,1)</f>
        <v>0</v>
      </c>
    </row>
    <row r="9689" spans="1:25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9" t="str">
        <f>VLOOKUP(Таблица1[[#This Row],[Region]],Таблица5[],2,FALSE)</f>
        <v>Kelly Williams</v>
      </c>
      <c r="W9689" s="19" t="str">
        <f>IFERROR(VLOOKUP(Таблица1[[#This Row],[Order ID]],Таблица4[],2,FALSE),"")</f>
        <v/>
      </c>
      <c r="X9689" s="19">
        <f>NOT(IFERROR(VLOOKUP(Таблица1[[#This Row],[Order ID]],Таблица4[],2,FALSE),0))*1</f>
        <v>1</v>
      </c>
      <c r="Y9689" s="19">
        <f>IF(SUMPRODUCT(($F$2:$F9689=F9689)*1)&gt;1,0,1)</f>
        <v>0</v>
      </c>
    </row>
    <row r="9690" spans="1:25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9" t="str">
        <f>VLOOKUP(Таблица1[[#This Row],[Region]],Таблица5[],2,FALSE)</f>
        <v>Cassandra Brandow</v>
      </c>
      <c r="W9690" s="19" t="str">
        <f>IFERROR(VLOOKUP(Таблица1[[#This Row],[Order ID]],Таблица4[],2,FALSE),"")</f>
        <v/>
      </c>
      <c r="X9690" s="19">
        <f>NOT(IFERROR(VLOOKUP(Таблица1[[#This Row],[Order ID]],Таблица4[],2,FALSE),0))*1</f>
        <v>1</v>
      </c>
      <c r="Y9690" s="19">
        <f>IF(SUMPRODUCT(($F$2:$F9690=F9690)*1)&gt;1,0,1)</f>
        <v>0</v>
      </c>
    </row>
    <row r="9691" spans="1:25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9" t="str">
        <f>VLOOKUP(Таблица1[[#This Row],[Region]],Таблица5[],2,FALSE)</f>
        <v>Cassandra Brandow</v>
      </c>
      <c r="W9691" s="19" t="str">
        <f>IFERROR(VLOOKUP(Таблица1[[#This Row],[Order ID]],Таблица4[],2,FALSE),"")</f>
        <v/>
      </c>
      <c r="X9691" s="19">
        <f>NOT(IFERROR(VLOOKUP(Таблица1[[#This Row],[Order ID]],Таблица4[],2,FALSE),0))*1</f>
        <v>1</v>
      </c>
      <c r="Y9691" s="19">
        <f>IF(SUMPRODUCT(($F$2:$F9691=F9691)*1)&gt;1,0,1)</f>
        <v>0</v>
      </c>
    </row>
    <row r="9692" spans="1:25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9" t="str">
        <f>VLOOKUP(Таблица1[[#This Row],[Region]],Таблица5[],2,FALSE)</f>
        <v>Chuck Magee</v>
      </c>
      <c r="W9692" s="19" t="str">
        <f>IFERROR(VLOOKUP(Таблица1[[#This Row],[Order ID]],Таблица4[],2,FALSE),"")</f>
        <v/>
      </c>
      <c r="X9692" s="19">
        <f>NOT(IFERROR(VLOOKUP(Таблица1[[#This Row],[Order ID]],Таблица4[],2,FALSE),0))*1</f>
        <v>1</v>
      </c>
      <c r="Y9692" s="19">
        <f>IF(SUMPRODUCT(($F$2:$F9692=F9692)*1)&gt;1,0,1)</f>
        <v>0</v>
      </c>
    </row>
    <row r="9693" spans="1:25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9" t="str">
        <f>VLOOKUP(Таблица1[[#This Row],[Region]],Таблица5[],2,FALSE)</f>
        <v>Kelly Williams</v>
      </c>
      <c r="W9693" s="19" t="str">
        <f>IFERROR(VLOOKUP(Таблица1[[#This Row],[Order ID]],Таблица4[],2,FALSE),"")</f>
        <v/>
      </c>
      <c r="X9693" s="19">
        <f>NOT(IFERROR(VLOOKUP(Таблица1[[#This Row],[Order ID]],Таблица4[],2,FALSE),0))*1</f>
        <v>1</v>
      </c>
      <c r="Y9693" s="19">
        <f>IF(SUMPRODUCT(($F$2:$F9693=F9693)*1)&gt;1,0,1)</f>
        <v>0</v>
      </c>
    </row>
    <row r="9694" spans="1:25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9" t="str">
        <f>VLOOKUP(Таблица1[[#This Row],[Region]],Таблица5[],2,FALSE)</f>
        <v>Chuck Magee</v>
      </c>
      <c r="W9694" s="19" t="str">
        <f>IFERROR(VLOOKUP(Таблица1[[#This Row],[Order ID]],Таблица4[],2,FALSE),"")</f>
        <v/>
      </c>
      <c r="X9694" s="19">
        <f>NOT(IFERROR(VLOOKUP(Таблица1[[#This Row],[Order ID]],Таблица4[],2,FALSE),0))*1</f>
        <v>1</v>
      </c>
      <c r="Y9694" s="19">
        <f>IF(SUMPRODUCT(($F$2:$F9694=F9694)*1)&gt;1,0,1)</f>
        <v>0</v>
      </c>
    </row>
    <row r="9695" spans="1:25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9" t="str">
        <f>VLOOKUP(Таблица1[[#This Row],[Region]],Таблица5[],2,FALSE)</f>
        <v>Anna Andreadi</v>
      </c>
      <c r="W9695" s="19" t="str">
        <f>IFERROR(VLOOKUP(Таблица1[[#This Row],[Order ID]],Таблица4[],2,FALSE),"")</f>
        <v/>
      </c>
      <c r="X9695" s="19">
        <f>NOT(IFERROR(VLOOKUP(Таблица1[[#This Row],[Order ID]],Таблица4[],2,FALSE),0))*1</f>
        <v>1</v>
      </c>
      <c r="Y9695" s="19">
        <f>IF(SUMPRODUCT(($F$2:$F9695=F9695)*1)&gt;1,0,1)</f>
        <v>0</v>
      </c>
    </row>
    <row r="9696" spans="1:25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9" t="str">
        <f>VLOOKUP(Таблица1[[#This Row],[Region]],Таблица5[],2,FALSE)</f>
        <v>Anna Andreadi</v>
      </c>
      <c r="W9696" s="19" t="str">
        <f>IFERROR(VLOOKUP(Таблица1[[#This Row],[Order ID]],Таблица4[],2,FALSE),"")</f>
        <v/>
      </c>
      <c r="X9696" s="19">
        <f>NOT(IFERROR(VLOOKUP(Таблица1[[#This Row],[Order ID]],Таблица4[],2,FALSE),0))*1</f>
        <v>1</v>
      </c>
      <c r="Y9696" s="19">
        <f>IF(SUMPRODUCT(($F$2:$F9696=F9696)*1)&gt;1,0,1)</f>
        <v>0</v>
      </c>
    </row>
    <row r="9697" spans="1:25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9" t="str">
        <f>VLOOKUP(Таблица1[[#This Row],[Region]],Таблица5[],2,FALSE)</f>
        <v>Chuck Magee</v>
      </c>
      <c r="W9697" s="19" t="str">
        <f>IFERROR(VLOOKUP(Таблица1[[#This Row],[Order ID]],Таблица4[],2,FALSE),"")</f>
        <v/>
      </c>
      <c r="X9697" s="19">
        <f>NOT(IFERROR(VLOOKUP(Таблица1[[#This Row],[Order ID]],Таблица4[],2,FALSE),0))*1</f>
        <v>1</v>
      </c>
      <c r="Y9697" s="19">
        <f>IF(SUMPRODUCT(($F$2:$F9697=F9697)*1)&gt;1,0,1)</f>
        <v>0</v>
      </c>
    </row>
    <row r="9698" spans="1:25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9" t="str">
        <f>VLOOKUP(Таблица1[[#This Row],[Region]],Таблица5[],2,FALSE)</f>
        <v>Kelly Williams</v>
      </c>
      <c r="W9698" s="19" t="str">
        <f>IFERROR(VLOOKUP(Таблица1[[#This Row],[Order ID]],Таблица4[],2,FALSE),"")</f>
        <v/>
      </c>
      <c r="X9698" s="19">
        <f>NOT(IFERROR(VLOOKUP(Таблица1[[#This Row],[Order ID]],Таблица4[],2,FALSE),0))*1</f>
        <v>1</v>
      </c>
      <c r="Y9698" s="19">
        <f>IF(SUMPRODUCT(($F$2:$F9698=F9698)*1)&gt;1,0,1)</f>
        <v>0</v>
      </c>
    </row>
    <row r="9699" spans="1:25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9" t="str">
        <f>VLOOKUP(Таблица1[[#This Row],[Region]],Таблица5[],2,FALSE)</f>
        <v>Chuck Magee</v>
      </c>
      <c r="W9699" s="19" t="str">
        <f>IFERROR(VLOOKUP(Таблица1[[#This Row],[Order ID]],Таблица4[],2,FALSE),"")</f>
        <v/>
      </c>
      <c r="X9699" s="19">
        <f>NOT(IFERROR(VLOOKUP(Таблица1[[#This Row],[Order ID]],Таблица4[],2,FALSE),0))*1</f>
        <v>1</v>
      </c>
      <c r="Y9699" s="19">
        <f>IF(SUMPRODUCT(($F$2:$F9699=F9699)*1)&gt;1,0,1)</f>
        <v>0</v>
      </c>
    </row>
    <row r="9700" spans="1:25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9" t="str">
        <f>VLOOKUP(Таблица1[[#This Row],[Region]],Таблица5[],2,FALSE)</f>
        <v>Anna Andreadi</v>
      </c>
      <c r="W9700" s="19" t="str">
        <f>IFERROR(VLOOKUP(Таблица1[[#This Row],[Order ID]],Таблица4[],2,FALSE),"")</f>
        <v/>
      </c>
      <c r="X9700" s="19">
        <f>NOT(IFERROR(VLOOKUP(Таблица1[[#This Row],[Order ID]],Таблица4[],2,FALSE),0))*1</f>
        <v>1</v>
      </c>
      <c r="Y9700" s="19">
        <f>IF(SUMPRODUCT(($F$2:$F9700=F9700)*1)&gt;1,0,1)</f>
        <v>0</v>
      </c>
    </row>
    <row r="9701" spans="1:25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9" t="str">
        <f>VLOOKUP(Таблица1[[#This Row],[Region]],Таблица5[],2,FALSE)</f>
        <v>Anna Andreadi</v>
      </c>
      <c r="W9701" s="19" t="str">
        <f>IFERROR(VLOOKUP(Таблица1[[#This Row],[Order ID]],Таблица4[],2,FALSE),"")</f>
        <v/>
      </c>
      <c r="X9701" s="19">
        <f>NOT(IFERROR(VLOOKUP(Таблица1[[#This Row],[Order ID]],Таблица4[],2,FALSE),0))*1</f>
        <v>1</v>
      </c>
      <c r="Y9701" s="19">
        <f>IF(SUMPRODUCT(($F$2:$F9701=F9701)*1)&gt;1,0,1)</f>
        <v>0</v>
      </c>
    </row>
    <row r="9702" spans="1:25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9" t="str">
        <f>VLOOKUP(Таблица1[[#This Row],[Region]],Таблица5[],2,FALSE)</f>
        <v>Anna Andreadi</v>
      </c>
      <c r="W9702" s="19" t="str">
        <f>IFERROR(VLOOKUP(Таблица1[[#This Row],[Order ID]],Таблица4[],2,FALSE),"")</f>
        <v/>
      </c>
      <c r="X9702" s="19">
        <f>NOT(IFERROR(VLOOKUP(Таблица1[[#This Row],[Order ID]],Таблица4[],2,FALSE),0))*1</f>
        <v>1</v>
      </c>
      <c r="Y9702" s="19">
        <f>IF(SUMPRODUCT(($F$2:$F9702=F9702)*1)&gt;1,0,1)</f>
        <v>0</v>
      </c>
    </row>
    <row r="9703" spans="1:25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9" t="str">
        <f>VLOOKUP(Таблица1[[#This Row],[Region]],Таблица5[],2,FALSE)</f>
        <v>Anna Andreadi</v>
      </c>
      <c r="W9703" s="19">
        <f>IFERROR(VLOOKUP(Таблица1[[#This Row],[Order ID]],Таблица4[],2,FALSE),"")</f>
        <v>1</v>
      </c>
      <c r="X9703" s="19">
        <f>NOT(IFERROR(VLOOKUP(Таблица1[[#This Row],[Order ID]],Таблица4[],2,FALSE),0))*1</f>
        <v>0</v>
      </c>
      <c r="Y9703" s="19">
        <f>IF(SUMPRODUCT(($F$2:$F9703=F9703)*1)&gt;1,0,1)</f>
        <v>0</v>
      </c>
    </row>
    <row r="9704" spans="1:25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9" t="str">
        <f>VLOOKUP(Таблица1[[#This Row],[Region]],Таблица5[],2,FALSE)</f>
        <v>Chuck Magee</v>
      </c>
      <c r="W9704" s="19" t="str">
        <f>IFERROR(VLOOKUP(Таблица1[[#This Row],[Order ID]],Таблица4[],2,FALSE),"")</f>
        <v/>
      </c>
      <c r="X9704" s="19">
        <f>NOT(IFERROR(VLOOKUP(Таблица1[[#This Row],[Order ID]],Таблица4[],2,FALSE),0))*1</f>
        <v>1</v>
      </c>
      <c r="Y9704" s="19">
        <f>IF(SUMPRODUCT(($F$2:$F9704=F9704)*1)&gt;1,0,1)</f>
        <v>0</v>
      </c>
    </row>
    <row r="9705" spans="1:25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9" t="str">
        <f>VLOOKUP(Таблица1[[#This Row],[Region]],Таблица5[],2,FALSE)</f>
        <v>Chuck Magee</v>
      </c>
      <c r="W9705" s="19" t="str">
        <f>IFERROR(VLOOKUP(Таблица1[[#This Row],[Order ID]],Таблица4[],2,FALSE),"")</f>
        <v/>
      </c>
      <c r="X9705" s="19">
        <f>NOT(IFERROR(VLOOKUP(Таблица1[[#This Row],[Order ID]],Таблица4[],2,FALSE),0))*1</f>
        <v>1</v>
      </c>
      <c r="Y9705" s="19">
        <f>IF(SUMPRODUCT(($F$2:$F9705=F9705)*1)&gt;1,0,1)</f>
        <v>0</v>
      </c>
    </row>
    <row r="9706" spans="1:25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9" t="str">
        <f>VLOOKUP(Таблица1[[#This Row],[Region]],Таблица5[],2,FALSE)</f>
        <v>Chuck Magee</v>
      </c>
      <c r="W9706" s="19" t="str">
        <f>IFERROR(VLOOKUP(Таблица1[[#This Row],[Order ID]],Таблица4[],2,FALSE),"")</f>
        <v/>
      </c>
      <c r="X9706" s="19">
        <f>NOT(IFERROR(VLOOKUP(Таблица1[[#This Row],[Order ID]],Таблица4[],2,FALSE),0))*1</f>
        <v>1</v>
      </c>
      <c r="Y9706" s="19">
        <f>IF(SUMPRODUCT(($F$2:$F9706=F9706)*1)&gt;1,0,1)</f>
        <v>0</v>
      </c>
    </row>
    <row r="9707" spans="1:25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9" t="str">
        <f>VLOOKUP(Таблица1[[#This Row],[Region]],Таблица5[],2,FALSE)</f>
        <v>Anna Andreadi</v>
      </c>
      <c r="W9707" s="19" t="str">
        <f>IFERROR(VLOOKUP(Таблица1[[#This Row],[Order ID]],Таблица4[],2,FALSE),"")</f>
        <v/>
      </c>
      <c r="X9707" s="19">
        <f>NOT(IFERROR(VLOOKUP(Таблица1[[#This Row],[Order ID]],Таблица4[],2,FALSE),0))*1</f>
        <v>1</v>
      </c>
      <c r="Y9707" s="19">
        <f>IF(SUMPRODUCT(($F$2:$F9707=F9707)*1)&gt;1,0,1)</f>
        <v>0</v>
      </c>
    </row>
    <row r="9708" spans="1:25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9" t="str">
        <f>VLOOKUP(Таблица1[[#This Row],[Region]],Таблица5[],2,FALSE)</f>
        <v>Anna Andreadi</v>
      </c>
      <c r="W9708" s="19">
        <f>IFERROR(VLOOKUP(Таблица1[[#This Row],[Order ID]],Таблица4[],2,FALSE),"")</f>
        <v>1</v>
      </c>
      <c r="X9708" s="19">
        <f>NOT(IFERROR(VLOOKUP(Таблица1[[#This Row],[Order ID]],Таблица4[],2,FALSE),0))*1</f>
        <v>0</v>
      </c>
      <c r="Y9708" s="19">
        <f>IF(SUMPRODUCT(($F$2:$F9708=F9708)*1)&gt;1,0,1)</f>
        <v>0</v>
      </c>
    </row>
    <row r="9709" spans="1:25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9" t="str">
        <f>VLOOKUP(Таблица1[[#This Row],[Region]],Таблица5[],2,FALSE)</f>
        <v>Anna Andreadi</v>
      </c>
      <c r="W9709" s="19">
        <f>IFERROR(VLOOKUP(Таблица1[[#This Row],[Order ID]],Таблица4[],2,FALSE),"")</f>
        <v>1</v>
      </c>
      <c r="X9709" s="19">
        <f>NOT(IFERROR(VLOOKUP(Таблица1[[#This Row],[Order ID]],Таблица4[],2,FALSE),0))*1</f>
        <v>0</v>
      </c>
      <c r="Y9709" s="19">
        <f>IF(SUMPRODUCT(($F$2:$F9709=F9709)*1)&gt;1,0,1)</f>
        <v>0</v>
      </c>
    </row>
    <row r="9710" spans="1:25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9" t="str">
        <f>VLOOKUP(Таблица1[[#This Row],[Region]],Таблица5[],2,FALSE)</f>
        <v>Anna Andreadi</v>
      </c>
      <c r="W9710" s="19">
        <f>IFERROR(VLOOKUP(Таблица1[[#This Row],[Order ID]],Таблица4[],2,FALSE),"")</f>
        <v>1</v>
      </c>
      <c r="X9710" s="19">
        <f>NOT(IFERROR(VLOOKUP(Таблица1[[#This Row],[Order ID]],Таблица4[],2,FALSE),0))*1</f>
        <v>0</v>
      </c>
      <c r="Y9710" s="19">
        <f>IF(SUMPRODUCT(($F$2:$F9710=F9710)*1)&gt;1,0,1)</f>
        <v>0</v>
      </c>
    </row>
    <row r="9711" spans="1:25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9" t="str">
        <f>VLOOKUP(Таблица1[[#This Row],[Region]],Таблица5[],2,FALSE)</f>
        <v>Anna Andreadi</v>
      </c>
      <c r="W9711" s="19">
        <f>IFERROR(VLOOKUP(Таблица1[[#This Row],[Order ID]],Таблица4[],2,FALSE),"")</f>
        <v>1</v>
      </c>
      <c r="X9711" s="19">
        <f>NOT(IFERROR(VLOOKUP(Таблица1[[#This Row],[Order ID]],Таблица4[],2,FALSE),0))*1</f>
        <v>0</v>
      </c>
      <c r="Y9711" s="19">
        <f>IF(SUMPRODUCT(($F$2:$F9711=F9711)*1)&gt;1,0,1)</f>
        <v>0</v>
      </c>
    </row>
    <row r="9712" spans="1:25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9" t="str">
        <f>VLOOKUP(Таблица1[[#This Row],[Region]],Таблица5[],2,FALSE)</f>
        <v>Chuck Magee</v>
      </c>
      <c r="W9712" s="19" t="str">
        <f>IFERROR(VLOOKUP(Таблица1[[#This Row],[Order ID]],Таблица4[],2,FALSE),"")</f>
        <v/>
      </c>
      <c r="X9712" s="19">
        <f>NOT(IFERROR(VLOOKUP(Таблица1[[#This Row],[Order ID]],Таблица4[],2,FALSE),0))*1</f>
        <v>1</v>
      </c>
      <c r="Y9712" s="19">
        <f>IF(SUMPRODUCT(($F$2:$F9712=F9712)*1)&gt;1,0,1)</f>
        <v>0</v>
      </c>
    </row>
    <row r="9713" spans="1:25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9" t="str">
        <f>VLOOKUP(Таблица1[[#This Row],[Region]],Таблица5[],2,FALSE)</f>
        <v>Chuck Magee</v>
      </c>
      <c r="W9713" s="19" t="str">
        <f>IFERROR(VLOOKUP(Таблица1[[#This Row],[Order ID]],Таблица4[],2,FALSE),"")</f>
        <v/>
      </c>
      <c r="X9713" s="19">
        <f>NOT(IFERROR(VLOOKUP(Таблица1[[#This Row],[Order ID]],Таблица4[],2,FALSE),0))*1</f>
        <v>1</v>
      </c>
      <c r="Y9713" s="19">
        <f>IF(SUMPRODUCT(($F$2:$F9713=F9713)*1)&gt;1,0,1)</f>
        <v>0</v>
      </c>
    </row>
    <row r="9714" spans="1:25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9" t="str">
        <f>VLOOKUP(Таблица1[[#This Row],[Region]],Таблица5[],2,FALSE)</f>
        <v>Chuck Magee</v>
      </c>
      <c r="W9714" s="19" t="str">
        <f>IFERROR(VLOOKUP(Таблица1[[#This Row],[Order ID]],Таблица4[],2,FALSE),"")</f>
        <v/>
      </c>
      <c r="X9714" s="19">
        <f>NOT(IFERROR(VLOOKUP(Таблица1[[#This Row],[Order ID]],Таблица4[],2,FALSE),0))*1</f>
        <v>1</v>
      </c>
      <c r="Y9714" s="19">
        <f>IF(SUMPRODUCT(($F$2:$F9714=F9714)*1)&gt;1,0,1)</f>
        <v>0</v>
      </c>
    </row>
    <row r="9715" spans="1:25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9" t="str">
        <f>VLOOKUP(Таблица1[[#This Row],[Region]],Таблица5[],2,FALSE)</f>
        <v>Chuck Magee</v>
      </c>
      <c r="W9715" s="19" t="str">
        <f>IFERROR(VLOOKUP(Таблица1[[#This Row],[Order ID]],Таблица4[],2,FALSE),"")</f>
        <v/>
      </c>
      <c r="X9715" s="19">
        <f>NOT(IFERROR(VLOOKUP(Таблица1[[#This Row],[Order ID]],Таблица4[],2,FALSE),0))*1</f>
        <v>1</v>
      </c>
      <c r="Y9715" s="19">
        <f>IF(SUMPRODUCT(($F$2:$F9715=F9715)*1)&gt;1,0,1)</f>
        <v>0</v>
      </c>
    </row>
    <row r="9716" spans="1:25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9" t="str">
        <f>VLOOKUP(Таблица1[[#This Row],[Region]],Таблица5[],2,FALSE)</f>
        <v>Chuck Magee</v>
      </c>
      <c r="W9716" s="19" t="str">
        <f>IFERROR(VLOOKUP(Таблица1[[#This Row],[Order ID]],Таблица4[],2,FALSE),"")</f>
        <v/>
      </c>
      <c r="X9716" s="19">
        <f>NOT(IFERROR(VLOOKUP(Таблица1[[#This Row],[Order ID]],Таблица4[],2,FALSE),0))*1</f>
        <v>1</v>
      </c>
      <c r="Y9716" s="19">
        <f>IF(SUMPRODUCT(($F$2:$F9716=F9716)*1)&gt;1,0,1)</f>
        <v>0</v>
      </c>
    </row>
    <row r="9717" spans="1:25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9" t="str">
        <f>VLOOKUP(Таблица1[[#This Row],[Region]],Таблица5[],2,FALSE)</f>
        <v>Anna Andreadi</v>
      </c>
      <c r="W9717" s="19" t="str">
        <f>IFERROR(VLOOKUP(Таблица1[[#This Row],[Order ID]],Таблица4[],2,FALSE),"")</f>
        <v/>
      </c>
      <c r="X9717" s="19">
        <f>NOT(IFERROR(VLOOKUP(Таблица1[[#This Row],[Order ID]],Таблица4[],2,FALSE),0))*1</f>
        <v>1</v>
      </c>
      <c r="Y9717" s="19">
        <f>IF(SUMPRODUCT(($F$2:$F9717=F9717)*1)&gt;1,0,1)</f>
        <v>0</v>
      </c>
    </row>
    <row r="9718" spans="1:25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9" t="str">
        <f>VLOOKUP(Таблица1[[#This Row],[Region]],Таблица5[],2,FALSE)</f>
        <v>Chuck Magee</v>
      </c>
      <c r="W9718" s="19" t="str">
        <f>IFERROR(VLOOKUP(Таблица1[[#This Row],[Order ID]],Таблица4[],2,FALSE),"")</f>
        <v/>
      </c>
      <c r="X9718" s="19">
        <f>NOT(IFERROR(VLOOKUP(Таблица1[[#This Row],[Order ID]],Таблица4[],2,FALSE),0))*1</f>
        <v>1</v>
      </c>
      <c r="Y9718" s="19">
        <f>IF(SUMPRODUCT(($F$2:$F9718=F9718)*1)&gt;1,0,1)</f>
        <v>0</v>
      </c>
    </row>
    <row r="9719" spans="1:25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9" t="str">
        <f>VLOOKUP(Таблица1[[#This Row],[Region]],Таблица5[],2,FALSE)</f>
        <v>Kelly Williams</v>
      </c>
      <c r="W9719" s="19" t="str">
        <f>IFERROR(VLOOKUP(Таблица1[[#This Row],[Order ID]],Таблица4[],2,FALSE),"")</f>
        <v/>
      </c>
      <c r="X9719" s="19">
        <f>NOT(IFERROR(VLOOKUP(Таблица1[[#This Row],[Order ID]],Таблица4[],2,FALSE),0))*1</f>
        <v>1</v>
      </c>
      <c r="Y9719" s="19">
        <f>IF(SUMPRODUCT(($F$2:$F9719=F9719)*1)&gt;1,0,1)</f>
        <v>0</v>
      </c>
    </row>
    <row r="9720" spans="1:25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9" t="str">
        <f>VLOOKUP(Таблица1[[#This Row],[Region]],Таблица5[],2,FALSE)</f>
        <v>Kelly Williams</v>
      </c>
      <c r="W9720" s="19" t="str">
        <f>IFERROR(VLOOKUP(Таблица1[[#This Row],[Order ID]],Таблица4[],2,FALSE),"")</f>
        <v/>
      </c>
      <c r="X9720" s="19">
        <f>NOT(IFERROR(VLOOKUP(Таблица1[[#This Row],[Order ID]],Таблица4[],2,FALSE),0))*1</f>
        <v>1</v>
      </c>
      <c r="Y9720" s="19">
        <f>IF(SUMPRODUCT(($F$2:$F9720=F9720)*1)&gt;1,0,1)</f>
        <v>0</v>
      </c>
    </row>
    <row r="9721" spans="1:25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9" t="str">
        <f>VLOOKUP(Таблица1[[#This Row],[Region]],Таблица5[],2,FALSE)</f>
        <v>Chuck Magee</v>
      </c>
      <c r="W9721" s="19" t="str">
        <f>IFERROR(VLOOKUP(Таблица1[[#This Row],[Order ID]],Таблица4[],2,FALSE),"")</f>
        <v/>
      </c>
      <c r="X9721" s="19">
        <f>NOT(IFERROR(VLOOKUP(Таблица1[[#This Row],[Order ID]],Таблица4[],2,FALSE),0))*1</f>
        <v>1</v>
      </c>
      <c r="Y9721" s="19">
        <f>IF(SUMPRODUCT(($F$2:$F9721=F9721)*1)&gt;1,0,1)</f>
        <v>0</v>
      </c>
    </row>
    <row r="9722" spans="1:25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9" t="str">
        <f>VLOOKUP(Таблица1[[#This Row],[Region]],Таблица5[],2,FALSE)</f>
        <v>Kelly Williams</v>
      </c>
      <c r="W9722" s="19" t="str">
        <f>IFERROR(VLOOKUP(Таблица1[[#This Row],[Order ID]],Таблица4[],2,FALSE),"")</f>
        <v/>
      </c>
      <c r="X9722" s="19">
        <f>NOT(IFERROR(VLOOKUP(Таблица1[[#This Row],[Order ID]],Таблица4[],2,FALSE),0))*1</f>
        <v>1</v>
      </c>
      <c r="Y9722" s="19">
        <f>IF(SUMPRODUCT(($F$2:$F9722=F9722)*1)&gt;1,0,1)</f>
        <v>0</v>
      </c>
    </row>
    <row r="9723" spans="1:25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9" t="str">
        <f>VLOOKUP(Таблица1[[#This Row],[Region]],Таблица5[],2,FALSE)</f>
        <v>Chuck Magee</v>
      </c>
      <c r="W9723" s="19" t="str">
        <f>IFERROR(VLOOKUP(Таблица1[[#This Row],[Order ID]],Таблица4[],2,FALSE),"")</f>
        <v/>
      </c>
      <c r="X9723" s="19">
        <f>NOT(IFERROR(VLOOKUP(Таблица1[[#This Row],[Order ID]],Таблица4[],2,FALSE),0))*1</f>
        <v>1</v>
      </c>
      <c r="Y9723" s="19">
        <f>IF(SUMPRODUCT(($F$2:$F9723=F9723)*1)&gt;1,0,1)</f>
        <v>0</v>
      </c>
    </row>
    <row r="9724" spans="1:25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9" t="str">
        <f>VLOOKUP(Таблица1[[#This Row],[Region]],Таблица5[],2,FALSE)</f>
        <v>Chuck Magee</v>
      </c>
      <c r="W9724" s="19" t="str">
        <f>IFERROR(VLOOKUP(Таблица1[[#This Row],[Order ID]],Таблица4[],2,FALSE),"")</f>
        <v/>
      </c>
      <c r="X9724" s="19">
        <f>NOT(IFERROR(VLOOKUP(Таблица1[[#This Row],[Order ID]],Таблица4[],2,FALSE),0))*1</f>
        <v>1</v>
      </c>
      <c r="Y9724" s="19">
        <f>IF(SUMPRODUCT(($F$2:$F9724=F9724)*1)&gt;1,0,1)</f>
        <v>0</v>
      </c>
    </row>
    <row r="9725" spans="1:25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9" t="str">
        <f>VLOOKUP(Таблица1[[#This Row],[Region]],Таблица5[],2,FALSE)</f>
        <v>Chuck Magee</v>
      </c>
      <c r="W9725" s="19" t="str">
        <f>IFERROR(VLOOKUP(Таблица1[[#This Row],[Order ID]],Таблица4[],2,FALSE),"")</f>
        <v/>
      </c>
      <c r="X9725" s="19">
        <f>NOT(IFERROR(VLOOKUP(Таблица1[[#This Row],[Order ID]],Таблица4[],2,FALSE),0))*1</f>
        <v>1</v>
      </c>
      <c r="Y9725" s="19">
        <f>IF(SUMPRODUCT(($F$2:$F9725=F9725)*1)&gt;1,0,1)</f>
        <v>0</v>
      </c>
    </row>
    <row r="9726" spans="1:25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9" t="str">
        <f>VLOOKUP(Таблица1[[#This Row],[Region]],Таблица5[],2,FALSE)</f>
        <v>Kelly Williams</v>
      </c>
      <c r="W9726" s="19" t="str">
        <f>IFERROR(VLOOKUP(Таблица1[[#This Row],[Order ID]],Таблица4[],2,FALSE),"")</f>
        <v/>
      </c>
      <c r="X9726" s="19">
        <f>NOT(IFERROR(VLOOKUP(Таблица1[[#This Row],[Order ID]],Таблица4[],2,FALSE),0))*1</f>
        <v>1</v>
      </c>
      <c r="Y9726" s="19">
        <f>IF(SUMPRODUCT(($F$2:$F9726=F9726)*1)&gt;1,0,1)</f>
        <v>0</v>
      </c>
    </row>
    <row r="9727" spans="1:25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9" t="str">
        <f>VLOOKUP(Таблица1[[#This Row],[Region]],Таблица5[],2,FALSE)</f>
        <v>Anna Andreadi</v>
      </c>
      <c r="W9727" s="19" t="str">
        <f>IFERROR(VLOOKUP(Таблица1[[#This Row],[Order ID]],Таблица4[],2,FALSE),"")</f>
        <v/>
      </c>
      <c r="X9727" s="19">
        <f>NOT(IFERROR(VLOOKUP(Таблица1[[#This Row],[Order ID]],Таблица4[],2,FALSE),0))*1</f>
        <v>1</v>
      </c>
      <c r="Y9727" s="19">
        <f>IF(SUMPRODUCT(($F$2:$F9727=F9727)*1)&gt;1,0,1)</f>
        <v>0</v>
      </c>
    </row>
    <row r="9728" spans="1:25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9" t="str">
        <f>VLOOKUP(Таблица1[[#This Row],[Region]],Таблица5[],2,FALSE)</f>
        <v>Chuck Magee</v>
      </c>
      <c r="W9728" s="19">
        <f>IFERROR(VLOOKUP(Таблица1[[#This Row],[Order ID]],Таблица4[],2,FALSE),"")</f>
        <v>1</v>
      </c>
      <c r="X9728" s="19">
        <f>NOT(IFERROR(VLOOKUP(Таблица1[[#This Row],[Order ID]],Таблица4[],2,FALSE),0))*1</f>
        <v>0</v>
      </c>
      <c r="Y9728" s="19">
        <f>IF(SUMPRODUCT(($F$2:$F9728=F9728)*1)&gt;1,0,1)</f>
        <v>0</v>
      </c>
    </row>
    <row r="9729" spans="1:25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9" t="str">
        <f>VLOOKUP(Таблица1[[#This Row],[Region]],Таблица5[],2,FALSE)</f>
        <v>Chuck Magee</v>
      </c>
      <c r="W9729" s="19">
        <f>IFERROR(VLOOKUP(Таблица1[[#This Row],[Order ID]],Таблица4[],2,FALSE),"")</f>
        <v>1</v>
      </c>
      <c r="X9729" s="19">
        <f>NOT(IFERROR(VLOOKUP(Таблица1[[#This Row],[Order ID]],Таблица4[],2,FALSE),0))*1</f>
        <v>0</v>
      </c>
      <c r="Y9729" s="19">
        <f>IF(SUMPRODUCT(($F$2:$F9729=F9729)*1)&gt;1,0,1)</f>
        <v>0</v>
      </c>
    </row>
    <row r="9730" spans="1:25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9" t="str">
        <f>VLOOKUP(Таблица1[[#This Row],[Region]],Таблица5[],2,FALSE)</f>
        <v>Chuck Magee</v>
      </c>
      <c r="W9730" s="19">
        <f>IFERROR(VLOOKUP(Таблица1[[#This Row],[Order ID]],Таблица4[],2,FALSE),"")</f>
        <v>1</v>
      </c>
      <c r="X9730" s="19">
        <f>NOT(IFERROR(VLOOKUP(Таблица1[[#This Row],[Order ID]],Таблица4[],2,FALSE),0))*1</f>
        <v>0</v>
      </c>
      <c r="Y9730" s="19">
        <f>IF(SUMPRODUCT(($F$2:$F9730=F9730)*1)&gt;1,0,1)</f>
        <v>0</v>
      </c>
    </row>
    <row r="9731" spans="1:25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9" t="str">
        <f>VLOOKUP(Таблица1[[#This Row],[Region]],Таблица5[],2,FALSE)</f>
        <v>Anna Andreadi</v>
      </c>
      <c r="W9731" s="19" t="str">
        <f>IFERROR(VLOOKUP(Таблица1[[#This Row],[Order ID]],Таблица4[],2,FALSE),"")</f>
        <v/>
      </c>
      <c r="X9731" s="19">
        <f>NOT(IFERROR(VLOOKUP(Таблица1[[#This Row],[Order ID]],Таблица4[],2,FALSE),0))*1</f>
        <v>1</v>
      </c>
      <c r="Y9731" s="19">
        <f>IF(SUMPRODUCT(($F$2:$F9731=F9731)*1)&gt;1,0,1)</f>
        <v>0</v>
      </c>
    </row>
    <row r="9732" spans="1:25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9" t="str">
        <f>VLOOKUP(Таблица1[[#This Row],[Region]],Таблица5[],2,FALSE)</f>
        <v>Anna Andreadi</v>
      </c>
      <c r="W9732" s="19" t="str">
        <f>IFERROR(VLOOKUP(Таблица1[[#This Row],[Order ID]],Таблица4[],2,FALSE),"")</f>
        <v/>
      </c>
      <c r="X9732" s="19">
        <f>NOT(IFERROR(VLOOKUP(Таблица1[[#This Row],[Order ID]],Таблица4[],2,FALSE),0))*1</f>
        <v>1</v>
      </c>
      <c r="Y9732" s="19">
        <f>IF(SUMPRODUCT(($F$2:$F9732=F9732)*1)&gt;1,0,1)</f>
        <v>0</v>
      </c>
    </row>
    <row r="9733" spans="1:25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9" t="str">
        <f>VLOOKUP(Таблица1[[#This Row],[Region]],Таблица5[],2,FALSE)</f>
        <v>Anna Andreadi</v>
      </c>
      <c r="W9733" s="19" t="str">
        <f>IFERROR(VLOOKUP(Таблица1[[#This Row],[Order ID]],Таблица4[],2,FALSE),"")</f>
        <v/>
      </c>
      <c r="X9733" s="19">
        <f>NOT(IFERROR(VLOOKUP(Таблица1[[#This Row],[Order ID]],Таблица4[],2,FALSE),0))*1</f>
        <v>1</v>
      </c>
      <c r="Y9733" s="19">
        <f>IF(SUMPRODUCT(($F$2:$F9733=F9733)*1)&gt;1,0,1)</f>
        <v>0</v>
      </c>
    </row>
    <row r="9734" spans="1:25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9" t="str">
        <f>VLOOKUP(Таблица1[[#This Row],[Region]],Таблица5[],2,FALSE)</f>
        <v>Cassandra Brandow</v>
      </c>
      <c r="W9734" s="19" t="str">
        <f>IFERROR(VLOOKUP(Таблица1[[#This Row],[Order ID]],Таблица4[],2,FALSE),"")</f>
        <v/>
      </c>
      <c r="X9734" s="19">
        <f>NOT(IFERROR(VLOOKUP(Таблица1[[#This Row],[Order ID]],Таблица4[],2,FALSE),0))*1</f>
        <v>1</v>
      </c>
      <c r="Y9734" s="19">
        <f>IF(SUMPRODUCT(($F$2:$F9734=F9734)*1)&gt;1,0,1)</f>
        <v>0</v>
      </c>
    </row>
    <row r="9735" spans="1:25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9" t="str">
        <f>VLOOKUP(Таблица1[[#This Row],[Region]],Таблица5[],2,FALSE)</f>
        <v>Cassandra Brandow</v>
      </c>
      <c r="W9735" s="19" t="str">
        <f>IFERROR(VLOOKUP(Таблица1[[#This Row],[Order ID]],Таблица4[],2,FALSE),"")</f>
        <v/>
      </c>
      <c r="X9735" s="19">
        <f>NOT(IFERROR(VLOOKUP(Таблица1[[#This Row],[Order ID]],Таблица4[],2,FALSE),0))*1</f>
        <v>1</v>
      </c>
      <c r="Y9735" s="19">
        <f>IF(SUMPRODUCT(($F$2:$F9735=F9735)*1)&gt;1,0,1)</f>
        <v>0</v>
      </c>
    </row>
    <row r="9736" spans="1:25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9" t="str">
        <f>VLOOKUP(Таблица1[[#This Row],[Region]],Таблица5[],2,FALSE)</f>
        <v>Cassandra Brandow</v>
      </c>
      <c r="W9736" s="19" t="str">
        <f>IFERROR(VLOOKUP(Таблица1[[#This Row],[Order ID]],Таблица4[],2,FALSE),"")</f>
        <v/>
      </c>
      <c r="X9736" s="19">
        <f>NOT(IFERROR(VLOOKUP(Таблица1[[#This Row],[Order ID]],Таблица4[],2,FALSE),0))*1</f>
        <v>1</v>
      </c>
      <c r="Y9736" s="19">
        <f>IF(SUMPRODUCT(($F$2:$F9736=F9736)*1)&gt;1,0,1)</f>
        <v>0</v>
      </c>
    </row>
    <row r="9737" spans="1:25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9" t="str">
        <f>VLOOKUP(Таблица1[[#This Row],[Region]],Таблица5[],2,FALSE)</f>
        <v>Chuck Magee</v>
      </c>
      <c r="W9737" s="19" t="str">
        <f>IFERROR(VLOOKUP(Таблица1[[#This Row],[Order ID]],Таблица4[],2,FALSE),"")</f>
        <v/>
      </c>
      <c r="X9737" s="19">
        <f>NOT(IFERROR(VLOOKUP(Таблица1[[#This Row],[Order ID]],Таблица4[],2,FALSE),0))*1</f>
        <v>1</v>
      </c>
      <c r="Y9737" s="19">
        <f>IF(SUMPRODUCT(($F$2:$F9737=F9737)*1)&gt;1,0,1)</f>
        <v>0</v>
      </c>
    </row>
    <row r="9738" spans="1:25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9" t="str">
        <f>VLOOKUP(Таблица1[[#This Row],[Region]],Таблица5[],2,FALSE)</f>
        <v>Kelly Williams</v>
      </c>
      <c r="W9738" s="19" t="str">
        <f>IFERROR(VLOOKUP(Таблица1[[#This Row],[Order ID]],Таблица4[],2,FALSE),"")</f>
        <v/>
      </c>
      <c r="X9738" s="19">
        <f>NOT(IFERROR(VLOOKUP(Таблица1[[#This Row],[Order ID]],Таблица4[],2,FALSE),0))*1</f>
        <v>1</v>
      </c>
      <c r="Y9738" s="19">
        <f>IF(SUMPRODUCT(($F$2:$F9738=F9738)*1)&gt;1,0,1)</f>
        <v>0</v>
      </c>
    </row>
    <row r="9739" spans="1:25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9" t="str">
        <f>VLOOKUP(Таблица1[[#This Row],[Region]],Таблица5[],2,FALSE)</f>
        <v>Anna Andreadi</v>
      </c>
      <c r="W9739" s="19" t="str">
        <f>IFERROR(VLOOKUP(Таблица1[[#This Row],[Order ID]],Таблица4[],2,FALSE),"")</f>
        <v/>
      </c>
      <c r="X9739" s="19">
        <f>NOT(IFERROR(VLOOKUP(Таблица1[[#This Row],[Order ID]],Таблица4[],2,FALSE),0))*1</f>
        <v>1</v>
      </c>
      <c r="Y9739" s="19">
        <f>IF(SUMPRODUCT(($F$2:$F9739=F9739)*1)&gt;1,0,1)</f>
        <v>0</v>
      </c>
    </row>
    <row r="9740" spans="1:25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9" t="str">
        <f>VLOOKUP(Таблица1[[#This Row],[Region]],Таблица5[],2,FALSE)</f>
        <v>Anna Andreadi</v>
      </c>
      <c r="W9740" s="19" t="str">
        <f>IFERROR(VLOOKUP(Таблица1[[#This Row],[Order ID]],Таблица4[],2,FALSE),"")</f>
        <v/>
      </c>
      <c r="X9740" s="19">
        <f>NOT(IFERROR(VLOOKUP(Таблица1[[#This Row],[Order ID]],Таблица4[],2,FALSE),0))*1</f>
        <v>1</v>
      </c>
      <c r="Y9740" s="19">
        <f>IF(SUMPRODUCT(($F$2:$F9740=F9740)*1)&gt;1,0,1)</f>
        <v>0</v>
      </c>
    </row>
    <row r="9741" spans="1:25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9" t="str">
        <f>VLOOKUP(Таблица1[[#This Row],[Region]],Таблица5[],2,FALSE)</f>
        <v>Anna Andreadi</v>
      </c>
      <c r="W9741" s="19" t="str">
        <f>IFERROR(VLOOKUP(Таблица1[[#This Row],[Order ID]],Таблица4[],2,FALSE),"")</f>
        <v/>
      </c>
      <c r="X9741" s="19">
        <f>NOT(IFERROR(VLOOKUP(Таблица1[[#This Row],[Order ID]],Таблица4[],2,FALSE),0))*1</f>
        <v>1</v>
      </c>
      <c r="Y9741" s="19">
        <f>IF(SUMPRODUCT(($F$2:$F9741=F9741)*1)&gt;1,0,1)</f>
        <v>0</v>
      </c>
    </row>
    <row r="9742" spans="1:25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9" t="str">
        <f>VLOOKUP(Таблица1[[#This Row],[Region]],Таблица5[],2,FALSE)</f>
        <v>Anna Andreadi</v>
      </c>
      <c r="W9742" s="19" t="str">
        <f>IFERROR(VLOOKUP(Таблица1[[#This Row],[Order ID]],Таблица4[],2,FALSE),"")</f>
        <v/>
      </c>
      <c r="X9742" s="19">
        <f>NOT(IFERROR(VLOOKUP(Таблица1[[#This Row],[Order ID]],Таблица4[],2,FALSE),0))*1</f>
        <v>1</v>
      </c>
      <c r="Y9742" s="19">
        <f>IF(SUMPRODUCT(($F$2:$F9742=F9742)*1)&gt;1,0,1)</f>
        <v>0</v>
      </c>
    </row>
    <row r="9743" spans="1:25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9" t="str">
        <f>VLOOKUP(Таблица1[[#This Row],[Region]],Таблица5[],2,FALSE)</f>
        <v>Chuck Magee</v>
      </c>
      <c r="W9743" s="19" t="str">
        <f>IFERROR(VLOOKUP(Таблица1[[#This Row],[Order ID]],Таблица4[],2,FALSE),"")</f>
        <v/>
      </c>
      <c r="X9743" s="19">
        <f>NOT(IFERROR(VLOOKUP(Таблица1[[#This Row],[Order ID]],Таблица4[],2,FALSE),0))*1</f>
        <v>1</v>
      </c>
      <c r="Y9743" s="19">
        <f>IF(SUMPRODUCT(($F$2:$F9743=F9743)*1)&gt;1,0,1)</f>
        <v>0</v>
      </c>
    </row>
    <row r="9744" spans="1:25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9" t="str">
        <f>VLOOKUP(Таблица1[[#This Row],[Region]],Таблица5[],2,FALSE)</f>
        <v>Anna Andreadi</v>
      </c>
      <c r="W9744" s="19" t="str">
        <f>IFERROR(VLOOKUP(Таблица1[[#This Row],[Order ID]],Таблица4[],2,FALSE),"")</f>
        <v/>
      </c>
      <c r="X9744" s="19">
        <f>NOT(IFERROR(VLOOKUP(Таблица1[[#This Row],[Order ID]],Таблица4[],2,FALSE),0))*1</f>
        <v>1</v>
      </c>
      <c r="Y9744" s="19">
        <f>IF(SUMPRODUCT(($F$2:$F9744=F9744)*1)&gt;1,0,1)</f>
        <v>0</v>
      </c>
    </row>
    <row r="9745" spans="1:25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9" t="str">
        <f>VLOOKUP(Таблица1[[#This Row],[Region]],Таблица5[],2,FALSE)</f>
        <v>Chuck Magee</v>
      </c>
      <c r="W9745" s="19" t="str">
        <f>IFERROR(VLOOKUP(Таблица1[[#This Row],[Order ID]],Таблица4[],2,FALSE),"")</f>
        <v/>
      </c>
      <c r="X9745" s="19">
        <f>NOT(IFERROR(VLOOKUP(Таблица1[[#This Row],[Order ID]],Таблица4[],2,FALSE),0))*1</f>
        <v>1</v>
      </c>
      <c r="Y9745" s="19">
        <f>IF(SUMPRODUCT(($F$2:$F9745=F9745)*1)&gt;1,0,1)</f>
        <v>0</v>
      </c>
    </row>
    <row r="9746" spans="1:25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9" t="str">
        <f>VLOOKUP(Таблица1[[#This Row],[Region]],Таблица5[],2,FALSE)</f>
        <v>Kelly Williams</v>
      </c>
      <c r="W9746" s="19" t="str">
        <f>IFERROR(VLOOKUP(Таблица1[[#This Row],[Order ID]],Таблица4[],2,FALSE),"")</f>
        <v/>
      </c>
      <c r="X9746" s="19">
        <f>NOT(IFERROR(VLOOKUP(Таблица1[[#This Row],[Order ID]],Таблица4[],2,FALSE),0))*1</f>
        <v>1</v>
      </c>
      <c r="Y9746" s="19">
        <f>IF(SUMPRODUCT(($F$2:$F9746=F9746)*1)&gt;1,0,1)</f>
        <v>0</v>
      </c>
    </row>
    <row r="9747" spans="1:25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9" t="str">
        <f>VLOOKUP(Таблица1[[#This Row],[Region]],Таблица5[],2,FALSE)</f>
        <v>Anna Andreadi</v>
      </c>
      <c r="W9747" s="19" t="str">
        <f>IFERROR(VLOOKUP(Таблица1[[#This Row],[Order ID]],Таблица4[],2,FALSE),"")</f>
        <v/>
      </c>
      <c r="X9747" s="19">
        <f>NOT(IFERROR(VLOOKUP(Таблица1[[#This Row],[Order ID]],Таблица4[],2,FALSE),0))*1</f>
        <v>1</v>
      </c>
      <c r="Y9747" s="19">
        <f>IF(SUMPRODUCT(($F$2:$F9747=F9747)*1)&gt;1,0,1)</f>
        <v>0</v>
      </c>
    </row>
    <row r="9748" spans="1:25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9" t="str">
        <f>VLOOKUP(Таблица1[[#This Row],[Region]],Таблица5[],2,FALSE)</f>
        <v>Anna Andreadi</v>
      </c>
      <c r="W9748" s="19" t="str">
        <f>IFERROR(VLOOKUP(Таблица1[[#This Row],[Order ID]],Таблица4[],2,FALSE),"")</f>
        <v/>
      </c>
      <c r="X9748" s="19">
        <f>NOT(IFERROR(VLOOKUP(Таблица1[[#This Row],[Order ID]],Таблица4[],2,FALSE),0))*1</f>
        <v>1</v>
      </c>
      <c r="Y9748" s="19">
        <f>IF(SUMPRODUCT(($F$2:$F9748=F9748)*1)&gt;1,0,1)</f>
        <v>0</v>
      </c>
    </row>
    <row r="9749" spans="1:25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9" t="str">
        <f>VLOOKUP(Таблица1[[#This Row],[Region]],Таблица5[],2,FALSE)</f>
        <v>Kelly Williams</v>
      </c>
      <c r="W9749" s="19" t="str">
        <f>IFERROR(VLOOKUP(Таблица1[[#This Row],[Order ID]],Таблица4[],2,FALSE),"")</f>
        <v/>
      </c>
      <c r="X9749" s="19">
        <f>NOT(IFERROR(VLOOKUP(Таблица1[[#This Row],[Order ID]],Таблица4[],2,FALSE),0))*1</f>
        <v>1</v>
      </c>
      <c r="Y9749" s="19">
        <f>IF(SUMPRODUCT(($F$2:$F9749=F9749)*1)&gt;1,0,1)</f>
        <v>0</v>
      </c>
    </row>
    <row r="9750" spans="1:25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9" t="str">
        <f>VLOOKUP(Таблица1[[#This Row],[Region]],Таблица5[],2,FALSE)</f>
        <v>Kelly Williams</v>
      </c>
      <c r="W9750" s="19" t="str">
        <f>IFERROR(VLOOKUP(Таблица1[[#This Row],[Order ID]],Таблица4[],2,FALSE),"")</f>
        <v/>
      </c>
      <c r="X9750" s="19">
        <f>NOT(IFERROR(VLOOKUP(Таблица1[[#This Row],[Order ID]],Таблица4[],2,FALSE),0))*1</f>
        <v>1</v>
      </c>
      <c r="Y9750" s="19">
        <f>IF(SUMPRODUCT(($F$2:$F9750=F9750)*1)&gt;1,0,1)</f>
        <v>0</v>
      </c>
    </row>
    <row r="9751" spans="1:25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9" t="str">
        <f>VLOOKUP(Таблица1[[#This Row],[Region]],Таблица5[],2,FALSE)</f>
        <v>Chuck Magee</v>
      </c>
      <c r="W9751" s="19" t="str">
        <f>IFERROR(VLOOKUP(Таблица1[[#This Row],[Order ID]],Таблица4[],2,FALSE),"")</f>
        <v/>
      </c>
      <c r="X9751" s="19">
        <f>NOT(IFERROR(VLOOKUP(Таблица1[[#This Row],[Order ID]],Таблица4[],2,FALSE),0))*1</f>
        <v>1</v>
      </c>
      <c r="Y9751" s="19">
        <f>IF(SUMPRODUCT(($F$2:$F9751=F9751)*1)&gt;1,0,1)</f>
        <v>0</v>
      </c>
    </row>
    <row r="9752" spans="1:25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9" t="str">
        <f>VLOOKUP(Таблица1[[#This Row],[Region]],Таблица5[],2,FALSE)</f>
        <v>Kelly Williams</v>
      </c>
      <c r="W9752" s="19" t="str">
        <f>IFERROR(VLOOKUP(Таблица1[[#This Row],[Order ID]],Таблица4[],2,FALSE),"")</f>
        <v/>
      </c>
      <c r="X9752" s="19">
        <f>NOT(IFERROR(VLOOKUP(Таблица1[[#This Row],[Order ID]],Таблица4[],2,FALSE),0))*1</f>
        <v>1</v>
      </c>
      <c r="Y9752" s="19">
        <f>IF(SUMPRODUCT(($F$2:$F9752=F9752)*1)&gt;1,0,1)</f>
        <v>0</v>
      </c>
    </row>
    <row r="9753" spans="1:25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9" t="str">
        <f>VLOOKUP(Таблица1[[#This Row],[Region]],Таблица5[],2,FALSE)</f>
        <v>Kelly Williams</v>
      </c>
      <c r="W9753" s="19" t="str">
        <f>IFERROR(VLOOKUP(Таблица1[[#This Row],[Order ID]],Таблица4[],2,FALSE),"")</f>
        <v/>
      </c>
      <c r="X9753" s="19">
        <f>NOT(IFERROR(VLOOKUP(Таблица1[[#This Row],[Order ID]],Таблица4[],2,FALSE),0))*1</f>
        <v>1</v>
      </c>
      <c r="Y9753" s="19">
        <f>IF(SUMPRODUCT(($F$2:$F9753=F9753)*1)&gt;1,0,1)</f>
        <v>0</v>
      </c>
    </row>
    <row r="9754" spans="1:25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9" t="str">
        <f>VLOOKUP(Таблица1[[#This Row],[Region]],Таблица5[],2,FALSE)</f>
        <v>Anna Andreadi</v>
      </c>
      <c r="W9754" s="19" t="str">
        <f>IFERROR(VLOOKUP(Таблица1[[#This Row],[Order ID]],Таблица4[],2,FALSE),"")</f>
        <v/>
      </c>
      <c r="X9754" s="19">
        <f>NOT(IFERROR(VLOOKUP(Таблица1[[#This Row],[Order ID]],Таблица4[],2,FALSE),0))*1</f>
        <v>1</v>
      </c>
      <c r="Y9754" s="19">
        <f>IF(SUMPRODUCT(($F$2:$F9754=F9754)*1)&gt;1,0,1)</f>
        <v>0</v>
      </c>
    </row>
    <row r="9755" spans="1:25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9" t="str">
        <f>VLOOKUP(Таблица1[[#This Row],[Region]],Таблица5[],2,FALSE)</f>
        <v>Cassandra Brandow</v>
      </c>
      <c r="W9755" s="19" t="str">
        <f>IFERROR(VLOOKUP(Таблица1[[#This Row],[Order ID]],Таблица4[],2,FALSE),"")</f>
        <v/>
      </c>
      <c r="X9755" s="19">
        <f>NOT(IFERROR(VLOOKUP(Таблица1[[#This Row],[Order ID]],Таблица4[],2,FALSE),0))*1</f>
        <v>1</v>
      </c>
      <c r="Y9755" s="19">
        <f>IF(SUMPRODUCT(($F$2:$F9755=F9755)*1)&gt;1,0,1)</f>
        <v>0</v>
      </c>
    </row>
    <row r="9756" spans="1:25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9" t="str">
        <f>VLOOKUP(Таблица1[[#This Row],[Region]],Таблица5[],2,FALSE)</f>
        <v>Cassandra Brandow</v>
      </c>
      <c r="W9756" s="19" t="str">
        <f>IFERROR(VLOOKUP(Таблица1[[#This Row],[Order ID]],Таблица4[],2,FALSE),"")</f>
        <v/>
      </c>
      <c r="X9756" s="19">
        <f>NOT(IFERROR(VLOOKUP(Таблица1[[#This Row],[Order ID]],Таблица4[],2,FALSE),0))*1</f>
        <v>1</v>
      </c>
      <c r="Y9756" s="19">
        <f>IF(SUMPRODUCT(($F$2:$F9756=F9756)*1)&gt;1,0,1)</f>
        <v>0</v>
      </c>
    </row>
    <row r="9757" spans="1:25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9" t="str">
        <f>VLOOKUP(Таблица1[[#This Row],[Region]],Таблица5[],2,FALSE)</f>
        <v>Cassandra Brandow</v>
      </c>
      <c r="W9757" s="19" t="str">
        <f>IFERROR(VLOOKUP(Таблица1[[#This Row],[Order ID]],Таблица4[],2,FALSE),"")</f>
        <v/>
      </c>
      <c r="X9757" s="19">
        <f>NOT(IFERROR(VLOOKUP(Таблица1[[#This Row],[Order ID]],Таблица4[],2,FALSE),0))*1</f>
        <v>1</v>
      </c>
      <c r="Y9757" s="19">
        <f>IF(SUMPRODUCT(($F$2:$F9757=F9757)*1)&gt;1,0,1)</f>
        <v>0</v>
      </c>
    </row>
    <row r="9758" spans="1:25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9" t="str">
        <f>VLOOKUP(Таблица1[[#This Row],[Region]],Таблица5[],2,FALSE)</f>
        <v>Cassandra Brandow</v>
      </c>
      <c r="W9758" s="19" t="str">
        <f>IFERROR(VLOOKUP(Таблица1[[#This Row],[Order ID]],Таблица4[],2,FALSE),"")</f>
        <v/>
      </c>
      <c r="X9758" s="19">
        <f>NOT(IFERROR(VLOOKUP(Таблица1[[#This Row],[Order ID]],Таблица4[],2,FALSE),0))*1</f>
        <v>1</v>
      </c>
      <c r="Y9758" s="19">
        <f>IF(SUMPRODUCT(($F$2:$F9758=F9758)*1)&gt;1,0,1)</f>
        <v>0</v>
      </c>
    </row>
    <row r="9759" spans="1:25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9" t="str">
        <f>VLOOKUP(Таблица1[[#This Row],[Region]],Таблица5[],2,FALSE)</f>
        <v>Cassandra Brandow</v>
      </c>
      <c r="W9759" s="19" t="str">
        <f>IFERROR(VLOOKUP(Таблица1[[#This Row],[Order ID]],Таблица4[],2,FALSE),"")</f>
        <v/>
      </c>
      <c r="X9759" s="19">
        <f>NOT(IFERROR(VLOOKUP(Таблица1[[#This Row],[Order ID]],Таблица4[],2,FALSE),0))*1</f>
        <v>1</v>
      </c>
      <c r="Y9759" s="19">
        <f>IF(SUMPRODUCT(($F$2:$F9759=F9759)*1)&gt;1,0,1)</f>
        <v>0</v>
      </c>
    </row>
    <row r="9760" spans="1:25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9" t="str">
        <f>VLOOKUP(Таблица1[[#This Row],[Region]],Таблица5[],2,FALSE)</f>
        <v>Cassandra Brandow</v>
      </c>
      <c r="W9760" s="19" t="str">
        <f>IFERROR(VLOOKUP(Таблица1[[#This Row],[Order ID]],Таблица4[],2,FALSE),"")</f>
        <v/>
      </c>
      <c r="X9760" s="19">
        <f>NOT(IFERROR(VLOOKUP(Таблица1[[#This Row],[Order ID]],Таблица4[],2,FALSE),0))*1</f>
        <v>1</v>
      </c>
      <c r="Y9760" s="19">
        <f>IF(SUMPRODUCT(($F$2:$F9760=F9760)*1)&gt;1,0,1)</f>
        <v>0</v>
      </c>
    </row>
    <row r="9761" spans="1:25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9" t="str">
        <f>VLOOKUP(Таблица1[[#This Row],[Region]],Таблица5[],2,FALSE)</f>
        <v>Anna Andreadi</v>
      </c>
      <c r="W9761" s="19" t="str">
        <f>IFERROR(VLOOKUP(Таблица1[[#This Row],[Order ID]],Таблица4[],2,FALSE),"")</f>
        <v/>
      </c>
      <c r="X9761" s="19">
        <f>NOT(IFERROR(VLOOKUP(Таблица1[[#This Row],[Order ID]],Таблица4[],2,FALSE),0))*1</f>
        <v>1</v>
      </c>
      <c r="Y9761" s="19">
        <f>IF(SUMPRODUCT(($F$2:$F9761=F9761)*1)&gt;1,0,1)</f>
        <v>0</v>
      </c>
    </row>
    <row r="9762" spans="1:25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9" t="str">
        <f>VLOOKUP(Таблица1[[#This Row],[Region]],Таблица5[],2,FALSE)</f>
        <v>Cassandra Brandow</v>
      </c>
      <c r="W9762" s="19" t="str">
        <f>IFERROR(VLOOKUP(Таблица1[[#This Row],[Order ID]],Таблица4[],2,FALSE),"")</f>
        <v/>
      </c>
      <c r="X9762" s="19">
        <f>NOT(IFERROR(VLOOKUP(Таблица1[[#This Row],[Order ID]],Таблица4[],2,FALSE),0))*1</f>
        <v>1</v>
      </c>
      <c r="Y9762" s="19">
        <f>IF(SUMPRODUCT(($F$2:$F9762=F9762)*1)&gt;1,0,1)</f>
        <v>0</v>
      </c>
    </row>
    <row r="9763" spans="1:25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9" t="str">
        <f>VLOOKUP(Таблица1[[#This Row],[Region]],Таблица5[],2,FALSE)</f>
        <v>Anna Andreadi</v>
      </c>
      <c r="W9763" s="19" t="str">
        <f>IFERROR(VLOOKUP(Таблица1[[#This Row],[Order ID]],Таблица4[],2,FALSE),"")</f>
        <v/>
      </c>
      <c r="X9763" s="19">
        <f>NOT(IFERROR(VLOOKUP(Таблица1[[#This Row],[Order ID]],Таблица4[],2,FALSE),0))*1</f>
        <v>1</v>
      </c>
      <c r="Y9763" s="19">
        <f>IF(SUMPRODUCT(($F$2:$F9763=F9763)*1)&gt;1,0,1)</f>
        <v>0</v>
      </c>
    </row>
    <row r="9764" spans="1:25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9" t="str">
        <f>VLOOKUP(Таблица1[[#This Row],[Region]],Таблица5[],2,FALSE)</f>
        <v>Anna Andreadi</v>
      </c>
      <c r="W9764" s="19" t="str">
        <f>IFERROR(VLOOKUP(Таблица1[[#This Row],[Order ID]],Таблица4[],2,FALSE),"")</f>
        <v/>
      </c>
      <c r="X9764" s="19">
        <f>NOT(IFERROR(VLOOKUP(Таблица1[[#This Row],[Order ID]],Таблица4[],2,FALSE),0))*1</f>
        <v>1</v>
      </c>
      <c r="Y9764" s="19">
        <f>IF(SUMPRODUCT(($F$2:$F9764=F9764)*1)&gt;1,0,1)</f>
        <v>0</v>
      </c>
    </row>
    <row r="9765" spans="1:25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9" t="str">
        <f>VLOOKUP(Таблица1[[#This Row],[Region]],Таблица5[],2,FALSE)</f>
        <v>Anna Andreadi</v>
      </c>
      <c r="W9765" s="19" t="str">
        <f>IFERROR(VLOOKUP(Таблица1[[#This Row],[Order ID]],Таблица4[],2,FALSE),"")</f>
        <v/>
      </c>
      <c r="X9765" s="19">
        <f>NOT(IFERROR(VLOOKUP(Таблица1[[#This Row],[Order ID]],Таблица4[],2,FALSE),0))*1</f>
        <v>1</v>
      </c>
      <c r="Y9765" s="19">
        <f>IF(SUMPRODUCT(($F$2:$F9765=F9765)*1)&gt;1,0,1)</f>
        <v>0</v>
      </c>
    </row>
    <row r="9766" spans="1:25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9" t="str">
        <f>VLOOKUP(Таблица1[[#This Row],[Region]],Таблица5[],2,FALSE)</f>
        <v>Anna Andreadi</v>
      </c>
      <c r="W9766" s="19" t="str">
        <f>IFERROR(VLOOKUP(Таблица1[[#This Row],[Order ID]],Таблица4[],2,FALSE),"")</f>
        <v/>
      </c>
      <c r="X9766" s="19">
        <f>NOT(IFERROR(VLOOKUP(Таблица1[[#This Row],[Order ID]],Таблица4[],2,FALSE),0))*1</f>
        <v>1</v>
      </c>
      <c r="Y9766" s="19">
        <f>IF(SUMPRODUCT(($F$2:$F9766=F9766)*1)&gt;1,0,1)</f>
        <v>0</v>
      </c>
    </row>
    <row r="9767" spans="1:25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9" t="str">
        <f>VLOOKUP(Таблица1[[#This Row],[Region]],Таблица5[],2,FALSE)</f>
        <v>Chuck Magee</v>
      </c>
      <c r="W9767" s="19" t="str">
        <f>IFERROR(VLOOKUP(Таблица1[[#This Row],[Order ID]],Таблица4[],2,FALSE),"")</f>
        <v/>
      </c>
      <c r="X9767" s="19">
        <f>NOT(IFERROR(VLOOKUP(Таблица1[[#This Row],[Order ID]],Таблица4[],2,FALSE),0))*1</f>
        <v>1</v>
      </c>
      <c r="Y9767" s="19">
        <f>IF(SUMPRODUCT(($F$2:$F9767=F9767)*1)&gt;1,0,1)</f>
        <v>0</v>
      </c>
    </row>
    <row r="9768" spans="1:25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9" t="str">
        <f>VLOOKUP(Таблица1[[#This Row],[Region]],Таблица5[],2,FALSE)</f>
        <v>Chuck Magee</v>
      </c>
      <c r="W9768" s="19" t="str">
        <f>IFERROR(VLOOKUP(Таблица1[[#This Row],[Order ID]],Таблица4[],2,FALSE),"")</f>
        <v/>
      </c>
      <c r="X9768" s="19">
        <f>NOT(IFERROR(VLOOKUP(Таблица1[[#This Row],[Order ID]],Таблица4[],2,FALSE),0))*1</f>
        <v>1</v>
      </c>
      <c r="Y9768" s="19">
        <f>IF(SUMPRODUCT(($F$2:$F9768=F9768)*1)&gt;1,0,1)</f>
        <v>0</v>
      </c>
    </row>
    <row r="9769" spans="1:25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9" t="str">
        <f>VLOOKUP(Таблица1[[#This Row],[Region]],Таблица5[],2,FALSE)</f>
        <v>Kelly Williams</v>
      </c>
      <c r="W9769" s="19" t="str">
        <f>IFERROR(VLOOKUP(Таблица1[[#This Row],[Order ID]],Таблица4[],2,FALSE),"")</f>
        <v/>
      </c>
      <c r="X9769" s="19">
        <f>NOT(IFERROR(VLOOKUP(Таблица1[[#This Row],[Order ID]],Таблица4[],2,FALSE),0))*1</f>
        <v>1</v>
      </c>
      <c r="Y9769" s="19">
        <f>IF(SUMPRODUCT(($F$2:$F9769=F9769)*1)&gt;1,0,1)</f>
        <v>0</v>
      </c>
    </row>
    <row r="9770" spans="1:25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9" t="str">
        <f>VLOOKUP(Таблица1[[#This Row],[Region]],Таблица5[],2,FALSE)</f>
        <v>Anna Andreadi</v>
      </c>
      <c r="W9770" s="19">
        <f>IFERROR(VLOOKUP(Таблица1[[#This Row],[Order ID]],Таблица4[],2,FALSE),"")</f>
        <v>1</v>
      </c>
      <c r="X9770" s="19">
        <f>NOT(IFERROR(VLOOKUP(Таблица1[[#This Row],[Order ID]],Таблица4[],2,FALSE),0))*1</f>
        <v>0</v>
      </c>
      <c r="Y9770" s="19">
        <f>IF(SUMPRODUCT(($F$2:$F9770=F9770)*1)&gt;1,0,1)</f>
        <v>0</v>
      </c>
    </row>
    <row r="9771" spans="1:25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9" t="str">
        <f>VLOOKUP(Таблица1[[#This Row],[Region]],Таблица5[],2,FALSE)</f>
        <v>Cassandra Brandow</v>
      </c>
      <c r="W9771" s="19" t="str">
        <f>IFERROR(VLOOKUP(Таблица1[[#This Row],[Order ID]],Таблица4[],2,FALSE),"")</f>
        <v/>
      </c>
      <c r="X9771" s="19">
        <f>NOT(IFERROR(VLOOKUP(Таблица1[[#This Row],[Order ID]],Таблица4[],2,FALSE),0))*1</f>
        <v>1</v>
      </c>
      <c r="Y9771" s="19">
        <f>IF(SUMPRODUCT(($F$2:$F9771=F9771)*1)&gt;1,0,1)</f>
        <v>0</v>
      </c>
    </row>
    <row r="9772" spans="1:25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9" t="str">
        <f>VLOOKUP(Таблица1[[#This Row],[Region]],Таблица5[],2,FALSE)</f>
        <v>Cassandra Brandow</v>
      </c>
      <c r="W9772" s="19" t="str">
        <f>IFERROR(VLOOKUP(Таблица1[[#This Row],[Order ID]],Таблица4[],2,FALSE),"")</f>
        <v/>
      </c>
      <c r="X9772" s="19">
        <f>NOT(IFERROR(VLOOKUP(Таблица1[[#This Row],[Order ID]],Таблица4[],2,FALSE),0))*1</f>
        <v>1</v>
      </c>
      <c r="Y9772" s="19">
        <f>IF(SUMPRODUCT(($F$2:$F9772=F9772)*1)&gt;1,0,1)</f>
        <v>0</v>
      </c>
    </row>
    <row r="9773" spans="1:25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9" t="str">
        <f>VLOOKUP(Таблица1[[#This Row],[Region]],Таблица5[],2,FALSE)</f>
        <v>Cassandra Brandow</v>
      </c>
      <c r="W9773" s="19" t="str">
        <f>IFERROR(VLOOKUP(Таблица1[[#This Row],[Order ID]],Таблица4[],2,FALSE),"")</f>
        <v/>
      </c>
      <c r="X9773" s="19">
        <f>NOT(IFERROR(VLOOKUP(Таблица1[[#This Row],[Order ID]],Таблица4[],2,FALSE),0))*1</f>
        <v>1</v>
      </c>
      <c r="Y9773" s="19">
        <f>IF(SUMPRODUCT(($F$2:$F9773=F9773)*1)&gt;1,0,1)</f>
        <v>0</v>
      </c>
    </row>
    <row r="9774" spans="1:25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9" t="str">
        <f>VLOOKUP(Таблица1[[#This Row],[Region]],Таблица5[],2,FALSE)</f>
        <v>Chuck Magee</v>
      </c>
      <c r="W9774" s="19" t="str">
        <f>IFERROR(VLOOKUP(Таблица1[[#This Row],[Order ID]],Таблица4[],2,FALSE),"")</f>
        <v/>
      </c>
      <c r="X9774" s="19">
        <f>NOT(IFERROR(VLOOKUP(Таблица1[[#This Row],[Order ID]],Таблица4[],2,FALSE),0))*1</f>
        <v>1</v>
      </c>
      <c r="Y9774" s="19">
        <f>IF(SUMPRODUCT(($F$2:$F9774=F9774)*1)&gt;1,0,1)</f>
        <v>0</v>
      </c>
    </row>
    <row r="9775" spans="1:25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9" t="str">
        <f>VLOOKUP(Таблица1[[#This Row],[Region]],Таблица5[],2,FALSE)</f>
        <v>Cassandra Brandow</v>
      </c>
      <c r="W9775" s="19" t="str">
        <f>IFERROR(VLOOKUP(Таблица1[[#This Row],[Order ID]],Таблица4[],2,FALSE),"")</f>
        <v/>
      </c>
      <c r="X9775" s="19">
        <f>NOT(IFERROR(VLOOKUP(Таблица1[[#This Row],[Order ID]],Таблица4[],2,FALSE),0))*1</f>
        <v>1</v>
      </c>
      <c r="Y9775" s="19">
        <f>IF(SUMPRODUCT(($F$2:$F9775=F9775)*1)&gt;1,0,1)</f>
        <v>0</v>
      </c>
    </row>
    <row r="9776" spans="1:25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9" t="str">
        <f>VLOOKUP(Таблица1[[#This Row],[Region]],Таблица5[],2,FALSE)</f>
        <v>Kelly Williams</v>
      </c>
      <c r="W9776" s="19">
        <f>IFERROR(VLOOKUP(Таблица1[[#This Row],[Order ID]],Таблица4[],2,FALSE),"")</f>
        <v>1</v>
      </c>
      <c r="X9776" s="19">
        <f>NOT(IFERROR(VLOOKUP(Таблица1[[#This Row],[Order ID]],Таблица4[],2,FALSE),0))*1</f>
        <v>0</v>
      </c>
      <c r="Y9776" s="19">
        <f>IF(SUMPRODUCT(($F$2:$F9776=F9776)*1)&gt;1,0,1)</f>
        <v>0</v>
      </c>
    </row>
    <row r="9777" spans="1:25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9" t="str">
        <f>VLOOKUP(Таблица1[[#This Row],[Region]],Таблица5[],2,FALSE)</f>
        <v>Kelly Williams</v>
      </c>
      <c r="W9777" s="19">
        <f>IFERROR(VLOOKUP(Таблица1[[#This Row],[Order ID]],Таблица4[],2,FALSE),"")</f>
        <v>1</v>
      </c>
      <c r="X9777" s="19">
        <f>NOT(IFERROR(VLOOKUP(Таблица1[[#This Row],[Order ID]],Таблица4[],2,FALSE),0))*1</f>
        <v>0</v>
      </c>
      <c r="Y9777" s="19">
        <f>IF(SUMPRODUCT(($F$2:$F9777=F9777)*1)&gt;1,0,1)</f>
        <v>0</v>
      </c>
    </row>
    <row r="9778" spans="1:25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9" t="str">
        <f>VLOOKUP(Таблица1[[#This Row],[Region]],Таблица5[],2,FALSE)</f>
        <v>Kelly Williams</v>
      </c>
      <c r="W9778" s="19">
        <f>IFERROR(VLOOKUP(Таблица1[[#This Row],[Order ID]],Таблица4[],2,FALSE),"")</f>
        <v>1</v>
      </c>
      <c r="X9778" s="19">
        <f>NOT(IFERROR(VLOOKUP(Таблица1[[#This Row],[Order ID]],Таблица4[],2,FALSE),0))*1</f>
        <v>0</v>
      </c>
      <c r="Y9778" s="19">
        <f>IF(SUMPRODUCT(($F$2:$F9778=F9778)*1)&gt;1,0,1)</f>
        <v>0</v>
      </c>
    </row>
    <row r="9779" spans="1:25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9" t="str">
        <f>VLOOKUP(Таблица1[[#This Row],[Region]],Таблица5[],2,FALSE)</f>
        <v>Kelly Williams</v>
      </c>
      <c r="W9779" s="19">
        <f>IFERROR(VLOOKUP(Таблица1[[#This Row],[Order ID]],Таблица4[],2,FALSE),"")</f>
        <v>1</v>
      </c>
      <c r="X9779" s="19">
        <f>NOT(IFERROR(VLOOKUP(Таблица1[[#This Row],[Order ID]],Таблица4[],2,FALSE),0))*1</f>
        <v>0</v>
      </c>
      <c r="Y9779" s="19">
        <f>IF(SUMPRODUCT(($F$2:$F9779=F9779)*1)&gt;1,0,1)</f>
        <v>0</v>
      </c>
    </row>
    <row r="9780" spans="1:25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9" t="str">
        <f>VLOOKUP(Таблица1[[#This Row],[Region]],Таблица5[],2,FALSE)</f>
        <v>Kelly Williams</v>
      </c>
      <c r="W9780" s="19">
        <f>IFERROR(VLOOKUP(Таблица1[[#This Row],[Order ID]],Таблица4[],2,FALSE),"")</f>
        <v>1</v>
      </c>
      <c r="X9780" s="19">
        <f>NOT(IFERROR(VLOOKUP(Таблица1[[#This Row],[Order ID]],Таблица4[],2,FALSE),0))*1</f>
        <v>0</v>
      </c>
      <c r="Y9780" s="19">
        <f>IF(SUMPRODUCT(($F$2:$F9780=F9780)*1)&gt;1,0,1)</f>
        <v>0</v>
      </c>
    </row>
    <row r="9781" spans="1:25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9" t="str">
        <f>VLOOKUP(Таблица1[[#This Row],[Region]],Таблица5[],2,FALSE)</f>
        <v>Kelly Williams</v>
      </c>
      <c r="W9781" s="19">
        <f>IFERROR(VLOOKUP(Таблица1[[#This Row],[Order ID]],Таблица4[],2,FALSE),"")</f>
        <v>1</v>
      </c>
      <c r="X9781" s="19">
        <f>NOT(IFERROR(VLOOKUP(Таблица1[[#This Row],[Order ID]],Таблица4[],2,FALSE),0))*1</f>
        <v>0</v>
      </c>
      <c r="Y9781" s="19">
        <f>IF(SUMPRODUCT(($F$2:$F9781=F9781)*1)&gt;1,0,1)</f>
        <v>0</v>
      </c>
    </row>
    <row r="9782" spans="1:25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9" t="str">
        <f>VLOOKUP(Таблица1[[#This Row],[Region]],Таблица5[],2,FALSE)</f>
        <v>Chuck Magee</v>
      </c>
      <c r="W9782" s="19" t="str">
        <f>IFERROR(VLOOKUP(Таблица1[[#This Row],[Order ID]],Таблица4[],2,FALSE),"")</f>
        <v/>
      </c>
      <c r="X9782" s="19">
        <f>NOT(IFERROR(VLOOKUP(Таблица1[[#This Row],[Order ID]],Таблица4[],2,FALSE),0))*1</f>
        <v>1</v>
      </c>
      <c r="Y9782" s="19">
        <f>IF(SUMPRODUCT(($F$2:$F9782=F9782)*1)&gt;1,0,1)</f>
        <v>0</v>
      </c>
    </row>
    <row r="9783" spans="1:25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9" t="str">
        <f>VLOOKUP(Таблица1[[#This Row],[Region]],Таблица5[],2,FALSE)</f>
        <v>Chuck Magee</v>
      </c>
      <c r="W9783" s="19" t="str">
        <f>IFERROR(VLOOKUP(Таблица1[[#This Row],[Order ID]],Таблица4[],2,FALSE),"")</f>
        <v/>
      </c>
      <c r="X9783" s="19">
        <f>NOT(IFERROR(VLOOKUP(Таблица1[[#This Row],[Order ID]],Таблица4[],2,FALSE),0))*1</f>
        <v>1</v>
      </c>
      <c r="Y9783" s="19">
        <f>IF(SUMPRODUCT(($F$2:$F9783=F9783)*1)&gt;1,0,1)</f>
        <v>0</v>
      </c>
    </row>
    <row r="9784" spans="1:25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9" t="str">
        <f>VLOOKUP(Таблица1[[#This Row],[Region]],Таблица5[],2,FALSE)</f>
        <v>Chuck Magee</v>
      </c>
      <c r="W9784" s="19" t="str">
        <f>IFERROR(VLOOKUP(Таблица1[[#This Row],[Order ID]],Таблица4[],2,FALSE),"")</f>
        <v/>
      </c>
      <c r="X9784" s="19">
        <f>NOT(IFERROR(VLOOKUP(Таблица1[[#This Row],[Order ID]],Таблица4[],2,FALSE),0))*1</f>
        <v>1</v>
      </c>
      <c r="Y9784" s="19">
        <f>IF(SUMPRODUCT(($F$2:$F9784=F9784)*1)&gt;1,0,1)</f>
        <v>0</v>
      </c>
    </row>
    <row r="9785" spans="1:25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9" t="str">
        <f>VLOOKUP(Таблица1[[#This Row],[Region]],Таблица5[],2,FALSE)</f>
        <v>Chuck Magee</v>
      </c>
      <c r="W9785" s="19" t="str">
        <f>IFERROR(VLOOKUP(Таблица1[[#This Row],[Order ID]],Таблица4[],2,FALSE),"")</f>
        <v/>
      </c>
      <c r="X9785" s="19">
        <f>NOT(IFERROR(VLOOKUP(Таблица1[[#This Row],[Order ID]],Таблица4[],2,FALSE),0))*1</f>
        <v>1</v>
      </c>
      <c r="Y9785" s="19">
        <f>IF(SUMPRODUCT(($F$2:$F9785=F9785)*1)&gt;1,0,1)</f>
        <v>0</v>
      </c>
    </row>
    <row r="9786" spans="1:25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9" t="str">
        <f>VLOOKUP(Таблица1[[#This Row],[Region]],Таблица5[],2,FALSE)</f>
        <v>Chuck Magee</v>
      </c>
      <c r="W9786" s="19" t="str">
        <f>IFERROR(VLOOKUP(Таблица1[[#This Row],[Order ID]],Таблица4[],2,FALSE),"")</f>
        <v/>
      </c>
      <c r="X9786" s="19">
        <f>NOT(IFERROR(VLOOKUP(Таблица1[[#This Row],[Order ID]],Таблица4[],2,FALSE),0))*1</f>
        <v>1</v>
      </c>
      <c r="Y9786" s="19">
        <f>IF(SUMPRODUCT(($F$2:$F9786=F9786)*1)&gt;1,0,1)</f>
        <v>0</v>
      </c>
    </row>
    <row r="9787" spans="1:25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9" t="str">
        <f>VLOOKUP(Таблица1[[#This Row],[Region]],Таблица5[],2,FALSE)</f>
        <v>Cassandra Brandow</v>
      </c>
      <c r="W9787" s="19" t="str">
        <f>IFERROR(VLOOKUP(Таблица1[[#This Row],[Order ID]],Таблица4[],2,FALSE),"")</f>
        <v/>
      </c>
      <c r="X9787" s="19">
        <f>NOT(IFERROR(VLOOKUP(Таблица1[[#This Row],[Order ID]],Таблица4[],2,FALSE),0))*1</f>
        <v>1</v>
      </c>
      <c r="Y9787" s="19">
        <f>IF(SUMPRODUCT(($F$2:$F9787=F9787)*1)&gt;1,0,1)</f>
        <v>0</v>
      </c>
    </row>
    <row r="9788" spans="1:25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9" t="str">
        <f>VLOOKUP(Таблица1[[#This Row],[Region]],Таблица5[],2,FALSE)</f>
        <v>Cassandra Brandow</v>
      </c>
      <c r="W9788" s="19" t="str">
        <f>IFERROR(VLOOKUP(Таблица1[[#This Row],[Order ID]],Таблица4[],2,FALSE),"")</f>
        <v/>
      </c>
      <c r="X9788" s="19">
        <f>NOT(IFERROR(VLOOKUP(Таблица1[[#This Row],[Order ID]],Таблица4[],2,FALSE),0))*1</f>
        <v>1</v>
      </c>
      <c r="Y9788" s="19">
        <f>IF(SUMPRODUCT(($F$2:$F9788=F9788)*1)&gt;1,0,1)</f>
        <v>0</v>
      </c>
    </row>
    <row r="9789" spans="1:25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9" t="str">
        <f>VLOOKUP(Таблица1[[#This Row],[Region]],Таблица5[],2,FALSE)</f>
        <v>Kelly Williams</v>
      </c>
      <c r="W9789" s="19" t="str">
        <f>IFERROR(VLOOKUP(Таблица1[[#This Row],[Order ID]],Таблица4[],2,FALSE),"")</f>
        <v/>
      </c>
      <c r="X9789" s="19">
        <f>NOT(IFERROR(VLOOKUP(Таблица1[[#This Row],[Order ID]],Таблица4[],2,FALSE),0))*1</f>
        <v>1</v>
      </c>
      <c r="Y9789" s="19">
        <f>IF(SUMPRODUCT(($F$2:$F9789=F9789)*1)&gt;1,0,1)</f>
        <v>0</v>
      </c>
    </row>
    <row r="9790" spans="1:25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9" t="str">
        <f>VLOOKUP(Таблица1[[#This Row],[Region]],Таблица5[],2,FALSE)</f>
        <v>Kelly Williams</v>
      </c>
      <c r="W9790" s="19" t="str">
        <f>IFERROR(VLOOKUP(Таблица1[[#This Row],[Order ID]],Таблица4[],2,FALSE),"")</f>
        <v/>
      </c>
      <c r="X9790" s="19">
        <f>NOT(IFERROR(VLOOKUP(Таблица1[[#This Row],[Order ID]],Таблица4[],2,FALSE),0))*1</f>
        <v>1</v>
      </c>
      <c r="Y9790" s="19">
        <f>IF(SUMPRODUCT(($F$2:$F9790=F9790)*1)&gt;1,0,1)</f>
        <v>0</v>
      </c>
    </row>
    <row r="9791" spans="1:25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9" t="str">
        <f>VLOOKUP(Таблица1[[#This Row],[Region]],Таблица5[],2,FALSE)</f>
        <v>Kelly Williams</v>
      </c>
      <c r="W9791" s="19" t="str">
        <f>IFERROR(VLOOKUP(Таблица1[[#This Row],[Order ID]],Таблица4[],2,FALSE),"")</f>
        <v/>
      </c>
      <c r="X9791" s="19">
        <f>NOT(IFERROR(VLOOKUP(Таблица1[[#This Row],[Order ID]],Таблица4[],2,FALSE),0))*1</f>
        <v>1</v>
      </c>
      <c r="Y9791" s="19">
        <f>IF(SUMPRODUCT(($F$2:$F9791=F9791)*1)&gt;1,0,1)</f>
        <v>0</v>
      </c>
    </row>
    <row r="9792" spans="1:25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9" t="str">
        <f>VLOOKUP(Таблица1[[#This Row],[Region]],Таблица5[],2,FALSE)</f>
        <v>Kelly Williams</v>
      </c>
      <c r="W9792" s="19" t="str">
        <f>IFERROR(VLOOKUP(Таблица1[[#This Row],[Order ID]],Таблица4[],2,FALSE),"")</f>
        <v/>
      </c>
      <c r="X9792" s="19">
        <f>NOT(IFERROR(VLOOKUP(Таблица1[[#This Row],[Order ID]],Таблица4[],2,FALSE),0))*1</f>
        <v>1</v>
      </c>
      <c r="Y9792" s="19">
        <f>IF(SUMPRODUCT(($F$2:$F9792=F9792)*1)&gt;1,0,1)</f>
        <v>0</v>
      </c>
    </row>
    <row r="9793" spans="1:25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9" t="str">
        <f>VLOOKUP(Таблица1[[#This Row],[Region]],Таблица5[],2,FALSE)</f>
        <v>Kelly Williams</v>
      </c>
      <c r="W9793" s="19" t="str">
        <f>IFERROR(VLOOKUP(Таблица1[[#This Row],[Order ID]],Таблица4[],2,FALSE),"")</f>
        <v/>
      </c>
      <c r="X9793" s="19">
        <f>NOT(IFERROR(VLOOKUP(Таблица1[[#This Row],[Order ID]],Таблица4[],2,FALSE),0))*1</f>
        <v>1</v>
      </c>
      <c r="Y9793" s="19">
        <f>IF(SUMPRODUCT(($F$2:$F9793=F9793)*1)&gt;1,0,1)</f>
        <v>0</v>
      </c>
    </row>
    <row r="9794" spans="1:25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9" t="str">
        <f>VLOOKUP(Таблица1[[#This Row],[Region]],Таблица5[],2,FALSE)</f>
        <v>Kelly Williams</v>
      </c>
      <c r="W9794" s="19" t="str">
        <f>IFERROR(VLOOKUP(Таблица1[[#This Row],[Order ID]],Таблица4[],2,FALSE),"")</f>
        <v/>
      </c>
      <c r="X9794" s="19">
        <f>NOT(IFERROR(VLOOKUP(Таблица1[[#This Row],[Order ID]],Таблица4[],2,FALSE),0))*1</f>
        <v>1</v>
      </c>
      <c r="Y9794" s="19">
        <f>IF(SUMPRODUCT(($F$2:$F9794=F9794)*1)&gt;1,0,1)</f>
        <v>0</v>
      </c>
    </row>
    <row r="9795" spans="1:25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9" t="str">
        <f>VLOOKUP(Таблица1[[#This Row],[Region]],Таблица5[],2,FALSE)</f>
        <v>Kelly Williams</v>
      </c>
      <c r="W9795" s="19" t="str">
        <f>IFERROR(VLOOKUP(Таблица1[[#This Row],[Order ID]],Таблица4[],2,FALSE),"")</f>
        <v/>
      </c>
      <c r="X9795" s="19">
        <f>NOT(IFERROR(VLOOKUP(Таблица1[[#This Row],[Order ID]],Таблица4[],2,FALSE),0))*1</f>
        <v>1</v>
      </c>
      <c r="Y9795" s="19">
        <f>IF(SUMPRODUCT(($F$2:$F9795=F9795)*1)&gt;1,0,1)</f>
        <v>0</v>
      </c>
    </row>
    <row r="9796" spans="1:25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9" t="str">
        <f>VLOOKUP(Таблица1[[#This Row],[Region]],Таблица5[],2,FALSE)</f>
        <v>Kelly Williams</v>
      </c>
      <c r="W9796" s="19" t="str">
        <f>IFERROR(VLOOKUP(Таблица1[[#This Row],[Order ID]],Таблица4[],2,FALSE),"")</f>
        <v/>
      </c>
      <c r="X9796" s="19">
        <f>NOT(IFERROR(VLOOKUP(Таблица1[[#This Row],[Order ID]],Таблица4[],2,FALSE),0))*1</f>
        <v>1</v>
      </c>
      <c r="Y9796" s="19">
        <f>IF(SUMPRODUCT(($F$2:$F9796=F9796)*1)&gt;1,0,1)</f>
        <v>0</v>
      </c>
    </row>
    <row r="9797" spans="1:25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9" t="str">
        <f>VLOOKUP(Таблица1[[#This Row],[Region]],Таблица5[],2,FALSE)</f>
        <v>Kelly Williams</v>
      </c>
      <c r="W9797" s="19" t="str">
        <f>IFERROR(VLOOKUP(Таблица1[[#This Row],[Order ID]],Таблица4[],2,FALSE),"")</f>
        <v/>
      </c>
      <c r="X9797" s="19">
        <f>NOT(IFERROR(VLOOKUP(Таблица1[[#This Row],[Order ID]],Таблица4[],2,FALSE),0))*1</f>
        <v>1</v>
      </c>
      <c r="Y9797" s="19">
        <f>IF(SUMPRODUCT(($F$2:$F9797=F9797)*1)&gt;1,0,1)</f>
        <v>0</v>
      </c>
    </row>
    <row r="9798" spans="1:25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9" t="str">
        <f>VLOOKUP(Таблица1[[#This Row],[Region]],Таблица5[],2,FALSE)</f>
        <v>Chuck Magee</v>
      </c>
      <c r="W9798" s="19" t="str">
        <f>IFERROR(VLOOKUP(Таблица1[[#This Row],[Order ID]],Таблица4[],2,FALSE),"")</f>
        <v/>
      </c>
      <c r="X9798" s="19">
        <f>NOT(IFERROR(VLOOKUP(Таблица1[[#This Row],[Order ID]],Таблица4[],2,FALSE),0))*1</f>
        <v>1</v>
      </c>
      <c r="Y9798" s="19">
        <f>IF(SUMPRODUCT(($F$2:$F9798=F9798)*1)&gt;1,0,1)</f>
        <v>0</v>
      </c>
    </row>
    <row r="9799" spans="1:25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9" t="str">
        <f>VLOOKUP(Таблица1[[#This Row],[Region]],Таблица5[],2,FALSE)</f>
        <v>Chuck Magee</v>
      </c>
      <c r="W9799" s="19" t="str">
        <f>IFERROR(VLOOKUP(Таблица1[[#This Row],[Order ID]],Таблица4[],2,FALSE),"")</f>
        <v/>
      </c>
      <c r="X9799" s="19">
        <f>NOT(IFERROR(VLOOKUP(Таблица1[[#This Row],[Order ID]],Таблица4[],2,FALSE),0))*1</f>
        <v>1</v>
      </c>
      <c r="Y9799" s="19">
        <f>IF(SUMPRODUCT(($F$2:$F9799=F9799)*1)&gt;1,0,1)</f>
        <v>0</v>
      </c>
    </row>
    <row r="9800" spans="1:25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9" t="str">
        <f>VLOOKUP(Таблица1[[#This Row],[Region]],Таблица5[],2,FALSE)</f>
        <v>Chuck Magee</v>
      </c>
      <c r="W9800" s="19" t="str">
        <f>IFERROR(VLOOKUP(Таблица1[[#This Row],[Order ID]],Таблица4[],2,FALSE),"")</f>
        <v/>
      </c>
      <c r="X9800" s="19">
        <f>NOT(IFERROR(VLOOKUP(Таблица1[[#This Row],[Order ID]],Таблица4[],2,FALSE),0))*1</f>
        <v>1</v>
      </c>
      <c r="Y9800" s="19">
        <f>IF(SUMPRODUCT(($F$2:$F9800=F9800)*1)&gt;1,0,1)</f>
        <v>0</v>
      </c>
    </row>
    <row r="9801" spans="1:25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9" t="str">
        <f>VLOOKUP(Таблица1[[#This Row],[Region]],Таблица5[],2,FALSE)</f>
        <v>Chuck Magee</v>
      </c>
      <c r="W9801" s="19" t="str">
        <f>IFERROR(VLOOKUP(Таблица1[[#This Row],[Order ID]],Таблица4[],2,FALSE),"")</f>
        <v/>
      </c>
      <c r="X9801" s="19">
        <f>NOT(IFERROR(VLOOKUP(Таблица1[[#This Row],[Order ID]],Таблица4[],2,FALSE),0))*1</f>
        <v>1</v>
      </c>
      <c r="Y9801" s="19">
        <f>IF(SUMPRODUCT(($F$2:$F9801=F9801)*1)&gt;1,0,1)</f>
        <v>0</v>
      </c>
    </row>
    <row r="9802" spans="1:25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9" t="str">
        <f>VLOOKUP(Таблица1[[#This Row],[Region]],Таблица5[],2,FALSE)</f>
        <v>Chuck Magee</v>
      </c>
      <c r="W9802" s="19" t="str">
        <f>IFERROR(VLOOKUP(Таблица1[[#This Row],[Order ID]],Таблица4[],2,FALSE),"")</f>
        <v/>
      </c>
      <c r="X9802" s="19">
        <f>NOT(IFERROR(VLOOKUP(Таблица1[[#This Row],[Order ID]],Таблица4[],2,FALSE),0))*1</f>
        <v>1</v>
      </c>
      <c r="Y9802" s="19">
        <f>IF(SUMPRODUCT(($F$2:$F9802=F9802)*1)&gt;1,0,1)</f>
        <v>0</v>
      </c>
    </row>
    <row r="9803" spans="1:25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9" t="str">
        <f>VLOOKUP(Таблица1[[#This Row],[Region]],Таблица5[],2,FALSE)</f>
        <v>Anna Andreadi</v>
      </c>
      <c r="W9803" s="19" t="str">
        <f>IFERROR(VLOOKUP(Таблица1[[#This Row],[Order ID]],Таблица4[],2,FALSE),"")</f>
        <v/>
      </c>
      <c r="X9803" s="19">
        <f>NOT(IFERROR(VLOOKUP(Таблица1[[#This Row],[Order ID]],Таблица4[],2,FALSE),0))*1</f>
        <v>1</v>
      </c>
      <c r="Y9803" s="19">
        <f>IF(SUMPRODUCT(($F$2:$F9803=F9803)*1)&gt;1,0,1)</f>
        <v>0</v>
      </c>
    </row>
    <row r="9804" spans="1:25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9" t="str">
        <f>VLOOKUP(Таблица1[[#This Row],[Region]],Таблица5[],2,FALSE)</f>
        <v>Chuck Magee</v>
      </c>
      <c r="W9804" s="19" t="str">
        <f>IFERROR(VLOOKUP(Таблица1[[#This Row],[Order ID]],Таблица4[],2,FALSE),"")</f>
        <v/>
      </c>
      <c r="X9804" s="19">
        <f>NOT(IFERROR(VLOOKUP(Таблица1[[#This Row],[Order ID]],Таблица4[],2,FALSE),0))*1</f>
        <v>1</v>
      </c>
      <c r="Y9804" s="19">
        <f>IF(SUMPRODUCT(($F$2:$F9804=F9804)*1)&gt;1,0,1)</f>
        <v>0</v>
      </c>
    </row>
    <row r="9805" spans="1:25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9" t="str">
        <f>VLOOKUP(Таблица1[[#This Row],[Region]],Таблица5[],2,FALSE)</f>
        <v>Chuck Magee</v>
      </c>
      <c r="W9805" s="19" t="str">
        <f>IFERROR(VLOOKUP(Таблица1[[#This Row],[Order ID]],Таблица4[],2,FALSE),"")</f>
        <v/>
      </c>
      <c r="X9805" s="19">
        <f>NOT(IFERROR(VLOOKUP(Таблица1[[#This Row],[Order ID]],Таблица4[],2,FALSE),0))*1</f>
        <v>1</v>
      </c>
      <c r="Y9805" s="19">
        <f>IF(SUMPRODUCT(($F$2:$F9805=F9805)*1)&gt;1,0,1)</f>
        <v>0</v>
      </c>
    </row>
    <row r="9806" spans="1:25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9" t="str">
        <f>VLOOKUP(Таблица1[[#This Row],[Region]],Таблица5[],2,FALSE)</f>
        <v>Chuck Magee</v>
      </c>
      <c r="W9806" s="19" t="str">
        <f>IFERROR(VLOOKUP(Таблица1[[#This Row],[Order ID]],Таблица4[],2,FALSE),"")</f>
        <v/>
      </c>
      <c r="X9806" s="19">
        <f>NOT(IFERROR(VLOOKUP(Таблица1[[#This Row],[Order ID]],Таблица4[],2,FALSE),0))*1</f>
        <v>1</v>
      </c>
      <c r="Y9806" s="19">
        <f>IF(SUMPRODUCT(($F$2:$F9806=F9806)*1)&gt;1,0,1)</f>
        <v>0</v>
      </c>
    </row>
    <row r="9807" spans="1:25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9" t="str">
        <f>VLOOKUP(Таблица1[[#This Row],[Region]],Таблица5[],2,FALSE)</f>
        <v>Cassandra Brandow</v>
      </c>
      <c r="W9807" s="19" t="str">
        <f>IFERROR(VLOOKUP(Таблица1[[#This Row],[Order ID]],Таблица4[],2,FALSE),"")</f>
        <v/>
      </c>
      <c r="X9807" s="19">
        <f>NOT(IFERROR(VLOOKUP(Таблица1[[#This Row],[Order ID]],Таблица4[],2,FALSE),0))*1</f>
        <v>1</v>
      </c>
      <c r="Y9807" s="19">
        <f>IF(SUMPRODUCT(($F$2:$F9807=F9807)*1)&gt;1,0,1)</f>
        <v>0</v>
      </c>
    </row>
    <row r="9808" spans="1:25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9" t="str">
        <f>VLOOKUP(Таблица1[[#This Row],[Region]],Таблица5[],2,FALSE)</f>
        <v>Cassandra Brandow</v>
      </c>
      <c r="W9808" s="19" t="str">
        <f>IFERROR(VLOOKUP(Таблица1[[#This Row],[Order ID]],Таблица4[],2,FALSE),"")</f>
        <v/>
      </c>
      <c r="X9808" s="19">
        <f>NOT(IFERROR(VLOOKUP(Таблица1[[#This Row],[Order ID]],Таблица4[],2,FALSE),0))*1</f>
        <v>1</v>
      </c>
      <c r="Y9808" s="19">
        <f>IF(SUMPRODUCT(($F$2:$F9808=F9808)*1)&gt;1,0,1)</f>
        <v>0</v>
      </c>
    </row>
    <row r="9809" spans="1:25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9" t="str">
        <f>VLOOKUP(Таблица1[[#This Row],[Region]],Таблица5[],2,FALSE)</f>
        <v>Cassandra Brandow</v>
      </c>
      <c r="W9809" s="19" t="str">
        <f>IFERROR(VLOOKUP(Таблица1[[#This Row],[Order ID]],Таблица4[],2,FALSE),"")</f>
        <v/>
      </c>
      <c r="X9809" s="19">
        <f>NOT(IFERROR(VLOOKUP(Таблица1[[#This Row],[Order ID]],Таблица4[],2,FALSE),0))*1</f>
        <v>1</v>
      </c>
      <c r="Y9809" s="19">
        <f>IF(SUMPRODUCT(($F$2:$F9809=F9809)*1)&gt;1,0,1)</f>
        <v>0</v>
      </c>
    </row>
    <row r="9810" spans="1:25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9" t="str">
        <f>VLOOKUP(Таблица1[[#This Row],[Region]],Таблица5[],2,FALSE)</f>
        <v>Kelly Williams</v>
      </c>
      <c r="W9810" s="19" t="str">
        <f>IFERROR(VLOOKUP(Таблица1[[#This Row],[Order ID]],Таблица4[],2,FALSE),"")</f>
        <v/>
      </c>
      <c r="X9810" s="19">
        <f>NOT(IFERROR(VLOOKUP(Таблица1[[#This Row],[Order ID]],Таблица4[],2,FALSE),0))*1</f>
        <v>1</v>
      </c>
      <c r="Y9810" s="19">
        <f>IF(SUMPRODUCT(($F$2:$F9810=F9810)*1)&gt;1,0,1)</f>
        <v>0</v>
      </c>
    </row>
    <row r="9811" spans="1:25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9" t="str">
        <f>VLOOKUP(Таблица1[[#This Row],[Region]],Таблица5[],2,FALSE)</f>
        <v>Anna Andreadi</v>
      </c>
      <c r="W9811" s="19" t="str">
        <f>IFERROR(VLOOKUP(Таблица1[[#This Row],[Order ID]],Таблица4[],2,FALSE),"")</f>
        <v/>
      </c>
      <c r="X9811" s="19">
        <f>NOT(IFERROR(VLOOKUP(Таблица1[[#This Row],[Order ID]],Таблица4[],2,FALSE),0))*1</f>
        <v>1</v>
      </c>
      <c r="Y9811" s="19">
        <f>IF(SUMPRODUCT(($F$2:$F9811=F9811)*1)&gt;1,0,1)</f>
        <v>0</v>
      </c>
    </row>
    <row r="9812" spans="1:25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9" t="str">
        <f>VLOOKUP(Таблица1[[#This Row],[Region]],Таблица5[],2,FALSE)</f>
        <v>Anna Andreadi</v>
      </c>
      <c r="W9812" s="19" t="str">
        <f>IFERROR(VLOOKUP(Таблица1[[#This Row],[Order ID]],Таблица4[],2,FALSE),"")</f>
        <v/>
      </c>
      <c r="X9812" s="19">
        <f>NOT(IFERROR(VLOOKUP(Таблица1[[#This Row],[Order ID]],Таблица4[],2,FALSE),0))*1</f>
        <v>1</v>
      </c>
      <c r="Y9812" s="19">
        <f>IF(SUMPRODUCT(($F$2:$F9812=F9812)*1)&gt;1,0,1)</f>
        <v>0</v>
      </c>
    </row>
    <row r="9813" spans="1:25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9" t="str">
        <f>VLOOKUP(Таблица1[[#This Row],[Region]],Таблица5[],2,FALSE)</f>
        <v>Chuck Magee</v>
      </c>
      <c r="W9813" s="19" t="str">
        <f>IFERROR(VLOOKUP(Таблица1[[#This Row],[Order ID]],Таблица4[],2,FALSE),"")</f>
        <v/>
      </c>
      <c r="X9813" s="19">
        <f>NOT(IFERROR(VLOOKUP(Таблица1[[#This Row],[Order ID]],Таблица4[],2,FALSE),0))*1</f>
        <v>1</v>
      </c>
      <c r="Y9813" s="19">
        <f>IF(SUMPRODUCT(($F$2:$F9813=F9813)*1)&gt;1,0,1)</f>
        <v>0</v>
      </c>
    </row>
    <row r="9814" spans="1:25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9" t="str">
        <f>VLOOKUP(Таблица1[[#This Row],[Region]],Таблица5[],2,FALSE)</f>
        <v>Chuck Magee</v>
      </c>
      <c r="W9814" s="19" t="str">
        <f>IFERROR(VLOOKUP(Таблица1[[#This Row],[Order ID]],Таблица4[],2,FALSE),"")</f>
        <v/>
      </c>
      <c r="X9814" s="19">
        <f>NOT(IFERROR(VLOOKUP(Таблица1[[#This Row],[Order ID]],Таблица4[],2,FALSE),0))*1</f>
        <v>1</v>
      </c>
      <c r="Y9814" s="19">
        <f>IF(SUMPRODUCT(($F$2:$F9814=F9814)*1)&gt;1,0,1)</f>
        <v>0</v>
      </c>
    </row>
    <row r="9815" spans="1:25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9" t="str">
        <f>VLOOKUP(Таблица1[[#This Row],[Region]],Таблица5[],2,FALSE)</f>
        <v>Chuck Magee</v>
      </c>
      <c r="W9815" s="19" t="str">
        <f>IFERROR(VLOOKUP(Таблица1[[#This Row],[Order ID]],Таблица4[],2,FALSE),"")</f>
        <v/>
      </c>
      <c r="X9815" s="19">
        <f>NOT(IFERROR(VLOOKUP(Таблица1[[#This Row],[Order ID]],Таблица4[],2,FALSE),0))*1</f>
        <v>1</v>
      </c>
      <c r="Y9815" s="19">
        <f>IF(SUMPRODUCT(($F$2:$F9815=F9815)*1)&gt;1,0,1)</f>
        <v>0</v>
      </c>
    </row>
    <row r="9816" spans="1:25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9" t="str">
        <f>VLOOKUP(Таблица1[[#This Row],[Region]],Таблица5[],2,FALSE)</f>
        <v>Chuck Magee</v>
      </c>
      <c r="W9816" s="19" t="str">
        <f>IFERROR(VLOOKUP(Таблица1[[#This Row],[Order ID]],Таблица4[],2,FALSE),"")</f>
        <v/>
      </c>
      <c r="X9816" s="19">
        <f>NOT(IFERROR(VLOOKUP(Таблица1[[#This Row],[Order ID]],Таблица4[],2,FALSE),0))*1</f>
        <v>1</v>
      </c>
      <c r="Y9816" s="19">
        <f>IF(SUMPRODUCT(($F$2:$F9816=F9816)*1)&gt;1,0,1)</f>
        <v>0</v>
      </c>
    </row>
    <row r="9817" spans="1:25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9" t="str">
        <f>VLOOKUP(Таблица1[[#This Row],[Region]],Таблица5[],2,FALSE)</f>
        <v>Cassandra Brandow</v>
      </c>
      <c r="W9817" s="19" t="str">
        <f>IFERROR(VLOOKUP(Таблица1[[#This Row],[Order ID]],Таблица4[],2,FALSE),"")</f>
        <v/>
      </c>
      <c r="X9817" s="19">
        <f>NOT(IFERROR(VLOOKUP(Таблица1[[#This Row],[Order ID]],Таблица4[],2,FALSE),0))*1</f>
        <v>1</v>
      </c>
      <c r="Y9817" s="19">
        <f>IF(SUMPRODUCT(($F$2:$F9817=F9817)*1)&gt;1,0,1)</f>
        <v>0</v>
      </c>
    </row>
    <row r="9818" spans="1:25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9" t="str">
        <f>VLOOKUP(Таблица1[[#This Row],[Region]],Таблица5[],2,FALSE)</f>
        <v>Cassandra Brandow</v>
      </c>
      <c r="W9818" s="19" t="str">
        <f>IFERROR(VLOOKUP(Таблица1[[#This Row],[Order ID]],Таблица4[],2,FALSE),"")</f>
        <v/>
      </c>
      <c r="X9818" s="19">
        <f>NOT(IFERROR(VLOOKUP(Таблица1[[#This Row],[Order ID]],Таблица4[],2,FALSE),0))*1</f>
        <v>1</v>
      </c>
      <c r="Y9818" s="19">
        <f>IF(SUMPRODUCT(($F$2:$F9818=F9818)*1)&gt;1,0,1)</f>
        <v>0</v>
      </c>
    </row>
    <row r="9819" spans="1:25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9" t="str">
        <f>VLOOKUP(Таблица1[[#This Row],[Region]],Таблица5[],2,FALSE)</f>
        <v>Cassandra Brandow</v>
      </c>
      <c r="W9819" s="19" t="str">
        <f>IFERROR(VLOOKUP(Таблица1[[#This Row],[Order ID]],Таблица4[],2,FALSE),"")</f>
        <v/>
      </c>
      <c r="X9819" s="19">
        <f>NOT(IFERROR(VLOOKUP(Таблица1[[#This Row],[Order ID]],Таблица4[],2,FALSE),0))*1</f>
        <v>1</v>
      </c>
      <c r="Y9819" s="19">
        <f>IF(SUMPRODUCT(($F$2:$F9819=F9819)*1)&gt;1,0,1)</f>
        <v>0</v>
      </c>
    </row>
    <row r="9820" spans="1:25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9" t="str">
        <f>VLOOKUP(Таблица1[[#This Row],[Region]],Таблица5[],2,FALSE)</f>
        <v>Cassandra Brandow</v>
      </c>
      <c r="W9820" s="19" t="str">
        <f>IFERROR(VLOOKUP(Таблица1[[#This Row],[Order ID]],Таблица4[],2,FALSE),"")</f>
        <v/>
      </c>
      <c r="X9820" s="19">
        <f>NOT(IFERROR(VLOOKUP(Таблица1[[#This Row],[Order ID]],Таблица4[],2,FALSE),0))*1</f>
        <v>1</v>
      </c>
      <c r="Y9820" s="19">
        <f>IF(SUMPRODUCT(($F$2:$F9820=F9820)*1)&gt;1,0,1)</f>
        <v>0</v>
      </c>
    </row>
    <row r="9821" spans="1:25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9" t="str">
        <f>VLOOKUP(Таблица1[[#This Row],[Region]],Таблица5[],2,FALSE)</f>
        <v>Cassandra Brandow</v>
      </c>
      <c r="W9821" s="19" t="str">
        <f>IFERROR(VLOOKUP(Таблица1[[#This Row],[Order ID]],Таблица4[],2,FALSE),"")</f>
        <v/>
      </c>
      <c r="X9821" s="19">
        <f>NOT(IFERROR(VLOOKUP(Таблица1[[#This Row],[Order ID]],Таблица4[],2,FALSE),0))*1</f>
        <v>1</v>
      </c>
      <c r="Y9821" s="19">
        <f>IF(SUMPRODUCT(($F$2:$F9821=F9821)*1)&gt;1,0,1)</f>
        <v>0</v>
      </c>
    </row>
    <row r="9822" spans="1:25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9" t="str">
        <f>VLOOKUP(Таблица1[[#This Row],[Region]],Таблица5[],2,FALSE)</f>
        <v>Cassandra Brandow</v>
      </c>
      <c r="W9822" s="19" t="str">
        <f>IFERROR(VLOOKUP(Таблица1[[#This Row],[Order ID]],Таблица4[],2,FALSE),"")</f>
        <v/>
      </c>
      <c r="X9822" s="19">
        <f>NOT(IFERROR(VLOOKUP(Таблица1[[#This Row],[Order ID]],Таблица4[],2,FALSE),0))*1</f>
        <v>1</v>
      </c>
      <c r="Y9822" s="19">
        <f>IF(SUMPRODUCT(($F$2:$F9822=F9822)*1)&gt;1,0,1)</f>
        <v>0</v>
      </c>
    </row>
    <row r="9823" spans="1:25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9" t="str">
        <f>VLOOKUP(Таблица1[[#This Row],[Region]],Таблица5[],2,FALSE)</f>
        <v>Cassandra Brandow</v>
      </c>
      <c r="W9823" s="19" t="str">
        <f>IFERROR(VLOOKUP(Таблица1[[#This Row],[Order ID]],Таблица4[],2,FALSE),"")</f>
        <v/>
      </c>
      <c r="X9823" s="19">
        <f>NOT(IFERROR(VLOOKUP(Таблица1[[#This Row],[Order ID]],Таблица4[],2,FALSE),0))*1</f>
        <v>1</v>
      </c>
      <c r="Y9823" s="19">
        <f>IF(SUMPRODUCT(($F$2:$F9823=F9823)*1)&gt;1,0,1)</f>
        <v>0</v>
      </c>
    </row>
    <row r="9824" spans="1:25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9" t="str">
        <f>VLOOKUP(Таблица1[[#This Row],[Region]],Таблица5[],2,FALSE)</f>
        <v>Anna Andreadi</v>
      </c>
      <c r="W9824" s="19">
        <f>IFERROR(VLOOKUP(Таблица1[[#This Row],[Order ID]],Таблица4[],2,FALSE),"")</f>
        <v>1</v>
      </c>
      <c r="X9824" s="19">
        <f>NOT(IFERROR(VLOOKUP(Таблица1[[#This Row],[Order ID]],Таблица4[],2,FALSE),0))*1</f>
        <v>0</v>
      </c>
      <c r="Y9824" s="19">
        <f>IF(SUMPRODUCT(($F$2:$F9824=F9824)*1)&gt;1,0,1)</f>
        <v>0</v>
      </c>
    </row>
    <row r="9825" spans="1:25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9" t="str">
        <f>VLOOKUP(Таблица1[[#This Row],[Region]],Таблица5[],2,FALSE)</f>
        <v>Anna Andreadi</v>
      </c>
      <c r="W9825" s="19">
        <f>IFERROR(VLOOKUP(Таблица1[[#This Row],[Order ID]],Таблица4[],2,FALSE),"")</f>
        <v>1</v>
      </c>
      <c r="X9825" s="19">
        <f>NOT(IFERROR(VLOOKUP(Таблица1[[#This Row],[Order ID]],Таблица4[],2,FALSE),0))*1</f>
        <v>0</v>
      </c>
      <c r="Y9825" s="19">
        <f>IF(SUMPRODUCT(($F$2:$F9825=F9825)*1)&gt;1,0,1)</f>
        <v>0</v>
      </c>
    </row>
    <row r="9826" spans="1:25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9" t="str">
        <f>VLOOKUP(Таблица1[[#This Row],[Region]],Таблица5[],2,FALSE)</f>
        <v>Anna Andreadi</v>
      </c>
      <c r="W9826" s="19">
        <f>IFERROR(VLOOKUP(Таблица1[[#This Row],[Order ID]],Таблица4[],2,FALSE),"")</f>
        <v>1</v>
      </c>
      <c r="X9826" s="19">
        <f>NOT(IFERROR(VLOOKUP(Таблица1[[#This Row],[Order ID]],Таблица4[],2,FALSE),0))*1</f>
        <v>0</v>
      </c>
      <c r="Y9826" s="19">
        <f>IF(SUMPRODUCT(($F$2:$F9826=F9826)*1)&gt;1,0,1)</f>
        <v>0</v>
      </c>
    </row>
    <row r="9827" spans="1:25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9" t="str">
        <f>VLOOKUP(Таблица1[[#This Row],[Region]],Таблица5[],2,FALSE)</f>
        <v>Anna Andreadi</v>
      </c>
      <c r="W9827" s="19">
        <f>IFERROR(VLOOKUP(Таблица1[[#This Row],[Order ID]],Таблица4[],2,FALSE),"")</f>
        <v>1</v>
      </c>
      <c r="X9827" s="19">
        <f>NOT(IFERROR(VLOOKUP(Таблица1[[#This Row],[Order ID]],Таблица4[],2,FALSE),0))*1</f>
        <v>0</v>
      </c>
      <c r="Y9827" s="19">
        <f>IF(SUMPRODUCT(($F$2:$F9827=F9827)*1)&gt;1,0,1)</f>
        <v>0</v>
      </c>
    </row>
    <row r="9828" spans="1:25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9" t="str">
        <f>VLOOKUP(Таблица1[[#This Row],[Region]],Таблица5[],2,FALSE)</f>
        <v>Anna Andreadi</v>
      </c>
      <c r="W9828" s="19">
        <f>IFERROR(VLOOKUP(Таблица1[[#This Row],[Order ID]],Таблица4[],2,FALSE),"")</f>
        <v>1</v>
      </c>
      <c r="X9828" s="19">
        <f>NOT(IFERROR(VLOOKUP(Таблица1[[#This Row],[Order ID]],Таблица4[],2,FALSE),0))*1</f>
        <v>0</v>
      </c>
      <c r="Y9828" s="19">
        <f>IF(SUMPRODUCT(($F$2:$F9828=F9828)*1)&gt;1,0,1)</f>
        <v>0</v>
      </c>
    </row>
    <row r="9829" spans="1:25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9" t="str">
        <f>VLOOKUP(Таблица1[[#This Row],[Region]],Таблица5[],2,FALSE)</f>
        <v>Chuck Magee</v>
      </c>
      <c r="W9829" s="19" t="str">
        <f>IFERROR(VLOOKUP(Таблица1[[#This Row],[Order ID]],Таблица4[],2,FALSE),"")</f>
        <v/>
      </c>
      <c r="X9829" s="19">
        <f>NOT(IFERROR(VLOOKUP(Таблица1[[#This Row],[Order ID]],Таблица4[],2,FALSE),0))*1</f>
        <v>1</v>
      </c>
      <c r="Y9829" s="19">
        <f>IF(SUMPRODUCT(($F$2:$F9829=F9829)*1)&gt;1,0,1)</f>
        <v>0</v>
      </c>
    </row>
    <row r="9830" spans="1:25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9" t="str">
        <f>VLOOKUP(Таблица1[[#This Row],[Region]],Таблица5[],2,FALSE)</f>
        <v>Chuck Magee</v>
      </c>
      <c r="W9830" s="19" t="str">
        <f>IFERROR(VLOOKUP(Таблица1[[#This Row],[Order ID]],Таблица4[],2,FALSE),"")</f>
        <v/>
      </c>
      <c r="X9830" s="19">
        <f>NOT(IFERROR(VLOOKUP(Таблица1[[#This Row],[Order ID]],Таблица4[],2,FALSE),0))*1</f>
        <v>1</v>
      </c>
      <c r="Y9830" s="19">
        <f>IF(SUMPRODUCT(($F$2:$F9830=F9830)*1)&gt;1,0,1)</f>
        <v>0</v>
      </c>
    </row>
    <row r="9831" spans="1:25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9" t="str">
        <f>VLOOKUP(Таблица1[[#This Row],[Region]],Таблица5[],2,FALSE)</f>
        <v>Cassandra Brandow</v>
      </c>
      <c r="W9831" s="19" t="str">
        <f>IFERROR(VLOOKUP(Таблица1[[#This Row],[Order ID]],Таблица4[],2,FALSE),"")</f>
        <v/>
      </c>
      <c r="X9831" s="19">
        <f>NOT(IFERROR(VLOOKUP(Таблица1[[#This Row],[Order ID]],Таблица4[],2,FALSE),0))*1</f>
        <v>1</v>
      </c>
      <c r="Y9831" s="19">
        <f>IF(SUMPRODUCT(($F$2:$F9831=F9831)*1)&gt;1,0,1)</f>
        <v>0</v>
      </c>
    </row>
    <row r="9832" spans="1:25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9" t="str">
        <f>VLOOKUP(Таблица1[[#This Row],[Region]],Таблица5[],2,FALSE)</f>
        <v>Kelly Williams</v>
      </c>
      <c r="W9832" s="19" t="str">
        <f>IFERROR(VLOOKUP(Таблица1[[#This Row],[Order ID]],Таблица4[],2,FALSE),"")</f>
        <v/>
      </c>
      <c r="X9832" s="19">
        <f>NOT(IFERROR(VLOOKUP(Таблица1[[#This Row],[Order ID]],Таблица4[],2,FALSE),0))*1</f>
        <v>1</v>
      </c>
      <c r="Y9832" s="19">
        <f>IF(SUMPRODUCT(($F$2:$F9832=F9832)*1)&gt;1,0,1)</f>
        <v>0</v>
      </c>
    </row>
    <row r="9833" spans="1:25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9" t="str">
        <f>VLOOKUP(Таблица1[[#This Row],[Region]],Таблица5[],2,FALSE)</f>
        <v>Kelly Williams</v>
      </c>
      <c r="W9833" s="19" t="str">
        <f>IFERROR(VLOOKUP(Таблица1[[#This Row],[Order ID]],Таблица4[],2,FALSE),"")</f>
        <v/>
      </c>
      <c r="X9833" s="19">
        <f>NOT(IFERROR(VLOOKUP(Таблица1[[#This Row],[Order ID]],Таблица4[],2,FALSE),0))*1</f>
        <v>1</v>
      </c>
      <c r="Y9833" s="19">
        <f>IF(SUMPRODUCT(($F$2:$F9833=F9833)*1)&gt;1,0,1)</f>
        <v>0</v>
      </c>
    </row>
    <row r="9834" spans="1:25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9" t="str">
        <f>VLOOKUP(Таблица1[[#This Row],[Region]],Таблица5[],2,FALSE)</f>
        <v>Kelly Williams</v>
      </c>
      <c r="W9834" s="19" t="str">
        <f>IFERROR(VLOOKUP(Таблица1[[#This Row],[Order ID]],Таблица4[],2,FALSE),"")</f>
        <v/>
      </c>
      <c r="X9834" s="19">
        <f>NOT(IFERROR(VLOOKUP(Таблица1[[#This Row],[Order ID]],Таблица4[],2,FALSE),0))*1</f>
        <v>1</v>
      </c>
      <c r="Y9834" s="19">
        <f>IF(SUMPRODUCT(($F$2:$F9834=F9834)*1)&gt;1,0,1)</f>
        <v>0</v>
      </c>
    </row>
    <row r="9835" spans="1:25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9" t="str">
        <f>VLOOKUP(Таблица1[[#This Row],[Region]],Таблица5[],2,FALSE)</f>
        <v>Chuck Magee</v>
      </c>
      <c r="W9835" s="19" t="str">
        <f>IFERROR(VLOOKUP(Таблица1[[#This Row],[Order ID]],Таблица4[],2,FALSE),"")</f>
        <v/>
      </c>
      <c r="X9835" s="19">
        <f>NOT(IFERROR(VLOOKUP(Таблица1[[#This Row],[Order ID]],Таблица4[],2,FALSE),0))*1</f>
        <v>1</v>
      </c>
      <c r="Y9835" s="19">
        <f>IF(SUMPRODUCT(($F$2:$F9835=F9835)*1)&gt;1,0,1)</f>
        <v>0</v>
      </c>
    </row>
    <row r="9836" spans="1:25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9" t="str">
        <f>VLOOKUP(Таблица1[[#This Row],[Region]],Таблица5[],2,FALSE)</f>
        <v>Kelly Williams</v>
      </c>
      <c r="W9836" s="19" t="str">
        <f>IFERROR(VLOOKUP(Таблица1[[#This Row],[Order ID]],Таблица4[],2,FALSE),"")</f>
        <v/>
      </c>
      <c r="X9836" s="19">
        <f>NOT(IFERROR(VLOOKUP(Таблица1[[#This Row],[Order ID]],Таблица4[],2,FALSE),0))*1</f>
        <v>1</v>
      </c>
      <c r="Y9836" s="19">
        <f>IF(SUMPRODUCT(($F$2:$F9836=F9836)*1)&gt;1,0,1)</f>
        <v>0</v>
      </c>
    </row>
    <row r="9837" spans="1:25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9" t="str">
        <f>VLOOKUP(Таблица1[[#This Row],[Region]],Таблица5[],2,FALSE)</f>
        <v>Kelly Williams</v>
      </c>
      <c r="W9837" s="19" t="str">
        <f>IFERROR(VLOOKUP(Таблица1[[#This Row],[Order ID]],Таблица4[],2,FALSE),"")</f>
        <v/>
      </c>
      <c r="X9837" s="19">
        <f>NOT(IFERROR(VLOOKUP(Таблица1[[#This Row],[Order ID]],Таблица4[],2,FALSE),0))*1</f>
        <v>1</v>
      </c>
      <c r="Y9837" s="19">
        <f>IF(SUMPRODUCT(($F$2:$F9837=F9837)*1)&gt;1,0,1)</f>
        <v>0</v>
      </c>
    </row>
    <row r="9838" spans="1:25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9" t="str">
        <f>VLOOKUP(Таблица1[[#This Row],[Region]],Таблица5[],2,FALSE)</f>
        <v>Anna Andreadi</v>
      </c>
      <c r="W9838" s="19" t="str">
        <f>IFERROR(VLOOKUP(Таблица1[[#This Row],[Order ID]],Таблица4[],2,FALSE),"")</f>
        <v/>
      </c>
      <c r="X9838" s="19">
        <f>NOT(IFERROR(VLOOKUP(Таблица1[[#This Row],[Order ID]],Таблица4[],2,FALSE),0))*1</f>
        <v>1</v>
      </c>
      <c r="Y9838" s="19">
        <f>IF(SUMPRODUCT(($F$2:$F9838=F9838)*1)&gt;1,0,1)</f>
        <v>0</v>
      </c>
    </row>
    <row r="9839" spans="1:25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9" t="str">
        <f>VLOOKUP(Таблица1[[#This Row],[Region]],Таблица5[],2,FALSE)</f>
        <v>Anna Andreadi</v>
      </c>
      <c r="W9839" s="19" t="str">
        <f>IFERROR(VLOOKUP(Таблица1[[#This Row],[Order ID]],Таблица4[],2,FALSE),"")</f>
        <v/>
      </c>
      <c r="X9839" s="19">
        <f>NOT(IFERROR(VLOOKUP(Таблица1[[#This Row],[Order ID]],Таблица4[],2,FALSE),0))*1</f>
        <v>1</v>
      </c>
      <c r="Y9839" s="19">
        <f>IF(SUMPRODUCT(($F$2:$F9839=F9839)*1)&gt;1,0,1)</f>
        <v>0</v>
      </c>
    </row>
    <row r="9840" spans="1:25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9" t="str">
        <f>VLOOKUP(Таблица1[[#This Row],[Region]],Таблица5[],2,FALSE)</f>
        <v>Anna Andreadi</v>
      </c>
      <c r="W9840" s="19" t="str">
        <f>IFERROR(VLOOKUP(Таблица1[[#This Row],[Order ID]],Таблица4[],2,FALSE),"")</f>
        <v/>
      </c>
      <c r="X9840" s="19">
        <f>NOT(IFERROR(VLOOKUP(Таблица1[[#This Row],[Order ID]],Таблица4[],2,FALSE),0))*1</f>
        <v>1</v>
      </c>
      <c r="Y9840" s="19">
        <f>IF(SUMPRODUCT(($F$2:$F9840=F9840)*1)&gt;1,0,1)</f>
        <v>0</v>
      </c>
    </row>
    <row r="9841" spans="1:25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9" t="str">
        <f>VLOOKUP(Таблица1[[#This Row],[Region]],Таблица5[],2,FALSE)</f>
        <v>Anna Andreadi</v>
      </c>
      <c r="W9841" s="19" t="str">
        <f>IFERROR(VLOOKUP(Таблица1[[#This Row],[Order ID]],Таблица4[],2,FALSE),"")</f>
        <v/>
      </c>
      <c r="X9841" s="19">
        <f>NOT(IFERROR(VLOOKUP(Таблица1[[#This Row],[Order ID]],Таблица4[],2,FALSE),0))*1</f>
        <v>1</v>
      </c>
      <c r="Y9841" s="19">
        <f>IF(SUMPRODUCT(($F$2:$F9841=F9841)*1)&gt;1,0,1)</f>
        <v>0</v>
      </c>
    </row>
    <row r="9842" spans="1:25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9" t="str">
        <f>VLOOKUP(Таблица1[[#This Row],[Region]],Таблица5[],2,FALSE)</f>
        <v>Anna Andreadi</v>
      </c>
      <c r="W9842" s="19" t="str">
        <f>IFERROR(VLOOKUP(Таблица1[[#This Row],[Order ID]],Таблица4[],2,FALSE),"")</f>
        <v/>
      </c>
      <c r="X9842" s="19">
        <f>NOT(IFERROR(VLOOKUP(Таблица1[[#This Row],[Order ID]],Таблица4[],2,FALSE),0))*1</f>
        <v>1</v>
      </c>
      <c r="Y9842" s="19">
        <f>IF(SUMPRODUCT(($F$2:$F9842=F9842)*1)&gt;1,0,1)</f>
        <v>0</v>
      </c>
    </row>
    <row r="9843" spans="1:25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9" t="str">
        <f>VLOOKUP(Таблица1[[#This Row],[Region]],Таблица5[],2,FALSE)</f>
        <v>Anna Andreadi</v>
      </c>
      <c r="W9843" s="19" t="str">
        <f>IFERROR(VLOOKUP(Таблица1[[#This Row],[Order ID]],Таблица4[],2,FALSE),"")</f>
        <v/>
      </c>
      <c r="X9843" s="19">
        <f>NOT(IFERROR(VLOOKUP(Таблица1[[#This Row],[Order ID]],Таблица4[],2,FALSE),0))*1</f>
        <v>1</v>
      </c>
      <c r="Y9843" s="19">
        <f>IF(SUMPRODUCT(($F$2:$F9843=F9843)*1)&gt;1,0,1)</f>
        <v>0</v>
      </c>
    </row>
    <row r="9844" spans="1:25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9" t="str">
        <f>VLOOKUP(Таблица1[[#This Row],[Region]],Таблица5[],2,FALSE)</f>
        <v>Anna Andreadi</v>
      </c>
      <c r="W9844" s="19" t="str">
        <f>IFERROR(VLOOKUP(Таблица1[[#This Row],[Order ID]],Таблица4[],2,FALSE),"")</f>
        <v/>
      </c>
      <c r="X9844" s="19">
        <f>NOT(IFERROR(VLOOKUP(Таблица1[[#This Row],[Order ID]],Таблица4[],2,FALSE),0))*1</f>
        <v>1</v>
      </c>
      <c r="Y9844" s="19">
        <f>IF(SUMPRODUCT(($F$2:$F9844=F9844)*1)&gt;1,0,1)</f>
        <v>0</v>
      </c>
    </row>
    <row r="9845" spans="1:25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9" t="str">
        <f>VLOOKUP(Таблица1[[#This Row],[Region]],Таблица5[],2,FALSE)</f>
        <v>Kelly Williams</v>
      </c>
      <c r="W9845" s="19" t="str">
        <f>IFERROR(VLOOKUP(Таблица1[[#This Row],[Order ID]],Таблица4[],2,FALSE),"")</f>
        <v/>
      </c>
      <c r="X9845" s="19">
        <f>NOT(IFERROR(VLOOKUP(Таблица1[[#This Row],[Order ID]],Таблица4[],2,FALSE),0))*1</f>
        <v>1</v>
      </c>
      <c r="Y9845" s="19">
        <f>IF(SUMPRODUCT(($F$2:$F9845=F9845)*1)&gt;1,0,1)</f>
        <v>0</v>
      </c>
    </row>
    <row r="9846" spans="1:25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9" t="str">
        <f>VLOOKUP(Таблица1[[#This Row],[Region]],Таблица5[],2,FALSE)</f>
        <v>Kelly Williams</v>
      </c>
      <c r="W9846" s="19" t="str">
        <f>IFERROR(VLOOKUP(Таблица1[[#This Row],[Order ID]],Таблица4[],2,FALSE),"")</f>
        <v/>
      </c>
      <c r="X9846" s="19">
        <f>NOT(IFERROR(VLOOKUP(Таблица1[[#This Row],[Order ID]],Таблица4[],2,FALSE),0))*1</f>
        <v>1</v>
      </c>
      <c r="Y9846" s="19">
        <f>IF(SUMPRODUCT(($F$2:$F9846=F9846)*1)&gt;1,0,1)</f>
        <v>0</v>
      </c>
    </row>
    <row r="9847" spans="1:25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9" t="str">
        <f>VLOOKUP(Таблица1[[#This Row],[Region]],Таблица5[],2,FALSE)</f>
        <v>Kelly Williams</v>
      </c>
      <c r="W9847" s="19" t="str">
        <f>IFERROR(VLOOKUP(Таблица1[[#This Row],[Order ID]],Таблица4[],2,FALSE),"")</f>
        <v/>
      </c>
      <c r="X9847" s="19">
        <f>NOT(IFERROR(VLOOKUP(Таблица1[[#This Row],[Order ID]],Таблица4[],2,FALSE),0))*1</f>
        <v>1</v>
      </c>
      <c r="Y9847" s="19">
        <f>IF(SUMPRODUCT(($F$2:$F9847=F9847)*1)&gt;1,0,1)</f>
        <v>0</v>
      </c>
    </row>
    <row r="9848" spans="1:25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9" t="str">
        <f>VLOOKUP(Таблица1[[#This Row],[Region]],Таблица5[],2,FALSE)</f>
        <v>Anna Andreadi</v>
      </c>
      <c r="W9848" s="19">
        <f>IFERROR(VLOOKUP(Таблица1[[#This Row],[Order ID]],Таблица4[],2,FALSE),"")</f>
        <v>1</v>
      </c>
      <c r="X9848" s="19">
        <f>NOT(IFERROR(VLOOKUP(Таблица1[[#This Row],[Order ID]],Таблица4[],2,FALSE),0))*1</f>
        <v>0</v>
      </c>
      <c r="Y9848" s="19">
        <f>IF(SUMPRODUCT(($F$2:$F9848=F9848)*1)&gt;1,0,1)</f>
        <v>0</v>
      </c>
    </row>
    <row r="9849" spans="1:25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9" t="str">
        <f>VLOOKUP(Таблица1[[#This Row],[Region]],Таблица5[],2,FALSE)</f>
        <v>Anna Andreadi</v>
      </c>
      <c r="W9849" s="19">
        <f>IFERROR(VLOOKUP(Таблица1[[#This Row],[Order ID]],Таблица4[],2,FALSE),"")</f>
        <v>1</v>
      </c>
      <c r="X9849" s="19">
        <f>NOT(IFERROR(VLOOKUP(Таблица1[[#This Row],[Order ID]],Таблица4[],2,FALSE),0))*1</f>
        <v>0</v>
      </c>
      <c r="Y9849" s="19">
        <f>IF(SUMPRODUCT(($F$2:$F9849=F9849)*1)&gt;1,0,1)</f>
        <v>0</v>
      </c>
    </row>
    <row r="9850" spans="1:25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9" t="str">
        <f>VLOOKUP(Таблица1[[#This Row],[Region]],Таблица5[],2,FALSE)</f>
        <v>Anna Andreadi</v>
      </c>
      <c r="W9850" s="19">
        <f>IFERROR(VLOOKUP(Таблица1[[#This Row],[Order ID]],Таблица4[],2,FALSE),"")</f>
        <v>1</v>
      </c>
      <c r="X9850" s="19">
        <f>NOT(IFERROR(VLOOKUP(Таблица1[[#This Row],[Order ID]],Таблица4[],2,FALSE),0))*1</f>
        <v>0</v>
      </c>
      <c r="Y9850" s="19">
        <f>IF(SUMPRODUCT(($F$2:$F9850=F9850)*1)&gt;1,0,1)</f>
        <v>0</v>
      </c>
    </row>
    <row r="9851" spans="1:25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9" t="str">
        <f>VLOOKUP(Таблица1[[#This Row],[Region]],Таблица5[],2,FALSE)</f>
        <v>Anna Andreadi</v>
      </c>
      <c r="W9851" s="19" t="str">
        <f>IFERROR(VLOOKUP(Таблица1[[#This Row],[Order ID]],Таблица4[],2,FALSE),"")</f>
        <v/>
      </c>
      <c r="X9851" s="19">
        <f>NOT(IFERROR(VLOOKUP(Таблица1[[#This Row],[Order ID]],Таблица4[],2,FALSE),0))*1</f>
        <v>1</v>
      </c>
      <c r="Y9851" s="19">
        <f>IF(SUMPRODUCT(($F$2:$F9851=F9851)*1)&gt;1,0,1)</f>
        <v>0</v>
      </c>
    </row>
    <row r="9852" spans="1:25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9" t="str">
        <f>VLOOKUP(Таблица1[[#This Row],[Region]],Таблица5[],2,FALSE)</f>
        <v>Chuck Magee</v>
      </c>
      <c r="W9852" s="19" t="str">
        <f>IFERROR(VLOOKUP(Таблица1[[#This Row],[Order ID]],Таблица4[],2,FALSE),"")</f>
        <v/>
      </c>
      <c r="X9852" s="19">
        <f>NOT(IFERROR(VLOOKUP(Таблица1[[#This Row],[Order ID]],Таблица4[],2,FALSE),0))*1</f>
        <v>1</v>
      </c>
      <c r="Y9852" s="19">
        <f>IF(SUMPRODUCT(($F$2:$F9852=F9852)*1)&gt;1,0,1)</f>
        <v>0</v>
      </c>
    </row>
    <row r="9853" spans="1:25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9" t="str">
        <f>VLOOKUP(Таблица1[[#This Row],[Region]],Таблица5[],2,FALSE)</f>
        <v>Chuck Magee</v>
      </c>
      <c r="W9853" s="19" t="str">
        <f>IFERROR(VLOOKUP(Таблица1[[#This Row],[Order ID]],Таблица4[],2,FALSE),"")</f>
        <v/>
      </c>
      <c r="X9853" s="19">
        <f>NOT(IFERROR(VLOOKUP(Таблица1[[#This Row],[Order ID]],Таблица4[],2,FALSE),0))*1</f>
        <v>1</v>
      </c>
      <c r="Y9853" s="19">
        <f>IF(SUMPRODUCT(($F$2:$F9853=F9853)*1)&gt;1,0,1)</f>
        <v>0</v>
      </c>
    </row>
    <row r="9854" spans="1:25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9" t="str">
        <f>VLOOKUP(Таблица1[[#This Row],[Region]],Таблица5[],2,FALSE)</f>
        <v>Chuck Magee</v>
      </c>
      <c r="W9854" s="19" t="str">
        <f>IFERROR(VLOOKUP(Таблица1[[#This Row],[Order ID]],Таблица4[],2,FALSE),"")</f>
        <v/>
      </c>
      <c r="X9854" s="19">
        <f>NOT(IFERROR(VLOOKUP(Таблица1[[#This Row],[Order ID]],Таблица4[],2,FALSE),0))*1</f>
        <v>1</v>
      </c>
      <c r="Y9854" s="19">
        <f>IF(SUMPRODUCT(($F$2:$F9854=F9854)*1)&gt;1,0,1)</f>
        <v>0</v>
      </c>
    </row>
    <row r="9855" spans="1:25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9" t="str">
        <f>VLOOKUP(Таблица1[[#This Row],[Region]],Таблица5[],2,FALSE)</f>
        <v>Chuck Magee</v>
      </c>
      <c r="W9855" s="19" t="str">
        <f>IFERROR(VLOOKUP(Таблица1[[#This Row],[Order ID]],Таблица4[],2,FALSE),"")</f>
        <v/>
      </c>
      <c r="X9855" s="19">
        <f>NOT(IFERROR(VLOOKUP(Таблица1[[#This Row],[Order ID]],Таблица4[],2,FALSE),0))*1</f>
        <v>1</v>
      </c>
      <c r="Y9855" s="19">
        <f>IF(SUMPRODUCT(($F$2:$F9855=F9855)*1)&gt;1,0,1)</f>
        <v>0</v>
      </c>
    </row>
    <row r="9856" spans="1:25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9" t="str">
        <f>VLOOKUP(Таблица1[[#This Row],[Region]],Таблица5[],2,FALSE)</f>
        <v>Anna Andreadi</v>
      </c>
      <c r="W9856" s="19" t="str">
        <f>IFERROR(VLOOKUP(Таблица1[[#This Row],[Order ID]],Таблица4[],2,FALSE),"")</f>
        <v/>
      </c>
      <c r="X9856" s="19">
        <f>NOT(IFERROR(VLOOKUP(Таблица1[[#This Row],[Order ID]],Таблица4[],2,FALSE),0))*1</f>
        <v>1</v>
      </c>
      <c r="Y9856" s="19">
        <f>IF(SUMPRODUCT(($F$2:$F9856=F9856)*1)&gt;1,0,1)</f>
        <v>0</v>
      </c>
    </row>
    <row r="9857" spans="1:25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9" t="str">
        <f>VLOOKUP(Таблица1[[#This Row],[Region]],Таблица5[],2,FALSE)</f>
        <v>Anna Andreadi</v>
      </c>
      <c r="W9857" s="19" t="str">
        <f>IFERROR(VLOOKUP(Таблица1[[#This Row],[Order ID]],Таблица4[],2,FALSE),"")</f>
        <v/>
      </c>
      <c r="X9857" s="19">
        <f>NOT(IFERROR(VLOOKUP(Таблица1[[#This Row],[Order ID]],Таблица4[],2,FALSE),0))*1</f>
        <v>1</v>
      </c>
      <c r="Y9857" s="19">
        <f>IF(SUMPRODUCT(($F$2:$F9857=F9857)*1)&gt;1,0,1)</f>
        <v>0</v>
      </c>
    </row>
    <row r="9858" spans="1:25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9" t="str">
        <f>VLOOKUP(Таблица1[[#This Row],[Region]],Таблица5[],2,FALSE)</f>
        <v>Cassandra Brandow</v>
      </c>
      <c r="W9858" s="19" t="str">
        <f>IFERROR(VLOOKUP(Таблица1[[#This Row],[Order ID]],Таблица4[],2,FALSE),"")</f>
        <v/>
      </c>
      <c r="X9858" s="19">
        <f>NOT(IFERROR(VLOOKUP(Таблица1[[#This Row],[Order ID]],Таблица4[],2,FALSE),0))*1</f>
        <v>1</v>
      </c>
      <c r="Y9858" s="19">
        <f>IF(SUMPRODUCT(($F$2:$F9858=F9858)*1)&gt;1,0,1)</f>
        <v>0</v>
      </c>
    </row>
    <row r="9859" spans="1:25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9" t="str">
        <f>VLOOKUP(Таблица1[[#This Row],[Region]],Таблица5[],2,FALSE)</f>
        <v>Anna Andreadi</v>
      </c>
      <c r="W9859" s="19" t="str">
        <f>IFERROR(VLOOKUP(Таблица1[[#This Row],[Order ID]],Таблица4[],2,FALSE),"")</f>
        <v/>
      </c>
      <c r="X9859" s="19">
        <f>NOT(IFERROR(VLOOKUP(Таблица1[[#This Row],[Order ID]],Таблица4[],2,FALSE),0))*1</f>
        <v>1</v>
      </c>
      <c r="Y9859" s="19">
        <f>IF(SUMPRODUCT(($F$2:$F9859=F9859)*1)&gt;1,0,1)</f>
        <v>0</v>
      </c>
    </row>
    <row r="9860" spans="1:25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9" t="str">
        <f>VLOOKUP(Таблица1[[#This Row],[Region]],Таблица5[],2,FALSE)</f>
        <v>Kelly Williams</v>
      </c>
      <c r="W9860" s="19" t="str">
        <f>IFERROR(VLOOKUP(Таблица1[[#This Row],[Order ID]],Таблица4[],2,FALSE),"")</f>
        <v/>
      </c>
      <c r="X9860" s="19">
        <f>NOT(IFERROR(VLOOKUP(Таблица1[[#This Row],[Order ID]],Таблица4[],2,FALSE),0))*1</f>
        <v>1</v>
      </c>
      <c r="Y9860" s="19">
        <f>IF(SUMPRODUCT(($F$2:$F9860=F9860)*1)&gt;1,0,1)</f>
        <v>0</v>
      </c>
    </row>
    <row r="9861" spans="1:25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9" t="str">
        <f>VLOOKUP(Таблица1[[#This Row],[Region]],Таблица5[],2,FALSE)</f>
        <v>Kelly Williams</v>
      </c>
      <c r="W9861" s="19" t="str">
        <f>IFERROR(VLOOKUP(Таблица1[[#This Row],[Order ID]],Таблица4[],2,FALSE),"")</f>
        <v/>
      </c>
      <c r="X9861" s="19">
        <f>NOT(IFERROR(VLOOKUP(Таблица1[[#This Row],[Order ID]],Таблица4[],2,FALSE),0))*1</f>
        <v>1</v>
      </c>
      <c r="Y9861" s="19">
        <f>IF(SUMPRODUCT(($F$2:$F9861=F9861)*1)&gt;1,0,1)</f>
        <v>0</v>
      </c>
    </row>
    <row r="9862" spans="1:25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9" t="str">
        <f>VLOOKUP(Таблица1[[#This Row],[Region]],Таблица5[],2,FALSE)</f>
        <v>Kelly Williams</v>
      </c>
      <c r="W9862" s="19" t="str">
        <f>IFERROR(VLOOKUP(Таблица1[[#This Row],[Order ID]],Таблица4[],2,FALSE),"")</f>
        <v/>
      </c>
      <c r="X9862" s="19">
        <f>NOT(IFERROR(VLOOKUP(Таблица1[[#This Row],[Order ID]],Таблица4[],2,FALSE),0))*1</f>
        <v>1</v>
      </c>
      <c r="Y9862" s="19">
        <f>IF(SUMPRODUCT(($F$2:$F9862=F9862)*1)&gt;1,0,1)</f>
        <v>0</v>
      </c>
    </row>
    <row r="9863" spans="1:25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9" t="str">
        <f>VLOOKUP(Таблица1[[#This Row],[Region]],Таблица5[],2,FALSE)</f>
        <v>Kelly Williams</v>
      </c>
      <c r="W9863" s="19" t="str">
        <f>IFERROR(VLOOKUP(Таблица1[[#This Row],[Order ID]],Таблица4[],2,FALSE),"")</f>
        <v/>
      </c>
      <c r="X9863" s="19">
        <f>NOT(IFERROR(VLOOKUP(Таблица1[[#This Row],[Order ID]],Таблица4[],2,FALSE),0))*1</f>
        <v>1</v>
      </c>
      <c r="Y9863" s="19">
        <f>IF(SUMPRODUCT(($F$2:$F9863=F9863)*1)&gt;1,0,1)</f>
        <v>0</v>
      </c>
    </row>
    <row r="9864" spans="1:25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9" t="str">
        <f>VLOOKUP(Таблица1[[#This Row],[Region]],Таблица5[],2,FALSE)</f>
        <v>Kelly Williams</v>
      </c>
      <c r="W9864" s="19" t="str">
        <f>IFERROR(VLOOKUP(Таблица1[[#This Row],[Order ID]],Таблица4[],2,FALSE),"")</f>
        <v/>
      </c>
      <c r="X9864" s="19">
        <f>NOT(IFERROR(VLOOKUP(Таблица1[[#This Row],[Order ID]],Таблица4[],2,FALSE),0))*1</f>
        <v>1</v>
      </c>
      <c r="Y9864" s="19">
        <f>IF(SUMPRODUCT(($F$2:$F9864=F9864)*1)&gt;1,0,1)</f>
        <v>0</v>
      </c>
    </row>
    <row r="9865" spans="1:25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9" t="str">
        <f>VLOOKUP(Таблица1[[#This Row],[Region]],Таблица5[],2,FALSE)</f>
        <v>Kelly Williams</v>
      </c>
      <c r="W9865" s="19" t="str">
        <f>IFERROR(VLOOKUP(Таблица1[[#This Row],[Order ID]],Таблица4[],2,FALSE),"")</f>
        <v/>
      </c>
      <c r="X9865" s="19">
        <f>NOT(IFERROR(VLOOKUP(Таблица1[[#This Row],[Order ID]],Таблица4[],2,FALSE),0))*1</f>
        <v>1</v>
      </c>
      <c r="Y9865" s="19">
        <f>IF(SUMPRODUCT(($F$2:$F9865=F9865)*1)&gt;1,0,1)</f>
        <v>0</v>
      </c>
    </row>
    <row r="9866" spans="1:25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9" t="str">
        <f>VLOOKUP(Таблица1[[#This Row],[Region]],Таблица5[],2,FALSE)</f>
        <v>Kelly Williams</v>
      </c>
      <c r="W9866" s="19" t="str">
        <f>IFERROR(VLOOKUP(Таблица1[[#This Row],[Order ID]],Таблица4[],2,FALSE),"")</f>
        <v/>
      </c>
      <c r="X9866" s="19">
        <f>NOT(IFERROR(VLOOKUP(Таблица1[[#This Row],[Order ID]],Таблица4[],2,FALSE),0))*1</f>
        <v>1</v>
      </c>
      <c r="Y9866" s="19">
        <f>IF(SUMPRODUCT(($F$2:$F9866=F9866)*1)&gt;1,0,1)</f>
        <v>0</v>
      </c>
    </row>
    <row r="9867" spans="1:25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9" t="str">
        <f>VLOOKUP(Таблица1[[#This Row],[Region]],Таблица5[],2,FALSE)</f>
        <v>Kelly Williams</v>
      </c>
      <c r="W9867" s="19" t="str">
        <f>IFERROR(VLOOKUP(Таблица1[[#This Row],[Order ID]],Таблица4[],2,FALSE),"")</f>
        <v/>
      </c>
      <c r="X9867" s="19">
        <f>NOT(IFERROR(VLOOKUP(Таблица1[[#This Row],[Order ID]],Таблица4[],2,FALSE),0))*1</f>
        <v>1</v>
      </c>
      <c r="Y9867" s="19">
        <f>IF(SUMPRODUCT(($F$2:$F9867=F9867)*1)&gt;1,0,1)</f>
        <v>0</v>
      </c>
    </row>
    <row r="9868" spans="1:25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9" t="str">
        <f>VLOOKUP(Таблица1[[#This Row],[Region]],Таблица5[],2,FALSE)</f>
        <v>Chuck Magee</v>
      </c>
      <c r="W9868" s="19" t="str">
        <f>IFERROR(VLOOKUP(Таблица1[[#This Row],[Order ID]],Таблица4[],2,FALSE),"")</f>
        <v/>
      </c>
      <c r="X9868" s="19">
        <f>NOT(IFERROR(VLOOKUP(Таблица1[[#This Row],[Order ID]],Таблица4[],2,FALSE),0))*1</f>
        <v>1</v>
      </c>
      <c r="Y9868" s="19">
        <f>IF(SUMPRODUCT(($F$2:$F9868=F9868)*1)&gt;1,0,1)</f>
        <v>0</v>
      </c>
    </row>
    <row r="9869" spans="1:25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9" t="str">
        <f>VLOOKUP(Таблица1[[#This Row],[Region]],Таблица5[],2,FALSE)</f>
        <v>Chuck Magee</v>
      </c>
      <c r="W9869" s="19" t="str">
        <f>IFERROR(VLOOKUP(Таблица1[[#This Row],[Order ID]],Таблица4[],2,FALSE),"")</f>
        <v/>
      </c>
      <c r="X9869" s="19">
        <f>NOT(IFERROR(VLOOKUP(Таблица1[[#This Row],[Order ID]],Таблица4[],2,FALSE),0))*1</f>
        <v>1</v>
      </c>
      <c r="Y9869" s="19">
        <f>IF(SUMPRODUCT(($F$2:$F9869=F9869)*1)&gt;1,0,1)</f>
        <v>0</v>
      </c>
    </row>
    <row r="9870" spans="1:25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9" t="str">
        <f>VLOOKUP(Таблица1[[#This Row],[Region]],Таблица5[],2,FALSE)</f>
        <v>Chuck Magee</v>
      </c>
      <c r="W9870" s="19" t="str">
        <f>IFERROR(VLOOKUP(Таблица1[[#This Row],[Order ID]],Таблица4[],2,FALSE),"")</f>
        <v/>
      </c>
      <c r="X9870" s="19">
        <f>NOT(IFERROR(VLOOKUP(Таблица1[[#This Row],[Order ID]],Таблица4[],2,FALSE),0))*1</f>
        <v>1</v>
      </c>
      <c r="Y9870" s="19">
        <f>IF(SUMPRODUCT(($F$2:$F9870=F9870)*1)&gt;1,0,1)</f>
        <v>0</v>
      </c>
    </row>
    <row r="9871" spans="1:25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9" t="str">
        <f>VLOOKUP(Таблица1[[#This Row],[Region]],Таблица5[],2,FALSE)</f>
        <v>Chuck Magee</v>
      </c>
      <c r="W9871" s="19" t="str">
        <f>IFERROR(VLOOKUP(Таблица1[[#This Row],[Order ID]],Таблица4[],2,FALSE),"")</f>
        <v/>
      </c>
      <c r="X9871" s="19">
        <f>NOT(IFERROR(VLOOKUP(Таблица1[[#This Row],[Order ID]],Таблица4[],2,FALSE),0))*1</f>
        <v>1</v>
      </c>
      <c r="Y9871" s="19">
        <f>IF(SUMPRODUCT(($F$2:$F9871=F9871)*1)&gt;1,0,1)</f>
        <v>0</v>
      </c>
    </row>
    <row r="9872" spans="1:25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9" t="str">
        <f>VLOOKUP(Таблица1[[#This Row],[Region]],Таблица5[],2,FALSE)</f>
        <v>Chuck Magee</v>
      </c>
      <c r="W9872" s="19" t="str">
        <f>IFERROR(VLOOKUP(Таблица1[[#This Row],[Order ID]],Таблица4[],2,FALSE),"")</f>
        <v/>
      </c>
      <c r="X9872" s="19">
        <f>NOT(IFERROR(VLOOKUP(Таблица1[[#This Row],[Order ID]],Таблица4[],2,FALSE),0))*1</f>
        <v>1</v>
      </c>
      <c r="Y9872" s="19">
        <f>IF(SUMPRODUCT(($F$2:$F9872=F9872)*1)&gt;1,0,1)</f>
        <v>0</v>
      </c>
    </row>
    <row r="9873" spans="1:25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9" t="str">
        <f>VLOOKUP(Таблица1[[#This Row],[Region]],Таблица5[],2,FALSE)</f>
        <v>Kelly Williams</v>
      </c>
      <c r="W9873" s="19" t="str">
        <f>IFERROR(VLOOKUP(Таблица1[[#This Row],[Order ID]],Таблица4[],2,FALSE),"")</f>
        <v/>
      </c>
      <c r="X9873" s="19">
        <f>NOT(IFERROR(VLOOKUP(Таблица1[[#This Row],[Order ID]],Таблица4[],2,FALSE),0))*1</f>
        <v>1</v>
      </c>
      <c r="Y9873" s="19">
        <f>IF(SUMPRODUCT(($F$2:$F9873=F9873)*1)&gt;1,0,1)</f>
        <v>0</v>
      </c>
    </row>
    <row r="9874" spans="1:25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9" t="str">
        <f>VLOOKUP(Таблица1[[#This Row],[Region]],Таблица5[],2,FALSE)</f>
        <v>Kelly Williams</v>
      </c>
      <c r="W9874" s="19" t="str">
        <f>IFERROR(VLOOKUP(Таблица1[[#This Row],[Order ID]],Таблица4[],2,FALSE),"")</f>
        <v/>
      </c>
      <c r="X9874" s="19">
        <f>NOT(IFERROR(VLOOKUP(Таблица1[[#This Row],[Order ID]],Таблица4[],2,FALSE),0))*1</f>
        <v>1</v>
      </c>
      <c r="Y9874" s="19">
        <f>IF(SUMPRODUCT(($F$2:$F9874=F9874)*1)&gt;1,0,1)</f>
        <v>0</v>
      </c>
    </row>
    <row r="9875" spans="1:25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9" t="str">
        <f>VLOOKUP(Таблица1[[#This Row],[Region]],Таблица5[],2,FALSE)</f>
        <v>Chuck Magee</v>
      </c>
      <c r="W9875" s="19" t="str">
        <f>IFERROR(VLOOKUP(Таблица1[[#This Row],[Order ID]],Таблица4[],2,FALSE),"")</f>
        <v/>
      </c>
      <c r="X9875" s="19">
        <f>NOT(IFERROR(VLOOKUP(Таблица1[[#This Row],[Order ID]],Таблица4[],2,FALSE),0))*1</f>
        <v>1</v>
      </c>
      <c r="Y9875" s="19">
        <f>IF(SUMPRODUCT(($F$2:$F9875=F9875)*1)&gt;1,0,1)</f>
        <v>0</v>
      </c>
    </row>
    <row r="9876" spans="1:25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9" t="str">
        <f>VLOOKUP(Таблица1[[#This Row],[Region]],Таблица5[],2,FALSE)</f>
        <v>Chuck Magee</v>
      </c>
      <c r="W9876" s="19" t="str">
        <f>IFERROR(VLOOKUP(Таблица1[[#This Row],[Order ID]],Таблица4[],2,FALSE),"")</f>
        <v/>
      </c>
      <c r="X9876" s="19">
        <f>NOT(IFERROR(VLOOKUP(Таблица1[[#This Row],[Order ID]],Таблица4[],2,FALSE),0))*1</f>
        <v>1</v>
      </c>
      <c r="Y9876" s="19">
        <f>IF(SUMPRODUCT(($F$2:$F9876=F9876)*1)&gt;1,0,1)</f>
        <v>0</v>
      </c>
    </row>
    <row r="9877" spans="1:25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9" t="str">
        <f>VLOOKUP(Таблица1[[#This Row],[Region]],Таблица5[],2,FALSE)</f>
        <v>Chuck Magee</v>
      </c>
      <c r="W9877" s="19" t="str">
        <f>IFERROR(VLOOKUP(Таблица1[[#This Row],[Order ID]],Таблица4[],2,FALSE),"")</f>
        <v/>
      </c>
      <c r="X9877" s="19">
        <f>NOT(IFERROR(VLOOKUP(Таблица1[[#This Row],[Order ID]],Таблица4[],2,FALSE),0))*1</f>
        <v>1</v>
      </c>
      <c r="Y9877" s="19">
        <f>IF(SUMPRODUCT(($F$2:$F9877=F9877)*1)&gt;1,0,1)</f>
        <v>0</v>
      </c>
    </row>
    <row r="9878" spans="1:25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9" t="str">
        <f>VLOOKUP(Таблица1[[#This Row],[Region]],Таблица5[],2,FALSE)</f>
        <v>Chuck Magee</v>
      </c>
      <c r="W9878" s="19" t="str">
        <f>IFERROR(VLOOKUP(Таблица1[[#This Row],[Order ID]],Таблица4[],2,FALSE),"")</f>
        <v/>
      </c>
      <c r="X9878" s="19">
        <f>NOT(IFERROR(VLOOKUP(Таблица1[[#This Row],[Order ID]],Таблица4[],2,FALSE),0))*1</f>
        <v>1</v>
      </c>
      <c r="Y9878" s="19">
        <f>IF(SUMPRODUCT(($F$2:$F9878=F9878)*1)&gt;1,0,1)</f>
        <v>0</v>
      </c>
    </row>
    <row r="9879" spans="1:25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9" t="str">
        <f>VLOOKUP(Таблица1[[#This Row],[Region]],Таблица5[],2,FALSE)</f>
        <v>Chuck Magee</v>
      </c>
      <c r="W9879" s="19" t="str">
        <f>IFERROR(VLOOKUP(Таблица1[[#This Row],[Order ID]],Таблица4[],2,FALSE),"")</f>
        <v/>
      </c>
      <c r="X9879" s="19">
        <f>NOT(IFERROR(VLOOKUP(Таблица1[[#This Row],[Order ID]],Таблица4[],2,FALSE),0))*1</f>
        <v>1</v>
      </c>
      <c r="Y9879" s="19">
        <f>IF(SUMPRODUCT(($F$2:$F9879=F9879)*1)&gt;1,0,1)</f>
        <v>0</v>
      </c>
    </row>
    <row r="9880" spans="1:25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9" t="str">
        <f>VLOOKUP(Таблица1[[#This Row],[Region]],Таблица5[],2,FALSE)</f>
        <v>Chuck Magee</v>
      </c>
      <c r="W9880" s="19" t="str">
        <f>IFERROR(VLOOKUP(Таблица1[[#This Row],[Order ID]],Таблица4[],2,FALSE),"")</f>
        <v/>
      </c>
      <c r="X9880" s="19">
        <f>NOT(IFERROR(VLOOKUP(Таблица1[[#This Row],[Order ID]],Таблица4[],2,FALSE),0))*1</f>
        <v>1</v>
      </c>
      <c r="Y9880" s="19">
        <f>IF(SUMPRODUCT(($F$2:$F9880=F9880)*1)&gt;1,0,1)</f>
        <v>0</v>
      </c>
    </row>
    <row r="9881" spans="1:25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9" t="str">
        <f>VLOOKUP(Таблица1[[#This Row],[Region]],Таблица5[],2,FALSE)</f>
        <v>Chuck Magee</v>
      </c>
      <c r="W9881" s="19" t="str">
        <f>IFERROR(VLOOKUP(Таблица1[[#This Row],[Order ID]],Таблица4[],2,FALSE),"")</f>
        <v/>
      </c>
      <c r="X9881" s="19">
        <f>NOT(IFERROR(VLOOKUP(Таблица1[[#This Row],[Order ID]],Таблица4[],2,FALSE),0))*1</f>
        <v>1</v>
      </c>
      <c r="Y9881" s="19">
        <f>IF(SUMPRODUCT(($F$2:$F9881=F9881)*1)&gt;1,0,1)</f>
        <v>0</v>
      </c>
    </row>
    <row r="9882" spans="1:25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9" t="str">
        <f>VLOOKUP(Таблица1[[#This Row],[Region]],Таблица5[],2,FALSE)</f>
        <v>Chuck Magee</v>
      </c>
      <c r="W9882" s="19" t="str">
        <f>IFERROR(VLOOKUP(Таблица1[[#This Row],[Order ID]],Таблица4[],2,FALSE),"")</f>
        <v/>
      </c>
      <c r="X9882" s="19">
        <f>NOT(IFERROR(VLOOKUP(Таблица1[[#This Row],[Order ID]],Таблица4[],2,FALSE),0))*1</f>
        <v>1</v>
      </c>
      <c r="Y9882" s="19">
        <f>IF(SUMPRODUCT(($F$2:$F9882=F9882)*1)&gt;1,0,1)</f>
        <v>0</v>
      </c>
    </row>
    <row r="9883" spans="1:25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9" t="str">
        <f>VLOOKUP(Таблица1[[#This Row],[Region]],Таблица5[],2,FALSE)</f>
        <v>Cassandra Brandow</v>
      </c>
      <c r="W9883" s="19" t="str">
        <f>IFERROR(VLOOKUP(Таблица1[[#This Row],[Order ID]],Таблица4[],2,FALSE),"")</f>
        <v/>
      </c>
      <c r="X9883" s="19">
        <f>NOT(IFERROR(VLOOKUP(Таблица1[[#This Row],[Order ID]],Таблица4[],2,FALSE),0))*1</f>
        <v>1</v>
      </c>
      <c r="Y9883" s="19">
        <f>IF(SUMPRODUCT(($F$2:$F9883=F9883)*1)&gt;1,0,1)</f>
        <v>0</v>
      </c>
    </row>
    <row r="9884" spans="1:25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9" t="str">
        <f>VLOOKUP(Таблица1[[#This Row],[Region]],Таблица5[],2,FALSE)</f>
        <v>Cassandra Brandow</v>
      </c>
      <c r="W9884" s="19" t="str">
        <f>IFERROR(VLOOKUP(Таблица1[[#This Row],[Order ID]],Таблица4[],2,FALSE),"")</f>
        <v/>
      </c>
      <c r="X9884" s="19">
        <f>NOT(IFERROR(VLOOKUP(Таблица1[[#This Row],[Order ID]],Таблица4[],2,FALSE),0))*1</f>
        <v>1</v>
      </c>
      <c r="Y9884" s="19">
        <f>IF(SUMPRODUCT(($F$2:$F9884=F9884)*1)&gt;1,0,1)</f>
        <v>0</v>
      </c>
    </row>
    <row r="9885" spans="1:25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9" t="str">
        <f>VLOOKUP(Таблица1[[#This Row],[Region]],Таблица5[],2,FALSE)</f>
        <v>Anna Andreadi</v>
      </c>
      <c r="W9885" s="19" t="str">
        <f>IFERROR(VLOOKUP(Таблица1[[#This Row],[Order ID]],Таблица4[],2,FALSE),"")</f>
        <v/>
      </c>
      <c r="X9885" s="19">
        <f>NOT(IFERROR(VLOOKUP(Таблица1[[#This Row],[Order ID]],Таблица4[],2,FALSE),0))*1</f>
        <v>1</v>
      </c>
      <c r="Y9885" s="19">
        <f>IF(SUMPRODUCT(($F$2:$F9885=F9885)*1)&gt;1,0,1)</f>
        <v>0</v>
      </c>
    </row>
    <row r="9886" spans="1:25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9" t="str">
        <f>VLOOKUP(Таблица1[[#This Row],[Region]],Таблица5[],2,FALSE)</f>
        <v>Anna Andreadi</v>
      </c>
      <c r="W9886" s="19" t="str">
        <f>IFERROR(VLOOKUP(Таблица1[[#This Row],[Order ID]],Таблица4[],2,FALSE),"")</f>
        <v/>
      </c>
      <c r="X9886" s="19">
        <f>NOT(IFERROR(VLOOKUP(Таблица1[[#This Row],[Order ID]],Таблица4[],2,FALSE),0))*1</f>
        <v>1</v>
      </c>
      <c r="Y9886" s="19">
        <f>IF(SUMPRODUCT(($F$2:$F9886=F9886)*1)&gt;1,0,1)</f>
        <v>0</v>
      </c>
    </row>
    <row r="9887" spans="1:25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9" t="str">
        <f>VLOOKUP(Таблица1[[#This Row],[Region]],Таблица5[],2,FALSE)</f>
        <v>Anna Andreadi</v>
      </c>
      <c r="W9887" s="19" t="str">
        <f>IFERROR(VLOOKUP(Таблица1[[#This Row],[Order ID]],Таблица4[],2,FALSE),"")</f>
        <v/>
      </c>
      <c r="X9887" s="19">
        <f>NOT(IFERROR(VLOOKUP(Таблица1[[#This Row],[Order ID]],Таблица4[],2,FALSE),0))*1</f>
        <v>1</v>
      </c>
      <c r="Y9887" s="19">
        <f>IF(SUMPRODUCT(($F$2:$F9887=F9887)*1)&gt;1,0,1)</f>
        <v>0</v>
      </c>
    </row>
    <row r="9888" spans="1:25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9" t="str">
        <f>VLOOKUP(Таблица1[[#This Row],[Region]],Таблица5[],2,FALSE)</f>
        <v>Kelly Williams</v>
      </c>
      <c r="W9888" s="19" t="str">
        <f>IFERROR(VLOOKUP(Таблица1[[#This Row],[Order ID]],Таблица4[],2,FALSE),"")</f>
        <v/>
      </c>
      <c r="X9888" s="19">
        <f>NOT(IFERROR(VLOOKUP(Таблица1[[#This Row],[Order ID]],Таблица4[],2,FALSE),0))*1</f>
        <v>1</v>
      </c>
      <c r="Y9888" s="19">
        <f>IF(SUMPRODUCT(($F$2:$F9888=F9888)*1)&gt;1,0,1)</f>
        <v>0</v>
      </c>
    </row>
    <row r="9889" spans="1:25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9" t="str">
        <f>VLOOKUP(Таблица1[[#This Row],[Region]],Таблица5[],2,FALSE)</f>
        <v>Chuck Magee</v>
      </c>
      <c r="W9889" s="19" t="str">
        <f>IFERROR(VLOOKUP(Таблица1[[#This Row],[Order ID]],Таблица4[],2,FALSE),"")</f>
        <v/>
      </c>
      <c r="X9889" s="19">
        <f>NOT(IFERROR(VLOOKUP(Таблица1[[#This Row],[Order ID]],Таблица4[],2,FALSE),0))*1</f>
        <v>1</v>
      </c>
      <c r="Y9889" s="19">
        <f>IF(SUMPRODUCT(($F$2:$F9889=F9889)*1)&gt;1,0,1)</f>
        <v>0</v>
      </c>
    </row>
    <row r="9890" spans="1:25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9" t="str">
        <f>VLOOKUP(Таблица1[[#This Row],[Region]],Таблица5[],2,FALSE)</f>
        <v>Chuck Magee</v>
      </c>
      <c r="W9890" s="19" t="str">
        <f>IFERROR(VLOOKUP(Таблица1[[#This Row],[Order ID]],Таблица4[],2,FALSE),"")</f>
        <v/>
      </c>
      <c r="X9890" s="19">
        <f>NOT(IFERROR(VLOOKUP(Таблица1[[#This Row],[Order ID]],Таблица4[],2,FALSE),0))*1</f>
        <v>1</v>
      </c>
      <c r="Y9890" s="19">
        <f>IF(SUMPRODUCT(($F$2:$F9890=F9890)*1)&gt;1,0,1)</f>
        <v>0</v>
      </c>
    </row>
    <row r="9891" spans="1:25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9" t="str">
        <f>VLOOKUP(Таблица1[[#This Row],[Region]],Таблица5[],2,FALSE)</f>
        <v>Chuck Magee</v>
      </c>
      <c r="W9891" s="19" t="str">
        <f>IFERROR(VLOOKUP(Таблица1[[#This Row],[Order ID]],Таблица4[],2,FALSE),"")</f>
        <v/>
      </c>
      <c r="X9891" s="19">
        <f>NOT(IFERROR(VLOOKUP(Таблица1[[#This Row],[Order ID]],Таблица4[],2,FALSE),0))*1</f>
        <v>1</v>
      </c>
      <c r="Y9891" s="19">
        <f>IF(SUMPRODUCT(($F$2:$F9891=F9891)*1)&gt;1,0,1)</f>
        <v>0</v>
      </c>
    </row>
    <row r="9892" spans="1:25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9" t="str">
        <f>VLOOKUP(Таблица1[[#This Row],[Region]],Таблица5[],2,FALSE)</f>
        <v>Kelly Williams</v>
      </c>
      <c r="W9892" s="19" t="str">
        <f>IFERROR(VLOOKUP(Таблица1[[#This Row],[Order ID]],Таблица4[],2,FALSE),"")</f>
        <v/>
      </c>
      <c r="X9892" s="19">
        <f>NOT(IFERROR(VLOOKUP(Таблица1[[#This Row],[Order ID]],Таблица4[],2,FALSE),0))*1</f>
        <v>1</v>
      </c>
      <c r="Y9892" s="19">
        <f>IF(SUMPRODUCT(($F$2:$F9892=F9892)*1)&gt;1,0,1)</f>
        <v>0</v>
      </c>
    </row>
    <row r="9893" spans="1:25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9" t="str">
        <f>VLOOKUP(Таблица1[[#This Row],[Region]],Таблица5[],2,FALSE)</f>
        <v>Kelly Williams</v>
      </c>
      <c r="W9893" s="19" t="str">
        <f>IFERROR(VLOOKUP(Таблица1[[#This Row],[Order ID]],Таблица4[],2,FALSE),"")</f>
        <v/>
      </c>
      <c r="X9893" s="19">
        <f>NOT(IFERROR(VLOOKUP(Таблица1[[#This Row],[Order ID]],Таблица4[],2,FALSE),0))*1</f>
        <v>1</v>
      </c>
      <c r="Y9893" s="19">
        <f>IF(SUMPRODUCT(($F$2:$F9893=F9893)*1)&gt;1,0,1)</f>
        <v>0</v>
      </c>
    </row>
    <row r="9894" spans="1:25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9" t="str">
        <f>VLOOKUP(Таблица1[[#This Row],[Region]],Таблица5[],2,FALSE)</f>
        <v>Kelly Williams</v>
      </c>
      <c r="W9894" s="19" t="str">
        <f>IFERROR(VLOOKUP(Таблица1[[#This Row],[Order ID]],Таблица4[],2,FALSE),"")</f>
        <v/>
      </c>
      <c r="X9894" s="19">
        <f>NOT(IFERROR(VLOOKUP(Таблица1[[#This Row],[Order ID]],Таблица4[],2,FALSE),0))*1</f>
        <v>1</v>
      </c>
      <c r="Y9894" s="19">
        <f>IF(SUMPRODUCT(($F$2:$F9894=F9894)*1)&gt;1,0,1)</f>
        <v>0</v>
      </c>
    </row>
    <row r="9895" spans="1:25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9" t="str">
        <f>VLOOKUP(Таблица1[[#This Row],[Region]],Таблица5[],2,FALSE)</f>
        <v>Kelly Williams</v>
      </c>
      <c r="W9895" s="19" t="str">
        <f>IFERROR(VLOOKUP(Таблица1[[#This Row],[Order ID]],Таблица4[],2,FALSE),"")</f>
        <v/>
      </c>
      <c r="X9895" s="19">
        <f>NOT(IFERROR(VLOOKUP(Таблица1[[#This Row],[Order ID]],Таблица4[],2,FALSE),0))*1</f>
        <v>1</v>
      </c>
      <c r="Y9895" s="19">
        <f>IF(SUMPRODUCT(($F$2:$F9895=F9895)*1)&gt;1,0,1)</f>
        <v>0</v>
      </c>
    </row>
    <row r="9896" spans="1:25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9" t="str">
        <f>VLOOKUP(Таблица1[[#This Row],[Region]],Таблица5[],2,FALSE)</f>
        <v>Kelly Williams</v>
      </c>
      <c r="W9896" s="19" t="str">
        <f>IFERROR(VLOOKUP(Таблица1[[#This Row],[Order ID]],Таблица4[],2,FALSE),"")</f>
        <v/>
      </c>
      <c r="X9896" s="19">
        <f>NOT(IFERROR(VLOOKUP(Таблица1[[#This Row],[Order ID]],Таблица4[],2,FALSE),0))*1</f>
        <v>1</v>
      </c>
      <c r="Y9896" s="19">
        <f>IF(SUMPRODUCT(($F$2:$F9896=F9896)*1)&gt;1,0,1)</f>
        <v>0</v>
      </c>
    </row>
    <row r="9897" spans="1:25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9" t="str">
        <f>VLOOKUP(Таблица1[[#This Row],[Region]],Таблица5[],2,FALSE)</f>
        <v>Kelly Williams</v>
      </c>
      <c r="W9897" s="19" t="str">
        <f>IFERROR(VLOOKUP(Таблица1[[#This Row],[Order ID]],Таблица4[],2,FALSE),"")</f>
        <v/>
      </c>
      <c r="X9897" s="19">
        <f>NOT(IFERROR(VLOOKUP(Таблица1[[#This Row],[Order ID]],Таблица4[],2,FALSE),0))*1</f>
        <v>1</v>
      </c>
      <c r="Y9897" s="19">
        <f>IF(SUMPRODUCT(($F$2:$F9897=F9897)*1)&gt;1,0,1)</f>
        <v>0</v>
      </c>
    </row>
    <row r="9898" spans="1:25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9" t="str">
        <f>VLOOKUP(Таблица1[[#This Row],[Region]],Таблица5[],2,FALSE)</f>
        <v>Kelly Williams</v>
      </c>
      <c r="W9898" s="19" t="str">
        <f>IFERROR(VLOOKUP(Таблица1[[#This Row],[Order ID]],Таблица4[],2,FALSE),"")</f>
        <v/>
      </c>
      <c r="X9898" s="19">
        <f>NOT(IFERROR(VLOOKUP(Таблица1[[#This Row],[Order ID]],Таблица4[],2,FALSE),0))*1</f>
        <v>1</v>
      </c>
      <c r="Y9898" s="19">
        <f>IF(SUMPRODUCT(($F$2:$F9898=F9898)*1)&gt;1,0,1)</f>
        <v>0</v>
      </c>
    </row>
    <row r="9899" spans="1:25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9" t="str">
        <f>VLOOKUP(Таблица1[[#This Row],[Region]],Таблица5[],2,FALSE)</f>
        <v>Chuck Magee</v>
      </c>
      <c r="W9899" s="19" t="str">
        <f>IFERROR(VLOOKUP(Таблица1[[#This Row],[Order ID]],Таблица4[],2,FALSE),"")</f>
        <v/>
      </c>
      <c r="X9899" s="19">
        <f>NOT(IFERROR(VLOOKUP(Таблица1[[#This Row],[Order ID]],Таблица4[],2,FALSE),0))*1</f>
        <v>1</v>
      </c>
      <c r="Y9899" s="19">
        <f>IF(SUMPRODUCT(($F$2:$F9899=F9899)*1)&gt;1,0,1)</f>
        <v>0</v>
      </c>
    </row>
    <row r="9900" spans="1:25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9" t="str">
        <f>VLOOKUP(Таблица1[[#This Row],[Region]],Таблица5[],2,FALSE)</f>
        <v>Chuck Magee</v>
      </c>
      <c r="W9900" s="19" t="str">
        <f>IFERROR(VLOOKUP(Таблица1[[#This Row],[Order ID]],Таблица4[],2,FALSE),"")</f>
        <v/>
      </c>
      <c r="X9900" s="19">
        <f>NOT(IFERROR(VLOOKUP(Таблица1[[#This Row],[Order ID]],Таблица4[],2,FALSE),0))*1</f>
        <v>1</v>
      </c>
      <c r="Y9900" s="19">
        <f>IF(SUMPRODUCT(($F$2:$F9900=F9900)*1)&gt;1,0,1)</f>
        <v>0</v>
      </c>
    </row>
    <row r="9901" spans="1:25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9" t="str">
        <f>VLOOKUP(Таблица1[[#This Row],[Region]],Таблица5[],2,FALSE)</f>
        <v>Chuck Magee</v>
      </c>
      <c r="W9901" s="19" t="str">
        <f>IFERROR(VLOOKUP(Таблица1[[#This Row],[Order ID]],Таблица4[],2,FALSE),"")</f>
        <v/>
      </c>
      <c r="X9901" s="19">
        <f>NOT(IFERROR(VLOOKUP(Таблица1[[#This Row],[Order ID]],Таблица4[],2,FALSE),0))*1</f>
        <v>1</v>
      </c>
      <c r="Y9901" s="19">
        <f>IF(SUMPRODUCT(($F$2:$F9901=F9901)*1)&gt;1,0,1)</f>
        <v>0</v>
      </c>
    </row>
    <row r="9902" spans="1:25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9" t="str">
        <f>VLOOKUP(Таблица1[[#This Row],[Region]],Таблица5[],2,FALSE)</f>
        <v>Anna Andreadi</v>
      </c>
      <c r="W9902" s="19" t="str">
        <f>IFERROR(VLOOKUP(Таблица1[[#This Row],[Order ID]],Таблица4[],2,FALSE),"")</f>
        <v/>
      </c>
      <c r="X9902" s="19">
        <f>NOT(IFERROR(VLOOKUP(Таблица1[[#This Row],[Order ID]],Таблица4[],2,FALSE),0))*1</f>
        <v>1</v>
      </c>
      <c r="Y9902" s="19">
        <f>IF(SUMPRODUCT(($F$2:$F9902=F9902)*1)&gt;1,0,1)</f>
        <v>0</v>
      </c>
    </row>
    <row r="9903" spans="1:25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9" t="str">
        <f>VLOOKUP(Таблица1[[#This Row],[Region]],Таблица5[],2,FALSE)</f>
        <v>Anna Andreadi</v>
      </c>
      <c r="W9903" s="19" t="str">
        <f>IFERROR(VLOOKUP(Таблица1[[#This Row],[Order ID]],Таблица4[],2,FALSE),"")</f>
        <v/>
      </c>
      <c r="X9903" s="19">
        <f>NOT(IFERROR(VLOOKUP(Таблица1[[#This Row],[Order ID]],Таблица4[],2,FALSE),0))*1</f>
        <v>1</v>
      </c>
      <c r="Y9903" s="19">
        <f>IF(SUMPRODUCT(($F$2:$F9903=F9903)*1)&gt;1,0,1)</f>
        <v>0</v>
      </c>
    </row>
    <row r="9904" spans="1:25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9" t="str">
        <f>VLOOKUP(Таблица1[[#This Row],[Region]],Таблица5[],2,FALSE)</f>
        <v>Anna Andreadi</v>
      </c>
      <c r="W9904" s="19" t="str">
        <f>IFERROR(VLOOKUP(Таблица1[[#This Row],[Order ID]],Таблица4[],2,FALSE),"")</f>
        <v/>
      </c>
      <c r="X9904" s="19">
        <f>NOT(IFERROR(VLOOKUP(Таблица1[[#This Row],[Order ID]],Таблица4[],2,FALSE),0))*1</f>
        <v>1</v>
      </c>
      <c r="Y9904" s="19">
        <f>IF(SUMPRODUCT(($F$2:$F9904=F9904)*1)&gt;1,0,1)</f>
        <v>0</v>
      </c>
    </row>
    <row r="9905" spans="1:25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9" t="str">
        <f>VLOOKUP(Таблица1[[#This Row],[Region]],Таблица5[],2,FALSE)</f>
        <v>Kelly Williams</v>
      </c>
      <c r="W9905" s="19" t="str">
        <f>IFERROR(VLOOKUP(Таблица1[[#This Row],[Order ID]],Таблица4[],2,FALSE),"")</f>
        <v/>
      </c>
      <c r="X9905" s="19">
        <f>NOT(IFERROR(VLOOKUP(Таблица1[[#This Row],[Order ID]],Таблица4[],2,FALSE),0))*1</f>
        <v>1</v>
      </c>
      <c r="Y9905" s="19">
        <f>IF(SUMPRODUCT(($F$2:$F9905=F9905)*1)&gt;1,0,1)</f>
        <v>0</v>
      </c>
    </row>
    <row r="9906" spans="1:25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9" t="str">
        <f>VLOOKUP(Таблица1[[#This Row],[Region]],Таблица5[],2,FALSE)</f>
        <v>Kelly Williams</v>
      </c>
      <c r="W9906" s="19" t="str">
        <f>IFERROR(VLOOKUP(Таблица1[[#This Row],[Order ID]],Таблица4[],2,FALSE),"")</f>
        <v/>
      </c>
      <c r="X9906" s="19">
        <f>NOT(IFERROR(VLOOKUP(Таблица1[[#This Row],[Order ID]],Таблица4[],2,FALSE),0))*1</f>
        <v>1</v>
      </c>
      <c r="Y9906" s="19">
        <f>IF(SUMPRODUCT(($F$2:$F9906=F9906)*1)&gt;1,0,1)</f>
        <v>0</v>
      </c>
    </row>
    <row r="9907" spans="1:25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9" t="str">
        <f>VLOOKUP(Таблица1[[#This Row],[Region]],Таблица5[],2,FALSE)</f>
        <v>Anna Andreadi</v>
      </c>
      <c r="W9907" s="19" t="str">
        <f>IFERROR(VLOOKUP(Таблица1[[#This Row],[Order ID]],Таблица4[],2,FALSE),"")</f>
        <v/>
      </c>
      <c r="X9907" s="19">
        <f>NOT(IFERROR(VLOOKUP(Таблица1[[#This Row],[Order ID]],Таблица4[],2,FALSE),0))*1</f>
        <v>1</v>
      </c>
      <c r="Y9907" s="19">
        <f>IF(SUMPRODUCT(($F$2:$F9907=F9907)*1)&gt;1,0,1)</f>
        <v>0</v>
      </c>
    </row>
    <row r="9908" spans="1:25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9" t="str">
        <f>VLOOKUP(Таблица1[[#This Row],[Region]],Таблица5[],2,FALSE)</f>
        <v>Anna Andreadi</v>
      </c>
      <c r="W9908" s="19" t="str">
        <f>IFERROR(VLOOKUP(Таблица1[[#This Row],[Order ID]],Таблица4[],2,FALSE),"")</f>
        <v/>
      </c>
      <c r="X9908" s="19">
        <f>NOT(IFERROR(VLOOKUP(Таблица1[[#This Row],[Order ID]],Таблица4[],2,FALSE),0))*1</f>
        <v>1</v>
      </c>
      <c r="Y9908" s="19">
        <f>IF(SUMPRODUCT(($F$2:$F9908=F9908)*1)&gt;1,0,1)</f>
        <v>0</v>
      </c>
    </row>
    <row r="9909" spans="1:25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9" t="str">
        <f>VLOOKUP(Таблица1[[#This Row],[Region]],Таблица5[],2,FALSE)</f>
        <v>Anna Andreadi</v>
      </c>
      <c r="W9909" s="19" t="str">
        <f>IFERROR(VLOOKUP(Таблица1[[#This Row],[Order ID]],Таблица4[],2,FALSE),"")</f>
        <v/>
      </c>
      <c r="X9909" s="19">
        <f>NOT(IFERROR(VLOOKUP(Таблица1[[#This Row],[Order ID]],Таблица4[],2,FALSE),0))*1</f>
        <v>1</v>
      </c>
      <c r="Y9909" s="19">
        <f>IF(SUMPRODUCT(($F$2:$F9909=F9909)*1)&gt;1,0,1)</f>
        <v>0</v>
      </c>
    </row>
    <row r="9910" spans="1:25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9" t="str">
        <f>VLOOKUP(Таблица1[[#This Row],[Region]],Таблица5[],2,FALSE)</f>
        <v>Anna Andreadi</v>
      </c>
      <c r="W9910" s="19" t="str">
        <f>IFERROR(VLOOKUP(Таблица1[[#This Row],[Order ID]],Таблица4[],2,FALSE),"")</f>
        <v/>
      </c>
      <c r="X9910" s="19">
        <f>NOT(IFERROR(VLOOKUP(Таблица1[[#This Row],[Order ID]],Таблица4[],2,FALSE),0))*1</f>
        <v>1</v>
      </c>
      <c r="Y9910" s="19">
        <f>IF(SUMPRODUCT(($F$2:$F9910=F9910)*1)&gt;1,0,1)</f>
        <v>0</v>
      </c>
    </row>
    <row r="9911" spans="1:25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9" t="str">
        <f>VLOOKUP(Таблица1[[#This Row],[Region]],Таблица5[],2,FALSE)</f>
        <v>Anna Andreadi</v>
      </c>
      <c r="W9911" s="19" t="str">
        <f>IFERROR(VLOOKUP(Таблица1[[#This Row],[Order ID]],Таблица4[],2,FALSE),"")</f>
        <v/>
      </c>
      <c r="X9911" s="19">
        <f>NOT(IFERROR(VLOOKUP(Таблица1[[#This Row],[Order ID]],Таблица4[],2,FALSE),0))*1</f>
        <v>1</v>
      </c>
      <c r="Y9911" s="19">
        <f>IF(SUMPRODUCT(($F$2:$F9911=F9911)*1)&gt;1,0,1)</f>
        <v>0</v>
      </c>
    </row>
    <row r="9912" spans="1:25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9" t="str">
        <f>VLOOKUP(Таблица1[[#This Row],[Region]],Таблица5[],2,FALSE)</f>
        <v>Anna Andreadi</v>
      </c>
      <c r="W9912" s="19" t="str">
        <f>IFERROR(VLOOKUP(Таблица1[[#This Row],[Order ID]],Таблица4[],2,FALSE),"")</f>
        <v/>
      </c>
      <c r="X9912" s="19">
        <f>NOT(IFERROR(VLOOKUP(Таблица1[[#This Row],[Order ID]],Таблица4[],2,FALSE),0))*1</f>
        <v>1</v>
      </c>
      <c r="Y9912" s="19">
        <f>IF(SUMPRODUCT(($F$2:$F9912=F9912)*1)&gt;1,0,1)</f>
        <v>0</v>
      </c>
    </row>
    <row r="9913" spans="1:25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9" t="str">
        <f>VLOOKUP(Таблица1[[#This Row],[Region]],Таблица5[],2,FALSE)</f>
        <v>Cassandra Brandow</v>
      </c>
      <c r="W9913" s="19" t="str">
        <f>IFERROR(VLOOKUP(Таблица1[[#This Row],[Order ID]],Таблица4[],2,FALSE),"")</f>
        <v/>
      </c>
      <c r="X9913" s="19">
        <f>NOT(IFERROR(VLOOKUP(Таблица1[[#This Row],[Order ID]],Таблица4[],2,FALSE),0))*1</f>
        <v>1</v>
      </c>
      <c r="Y9913" s="19">
        <f>IF(SUMPRODUCT(($F$2:$F9913=F9913)*1)&gt;1,0,1)</f>
        <v>0</v>
      </c>
    </row>
    <row r="9914" spans="1:25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9" t="str">
        <f>VLOOKUP(Таблица1[[#This Row],[Region]],Таблица5[],2,FALSE)</f>
        <v>Anna Andreadi</v>
      </c>
      <c r="W9914" s="19" t="str">
        <f>IFERROR(VLOOKUP(Таблица1[[#This Row],[Order ID]],Таблица4[],2,FALSE),"")</f>
        <v/>
      </c>
      <c r="X9914" s="19">
        <f>NOT(IFERROR(VLOOKUP(Таблица1[[#This Row],[Order ID]],Таблица4[],2,FALSE),0))*1</f>
        <v>1</v>
      </c>
      <c r="Y9914" s="19">
        <f>IF(SUMPRODUCT(($F$2:$F9914=F9914)*1)&gt;1,0,1)</f>
        <v>0</v>
      </c>
    </row>
    <row r="9915" spans="1:25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9" t="str">
        <f>VLOOKUP(Таблица1[[#This Row],[Region]],Таблица5[],2,FALSE)</f>
        <v>Anna Andreadi</v>
      </c>
      <c r="W9915" s="19" t="str">
        <f>IFERROR(VLOOKUP(Таблица1[[#This Row],[Order ID]],Таблица4[],2,FALSE),"")</f>
        <v/>
      </c>
      <c r="X9915" s="19">
        <f>NOT(IFERROR(VLOOKUP(Таблица1[[#This Row],[Order ID]],Таблица4[],2,FALSE),0))*1</f>
        <v>1</v>
      </c>
      <c r="Y9915" s="19">
        <f>IF(SUMPRODUCT(($F$2:$F9915=F9915)*1)&gt;1,0,1)</f>
        <v>0</v>
      </c>
    </row>
    <row r="9916" spans="1:25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9" t="str">
        <f>VLOOKUP(Таблица1[[#This Row],[Region]],Таблица5[],2,FALSE)</f>
        <v>Kelly Williams</v>
      </c>
      <c r="W9916" s="19" t="str">
        <f>IFERROR(VLOOKUP(Таблица1[[#This Row],[Order ID]],Таблица4[],2,FALSE),"")</f>
        <v/>
      </c>
      <c r="X9916" s="19">
        <f>NOT(IFERROR(VLOOKUP(Таблица1[[#This Row],[Order ID]],Таблица4[],2,FALSE),0))*1</f>
        <v>1</v>
      </c>
      <c r="Y9916" s="19">
        <f>IF(SUMPRODUCT(($F$2:$F9916=F9916)*1)&gt;1,0,1)</f>
        <v>0</v>
      </c>
    </row>
    <row r="9917" spans="1:25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9" t="str">
        <f>VLOOKUP(Таблица1[[#This Row],[Region]],Таблица5[],2,FALSE)</f>
        <v>Kelly Williams</v>
      </c>
      <c r="W9917" s="19" t="str">
        <f>IFERROR(VLOOKUP(Таблица1[[#This Row],[Order ID]],Таблица4[],2,FALSE),"")</f>
        <v/>
      </c>
      <c r="X9917" s="19">
        <f>NOT(IFERROR(VLOOKUP(Таблица1[[#This Row],[Order ID]],Таблица4[],2,FALSE),0))*1</f>
        <v>1</v>
      </c>
      <c r="Y9917" s="19">
        <f>IF(SUMPRODUCT(($F$2:$F9917=F9917)*1)&gt;1,0,1)</f>
        <v>0</v>
      </c>
    </row>
    <row r="9918" spans="1:25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9" t="str">
        <f>VLOOKUP(Таблица1[[#This Row],[Region]],Таблица5[],2,FALSE)</f>
        <v>Kelly Williams</v>
      </c>
      <c r="W9918" s="19" t="str">
        <f>IFERROR(VLOOKUP(Таблица1[[#This Row],[Order ID]],Таблица4[],2,FALSE),"")</f>
        <v/>
      </c>
      <c r="X9918" s="19">
        <f>NOT(IFERROR(VLOOKUP(Таблица1[[#This Row],[Order ID]],Таблица4[],2,FALSE),0))*1</f>
        <v>1</v>
      </c>
      <c r="Y9918" s="19">
        <f>IF(SUMPRODUCT(($F$2:$F9918=F9918)*1)&gt;1,0,1)</f>
        <v>0</v>
      </c>
    </row>
    <row r="9919" spans="1:25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9" t="str">
        <f>VLOOKUP(Таблица1[[#This Row],[Region]],Таблица5[],2,FALSE)</f>
        <v>Kelly Williams</v>
      </c>
      <c r="W9919" s="19" t="str">
        <f>IFERROR(VLOOKUP(Таблица1[[#This Row],[Order ID]],Таблица4[],2,FALSE),"")</f>
        <v/>
      </c>
      <c r="X9919" s="19">
        <f>NOT(IFERROR(VLOOKUP(Таблица1[[#This Row],[Order ID]],Таблица4[],2,FALSE),0))*1</f>
        <v>1</v>
      </c>
      <c r="Y9919" s="19">
        <f>IF(SUMPRODUCT(($F$2:$F9919=F9919)*1)&gt;1,0,1)</f>
        <v>0</v>
      </c>
    </row>
    <row r="9920" spans="1:25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9" t="str">
        <f>VLOOKUP(Таблица1[[#This Row],[Region]],Таблица5[],2,FALSE)</f>
        <v>Chuck Magee</v>
      </c>
      <c r="W9920" s="19" t="str">
        <f>IFERROR(VLOOKUP(Таблица1[[#This Row],[Order ID]],Таблица4[],2,FALSE),"")</f>
        <v/>
      </c>
      <c r="X9920" s="19">
        <f>NOT(IFERROR(VLOOKUP(Таблица1[[#This Row],[Order ID]],Таблица4[],2,FALSE),0))*1</f>
        <v>1</v>
      </c>
      <c r="Y9920" s="19">
        <f>IF(SUMPRODUCT(($F$2:$F9920=F9920)*1)&gt;1,0,1)</f>
        <v>0</v>
      </c>
    </row>
    <row r="9921" spans="1:25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9" t="str">
        <f>VLOOKUP(Таблица1[[#This Row],[Region]],Таблица5[],2,FALSE)</f>
        <v>Kelly Williams</v>
      </c>
      <c r="W9921" s="19" t="str">
        <f>IFERROR(VLOOKUP(Таблица1[[#This Row],[Order ID]],Таблица4[],2,FALSE),"")</f>
        <v/>
      </c>
      <c r="X9921" s="19">
        <f>NOT(IFERROR(VLOOKUP(Таблица1[[#This Row],[Order ID]],Таблица4[],2,FALSE),0))*1</f>
        <v>1</v>
      </c>
      <c r="Y9921" s="19">
        <f>IF(SUMPRODUCT(($F$2:$F9921=F9921)*1)&gt;1,0,1)</f>
        <v>0</v>
      </c>
    </row>
    <row r="9922" spans="1:25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9" t="str">
        <f>VLOOKUP(Таблица1[[#This Row],[Region]],Таблица5[],2,FALSE)</f>
        <v>Kelly Williams</v>
      </c>
      <c r="W9922" s="19" t="str">
        <f>IFERROR(VLOOKUP(Таблица1[[#This Row],[Order ID]],Таблица4[],2,FALSE),"")</f>
        <v/>
      </c>
      <c r="X9922" s="19">
        <f>NOT(IFERROR(VLOOKUP(Таблица1[[#This Row],[Order ID]],Таблица4[],2,FALSE),0))*1</f>
        <v>1</v>
      </c>
      <c r="Y9922" s="19">
        <f>IF(SUMPRODUCT(($F$2:$F9922=F9922)*1)&gt;1,0,1)</f>
        <v>0</v>
      </c>
    </row>
    <row r="9923" spans="1:25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9" t="str">
        <f>VLOOKUP(Таблица1[[#This Row],[Region]],Таблица5[],2,FALSE)</f>
        <v>Chuck Magee</v>
      </c>
      <c r="W9923" s="19" t="str">
        <f>IFERROR(VLOOKUP(Таблица1[[#This Row],[Order ID]],Таблица4[],2,FALSE),"")</f>
        <v/>
      </c>
      <c r="X9923" s="19">
        <f>NOT(IFERROR(VLOOKUP(Таблица1[[#This Row],[Order ID]],Таблица4[],2,FALSE),0))*1</f>
        <v>1</v>
      </c>
      <c r="Y9923" s="19">
        <f>IF(SUMPRODUCT(($F$2:$F9923=F9923)*1)&gt;1,0,1)</f>
        <v>0</v>
      </c>
    </row>
    <row r="9924" spans="1:25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9" t="str">
        <f>VLOOKUP(Таблица1[[#This Row],[Region]],Таблица5[],2,FALSE)</f>
        <v>Kelly Williams</v>
      </c>
      <c r="W9924" s="19" t="str">
        <f>IFERROR(VLOOKUP(Таблица1[[#This Row],[Order ID]],Таблица4[],2,FALSE),"")</f>
        <v/>
      </c>
      <c r="X9924" s="19">
        <f>NOT(IFERROR(VLOOKUP(Таблица1[[#This Row],[Order ID]],Таблица4[],2,FALSE),0))*1</f>
        <v>1</v>
      </c>
      <c r="Y9924" s="19">
        <f>IF(SUMPRODUCT(($F$2:$F9924=F9924)*1)&gt;1,0,1)</f>
        <v>0</v>
      </c>
    </row>
    <row r="9925" spans="1:25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9" t="str">
        <f>VLOOKUP(Таблица1[[#This Row],[Region]],Таблица5[],2,FALSE)</f>
        <v>Chuck Magee</v>
      </c>
      <c r="W9925" s="19" t="str">
        <f>IFERROR(VLOOKUP(Таблица1[[#This Row],[Order ID]],Таблица4[],2,FALSE),"")</f>
        <v/>
      </c>
      <c r="X9925" s="19">
        <f>NOT(IFERROR(VLOOKUP(Таблица1[[#This Row],[Order ID]],Таблица4[],2,FALSE),0))*1</f>
        <v>1</v>
      </c>
      <c r="Y9925" s="19">
        <f>IF(SUMPRODUCT(($F$2:$F9925=F9925)*1)&gt;1,0,1)</f>
        <v>0</v>
      </c>
    </row>
    <row r="9926" spans="1:25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9" t="str">
        <f>VLOOKUP(Таблица1[[#This Row],[Region]],Таблица5[],2,FALSE)</f>
        <v>Chuck Magee</v>
      </c>
      <c r="W9926" s="19" t="str">
        <f>IFERROR(VLOOKUP(Таблица1[[#This Row],[Order ID]],Таблица4[],2,FALSE),"")</f>
        <v/>
      </c>
      <c r="X9926" s="19">
        <f>NOT(IFERROR(VLOOKUP(Таблица1[[#This Row],[Order ID]],Таблица4[],2,FALSE),0))*1</f>
        <v>1</v>
      </c>
      <c r="Y9926" s="19">
        <f>IF(SUMPRODUCT(($F$2:$F9926=F9926)*1)&gt;1,0,1)</f>
        <v>0</v>
      </c>
    </row>
    <row r="9927" spans="1:25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9" t="str">
        <f>VLOOKUP(Таблица1[[#This Row],[Region]],Таблица5[],2,FALSE)</f>
        <v>Chuck Magee</v>
      </c>
      <c r="W9927" s="19" t="str">
        <f>IFERROR(VLOOKUP(Таблица1[[#This Row],[Order ID]],Таблица4[],2,FALSE),"")</f>
        <v/>
      </c>
      <c r="X9927" s="19">
        <f>NOT(IFERROR(VLOOKUP(Таблица1[[#This Row],[Order ID]],Таблица4[],2,FALSE),0))*1</f>
        <v>1</v>
      </c>
      <c r="Y9927" s="19">
        <f>IF(SUMPRODUCT(($F$2:$F9927=F9927)*1)&gt;1,0,1)</f>
        <v>0</v>
      </c>
    </row>
    <row r="9928" spans="1:25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9" t="str">
        <f>VLOOKUP(Таблица1[[#This Row],[Region]],Таблица5[],2,FALSE)</f>
        <v>Chuck Magee</v>
      </c>
      <c r="W9928" s="19" t="str">
        <f>IFERROR(VLOOKUP(Таблица1[[#This Row],[Order ID]],Таблица4[],2,FALSE),"")</f>
        <v/>
      </c>
      <c r="X9928" s="19">
        <f>NOT(IFERROR(VLOOKUP(Таблица1[[#This Row],[Order ID]],Таблица4[],2,FALSE),0))*1</f>
        <v>1</v>
      </c>
      <c r="Y9928" s="19">
        <f>IF(SUMPRODUCT(($F$2:$F9928=F9928)*1)&gt;1,0,1)</f>
        <v>0</v>
      </c>
    </row>
    <row r="9929" spans="1:25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9" t="str">
        <f>VLOOKUP(Таблица1[[#This Row],[Region]],Таблица5[],2,FALSE)</f>
        <v>Chuck Magee</v>
      </c>
      <c r="W9929" s="19" t="str">
        <f>IFERROR(VLOOKUP(Таблица1[[#This Row],[Order ID]],Таблица4[],2,FALSE),"")</f>
        <v/>
      </c>
      <c r="X9929" s="19">
        <f>NOT(IFERROR(VLOOKUP(Таблица1[[#This Row],[Order ID]],Таблица4[],2,FALSE),0))*1</f>
        <v>1</v>
      </c>
      <c r="Y9929" s="19">
        <f>IF(SUMPRODUCT(($F$2:$F9929=F9929)*1)&gt;1,0,1)</f>
        <v>0</v>
      </c>
    </row>
    <row r="9930" spans="1:25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9" t="str">
        <f>VLOOKUP(Таблица1[[#This Row],[Region]],Таблица5[],2,FALSE)</f>
        <v>Anna Andreadi</v>
      </c>
      <c r="W9930" s="19" t="str">
        <f>IFERROR(VLOOKUP(Таблица1[[#This Row],[Order ID]],Таблица4[],2,FALSE),"")</f>
        <v/>
      </c>
      <c r="X9930" s="19">
        <f>NOT(IFERROR(VLOOKUP(Таблица1[[#This Row],[Order ID]],Таблица4[],2,FALSE),0))*1</f>
        <v>1</v>
      </c>
      <c r="Y9930" s="19">
        <f>IF(SUMPRODUCT(($F$2:$F9930=F9930)*1)&gt;1,0,1)</f>
        <v>0</v>
      </c>
    </row>
    <row r="9931" spans="1:25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9" t="str">
        <f>VLOOKUP(Таблица1[[#This Row],[Region]],Таблица5[],2,FALSE)</f>
        <v>Anna Andreadi</v>
      </c>
      <c r="W9931" s="19" t="str">
        <f>IFERROR(VLOOKUP(Таблица1[[#This Row],[Order ID]],Таблица4[],2,FALSE),"")</f>
        <v/>
      </c>
      <c r="X9931" s="19">
        <f>NOT(IFERROR(VLOOKUP(Таблица1[[#This Row],[Order ID]],Таблица4[],2,FALSE),0))*1</f>
        <v>1</v>
      </c>
      <c r="Y9931" s="19">
        <f>IF(SUMPRODUCT(($F$2:$F9931=F9931)*1)&gt;1,0,1)</f>
        <v>0</v>
      </c>
    </row>
    <row r="9932" spans="1:25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9" t="str">
        <f>VLOOKUP(Таблица1[[#This Row],[Region]],Таблица5[],2,FALSE)</f>
        <v>Anna Andreadi</v>
      </c>
      <c r="W9932" s="19" t="str">
        <f>IFERROR(VLOOKUP(Таблица1[[#This Row],[Order ID]],Таблица4[],2,FALSE),"")</f>
        <v/>
      </c>
      <c r="X9932" s="19">
        <f>NOT(IFERROR(VLOOKUP(Таблица1[[#This Row],[Order ID]],Таблица4[],2,FALSE),0))*1</f>
        <v>1</v>
      </c>
      <c r="Y9932" s="19">
        <f>IF(SUMPRODUCT(($F$2:$F9932=F9932)*1)&gt;1,0,1)</f>
        <v>0</v>
      </c>
    </row>
    <row r="9933" spans="1:25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9" t="str">
        <f>VLOOKUP(Таблица1[[#This Row],[Region]],Таблица5[],2,FALSE)</f>
        <v>Anna Andreadi</v>
      </c>
      <c r="W9933" s="19" t="str">
        <f>IFERROR(VLOOKUP(Таблица1[[#This Row],[Order ID]],Таблица4[],2,FALSE),"")</f>
        <v/>
      </c>
      <c r="X9933" s="19">
        <f>NOT(IFERROR(VLOOKUP(Таблица1[[#This Row],[Order ID]],Таблица4[],2,FALSE),0))*1</f>
        <v>1</v>
      </c>
      <c r="Y9933" s="19">
        <f>IF(SUMPRODUCT(($F$2:$F9933=F9933)*1)&gt;1,0,1)</f>
        <v>0</v>
      </c>
    </row>
    <row r="9934" spans="1:25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9" t="str">
        <f>VLOOKUP(Таблица1[[#This Row],[Region]],Таблица5[],2,FALSE)</f>
        <v>Anna Andreadi</v>
      </c>
      <c r="W9934" s="19" t="str">
        <f>IFERROR(VLOOKUP(Таблица1[[#This Row],[Order ID]],Таблица4[],2,FALSE),"")</f>
        <v/>
      </c>
      <c r="X9934" s="19">
        <f>NOT(IFERROR(VLOOKUP(Таблица1[[#This Row],[Order ID]],Таблица4[],2,FALSE),0))*1</f>
        <v>1</v>
      </c>
      <c r="Y9934" s="19">
        <f>IF(SUMPRODUCT(($F$2:$F9934=F9934)*1)&gt;1,0,1)</f>
        <v>0</v>
      </c>
    </row>
    <row r="9935" spans="1:25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9" t="str">
        <f>VLOOKUP(Таблица1[[#This Row],[Region]],Таблица5[],2,FALSE)</f>
        <v>Chuck Magee</v>
      </c>
      <c r="W9935" s="19" t="str">
        <f>IFERROR(VLOOKUP(Таблица1[[#This Row],[Order ID]],Таблица4[],2,FALSE),"")</f>
        <v/>
      </c>
      <c r="X9935" s="19">
        <f>NOT(IFERROR(VLOOKUP(Таблица1[[#This Row],[Order ID]],Таблица4[],2,FALSE),0))*1</f>
        <v>1</v>
      </c>
      <c r="Y9935" s="19">
        <f>IF(SUMPRODUCT(($F$2:$F9935=F9935)*1)&gt;1,0,1)</f>
        <v>0</v>
      </c>
    </row>
    <row r="9936" spans="1:25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9" t="str">
        <f>VLOOKUP(Таблица1[[#This Row],[Region]],Таблица5[],2,FALSE)</f>
        <v>Chuck Magee</v>
      </c>
      <c r="W9936" s="19" t="str">
        <f>IFERROR(VLOOKUP(Таблица1[[#This Row],[Order ID]],Таблица4[],2,FALSE),"")</f>
        <v/>
      </c>
      <c r="X9936" s="19">
        <f>NOT(IFERROR(VLOOKUP(Таблица1[[#This Row],[Order ID]],Таблица4[],2,FALSE),0))*1</f>
        <v>1</v>
      </c>
      <c r="Y9936" s="19">
        <f>IF(SUMPRODUCT(($F$2:$F9936=F9936)*1)&gt;1,0,1)</f>
        <v>0</v>
      </c>
    </row>
    <row r="9937" spans="1:25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9" t="str">
        <f>VLOOKUP(Таблица1[[#This Row],[Region]],Таблица5[],2,FALSE)</f>
        <v>Chuck Magee</v>
      </c>
      <c r="W9937" s="19" t="str">
        <f>IFERROR(VLOOKUP(Таблица1[[#This Row],[Order ID]],Таблица4[],2,FALSE),"")</f>
        <v/>
      </c>
      <c r="X9937" s="19">
        <f>NOT(IFERROR(VLOOKUP(Таблица1[[#This Row],[Order ID]],Таблица4[],2,FALSE),0))*1</f>
        <v>1</v>
      </c>
      <c r="Y9937" s="19">
        <f>IF(SUMPRODUCT(($F$2:$F9937=F9937)*1)&gt;1,0,1)</f>
        <v>0</v>
      </c>
    </row>
    <row r="9938" spans="1:25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9" t="str">
        <f>VLOOKUP(Таблица1[[#This Row],[Region]],Таблица5[],2,FALSE)</f>
        <v>Chuck Magee</v>
      </c>
      <c r="W9938" s="19" t="str">
        <f>IFERROR(VLOOKUP(Таблица1[[#This Row],[Order ID]],Таблица4[],2,FALSE),"")</f>
        <v/>
      </c>
      <c r="X9938" s="19">
        <f>NOT(IFERROR(VLOOKUP(Таблица1[[#This Row],[Order ID]],Таблица4[],2,FALSE),0))*1</f>
        <v>1</v>
      </c>
      <c r="Y9938" s="19">
        <f>IF(SUMPRODUCT(($F$2:$F9938=F9938)*1)&gt;1,0,1)</f>
        <v>0</v>
      </c>
    </row>
    <row r="9939" spans="1:25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9" t="str">
        <f>VLOOKUP(Таблица1[[#This Row],[Region]],Таблица5[],2,FALSE)</f>
        <v>Anna Andreadi</v>
      </c>
      <c r="W9939" s="19" t="str">
        <f>IFERROR(VLOOKUP(Таблица1[[#This Row],[Order ID]],Таблица4[],2,FALSE),"")</f>
        <v/>
      </c>
      <c r="X9939" s="19">
        <f>NOT(IFERROR(VLOOKUP(Таблица1[[#This Row],[Order ID]],Таблица4[],2,FALSE),0))*1</f>
        <v>1</v>
      </c>
      <c r="Y9939" s="19">
        <f>IF(SUMPRODUCT(($F$2:$F9939=F9939)*1)&gt;1,0,1)</f>
        <v>0</v>
      </c>
    </row>
    <row r="9940" spans="1:25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9" t="str">
        <f>VLOOKUP(Таблица1[[#This Row],[Region]],Таблица5[],2,FALSE)</f>
        <v>Chuck Magee</v>
      </c>
      <c r="W9940" s="19" t="str">
        <f>IFERROR(VLOOKUP(Таблица1[[#This Row],[Order ID]],Таблица4[],2,FALSE),"")</f>
        <v/>
      </c>
      <c r="X9940" s="19">
        <f>NOT(IFERROR(VLOOKUP(Таблица1[[#This Row],[Order ID]],Таблица4[],2,FALSE),0))*1</f>
        <v>1</v>
      </c>
      <c r="Y9940" s="19">
        <f>IF(SUMPRODUCT(($F$2:$F9940=F9940)*1)&gt;1,0,1)</f>
        <v>0</v>
      </c>
    </row>
    <row r="9941" spans="1:25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9" t="str">
        <f>VLOOKUP(Таблица1[[#This Row],[Region]],Таблица5[],2,FALSE)</f>
        <v>Chuck Magee</v>
      </c>
      <c r="W9941" s="19" t="str">
        <f>IFERROR(VLOOKUP(Таблица1[[#This Row],[Order ID]],Таблица4[],2,FALSE),"")</f>
        <v/>
      </c>
      <c r="X9941" s="19">
        <f>NOT(IFERROR(VLOOKUP(Таблица1[[#This Row],[Order ID]],Таблица4[],2,FALSE),0))*1</f>
        <v>1</v>
      </c>
      <c r="Y9941" s="19">
        <f>IF(SUMPRODUCT(($F$2:$F9941=F9941)*1)&gt;1,0,1)</f>
        <v>0</v>
      </c>
    </row>
    <row r="9942" spans="1:25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9" t="str">
        <f>VLOOKUP(Таблица1[[#This Row],[Region]],Таблица5[],2,FALSE)</f>
        <v>Chuck Magee</v>
      </c>
      <c r="W9942" s="19" t="str">
        <f>IFERROR(VLOOKUP(Таблица1[[#This Row],[Order ID]],Таблица4[],2,FALSE),"")</f>
        <v/>
      </c>
      <c r="X9942" s="19">
        <f>NOT(IFERROR(VLOOKUP(Таблица1[[#This Row],[Order ID]],Таблица4[],2,FALSE),0))*1</f>
        <v>1</v>
      </c>
      <c r="Y9942" s="19">
        <f>IF(SUMPRODUCT(($F$2:$F9942=F9942)*1)&gt;1,0,1)</f>
        <v>0</v>
      </c>
    </row>
    <row r="9943" spans="1:25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9" t="str">
        <f>VLOOKUP(Таблица1[[#This Row],[Region]],Таблица5[],2,FALSE)</f>
        <v>Anna Andreadi</v>
      </c>
      <c r="W9943" s="19" t="str">
        <f>IFERROR(VLOOKUP(Таблица1[[#This Row],[Order ID]],Таблица4[],2,FALSE),"")</f>
        <v/>
      </c>
      <c r="X9943" s="19">
        <f>NOT(IFERROR(VLOOKUP(Таблица1[[#This Row],[Order ID]],Таблица4[],2,FALSE),0))*1</f>
        <v>1</v>
      </c>
      <c r="Y9943" s="19">
        <f>IF(SUMPRODUCT(($F$2:$F9943=F9943)*1)&gt;1,0,1)</f>
        <v>0</v>
      </c>
    </row>
    <row r="9944" spans="1:25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9" t="str">
        <f>VLOOKUP(Таблица1[[#This Row],[Region]],Таблица5[],2,FALSE)</f>
        <v>Anna Andreadi</v>
      </c>
      <c r="W9944" s="19" t="str">
        <f>IFERROR(VLOOKUP(Таблица1[[#This Row],[Order ID]],Таблица4[],2,FALSE),"")</f>
        <v/>
      </c>
      <c r="X9944" s="19">
        <f>NOT(IFERROR(VLOOKUP(Таблица1[[#This Row],[Order ID]],Таблица4[],2,FALSE),0))*1</f>
        <v>1</v>
      </c>
      <c r="Y9944" s="19">
        <f>IF(SUMPRODUCT(($F$2:$F9944=F9944)*1)&gt;1,0,1)</f>
        <v>0</v>
      </c>
    </row>
    <row r="9945" spans="1:25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9" t="str">
        <f>VLOOKUP(Таблица1[[#This Row],[Region]],Таблица5[],2,FALSE)</f>
        <v>Anna Andreadi</v>
      </c>
      <c r="W9945" s="19" t="str">
        <f>IFERROR(VLOOKUP(Таблица1[[#This Row],[Order ID]],Таблица4[],2,FALSE),"")</f>
        <v/>
      </c>
      <c r="X9945" s="19">
        <f>NOT(IFERROR(VLOOKUP(Таблица1[[#This Row],[Order ID]],Таблица4[],2,FALSE),0))*1</f>
        <v>1</v>
      </c>
      <c r="Y9945" s="19">
        <f>IF(SUMPRODUCT(($F$2:$F9945=F9945)*1)&gt;1,0,1)</f>
        <v>0</v>
      </c>
    </row>
    <row r="9946" spans="1:25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9" t="str">
        <f>VLOOKUP(Таблица1[[#This Row],[Region]],Таблица5[],2,FALSE)</f>
        <v>Anna Andreadi</v>
      </c>
      <c r="W9946" s="19" t="str">
        <f>IFERROR(VLOOKUP(Таблица1[[#This Row],[Order ID]],Таблица4[],2,FALSE),"")</f>
        <v/>
      </c>
      <c r="X9946" s="19">
        <f>NOT(IFERROR(VLOOKUP(Таблица1[[#This Row],[Order ID]],Таблица4[],2,FALSE),0))*1</f>
        <v>1</v>
      </c>
      <c r="Y9946" s="19">
        <f>IF(SUMPRODUCT(($F$2:$F9946=F9946)*1)&gt;1,0,1)</f>
        <v>0</v>
      </c>
    </row>
    <row r="9947" spans="1:25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9" t="str">
        <f>VLOOKUP(Таблица1[[#This Row],[Region]],Таблица5[],2,FALSE)</f>
        <v>Chuck Magee</v>
      </c>
      <c r="W9947" s="19" t="str">
        <f>IFERROR(VLOOKUP(Таблица1[[#This Row],[Order ID]],Таблица4[],2,FALSE),"")</f>
        <v/>
      </c>
      <c r="X9947" s="19">
        <f>NOT(IFERROR(VLOOKUP(Таблица1[[#This Row],[Order ID]],Таблица4[],2,FALSE),0))*1</f>
        <v>1</v>
      </c>
      <c r="Y9947" s="19">
        <f>IF(SUMPRODUCT(($F$2:$F9947=F9947)*1)&gt;1,0,1)</f>
        <v>0</v>
      </c>
    </row>
    <row r="9948" spans="1:25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9" t="str">
        <f>VLOOKUP(Таблица1[[#This Row],[Region]],Таблица5[],2,FALSE)</f>
        <v>Chuck Magee</v>
      </c>
      <c r="W9948" s="19" t="str">
        <f>IFERROR(VLOOKUP(Таблица1[[#This Row],[Order ID]],Таблица4[],2,FALSE),"")</f>
        <v/>
      </c>
      <c r="X9948" s="19">
        <f>NOT(IFERROR(VLOOKUP(Таблица1[[#This Row],[Order ID]],Таблица4[],2,FALSE),0))*1</f>
        <v>1</v>
      </c>
      <c r="Y9948" s="19">
        <f>IF(SUMPRODUCT(($F$2:$F9948=F9948)*1)&gt;1,0,1)</f>
        <v>0</v>
      </c>
    </row>
    <row r="9949" spans="1:25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9" t="str">
        <f>VLOOKUP(Таблица1[[#This Row],[Region]],Таблица5[],2,FALSE)</f>
        <v>Kelly Williams</v>
      </c>
      <c r="W9949" s="19" t="str">
        <f>IFERROR(VLOOKUP(Таблица1[[#This Row],[Order ID]],Таблица4[],2,FALSE),"")</f>
        <v/>
      </c>
      <c r="X9949" s="19">
        <f>NOT(IFERROR(VLOOKUP(Таблица1[[#This Row],[Order ID]],Таблица4[],2,FALSE),0))*1</f>
        <v>1</v>
      </c>
      <c r="Y9949" s="19">
        <f>IF(SUMPRODUCT(($F$2:$F9949=F9949)*1)&gt;1,0,1)</f>
        <v>0</v>
      </c>
    </row>
    <row r="9950" spans="1:25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9" t="str">
        <f>VLOOKUP(Таблица1[[#This Row],[Region]],Таблица5[],2,FALSE)</f>
        <v>Kelly Williams</v>
      </c>
      <c r="W9950" s="19" t="str">
        <f>IFERROR(VLOOKUP(Таблица1[[#This Row],[Order ID]],Таблица4[],2,FALSE),"")</f>
        <v/>
      </c>
      <c r="X9950" s="19">
        <f>NOT(IFERROR(VLOOKUP(Таблица1[[#This Row],[Order ID]],Таблица4[],2,FALSE),0))*1</f>
        <v>1</v>
      </c>
      <c r="Y9950" s="19">
        <f>IF(SUMPRODUCT(($F$2:$F9950=F9950)*1)&gt;1,0,1)</f>
        <v>0</v>
      </c>
    </row>
    <row r="9951" spans="1:25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9" t="str">
        <f>VLOOKUP(Таблица1[[#This Row],[Region]],Таблица5[],2,FALSE)</f>
        <v>Kelly Williams</v>
      </c>
      <c r="W9951" s="19" t="str">
        <f>IFERROR(VLOOKUP(Таблица1[[#This Row],[Order ID]],Таблица4[],2,FALSE),"")</f>
        <v/>
      </c>
      <c r="X9951" s="19">
        <f>NOT(IFERROR(VLOOKUP(Таблица1[[#This Row],[Order ID]],Таблица4[],2,FALSE),0))*1</f>
        <v>1</v>
      </c>
      <c r="Y9951" s="19">
        <f>IF(SUMPRODUCT(($F$2:$F9951=F9951)*1)&gt;1,0,1)</f>
        <v>0</v>
      </c>
    </row>
    <row r="9952" spans="1:25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9" t="str">
        <f>VLOOKUP(Таблица1[[#This Row],[Region]],Таблица5[],2,FALSE)</f>
        <v>Kelly Williams</v>
      </c>
      <c r="W9952" s="19" t="str">
        <f>IFERROR(VLOOKUP(Таблица1[[#This Row],[Order ID]],Таблица4[],2,FALSE),"")</f>
        <v/>
      </c>
      <c r="X9952" s="19">
        <f>NOT(IFERROR(VLOOKUP(Таблица1[[#This Row],[Order ID]],Таблица4[],2,FALSE),0))*1</f>
        <v>1</v>
      </c>
      <c r="Y9952" s="19">
        <f>IF(SUMPRODUCT(($F$2:$F9952=F9952)*1)&gt;1,0,1)</f>
        <v>0</v>
      </c>
    </row>
    <row r="9953" spans="1:25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9" t="str">
        <f>VLOOKUP(Таблица1[[#This Row],[Region]],Таблица5[],2,FALSE)</f>
        <v>Kelly Williams</v>
      </c>
      <c r="W9953" s="19" t="str">
        <f>IFERROR(VLOOKUP(Таблица1[[#This Row],[Order ID]],Таблица4[],2,FALSE),"")</f>
        <v/>
      </c>
      <c r="X9953" s="19">
        <f>NOT(IFERROR(VLOOKUP(Таблица1[[#This Row],[Order ID]],Таблица4[],2,FALSE),0))*1</f>
        <v>1</v>
      </c>
      <c r="Y9953" s="19">
        <f>IF(SUMPRODUCT(($F$2:$F9953=F9953)*1)&gt;1,0,1)</f>
        <v>0</v>
      </c>
    </row>
    <row r="9954" spans="1:25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9" t="str">
        <f>VLOOKUP(Таблица1[[#This Row],[Region]],Таблица5[],2,FALSE)</f>
        <v>Anna Andreadi</v>
      </c>
      <c r="W9954" s="19">
        <f>IFERROR(VLOOKUP(Таблица1[[#This Row],[Order ID]],Таблица4[],2,FALSE),"")</f>
        <v>1</v>
      </c>
      <c r="X9954" s="19">
        <f>NOT(IFERROR(VLOOKUP(Таблица1[[#This Row],[Order ID]],Таблица4[],2,FALSE),0))*1</f>
        <v>0</v>
      </c>
      <c r="Y9954" s="19">
        <f>IF(SUMPRODUCT(($F$2:$F9954=F9954)*1)&gt;1,0,1)</f>
        <v>0</v>
      </c>
    </row>
    <row r="9955" spans="1:25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9" t="str">
        <f>VLOOKUP(Таблица1[[#This Row],[Region]],Таблица5[],2,FALSE)</f>
        <v>Anna Andreadi</v>
      </c>
      <c r="W9955" s="19">
        <f>IFERROR(VLOOKUP(Таблица1[[#This Row],[Order ID]],Таблица4[],2,FALSE),"")</f>
        <v>1</v>
      </c>
      <c r="X9955" s="19">
        <f>NOT(IFERROR(VLOOKUP(Таблица1[[#This Row],[Order ID]],Таблица4[],2,FALSE),0))*1</f>
        <v>0</v>
      </c>
      <c r="Y9955" s="19">
        <f>IF(SUMPRODUCT(($F$2:$F9955=F9955)*1)&gt;1,0,1)</f>
        <v>0</v>
      </c>
    </row>
    <row r="9956" spans="1:25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9" t="str">
        <f>VLOOKUP(Таблица1[[#This Row],[Region]],Таблица5[],2,FALSE)</f>
        <v>Anna Andreadi</v>
      </c>
      <c r="W9956" s="19">
        <f>IFERROR(VLOOKUP(Таблица1[[#This Row],[Order ID]],Таблица4[],2,FALSE),"")</f>
        <v>1</v>
      </c>
      <c r="X9956" s="19">
        <f>NOT(IFERROR(VLOOKUP(Таблица1[[#This Row],[Order ID]],Таблица4[],2,FALSE),0))*1</f>
        <v>0</v>
      </c>
      <c r="Y9956" s="19">
        <f>IF(SUMPRODUCT(($F$2:$F9956=F9956)*1)&gt;1,0,1)</f>
        <v>0</v>
      </c>
    </row>
    <row r="9957" spans="1:25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9" t="str">
        <f>VLOOKUP(Таблица1[[#This Row],[Region]],Таблица5[],2,FALSE)</f>
        <v>Anna Andreadi</v>
      </c>
      <c r="W9957" s="19">
        <f>IFERROR(VLOOKUP(Таблица1[[#This Row],[Order ID]],Таблица4[],2,FALSE),"")</f>
        <v>1</v>
      </c>
      <c r="X9957" s="19">
        <f>NOT(IFERROR(VLOOKUP(Таблица1[[#This Row],[Order ID]],Таблица4[],2,FALSE),0))*1</f>
        <v>0</v>
      </c>
      <c r="Y9957" s="19">
        <f>IF(SUMPRODUCT(($F$2:$F9957=F9957)*1)&gt;1,0,1)</f>
        <v>0</v>
      </c>
    </row>
    <row r="9958" spans="1:25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9" t="str">
        <f>VLOOKUP(Таблица1[[#This Row],[Region]],Таблица5[],2,FALSE)</f>
        <v>Chuck Magee</v>
      </c>
      <c r="W9958" s="19">
        <f>IFERROR(VLOOKUP(Таблица1[[#This Row],[Order ID]],Таблица4[],2,FALSE),"")</f>
        <v>1</v>
      </c>
      <c r="X9958" s="19">
        <f>NOT(IFERROR(VLOOKUP(Таблица1[[#This Row],[Order ID]],Таблица4[],2,FALSE),0))*1</f>
        <v>0</v>
      </c>
      <c r="Y9958" s="19">
        <f>IF(SUMPRODUCT(($F$2:$F9958=F9958)*1)&gt;1,0,1)</f>
        <v>0</v>
      </c>
    </row>
    <row r="9959" spans="1:25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9" t="str">
        <f>VLOOKUP(Таблица1[[#This Row],[Region]],Таблица5[],2,FALSE)</f>
        <v>Chuck Magee</v>
      </c>
      <c r="W9959" s="19">
        <f>IFERROR(VLOOKUP(Таблица1[[#This Row],[Order ID]],Таблица4[],2,FALSE),"")</f>
        <v>1</v>
      </c>
      <c r="X9959" s="19">
        <f>NOT(IFERROR(VLOOKUP(Таблица1[[#This Row],[Order ID]],Таблица4[],2,FALSE),0))*1</f>
        <v>0</v>
      </c>
      <c r="Y9959" s="19">
        <f>IF(SUMPRODUCT(($F$2:$F9959=F9959)*1)&gt;1,0,1)</f>
        <v>0</v>
      </c>
    </row>
    <row r="9960" spans="1:25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9" t="str">
        <f>VLOOKUP(Таблица1[[#This Row],[Region]],Таблица5[],2,FALSE)</f>
        <v>Chuck Magee</v>
      </c>
      <c r="W9960" s="19">
        <f>IFERROR(VLOOKUP(Таблица1[[#This Row],[Order ID]],Таблица4[],2,FALSE),"")</f>
        <v>1</v>
      </c>
      <c r="X9960" s="19">
        <f>NOT(IFERROR(VLOOKUP(Таблица1[[#This Row],[Order ID]],Таблица4[],2,FALSE),0))*1</f>
        <v>0</v>
      </c>
      <c r="Y9960" s="19">
        <f>IF(SUMPRODUCT(($F$2:$F9960=F9960)*1)&gt;1,0,1)</f>
        <v>0</v>
      </c>
    </row>
    <row r="9961" spans="1:25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9" t="str">
        <f>VLOOKUP(Таблица1[[#This Row],[Region]],Таблица5[],2,FALSE)</f>
        <v>Anna Andreadi</v>
      </c>
      <c r="W9961" s="19" t="str">
        <f>IFERROR(VLOOKUP(Таблица1[[#This Row],[Order ID]],Таблица4[],2,FALSE),"")</f>
        <v/>
      </c>
      <c r="X9961" s="19">
        <f>NOT(IFERROR(VLOOKUP(Таблица1[[#This Row],[Order ID]],Таблица4[],2,FALSE),0))*1</f>
        <v>1</v>
      </c>
      <c r="Y9961" s="19">
        <f>IF(SUMPRODUCT(($F$2:$F9961=F9961)*1)&gt;1,0,1)</f>
        <v>0</v>
      </c>
    </row>
    <row r="9962" spans="1:25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9" t="str">
        <f>VLOOKUP(Таблица1[[#This Row],[Region]],Таблица5[],2,FALSE)</f>
        <v>Cassandra Brandow</v>
      </c>
      <c r="W9962" s="19" t="str">
        <f>IFERROR(VLOOKUP(Таблица1[[#This Row],[Order ID]],Таблица4[],2,FALSE),"")</f>
        <v/>
      </c>
      <c r="X9962" s="19">
        <f>NOT(IFERROR(VLOOKUP(Таблица1[[#This Row],[Order ID]],Таблица4[],2,FALSE),0))*1</f>
        <v>1</v>
      </c>
      <c r="Y9962" s="19">
        <f>IF(SUMPRODUCT(($F$2:$F9962=F9962)*1)&gt;1,0,1)</f>
        <v>0</v>
      </c>
    </row>
    <row r="9963" spans="1:25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9" t="str">
        <f>VLOOKUP(Таблица1[[#This Row],[Region]],Таблица5[],2,FALSE)</f>
        <v>Kelly Williams</v>
      </c>
      <c r="W9963" s="19" t="str">
        <f>IFERROR(VLOOKUP(Таблица1[[#This Row],[Order ID]],Таблица4[],2,FALSE),"")</f>
        <v/>
      </c>
      <c r="X9963" s="19">
        <f>NOT(IFERROR(VLOOKUP(Таблица1[[#This Row],[Order ID]],Таблица4[],2,FALSE),0))*1</f>
        <v>1</v>
      </c>
      <c r="Y9963" s="19">
        <f>IF(SUMPRODUCT(($F$2:$F9963=F9963)*1)&gt;1,0,1)</f>
        <v>0</v>
      </c>
    </row>
    <row r="9964" spans="1:25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9" t="str">
        <f>VLOOKUP(Таблица1[[#This Row],[Region]],Таблица5[],2,FALSE)</f>
        <v>Kelly Williams</v>
      </c>
      <c r="W9964" s="19" t="str">
        <f>IFERROR(VLOOKUP(Таблица1[[#This Row],[Order ID]],Таблица4[],2,FALSE),"")</f>
        <v/>
      </c>
      <c r="X9964" s="19">
        <f>NOT(IFERROR(VLOOKUP(Таблица1[[#This Row],[Order ID]],Таблица4[],2,FALSE),0))*1</f>
        <v>1</v>
      </c>
      <c r="Y9964" s="19">
        <f>IF(SUMPRODUCT(($F$2:$F9964=F9964)*1)&gt;1,0,1)</f>
        <v>0</v>
      </c>
    </row>
    <row r="9965" spans="1:25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9" t="str">
        <f>VLOOKUP(Таблица1[[#This Row],[Region]],Таблица5[],2,FALSE)</f>
        <v>Chuck Magee</v>
      </c>
      <c r="W9965" s="19" t="str">
        <f>IFERROR(VLOOKUP(Таблица1[[#This Row],[Order ID]],Таблица4[],2,FALSE),"")</f>
        <v/>
      </c>
      <c r="X9965" s="19">
        <f>NOT(IFERROR(VLOOKUP(Таблица1[[#This Row],[Order ID]],Таблица4[],2,FALSE),0))*1</f>
        <v>1</v>
      </c>
      <c r="Y9965" s="19">
        <f>IF(SUMPRODUCT(($F$2:$F9965=F9965)*1)&gt;1,0,1)</f>
        <v>0</v>
      </c>
    </row>
    <row r="9966" spans="1:25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9" t="str">
        <f>VLOOKUP(Таблица1[[#This Row],[Region]],Таблица5[],2,FALSE)</f>
        <v>Chuck Magee</v>
      </c>
      <c r="W9966" s="19" t="str">
        <f>IFERROR(VLOOKUP(Таблица1[[#This Row],[Order ID]],Таблица4[],2,FALSE),"")</f>
        <v/>
      </c>
      <c r="X9966" s="19">
        <f>NOT(IFERROR(VLOOKUP(Таблица1[[#This Row],[Order ID]],Таблица4[],2,FALSE),0))*1</f>
        <v>1</v>
      </c>
      <c r="Y9966" s="19">
        <f>IF(SUMPRODUCT(($F$2:$F9966=F9966)*1)&gt;1,0,1)</f>
        <v>0</v>
      </c>
    </row>
    <row r="9967" spans="1:25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9" t="str">
        <f>VLOOKUP(Таблица1[[#This Row],[Region]],Таблица5[],2,FALSE)</f>
        <v>Chuck Magee</v>
      </c>
      <c r="W9967" s="19" t="str">
        <f>IFERROR(VLOOKUP(Таблица1[[#This Row],[Order ID]],Таблица4[],2,FALSE),"")</f>
        <v/>
      </c>
      <c r="X9967" s="19">
        <f>NOT(IFERROR(VLOOKUP(Таблица1[[#This Row],[Order ID]],Таблица4[],2,FALSE),0))*1</f>
        <v>1</v>
      </c>
      <c r="Y9967" s="19">
        <f>IF(SUMPRODUCT(($F$2:$F9967=F9967)*1)&gt;1,0,1)</f>
        <v>0</v>
      </c>
    </row>
    <row r="9968" spans="1:25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9" t="str">
        <f>VLOOKUP(Таблица1[[#This Row],[Region]],Таблица5[],2,FALSE)</f>
        <v>Chuck Magee</v>
      </c>
      <c r="W9968" s="19" t="str">
        <f>IFERROR(VLOOKUP(Таблица1[[#This Row],[Order ID]],Таблица4[],2,FALSE),"")</f>
        <v/>
      </c>
      <c r="X9968" s="19">
        <f>NOT(IFERROR(VLOOKUP(Таблица1[[#This Row],[Order ID]],Таблица4[],2,FALSE),0))*1</f>
        <v>1</v>
      </c>
      <c r="Y9968" s="19">
        <f>IF(SUMPRODUCT(($F$2:$F9968=F9968)*1)&gt;1,0,1)</f>
        <v>0</v>
      </c>
    </row>
    <row r="9969" spans="1:25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9" t="str">
        <f>VLOOKUP(Таблица1[[#This Row],[Region]],Таблица5[],2,FALSE)</f>
        <v>Chuck Magee</v>
      </c>
      <c r="W9969" s="19" t="str">
        <f>IFERROR(VLOOKUP(Таблица1[[#This Row],[Order ID]],Таблица4[],2,FALSE),"")</f>
        <v/>
      </c>
      <c r="X9969" s="19">
        <f>NOT(IFERROR(VLOOKUP(Таблица1[[#This Row],[Order ID]],Таблица4[],2,FALSE),0))*1</f>
        <v>1</v>
      </c>
      <c r="Y9969" s="19">
        <f>IF(SUMPRODUCT(($F$2:$F9969=F9969)*1)&gt;1,0,1)</f>
        <v>0</v>
      </c>
    </row>
    <row r="9970" spans="1:25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9" t="str">
        <f>VLOOKUP(Таблица1[[#This Row],[Region]],Таблица5[],2,FALSE)</f>
        <v>Chuck Magee</v>
      </c>
      <c r="W9970" s="19" t="str">
        <f>IFERROR(VLOOKUP(Таблица1[[#This Row],[Order ID]],Таблица4[],2,FALSE),"")</f>
        <v/>
      </c>
      <c r="X9970" s="19">
        <f>NOT(IFERROR(VLOOKUP(Таблица1[[#This Row],[Order ID]],Таблица4[],2,FALSE),0))*1</f>
        <v>1</v>
      </c>
      <c r="Y9970" s="19">
        <f>IF(SUMPRODUCT(($F$2:$F9970=F9970)*1)&gt;1,0,1)</f>
        <v>0</v>
      </c>
    </row>
    <row r="9971" spans="1:25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9" t="str">
        <f>VLOOKUP(Таблица1[[#This Row],[Region]],Таблица5[],2,FALSE)</f>
        <v>Chuck Magee</v>
      </c>
      <c r="W9971" s="19" t="str">
        <f>IFERROR(VLOOKUP(Таблица1[[#This Row],[Order ID]],Таблица4[],2,FALSE),"")</f>
        <v/>
      </c>
      <c r="X9971" s="19">
        <f>NOT(IFERROR(VLOOKUP(Таблица1[[#This Row],[Order ID]],Таблица4[],2,FALSE),0))*1</f>
        <v>1</v>
      </c>
      <c r="Y9971" s="19">
        <f>IF(SUMPRODUCT(($F$2:$F9971=F9971)*1)&gt;1,0,1)</f>
        <v>0</v>
      </c>
    </row>
    <row r="9972" spans="1:25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9" t="str">
        <f>VLOOKUP(Таблица1[[#This Row],[Region]],Таблица5[],2,FALSE)</f>
        <v>Cassandra Brandow</v>
      </c>
      <c r="W9972" s="19" t="str">
        <f>IFERROR(VLOOKUP(Таблица1[[#This Row],[Order ID]],Таблица4[],2,FALSE),"")</f>
        <v/>
      </c>
      <c r="X9972" s="19">
        <f>NOT(IFERROR(VLOOKUP(Таблица1[[#This Row],[Order ID]],Таблица4[],2,FALSE),0))*1</f>
        <v>1</v>
      </c>
      <c r="Y9972" s="19">
        <f>IF(SUMPRODUCT(($F$2:$F9972=F9972)*1)&gt;1,0,1)</f>
        <v>0</v>
      </c>
    </row>
    <row r="9973" spans="1:25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9" t="str">
        <f>VLOOKUP(Таблица1[[#This Row],[Region]],Таблица5[],2,FALSE)</f>
        <v>Cassandra Brandow</v>
      </c>
      <c r="W9973" s="19" t="str">
        <f>IFERROR(VLOOKUP(Таблица1[[#This Row],[Order ID]],Таблица4[],2,FALSE),"")</f>
        <v/>
      </c>
      <c r="X9973" s="19">
        <f>NOT(IFERROR(VLOOKUP(Таблица1[[#This Row],[Order ID]],Таблица4[],2,FALSE),0))*1</f>
        <v>1</v>
      </c>
      <c r="Y9973" s="19">
        <f>IF(SUMPRODUCT(($F$2:$F9973=F9973)*1)&gt;1,0,1)</f>
        <v>0</v>
      </c>
    </row>
    <row r="9974" spans="1:25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9" t="str">
        <f>VLOOKUP(Таблица1[[#This Row],[Region]],Таблица5[],2,FALSE)</f>
        <v>Kelly Williams</v>
      </c>
      <c r="W9974" s="19" t="str">
        <f>IFERROR(VLOOKUP(Таблица1[[#This Row],[Order ID]],Таблица4[],2,FALSE),"")</f>
        <v/>
      </c>
      <c r="X9974" s="19">
        <f>NOT(IFERROR(VLOOKUP(Таблица1[[#This Row],[Order ID]],Таблица4[],2,FALSE),0))*1</f>
        <v>1</v>
      </c>
      <c r="Y9974" s="19">
        <f>IF(SUMPRODUCT(($F$2:$F9974=F9974)*1)&gt;1,0,1)</f>
        <v>0</v>
      </c>
    </row>
    <row r="9975" spans="1:25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9" t="str">
        <f>VLOOKUP(Таблица1[[#This Row],[Region]],Таблица5[],2,FALSE)</f>
        <v>Anna Andreadi</v>
      </c>
      <c r="W9975" s="19" t="str">
        <f>IFERROR(VLOOKUP(Таблица1[[#This Row],[Order ID]],Таблица4[],2,FALSE),"")</f>
        <v/>
      </c>
      <c r="X9975" s="19">
        <f>NOT(IFERROR(VLOOKUP(Таблица1[[#This Row],[Order ID]],Таблица4[],2,FALSE),0))*1</f>
        <v>1</v>
      </c>
      <c r="Y9975" s="19">
        <f>IF(SUMPRODUCT(($F$2:$F9975=F9975)*1)&gt;1,0,1)</f>
        <v>0</v>
      </c>
    </row>
    <row r="9976" spans="1:25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9" t="str">
        <f>VLOOKUP(Таблица1[[#This Row],[Region]],Таблица5[],2,FALSE)</f>
        <v>Anna Andreadi</v>
      </c>
      <c r="W9976" s="19" t="str">
        <f>IFERROR(VLOOKUP(Таблица1[[#This Row],[Order ID]],Таблица4[],2,FALSE),"")</f>
        <v/>
      </c>
      <c r="X9976" s="19">
        <f>NOT(IFERROR(VLOOKUP(Таблица1[[#This Row],[Order ID]],Таблица4[],2,FALSE),0))*1</f>
        <v>1</v>
      </c>
      <c r="Y9976" s="19">
        <f>IF(SUMPRODUCT(($F$2:$F9976=F9976)*1)&gt;1,0,1)</f>
        <v>0</v>
      </c>
    </row>
    <row r="9977" spans="1:25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9" t="str">
        <f>VLOOKUP(Таблица1[[#This Row],[Region]],Таблица5[],2,FALSE)</f>
        <v>Anna Andreadi</v>
      </c>
      <c r="W9977" s="19" t="str">
        <f>IFERROR(VLOOKUP(Таблица1[[#This Row],[Order ID]],Таблица4[],2,FALSE),"")</f>
        <v/>
      </c>
      <c r="X9977" s="19">
        <f>NOT(IFERROR(VLOOKUP(Таблица1[[#This Row],[Order ID]],Таблица4[],2,FALSE),0))*1</f>
        <v>1</v>
      </c>
      <c r="Y9977" s="19">
        <f>IF(SUMPRODUCT(($F$2:$F9977=F9977)*1)&gt;1,0,1)</f>
        <v>0</v>
      </c>
    </row>
    <row r="9978" spans="1:25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9" t="str">
        <f>VLOOKUP(Таблица1[[#This Row],[Region]],Таблица5[],2,FALSE)</f>
        <v>Anna Andreadi</v>
      </c>
      <c r="W9978" s="19" t="str">
        <f>IFERROR(VLOOKUP(Таблица1[[#This Row],[Order ID]],Таблица4[],2,FALSE),"")</f>
        <v/>
      </c>
      <c r="X9978" s="19">
        <f>NOT(IFERROR(VLOOKUP(Таблица1[[#This Row],[Order ID]],Таблица4[],2,FALSE),0))*1</f>
        <v>1</v>
      </c>
      <c r="Y9978" s="19">
        <f>IF(SUMPRODUCT(($F$2:$F9978=F9978)*1)&gt;1,0,1)</f>
        <v>0</v>
      </c>
    </row>
    <row r="9979" spans="1:25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9" t="str">
        <f>VLOOKUP(Таблица1[[#This Row],[Region]],Таблица5[],2,FALSE)</f>
        <v>Anna Andreadi</v>
      </c>
      <c r="W9979" s="19" t="str">
        <f>IFERROR(VLOOKUP(Таблица1[[#This Row],[Order ID]],Таблица4[],2,FALSE),"")</f>
        <v/>
      </c>
      <c r="X9979" s="19">
        <f>NOT(IFERROR(VLOOKUP(Таблица1[[#This Row],[Order ID]],Таблица4[],2,FALSE),0))*1</f>
        <v>1</v>
      </c>
      <c r="Y9979" s="19">
        <f>IF(SUMPRODUCT(($F$2:$F9979=F9979)*1)&gt;1,0,1)</f>
        <v>0</v>
      </c>
    </row>
    <row r="9980" spans="1:25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9" t="str">
        <f>VLOOKUP(Таблица1[[#This Row],[Region]],Таблица5[],2,FALSE)</f>
        <v>Anna Andreadi</v>
      </c>
      <c r="W9980" s="19" t="str">
        <f>IFERROR(VLOOKUP(Таблица1[[#This Row],[Order ID]],Таблица4[],2,FALSE),"")</f>
        <v/>
      </c>
      <c r="X9980" s="19">
        <f>NOT(IFERROR(VLOOKUP(Таблица1[[#This Row],[Order ID]],Таблица4[],2,FALSE),0))*1</f>
        <v>1</v>
      </c>
      <c r="Y9980" s="19">
        <f>IF(SUMPRODUCT(($F$2:$F9980=F9980)*1)&gt;1,0,1)</f>
        <v>0</v>
      </c>
    </row>
    <row r="9981" spans="1:25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9" t="str">
        <f>VLOOKUP(Таблица1[[#This Row],[Region]],Таблица5[],2,FALSE)</f>
        <v>Anna Andreadi</v>
      </c>
      <c r="W9981" s="19" t="str">
        <f>IFERROR(VLOOKUP(Таблица1[[#This Row],[Order ID]],Таблица4[],2,FALSE),"")</f>
        <v/>
      </c>
      <c r="X9981" s="19">
        <f>NOT(IFERROR(VLOOKUP(Таблица1[[#This Row],[Order ID]],Таблица4[],2,FALSE),0))*1</f>
        <v>1</v>
      </c>
      <c r="Y9981" s="19">
        <f>IF(SUMPRODUCT(($F$2:$F9981=F9981)*1)&gt;1,0,1)</f>
        <v>0</v>
      </c>
    </row>
    <row r="9982" spans="1:25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9" t="str">
        <f>VLOOKUP(Таблица1[[#This Row],[Region]],Таблица5[],2,FALSE)</f>
        <v>Cassandra Brandow</v>
      </c>
      <c r="W9982" s="19" t="str">
        <f>IFERROR(VLOOKUP(Таблица1[[#This Row],[Order ID]],Таблица4[],2,FALSE),"")</f>
        <v/>
      </c>
      <c r="X9982" s="19">
        <f>NOT(IFERROR(VLOOKUP(Таблица1[[#This Row],[Order ID]],Таблица4[],2,FALSE),0))*1</f>
        <v>1</v>
      </c>
      <c r="Y9982" s="19">
        <f>IF(SUMPRODUCT(($F$2:$F9982=F9982)*1)&gt;1,0,1)</f>
        <v>0</v>
      </c>
    </row>
    <row r="9983" spans="1:25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9" t="str">
        <f>VLOOKUP(Таблица1[[#This Row],[Region]],Таблица5[],2,FALSE)</f>
        <v>Chuck Magee</v>
      </c>
      <c r="W9983" s="19" t="str">
        <f>IFERROR(VLOOKUP(Таблица1[[#This Row],[Order ID]],Таблица4[],2,FALSE),"")</f>
        <v/>
      </c>
      <c r="X9983" s="19">
        <f>NOT(IFERROR(VLOOKUP(Таблица1[[#This Row],[Order ID]],Таблица4[],2,FALSE),0))*1</f>
        <v>1</v>
      </c>
      <c r="Y9983" s="19">
        <f>IF(SUMPRODUCT(($F$2:$F9983=F9983)*1)&gt;1,0,1)</f>
        <v>0</v>
      </c>
    </row>
    <row r="9984" spans="1:25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9" t="str">
        <f>VLOOKUP(Таблица1[[#This Row],[Region]],Таблица5[],2,FALSE)</f>
        <v>Kelly Williams</v>
      </c>
      <c r="W9984" s="19" t="str">
        <f>IFERROR(VLOOKUP(Таблица1[[#This Row],[Order ID]],Таблица4[],2,FALSE),"")</f>
        <v/>
      </c>
      <c r="X9984" s="19">
        <f>NOT(IFERROR(VLOOKUP(Таблица1[[#This Row],[Order ID]],Таблица4[],2,FALSE),0))*1</f>
        <v>1</v>
      </c>
      <c r="Y9984" s="19">
        <f>IF(SUMPRODUCT(($F$2:$F9984=F9984)*1)&gt;1,0,1)</f>
        <v>0</v>
      </c>
    </row>
    <row r="9985" spans="1:25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9" t="str">
        <f>VLOOKUP(Таблица1[[#This Row],[Region]],Таблица5[],2,FALSE)</f>
        <v>Kelly Williams</v>
      </c>
      <c r="W9985" s="19" t="str">
        <f>IFERROR(VLOOKUP(Таблица1[[#This Row],[Order ID]],Таблица4[],2,FALSE),"")</f>
        <v/>
      </c>
      <c r="X9985" s="19">
        <f>NOT(IFERROR(VLOOKUP(Таблица1[[#This Row],[Order ID]],Таблица4[],2,FALSE),0))*1</f>
        <v>1</v>
      </c>
      <c r="Y9985" s="19">
        <f>IF(SUMPRODUCT(($F$2:$F9985=F9985)*1)&gt;1,0,1)</f>
        <v>0</v>
      </c>
    </row>
    <row r="9986" spans="1:25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9" t="str">
        <f>VLOOKUP(Таблица1[[#This Row],[Region]],Таблица5[],2,FALSE)</f>
        <v>Chuck Magee</v>
      </c>
      <c r="W9986" s="19" t="str">
        <f>IFERROR(VLOOKUP(Таблица1[[#This Row],[Order ID]],Таблица4[],2,FALSE),"")</f>
        <v/>
      </c>
      <c r="X9986" s="19">
        <f>NOT(IFERROR(VLOOKUP(Таблица1[[#This Row],[Order ID]],Таблица4[],2,FALSE),0))*1</f>
        <v>1</v>
      </c>
      <c r="Y9986" s="19">
        <f>IF(SUMPRODUCT(($F$2:$F9986=F9986)*1)&gt;1,0,1)</f>
        <v>0</v>
      </c>
    </row>
    <row r="9987" spans="1:25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9" t="str">
        <f>VLOOKUP(Таблица1[[#This Row],[Region]],Таблица5[],2,FALSE)</f>
        <v>Chuck Magee</v>
      </c>
      <c r="W9987" s="19" t="str">
        <f>IFERROR(VLOOKUP(Таблица1[[#This Row],[Order ID]],Таблица4[],2,FALSE),"")</f>
        <v/>
      </c>
      <c r="X9987" s="19">
        <f>NOT(IFERROR(VLOOKUP(Таблица1[[#This Row],[Order ID]],Таблица4[],2,FALSE),0))*1</f>
        <v>1</v>
      </c>
      <c r="Y9987" s="19">
        <f>IF(SUMPRODUCT(($F$2:$F9987=F9987)*1)&gt;1,0,1)</f>
        <v>0</v>
      </c>
    </row>
    <row r="9988" spans="1:25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9" t="str">
        <f>VLOOKUP(Таблица1[[#This Row],[Region]],Таблица5[],2,FALSE)</f>
        <v>Anna Andreadi</v>
      </c>
      <c r="W9988" s="19" t="str">
        <f>IFERROR(VLOOKUP(Таблица1[[#This Row],[Order ID]],Таблица4[],2,FALSE),"")</f>
        <v/>
      </c>
      <c r="X9988" s="19">
        <f>NOT(IFERROR(VLOOKUP(Таблица1[[#This Row],[Order ID]],Таблица4[],2,FALSE),0))*1</f>
        <v>1</v>
      </c>
      <c r="Y9988" s="19">
        <f>IF(SUMPRODUCT(($F$2:$F9988=F9988)*1)&gt;1,0,1)</f>
        <v>0</v>
      </c>
    </row>
    <row r="9989" spans="1:25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9" t="str">
        <f>VLOOKUP(Таблица1[[#This Row],[Region]],Таблица5[],2,FALSE)</f>
        <v>Cassandra Brandow</v>
      </c>
      <c r="W9989" s="19" t="str">
        <f>IFERROR(VLOOKUP(Таблица1[[#This Row],[Order ID]],Таблица4[],2,FALSE),"")</f>
        <v/>
      </c>
      <c r="X9989" s="19">
        <f>NOT(IFERROR(VLOOKUP(Таблица1[[#This Row],[Order ID]],Таблица4[],2,FALSE),0))*1</f>
        <v>1</v>
      </c>
      <c r="Y9989" s="19">
        <f>IF(SUMPRODUCT(($F$2:$F9989=F9989)*1)&gt;1,0,1)</f>
        <v>0</v>
      </c>
    </row>
    <row r="9990" spans="1:25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9" t="str">
        <f>VLOOKUP(Таблица1[[#This Row],[Region]],Таблица5[],2,FALSE)</f>
        <v>Cassandra Brandow</v>
      </c>
      <c r="W9990" s="19" t="str">
        <f>IFERROR(VLOOKUP(Таблица1[[#This Row],[Order ID]],Таблица4[],2,FALSE),"")</f>
        <v/>
      </c>
      <c r="X9990" s="19">
        <f>NOT(IFERROR(VLOOKUP(Таблица1[[#This Row],[Order ID]],Таблица4[],2,FALSE),0))*1</f>
        <v>1</v>
      </c>
      <c r="Y9990" s="19">
        <f>IF(SUMPRODUCT(($F$2:$F9990=F9990)*1)&gt;1,0,1)</f>
        <v>0</v>
      </c>
    </row>
    <row r="9991" spans="1:25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9" t="str">
        <f>VLOOKUP(Таблица1[[#This Row],[Region]],Таблица5[],2,FALSE)</f>
        <v>Cassandra Brandow</v>
      </c>
      <c r="W9991" s="19" t="str">
        <f>IFERROR(VLOOKUP(Таблица1[[#This Row],[Order ID]],Таблица4[],2,FALSE),"")</f>
        <v/>
      </c>
      <c r="X9991" s="19">
        <f>NOT(IFERROR(VLOOKUP(Таблица1[[#This Row],[Order ID]],Таблица4[],2,FALSE),0))*1</f>
        <v>1</v>
      </c>
      <c r="Y9991" s="19">
        <f>IF(SUMPRODUCT(($F$2:$F9991=F9991)*1)&gt;1,0,1)</f>
        <v>0</v>
      </c>
    </row>
    <row r="9992" spans="1:25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9" t="str">
        <f>VLOOKUP(Таблица1[[#This Row],[Region]],Таблица5[],2,FALSE)</f>
        <v>Anna Andreadi</v>
      </c>
      <c r="W9992" s="19">
        <f>IFERROR(VLOOKUP(Таблица1[[#This Row],[Order ID]],Таблица4[],2,FALSE),"")</f>
        <v>1</v>
      </c>
      <c r="X9992" s="19">
        <f>NOT(IFERROR(VLOOKUP(Таблица1[[#This Row],[Order ID]],Таблица4[],2,FALSE),0))*1</f>
        <v>0</v>
      </c>
      <c r="Y9992" s="19">
        <f>IF(SUMPRODUCT(($F$2:$F9992=F9992)*1)&gt;1,0,1)</f>
        <v>0</v>
      </c>
    </row>
    <row r="9993" spans="1:25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9" t="str">
        <f>VLOOKUP(Таблица1[[#This Row],[Region]],Таблица5[],2,FALSE)</f>
        <v>Anna Andreadi</v>
      </c>
      <c r="W9993" s="19">
        <f>IFERROR(VLOOKUP(Таблица1[[#This Row],[Order ID]],Таблица4[],2,FALSE),"")</f>
        <v>1</v>
      </c>
      <c r="X9993" s="19">
        <f>NOT(IFERROR(VLOOKUP(Таблица1[[#This Row],[Order ID]],Таблица4[],2,FALSE),0))*1</f>
        <v>0</v>
      </c>
      <c r="Y9993" s="19">
        <f>IF(SUMPRODUCT(($F$2:$F9993=F9993)*1)&gt;1,0,1)</f>
        <v>0</v>
      </c>
    </row>
    <row r="9994" spans="1:25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9" t="str">
        <f>VLOOKUP(Таблица1[[#This Row],[Region]],Таблица5[],2,FALSE)</f>
        <v>Anna Andreadi</v>
      </c>
      <c r="W9994" s="19">
        <f>IFERROR(VLOOKUP(Таблица1[[#This Row],[Order ID]],Таблица4[],2,FALSE),"")</f>
        <v>1</v>
      </c>
      <c r="X9994" s="19">
        <f>NOT(IFERROR(VLOOKUP(Таблица1[[#This Row],[Order ID]],Таблица4[],2,FALSE),0))*1</f>
        <v>0</v>
      </c>
      <c r="Y9994" s="19">
        <f>IF(SUMPRODUCT(($F$2:$F9994=F9994)*1)&gt;1,0,1)</f>
        <v>0</v>
      </c>
    </row>
    <row r="9995" spans="1:25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9" t="str">
        <f>VLOOKUP(Таблица1[[#This Row],[Region]],Таблица5[],2,FALSE)</f>
        <v>Anna Andreadi</v>
      </c>
      <c r="W9995" s="19" t="str">
        <f>IFERROR(VLOOKUP(Таблица1[[#This Row],[Order ID]],Таблица4[],2,FALSE),"")</f>
        <v/>
      </c>
      <c r="X9995" s="19">
        <f>NOT(IFERROR(VLOOKUP(Таблица1[[#This Row],[Order ID]],Таблица4[],2,FALSE),0))*1</f>
        <v>1</v>
      </c>
      <c r="Y9995" s="19">
        <f>IF(SUMPRODUCT(($F$2:$F9995=F9995)*1)&gt;1,0,1)</f>
        <v>0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0"/>
  <sheetViews>
    <sheetView workbookViewId="0">
      <selection activeCell="D41" sqref="D41"/>
    </sheetView>
  </sheetViews>
  <sheetFormatPr defaultRowHeight="12.75" x14ac:dyDescent="0.2"/>
  <cols>
    <col min="1" max="1" width="15.28515625" customWidth="1"/>
    <col min="2" max="2" width="19" customWidth="1"/>
    <col min="6" max="6" width="18.28515625" customWidth="1"/>
    <col min="8" max="8" width="11.5703125" customWidth="1"/>
  </cols>
  <sheetData>
    <row r="1" spans="1:8" x14ac:dyDescent="0.2">
      <c r="A1" s="50" t="s">
        <v>5</v>
      </c>
      <c r="B1" s="50" t="s">
        <v>6</v>
      </c>
      <c r="H1" s="1" t="s">
        <v>1</v>
      </c>
    </row>
    <row r="2" spans="1:8" x14ac:dyDescent="0.2">
      <c r="A2" s="1" t="s">
        <v>5450</v>
      </c>
      <c r="B2" s="1" t="s">
        <v>5451</v>
      </c>
      <c r="D2" s="51" t="s">
        <v>1712</v>
      </c>
      <c r="F2" s="1" t="s">
        <v>6</v>
      </c>
      <c r="H2" t="s">
        <v>6231</v>
      </c>
    </row>
    <row r="3" spans="1:8" x14ac:dyDescent="0.2">
      <c r="A3" s="1" t="s">
        <v>4837</v>
      </c>
      <c r="B3" s="1" t="s">
        <v>4838</v>
      </c>
      <c r="D3" s="51" t="s">
        <v>1976</v>
      </c>
      <c r="F3" s="1" t="s">
        <v>58</v>
      </c>
      <c r="H3" t="s">
        <v>6235</v>
      </c>
    </row>
    <row r="4" spans="1:8" x14ac:dyDescent="0.2">
      <c r="A4" s="1" t="s">
        <v>3072</v>
      </c>
      <c r="B4" s="1" t="s">
        <v>3073</v>
      </c>
      <c r="D4" s="52" t="s">
        <v>2024</v>
      </c>
      <c r="F4" s="1" t="s">
        <v>103</v>
      </c>
      <c r="H4" t="s">
        <v>6236</v>
      </c>
    </row>
    <row r="5" spans="1:8" x14ac:dyDescent="0.2">
      <c r="A5" s="1" t="s">
        <v>1091</v>
      </c>
      <c r="B5" s="1" t="s">
        <v>1092</v>
      </c>
      <c r="D5" s="51" t="s">
        <v>2067</v>
      </c>
      <c r="F5" s="1" t="s">
        <v>109</v>
      </c>
      <c r="H5" t="s">
        <v>5962</v>
      </c>
    </row>
    <row r="6" spans="1:8" x14ac:dyDescent="0.2">
      <c r="A6" s="1" t="s">
        <v>2387</v>
      </c>
      <c r="B6" s="1" t="s">
        <v>2388</v>
      </c>
      <c r="D6" s="52" t="s">
        <v>2274</v>
      </c>
      <c r="F6" s="1" t="s">
        <v>115</v>
      </c>
      <c r="H6" t="s">
        <v>6249</v>
      </c>
    </row>
    <row r="7" spans="1:8" x14ac:dyDescent="0.2">
      <c r="A7" s="1" t="s">
        <v>3788</v>
      </c>
      <c r="B7" s="1" t="s">
        <v>3789</v>
      </c>
      <c r="D7" s="52" t="s">
        <v>837</v>
      </c>
      <c r="F7" s="1" t="s">
        <v>212</v>
      </c>
      <c r="H7" t="s">
        <v>6255</v>
      </c>
    </row>
    <row r="8" spans="1:8" x14ac:dyDescent="0.2">
      <c r="A8" s="1" t="s">
        <v>3169</v>
      </c>
      <c r="B8" s="1" t="s">
        <v>3170</v>
      </c>
      <c r="D8" s="52" t="s">
        <v>2334</v>
      </c>
      <c r="F8" s="1" t="s">
        <v>277</v>
      </c>
      <c r="H8" t="s">
        <v>6261</v>
      </c>
    </row>
    <row r="9" spans="1:8" x14ac:dyDescent="0.2">
      <c r="A9" s="1" t="s">
        <v>3988</v>
      </c>
      <c r="B9" s="1" t="s">
        <v>3989</v>
      </c>
      <c r="D9" s="52" t="s">
        <v>3249</v>
      </c>
      <c r="F9" s="1" t="s">
        <v>298</v>
      </c>
      <c r="H9" t="s">
        <v>6263</v>
      </c>
    </row>
    <row r="10" spans="1:8" x14ac:dyDescent="0.2">
      <c r="A10" s="1" t="s">
        <v>1609</v>
      </c>
      <c r="B10" s="1" t="s">
        <v>1610</v>
      </c>
      <c r="D10" s="51" t="s">
        <v>3822</v>
      </c>
      <c r="F10" s="1" t="s">
        <v>326</v>
      </c>
      <c r="H10" t="s">
        <v>6281</v>
      </c>
    </row>
    <row r="11" spans="1:8" x14ac:dyDescent="0.2">
      <c r="A11" s="1" t="s">
        <v>3382</v>
      </c>
      <c r="B11" s="1" t="s">
        <v>3383</v>
      </c>
      <c r="D11" s="52" t="s">
        <v>1305</v>
      </c>
      <c r="F11" s="1" t="s">
        <v>438</v>
      </c>
      <c r="H11" t="s">
        <v>6285</v>
      </c>
    </row>
    <row r="12" spans="1:8" x14ac:dyDescent="0.2">
      <c r="A12" s="1" t="s">
        <v>1925</v>
      </c>
      <c r="B12" s="1" t="s">
        <v>1926</v>
      </c>
      <c r="D12" s="51" t="s">
        <v>3094</v>
      </c>
      <c r="F12" s="1" t="s">
        <v>470</v>
      </c>
      <c r="H12" t="s">
        <v>6286</v>
      </c>
    </row>
    <row r="13" spans="1:8" x14ac:dyDescent="0.2">
      <c r="A13" s="1" t="s">
        <v>469</v>
      </c>
      <c r="B13" s="1" t="s">
        <v>470</v>
      </c>
      <c r="D13" s="52" t="s">
        <v>1569</v>
      </c>
      <c r="F13" s="1" t="s">
        <v>474</v>
      </c>
      <c r="H13" t="s">
        <v>6294</v>
      </c>
    </row>
    <row r="14" spans="1:8" x14ac:dyDescent="0.2">
      <c r="A14" s="1" t="s">
        <v>928</v>
      </c>
      <c r="B14" s="1" t="s">
        <v>929</v>
      </c>
      <c r="D14" s="51" t="s">
        <v>4912</v>
      </c>
      <c r="F14" s="1" t="s">
        <v>534</v>
      </c>
      <c r="H14" t="s">
        <v>6299</v>
      </c>
    </row>
    <row r="15" spans="1:8" x14ac:dyDescent="0.2">
      <c r="A15" s="1" t="s">
        <v>868</v>
      </c>
      <c r="B15" s="1" t="s">
        <v>869</v>
      </c>
      <c r="D15" s="52" t="s">
        <v>5069</v>
      </c>
      <c r="F15" s="1" t="s">
        <v>568</v>
      </c>
      <c r="H15" t="s">
        <v>6305</v>
      </c>
    </row>
    <row r="16" spans="1:8" x14ac:dyDescent="0.2">
      <c r="A16" s="1" t="s">
        <v>971</v>
      </c>
      <c r="B16" s="1" t="s">
        <v>972</v>
      </c>
      <c r="D16" s="51" t="s">
        <v>1549</v>
      </c>
      <c r="F16" s="1" t="s">
        <v>596</v>
      </c>
      <c r="H16" t="s">
        <v>6306</v>
      </c>
    </row>
    <row r="17" spans="1:8" x14ac:dyDescent="0.2">
      <c r="A17" s="1" t="s">
        <v>1732</v>
      </c>
      <c r="B17" s="1" t="s">
        <v>1733</v>
      </c>
      <c r="D17" s="52" t="s">
        <v>5085</v>
      </c>
      <c r="F17" s="1" t="s">
        <v>614</v>
      </c>
      <c r="H17" t="s">
        <v>6307</v>
      </c>
    </row>
    <row r="18" spans="1:8" x14ac:dyDescent="0.2">
      <c r="A18" s="1" t="s">
        <v>3051</v>
      </c>
      <c r="B18" s="1" t="s">
        <v>3052</v>
      </c>
      <c r="D18" s="51" t="s">
        <v>4854</v>
      </c>
      <c r="F18" s="1" t="s">
        <v>622</v>
      </c>
      <c r="H18" t="s">
        <v>6311</v>
      </c>
    </row>
    <row r="19" spans="1:8" x14ac:dyDescent="0.2">
      <c r="A19" s="1" t="s">
        <v>108</v>
      </c>
      <c r="B19" s="1" t="s">
        <v>109</v>
      </c>
      <c r="D19" s="52" t="s">
        <v>2495</v>
      </c>
      <c r="F19" s="1" t="s">
        <v>640</v>
      </c>
      <c r="H19" t="s">
        <v>6312</v>
      </c>
    </row>
    <row r="20" spans="1:8" x14ac:dyDescent="0.2">
      <c r="A20" s="1" t="s">
        <v>1169</v>
      </c>
      <c r="B20" s="1" t="s">
        <v>1170</v>
      </c>
      <c r="D20" s="52" t="s">
        <v>4146</v>
      </c>
      <c r="F20" s="1" t="s">
        <v>646</v>
      </c>
      <c r="H20" t="s">
        <v>6314</v>
      </c>
    </row>
    <row r="21" spans="1:8" x14ac:dyDescent="0.2">
      <c r="A21" s="1" t="s">
        <v>4451</v>
      </c>
      <c r="B21" s="1" t="s">
        <v>4452</v>
      </c>
      <c r="D21" s="52" t="s">
        <v>1438</v>
      </c>
      <c r="F21" s="1" t="s">
        <v>662</v>
      </c>
      <c r="H21" t="s">
        <v>6318</v>
      </c>
    </row>
    <row r="22" spans="1:8" x14ac:dyDescent="0.2">
      <c r="A22" s="1" t="s">
        <v>2788</v>
      </c>
      <c r="B22" s="1" t="s">
        <v>2789</v>
      </c>
      <c r="D22" s="52" t="s">
        <v>1197</v>
      </c>
      <c r="F22" s="1" t="s">
        <v>684</v>
      </c>
      <c r="H22" t="s">
        <v>5955</v>
      </c>
    </row>
    <row r="23" spans="1:8" x14ac:dyDescent="0.2">
      <c r="A23" s="1" t="s">
        <v>5283</v>
      </c>
      <c r="B23" s="1" t="s">
        <v>5284</v>
      </c>
      <c r="D23" s="52" t="s">
        <v>277</v>
      </c>
      <c r="F23" s="1" t="s">
        <v>708</v>
      </c>
      <c r="H23" t="s">
        <v>6330</v>
      </c>
    </row>
    <row r="24" spans="1:8" x14ac:dyDescent="0.2">
      <c r="A24" s="1" t="s">
        <v>5439</v>
      </c>
      <c r="B24" s="1" t="s">
        <v>5440</v>
      </c>
      <c r="D24" s="51" t="s">
        <v>1153</v>
      </c>
      <c r="F24" s="1" t="s">
        <v>787</v>
      </c>
      <c r="H24" t="s">
        <v>6334</v>
      </c>
    </row>
    <row r="25" spans="1:8" x14ac:dyDescent="0.2">
      <c r="A25" s="1" t="s">
        <v>665</v>
      </c>
      <c r="B25" s="1" t="s">
        <v>666</v>
      </c>
      <c r="D25" s="52" t="s">
        <v>4936</v>
      </c>
      <c r="F25" s="1" t="s">
        <v>819</v>
      </c>
      <c r="H25" t="s">
        <v>6341</v>
      </c>
    </row>
    <row r="26" spans="1:8" x14ac:dyDescent="0.2">
      <c r="A26" s="1" t="s">
        <v>1577</v>
      </c>
      <c r="B26" s="1" t="s">
        <v>1578</v>
      </c>
      <c r="D26" s="51" t="s">
        <v>3235</v>
      </c>
      <c r="F26" s="1" t="s">
        <v>861</v>
      </c>
      <c r="H26" t="s">
        <v>6356</v>
      </c>
    </row>
    <row r="27" spans="1:8" x14ac:dyDescent="0.2">
      <c r="A27" s="1" t="s">
        <v>2573</v>
      </c>
      <c r="B27" s="1" t="s">
        <v>2574</v>
      </c>
      <c r="D27" s="52" t="s">
        <v>5329</v>
      </c>
      <c r="F27" s="1" t="s">
        <v>946</v>
      </c>
      <c r="H27" t="s">
        <v>6360</v>
      </c>
    </row>
    <row r="28" spans="1:8" x14ac:dyDescent="0.2">
      <c r="A28" s="1" t="s">
        <v>1157</v>
      </c>
      <c r="B28" s="1" t="s">
        <v>1158</v>
      </c>
      <c r="D28" s="52" t="s">
        <v>226</v>
      </c>
      <c r="F28" s="1" t="s">
        <v>308</v>
      </c>
      <c r="H28" t="s">
        <v>6361</v>
      </c>
    </row>
    <row r="29" spans="1:8" x14ac:dyDescent="0.2">
      <c r="A29" s="1" t="s">
        <v>1069</v>
      </c>
      <c r="B29" s="1" t="s">
        <v>1070</v>
      </c>
      <c r="D29" s="51" t="s">
        <v>4623</v>
      </c>
      <c r="F29" s="1" t="s">
        <v>979</v>
      </c>
      <c r="H29" t="s">
        <v>6364</v>
      </c>
    </row>
    <row r="30" spans="1:8" x14ac:dyDescent="0.2">
      <c r="A30" s="1" t="s">
        <v>2815</v>
      </c>
      <c r="B30" s="1" t="s">
        <v>2816</v>
      </c>
      <c r="D30" s="51" t="s">
        <v>5735</v>
      </c>
      <c r="F30" s="1" t="s">
        <v>1002</v>
      </c>
      <c r="H30" t="s">
        <v>6365</v>
      </c>
    </row>
    <row r="31" spans="1:8" x14ac:dyDescent="0.2">
      <c r="A31" s="1" t="s">
        <v>3794</v>
      </c>
      <c r="B31" s="1" t="s">
        <v>3795</v>
      </c>
      <c r="D31" s="52" t="s">
        <v>3210</v>
      </c>
      <c r="F31" s="1" t="s">
        <v>1007</v>
      </c>
      <c r="H31" t="s">
        <v>6366</v>
      </c>
    </row>
    <row r="32" spans="1:8" x14ac:dyDescent="0.2">
      <c r="A32" s="1" t="s">
        <v>5208</v>
      </c>
      <c r="B32" s="1" t="s">
        <v>5209</v>
      </c>
      <c r="D32" s="52" t="s">
        <v>4268</v>
      </c>
      <c r="F32" s="1" t="s">
        <v>1014</v>
      </c>
      <c r="H32" t="s">
        <v>6367</v>
      </c>
    </row>
    <row r="33" spans="1:8" x14ac:dyDescent="0.2">
      <c r="A33" s="1" t="s">
        <v>79</v>
      </c>
      <c r="B33" s="1" t="s">
        <v>80</v>
      </c>
      <c r="D33" s="51" t="s">
        <v>3326</v>
      </c>
      <c r="F33" s="1" t="s">
        <v>1018</v>
      </c>
      <c r="H33" t="s">
        <v>6368</v>
      </c>
    </row>
    <row r="34" spans="1:8" x14ac:dyDescent="0.2">
      <c r="A34" s="1" t="s">
        <v>905</v>
      </c>
      <c r="B34" s="1" t="s">
        <v>906</v>
      </c>
      <c r="F34" s="1" t="s">
        <v>1026</v>
      </c>
      <c r="H34" t="s">
        <v>6373</v>
      </c>
    </row>
    <row r="35" spans="1:8" x14ac:dyDescent="0.2">
      <c r="A35" s="1" t="s">
        <v>1738</v>
      </c>
      <c r="B35" s="1" t="s">
        <v>1739</v>
      </c>
      <c r="F35" s="1" t="s">
        <v>1070</v>
      </c>
      <c r="H35" t="s">
        <v>6375</v>
      </c>
    </row>
    <row r="36" spans="1:8" x14ac:dyDescent="0.2">
      <c r="A36" s="1" t="s">
        <v>1006</v>
      </c>
      <c r="B36" s="1" t="s">
        <v>1007</v>
      </c>
      <c r="F36" s="1" t="s">
        <v>515</v>
      </c>
      <c r="H36" t="s">
        <v>6384</v>
      </c>
    </row>
    <row r="37" spans="1:8" x14ac:dyDescent="0.2">
      <c r="A37" s="1" t="s">
        <v>3315</v>
      </c>
      <c r="B37" s="1" t="s">
        <v>3316</v>
      </c>
      <c r="F37" s="1" t="s">
        <v>1125</v>
      </c>
      <c r="H37" t="s">
        <v>6387</v>
      </c>
    </row>
    <row r="38" spans="1:8" x14ac:dyDescent="0.2">
      <c r="A38" s="1" t="s">
        <v>4691</v>
      </c>
      <c r="B38" s="1" t="s">
        <v>4692</v>
      </c>
      <c r="F38" s="1" t="s">
        <v>1144</v>
      </c>
      <c r="H38" t="s">
        <v>6394</v>
      </c>
    </row>
    <row r="39" spans="1:8" x14ac:dyDescent="0.2">
      <c r="A39" s="1" t="s">
        <v>5758</v>
      </c>
      <c r="B39" s="1" t="s">
        <v>5759</v>
      </c>
      <c r="F39" s="1" t="s">
        <v>1193</v>
      </c>
      <c r="H39" t="s">
        <v>6396</v>
      </c>
    </row>
    <row r="40" spans="1:8" x14ac:dyDescent="0.2">
      <c r="A40" s="1" t="s">
        <v>5230</v>
      </c>
      <c r="B40" s="1" t="s">
        <v>5231</v>
      </c>
      <c r="F40" s="1" t="s">
        <v>1201</v>
      </c>
      <c r="H40" t="s">
        <v>6397</v>
      </c>
    </row>
    <row r="41" spans="1:8" x14ac:dyDescent="0.2">
      <c r="A41" s="1" t="s">
        <v>3109</v>
      </c>
      <c r="B41" s="1" t="s">
        <v>3110</v>
      </c>
      <c r="F41" s="1" t="s">
        <v>1208</v>
      </c>
      <c r="H41" t="s">
        <v>6402</v>
      </c>
    </row>
    <row r="42" spans="1:8" x14ac:dyDescent="0.2">
      <c r="A42" s="1" t="s">
        <v>3856</v>
      </c>
      <c r="B42" s="1" t="s">
        <v>3857</v>
      </c>
      <c r="F42" s="1" t="s">
        <v>1237</v>
      </c>
      <c r="H42" t="s">
        <v>6403</v>
      </c>
    </row>
    <row r="43" spans="1:8" x14ac:dyDescent="0.2">
      <c r="A43" s="1" t="s">
        <v>2488</v>
      </c>
      <c r="B43" s="1" t="s">
        <v>2489</v>
      </c>
      <c r="F43" s="1" t="s">
        <v>555</v>
      </c>
      <c r="H43" t="s">
        <v>6410</v>
      </c>
    </row>
    <row r="44" spans="1:8" x14ac:dyDescent="0.2">
      <c r="A44" s="1" t="s">
        <v>5176</v>
      </c>
      <c r="B44" s="1" t="s">
        <v>5177</v>
      </c>
      <c r="F44" s="1" t="s">
        <v>1305</v>
      </c>
      <c r="H44" t="s">
        <v>6414</v>
      </c>
    </row>
    <row r="45" spans="1:8" x14ac:dyDescent="0.2">
      <c r="A45" s="1" t="s">
        <v>4626</v>
      </c>
      <c r="B45" s="1" t="s">
        <v>4627</v>
      </c>
      <c r="F45" s="1" t="s">
        <v>1323</v>
      </c>
      <c r="H45" t="s">
        <v>6189</v>
      </c>
    </row>
    <row r="46" spans="1:8" x14ac:dyDescent="0.2">
      <c r="A46" s="1" t="s">
        <v>1228</v>
      </c>
      <c r="B46" s="1" t="s">
        <v>1229</v>
      </c>
      <c r="F46" s="1" t="s">
        <v>1378</v>
      </c>
      <c r="H46" t="s">
        <v>6424</v>
      </c>
    </row>
    <row r="47" spans="1:8" x14ac:dyDescent="0.2">
      <c r="A47" s="1" t="s">
        <v>4937</v>
      </c>
      <c r="B47" s="1" t="s">
        <v>4938</v>
      </c>
      <c r="F47" s="1" t="s">
        <v>1414</v>
      </c>
      <c r="H47" t="s">
        <v>6431</v>
      </c>
    </row>
    <row r="48" spans="1:8" x14ac:dyDescent="0.2">
      <c r="A48" s="1" t="s">
        <v>3916</v>
      </c>
      <c r="B48" s="1" t="s">
        <v>3917</v>
      </c>
      <c r="F48" s="1" t="s">
        <v>1438</v>
      </c>
      <c r="H48" t="s">
        <v>6435</v>
      </c>
    </row>
    <row r="49" spans="1:8" x14ac:dyDescent="0.2">
      <c r="A49" s="1" t="s">
        <v>2794</v>
      </c>
      <c r="B49" s="1" t="s">
        <v>2795</v>
      </c>
      <c r="F49" s="1" t="s">
        <v>1442</v>
      </c>
      <c r="H49" t="s">
        <v>6436</v>
      </c>
    </row>
    <row r="50" spans="1:8" x14ac:dyDescent="0.2">
      <c r="A50" s="1" t="s">
        <v>1786</v>
      </c>
      <c r="B50" s="1" t="s">
        <v>1787</v>
      </c>
      <c r="F50" s="1" t="s">
        <v>1454</v>
      </c>
      <c r="H50" t="s">
        <v>6437</v>
      </c>
    </row>
    <row r="51" spans="1:8" x14ac:dyDescent="0.2">
      <c r="A51" s="1" t="s">
        <v>4303</v>
      </c>
      <c r="B51" s="1" t="s">
        <v>4304</v>
      </c>
      <c r="F51" s="1" t="s">
        <v>1458</v>
      </c>
      <c r="H51" t="s">
        <v>6438</v>
      </c>
    </row>
    <row r="52" spans="1:8" x14ac:dyDescent="0.2">
      <c r="A52" s="1" t="s">
        <v>2300</v>
      </c>
      <c r="B52" s="1" t="s">
        <v>2301</v>
      </c>
      <c r="F52" s="1" t="s">
        <v>1465</v>
      </c>
      <c r="H52" t="s">
        <v>6439</v>
      </c>
    </row>
    <row r="53" spans="1:8" x14ac:dyDescent="0.2">
      <c r="A53" s="1" t="s">
        <v>2273</v>
      </c>
      <c r="B53" s="1" t="s">
        <v>2274</v>
      </c>
      <c r="F53" s="1" t="s">
        <v>1595</v>
      </c>
      <c r="H53" t="s">
        <v>6462</v>
      </c>
    </row>
    <row r="54" spans="1:8" x14ac:dyDescent="0.2">
      <c r="A54" s="1" t="s">
        <v>2077</v>
      </c>
      <c r="B54" s="1" t="s">
        <v>2078</v>
      </c>
      <c r="F54" s="1" t="s">
        <v>345</v>
      </c>
      <c r="H54" t="s">
        <v>6464</v>
      </c>
    </row>
    <row r="55" spans="1:8" x14ac:dyDescent="0.2">
      <c r="A55" s="1" t="s">
        <v>5654</v>
      </c>
      <c r="B55" s="1" t="s">
        <v>5655</v>
      </c>
      <c r="F55" s="1" t="s">
        <v>1630</v>
      </c>
      <c r="H55" t="s">
        <v>6471</v>
      </c>
    </row>
    <row r="56" spans="1:8" x14ac:dyDescent="0.2">
      <c r="A56" s="1" t="s">
        <v>1841</v>
      </c>
      <c r="B56" s="1" t="s">
        <v>1842</v>
      </c>
      <c r="F56" s="1" t="s">
        <v>1646</v>
      </c>
      <c r="H56" t="s">
        <v>6474</v>
      </c>
    </row>
    <row r="57" spans="1:8" x14ac:dyDescent="0.2">
      <c r="A57" s="1" t="s">
        <v>3399</v>
      </c>
      <c r="B57" s="1" t="s">
        <v>3400</v>
      </c>
      <c r="F57" s="1" t="s">
        <v>1712</v>
      </c>
      <c r="H57" t="s">
        <v>6484</v>
      </c>
    </row>
    <row r="58" spans="1:8" x14ac:dyDescent="0.2">
      <c r="A58" s="1" t="s">
        <v>3322</v>
      </c>
      <c r="B58" s="1" t="s">
        <v>3323</v>
      </c>
      <c r="F58" s="1" t="s">
        <v>1717</v>
      </c>
      <c r="H58" t="s">
        <v>6485</v>
      </c>
    </row>
    <row r="59" spans="1:8" x14ac:dyDescent="0.2">
      <c r="A59" s="1" t="s">
        <v>4038</v>
      </c>
      <c r="B59" s="1" t="s">
        <v>4039</v>
      </c>
      <c r="F59" s="1" t="s">
        <v>1733</v>
      </c>
      <c r="H59" t="s">
        <v>6488</v>
      </c>
    </row>
    <row r="60" spans="1:8" x14ac:dyDescent="0.2">
      <c r="A60" s="1" t="s">
        <v>2233</v>
      </c>
      <c r="B60" s="1" t="s">
        <v>2234</v>
      </c>
      <c r="F60" s="1" t="s">
        <v>1739</v>
      </c>
      <c r="H60" t="s">
        <v>6489</v>
      </c>
    </row>
    <row r="61" spans="1:8" x14ac:dyDescent="0.2">
      <c r="A61" s="1" t="s">
        <v>1143</v>
      </c>
      <c r="B61" s="1" t="s">
        <v>1144</v>
      </c>
      <c r="F61" s="1" t="s">
        <v>1770</v>
      </c>
      <c r="H61" t="s">
        <v>6494</v>
      </c>
    </row>
    <row r="62" spans="1:8" x14ac:dyDescent="0.2">
      <c r="A62" s="1" t="s">
        <v>1961</v>
      </c>
      <c r="B62" s="1" t="s">
        <v>1962</v>
      </c>
      <c r="F62" s="1" t="s">
        <v>1871</v>
      </c>
      <c r="H62" t="s">
        <v>6517</v>
      </c>
    </row>
    <row r="63" spans="1:8" x14ac:dyDescent="0.2">
      <c r="A63" s="1" t="s">
        <v>4080</v>
      </c>
      <c r="B63" s="1" t="s">
        <v>4081</v>
      </c>
      <c r="F63" s="1" t="s">
        <v>1911</v>
      </c>
      <c r="H63" t="s">
        <v>6524</v>
      </c>
    </row>
    <row r="64" spans="1:8" x14ac:dyDescent="0.2">
      <c r="A64" s="1" t="s">
        <v>1629</v>
      </c>
      <c r="B64" s="1" t="s">
        <v>1630</v>
      </c>
      <c r="F64" s="1" t="s">
        <v>1919</v>
      </c>
      <c r="H64" t="s">
        <v>6526</v>
      </c>
    </row>
    <row r="65" spans="1:8" x14ac:dyDescent="0.2">
      <c r="A65" s="1" t="s">
        <v>1464</v>
      </c>
      <c r="B65" s="1" t="s">
        <v>1465</v>
      </c>
      <c r="F65" s="1" t="s">
        <v>1949</v>
      </c>
      <c r="H65" t="s">
        <v>6532</v>
      </c>
    </row>
    <row r="66" spans="1:8" x14ac:dyDescent="0.2">
      <c r="A66" s="1" t="s">
        <v>3724</v>
      </c>
      <c r="B66" s="1" t="s">
        <v>3725</v>
      </c>
      <c r="F66" s="1" t="s">
        <v>1956</v>
      </c>
      <c r="H66" t="s">
        <v>6533</v>
      </c>
    </row>
    <row r="67" spans="1:8" x14ac:dyDescent="0.2">
      <c r="A67" s="1" t="s">
        <v>898</v>
      </c>
      <c r="B67" s="1" t="s">
        <v>899</v>
      </c>
      <c r="F67" s="1" t="s">
        <v>1960</v>
      </c>
      <c r="H67" t="s">
        <v>6534</v>
      </c>
    </row>
    <row r="68" spans="1:8" x14ac:dyDescent="0.2">
      <c r="A68" s="1" t="s">
        <v>4126</v>
      </c>
      <c r="B68" s="1" t="s">
        <v>4127</v>
      </c>
      <c r="F68" s="1" t="s">
        <v>857</v>
      </c>
      <c r="H68" t="s">
        <v>5968</v>
      </c>
    </row>
    <row r="69" spans="1:8" x14ac:dyDescent="0.2">
      <c r="A69" s="1" t="s">
        <v>2060</v>
      </c>
      <c r="B69" s="1" t="s">
        <v>2061</v>
      </c>
      <c r="F69" s="1" t="s">
        <v>1976</v>
      </c>
      <c r="H69" t="s">
        <v>6537</v>
      </c>
    </row>
    <row r="70" spans="1:8" x14ac:dyDescent="0.2">
      <c r="A70" s="1" t="s">
        <v>5580</v>
      </c>
      <c r="B70" s="1" t="s">
        <v>5581</v>
      </c>
      <c r="F70" s="1" t="s">
        <v>1980</v>
      </c>
      <c r="H70" t="s">
        <v>6539</v>
      </c>
    </row>
    <row r="71" spans="1:8" x14ac:dyDescent="0.2">
      <c r="A71" s="1" t="s">
        <v>5624</v>
      </c>
      <c r="B71" s="1" t="s">
        <v>5625</v>
      </c>
      <c r="F71" s="1" t="s">
        <v>1990</v>
      </c>
      <c r="H71" t="s">
        <v>6542</v>
      </c>
    </row>
    <row r="72" spans="1:8" x14ac:dyDescent="0.2">
      <c r="A72" s="1" t="s">
        <v>5599</v>
      </c>
      <c r="B72" s="1" t="s">
        <v>5600</v>
      </c>
      <c r="F72" s="1" t="s">
        <v>398</v>
      </c>
      <c r="H72" t="s">
        <v>6547</v>
      </c>
    </row>
    <row r="73" spans="1:8" x14ac:dyDescent="0.2">
      <c r="A73" s="1" t="s">
        <v>3966</v>
      </c>
      <c r="B73" s="1" t="s">
        <v>3967</v>
      </c>
      <c r="F73" s="1" t="s">
        <v>2024</v>
      </c>
      <c r="H73" t="s">
        <v>6548</v>
      </c>
    </row>
    <row r="74" spans="1:8" x14ac:dyDescent="0.2">
      <c r="A74" s="1" t="s">
        <v>1207</v>
      </c>
      <c r="B74" s="1" t="s">
        <v>1208</v>
      </c>
      <c r="F74" s="1" t="s">
        <v>1409</v>
      </c>
      <c r="H74" t="s">
        <v>6550</v>
      </c>
    </row>
    <row r="75" spans="1:8" x14ac:dyDescent="0.2">
      <c r="A75" s="1" t="s">
        <v>2169</v>
      </c>
      <c r="B75" s="1" t="s">
        <v>2170</v>
      </c>
      <c r="F75" s="1" t="s">
        <v>2056</v>
      </c>
      <c r="H75" t="s">
        <v>6556</v>
      </c>
    </row>
    <row r="76" spans="1:8" x14ac:dyDescent="0.2">
      <c r="A76" s="1" t="s">
        <v>4189</v>
      </c>
      <c r="B76" s="1" t="s">
        <v>4190</v>
      </c>
      <c r="F76" s="1" t="s">
        <v>2067</v>
      </c>
      <c r="H76" t="s">
        <v>6562</v>
      </c>
    </row>
    <row r="77" spans="1:8" x14ac:dyDescent="0.2">
      <c r="A77" s="1" t="s">
        <v>595</v>
      </c>
      <c r="B77" s="1" t="s">
        <v>596</v>
      </c>
      <c r="F77" s="1" t="s">
        <v>2078</v>
      </c>
      <c r="H77" t="s">
        <v>6563</v>
      </c>
    </row>
    <row r="78" spans="1:8" x14ac:dyDescent="0.2">
      <c r="A78" s="1" t="s">
        <v>4670</v>
      </c>
      <c r="B78" s="1" t="s">
        <v>4671</v>
      </c>
      <c r="F78" s="1" t="s">
        <v>2094</v>
      </c>
      <c r="H78" t="s">
        <v>6566</v>
      </c>
    </row>
    <row r="79" spans="1:8" x14ac:dyDescent="0.2">
      <c r="A79" s="1" t="s">
        <v>2869</v>
      </c>
      <c r="B79" s="1" t="s">
        <v>2870</v>
      </c>
      <c r="F79" s="1" t="s">
        <v>2126</v>
      </c>
      <c r="H79" t="s">
        <v>6573</v>
      </c>
    </row>
    <row r="80" spans="1:8" x14ac:dyDescent="0.2">
      <c r="A80" s="1" t="s">
        <v>990</v>
      </c>
      <c r="B80" s="1" t="s">
        <v>991</v>
      </c>
      <c r="F80" s="1" t="s">
        <v>1162</v>
      </c>
      <c r="H80" t="s">
        <v>6580</v>
      </c>
    </row>
    <row r="81" spans="1:8" x14ac:dyDescent="0.2">
      <c r="A81" s="1" t="s">
        <v>3991</v>
      </c>
      <c r="B81" s="1" t="s">
        <v>3992</v>
      </c>
      <c r="F81" s="1" t="s">
        <v>1703</v>
      </c>
      <c r="H81" t="s">
        <v>6582</v>
      </c>
    </row>
    <row r="82" spans="1:8" x14ac:dyDescent="0.2">
      <c r="A82" s="1" t="s">
        <v>4761</v>
      </c>
      <c r="B82" s="1" t="s">
        <v>4762</v>
      </c>
      <c r="F82" s="1" t="s">
        <v>2187</v>
      </c>
      <c r="H82" t="s">
        <v>6586</v>
      </c>
    </row>
    <row r="83" spans="1:8" x14ac:dyDescent="0.2">
      <c r="A83" s="1" t="s">
        <v>3769</v>
      </c>
      <c r="B83" s="1" t="s">
        <v>3770</v>
      </c>
      <c r="F83" s="1" t="s">
        <v>2065</v>
      </c>
      <c r="H83" t="s">
        <v>6588</v>
      </c>
    </row>
    <row r="84" spans="1:8" x14ac:dyDescent="0.2">
      <c r="A84" s="1" t="s">
        <v>2083</v>
      </c>
      <c r="B84" s="1" t="s">
        <v>2084</v>
      </c>
      <c r="F84" s="1" t="s">
        <v>2241</v>
      </c>
      <c r="H84" t="s">
        <v>6592</v>
      </c>
    </row>
    <row r="85" spans="1:8" x14ac:dyDescent="0.2">
      <c r="A85" s="1" t="s">
        <v>2252</v>
      </c>
      <c r="B85" s="1" t="s">
        <v>2253</v>
      </c>
      <c r="F85" s="1" t="s">
        <v>2253</v>
      </c>
      <c r="H85" t="s">
        <v>6599</v>
      </c>
    </row>
    <row r="86" spans="1:8" x14ac:dyDescent="0.2">
      <c r="A86" s="1" t="s">
        <v>4644</v>
      </c>
      <c r="B86" s="1" t="s">
        <v>4645</v>
      </c>
      <c r="F86" s="1" t="s">
        <v>2264</v>
      </c>
      <c r="H86" t="s">
        <v>6603</v>
      </c>
    </row>
    <row r="87" spans="1:8" x14ac:dyDescent="0.2">
      <c r="A87" s="1" t="s">
        <v>3089</v>
      </c>
      <c r="B87" s="1" t="s">
        <v>3090</v>
      </c>
      <c r="F87" s="1" t="s">
        <v>2274</v>
      </c>
      <c r="H87" t="s">
        <v>6605</v>
      </c>
    </row>
    <row r="88" spans="1:8" x14ac:dyDescent="0.2">
      <c r="A88" s="1" t="s">
        <v>3175</v>
      </c>
      <c r="B88" s="1" t="s">
        <v>3176</v>
      </c>
      <c r="F88" s="1" t="s">
        <v>2284</v>
      </c>
      <c r="H88" t="s">
        <v>6607</v>
      </c>
    </row>
    <row r="89" spans="1:8" x14ac:dyDescent="0.2">
      <c r="A89" s="1" t="s">
        <v>1616</v>
      </c>
      <c r="B89" s="1" t="s">
        <v>1617</v>
      </c>
      <c r="F89" s="1" t="s">
        <v>2295</v>
      </c>
      <c r="H89" t="s">
        <v>6609</v>
      </c>
    </row>
    <row r="90" spans="1:8" x14ac:dyDescent="0.2">
      <c r="A90" s="1" t="s">
        <v>2361</v>
      </c>
      <c r="B90" s="1" t="s">
        <v>2362</v>
      </c>
      <c r="F90" s="1" t="s">
        <v>2301</v>
      </c>
      <c r="H90" t="s">
        <v>6612</v>
      </c>
    </row>
    <row r="91" spans="1:8" x14ac:dyDescent="0.2">
      <c r="A91" s="1" t="s">
        <v>4449</v>
      </c>
      <c r="B91" s="1" t="s">
        <v>4450</v>
      </c>
      <c r="F91" s="1" t="s">
        <v>2309</v>
      </c>
      <c r="H91" t="s">
        <v>6614</v>
      </c>
    </row>
    <row r="92" spans="1:8" x14ac:dyDescent="0.2">
      <c r="A92" s="1" t="s">
        <v>5253</v>
      </c>
      <c r="B92" s="1" t="s">
        <v>5254</v>
      </c>
      <c r="F92" s="1" t="s">
        <v>2337</v>
      </c>
      <c r="H92" t="s">
        <v>6619</v>
      </c>
    </row>
    <row r="93" spans="1:8" x14ac:dyDescent="0.2">
      <c r="A93" s="1" t="s">
        <v>3499</v>
      </c>
      <c r="B93" s="1" t="s">
        <v>3500</v>
      </c>
      <c r="F93" s="1" t="s">
        <v>865</v>
      </c>
      <c r="H93" t="s">
        <v>6622</v>
      </c>
    </row>
    <row r="94" spans="1:8" x14ac:dyDescent="0.2">
      <c r="A94" s="1" t="s">
        <v>2668</v>
      </c>
      <c r="B94" s="1" t="s">
        <v>2669</v>
      </c>
      <c r="F94" s="1" t="s">
        <v>2390</v>
      </c>
      <c r="H94" t="s">
        <v>6627</v>
      </c>
    </row>
    <row r="95" spans="1:8" x14ac:dyDescent="0.2">
      <c r="A95" s="1" t="s">
        <v>4524</v>
      </c>
      <c r="B95" s="1" t="s">
        <v>4525</v>
      </c>
      <c r="F95" s="1" t="s">
        <v>837</v>
      </c>
      <c r="H95" t="s">
        <v>6635</v>
      </c>
    </row>
    <row r="96" spans="1:8" x14ac:dyDescent="0.2">
      <c r="A96" s="1" t="s">
        <v>3377</v>
      </c>
      <c r="B96" s="1" t="s">
        <v>3378</v>
      </c>
      <c r="F96" s="1" t="s">
        <v>2483</v>
      </c>
      <c r="H96" t="s">
        <v>6637</v>
      </c>
    </row>
    <row r="97" spans="1:8" x14ac:dyDescent="0.2">
      <c r="A97" s="1" t="s">
        <v>4102</v>
      </c>
      <c r="B97" s="1" t="s">
        <v>4103</v>
      </c>
      <c r="F97" s="1" t="s">
        <v>2505</v>
      </c>
      <c r="H97" t="s">
        <v>6640</v>
      </c>
    </row>
    <row r="98" spans="1:8" x14ac:dyDescent="0.2">
      <c r="A98" s="1" t="s">
        <v>3665</v>
      </c>
      <c r="B98" s="1" t="s">
        <v>3666</v>
      </c>
      <c r="F98" s="1" t="s">
        <v>2530</v>
      </c>
      <c r="H98" t="s">
        <v>6659</v>
      </c>
    </row>
    <row r="99" spans="1:8" x14ac:dyDescent="0.2">
      <c r="A99" s="1" t="s">
        <v>1948</v>
      </c>
      <c r="B99" s="1" t="s">
        <v>1949</v>
      </c>
      <c r="F99" s="1" t="s">
        <v>1176</v>
      </c>
      <c r="H99" t="s">
        <v>6661</v>
      </c>
    </row>
    <row r="100" spans="1:8" x14ac:dyDescent="0.2">
      <c r="A100" s="1" t="s">
        <v>2690</v>
      </c>
      <c r="B100" s="1" t="s">
        <v>2691</v>
      </c>
      <c r="F100" s="1" t="s">
        <v>499</v>
      </c>
      <c r="H100" t="s">
        <v>6667</v>
      </c>
    </row>
    <row r="101" spans="1:8" x14ac:dyDescent="0.2">
      <c r="A101" s="1" t="s">
        <v>1594</v>
      </c>
      <c r="B101" s="1" t="s">
        <v>1595</v>
      </c>
      <c r="F101" s="1" t="s">
        <v>2599</v>
      </c>
      <c r="H101" t="s">
        <v>6673</v>
      </c>
    </row>
    <row r="102" spans="1:8" x14ac:dyDescent="0.2">
      <c r="A102" s="1" t="s">
        <v>1521</v>
      </c>
      <c r="B102" s="1" t="s">
        <v>1522</v>
      </c>
      <c r="F102" s="1" t="s">
        <v>2334</v>
      </c>
      <c r="H102" t="s">
        <v>6682</v>
      </c>
    </row>
    <row r="103" spans="1:8" x14ac:dyDescent="0.2">
      <c r="A103" s="1" t="s">
        <v>2836</v>
      </c>
      <c r="B103" s="1" t="s">
        <v>2837</v>
      </c>
      <c r="F103" s="1" t="s">
        <v>1962</v>
      </c>
      <c r="H103" t="s">
        <v>6689</v>
      </c>
    </row>
    <row r="104" spans="1:8" x14ac:dyDescent="0.2">
      <c r="A104" s="1" t="s">
        <v>1333</v>
      </c>
      <c r="B104" s="1" t="s">
        <v>1334</v>
      </c>
      <c r="F104" s="1" t="s">
        <v>2696</v>
      </c>
      <c r="H104" t="s">
        <v>6699</v>
      </c>
    </row>
    <row r="105" spans="1:8" x14ac:dyDescent="0.2">
      <c r="A105" s="1" t="s">
        <v>5851</v>
      </c>
      <c r="B105" s="1" t="s">
        <v>5852</v>
      </c>
      <c r="F105" s="1" t="s">
        <v>2792</v>
      </c>
      <c r="H105" t="s">
        <v>5971</v>
      </c>
    </row>
    <row r="106" spans="1:8" x14ac:dyDescent="0.2">
      <c r="A106" s="1" t="s">
        <v>4199</v>
      </c>
      <c r="B106" s="1" t="s">
        <v>4200</v>
      </c>
      <c r="F106" s="1" t="s">
        <v>2795</v>
      </c>
      <c r="H106" t="s">
        <v>6726</v>
      </c>
    </row>
    <row r="107" spans="1:8" x14ac:dyDescent="0.2">
      <c r="A107" s="1" t="s">
        <v>276</v>
      </c>
      <c r="B107" s="1" t="s">
        <v>277</v>
      </c>
      <c r="F107" s="1" t="s">
        <v>2801</v>
      </c>
      <c r="H107" t="s">
        <v>6733</v>
      </c>
    </row>
    <row r="108" spans="1:8" x14ac:dyDescent="0.2">
      <c r="A108" s="1" t="s">
        <v>1548</v>
      </c>
      <c r="B108" s="1" t="s">
        <v>1549</v>
      </c>
      <c r="F108" s="1" t="s">
        <v>2444</v>
      </c>
      <c r="H108" t="s">
        <v>6737</v>
      </c>
    </row>
    <row r="109" spans="1:8" x14ac:dyDescent="0.2">
      <c r="A109" s="1" t="s">
        <v>2641</v>
      </c>
      <c r="B109" s="1" t="s">
        <v>2642</v>
      </c>
      <c r="F109" s="1" t="s">
        <v>1578</v>
      </c>
      <c r="H109" t="s">
        <v>5952</v>
      </c>
    </row>
    <row r="110" spans="1:8" x14ac:dyDescent="0.2">
      <c r="A110" s="1" t="s">
        <v>4411</v>
      </c>
      <c r="B110" s="1" t="s">
        <v>4412</v>
      </c>
      <c r="F110" s="1" t="s">
        <v>2816</v>
      </c>
      <c r="H110" t="s">
        <v>6740</v>
      </c>
    </row>
    <row r="111" spans="1:8" x14ac:dyDescent="0.2">
      <c r="A111" s="1" t="s">
        <v>2217</v>
      </c>
      <c r="B111" s="1" t="s">
        <v>2218</v>
      </c>
      <c r="F111" s="1" t="s">
        <v>2831</v>
      </c>
      <c r="H111" t="s">
        <v>6741</v>
      </c>
    </row>
    <row r="112" spans="1:8" x14ac:dyDescent="0.2">
      <c r="A112" s="1" t="s">
        <v>4011</v>
      </c>
      <c r="B112" s="1" t="s">
        <v>4012</v>
      </c>
      <c r="F112" s="1" t="s">
        <v>2870</v>
      </c>
      <c r="H112" t="s">
        <v>6744</v>
      </c>
    </row>
    <row r="113" spans="1:8" x14ac:dyDescent="0.2">
      <c r="A113" s="1" t="s">
        <v>3686</v>
      </c>
      <c r="B113" s="1" t="s">
        <v>3687</v>
      </c>
      <c r="F113" s="1" t="s">
        <v>2895</v>
      </c>
      <c r="H113" t="s">
        <v>6745</v>
      </c>
    </row>
    <row r="114" spans="1:8" x14ac:dyDescent="0.2">
      <c r="A114" s="1" t="s">
        <v>2885</v>
      </c>
      <c r="B114" s="1" t="s">
        <v>2886</v>
      </c>
      <c r="F114" s="1" t="s">
        <v>2910</v>
      </c>
      <c r="H114" t="s">
        <v>6749</v>
      </c>
    </row>
    <row r="115" spans="1:8" x14ac:dyDescent="0.2">
      <c r="A115" s="1" t="s">
        <v>57</v>
      </c>
      <c r="B115" s="1" t="s">
        <v>58</v>
      </c>
      <c r="F115" s="1" t="s">
        <v>332</v>
      </c>
      <c r="H115" t="s">
        <v>6752</v>
      </c>
    </row>
    <row r="116" spans="1:8" x14ac:dyDescent="0.2">
      <c r="A116" s="1" t="s">
        <v>1698</v>
      </c>
      <c r="B116" s="1" t="s">
        <v>1699</v>
      </c>
      <c r="F116" s="1" t="s">
        <v>2419</v>
      </c>
      <c r="H116" t="s">
        <v>5954</v>
      </c>
    </row>
    <row r="117" spans="1:8" x14ac:dyDescent="0.2">
      <c r="A117" s="1" t="s">
        <v>4864</v>
      </c>
      <c r="B117" s="1" t="s">
        <v>4865</v>
      </c>
      <c r="F117" s="1" t="s">
        <v>3026</v>
      </c>
      <c r="H117" t="s">
        <v>6758</v>
      </c>
    </row>
    <row r="118" spans="1:8" x14ac:dyDescent="0.2">
      <c r="A118" s="1" t="s">
        <v>707</v>
      </c>
      <c r="B118" s="1" t="s">
        <v>708</v>
      </c>
      <c r="F118" s="1" t="s">
        <v>3040</v>
      </c>
      <c r="H118" t="s">
        <v>5953</v>
      </c>
    </row>
    <row r="119" spans="1:8" x14ac:dyDescent="0.2">
      <c r="A119" s="1" t="s">
        <v>2958</v>
      </c>
      <c r="B119" s="1" t="s">
        <v>2959</v>
      </c>
      <c r="F119" s="1" t="s">
        <v>724</v>
      </c>
      <c r="H119" t="s">
        <v>6767</v>
      </c>
    </row>
    <row r="120" spans="1:8" x14ac:dyDescent="0.2">
      <c r="A120" s="1" t="s">
        <v>2101</v>
      </c>
      <c r="B120" s="1" t="s">
        <v>2102</v>
      </c>
      <c r="F120" s="1" t="s">
        <v>3054</v>
      </c>
      <c r="H120" t="s">
        <v>6777</v>
      </c>
    </row>
    <row r="121" spans="1:8" x14ac:dyDescent="0.2">
      <c r="A121" s="1" t="s">
        <v>2464</v>
      </c>
      <c r="B121" s="1" t="s">
        <v>2465</v>
      </c>
      <c r="F121" s="1" t="s">
        <v>93</v>
      </c>
      <c r="H121" t="s">
        <v>6783</v>
      </c>
    </row>
    <row r="122" spans="1:8" x14ac:dyDescent="0.2">
      <c r="A122" s="1" t="s">
        <v>4868</v>
      </c>
      <c r="B122" s="1" t="s">
        <v>4869</v>
      </c>
      <c r="F122" s="1" t="s">
        <v>1522</v>
      </c>
      <c r="H122" t="s">
        <v>5973</v>
      </c>
    </row>
    <row r="123" spans="1:8" x14ac:dyDescent="0.2">
      <c r="A123" s="1" t="s">
        <v>4803</v>
      </c>
      <c r="B123" s="1" t="s">
        <v>4804</v>
      </c>
      <c r="F123" s="1" t="s">
        <v>3090</v>
      </c>
      <c r="H123" t="s">
        <v>6806</v>
      </c>
    </row>
    <row r="124" spans="1:8" x14ac:dyDescent="0.2">
      <c r="A124" s="1" t="s">
        <v>5401</v>
      </c>
      <c r="B124" s="1" t="s">
        <v>5402</v>
      </c>
      <c r="F124" s="1" t="s">
        <v>2947</v>
      </c>
      <c r="H124" t="s">
        <v>6807</v>
      </c>
    </row>
    <row r="125" spans="1:8" x14ac:dyDescent="0.2">
      <c r="A125" s="1" t="s">
        <v>5858</v>
      </c>
      <c r="B125" s="1" t="s">
        <v>5859</v>
      </c>
      <c r="F125" s="1" t="s">
        <v>3100</v>
      </c>
      <c r="H125" t="s">
        <v>6813</v>
      </c>
    </row>
    <row r="126" spans="1:8" x14ac:dyDescent="0.2">
      <c r="A126" s="1" t="s">
        <v>3361</v>
      </c>
      <c r="B126" s="1" t="s">
        <v>3362</v>
      </c>
      <c r="F126" s="1" t="s">
        <v>262</v>
      </c>
      <c r="H126" t="s">
        <v>6814</v>
      </c>
    </row>
    <row r="127" spans="1:8" x14ac:dyDescent="0.2">
      <c r="A127" s="1" t="s">
        <v>1457</v>
      </c>
      <c r="B127" s="1" t="s">
        <v>1458</v>
      </c>
      <c r="F127" s="1" t="s">
        <v>781</v>
      </c>
      <c r="H127" t="s">
        <v>6820</v>
      </c>
    </row>
    <row r="128" spans="1:8" x14ac:dyDescent="0.2">
      <c r="A128" s="1" t="s">
        <v>2135</v>
      </c>
      <c r="B128" s="1" t="s">
        <v>2136</v>
      </c>
      <c r="F128" s="1" t="s">
        <v>3172</v>
      </c>
      <c r="H128" t="s">
        <v>6821</v>
      </c>
    </row>
    <row r="129" spans="1:8" x14ac:dyDescent="0.2">
      <c r="A129" s="1" t="s">
        <v>4328</v>
      </c>
      <c r="B129" s="1" t="s">
        <v>4329</v>
      </c>
      <c r="F129" s="1" t="s">
        <v>87</v>
      </c>
      <c r="H129" t="s">
        <v>6824</v>
      </c>
    </row>
    <row r="130" spans="1:8" x14ac:dyDescent="0.2">
      <c r="A130" s="1" t="s">
        <v>1684</v>
      </c>
      <c r="B130" s="1" t="s">
        <v>1685</v>
      </c>
      <c r="F130" s="1" t="s">
        <v>2632</v>
      </c>
      <c r="H130" t="s">
        <v>6827</v>
      </c>
    </row>
    <row r="131" spans="1:8" x14ac:dyDescent="0.2">
      <c r="A131" s="1" t="s">
        <v>4622</v>
      </c>
      <c r="B131" s="1" t="s">
        <v>4623</v>
      </c>
      <c r="F131" s="1" t="s">
        <v>80</v>
      </c>
      <c r="H131" t="s">
        <v>6833</v>
      </c>
    </row>
    <row r="132" spans="1:8" x14ac:dyDescent="0.2">
      <c r="A132" s="1" t="s">
        <v>1888</v>
      </c>
      <c r="B132" s="1" t="s">
        <v>1889</v>
      </c>
      <c r="F132" s="1" t="s">
        <v>703</v>
      </c>
      <c r="H132" t="s">
        <v>5950</v>
      </c>
    </row>
    <row r="133" spans="1:8" x14ac:dyDescent="0.2">
      <c r="A133" s="1" t="s">
        <v>3926</v>
      </c>
      <c r="B133" s="1" t="s">
        <v>3927</v>
      </c>
      <c r="F133" s="1" t="s">
        <v>3286</v>
      </c>
      <c r="H133" t="s">
        <v>6841</v>
      </c>
    </row>
    <row r="134" spans="1:8" x14ac:dyDescent="0.2">
      <c r="A134" s="1" t="s">
        <v>1268</v>
      </c>
      <c r="B134" s="1" t="s">
        <v>1269</v>
      </c>
      <c r="F134" s="1" t="s">
        <v>3295</v>
      </c>
      <c r="H134" t="s">
        <v>6846</v>
      </c>
    </row>
    <row r="135" spans="1:8" x14ac:dyDescent="0.2">
      <c r="A135" s="1" t="s">
        <v>683</v>
      </c>
      <c r="B135" s="1" t="s">
        <v>684</v>
      </c>
      <c r="F135" s="1" t="s">
        <v>1244</v>
      </c>
      <c r="H135" t="s">
        <v>6851</v>
      </c>
    </row>
    <row r="136" spans="1:8" x14ac:dyDescent="0.2">
      <c r="A136" s="1" t="s">
        <v>2404</v>
      </c>
      <c r="B136" s="1" t="s">
        <v>2405</v>
      </c>
      <c r="F136" s="1" t="s">
        <v>3326</v>
      </c>
      <c r="H136" t="s">
        <v>6860</v>
      </c>
    </row>
    <row r="137" spans="1:8" x14ac:dyDescent="0.2">
      <c r="A137" s="1" t="s">
        <v>2822</v>
      </c>
      <c r="B137" s="1" t="s">
        <v>2823</v>
      </c>
      <c r="F137" s="1" t="s">
        <v>1727</v>
      </c>
      <c r="H137" t="s">
        <v>6867</v>
      </c>
    </row>
    <row r="138" spans="1:8" x14ac:dyDescent="0.2">
      <c r="A138" s="1" t="s">
        <v>3707</v>
      </c>
      <c r="B138" s="1" t="s">
        <v>3708</v>
      </c>
      <c r="F138" s="1" t="s">
        <v>3366</v>
      </c>
      <c r="H138" t="s">
        <v>6871</v>
      </c>
    </row>
    <row r="139" spans="1:8" x14ac:dyDescent="0.2">
      <c r="A139" s="1" t="s">
        <v>3043</v>
      </c>
      <c r="B139" s="1" t="s">
        <v>3044</v>
      </c>
      <c r="F139" s="1" t="s">
        <v>2330</v>
      </c>
      <c r="H139" t="s">
        <v>6883</v>
      </c>
    </row>
    <row r="140" spans="1:8" x14ac:dyDescent="0.2">
      <c r="A140" s="1" t="s">
        <v>2660</v>
      </c>
      <c r="B140" s="1" t="s">
        <v>2661</v>
      </c>
      <c r="F140" s="1" t="s">
        <v>1583</v>
      </c>
      <c r="H140" t="s">
        <v>6885</v>
      </c>
    </row>
    <row r="141" spans="1:8" x14ac:dyDescent="0.2">
      <c r="A141" s="1" t="s">
        <v>3064</v>
      </c>
      <c r="B141" s="1" t="s">
        <v>3065</v>
      </c>
      <c r="F141" s="1" t="s">
        <v>1401</v>
      </c>
      <c r="H141" t="s">
        <v>6889</v>
      </c>
    </row>
    <row r="142" spans="1:8" x14ac:dyDescent="0.2">
      <c r="A142" s="1" t="s">
        <v>613</v>
      </c>
      <c r="B142" s="1" t="s">
        <v>614</v>
      </c>
      <c r="F142" s="1" t="s">
        <v>2288</v>
      </c>
      <c r="H142" t="s">
        <v>6902</v>
      </c>
    </row>
    <row r="143" spans="1:8" x14ac:dyDescent="0.2">
      <c r="A143" s="1" t="s">
        <v>1688</v>
      </c>
      <c r="B143" s="1" t="s">
        <v>1689</v>
      </c>
      <c r="F143" s="1" t="s">
        <v>430</v>
      </c>
      <c r="H143" t="s">
        <v>6914</v>
      </c>
    </row>
    <row r="144" spans="1:8" x14ac:dyDescent="0.2">
      <c r="A144" s="1" t="s">
        <v>2643</v>
      </c>
      <c r="B144" s="1" t="s">
        <v>2644</v>
      </c>
      <c r="F144" s="1" t="s">
        <v>3413</v>
      </c>
      <c r="H144" t="s">
        <v>6915</v>
      </c>
    </row>
    <row r="145" spans="1:8" x14ac:dyDescent="0.2">
      <c r="A145" s="1" t="s">
        <v>5154</v>
      </c>
      <c r="B145" s="1" t="s">
        <v>5155</v>
      </c>
      <c r="F145" s="1" t="s">
        <v>1652</v>
      </c>
      <c r="H145" t="s">
        <v>6916</v>
      </c>
    </row>
    <row r="146" spans="1:8" x14ac:dyDescent="0.2">
      <c r="A146" s="1" t="s">
        <v>3395</v>
      </c>
      <c r="B146" s="1" t="s">
        <v>3396</v>
      </c>
      <c r="F146" s="1" t="s">
        <v>3462</v>
      </c>
      <c r="H146" t="s">
        <v>6918</v>
      </c>
    </row>
    <row r="147" spans="1:8" x14ac:dyDescent="0.2">
      <c r="A147" s="1" t="s">
        <v>1726</v>
      </c>
      <c r="B147" s="1" t="s">
        <v>1727</v>
      </c>
      <c r="F147" s="1" t="s">
        <v>3491</v>
      </c>
      <c r="H147" t="s">
        <v>6920</v>
      </c>
    </row>
    <row r="148" spans="1:8" x14ac:dyDescent="0.2">
      <c r="A148" s="1" t="s">
        <v>2940</v>
      </c>
      <c r="B148" s="1" t="s">
        <v>2941</v>
      </c>
      <c r="F148" s="1" t="s">
        <v>3500</v>
      </c>
      <c r="H148" t="s">
        <v>6927</v>
      </c>
    </row>
    <row r="149" spans="1:8" x14ac:dyDescent="0.2">
      <c r="A149" s="1" t="s">
        <v>4417</v>
      </c>
      <c r="B149" s="1" t="s">
        <v>4418</v>
      </c>
      <c r="F149" s="1" t="s">
        <v>3513</v>
      </c>
      <c r="H149" t="s">
        <v>6931</v>
      </c>
    </row>
    <row r="150" spans="1:8" x14ac:dyDescent="0.2">
      <c r="A150" s="1" t="s">
        <v>2066</v>
      </c>
      <c r="B150" s="1" t="s">
        <v>2067</v>
      </c>
      <c r="F150" s="1" t="s">
        <v>479</v>
      </c>
      <c r="H150" t="s">
        <v>6936</v>
      </c>
    </row>
    <row r="151" spans="1:8" x14ac:dyDescent="0.2">
      <c r="A151" s="1" t="s">
        <v>1769</v>
      </c>
      <c r="B151" s="1" t="s">
        <v>1770</v>
      </c>
      <c r="F151" s="1" t="s">
        <v>459</v>
      </c>
      <c r="H151" t="s">
        <v>6937</v>
      </c>
    </row>
    <row r="152" spans="1:8" x14ac:dyDescent="0.2">
      <c r="A152" s="1" t="s">
        <v>3518</v>
      </c>
      <c r="B152" s="1" t="s">
        <v>3519</v>
      </c>
      <c r="F152" s="1" t="s">
        <v>3573</v>
      </c>
      <c r="H152" t="s">
        <v>6945</v>
      </c>
    </row>
    <row r="153" spans="1:8" x14ac:dyDescent="0.2">
      <c r="A153" s="1" t="s">
        <v>4255</v>
      </c>
      <c r="B153" s="1" t="s">
        <v>4256</v>
      </c>
      <c r="F153" s="1" t="s">
        <v>3252</v>
      </c>
      <c r="H153" t="s">
        <v>5969</v>
      </c>
    </row>
    <row r="154" spans="1:8" x14ac:dyDescent="0.2">
      <c r="A154" s="1" t="s">
        <v>881</v>
      </c>
      <c r="B154" s="1" t="s">
        <v>882</v>
      </c>
      <c r="F154" s="1" t="s">
        <v>3608</v>
      </c>
      <c r="H154" t="s">
        <v>6964</v>
      </c>
    </row>
    <row r="155" spans="1:8" x14ac:dyDescent="0.2">
      <c r="A155" s="1" t="s">
        <v>1979</v>
      </c>
      <c r="B155" s="1" t="s">
        <v>1980</v>
      </c>
      <c r="F155" s="1" t="s">
        <v>2102</v>
      </c>
      <c r="H155" t="s">
        <v>6966</v>
      </c>
    </row>
    <row r="156" spans="1:8" x14ac:dyDescent="0.2">
      <c r="A156" s="1" t="s">
        <v>2058</v>
      </c>
      <c r="B156" s="1" t="s">
        <v>2059</v>
      </c>
      <c r="F156" s="1" t="s">
        <v>3613</v>
      </c>
      <c r="H156" t="s">
        <v>5958</v>
      </c>
    </row>
    <row r="157" spans="1:8" x14ac:dyDescent="0.2">
      <c r="A157" s="1" t="s">
        <v>2729</v>
      </c>
      <c r="B157" s="1" t="s">
        <v>2730</v>
      </c>
      <c r="F157" s="1" t="s">
        <v>3623</v>
      </c>
      <c r="H157" t="s">
        <v>6971</v>
      </c>
    </row>
    <row r="158" spans="1:8" x14ac:dyDescent="0.2">
      <c r="A158" s="1" t="s">
        <v>4636</v>
      </c>
      <c r="B158" s="1" t="s">
        <v>4637</v>
      </c>
      <c r="F158" s="1" t="s">
        <v>3249</v>
      </c>
      <c r="H158" t="s">
        <v>6983</v>
      </c>
    </row>
    <row r="159" spans="1:8" x14ac:dyDescent="0.2">
      <c r="A159" s="1" t="s">
        <v>1504</v>
      </c>
      <c r="B159" s="1" t="s">
        <v>1505</v>
      </c>
      <c r="F159" s="1" t="s">
        <v>3637</v>
      </c>
      <c r="H159" t="s">
        <v>6988</v>
      </c>
    </row>
    <row r="160" spans="1:8" x14ac:dyDescent="0.2">
      <c r="A160" s="1" t="s">
        <v>336</v>
      </c>
      <c r="B160" s="1" t="s">
        <v>337</v>
      </c>
      <c r="F160" s="1" t="s">
        <v>3430</v>
      </c>
      <c r="H160" t="s">
        <v>5957</v>
      </c>
    </row>
    <row r="161" spans="1:8" x14ac:dyDescent="0.2">
      <c r="A161" s="1" t="s">
        <v>3888</v>
      </c>
      <c r="B161" s="1" t="s">
        <v>3889</v>
      </c>
      <c r="F161" s="1" t="s">
        <v>3664</v>
      </c>
      <c r="H161" t="s">
        <v>6995</v>
      </c>
    </row>
    <row r="162" spans="1:8" x14ac:dyDescent="0.2">
      <c r="A162" s="1" t="s">
        <v>1833</v>
      </c>
      <c r="B162" s="1" t="s">
        <v>1834</v>
      </c>
      <c r="F162" s="1" t="s">
        <v>2651</v>
      </c>
      <c r="H162" t="s">
        <v>7007</v>
      </c>
    </row>
    <row r="163" spans="1:8" x14ac:dyDescent="0.2">
      <c r="A163" s="1" t="s">
        <v>2263</v>
      </c>
      <c r="B163" s="1" t="s">
        <v>2264</v>
      </c>
      <c r="F163" s="1" t="s">
        <v>3693</v>
      </c>
      <c r="H163" t="s">
        <v>7010</v>
      </c>
    </row>
    <row r="164" spans="1:8" x14ac:dyDescent="0.2">
      <c r="A164" s="1" t="s">
        <v>3003</v>
      </c>
      <c r="B164" s="1" t="s">
        <v>3004</v>
      </c>
      <c r="F164" s="1" t="s">
        <v>3725</v>
      </c>
      <c r="H164" t="s">
        <v>7012</v>
      </c>
    </row>
    <row r="165" spans="1:8" x14ac:dyDescent="0.2">
      <c r="A165" s="1" t="s">
        <v>4851</v>
      </c>
      <c r="B165" s="1" t="s">
        <v>4852</v>
      </c>
      <c r="F165" s="1" t="s">
        <v>3598</v>
      </c>
      <c r="H165" t="s">
        <v>7014</v>
      </c>
    </row>
    <row r="166" spans="1:8" x14ac:dyDescent="0.2">
      <c r="A166" s="1" t="s">
        <v>4915</v>
      </c>
      <c r="B166" s="1" t="s">
        <v>4916</v>
      </c>
      <c r="F166" s="1" t="s">
        <v>3764</v>
      </c>
      <c r="H166" t="s">
        <v>7020</v>
      </c>
    </row>
    <row r="167" spans="1:8" x14ac:dyDescent="0.2">
      <c r="A167" s="1" t="s">
        <v>3271</v>
      </c>
      <c r="B167" s="1" t="s">
        <v>3272</v>
      </c>
      <c r="F167" s="1" t="s">
        <v>671</v>
      </c>
      <c r="H167" t="s">
        <v>7021</v>
      </c>
    </row>
    <row r="168" spans="1:8" x14ac:dyDescent="0.2">
      <c r="A168" s="1" t="s">
        <v>22</v>
      </c>
      <c r="B168" s="1" t="s">
        <v>23</v>
      </c>
      <c r="F168" s="1" t="s">
        <v>2649</v>
      </c>
      <c r="H168" t="s">
        <v>7023</v>
      </c>
    </row>
    <row r="169" spans="1:8" x14ac:dyDescent="0.2">
      <c r="A169" s="1" t="s">
        <v>873</v>
      </c>
      <c r="B169" s="1" t="s">
        <v>874</v>
      </c>
      <c r="F169" s="1" t="s">
        <v>149</v>
      </c>
      <c r="H169" t="s">
        <v>7026</v>
      </c>
    </row>
    <row r="170" spans="1:8" x14ac:dyDescent="0.2">
      <c r="A170" s="1" t="s">
        <v>1083</v>
      </c>
      <c r="B170" s="1" t="s">
        <v>1084</v>
      </c>
      <c r="F170" s="1" t="s">
        <v>1187</v>
      </c>
      <c r="H170" t="s">
        <v>7032</v>
      </c>
    </row>
    <row r="171" spans="1:8" x14ac:dyDescent="0.2">
      <c r="A171" s="1" t="s">
        <v>429</v>
      </c>
      <c r="B171" s="1" t="s">
        <v>430</v>
      </c>
      <c r="F171" s="1" t="s">
        <v>2521</v>
      </c>
      <c r="H171" t="s">
        <v>7033</v>
      </c>
    </row>
    <row r="172" spans="1:8" x14ac:dyDescent="0.2">
      <c r="A172" s="1" t="s">
        <v>4294</v>
      </c>
      <c r="B172" s="1" t="s">
        <v>4295</v>
      </c>
      <c r="F172" s="1" t="s">
        <v>3822</v>
      </c>
      <c r="H172" t="s">
        <v>7034</v>
      </c>
    </row>
    <row r="173" spans="1:8" x14ac:dyDescent="0.2">
      <c r="A173" s="1" t="s">
        <v>1754</v>
      </c>
      <c r="B173" s="1" t="s">
        <v>1755</v>
      </c>
      <c r="F173" s="1" t="s">
        <v>3874</v>
      </c>
      <c r="H173" t="s">
        <v>7044</v>
      </c>
    </row>
    <row r="174" spans="1:8" x14ac:dyDescent="0.2">
      <c r="A174" s="1" t="s">
        <v>3955</v>
      </c>
      <c r="B174" s="1" t="s">
        <v>3956</v>
      </c>
      <c r="F174" s="1" t="s">
        <v>972</v>
      </c>
      <c r="H174" t="s">
        <v>7049</v>
      </c>
    </row>
    <row r="175" spans="1:8" x14ac:dyDescent="0.2">
      <c r="A175" s="1" t="s">
        <v>978</v>
      </c>
      <c r="B175" s="1" t="s">
        <v>979</v>
      </c>
      <c r="F175" s="1" t="s">
        <v>3713</v>
      </c>
      <c r="H175" t="s">
        <v>5935</v>
      </c>
    </row>
    <row r="176" spans="1:8" x14ac:dyDescent="0.2">
      <c r="A176" s="1" t="s">
        <v>3294</v>
      </c>
      <c r="B176" s="1" t="s">
        <v>3295</v>
      </c>
      <c r="F176" s="1" t="s">
        <v>2375</v>
      </c>
      <c r="H176" t="s">
        <v>7057</v>
      </c>
    </row>
    <row r="177" spans="1:8" x14ac:dyDescent="0.2">
      <c r="A177" s="1" t="s">
        <v>3288</v>
      </c>
      <c r="B177" s="1" t="s">
        <v>3289</v>
      </c>
      <c r="F177" s="1" t="s">
        <v>3063</v>
      </c>
      <c r="H177" t="s">
        <v>7059</v>
      </c>
    </row>
    <row r="178" spans="1:8" x14ac:dyDescent="0.2">
      <c r="A178" s="1" t="s">
        <v>848</v>
      </c>
      <c r="B178" s="1" t="s">
        <v>849</v>
      </c>
      <c r="F178" s="1" t="s">
        <v>124</v>
      </c>
      <c r="H178" t="s">
        <v>7066</v>
      </c>
    </row>
    <row r="179" spans="1:8" x14ac:dyDescent="0.2">
      <c r="A179" s="1" t="s">
        <v>3636</v>
      </c>
      <c r="B179" s="1" t="s">
        <v>3637</v>
      </c>
      <c r="F179" s="1" t="s">
        <v>454</v>
      </c>
      <c r="H179" t="s">
        <v>7070</v>
      </c>
    </row>
    <row r="180" spans="1:8" x14ac:dyDescent="0.2">
      <c r="A180" s="1" t="s">
        <v>4493</v>
      </c>
      <c r="B180" s="1" t="s">
        <v>4494</v>
      </c>
      <c r="F180" s="1" t="s">
        <v>2183</v>
      </c>
      <c r="H180" t="s">
        <v>7076</v>
      </c>
    </row>
    <row r="181" spans="1:8" x14ac:dyDescent="0.2">
      <c r="A181" s="1" t="s">
        <v>5792</v>
      </c>
      <c r="B181" s="1" t="s">
        <v>5793</v>
      </c>
      <c r="F181" s="1" t="s">
        <v>2881</v>
      </c>
      <c r="H181" t="s">
        <v>7077</v>
      </c>
    </row>
    <row r="182" spans="1:8" x14ac:dyDescent="0.2">
      <c r="A182" s="1" t="s">
        <v>1850</v>
      </c>
      <c r="B182" s="1" t="s">
        <v>1851</v>
      </c>
      <c r="F182" s="1" t="s">
        <v>3989</v>
      </c>
      <c r="H182" t="s">
        <v>7086</v>
      </c>
    </row>
    <row r="183" spans="1:8" x14ac:dyDescent="0.2">
      <c r="A183" s="1" t="s">
        <v>2679</v>
      </c>
      <c r="B183" s="1" t="s">
        <v>2680</v>
      </c>
      <c r="F183" s="1" t="s">
        <v>3992</v>
      </c>
      <c r="H183" t="s">
        <v>7087</v>
      </c>
    </row>
    <row r="184" spans="1:8" x14ac:dyDescent="0.2">
      <c r="A184" s="1" t="s">
        <v>2240</v>
      </c>
      <c r="B184" s="1" t="s">
        <v>2241</v>
      </c>
      <c r="F184" s="1" t="s">
        <v>3018</v>
      </c>
      <c r="H184" t="s">
        <v>7088</v>
      </c>
    </row>
    <row r="185" spans="1:8" x14ac:dyDescent="0.2">
      <c r="A185" s="1" t="s">
        <v>1645</v>
      </c>
      <c r="B185" s="1" t="s">
        <v>1646</v>
      </c>
      <c r="F185" s="1" t="s">
        <v>4012</v>
      </c>
      <c r="H185" t="s">
        <v>7094</v>
      </c>
    </row>
    <row r="186" spans="1:8" x14ac:dyDescent="0.2">
      <c r="A186" s="1" t="s">
        <v>3572</v>
      </c>
      <c r="B186" s="1" t="s">
        <v>3573</v>
      </c>
      <c r="F186" s="1" t="s">
        <v>4016</v>
      </c>
      <c r="H186" t="s">
        <v>7104</v>
      </c>
    </row>
    <row r="187" spans="1:8" x14ac:dyDescent="0.2">
      <c r="A187" s="1" t="s">
        <v>425</v>
      </c>
      <c r="B187" s="1" t="s">
        <v>426</v>
      </c>
      <c r="F187" s="1" t="s">
        <v>1906</v>
      </c>
      <c r="H187" t="s">
        <v>5965</v>
      </c>
    </row>
    <row r="188" spans="1:8" x14ac:dyDescent="0.2">
      <c r="A188" s="1" t="s">
        <v>5216</v>
      </c>
      <c r="B188" s="1" t="s">
        <v>5217</v>
      </c>
      <c r="F188" s="1" t="s">
        <v>4024</v>
      </c>
      <c r="H188" t="s">
        <v>7127</v>
      </c>
    </row>
    <row r="189" spans="1:8" x14ac:dyDescent="0.2">
      <c r="A189" s="1" t="s">
        <v>3191</v>
      </c>
      <c r="B189" s="1" t="s">
        <v>3192</v>
      </c>
      <c r="F189" s="1" t="s">
        <v>4042</v>
      </c>
      <c r="H189" t="s">
        <v>7131</v>
      </c>
    </row>
    <row r="190" spans="1:8" x14ac:dyDescent="0.2">
      <c r="A190" s="1" t="s">
        <v>2946</v>
      </c>
      <c r="B190" s="1" t="s">
        <v>2947</v>
      </c>
      <c r="F190" s="1" t="s">
        <v>1693</v>
      </c>
      <c r="H190" t="s">
        <v>5974</v>
      </c>
    </row>
    <row r="191" spans="1:8" x14ac:dyDescent="0.2">
      <c r="A191" s="1" t="s">
        <v>2093</v>
      </c>
      <c r="B191" s="1" t="s">
        <v>2094</v>
      </c>
      <c r="F191" s="1" t="s">
        <v>4057</v>
      </c>
      <c r="H191" t="s">
        <v>7137</v>
      </c>
    </row>
    <row r="192" spans="1:8" x14ac:dyDescent="0.2">
      <c r="A192" s="1" t="s">
        <v>842</v>
      </c>
      <c r="B192" s="1" t="s">
        <v>843</v>
      </c>
      <c r="F192" s="1" t="s">
        <v>3967</v>
      </c>
      <c r="H192" t="s">
        <v>7141</v>
      </c>
    </row>
    <row r="193" spans="1:8" x14ac:dyDescent="0.2">
      <c r="A193" s="1" t="s">
        <v>5159</v>
      </c>
      <c r="B193" s="1" t="s">
        <v>5160</v>
      </c>
      <c r="F193" s="1" t="s">
        <v>2113</v>
      </c>
      <c r="H193" t="s">
        <v>7143</v>
      </c>
    </row>
    <row r="194" spans="1:8" x14ac:dyDescent="0.2">
      <c r="A194" s="1" t="s">
        <v>4375</v>
      </c>
      <c r="B194" s="1" t="s">
        <v>4376</v>
      </c>
      <c r="F194" s="1" t="s">
        <v>4081</v>
      </c>
      <c r="H194" t="s">
        <v>7156</v>
      </c>
    </row>
    <row r="195" spans="1:8" x14ac:dyDescent="0.2">
      <c r="A195" s="1" t="s">
        <v>2451</v>
      </c>
      <c r="B195" s="1" t="s">
        <v>2452</v>
      </c>
      <c r="F195" s="1" t="s">
        <v>4083</v>
      </c>
      <c r="H195" t="s">
        <v>7161</v>
      </c>
    </row>
    <row r="196" spans="1:8" x14ac:dyDescent="0.2">
      <c r="A196" s="1" t="s">
        <v>4610</v>
      </c>
      <c r="B196" s="1" t="s">
        <v>4611</v>
      </c>
      <c r="F196" s="1" t="s">
        <v>4092</v>
      </c>
      <c r="H196" t="s">
        <v>7166</v>
      </c>
    </row>
    <row r="197" spans="1:8" x14ac:dyDescent="0.2">
      <c r="A197" s="1" t="s">
        <v>4732</v>
      </c>
      <c r="B197" s="1" t="s">
        <v>4733</v>
      </c>
      <c r="F197" s="1" t="s">
        <v>2789</v>
      </c>
      <c r="H197" t="s">
        <v>7170</v>
      </c>
    </row>
    <row r="198" spans="1:8" x14ac:dyDescent="0.2">
      <c r="A198" s="1" t="s">
        <v>5002</v>
      </c>
      <c r="B198" s="1" t="s">
        <v>5003</v>
      </c>
      <c r="F198" s="1" t="s">
        <v>1158</v>
      </c>
      <c r="H198" t="s">
        <v>7173</v>
      </c>
    </row>
    <row r="199" spans="1:8" x14ac:dyDescent="0.2">
      <c r="A199" s="1" t="s">
        <v>1588</v>
      </c>
      <c r="B199" s="1" t="s">
        <v>1589</v>
      </c>
      <c r="F199" s="1" t="s">
        <v>1602</v>
      </c>
      <c r="H199" t="s">
        <v>7177</v>
      </c>
    </row>
    <row r="200" spans="1:8" x14ac:dyDescent="0.2">
      <c r="A200" s="1" t="s">
        <v>225</v>
      </c>
      <c r="B200" s="1" t="s">
        <v>226</v>
      </c>
      <c r="F200" s="1" t="s">
        <v>1100</v>
      </c>
      <c r="H200" t="s">
        <v>7178</v>
      </c>
    </row>
    <row r="201" spans="1:8" x14ac:dyDescent="0.2">
      <c r="A201" s="1" t="s">
        <v>4612</v>
      </c>
      <c r="B201" s="1" t="s">
        <v>4613</v>
      </c>
      <c r="F201" s="1" t="s">
        <v>4211</v>
      </c>
      <c r="H201" t="s">
        <v>7180</v>
      </c>
    </row>
    <row r="202" spans="1:8" x14ac:dyDescent="0.2">
      <c r="A202" s="1" t="s">
        <v>2013</v>
      </c>
      <c r="B202" s="1" t="s">
        <v>2014</v>
      </c>
      <c r="F202" s="1" t="s">
        <v>2130</v>
      </c>
      <c r="H202" t="s">
        <v>7181</v>
      </c>
    </row>
    <row r="203" spans="1:8" x14ac:dyDescent="0.2">
      <c r="A203" s="1" t="s">
        <v>36</v>
      </c>
      <c r="B203" s="1" t="s">
        <v>37</v>
      </c>
      <c r="F203" s="1" t="s">
        <v>4169</v>
      </c>
      <c r="H203" t="s">
        <v>7189</v>
      </c>
    </row>
    <row r="204" spans="1:8" x14ac:dyDescent="0.2">
      <c r="A204" s="1" t="s">
        <v>567</v>
      </c>
      <c r="B204" s="1" t="s">
        <v>568</v>
      </c>
      <c r="F204" s="1" t="s">
        <v>352</v>
      </c>
      <c r="H204" t="s">
        <v>7191</v>
      </c>
    </row>
    <row r="205" spans="1:8" x14ac:dyDescent="0.2">
      <c r="A205" s="1" t="s">
        <v>4925</v>
      </c>
      <c r="B205" s="1" t="s">
        <v>4926</v>
      </c>
      <c r="F205" s="1" t="s">
        <v>3362</v>
      </c>
      <c r="H205" t="s">
        <v>7196</v>
      </c>
    </row>
    <row r="206" spans="1:8" x14ac:dyDescent="0.2">
      <c r="A206" s="1" t="s">
        <v>449</v>
      </c>
      <c r="B206" s="1" t="s">
        <v>450</v>
      </c>
      <c r="F206" s="1" t="s">
        <v>2059</v>
      </c>
      <c r="H206" t="s">
        <v>7198</v>
      </c>
    </row>
    <row r="207" spans="1:8" x14ac:dyDescent="0.2">
      <c r="A207" s="1" t="s">
        <v>2245</v>
      </c>
      <c r="B207" s="1" t="s">
        <v>2246</v>
      </c>
      <c r="F207" s="1" t="s">
        <v>2489</v>
      </c>
      <c r="H207" t="s">
        <v>7201</v>
      </c>
    </row>
    <row r="208" spans="1:8" x14ac:dyDescent="0.2">
      <c r="A208" s="1" t="s">
        <v>799</v>
      </c>
      <c r="B208" s="1" t="s">
        <v>800</v>
      </c>
      <c r="F208" s="1" t="s">
        <v>2446</v>
      </c>
      <c r="H208" t="s">
        <v>7206</v>
      </c>
    </row>
    <row r="209" spans="1:8" x14ac:dyDescent="0.2">
      <c r="A209" s="1" t="s">
        <v>4547</v>
      </c>
      <c r="B209" s="1" t="s">
        <v>4548</v>
      </c>
      <c r="F209" s="1" t="s">
        <v>4304</v>
      </c>
      <c r="H209" t="s">
        <v>7215</v>
      </c>
    </row>
    <row r="210" spans="1:8" x14ac:dyDescent="0.2">
      <c r="A210" s="1" t="s">
        <v>639</v>
      </c>
      <c r="B210" s="1" t="s">
        <v>640</v>
      </c>
      <c r="F210" s="1" t="s">
        <v>4310</v>
      </c>
      <c r="H210" t="s">
        <v>7225</v>
      </c>
    </row>
    <row r="211" spans="1:8" x14ac:dyDescent="0.2">
      <c r="A211" s="1" t="s">
        <v>1955</v>
      </c>
      <c r="B211" s="1" t="s">
        <v>1956</v>
      </c>
      <c r="F211" s="1" t="s">
        <v>381</v>
      </c>
      <c r="H211" t="s">
        <v>7227</v>
      </c>
    </row>
    <row r="212" spans="1:8" x14ac:dyDescent="0.2">
      <c r="A212" s="1" t="s">
        <v>771</v>
      </c>
      <c r="B212" s="1" t="s">
        <v>772</v>
      </c>
      <c r="F212" s="1" t="s">
        <v>4356</v>
      </c>
      <c r="H212" t="s">
        <v>7231</v>
      </c>
    </row>
    <row r="213" spans="1:8" x14ac:dyDescent="0.2">
      <c r="A213" s="1" t="s">
        <v>4853</v>
      </c>
      <c r="B213" s="1" t="s">
        <v>4854</v>
      </c>
      <c r="F213" s="1" t="s">
        <v>4359</v>
      </c>
      <c r="H213" t="s">
        <v>7233</v>
      </c>
    </row>
    <row r="214" spans="1:8" x14ac:dyDescent="0.2">
      <c r="A214" s="1" t="s">
        <v>1537</v>
      </c>
      <c r="B214" s="1" t="s">
        <v>1538</v>
      </c>
      <c r="F214" s="1" t="s">
        <v>805</v>
      </c>
      <c r="H214" t="s">
        <v>7237</v>
      </c>
    </row>
    <row r="215" spans="1:8" x14ac:dyDescent="0.2">
      <c r="A215" s="1" t="s">
        <v>1186</v>
      </c>
      <c r="B215" s="1" t="s">
        <v>1187</v>
      </c>
      <c r="F215" s="1" t="s">
        <v>2036</v>
      </c>
      <c r="H215" t="s">
        <v>7244</v>
      </c>
    </row>
    <row r="216" spans="1:8" x14ac:dyDescent="0.2">
      <c r="A216" s="1" t="s">
        <v>4575</v>
      </c>
      <c r="B216" s="1" t="s">
        <v>4576</v>
      </c>
      <c r="F216" s="1" t="s">
        <v>4376</v>
      </c>
      <c r="H216" t="s">
        <v>7268</v>
      </c>
    </row>
    <row r="217" spans="1:8" x14ac:dyDescent="0.2">
      <c r="A217" s="1" t="s">
        <v>2561</v>
      </c>
      <c r="B217" s="1" t="s">
        <v>2562</v>
      </c>
      <c r="F217" s="1" t="s">
        <v>1036</v>
      </c>
      <c r="H217" t="s">
        <v>7269</v>
      </c>
    </row>
    <row r="218" spans="1:8" x14ac:dyDescent="0.2">
      <c r="A218" s="1" t="s">
        <v>3365</v>
      </c>
      <c r="B218" s="1" t="s">
        <v>3366</v>
      </c>
      <c r="F218" s="1" t="s">
        <v>4394</v>
      </c>
      <c r="H218" t="s">
        <v>7281</v>
      </c>
    </row>
    <row r="219" spans="1:8" x14ac:dyDescent="0.2">
      <c r="A219" s="1" t="s">
        <v>2055</v>
      </c>
      <c r="B219" s="1" t="s">
        <v>2056</v>
      </c>
      <c r="F219" s="1" t="s">
        <v>195</v>
      </c>
      <c r="H219" t="s">
        <v>7296</v>
      </c>
    </row>
    <row r="220" spans="1:8" x14ac:dyDescent="0.2">
      <c r="A220" s="1" t="s">
        <v>2607</v>
      </c>
      <c r="B220" s="1" t="s">
        <v>2608</v>
      </c>
      <c r="F220" s="1" t="s">
        <v>4444</v>
      </c>
      <c r="H220" t="s">
        <v>7298</v>
      </c>
    </row>
    <row r="221" spans="1:8" x14ac:dyDescent="0.2">
      <c r="A221" s="1" t="s">
        <v>836</v>
      </c>
      <c r="B221" s="1" t="s">
        <v>837</v>
      </c>
      <c r="F221" s="1" t="s">
        <v>3934</v>
      </c>
      <c r="H221" t="s">
        <v>7299</v>
      </c>
    </row>
    <row r="222" spans="1:8" x14ac:dyDescent="0.2">
      <c r="A222" s="1" t="s">
        <v>4600</v>
      </c>
      <c r="B222" s="1" t="s">
        <v>4601</v>
      </c>
      <c r="F222" s="1" t="s">
        <v>4452</v>
      </c>
      <c r="H222" t="s">
        <v>7301</v>
      </c>
    </row>
    <row r="223" spans="1:8" x14ac:dyDescent="0.2">
      <c r="A223" s="1" t="s">
        <v>4628</v>
      </c>
      <c r="B223" s="1" t="s">
        <v>4629</v>
      </c>
      <c r="F223" s="1" t="s">
        <v>4456</v>
      </c>
      <c r="H223" t="s">
        <v>7302</v>
      </c>
    </row>
    <row r="224" spans="1:8" x14ac:dyDescent="0.2">
      <c r="A224" s="1" t="s">
        <v>5376</v>
      </c>
      <c r="B224" s="1" t="s">
        <v>5377</v>
      </c>
      <c r="F224" s="1" t="s">
        <v>4500</v>
      </c>
      <c r="H224" t="s">
        <v>7307</v>
      </c>
    </row>
    <row r="225" spans="1:8" x14ac:dyDescent="0.2">
      <c r="A225" s="1" t="s">
        <v>4097</v>
      </c>
      <c r="B225" s="1" t="s">
        <v>4098</v>
      </c>
      <c r="F225" s="1" t="s">
        <v>4508</v>
      </c>
      <c r="H225" t="s">
        <v>7310</v>
      </c>
    </row>
    <row r="226" spans="1:8" x14ac:dyDescent="0.2">
      <c r="A226" s="1" t="s">
        <v>3440</v>
      </c>
      <c r="B226" s="1" t="s">
        <v>3441</v>
      </c>
      <c r="F226" s="1" t="s">
        <v>4150</v>
      </c>
      <c r="H226" t="s">
        <v>7316</v>
      </c>
    </row>
    <row r="227" spans="1:8" x14ac:dyDescent="0.2">
      <c r="A227" s="1" t="s">
        <v>4109</v>
      </c>
      <c r="B227" s="1" t="s">
        <v>4110</v>
      </c>
      <c r="F227" s="1" t="s">
        <v>3044</v>
      </c>
      <c r="H227" t="s">
        <v>7331</v>
      </c>
    </row>
    <row r="228" spans="1:8" x14ac:dyDescent="0.2">
      <c r="A228" s="1" t="s">
        <v>1802</v>
      </c>
      <c r="B228" s="1" t="s">
        <v>1803</v>
      </c>
      <c r="F228" s="1" t="s">
        <v>4098</v>
      </c>
      <c r="H228" t="s">
        <v>7333</v>
      </c>
    </row>
    <row r="229" spans="1:8" x14ac:dyDescent="0.2">
      <c r="A229" s="1" t="s">
        <v>1179</v>
      </c>
      <c r="B229" s="1" t="s">
        <v>1180</v>
      </c>
      <c r="F229" s="1" t="s">
        <v>204</v>
      </c>
      <c r="H229" t="s">
        <v>7344</v>
      </c>
    </row>
    <row r="230" spans="1:8" x14ac:dyDescent="0.2">
      <c r="A230" s="1" t="s">
        <v>3612</v>
      </c>
      <c r="B230" s="1" t="s">
        <v>3613</v>
      </c>
      <c r="F230" s="1" t="s">
        <v>4548</v>
      </c>
      <c r="H230" t="s">
        <v>7347</v>
      </c>
    </row>
    <row r="231" spans="1:8" x14ac:dyDescent="0.2">
      <c r="A231" s="1" t="s">
        <v>1692</v>
      </c>
      <c r="B231" s="1" t="s">
        <v>1693</v>
      </c>
      <c r="F231" s="1" t="s">
        <v>142</v>
      </c>
      <c r="H231" t="s">
        <v>7362</v>
      </c>
    </row>
    <row r="232" spans="1:8" x14ac:dyDescent="0.2">
      <c r="A232" s="1" t="s">
        <v>818</v>
      </c>
      <c r="B232" s="1" t="s">
        <v>819</v>
      </c>
      <c r="F232" s="1" t="s">
        <v>4560</v>
      </c>
      <c r="H232" t="s">
        <v>7368</v>
      </c>
    </row>
    <row r="233" spans="1:8" x14ac:dyDescent="0.2">
      <c r="A233" s="1" t="s">
        <v>2727</v>
      </c>
      <c r="B233" s="1" t="s">
        <v>2728</v>
      </c>
      <c r="F233" s="1" t="s">
        <v>1685</v>
      </c>
      <c r="H233" t="s">
        <v>7369</v>
      </c>
    </row>
    <row r="234" spans="1:8" x14ac:dyDescent="0.2">
      <c r="A234" s="1" t="s">
        <v>1035</v>
      </c>
      <c r="B234" s="1" t="s">
        <v>1036</v>
      </c>
      <c r="F234" s="1" t="s">
        <v>4279</v>
      </c>
      <c r="H234" t="s">
        <v>7371</v>
      </c>
    </row>
    <row r="235" spans="1:8" x14ac:dyDescent="0.2">
      <c r="A235" s="1" t="s">
        <v>5517</v>
      </c>
      <c r="B235" s="1" t="s">
        <v>5518</v>
      </c>
      <c r="F235" s="1" t="s">
        <v>3561</v>
      </c>
      <c r="H235" t="s">
        <v>7376</v>
      </c>
    </row>
    <row r="236" spans="1:8" x14ac:dyDescent="0.2">
      <c r="A236" s="1" t="s">
        <v>2664</v>
      </c>
      <c r="B236" s="1" t="s">
        <v>2665</v>
      </c>
      <c r="F236" s="1" t="s">
        <v>4576</v>
      </c>
      <c r="H236" t="s">
        <v>7383</v>
      </c>
    </row>
    <row r="237" spans="1:8" x14ac:dyDescent="0.2">
      <c r="A237" s="1" t="s">
        <v>4091</v>
      </c>
      <c r="B237" s="1" t="s">
        <v>4092</v>
      </c>
      <c r="F237" s="1" t="s">
        <v>3807</v>
      </c>
      <c r="H237" t="s">
        <v>7384</v>
      </c>
    </row>
    <row r="238" spans="1:8" x14ac:dyDescent="0.2">
      <c r="A238" s="1" t="s">
        <v>5195</v>
      </c>
      <c r="B238" s="1" t="s">
        <v>5196</v>
      </c>
      <c r="F238" s="1" t="s">
        <v>2218</v>
      </c>
      <c r="H238" t="s">
        <v>7388</v>
      </c>
    </row>
    <row r="239" spans="1:8" x14ac:dyDescent="0.2">
      <c r="A239" s="1" t="s">
        <v>490</v>
      </c>
      <c r="B239" s="1" t="s">
        <v>491</v>
      </c>
      <c r="F239" s="1" t="s">
        <v>1446</v>
      </c>
      <c r="H239" t="s">
        <v>7389</v>
      </c>
    </row>
    <row r="240" spans="1:8" x14ac:dyDescent="0.2">
      <c r="A240" s="1" t="s">
        <v>856</v>
      </c>
      <c r="B240" s="1" t="s">
        <v>857</v>
      </c>
      <c r="F240" s="1" t="s">
        <v>3094</v>
      </c>
      <c r="H240" t="s">
        <v>7394</v>
      </c>
    </row>
    <row r="241" spans="1:8" x14ac:dyDescent="0.2">
      <c r="A241" s="1" t="s">
        <v>1060</v>
      </c>
      <c r="B241" s="1" t="s">
        <v>1061</v>
      </c>
      <c r="F241" s="1" t="s">
        <v>4645</v>
      </c>
      <c r="H241" t="s">
        <v>7412</v>
      </c>
    </row>
    <row r="242" spans="1:8" x14ac:dyDescent="0.2">
      <c r="A242" s="1" t="s">
        <v>1899</v>
      </c>
      <c r="B242" s="1" t="s">
        <v>1900</v>
      </c>
      <c r="F242" s="1" t="s">
        <v>4650</v>
      </c>
      <c r="H242" t="s">
        <v>7413</v>
      </c>
    </row>
    <row r="243" spans="1:8" x14ac:dyDescent="0.2">
      <c r="A243" s="1" t="s">
        <v>5611</v>
      </c>
      <c r="B243" s="1" t="s">
        <v>5612</v>
      </c>
      <c r="F243" s="1" t="s">
        <v>337</v>
      </c>
      <c r="H243" t="s">
        <v>7422</v>
      </c>
    </row>
    <row r="244" spans="1:8" x14ac:dyDescent="0.2">
      <c r="A244" s="1" t="s">
        <v>3813</v>
      </c>
      <c r="B244" s="1" t="s">
        <v>3814</v>
      </c>
      <c r="F244" s="1" t="s">
        <v>4129</v>
      </c>
      <c r="H244" t="s">
        <v>7424</v>
      </c>
    </row>
    <row r="245" spans="1:8" x14ac:dyDescent="0.2">
      <c r="A245" s="1" t="s">
        <v>5097</v>
      </c>
      <c r="B245" s="1" t="s">
        <v>5098</v>
      </c>
      <c r="F245" s="1" t="s">
        <v>1274</v>
      </c>
      <c r="H245" t="s">
        <v>7426</v>
      </c>
    </row>
    <row r="246" spans="1:8" x14ac:dyDescent="0.2">
      <c r="A246" s="1" t="s">
        <v>325</v>
      </c>
      <c r="B246" s="1" t="s">
        <v>326</v>
      </c>
      <c r="F246" s="1" t="s">
        <v>421</v>
      </c>
      <c r="H246" t="s">
        <v>5975</v>
      </c>
    </row>
    <row r="247" spans="1:8" x14ac:dyDescent="0.2">
      <c r="A247" s="1" t="s">
        <v>1370</v>
      </c>
      <c r="B247" s="1" t="s">
        <v>1371</v>
      </c>
      <c r="F247" s="1" t="s">
        <v>3543</v>
      </c>
      <c r="H247" t="s">
        <v>7439</v>
      </c>
    </row>
    <row r="248" spans="1:8" x14ac:dyDescent="0.2">
      <c r="A248" s="1" t="s">
        <v>5068</v>
      </c>
      <c r="B248" s="1" t="s">
        <v>5069</v>
      </c>
      <c r="F248" s="1" t="s">
        <v>1061</v>
      </c>
      <c r="H248" t="s">
        <v>5951</v>
      </c>
    </row>
    <row r="249" spans="1:8" x14ac:dyDescent="0.2">
      <c r="A249" s="1" t="s">
        <v>2318</v>
      </c>
      <c r="B249" s="1" t="s">
        <v>2319</v>
      </c>
      <c r="F249" s="1" t="s">
        <v>2050</v>
      </c>
      <c r="H249" t="s">
        <v>7451</v>
      </c>
    </row>
    <row r="250" spans="1:8" x14ac:dyDescent="0.2">
      <c r="A250" s="1" t="s">
        <v>3389</v>
      </c>
      <c r="B250" s="1" t="s">
        <v>3390</v>
      </c>
      <c r="F250" s="1" t="s">
        <v>3161</v>
      </c>
      <c r="H250" t="s">
        <v>7455</v>
      </c>
    </row>
    <row r="251" spans="1:8" x14ac:dyDescent="0.2">
      <c r="A251" s="1" t="s">
        <v>3827</v>
      </c>
      <c r="B251" s="1" t="s">
        <v>3828</v>
      </c>
      <c r="F251" s="1" t="s">
        <v>2837</v>
      </c>
      <c r="H251" t="s">
        <v>7459</v>
      </c>
    </row>
    <row r="252" spans="1:8" x14ac:dyDescent="0.2">
      <c r="A252" s="1" t="s">
        <v>4439</v>
      </c>
      <c r="B252" s="1" t="s">
        <v>4440</v>
      </c>
      <c r="F252" s="1" t="s">
        <v>1569</v>
      </c>
      <c r="H252" t="s">
        <v>7461</v>
      </c>
    </row>
    <row r="253" spans="1:8" x14ac:dyDescent="0.2">
      <c r="A253" s="1" t="s">
        <v>5214</v>
      </c>
      <c r="B253" s="1" t="s">
        <v>5215</v>
      </c>
      <c r="F253" s="1" t="s">
        <v>2661</v>
      </c>
      <c r="H253" t="s">
        <v>7462</v>
      </c>
    </row>
    <row r="254" spans="1:8" x14ac:dyDescent="0.2">
      <c r="A254" s="1" t="s">
        <v>4282</v>
      </c>
      <c r="B254" s="1" t="s">
        <v>4283</v>
      </c>
      <c r="F254" s="1" t="s">
        <v>4798</v>
      </c>
      <c r="H254" t="s">
        <v>7469</v>
      </c>
    </row>
    <row r="255" spans="1:8" x14ac:dyDescent="0.2">
      <c r="A255" s="1" t="s">
        <v>4191</v>
      </c>
      <c r="B255" s="1" t="s">
        <v>4192</v>
      </c>
      <c r="F255" s="1" t="s">
        <v>2680</v>
      </c>
      <c r="H255" t="s">
        <v>7471</v>
      </c>
    </row>
    <row r="256" spans="1:8" x14ac:dyDescent="0.2">
      <c r="A256" s="1" t="s">
        <v>1659</v>
      </c>
      <c r="B256" s="1" t="s">
        <v>1660</v>
      </c>
      <c r="F256" s="1" t="s">
        <v>1842</v>
      </c>
      <c r="H256" t="s">
        <v>7473</v>
      </c>
    </row>
    <row r="257" spans="1:8" x14ac:dyDescent="0.2">
      <c r="A257" s="1" t="s">
        <v>384</v>
      </c>
      <c r="B257" s="1" t="s">
        <v>385</v>
      </c>
      <c r="F257" s="1" t="s">
        <v>1248</v>
      </c>
      <c r="H257" t="s">
        <v>7475</v>
      </c>
    </row>
    <row r="258" spans="1:8" x14ac:dyDescent="0.2">
      <c r="A258" s="1" t="s">
        <v>138</v>
      </c>
      <c r="B258" s="1" t="s">
        <v>139</v>
      </c>
      <c r="F258" s="1" t="s">
        <v>4813</v>
      </c>
      <c r="H258" t="s">
        <v>7476</v>
      </c>
    </row>
    <row r="259" spans="1:8" x14ac:dyDescent="0.2">
      <c r="A259" s="1" t="s">
        <v>3607</v>
      </c>
      <c r="B259" s="1" t="s">
        <v>3608</v>
      </c>
      <c r="F259" s="1" t="s">
        <v>4815</v>
      </c>
      <c r="H259" t="s">
        <v>7478</v>
      </c>
    </row>
    <row r="260" spans="1:8" x14ac:dyDescent="0.2">
      <c r="A260" s="1" t="s">
        <v>2004</v>
      </c>
      <c r="B260" s="1" t="s">
        <v>2005</v>
      </c>
      <c r="F260" s="1" t="s">
        <v>3961</v>
      </c>
      <c r="H260" t="s">
        <v>7482</v>
      </c>
    </row>
    <row r="261" spans="1:8" x14ac:dyDescent="0.2">
      <c r="A261" s="1" t="s">
        <v>1582</v>
      </c>
      <c r="B261" s="1" t="s">
        <v>1583</v>
      </c>
      <c r="F261" s="1" t="s">
        <v>4832</v>
      </c>
      <c r="H261" t="s">
        <v>7487</v>
      </c>
    </row>
    <row r="262" spans="1:8" x14ac:dyDescent="0.2">
      <c r="A262" s="1" t="s">
        <v>3548</v>
      </c>
      <c r="B262" s="1" t="s">
        <v>3549</v>
      </c>
      <c r="F262" s="1" t="s">
        <v>3496</v>
      </c>
      <c r="H262" t="s">
        <v>7490</v>
      </c>
    </row>
    <row r="263" spans="1:8" x14ac:dyDescent="0.2">
      <c r="A263" s="1" t="s">
        <v>141</v>
      </c>
      <c r="B263" s="1" t="s">
        <v>142</v>
      </c>
      <c r="F263" s="1" t="s">
        <v>578</v>
      </c>
      <c r="H263" t="s">
        <v>7493</v>
      </c>
    </row>
    <row r="264" spans="1:8" x14ac:dyDescent="0.2">
      <c r="A264" s="1" t="s">
        <v>581</v>
      </c>
      <c r="B264" s="1" t="s">
        <v>582</v>
      </c>
      <c r="F264" s="1" t="s">
        <v>586</v>
      </c>
      <c r="H264" t="s">
        <v>7494</v>
      </c>
    </row>
    <row r="265" spans="1:8" x14ac:dyDescent="0.2">
      <c r="A265" s="1" t="s">
        <v>2994</v>
      </c>
      <c r="B265" s="1" t="s">
        <v>2995</v>
      </c>
      <c r="F265" s="1" t="s">
        <v>1674</v>
      </c>
      <c r="H265" t="s">
        <v>7495</v>
      </c>
    </row>
    <row r="266" spans="1:8" x14ac:dyDescent="0.2">
      <c r="A266" s="1" t="s">
        <v>3821</v>
      </c>
      <c r="B266" s="1" t="s">
        <v>3822</v>
      </c>
      <c r="F266" s="1" t="s">
        <v>199</v>
      </c>
      <c r="H266" t="s">
        <v>7499</v>
      </c>
    </row>
    <row r="267" spans="1:8" x14ac:dyDescent="0.2">
      <c r="A267" s="1" t="s">
        <v>2648</v>
      </c>
      <c r="B267" s="1" t="s">
        <v>2649</v>
      </c>
      <c r="F267" s="1" t="s">
        <v>4869</v>
      </c>
      <c r="H267" t="s">
        <v>7518</v>
      </c>
    </row>
    <row r="268" spans="1:8" x14ac:dyDescent="0.2">
      <c r="A268" s="1" t="s">
        <v>2125</v>
      </c>
      <c r="B268" s="1" t="s">
        <v>2126</v>
      </c>
      <c r="F268" s="1" t="s">
        <v>3672</v>
      </c>
      <c r="H268" t="s">
        <v>7519</v>
      </c>
    </row>
    <row r="269" spans="1:8" x14ac:dyDescent="0.2">
      <c r="A269" s="1" t="s">
        <v>786</v>
      </c>
      <c r="B269" s="1" t="s">
        <v>787</v>
      </c>
      <c r="F269" s="1" t="s">
        <v>4873</v>
      </c>
      <c r="H269" t="s">
        <v>7520</v>
      </c>
    </row>
    <row r="270" spans="1:8" x14ac:dyDescent="0.2">
      <c r="A270" s="1" t="s">
        <v>4782</v>
      </c>
      <c r="B270" s="1" t="s">
        <v>4783</v>
      </c>
      <c r="F270" s="1" t="s">
        <v>744</v>
      </c>
      <c r="H270" t="s">
        <v>7533</v>
      </c>
    </row>
    <row r="271" spans="1:8" x14ac:dyDescent="0.2">
      <c r="A271" s="1" t="s">
        <v>1441</v>
      </c>
      <c r="B271" s="1" t="s">
        <v>1442</v>
      </c>
      <c r="F271" s="1" t="s">
        <v>4340</v>
      </c>
      <c r="H271" t="s">
        <v>7535</v>
      </c>
    </row>
    <row r="272" spans="1:8" x14ac:dyDescent="0.2">
      <c r="A272" s="1" t="s">
        <v>198</v>
      </c>
      <c r="B272" s="1" t="s">
        <v>199</v>
      </c>
      <c r="F272" s="1" t="s">
        <v>2234</v>
      </c>
      <c r="H272" t="s">
        <v>7540</v>
      </c>
    </row>
    <row r="273" spans="1:8" x14ac:dyDescent="0.2">
      <c r="A273" s="1" t="s">
        <v>2223</v>
      </c>
      <c r="B273" s="1" t="s">
        <v>2224</v>
      </c>
      <c r="F273" s="1" t="s">
        <v>1755</v>
      </c>
      <c r="H273" t="s">
        <v>7558</v>
      </c>
    </row>
    <row r="274" spans="1:8" x14ac:dyDescent="0.2">
      <c r="A274" s="1" t="s">
        <v>4792</v>
      </c>
      <c r="B274" s="1" t="s">
        <v>4793</v>
      </c>
      <c r="F274" s="1" t="s">
        <v>2862</v>
      </c>
      <c r="H274" t="s">
        <v>7565</v>
      </c>
    </row>
    <row r="275" spans="1:8" x14ac:dyDescent="0.2">
      <c r="A275" s="1" t="s">
        <v>1858</v>
      </c>
      <c r="B275" s="1" t="s">
        <v>1859</v>
      </c>
      <c r="F275" s="1" t="s">
        <v>3525</v>
      </c>
      <c r="H275" t="s">
        <v>7571</v>
      </c>
    </row>
    <row r="276" spans="1:8" x14ac:dyDescent="0.2">
      <c r="A276" s="1" t="s">
        <v>4681</v>
      </c>
      <c r="B276" s="1" t="s">
        <v>4682</v>
      </c>
      <c r="F276" s="1" t="s">
        <v>4888</v>
      </c>
      <c r="H276" t="s">
        <v>7573</v>
      </c>
    </row>
    <row r="277" spans="1:8" x14ac:dyDescent="0.2">
      <c r="A277" s="1" t="s">
        <v>2904</v>
      </c>
      <c r="B277" s="1" t="s">
        <v>2905</v>
      </c>
      <c r="F277" s="1" t="s">
        <v>285</v>
      </c>
      <c r="H277" t="s">
        <v>7580</v>
      </c>
    </row>
    <row r="278" spans="1:8" x14ac:dyDescent="0.2">
      <c r="A278" s="1" t="s">
        <v>3035</v>
      </c>
      <c r="B278" s="1" t="s">
        <v>3036</v>
      </c>
      <c r="F278" s="1" t="s">
        <v>882</v>
      </c>
      <c r="H278" t="s">
        <v>7584</v>
      </c>
    </row>
    <row r="279" spans="1:8" x14ac:dyDescent="0.2">
      <c r="A279" s="1" t="s">
        <v>4872</v>
      </c>
      <c r="B279" s="1" t="s">
        <v>4873</v>
      </c>
      <c r="F279" s="1" t="s">
        <v>4912</v>
      </c>
      <c r="H279" t="s">
        <v>7590</v>
      </c>
    </row>
    <row r="280" spans="1:8" x14ac:dyDescent="0.2">
      <c r="A280" s="1" t="s">
        <v>5651</v>
      </c>
      <c r="B280" s="1" t="s">
        <v>5652</v>
      </c>
      <c r="F280" s="1" t="s">
        <v>2628</v>
      </c>
      <c r="H280" t="s">
        <v>7591</v>
      </c>
    </row>
    <row r="281" spans="1:8" x14ac:dyDescent="0.2">
      <c r="A281" s="1" t="s">
        <v>3597</v>
      </c>
      <c r="B281" s="1" t="s">
        <v>3598</v>
      </c>
      <c r="F281" s="1" t="s">
        <v>4926</v>
      </c>
      <c r="H281" t="s">
        <v>7606</v>
      </c>
    </row>
    <row r="282" spans="1:8" x14ac:dyDescent="0.2">
      <c r="A282" s="1" t="s">
        <v>1025</v>
      </c>
      <c r="B282" s="1" t="s">
        <v>1026</v>
      </c>
      <c r="F282" s="1" t="s">
        <v>4867</v>
      </c>
      <c r="H282" t="s">
        <v>7612</v>
      </c>
    </row>
    <row r="283" spans="1:8" x14ac:dyDescent="0.2">
      <c r="A283" s="1" t="s">
        <v>5534</v>
      </c>
      <c r="B283" s="1" t="s">
        <v>5535</v>
      </c>
      <c r="F283" s="1" t="s">
        <v>3958</v>
      </c>
      <c r="H283" t="s">
        <v>7614</v>
      </c>
    </row>
    <row r="284" spans="1:8" x14ac:dyDescent="0.2">
      <c r="A284" s="1" t="s">
        <v>3045</v>
      </c>
      <c r="B284" s="1" t="s">
        <v>3046</v>
      </c>
      <c r="F284" s="1" t="s">
        <v>3441</v>
      </c>
      <c r="H284" t="s">
        <v>7615</v>
      </c>
    </row>
    <row r="285" spans="1:8" x14ac:dyDescent="0.2">
      <c r="A285" s="1" t="s">
        <v>2750</v>
      </c>
      <c r="B285" s="1" t="s">
        <v>2751</v>
      </c>
      <c r="F285" s="1" t="s">
        <v>4202</v>
      </c>
      <c r="H285" t="s">
        <v>7620</v>
      </c>
    </row>
    <row r="286" spans="1:8" x14ac:dyDescent="0.2">
      <c r="A286" s="1" t="s">
        <v>661</v>
      </c>
      <c r="B286" s="1" t="s">
        <v>662</v>
      </c>
      <c r="F286" s="1" t="s">
        <v>628</v>
      </c>
      <c r="H286" t="s">
        <v>7621</v>
      </c>
    </row>
    <row r="287" spans="1:8" x14ac:dyDescent="0.2">
      <c r="A287" s="1" t="s">
        <v>2650</v>
      </c>
      <c r="B287" s="1" t="s">
        <v>2651</v>
      </c>
      <c r="F287" s="1" t="s">
        <v>2165</v>
      </c>
      <c r="H287" t="s">
        <v>7625</v>
      </c>
    </row>
    <row r="288" spans="1:8" x14ac:dyDescent="0.2">
      <c r="A288" s="1" t="s">
        <v>1655</v>
      </c>
      <c r="B288" s="1" t="s">
        <v>1656</v>
      </c>
      <c r="F288" s="1" t="s">
        <v>3956</v>
      </c>
      <c r="H288" t="s">
        <v>7627</v>
      </c>
    </row>
    <row r="289" spans="1:8" x14ac:dyDescent="0.2">
      <c r="A289" s="1" t="s">
        <v>4987</v>
      </c>
      <c r="B289" s="1" t="s">
        <v>4988</v>
      </c>
      <c r="F289" s="1" t="s">
        <v>4963</v>
      </c>
      <c r="H289" t="s">
        <v>7636</v>
      </c>
    </row>
    <row r="290" spans="1:8" x14ac:dyDescent="0.2">
      <c r="A290" s="1" t="s">
        <v>4549</v>
      </c>
      <c r="B290" s="1" t="s">
        <v>4550</v>
      </c>
      <c r="F290" s="1" t="s">
        <v>1821</v>
      </c>
      <c r="H290" t="s">
        <v>7646</v>
      </c>
    </row>
    <row r="291" spans="1:8" x14ac:dyDescent="0.2">
      <c r="A291" s="1" t="s">
        <v>696</v>
      </c>
      <c r="B291" s="1" t="s">
        <v>697</v>
      </c>
      <c r="F291" s="1" t="s">
        <v>1915</v>
      </c>
      <c r="H291" t="s">
        <v>7656</v>
      </c>
    </row>
    <row r="292" spans="1:8" x14ac:dyDescent="0.2">
      <c r="A292" s="1" t="s">
        <v>1792</v>
      </c>
      <c r="B292" s="1" t="s">
        <v>1793</v>
      </c>
      <c r="F292" s="1" t="s">
        <v>715</v>
      </c>
      <c r="H292" t="s">
        <v>7659</v>
      </c>
    </row>
    <row r="293" spans="1:8" x14ac:dyDescent="0.2">
      <c r="A293" s="1" t="s">
        <v>5798</v>
      </c>
      <c r="B293" s="1" t="s">
        <v>5799</v>
      </c>
      <c r="F293" s="1" t="s">
        <v>4997</v>
      </c>
      <c r="H293" t="s">
        <v>7660</v>
      </c>
    </row>
    <row r="294" spans="1:8" x14ac:dyDescent="0.2">
      <c r="A294" s="1" t="s">
        <v>4812</v>
      </c>
      <c r="B294" s="1" t="s">
        <v>4813</v>
      </c>
      <c r="F294" s="1" t="s">
        <v>3200</v>
      </c>
      <c r="H294" t="s">
        <v>7663</v>
      </c>
    </row>
    <row r="295" spans="1:8" x14ac:dyDescent="0.2">
      <c r="A295" s="1" t="s">
        <v>3331</v>
      </c>
      <c r="B295" s="1" t="s">
        <v>3332</v>
      </c>
      <c r="F295" s="1" t="s">
        <v>2339</v>
      </c>
      <c r="H295" t="s">
        <v>7678</v>
      </c>
    </row>
    <row r="296" spans="1:8" x14ac:dyDescent="0.2">
      <c r="A296" s="1" t="s">
        <v>2148</v>
      </c>
      <c r="B296" s="1" t="s">
        <v>2149</v>
      </c>
      <c r="F296" s="1" t="s">
        <v>3775</v>
      </c>
      <c r="H296" t="s">
        <v>7679</v>
      </c>
    </row>
    <row r="297" spans="1:8" x14ac:dyDescent="0.2">
      <c r="A297" s="1" t="s">
        <v>351</v>
      </c>
      <c r="B297" s="1" t="s">
        <v>352</v>
      </c>
      <c r="F297" s="1" t="s">
        <v>729</v>
      </c>
      <c r="H297" t="s">
        <v>7682</v>
      </c>
    </row>
    <row r="298" spans="1:8" x14ac:dyDescent="0.2">
      <c r="A298" s="1" t="s">
        <v>397</v>
      </c>
      <c r="B298" s="1" t="s">
        <v>398</v>
      </c>
      <c r="F298" s="1" t="s">
        <v>4633</v>
      </c>
      <c r="H298" t="s">
        <v>7685</v>
      </c>
    </row>
    <row r="299" spans="1:8" x14ac:dyDescent="0.2">
      <c r="A299" s="1" t="s">
        <v>171</v>
      </c>
      <c r="B299" s="1" t="s">
        <v>172</v>
      </c>
      <c r="F299" s="1" t="s">
        <v>4350</v>
      </c>
      <c r="H299" t="s">
        <v>7687</v>
      </c>
    </row>
    <row r="300" spans="1:8" x14ac:dyDescent="0.2">
      <c r="A300" s="1" t="s">
        <v>2978</v>
      </c>
      <c r="B300" s="1" t="s">
        <v>2979</v>
      </c>
      <c r="F300" s="1" t="s">
        <v>1219</v>
      </c>
      <c r="H300" t="s">
        <v>7690</v>
      </c>
    </row>
    <row r="301" spans="1:8" x14ac:dyDescent="0.2">
      <c r="A301" s="1" t="s">
        <v>4571</v>
      </c>
      <c r="B301" s="1" t="s">
        <v>4572</v>
      </c>
      <c r="F301" s="1" t="s">
        <v>5043</v>
      </c>
      <c r="H301" t="s">
        <v>7693</v>
      </c>
    </row>
    <row r="302" spans="1:8" x14ac:dyDescent="0.2">
      <c r="A302" s="1" t="s">
        <v>2338</v>
      </c>
      <c r="B302" s="1" t="s">
        <v>2339</v>
      </c>
      <c r="F302" s="1" t="s">
        <v>2041</v>
      </c>
      <c r="H302" t="s">
        <v>7694</v>
      </c>
    </row>
    <row r="303" spans="1:8" x14ac:dyDescent="0.2">
      <c r="A303" s="1" t="s">
        <v>3039</v>
      </c>
      <c r="B303" s="1" t="s">
        <v>3040</v>
      </c>
      <c r="F303" s="1" t="s">
        <v>1945</v>
      </c>
      <c r="H303" t="s">
        <v>5948</v>
      </c>
    </row>
    <row r="304" spans="1:8" x14ac:dyDescent="0.2">
      <c r="A304" s="1" t="s">
        <v>5324</v>
      </c>
      <c r="B304" s="1" t="s">
        <v>5325</v>
      </c>
      <c r="F304" s="1" t="s">
        <v>3922</v>
      </c>
      <c r="H304" t="s">
        <v>7709</v>
      </c>
    </row>
    <row r="305" spans="1:8" x14ac:dyDescent="0.2">
      <c r="A305" s="1" t="s">
        <v>4700</v>
      </c>
      <c r="B305" s="1" t="s">
        <v>4701</v>
      </c>
      <c r="F305" s="1" t="s">
        <v>5069</v>
      </c>
      <c r="H305" t="s">
        <v>7713</v>
      </c>
    </row>
    <row r="306" spans="1:8" x14ac:dyDescent="0.2">
      <c r="A306" s="1" t="s">
        <v>1748</v>
      </c>
      <c r="B306" s="1" t="s">
        <v>1749</v>
      </c>
      <c r="F306" s="1" t="s">
        <v>1432</v>
      </c>
      <c r="H306" t="s">
        <v>7715</v>
      </c>
    </row>
    <row r="307" spans="1:8" x14ac:dyDescent="0.2">
      <c r="A307" s="1" t="s">
        <v>3735</v>
      </c>
      <c r="B307" s="1" t="s">
        <v>3736</v>
      </c>
      <c r="F307" s="1" t="s">
        <v>3355</v>
      </c>
      <c r="H307" t="s">
        <v>7716</v>
      </c>
    </row>
    <row r="308" spans="1:8" x14ac:dyDescent="0.2">
      <c r="A308" s="1" t="s">
        <v>1030</v>
      </c>
      <c r="B308" s="1" t="s">
        <v>1031</v>
      </c>
      <c r="F308" s="1" t="s">
        <v>5092</v>
      </c>
      <c r="H308" t="s">
        <v>7719</v>
      </c>
    </row>
    <row r="309" spans="1:8" x14ac:dyDescent="0.2">
      <c r="A309" s="1" t="s">
        <v>1905</v>
      </c>
      <c r="B309" s="1" t="s">
        <v>1906</v>
      </c>
      <c r="F309" s="1" t="s">
        <v>3297</v>
      </c>
      <c r="H309" t="s">
        <v>7722</v>
      </c>
    </row>
    <row r="310" spans="1:8" x14ac:dyDescent="0.2">
      <c r="A310" s="1" t="s">
        <v>453</v>
      </c>
      <c r="B310" s="1" t="s">
        <v>454</v>
      </c>
      <c r="F310" s="1" t="s">
        <v>4506</v>
      </c>
      <c r="H310" t="s">
        <v>7724</v>
      </c>
    </row>
    <row r="311" spans="1:8" x14ac:dyDescent="0.2">
      <c r="A311" s="1" t="s">
        <v>2440</v>
      </c>
      <c r="B311" s="1" t="s">
        <v>2441</v>
      </c>
      <c r="F311" s="1" t="s">
        <v>5075</v>
      </c>
      <c r="H311" t="s">
        <v>7725</v>
      </c>
    </row>
    <row r="312" spans="1:8" x14ac:dyDescent="0.2">
      <c r="A312" s="1" t="s">
        <v>2894</v>
      </c>
      <c r="B312" s="1" t="s">
        <v>2895</v>
      </c>
      <c r="F312" s="1" t="s">
        <v>3736</v>
      </c>
      <c r="H312" t="s">
        <v>7744</v>
      </c>
    </row>
    <row r="313" spans="1:8" x14ac:dyDescent="0.2">
      <c r="A313" s="1" t="s">
        <v>4339</v>
      </c>
      <c r="B313" s="1" t="s">
        <v>4340</v>
      </c>
      <c r="F313" s="1" t="s">
        <v>4854</v>
      </c>
      <c r="H313" t="s">
        <v>7745</v>
      </c>
    </row>
    <row r="314" spans="1:8" x14ac:dyDescent="0.2">
      <c r="A314" s="1" t="s">
        <v>1622</v>
      </c>
      <c r="B314" s="1" t="s">
        <v>1623</v>
      </c>
      <c r="F314" s="1" t="s">
        <v>4746</v>
      </c>
      <c r="H314" t="s">
        <v>7747</v>
      </c>
    </row>
    <row r="315" spans="1:8" x14ac:dyDescent="0.2">
      <c r="A315" s="1" t="s">
        <v>2235</v>
      </c>
      <c r="B315" s="1" t="s">
        <v>2236</v>
      </c>
      <c r="F315" s="1" t="s">
        <v>2593</v>
      </c>
      <c r="H315" t="s">
        <v>5963</v>
      </c>
    </row>
    <row r="316" spans="1:8" x14ac:dyDescent="0.2">
      <c r="A316" s="1" t="s">
        <v>2283</v>
      </c>
      <c r="B316" s="1" t="s">
        <v>2284</v>
      </c>
      <c r="F316" s="1" t="s">
        <v>2655</v>
      </c>
      <c r="H316" t="s">
        <v>7748</v>
      </c>
    </row>
    <row r="317" spans="1:8" x14ac:dyDescent="0.2">
      <c r="A317" s="1" t="s">
        <v>1136</v>
      </c>
      <c r="B317" s="1" t="s">
        <v>1137</v>
      </c>
      <c r="F317" s="1" t="s">
        <v>4629</v>
      </c>
      <c r="H317" t="s">
        <v>7753</v>
      </c>
    </row>
    <row r="318" spans="1:8" x14ac:dyDescent="0.2">
      <c r="A318" s="1" t="s">
        <v>2557</v>
      </c>
      <c r="B318" s="1" t="s">
        <v>2558</v>
      </c>
      <c r="F318" s="1" t="s">
        <v>5149</v>
      </c>
      <c r="H318" t="s">
        <v>7754</v>
      </c>
    </row>
    <row r="319" spans="1:8" x14ac:dyDescent="0.2">
      <c r="A319" s="1" t="s">
        <v>5853</v>
      </c>
      <c r="B319" s="1" t="s">
        <v>5854</v>
      </c>
      <c r="F319" s="1" t="s">
        <v>1865</v>
      </c>
      <c r="H319" t="s">
        <v>7755</v>
      </c>
    </row>
    <row r="320" spans="1:8" x14ac:dyDescent="0.2">
      <c r="A320" s="1" t="s">
        <v>5831</v>
      </c>
      <c r="B320" s="1" t="s">
        <v>5832</v>
      </c>
      <c r="F320" s="1" t="s">
        <v>3316</v>
      </c>
      <c r="H320" t="s">
        <v>7756</v>
      </c>
    </row>
    <row r="321" spans="1:8" x14ac:dyDescent="0.2">
      <c r="A321" s="1" t="s">
        <v>92</v>
      </c>
      <c r="B321" s="1" t="s">
        <v>93</v>
      </c>
      <c r="F321" s="1" t="s">
        <v>5177</v>
      </c>
      <c r="H321" t="s">
        <v>7759</v>
      </c>
    </row>
    <row r="322" spans="1:8" x14ac:dyDescent="0.2">
      <c r="A322" s="1" t="s">
        <v>2830</v>
      </c>
      <c r="B322" s="1" t="s">
        <v>2831</v>
      </c>
      <c r="F322" s="1" t="s">
        <v>2936</v>
      </c>
      <c r="H322" t="s">
        <v>7760</v>
      </c>
    </row>
    <row r="323" spans="1:8" x14ac:dyDescent="0.2">
      <c r="A323" s="1" t="s">
        <v>4649</v>
      </c>
      <c r="B323" s="1" t="s">
        <v>4650</v>
      </c>
      <c r="F323" s="1" t="s">
        <v>1589</v>
      </c>
      <c r="H323" t="s">
        <v>7762</v>
      </c>
    </row>
    <row r="324" spans="1:8" x14ac:dyDescent="0.2">
      <c r="A324" s="1" t="s">
        <v>3103</v>
      </c>
      <c r="B324" s="1" t="s">
        <v>3104</v>
      </c>
      <c r="F324" s="1" t="s">
        <v>4601</v>
      </c>
      <c r="H324" t="s">
        <v>7763</v>
      </c>
    </row>
    <row r="325" spans="1:8" x14ac:dyDescent="0.2">
      <c r="A325" s="1" t="s">
        <v>4945</v>
      </c>
      <c r="B325" s="1" t="s">
        <v>4946</v>
      </c>
      <c r="F325" s="1" t="s">
        <v>1310</v>
      </c>
      <c r="H325" t="s">
        <v>7767</v>
      </c>
    </row>
    <row r="326" spans="1:8" x14ac:dyDescent="0.2">
      <c r="A326" s="1" t="s">
        <v>719</v>
      </c>
      <c r="B326" s="1" t="s">
        <v>720</v>
      </c>
      <c r="F326" s="1" t="s">
        <v>218</v>
      </c>
      <c r="H326" t="s">
        <v>7771</v>
      </c>
    </row>
    <row r="327" spans="1:8" x14ac:dyDescent="0.2">
      <c r="A327" s="1" t="s">
        <v>3171</v>
      </c>
      <c r="B327" s="1" t="s">
        <v>3172</v>
      </c>
      <c r="F327" s="1" t="s">
        <v>2886</v>
      </c>
      <c r="H327" t="s">
        <v>7773</v>
      </c>
    </row>
    <row r="328" spans="1:8" x14ac:dyDescent="0.2">
      <c r="A328" s="1" t="s">
        <v>530</v>
      </c>
      <c r="B328" s="1" t="s">
        <v>531</v>
      </c>
      <c r="F328" s="1" t="s">
        <v>3110</v>
      </c>
      <c r="H328" t="s">
        <v>7779</v>
      </c>
    </row>
    <row r="329" spans="1:8" x14ac:dyDescent="0.2">
      <c r="A329" s="1" t="s">
        <v>2138</v>
      </c>
      <c r="B329" s="1" t="s">
        <v>2139</v>
      </c>
      <c r="F329" s="1" t="s">
        <v>4054</v>
      </c>
      <c r="H329" t="s">
        <v>7780</v>
      </c>
    </row>
    <row r="330" spans="1:8" x14ac:dyDescent="0.2">
      <c r="A330" s="1" t="s">
        <v>3563</v>
      </c>
      <c r="B330" s="1" t="s">
        <v>3564</v>
      </c>
      <c r="F330" s="1" t="s">
        <v>531</v>
      </c>
      <c r="H330" t="s">
        <v>7786</v>
      </c>
    </row>
    <row r="331" spans="1:8" x14ac:dyDescent="0.2">
      <c r="A331" s="1" t="s">
        <v>3017</v>
      </c>
      <c r="B331" s="1" t="s">
        <v>3018</v>
      </c>
      <c r="F331" s="1" t="s">
        <v>1967</v>
      </c>
      <c r="H331" t="s">
        <v>7787</v>
      </c>
    </row>
    <row r="332" spans="1:8" x14ac:dyDescent="0.2">
      <c r="A332" s="1" t="s">
        <v>290</v>
      </c>
      <c r="B332" s="1" t="s">
        <v>291</v>
      </c>
      <c r="F332" s="1" t="s">
        <v>3917</v>
      </c>
      <c r="H332" t="s">
        <v>7798</v>
      </c>
    </row>
    <row r="333" spans="1:8" x14ac:dyDescent="0.2">
      <c r="A333" s="1" t="s">
        <v>3560</v>
      </c>
      <c r="B333" s="1" t="s">
        <v>3561</v>
      </c>
      <c r="F333" s="1" t="s">
        <v>5114</v>
      </c>
      <c r="H333" t="s">
        <v>7799</v>
      </c>
    </row>
    <row r="334" spans="1:8" x14ac:dyDescent="0.2">
      <c r="A334" s="1" t="s">
        <v>3512</v>
      </c>
      <c r="B334" s="1" t="s">
        <v>3513</v>
      </c>
      <c r="F334" s="1" t="s">
        <v>1660</v>
      </c>
      <c r="H334" t="s">
        <v>7802</v>
      </c>
    </row>
    <row r="335" spans="1:8" x14ac:dyDescent="0.2">
      <c r="A335" s="1" t="s">
        <v>4495</v>
      </c>
      <c r="B335" s="1" t="s">
        <v>4496</v>
      </c>
      <c r="F335" s="1" t="s">
        <v>166</v>
      </c>
      <c r="H335" t="s">
        <v>7806</v>
      </c>
    </row>
    <row r="336" spans="1:8" x14ac:dyDescent="0.2">
      <c r="A336" s="1" t="s">
        <v>2333</v>
      </c>
      <c r="B336" s="1" t="s">
        <v>2334</v>
      </c>
      <c r="F336" s="1" t="s">
        <v>4690</v>
      </c>
      <c r="H336" t="s">
        <v>7819</v>
      </c>
    </row>
    <row r="337" spans="1:8" x14ac:dyDescent="0.2">
      <c r="A337" s="1" t="s">
        <v>5734</v>
      </c>
      <c r="B337" s="1" t="s">
        <v>5735</v>
      </c>
      <c r="F337" s="1" t="s">
        <v>5254</v>
      </c>
      <c r="H337" t="s">
        <v>7826</v>
      </c>
    </row>
    <row r="338" spans="1:8" x14ac:dyDescent="0.2">
      <c r="A338" s="1" t="s">
        <v>86</v>
      </c>
      <c r="B338" s="1" t="s">
        <v>87</v>
      </c>
      <c r="F338" s="1" t="s">
        <v>3170</v>
      </c>
      <c r="H338" t="s">
        <v>7827</v>
      </c>
    </row>
    <row r="339" spans="1:8" x14ac:dyDescent="0.2">
      <c r="A339" s="1" t="s">
        <v>3372</v>
      </c>
      <c r="B339" s="1" t="s">
        <v>3373</v>
      </c>
      <c r="F339" s="1" t="s">
        <v>2562</v>
      </c>
      <c r="H339" t="s">
        <v>7843</v>
      </c>
    </row>
    <row r="340" spans="1:8" x14ac:dyDescent="0.2">
      <c r="A340" s="1" t="s">
        <v>4056</v>
      </c>
      <c r="B340" s="1" t="s">
        <v>4057</v>
      </c>
      <c r="F340" s="1" t="s">
        <v>5231</v>
      </c>
      <c r="H340" t="s">
        <v>7845</v>
      </c>
    </row>
    <row r="341" spans="1:8" x14ac:dyDescent="0.2">
      <c r="A341" s="1" t="s">
        <v>1200</v>
      </c>
      <c r="B341" s="1" t="s">
        <v>1201</v>
      </c>
      <c r="F341" s="1" t="s">
        <v>5053</v>
      </c>
      <c r="H341" t="s">
        <v>5949</v>
      </c>
    </row>
    <row r="342" spans="1:8" x14ac:dyDescent="0.2">
      <c r="A342" s="1" t="s">
        <v>4831</v>
      </c>
      <c r="B342" s="1" t="s">
        <v>4832</v>
      </c>
      <c r="F342" s="1" t="s">
        <v>3176</v>
      </c>
      <c r="H342" t="s">
        <v>7855</v>
      </c>
    </row>
    <row r="343" spans="1:8" x14ac:dyDescent="0.2">
      <c r="A343" s="1" t="s">
        <v>4935</v>
      </c>
      <c r="B343" s="1" t="s">
        <v>4936</v>
      </c>
      <c r="F343" s="1" t="s">
        <v>4003</v>
      </c>
      <c r="H343" t="s">
        <v>7868</v>
      </c>
    </row>
    <row r="344" spans="1:8" x14ac:dyDescent="0.2">
      <c r="A344" s="1" t="s">
        <v>3480</v>
      </c>
      <c r="B344" s="1" t="s">
        <v>3481</v>
      </c>
      <c r="F344" s="1" t="s">
        <v>179</v>
      </c>
      <c r="H344" t="s">
        <v>7870</v>
      </c>
    </row>
    <row r="345" spans="1:8" x14ac:dyDescent="0.2">
      <c r="A345" s="1" t="s">
        <v>2213</v>
      </c>
      <c r="B345" s="1" t="s">
        <v>2214</v>
      </c>
      <c r="F345" s="1" t="s">
        <v>869</v>
      </c>
      <c r="H345" t="s">
        <v>7876</v>
      </c>
    </row>
    <row r="346" spans="1:8" x14ac:dyDescent="0.2">
      <c r="A346" s="1" t="s">
        <v>3062</v>
      </c>
      <c r="B346" s="1" t="s">
        <v>3063</v>
      </c>
      <c r="F346" s="1" t="s">
        <v>4948</v>
      </c>
      <c r="H346" t="s">
        <v>7893</v>
      </c>
    </row>
    <row r="347" spans="1:8" x14ac:dyDescent="0.2">
      <c r="A347" s="1" t="s">
        <v>3575</v>
      </c>
      <c r="B347" s="1" t="s">
        <v>3576</v>
      </c>
      <c r="F347" s="1" t="s">
        <v>4783</v>
      </c>
      <c r="H347" t="s">
        <v>7897</v>
      </c>
    </row>
    <row r="348" spans="1:8" x14ac:dyDescent="0.2">
      <c r="A348" s="1" t="s">
        <v>3300</v>
      </c>
      <c r="B348" s="1" t="s">
        <v>3301</v>
      </c>
      <c r="F348" s="1" t="s">
        <v>1847</v>
      </c>
      <c r="H348" t="s">
        <v>7899</v>
      </c>
    </row>
    <row r="349" spans="1:8" x14ac:dyDescent="0.2">
      <c r="A349" s="1" t="s">
        <v>3692</v>
      </c>
      <c r="B349" s="1" t="s">
        <v>3693</v>
      </c>
      <c r="F349" s="1" t="s">
        <v>2136</v>
      </c>
      <c r="H349" t="s">
        <v>7902</v>
      </c>
    </row>
    <row r="350" spans="1:8" x14ac:dyDescent="0.2">
      <c r="A350" s="1" t="s">
        <v>411</v>
      </c>
      <c r="B350" s="1" t="s">
        <v>412</v>
      </c>
      <c r="F350" s="1" t="s">
        <v>2121</v>
      </c>
      <c r="H350" t="s">
        <v>7903</v>
      </c>
    </row>
    <row r="351" spans="1:8" x14ac:dyDescent="0.2">
      <c r="A351" s="1" t="s">
        <v>237</v>
      </c>
      <c r="B351" s="1" t="s">
        <v>238</v>
      </c>
      <c r="F351" s="1" t="s">
        <v>5325</v>
      </c>
      <c r="H351" t="s">
        <v>7909</v>
      </c>
    </row>
    <row r="352" spans="1:8" x14ac:dyDescent="0.2">
      <c r="A352" s="1" t="s">
        <v>919</v>
      </c>
      <c r="B352" s="1" t="s">
        <v>920</v>
      </c>
      <c r="F352" s="1" t="s">
        <v>740</v>
      </c>
      <c r="H352" t="s">
        <v>7911</v>
      </c>
    </row>
    <row r="353" spans="1:8" x14ac:dyDescent="0.2">
      <c r="A353" s="1" t="s">
        <v>4465</v>
      </c>
      <c r="B353" s="1" t="s">
        <v>4466</v>
      </c>
      <c r="F353" s="1" t="s">
        <v>189</v>
      </c>
      <c r="H353" t="s">
        <v>7915</v>
      </c>
    </row>
    <row r="354" spans="1:8" x14ac:dyDescent="0.2">
      <c r="A354" s="1" t="s">
        <v>4776</v>
      </c>
      <c r="B354" s="1" t="s">
        <v>4777</v>
      </c>
      <c r="F354" s="1" t="s">
        <v>5273</v>
      </c>
      <c r="H354" t="s">
        <v>7916</v>
      </c>
    </row>
    <row r="355" spans="1:8" x14ac:dyDescent="0.2">
      <c r="A355" s="1" t="s">
        <v>5508</v>
      </c>
      <c r="B355" s="1" t="s">
        <v>5509</v>
      </c>
      <c r="F355" s="1" t="s">
        <v>1391</v>
      </c>
      <c r="H355" t="s">
        <v>7926</v>
      </c>
    </row>
    <row r="356" spans="1:8" x14ac:dyDescent="0.2">
      <c r="A356" s="1" t="s">
        <v>1568</v>
      </c>
      <c r="B356" s="1" t="s">
        <v>1569</v>
      </c>
      <c r="F356" s="1" t="s">
        <v>1031</v>
      </c>
      <c r="H356" t="s">
        <v>7936</v>
      </c>
    </row>
    <row r="357" spans="1:8" x14ac:dyDescent="0.2">
      <c r="A357" s="1" t="s">
        <v>1998</v>
      </c>
      <c r="B357" s="1" t="s">
        <v>1999</v>
      </c>
      <c r="F357" s="1" t="s">
        <v>139</v>
      </c>
      <c r="H357" t="s">
        <v>7942</v>
      </c>
    </row>
    <row r="358" spans="1:8" x14ac:dyDescent="0.2">
      <c r="A358" s="1" t="s">
        <v>1944</v>
      </c>
      <c r="B358" s="1" t="s">
        <v>1945</v>
      </c>
      <c r="F358" s="1" t="s">
        <v>4733</v>
      </c>
      <c r="H358" t="s">
        <v>7944</v>
      </c>
    </row>
    <row r="359" spans="1:8" x14ac:dyDescent="0.2">
      <c r="A359" s="1" t="s">
        <v>3473</v>
      </c>
      <c r="B359" s="1" t="s">
        <v>3474</v>
      </c>
      <c r="F359" s="1" t="s">
        <v>2616</v>
      </c>
      <c r="H359" t="s">
        <v>7950</v>
      </c>
    </row>
    <row r="360" spans="1:8" x14ac:dyDescent="0.2">
      <c r="A360" s="1" t="s">
        <v>621</v>
      </c>
      <c r="B360" s="1" t="s">
        <v>622</v>
      </c>
      <c r="F360" s="1" t="s">
        <v>2380</v>
      </c>
      <c r="H360" t="s">
        <v>7958</v>
      </c>
    </row>
    <row r="361" spans="1:8" x14ac:dyDescent="0.2">
      <c r="A361" s="1" t="s">
        <v>1669</v>
      </c>
      <c r="B361" s="1" t="s">
        <v>1670</v>
      </c>
      <c r="F361" s="1" t="s">
        <v>3073</v>
      </c>
      <c r="H361" t="s">
        <v>7968</v>
      </c>
    </row>
    <row r="362" spans="1:8" x14ac:dyDescent="0.2">
      <c r="A362" s="1" t="s">
        <v>2584</v>
      </c>
      <c r="B362" s="1" t="s">
        <v>2585</v>
      </c>
      <c r="F362" s="1" t="s">
        <v>3729</v>
      </c>
      <c r="H362" t="s">
        <v>7971</v>
      </c>
    </row>
    <row r="363" spans="1:8" x14ac:dyDescent="0.2">
      <c r="A363" s="1" t="s">
        <v>2580</v>
      </c>
      <c r="B363" s="1" t="s">
        <v>2581</v>
      </c>
      <c r="F363" s="1" t="s">
        <v>4466</v>
      </c>
      <c r="H363" t="s">
        <v>7972</v>
      </c>
    </row>
    <row r="364" spans="1:8" x14ac:dyDescent="0.2">
      <c r="A364" s="1" t="s">
        <v>4797</v>
      </c>
      <c r="B364" s="1" t="s">
        <v>4798</v>
      </c>
      <c r="F364" s="1" t="s">
        <v>3927</v>
      </c>
      <c r="H364" t="s">
        <v>7976</v>
      </c>
    </row>
    <row r="365" spans="1:8" x14ac:dyDescent="0.2">
      <c r="A365" s="1" t="s">
        <v>1429</v>
      </c>
      <c r="B365" s="1" t="s">
        <v>1430</v>
      </c>
      <c r="F365" s="1" t="s">
        <v>920</v>
      </c>
      <c r="H365" t="s">
        <v>7984</v>
      </c>
    </row>
    <row r="366" spans="1:8" x14ac:dyDescent="0.2">
      <c r="A366" s="1" t="s">
        <v>1651</v>
      </c>
      <c r="B366" s="1" t="s">
        <v>1652</v>
      </c>
      <c r="F366" s="1" t="s">
        <v>5391</v>
      </c>
      <c r="H366" t="s">
        <v>7987</v>
      </c>
    </row>
    <row r="367" spans="1:8" x14ac:dyDescent="0.2">
      <c r="A367" s="1" t="s">
        <v>1099</v>
      </c>
      <c r="B367" s="1" t="s">
        <v>1100</v>
      </c>
      <c r="F367" s="1" t="s">
        <v>3352</v>
      </c>
      <c r="H367" t="s">
        <v>7996</v>
      </c>
    </row>
    <row r="368" spans="1:8" x14ac:dyDescent="0.2">
      <c r="A368" s="1" t="s">
        <v>1413</v>
      </c>
      <c r="B368" s="1" t="s">
        <v>1414</v>
      </c>
      <c r="F368" s="1" t="s">
        <v>4268</v>
      </c>
      <c r="H368" t="s">
        <v>7999</v>
      </c>
    </row>
    <row r="369" spans="1:8" x14ac:dyDescent="0.2">
      <c r="A369" s="1" t="s">
        <v>2389</v>
      </c>
      <c r="B369" s="1" t="s">
        <v>2390</v>
      </c>
      <c r="F369" s="1" t="s">
        <v>3795</v>
      </c>
      <c r="H369" t="s">
        <v>8000</v>
      </c>
    </row>
    <row r="370" spans="1:8" x14ac:dyDescent="0.2">
      <c r="A370" s="1" t="s">
        <v>1931</v>
      </c>
      <c r="B370" s="1" t="s">
        <v>1932</v>
      </c>
      <c r="F370" s="1" t="s">
        <v>4605</v>
      </c>
      <c r="H370" t="s">
        <v>8001</v>
      </c>
    </row>
    <row r="371" spans="1:8" x14ac:dyDescent="0.2">
      <c r="A371" s="1" t="s">
        <v>3671</v>
      </c>
      <c r="B371" s="1" t="s">
        <v>3672</v>
      </c>
      <c r="F371" s="1" t="s">
        <v>3678</v>
      </c>
      <c r="H371" t="s">
        <v>8002</v>
      </c>
    </row>
    <row r="372" spans="1:8" x14ac:dyDescent="0.2">
      <c r="A372" s="1" t="s">
        <v>5473</v>
      </c>
      <c r="B372" s="1" t="s">
        <v>5474</v>
      </c>
      <c r="F372" s="1" t="s">
        <v>5139</v>
      </c>
      <c r="H372" t="s">
        <v>8003</v>
      </c>
    </row>
    <row r="373" spans="1:8" x14ac:dyDescent="0.2">
      <c r="A373" s="1" t="s">
        <v>2312</v>
      </c>
      <c r="B373" s="1" t="s">
        <v>2313</v>
      </c>
      <c r="F373" s="1" t="s">
        <v>4936</v>
      </c>
      <c r="H373" t="s">
        <v>5959</v>
      </c>
    </row>
    <row r="374" spans="1:8" x14ac:dyDescent="0.2">
      <c r="A374" s="1" t="s">
        <v>3650</v>
      </c>
      <c r="B374" s="1" t="s">
        <v>3651</v>
      </c>
      <c r="F374" s="1" t="s">
        <v>681</v>
      </c>
      <c r="H374" t="s">
        <v>8012</v>
      </c>
    </row>
    <row r="375" spans="1:8" x14ac:dyDescent="0.2">
      <c r="A375" s="1" t="s">
        <v>4168</v>
      </c>
      <c r="B375" s="1" t="s">
        <v>4169</v>
      </c>
      <c r="F375" s="1" t="s">
        <v>3484</v>
      </c>
      <c r="H375" t="s">
        <v>8015</v>
      </c>
    </row>
    <row r="376" spans="1:8" x14ac:dyDescent="0.2">
      <c r="A376" s="1" t="s">
        <v>635</v>
      </c>
      <c r="B376" s="1" t="s">
        <v>636</v>
      </c>
      <c r="F376" s="1" t="s">
        <v>828</v>
      </c>
      <c r="H376" t="s">
        <v>8020</v>
      </c>
    </row>
    <row r="377" spans="1:8" x14ac:dyDescent="0.2">
      <c r="A377" s="1" t="s">
        <v>3354</v>
      </c>
      <c r="B377" s="1" t="s">
        <v>3355</v>
      </c>
      <c r="F377" s="1" t="s">
        <v>3261</v>
      </c>
      <c r="H377" t="s">
        <v>8022</v>
      </c>
    </row>
    <row r="378" spans="1:8" x14ac:dyDescent="0.2">
      <c r="A378" s="1" t="s">
        <v>3057</v>
      </c>
      <c r="B378" s="1" t="s">
        <v>3058</v>
      </c>
      <c r="F378" s="1" t="s">
        <v>2501</v>
      </c>
      <c r="H378" t="s">
        <v>8024</v>
      </c>
    </row>
    <row r="379" spans="1:8" x14ac:dyDescent="0.2">
      <c r="A379" s="1" t="s">
        <v>355</v>
      </c>
      <c r="B379" s="1" t="s">
        <v>356</v>
      </c>
      <c r="F379" s="1" t="s">
        <v>1994</v>
      </c>
      <c r="H379" t="s">
        <v>8027</v>
      </c>
    </row>
    <row r="380" spans="1:8" x14ac:dyDescent="0.2">
      <c r="A380" s="1" t="s">
        <v>2931</v>
      </c>
      <c r="B380" s="1" t="s">
        <v>2932</v>
      </c>
      <c r="F380" s="1" t="s">
        <v>4627</v>
      </c>
      <c r="H380" t="s">
        <v>5937</v>
      </c>
    </row>
    <row r="381" spans="1:8" x14ac:dyDescent="0.2">
      <c r="A381" s="1" t="s">
        <v>3849</v>
      </c>
      <c r="B381" s="1" t="s">
        <v>3850</v>
      </c>
      <c r="F381" s="1" t="s">
        <v>1544</v>
      </c>
      <c r="H381" t="s">
        <v>8053</v>
      </c>
    </row>
    <row r="382" spans="1:8" x14ac:dyDescent="0.2">
      <c r="A382" s="1" t="s">
        <v>2120</v>
      </c>
      <c r="B382" s="1" t="s">
        <v>2121</v>
      </c>
      <c r="F382" s="1" t="s">
        <v>3651</v>
      </c>
      <c r="H382" t="s">
        <v>8056</v>
      </c>
    </row>
    <row r="383" spans="1:8" x14ac:dyDescent="0.2">
      <c r="A383" s="1" t="s">
        <v>297</v>
      </c>
      <c r="B383" s="1" t="s">
        <v>298</v>
      </c>
      <c r="F383" s="1" t="s">
        <v>1549</v>
      </c>
      <c r="H383" t="s">
        <v>8062</v>
      </c>
    </row>
    <row r="384" spans="1:8" x14ac:dyDescent="0.2">
      <c r="A384" s="1" t="s">
        <v>2395</v>
      </c>
      <c r="B384" s="1" t="s">
        <v>2396</v>
      </c>
      <c r="F384" s="1" t="s">
        <v>5451</v>
      </c>
      <c r="H384" t="s">
        <v>8066</v>
      </c>
    </row>
    <row r="385" spans="1:8" x14ac:dyDescent="0.2">
      <c r="A385" s="1" t="s">
        <v>3774</v>
      </c>
      <c r="B385" s="1" t="s">
        <v>3775</v>
      </c>
      <c r="F385" s="1" t="s">
        <v>2388</v>
      </c>
      <c r="H385" t="s">
        <v>8070</v>
      </c>
    </row>
    <row r="386" spans="1:8" x14ac:dyDescent="0.2">
      <c r="A386" s="1" t="s">
        <v>3302</v>
      </c>
      <c r="B386" s="1" t="s">
        <v>3303</v>
      </c>
      <c r="F386" s="1" t="s">
        <v>2574</v>
      </c>
      <c r="H386" t="s">
        <v>8076</v>
      </c>
    </row>
    <row r="387" spans="1:8" x14ac:dyDescent="0.2">
      <c r="A387" s="1" t="s">
        <v>1431</v>
      </c>
      <c r="B387" s="1" t="s">
        <v>1432</v>
      </c>
      <c r="F387" s="1" t="s">
        <v>3116</v>
      </c>
      <c r="H387" t="s">
        <v>8077</v>
      </c>
    </row>
    <row r="388" spans="1:8" x14ac:dyDescent="0.2">
      <c r="A388" s="1" t="s">
        <v>4053</v>
      </c>
      <c r="B388" s="1" t="s">
        <v>4054</v>
      </c>
      <c r="F388" s="1" t="s">
        <v>5468</v>
      </c>
      <c r="H388" t="s">
        <v>8081</v>
      </c>
    </row>
    <row r="389" spans="1:8" x14ac:dyDescent="0.2">
      <c r="A389" s="1" t="s">
        <v>1820</v>
      </c>
      <c r="B389" s="1" t="s">
        <v>1821</v>
      </c>
      <c r="F389" s="1" t="s">
        <v>4256</v>
      </c>
      <c r="H389" t="s">
        <v>8089</v>
      </c>
    </row>
    <row r="390" spans="1:8" x14ac:dyDescent="0.2">
      <c r="A390" s="1" t="s">
        <v>1052</v>
      </c>
      <c r="B390" s="1" t="s">
        <v>1053</v>
      </c>
      <c r="F390" s="1" t="s">
        <v>4227</v>
      </c>
      <c r="H390" t="s">
        <v>5943</v>
      </c>
    </row>
    <row r="391" spans="1:8" x14ac:dyDescent="0.2">
      <c r="A391" s="1" t="s">
        <v>4355</v>
      </c>
      <c r="B391" s="1" t="s">
        <v>4356</v>
      </c>
      <c r="F391" s="1" t="s">
        <v>5196</v>
      </c>
      <c r="H391" t="s">
        <v>8101</v>
      </c>
    </row>
    <row r="392" spans="1:8" x14ac:dyDescent="0.2">
      <c r="A392" s="1" t="s">
        <v>2536</v>
      </c>
      <c r="B392" s="1" t="s">
        <v>2537</v>
      </c>
      <c r="F392" s="1" t="s">
        <v>3828</v>
      </c>
      <c r="H392" t="s">
        <v>8102</v>
      </c>
    </row>
    <row r="393" spans="1:8" x14ac:dyDescent="0.2">
      <c r="A393" s="1" t="s">
        <v>514</v>
      </c>
      <c r="B393" s="1" t="s">
        <v>515</v>
      </c>
      <c r="F393" s="1" t="s">
        <v>4613</v>
      </c>
      <c r="H393" t="s">
        <v>8106</v>
      </c>
    </row>
    <row r="394" spans="1:8" x14ac:dyDescent="0.2">
      <c r="A394" s="1" t="s">
        <v>754</v>
      </c>
      <c r="B394" s="1" t="s">
        <v>755</v>
      </c>
      <c r="F394" s="1" t="s">
        <v>3481</v>
      </c>
      <c r="H394" t="s">
        <v>8107</v>
      </c>
    </row>
    <row r="395" spans="1:8" x14ac:dyDescent="0.2">
      <c r="A395" s="1" t="s">
        <v>758</v>
      </c>
      <c r="B395" s="1" t="s">
        <v>759</v>
      </c>
      <c r="F395" s="1" t="s">
        <v>5402</v>
      </c>
      <c r="H395" t="s">
        <v>8118</v>
      </c>
    </row>
    <row r="396" spans="1:8" x14ac:dyDescent="0.2">
      <c r="A396" s="1" t="s">
        <v>1400</v>
      </c>
      <c r="B396" s="1" t="s">
        <v>1401</v>
      </c>
      <c r="F396" s="1" t="s">
        <v>5358</v>
      </c>
      <c r="H396" t="s">
        <v>8122</v>
      </c>
    </row>
    <row r="397" spans="1:8" x14ac:dyDescent="0.2">
      <c r="A397" s="1" t="s">
        <v>3616</v>
      </c>
      <c r="B397" s="1" t="s">
        <v>3617</v>
      </c>
      <c r="F397" s="1" t="s">
        <v>3323</v>
      </c>
      <c r="H397" t="s">
        <v>8133</v>
      </c>
    </row>
    <row r="398" spans="1:8" x14ac:dyDescent="0.2">
      <c r="A398" s="1" t="s">
        <v>2445</v>
      </c>
      <c r="B398" s="1" t="s">
        <v>2446</v>
      </c>
      <c r="F398" s="1" t="s">
        <v>4722</v>
      </c>
      <c r="H398" t="s">
        <v>8136</v>
      </c>
    </row>
    <row r="399" spans="1:8" x14ac:dyDescent="0.2">
      <c r="A399" s="1" t="s">
        <v>728</v>
      </c>
      <c r="B399" s="1" t="s">
        <v>729</v>
      </c>
      <c r="F399" s="1" t="s">
        <v>486</v>
      </c>
      <c r="H399" t="s">
        <v>8138</v>
      </c>
    </row>
    <row r="400" spans="1:8" x14ac:dyDescent="0.2">
      <c r="A400" s="1" t="s">
        <v>4726</v>
      </c>
      <c r="B400" s="1" t="s">
        <v>4727</v>
      </c>
      <c r="F400" s="1" t="s">
        <v>4364</v>
      </c>
      <c r="H400" t="s">
        <v>8140</v>
      </c>
    </row>
    <row r="401" spans="1:8" x14ac:dyDescent="0.2">
      <c r="A401" s="1" t="s">
        <v>3873</v>
      </c>
      <c r="B401" s="1" t="s">
        <v>3874</v>
      </c>
      <c r="F401" s="1" t="s">
        <v>3265</v>
      </c>
      <c r="H401" t="s">
        <v>8146</v>
      </c>
    </row>
    <row r="402" spans="1:8" x14ac:dyDescent="0.2">
      <c r="A402" s="1" t="s">
        <v>3901</v>
      </c>
      <c r="B402" s="1" t="s">
        <v>3902</v>
      </c>
      <c r="F402" s="1" t="s">
        <v>4190</v>
      </c>
      <c r="H402" t="s">
        <v>8152</v>
      </c>
    </row>
    <row r="403" spans="1:8" x14ac:dyDescent="0.2">
      <c r="A403" s="1" t="s">
        <v>4704</v>
      </c>
      <c r="B403" s="1" t="s">
        <v>4705</v>
      </c>
      <c r="F403" s="1" t="s">
        <v>1041</v>
      </c>
      <c r="H403" t="s">
        <v>5970</v>
      </c>
    </row>
    <row r="404" spans="1:8" x14ac:dyDescent="0.2">
      <c r="A404" s="1" t="s">
        <v>1124</v>
      </c>
      <c r="B404" s="1" t="s">
        <v>1125</v>
      </c>
      <c r="F404" s="1" t="s">
        <v>1926</v>
      </c>
      <c r="H404" t="s">
        <v>8162</v>
      </c>
    </row>
    <row r="405" spans="1:8" x14ac:dyDescent="0.2">
      <c r="A405" s="1" t="s">
        <v>3384</v>
      </c>
      <c r="B405" s="1" t="s">
        <v>3385</v>
      </c>
      <c r="F405" s="1" t="s">
        <v>5085</v>
      </c>
      <c r="H405" t="s">
        <v>8178</v>
      </c>
    </row>
    <row r="406" spans="1:8" x14ac:dyDescent="0.2">
      <c r="A406" s="1" t="s">
        <v>5556</v>
      </c>
      <c r="B406" s="1" t="s">
        <v>5557</v>
      </c>
      <c r="F406" s="1" t="s">
        <v>362</v>
      </c>
      <c r="H406" t="s">
        <v>8180</v>
      </c>
    </row>
    <row r="407" spans="1:8" x14ac:dyDescent="0.2">
      <c r="A407" s="1" t="s">
        <v>331</v>
      </c>
      <c r="B407" s="1" t="s">
        <v>332</v>
      </c>
      <c r="F407" s="1" t="s">
        <v>5509</v>
      </c>
      <c r="H407" t="s">
        <v>8182</v>
      </c>
    </row>
    <row r="408" spans="1:8" x14ac:dyDescent="0.2">
      <c r="A408" s="1" t="s">
        <v>3138</v>
      </c>
      <c r="B408" s="1" t="s">
        <v>3139</v>
      </c>
      <c r="F408" s="1" t="s">
        <v>4838</v>
      </c>
      <c r="H408" t="s">
        <v>8187</v>
      </c>
    </row>
    <row r="409" spans="1:8" x14ac:dyDescent="0.2">
      <c r="A409" s="1" t="s">
        <v>4573</v>
      </c>
      <c r="B409" s="1" t="s">
        <v>4574</v>
      </c>
      <c r="F409" s="1" t="s">
        <v>1471</v>
      </c>
      <c r="H409" t="s">
        <v>8191</v>
      </c>
    </row>
    <row r="410" spans="1:8" x14ac:dyDescent="0.2">
      <c r="A410" s="1" t="s">
        <v>1816</v>
      </c>
      <c r="B410" s="1" t="s">
        <v>1817</v>
      </c>
      <c r="F410" s="1" t="s">
        <v>1745</v>
      </c>
      <c r="H410" t="s">
        <v>8196</v>
      </c>
    </row>
    <row r="411" spans="1:8" x14ac:dyDescent="0.2">
      <c r="A411" s="1" t="s">
        <v>538</v>
      </c>
      <c r="B411" s="1" t="s">
        <v>539</v>
      </c>
      <c r="F411" s="1" t="s">
        <v>666</v>
      </c>
      <c r="H411" t="s">
        <v>8198</v>
      </c>
    </row>
    <row r="412" spans="1:8" x14ac:dyDescent="0.2">
      <c r="A412" s="1" t="s">
        <v>2991</v>
      </c>
      <c r="B412" s="1" t="s">
        <v>2992</v>
      </c>
      <c r="F412" s="1" t="s">
        <v>4896</v>
      </c>
      <c r="H412" t="s">
        <v>8201</v>
      </c>
    </row>
    <row r="413" spans="1:8" x14ac:dyDescent="0.2">
      <c r="A413" s="1" t="s">
        <v>4128</v>
      </c>
      <c r="B413" s="1" t="s">
        <v>4129</v>
      </c>
      <c r="F413" s="1" t="s">
        <v>5518</v>
      </c>
      <c r="H413" t="s">
        <v>8220</v>
      </c>
    </row>
    <row r="414" spans="1:8" x14ac:dyDescent="0.2">
      <c r="A414" s="1" t="s">
        <v>2342</v>
      </c>
      <c r="B414" s="1" t="s">
        <v>2343</v>
      </c>
      <c r="F414" s="1" t="s">
        <v>4458</v>
      </c>
      <c r="H414" t="s">
        <v>8221</v>
      </c>
    </row>
    <row r="415" spans="1:8" x14ac:dyDescent="0.2">
      <c r="A415" s="1" t="s">
        <v>2540</v>
      </c>
      <c r="B415" s="1" t="s">
        <v>2541</v>
      </c>
      <c r="F415" s="1" t="s">
        <v>2495</v>
      </c>
      <c r="H415" t="s">
        <v>5947</v>
      </c>
    </row>
    <row r="416" spans="1:8" x14ac:dyDescent="0.2">
      <c r="A416" s="1" t="s">
        <v>1564</v>
      </c>
      <c r="B416" s="1" t="s">
        <v>1565</v>
      </c>
      <c r="F416" s="1" t="s">
        <v>4049</v>
      </c>
      <c r="H416" t="s">
        <v>8232</v>
      </c>
    </row>
    <row r="417" spans="1:8" x14ac:dyDescent="0.2">
      <c r="A417" s="1" t="s">
        <v>2418</v>
      </c>
      <c r="B417" s="1" t="s">
        <v>2419</v>
      </c>
      <c r="F417" s="1" t="s">
        <v>1565</v>
      </c>
      <c r="H417" t="s">
        <v>8234</v>
      </c>
    </row>
    <row r="418" spans="1:8" x14ac:dyDescent="0.2">
      <c r="A418" s="1" t="s">
        <v>284</v>
      </c>
      <c r="B418" s="1" t="s">
        <v>285</v>
      </c>
      <c r="F418" s="1" t="s">
        <v>5098</v>
      </c>
      <c r="H418" t="s">
        <v>8235</v>
      </c>
    </row>
    <row r="419" spans="1:8" x14ac:dyDescent="0.2">
      <c r="A419" s="1" t="s">
        <v>4048</v>
      </c>
      <c r="B419" s="1" t="s">
        <v>4049</v>
      </c>
      <c r="F419" s="1" t="s">
        <v>2585</v>
      </c>
      <c r="H419" t="s">
        <v>5967</v>
      </c>
    </row>
    <row r="420" spans="1:8" x14ac:dyDescent="0.2">
      <c r="A420" s="1" t="s">
        <v>5441</v>
      </c>
      <c r="B420" s="1" t="s">
        <v>5442</v>
      </c>
      <c r="F420" s="1" t="s">
        <v>3394</v>
      </c>
      <c r="H420" t="s">
        <v>8248</v>
      </c>
    </row>
    <row r="421" spans="1:8" x14ac:dyDescent="0.2">
      <c r="A421" s="1" t="s">
        <v>361</v>
      </c>
      <c r="B421" s="1" t="s">
        <v>362</v>
      </c>
      <c r="F421" s="1" t="s">
        <v>5003</v>
      </c>
      <c r="H421" t="s">
        <v>8264</v>
      </c>
    </row>
    <row r="422" spans="1:8" x14ac:dyDescent="0.2">
      <c r="A422" s="1" t="s">
        <v>3728</v>
      </c>
      <c r="B422" s="1" t="s">
        <v>3729</v>
      </c>
      <c r="F422" s="1" t="s">
        <v>4682</v>
      </c>
      <c r="H422" t="s">
        <v>8270</v>
      </c>
    </row>
    <row r="423" spans="1:8" x14ac:dyDescent="0.2">
      <c r="A423" s="1" t="s">
        <v>380</v>
      </c>
      <c r="B423" s="1" t="s">
        <v>381</v>
      </c>
      <c r="F423" s="1" t="s">
        <v>1180</v>
      </c>
      <c r="H423" t="s">
        <v>6186</v>
      </c>
    </row>
    <row r="424" spans="1:8" x14ac:dyDescent="0.2">
      <c r="A424" s="1" t="s">
        <v>2437</v>
      </c>
      <c r="B424" s="1" t="s">
        <v>2438</v>
      </c>
      <c r="F424" s="1" t="s">
        <v>3141</v>
      </c>
      <c r="H424" t="s">
        <v>8274</v>
      </c>
    </row>
    <row r="425" spans="1:8" x14ac:dyDescent="0.2">
      <c r="A425" s="1" t="s">
        <v>3160</v>
      </c>
      <c r="B425" s="1" t="s">
        <v>3161</v>
      </c>
      <c r="F425" s="1" t="s">
        <v>1295</v>
      </c>
      <c r="H425" t="s">
        <v>8277</v>
      </c>
    </row>
    <row r="426" spans="1:8" x14ac:dyDescent="0.2">
      <c r="A426" s="1" t="s">
        <v>3260</v>
      </c>
      <c r="B426" s="1" t="s">
        <v>3261</v>
      </c>
      <c r="F426" s="1" t="s">
        <v>2149</v>
      </c>
      <c r="H426" t="s">
        <v>8278</v>
      </c>
    </row>
    <row r="427" spans="1:8" x14ac:dyDescent="0.2">
      <c r="A427" s="1" t="s">
        <v>4769</v>
      </c>
      <c r="B427" s="1" t="s">
        <v>4770</v>
      </c>
      <c r="F427" s="1" t="s">
        <v>636</v>
      </c>
      <c r="H427" t="s">
        <v>8280</v>
      </c>
    </row>
    <row r="428" spans="1:8" x14ac:dyDescent="0.2">
      <c r="A428" s="1" t="s">
        <v>5091</v>
      </c>
      <c r="B428" s="1" t="s">
        <v>5092</v>
      </c>
      <c r="F428" s="1" t="s">
        <v>4173</v>
      </c>
      <c r="H428" t="s">
        <v>8282</v>
      </c>
    </row>
    <row r="429" spans="1:8" x14ac:dyDescent="0.2">
      <c r="A429" s="1" t="s">
        <v>1116</v>
      </c>
      <c r="B429" s="1" t="s">
        <v>1117</v>
      </c>
      <c r="F429" s="1" t="s">
        <v>2511</v>
      </c>
      <c r="H429" t="s">
        <v>8283</v>
      </c>
    </row>
    <row r="430" spans="1:8" x14ac:dyDescent="0.2">
      <c r="A430" s="1" t="s">
        <v>4443</v>
      </c>
      <c r="B430" s="1" t="s">
        <v>4444</v>
      </c>
      <c r="F430" s="1" t="s">
        <v>2030</v>
      </c>
      <c r="H430" t="s">
        <v>8285</v>
      </c>
    </row>
    <row r="431" spans="1:8" x14ac:dyDescent="0.2">
      <c r="A431" s="1" t="s">
        <v>3099</v>
      </c>
      <c r="B431" s="1" t="s">
        <v>3100</v>
      </c>
      <c r="F431" s="1" t="s">
        <v>2558</v>
      </c>
      <c r="H431" t="s">
        <v>8294</v>
      </c>
    </row>
    <row r="432" spans="1:8" x14ac:dyDescent="0.2">
      <c r="A432" s="1" t="s">
        <v>2880</v>
      </c>
      <c r="B432" s="1" t="s">
        <v>2881</v>
      </c>
      <c r="F432" s="1" t="s">
        <v>3428</v>
      </c>
      <c r="H432" t="s">
        <v>8306</v>
      </c>
    </row>
    <row r="433" spans="1:8" x14ac:dyDescent="0.2">
      <c r="A433" s="1" t="s">
        <v>3251</v>
      </c>
      <c r="B433" s="1" t="s">
        <v>3252</v>
      </c>
      <c r="F433" s="1" t="s">
        <v>4146</v>
      </c>
      <c r="H433" t="s">
        <v>8310</v>
      </c>
    </row>
    <row r="434" spans="1:8" x14ac:dyDescent="0.2">
      <c r="A434" s="1" t="s">
        <v>1247</v>
      </c>
      <c r="B434" s="1" t="s">
        <v>1248</v>
      </c>
      <c r="F434" s="1" t="s">
        <v>4496</v>
      </c>
      <c r="H434" t="s">
        <v>8312</v>
      </c>
    </row>
    <row r="435" spans="1:8" x14ac:dyDescent="0.2">
      <c r="A435" s="1" t="s">
        <v>3957</v>
      </c>
      <c r="B435" s="1" t="s">
        <v>3958</v>
      </c>
      <c r="F435" s="1" t="s">
        <v>3050</v>
      </c>
      <c r="H435" t="s">
        <v>8314</v>
      </c>
    </row>
    <row r="436" spans="1:8" x14ac:dyDescent="0.2">
      <c r="A436" s="1" t="s">
        <v>831</v>
      </c>
      <c r="B436" s="1" t="s">
        <v>832</v>
      </c>
      <c r="F436" s="1" t="s">
        <v>1851</v>
      </c>
      <c r="H436" t="s">
        <v>8315</v>
      </c>
    </row>
    <row r="437" spans="1:8" x14ac:dyDescent="0.2">
      <c r="A437" s="1" t="s">
        <v>945</v>
      </c>
      <c r="B437" s="1" t="s">
        <v>946</v>
      </c>
      <c r="F437" s="1" t="s">
        <v>1515</v>
      </c>
      <c r="H437" t="s">
        <v>8323</v>
      </c>
    </row>
    <row r="438" spans="1:8" x14ac:dyDescent="0.2">
      <c r="A438" s="1" t="s">
        <v>4210</v>
      </c>
      <c r="B438" s="1" t="s">
        <v>4211</v>
      </c>
      <c r="F438" s="1" t="s">
        <v>4181</v>
      </c>
      <c r="H438" t="s">
        <v>8325</v>
      </c>
    </row>
    <row r="439" spans="1:8" x14ac:dyDescent="0.2">
      <c r="A439" s="1" t="s">
        <v>123</v>
      </c>
      <c r="B439" s="1" t="s">
        <v>124</v>
      </c>
      <c r="F439" s="1" t="s">
        <v>3046</v>
      </c>
      <c r="H439" t="s">
        <v>8329</v>
      </c>
    </row>
    <row r="440" spans="1:8" x14ac:dyDescent="0.2">
      <c r="A440" s="1" t="s">
        <v>307</v>
      </c>
      <c r="B440" s="1" t="s">
        <v>308</v>
      </c>
      <c r="F440" s="1" t="s">
        <v>3328</v>
      </c>
      <c r="H440" t="s">
        <v>8336</v>
      </c>
    </row>
    <row r="441" spans="1:8" x14ac:dyDescent="0.2">
      <c r="A441" s="1" t="s">
        <v>4391</v>
      </c>
      <c r="B441" s="1" t="s">
        <v>4392</v>
      </c>
      <c r="F441" s="1" t="s">
        <v>491</v>
      </c>
      <c r="H441" t="s">
        <v>8337</v>
      </c>
    </row>
    <row r="442" spans="1:8" x14ac:dyDescent="0.2">
      <c r="A442" s="1" t="s">
        <v>1309</v>
      </c>
      <c r="B442" s="1" t="s">
        <v>1310</v>
      </c>
      <c r="F442" s="1" t="s">
        <v>238</v>
      </c>
      <c r="H442" t="s">
        <v>8341</v>
      </c>
    </row>
    <row r="443" spans="1:8" x14ac:dyDescent="0.2">
      <c r="A443" s="1" t="s">
        <v>804</v>
      </c>
      <c r="B443" s="1" t="s">
        <v>805</v>
      </c>
      <c r="F443" s="1" t="s">
        <v>5221</v>
      </c>
      <c r="H443" t="s">
        <v>8342</v>
      </c>
    </row>
    <row r="444" spans="1:8" x14ac:dyDescent="0.2">
      <c r="A444" s="1" t="s">
        <v>5167</v>
      </c>
      <c r="B444" s="1" t="s">
        <v>5168</v>
      </c>
      <c r="F444" s="1" t="s">
        <v>1689</v>
      </c>
      <c r="H444" t="s">
        <v>8345</v>
      </c>
    </row>
    <row r="445" spans="1:8" x14ac:dyDescent="0.2">
      <c r="A445" s="1" t="s">
        <v>1264</v>
      </c>
      <c r="B445" s="1" t="s">
        <v>1265</v>
      </c>
      <c r="F445" s="1" t="s">
        <v>390</v>
      </c>
      <c r="H445" t="s">
        <v>8348</v>
      </c>
    </row>
    <row r="446" spans="1:8" x14ac:dyDescent="0.2">
      <c r="A446" s="1" t="s">
        <v>888</v>
      </c>
      <c r="B446" s="1" t="s">
        <v>889</v>
      </c>
      <c r="F446" s="1" t="s">
        <v>517</v>
      </c>
      <c r="H446" t="s">
        <v>8352</v>
      </c>
    </row>
    <row r="447" spans="1:8" x14ac:dyDescent="0.2">
      <c r="A447" s="1" t="s">
        <v>4201</v>
      </c>
      <c r="B447" s="1" t="s">
        <v>4202</v>
      </c>
      <c r="F447" s="1" t="s">
        <v>4692</v>
      </c>
      <c r="H447" t="s">
        <v>8354</v>
      </c>
    </row>
    <row r="448" spans="1:8" x14ac:dyDescent="0.2">
      <c r="A448" s="1" t="s">
        <v>261</v>
      </c>
      <c r="B448" s="1" t="s">
        <v>262</v>
      </c>
      <c r="F448" s="1" t="s">
        <v>4412</v>
      </c>
      <c r="H448" t="s">
        <v>8384</v>
      </c>
    </row>
    <row r="449" spans="1:8" x14ac:dyDescent="0.2">
      <c r="A449" s="1" t="s">
        <v>3097</v>
      </c>
      <c r="B449" s="1" t="s">
        <v>3098</v>
      </c>
      <c r="F449" s="1" t="s">
        <v>2236</v>
      </c>
      <c r="H449" t="s">
        <v>8390</v>
      </c>
    </row>
    <row r="450" spans="1:8" x14ac:dyDescent="0.2">
      <c r="A450" s="1" t="s">
        <v>2853</v>
      </c>
      <c r="B450" s="1" t="s">
        <v>2854</v>
      </c>
      <c r="F450" s="1" t="s">
        <v>1352</v>
      </c>
      <c r="H450" t="s">
        <v>8397</v>
      </c>
    </row>
    <row r="451" spans="1:8" x14ac:dyDescent="0.2">
      <c r="A451" s="1" t="s">
        <v>2791</v>
      </c>
      <c r="B451" s="1" t="s">
        <v>2792</v>
      </c>
      <c r="F451" s="1" t="s">
        <v>2458</v>
      </c>
      <c r="H451" t="s">
        <v>8403</v>
      </c>
    </row>
    <row r="452" spans="1:8" x14ac:dyDescent="0.2">
      <c r="A452" s="1" t="s">
        <v>1175</v>
      </c>
      <c r="B452" s="1" t="s">
        <v>1176</v>
      </c>
      <c r="F452" s="1" t="s">
        <v>5168</v>
      </c>
      <c r="H452" t="s">
        <v>8409</v>
      </c>
    </row>
    <row r="453" spans="1:8" x14ac:dyDescent="0.2">
      <c r="A453" s="1" t="s">
        <v>4866</v>
      </c>
      <c r="B453" s="1" t="s">
        <v>4867</v>
      </c>
      <c r="F453" s="1" t="s">
        <v>5215</v>
      </c>
      <c r="H453" t="s">
        <v>8410</v>
      </c>
    </row>
    <row r="454" spans="1:8" x14ac:dyDescent="0.2">
      <c r="A454" s="1" t="s">
        <v>723</v>
      </c>
      <c r="B454" s="1" t="s">
        <v>724</v>
      </c>
      <c r="F454" s="1" t="s">
        <v>3210</v>
      </c>
      <c r="H454" t="s">
        <v>8415</v>
      </c>
    </row>
    <row r="455" spans="1:8" x14ac:dyDescent="0.2">
      <c r="A455" s="1" t="s">
        <v>3025</v>
      </c>
      <c r="B455" s="1" t="s">
        <v>3026</v>
      </c>
      <c r="F455" s="1" t="s">
        <v>936</v>
      </c>
      <c r="H455" t="s">
        <v>8419</v>
      </c>
    </row>
    <row r="456" spans="1:8" x14ac:dyDescent="0.2">
      <c r="A456" s="1" t="s">
        <v>2308</v>
      </c>
      <c r="B456" s="1" t="s">
        <v>2309</v>
      </c>
      <c r="F456" s="1" t="s">
        <v>3029</v>
      </c>
      <c r="H456" t="s">
        <v>8420</v>
      </c>
    </row>
    <row r="457" spans="1:8" x14ac:dyDescent="0.2">
      <c r="A457" s="1" t="s">
        <v>5698</v>
      </c>
      <c r="B457" s="1" t="s">
        <v>5699</v>
      </c>
      <c r="F457" s="1" t="s">
        <v>691</v>
      </c>
      <c r="H457" t="s">
        <v>8436</v>
      </c>
    </row>
    <row r="458" spans="1:8" x14ac:dyDescent="0.2">
      <c r="A458" s="1" t="s">
        <v>401</v>
      </c>
      <c r="B458" s="1" t="s">
        <v>402</v>
      </c>
      <c r="F458" s="1" t="s">
        <v>1787</v>
      </c>
      <c r="H458" t="s">
        <v>8438</v>
      </c>
    </row>
    <row r="459" spans="1:8" x14ac:dyDescent="0.2">
      <c r="A459" s="1" t="s">
        <v>498</v>
      </c>
      <c r="B459" s="1" t="s">
        <v>499</v>
      </c>
      <c r="F459" s="1" t="s">
        <v>1371</v>
      </c>
      <c r="H459" t="s">
        <v>8444</v>
      </c>
    </row>
    <row r="460" spans="1:8" x14ac:dyDescent="0.2">
      <c r="A460" s="1" t="s">
        <v>217</v>
      </c>
      <c r="B460" s="1" t="s">
        <v>218</v>
      </c>
      <c r="F460" s="1" t="s">
        <v>1774</v>
      </c>
      <c r="H460" t="s">
        <v>8448</v>
      </c>
    </row>
    <row r="461" spans="1:8" x14ac:dyDescent="0.2">
      <c r="A461" s="1" t="s">
        <v>1716</v>
      </c>
      <c r="B461" s="1" t="s">
        <v>1717</v>
      </c>
      <c r="F461" s="1" t="s">
        <v>4474</v>
      </c>
      <c r="H461" t="s">
        <v>8449</v>
      </c>
    </row>
    <row r="462" spans="1:8" x14ac:dyDescent="0.2">
      <c r="A462" s="1" t="s">
        <v>188</v>
      </c>
      <c r="B462" s="1" t="s">
        <v>189</v>
      </c>
      <c r="F462" s="1" t="s">
        <v>5419</v>
      </c>
      <c r="H462" t="s">
        <v>8458</v>
      </c>
    </row>
    <row r="463" spans="1:8" x14ac:dyDescent="0.2">
      <c r="A463" s="1" t="s">
        <v>2279</v>
      </c>
      <c r="B463" s="1" t="s">
        <v>2280</v>
      </c>
      <c r="F463" s="1" t="s">
        <v>1760</v>
      </c>
      <c r="H463" t="s">
        <v>8462</v>
      </c>
    </row>
    <row r="464" spans="1:8" x14ac:dyDescent="0.2">
      <c r="A464" s="1" t="s">
        <v>5824</v>
      </c>
      <c r="B464" s="1" t="s">
        <v>5825</v>
      </c>
      <c r="F464" s="1" t="s">
        <v>1863</v>
      </c>
      <c r="H464" t="s">
        <v>8468</v>
      </c>
    </row>
    <row r="465" spans="1:8" x14ac:dyDescent="0.2">
      <c r="A465" s="1" t="s">
        <v>485</v>
      </c>
      <c r="B465" s="1" t="s">
        <v>486</v>
      </c>
      <c r="F465" s="1" t="s">
        <v>1314</v>
      </c>
      <c r="H465" t="s">
        <v>8470</v>
      </c>
    </row>
    <row r="466" spans="1:8" x14ac:dyDescent="0.2">
      <c r="A466" s="1" t="s">
        <v>2455</v>
      </c>
      <c r="B466" s="1" t="s">
        <v>2456</v>
      </c>
      <c r="F466" s="1" t="s">
        <v>3814</v>
      </c>
      <c r="H466" t="s">
        <v>8477</v>
      </c>
    </row>
    <row r="467" spans="1:8" x14ac:dyDescent="0.2">
      <c r="A467" s="1" t="s">
        <v>3049</v>
      </c>
      <c r="B467" s="1" t="s">
        <v>3050</v>
      </c>
      <c r="F467" s="1" t="s">
        <v>3312</v>
      </c>
      <c r="H467" t="s">
        <v>8479</v>
      </c>
    </row>
    <row r="468" spans="1:8" x14ac:dyDescent="0.2">
      <c r="A468" s="1" t="s">
        <v>2064</v>
      </c>
      <c r="B468" s="1" t="s">
        <v>2065</v>
      </c>
      <c r="F468" s="1" t="s">
        <v>1197</v>
      </c>
      <c r="H468" t="s">
        <v>8480</v>
      </c>
    </row>
    <row r="469" spans="1:8" x14ac:dyDescent="0.2">
      <c r="A469" s="1" t="s">
        <v>5459</v>
      </c>
      <c r="B469" s="1" t="s">
        <v>5460</v>
      </c>
      <c r="F469" s="1" t="s">
        <v>986</v>
      </c>
      <c r="H469" t="s">
        <v>8481</v>
      </c>
    </row>
    <row r="470" spans="1:8" x14ac:dyDescent="0.2">
      <c r="A470" s="1" t="s">
        <v>4911</v>
      </c>
      <c r="B470" s="1" t="s">
        <v>4912</v>
      </c>
      <c r="F470" s="1" t="s">
        <v>2941</v>
      </c>
      <c r="H470" t="s">
        <v>8485</v>
      </c>
    </row>
    <row r="471" spans="1:8" x14ac:dyDescent="0.2">
      <c r="A471" s="1" t="s">
        <v>1601</v>
      </c>
      <c r="B471" s="1" t="s">
        <v>1602</v>
      </c>
      <c r="F471" s="1" t="s">
        <v>5125</v>
      </c>
      <c r="H471" t="s">
        <v>8491</v>
      </c>
    </row>
    <row r="472" spans="1:8" x14ac:dyDescent="0.2">
      <c r="A472" s="1" t="s">
        <v>1641</v>
      </c>
      <c r="B472" s="1" t="s">
        <v>1642</v>
      </c>
      <c r="F472" s="1" t="s">
        <v>5412</v>
      </c>
      <c r="H472" t="s">
        <v>8492</v>
      </c>
    </row>
    <row r="473" spans="1:8" x14ac:dyDescent="0.2">
      <c r="A473" s="1" t="s">
        <v>3030</v>
      </c>
      <c r="B473" s="1" t="s">
        <v>3031</v>
      </c>
      <c r="F473" s="1" t="s">
        <v>4717</v>
      </c>
      <c r="H473" t="s">
        <v>8496</v>
      </c>
    </row>
    <row r="474" spans="1:8" x14ac:dyDescent="0.2">
      <c r="A474" s="1" t="s">
        <v>2112</v>
      </c>
      <c r="B474" s="1" t="s">
        <v>2113</v>
      </c>
      <c r="F474" s="1" t="s">
        <v>1623</v>
      </c>
      <c r="H474" t="s">
        <v>8499</v>
      </c>
    </row>
    <row r="475" spans="1:8" x14ac:dyDescent="0.2">
      <c r="A475" s="1" t="s">
        <v>5418</v>
      </c>
      <c r="B475" s="1" t="s">
        <v>5419</v>
      </c>
      <c r="F475" s="1" t="s">
        <v>697</v>
      </c>
      <c r="H475" t="s">
        <v>8503</v>
      </c>
    </row>
    <row r="476" spans="1:8" x14ac:dyDescent="0.2">
      <c r="A476" s="1" t="s">
        <v>714</v>
      </c>
      <c r="B476" s="1" t="s">
        <v>715</v>
      </c>
      <c r="F476" s="1" t="s">
        <v>4144</v>
      </c>
      <c r="H476" t="s">
        <v>8504</v>
      </c>
    </row>
    <row r="477" spans="1:8" x14ac:dyDescent="0.2">
      <c r="A477" s="1" t="s">
        <v>827</v>
      </c>
      <c r="B477" s="1" t="s">
        <v>828</v>
      </c>
      <c r="F477" s="1" t="s">
        <v>4865</v>
      </c>
      <c r="H477" t="s">
        <v>8505</v>
      </c>
    </row>
    <row r="478" spans="1:8" x14ac:dyDescent="0.2">
      <c r="A478" s="1" t="s">
        <v>4386</v>
      </c>
      <c r="B478" s="1" t="s">
        <v>4387</v>
      </c>
      <c r="F478" s="1" t="s">
        <v>5713</v>
      </c>
      <c r="H478" t="s">
        <v>8514</v>
      </c>
    </row>
    <row r="479" spans="1:8" x14ac:dyDescent="0.2">
      <c r="A479" s="1" t="s">
        <v>1236</v>
      </c>
      <c r="B479" s="1" t="s">
        <v>1237</v>
      </c>
      <c r="F479" s="1" t="s">
        <v>3529</v>
      </c>
      <c r="H479" t="s">
        <v>8519</v>
      </c>
    </row>
    <row r="480" spans="1:8" x14ac:dyDescent="0.2">
      <c r="A480" s="1" t="s">
        <v>4363</v>
      </c>
      <c r="B480" s="1" t="s">
        <v>4364</v>
      </c>
      <c r="F480" s="1" t="s">
        <v>5155</v>
      </c>
      <c r="H480" t="s">
        <v>8522</v>
      </c>
    </row>
    <row r="481" spans="1:8" x14ac:dyDescent="0.2">
      <c r="A481" s="1" t="s">
        <v>3906</v>
      </c>
      <c r="B481" s="1" t="s">
        <v>3907</v>
      </c>
      <c r="F481" s="1" t="s">
        <v>2730</v>
      </c>
      <c r="H481" t="s">
        <v>8527</v>
      </c>
    </row>
    <row r="482" spans="1:8" x14ac:dyDescent="0.2">
      <c r="A482" s="1" t="s">
        <v>5084</v>
      </c>
      <c r="B482" s="1" t="s">
        <v>5085</v>
      </c>
      <c r="F482" s="1" t="s">
        <v>3332</v>
      </c>
      <c r="H482" t="s">
        <v>8530</v>
      </c>
    </row>
    <row r="483" spans="1:8" x14ac:dyDescent="0.2">
      <c r="A483" s="1" t="s">
        <v>1514</v>
      </c>
      <c r="B483" s="1" t="s">
        <v>1515</v>
      </c>
      <c r="F483" s="1" t="s">
        <v>3770</v>
      </c>
      <c r="H483" t="s">
        <v>8539</v>
      </c>
    </row>
    <row r="484" spans="1:8" x14ac:dyDescent="0.2">
      <c r="A484" s="1" t="s">
        <v>3977</v>
      </c>
      <c r="B484" s="1" t="s">
        <v>3978</v>
      </c>
      <c r="F484" s="1" t="s">
        <v>5258</v>
      </c>
      <c r="H484" t="s">
        <v>8542</v>
      </c>
    </row>
    <row r="485" spans="1:8" x14ac:dyDescent="0.2">
      <c r="A485" s="1" t="s">
        <v>3483</v>
      </c>
      <c r="B485" s="1" t="s">
        <v>3484</v>
      </c>
      <c r="F485" s="1" t="s">
        <v>3555</v>
      </c>
      <c r="H485" t="s">
        <v>8547</v>
      </c>
    </row>
    <row r="486" spans="1:8" x14ac:dyDescent="0.2">
      <c r="A486" s="1" t="s">
        <v>5532</v>
      </c>
      <c r="B486" s="1" t="s">
        <v>5533</v>
      </c>
      <c r="F486" s="1" t="s">
        <v>5552</v>
      </c>
      <c r="H486" t="s">
        <v>8553</v>
      </c>
    </row>
    <row r="487" spans="1:8" x14ac:dyDescent="0.2">
      <c r="A487" s="1" t="s">
        <v>702</v>
      </c>
      <c r="B487" s="1" t="s">
        <v>703</v>
      </c>
      <c r="F487" s="1" t="s">
        <v>4127</v>
      </c>
      <c r="H487" t="s">
        <v>8559</v>
      </c>
    </row>
    <row r="488" spans="1:8" x14ac:dyDescent="0.2">
      <c r="A488" s="1" t="s">
        <v>3234</v>
      </c>
      <c r="B488" s="1" t="s">
        <v>3235</v>
      </c>
      <c r="F488" s="1" t="s">
        <v>2979</v>
      </c>
      <c r="H488" t="s">
        <v>8560</v>
      </c>
    </row>
    <row r="489" spans="1:8" x14ac:dyDescent="0.2">
      <c r="A489" s="1" t="s">
        <v>4141</v>
      </c>
      <c r="B489" s="1" t="s">
        <v>4142</v>
      </c>
      <c r="F489" s="1" t="s">
        <v>2854</v>
      </c>
      <c r="H489" t="s">
        <v>8564</v>
      </c>
    </row>
    <row r="490" spans="1:8" x14ac:dyDescent="0.2">
      <c r="A490" s="1" t="s">
        <v>1478</v>
      </c>
      <c r="B490" s="1" t="s">
        <v>1479</v>
      </c>
      <c r="F490" s="1" t="s">
        <v>3373</v>
      </c>
      <c r="H490" t="s">
        <v>8568</v>
      </c>
    </row>
    <row r="491" spans="1:8" x14ac:dyDescent="0.2">
      <c r="A491" s="1" t="s">
        <v>2336</v>
      </c>
      <c r="B491" s="1" t="s">
        <v>2337</v>
      </c>
      <c r="F491" s="1" t="s">
        <v>1153</v>
      </c>
      <c r="H491" t="s">
        <v>8572</v>
      </c>
    </row>
    <row r="492" spans="1:8" x14ac:dyDescent="0.2">
      <c r="A492" s="1" t="s">
        <v>1491</v>
      </c>
      <c r="B492" s="1" t="s">
        <v>1492</v>
      </c>
      <c r="F492" s="1" t="s">
        <v>5533</v>
      </c>
      <c r="H492" t="s">
        <v>8583</v>
      </c>
    </row>
    <row r="493" spans="1:8" x14ac:dyDescent="0.2">
      <c r="A493" s="1" t="s">
        <v>3461</v>
      </c>
      <c r="B493" s="1" t="s">
        <v>3462</v>
      </c>
      <c r="F493" s="1" t="s">
        <v>3119</v>
      </c>
      <c r="H493" t="s">
        <v>8586</v>
      </c>
    </row>
    <row r="494" spans="1:8" x14ac:dyDescent="0.2">
      <c r="A494" s="1" t="s">
        <v>4082</v>
      </c>
      <c r="B494" s="1" t="s">
        <v>4083</v>
      </c>
      <c r="F494" s="1" t="s">
        <v>1656</v>
      </c>
      <c r="H494" t="s">
        <v>6187</v>
      </c>
    </row>
    <row r="495" spans="1:8" x14ac:dyDescent="0.2">
      <c r="A495" s="1" t="s">
        <v>3227</v>
      </c>
      <c r="B495" s="1" t="s">
        <v>3228</v>
      </c>
      <c r="F495" s="1" t="s">
        <v>2313</v>
      </c>
      <c r="H495" t="s">
        <v>8598</v>
      </c>
    </row>
    <row r="496" spans="1:8" x14ac:dyDescent="0.2">
      <c r="A496" s="1" t="s">
        <v>5659</v>
      </c>
      <c r="B496" s="1" t="s">
        <v>5660</v>
      </c>
      <c r="F496" s="1" t="s">
        <v>3192</v>
      </c>
      <c r="H496" t="s">
        <v>8600</v>
      </c>
    </row>
    <row r="497" spans="1:8" x14ac:dyDescent="0.2">
      <c r="A497" s="1" t="s">
        <v>4947</v>
      </c>
      <c r="B497" s="1" t="s">
        <v>4948</v>
      </c>
      <c r="F497" s="1" t="s">
        <v>3139</v>
      </c>
      <c r="H497" t="s">
        <v>8603</v>
      </c>
    </row>
    <row r="498" spans="1:8" x14ac:dyDescent="0.2">
      <c r="A498" s="1" t="s">
        <v>670</v>
      </c>
      <c r="B498" s="1" t="s">
        <v>671</v>
      </c>
      <c r="F498" s="1" t="s">
        <v>2764</v>
      </c>
      <c r="H498" t="s">
        <v>8610</v>
      </c>
    </row>
    <row r="499" spans="1:8" x14ac:dyDescent="0.2">
      <c r="A499" s="1" t="s">
        <v>4145</v>
      </c>
      <c r="B499" s="1" t="s">
        <v>4146</v>
      </c>
      <c r="F499" s="1" t="s">
        <v>1557</v>
      </c>
      <c r="H499" t="s">
        <v>5972</v>
      </c>
    </row>
    <row r="500" spans="1:8" x14ac:dyDescent="0.2">
      <c r="A500" s="1" t="s">
        <v>2592</v>
      </c>
      <c r="B500" s="1" t="s">
        <v>2593</v>
      </c>
      <c r="F500" s="1" t="s">
        <v>2370</v>
      </c>
      <c r="H500" t="s">
        <v>8621</v>
      </c>
    </row>
    <row r="501" spans="1:8" x14ac:dyDescent="0.2">
      <c r="A501" s="1" t="s">
        <v>680</v>
      </c>
      <c r="B501" s="1" t="s">
        <v>681</v>
      </c>
      <c r="F501" s="1" t="s">
        <v>5440</v>
      </c>
      <c r="H501" t="s">
        <v>8624</v>
      </c>
    </row>
    <row r="502" spans="1:8" x14ac:dyDescent="0.2">
      <c r="A502" s="1" t="s">
        <v>4559</v>
      </c>
      <c r="B502" s="1" t="s">
        <v>4560</v>
      </c>
      <c r="F502" s="1" t="s">
        <v>2669</v>
      </c>
      <c r="H502" t="s">
        <v>8628</v>
      </c>
    </row>
    <row r="503" spans="1:8" x14ac:dyDescent="0.2">
      <c r="A503" s="1" t="s">
        <v>1989</v>
      </c>
      <c r="B503" s="1" t="s">
        <v>1990</v>
      </c>
      <c r="F503" s="1" t="s">
        <v>2145</v>
      </c>
      <c r="H503" t="s">
        <v>8630</v>
      </c>
    </row>
    <row r="504" spans="1:8" x14ac:dyDescent="0.2">
      <c r="A504" s="1" t="s">
        <v>165</v>
      </c>
      <c r="B504" s="1" t="s">
        <v>166</v>
      </c>
      <c r="F504" s="1" t="s">
        <v>1808</v>
      </c>
      <c r="H504" t="s">
        <v>8643</v>
      </c>
    </row>
    <row r="505" spans="1:8" x14ac:dyDescent="0.2">
      <c r="A505" s="1" t="s">
        <v>3028</v>
      </c>
      <c r="B505" s="1" t="s">
        <v>3029</v>
      </c>
      <c r="F505" s="1" t="s">
        <v>2537</v>
      </c>
      <c r="H505" t="s">
        <v>8644</v>
      </c>
    </row>
    <row r="506" spans="1:8" x14ac:dyDescent="0.2">
      <c r="A506" s="1" t="s">
        <v>3933</v>
      </c>
      <c r="B506" s="1" t="s">
        <v>3934</v>
      </c>
      <c r="F506" s="1" t="s">
        <v>5660</v>
      </c>
      <c r="H506" t="s">
        <v>8655</v>
      </c>
    </row>
    <row r="507" spans="1:8" x14ac:dyDescent="0.2">
      <c r="A507" s="1" t="s">
        <v>1543</v>
      </c>
      <c r="B507" s="1" t="s">
        <v>1544</v>
      </c>
      <c r="F507" s="1" t="s">
        <v>2061</v>
      </c>
      <c r="H507" t="s">
        <v>8659</v>
      </c>
    </row>
    <row r="508" spans="1:8" x14ac:dyDescent="0.2">
      <c r="A508" s="1" t="s">
        <v>4095</v>
      </c>
      <c r="B508" s="1" t="s">
        <v>4096</v>
      </c>
      <c r="F508" s="1" t="s">
        <v>3235</v>
      </c>
      <c r="H508" t="s">
        <v>8661</v>
      </c>
    </row>
    <row r="509" spans="1:8" x14ac:dyDescent="0.2">
      <c r="A509" s="1" t="s">
        <v>4455</v>
      </c>
      <c r="B509" s="1" t="s">
        <v>4456</v>
      </c>
      <c r="F509" s="1" t="s">
        <v>4574</v>
      </c>
      <c r="H509" t="s">
        <v>5976</v>
      </c>
    </row>
    <row r="510" spans="1:8" x14ac:dyDescent="0.2">
      <c r="A510" s="1" t="s">
        <v>2627</v>
      </c>
      <c r="B510" s="1" t="s">
        <v>2628</v>
      </c>
      <c r="F510" s="1" t="s">
        <v>5793</v>
      </c>
      <c r="H510" t="s">
        <v>8674</v>
      </c>
    </row>
    <row r="511" spans="1:8" x14ac:dyDescent="0.2">
      <c r="A511" s="1" t="s">
        <v>5042</v>
      </c>
      <c r="B511" s="1" t="s">
        <v>5043</v>
      </c>
      <c r="F511" s="1" t="s">
        <v>2452</v>
      </c>
      <c r="H511" t="s">
        <v>8680</v>
      </c>
    </row>
    <row r="512" spans="1:8" x14ac:dyDescent="0.2">
      <c r="A512" s="1" t="s">
        <v>533</v>
      </c>
      <c r="B512" s="1" t="s">
        <v>534</v>
      </c>
      <c r="F512" s="1" t="s">
        <v>1573</v>
      </c>
      <c r="H512" t="s">
        <v>8687</v>
      </c>
    </row>
    <row r="513" spans="1:8" x14ac:dyDescent="0.2">
      <c r="A513" s="1" t="s">
        <v>5138</v>
      </c>
      <c r="B513" s="1" t="s">
        <v>5139</v>
      </c>
      <c r="F513" s="1" t="s">
        <v>2751</v>
      </c>
      <c r="H513" t="s">
        <v>8688</v>
      </c>
    </row>
    <row r="514" spans="1:8" x14ac:dyDescent="0.2">
      <c r="A514" s="1" t="s">
        <v>2654</v>
      </c>
      <c r="B514" s="1" t="s">
        <v>2655</v>
      </c>
      <c r="F514" s="1" t="s">
        <v>2856</v>
      </c>
      <c r="H514" t="s">
        <v>8691</v>
      </c>
    </row>
    <row r="515" spans="1:8" x14ac:dyDescent="0.2">
      <c r="A515" s="1" t="s">
        <v>1807</v>
      </c>
      <c r="B515" s="1" t="s">
        <v>1808</v>
      </c>
      <c r="F515" s="1" t="s">
        <v>889</v>
      </c>
      <c r="H515" t="s">
        <v>8694</v>
      </c>
    </row>
    <row r="516" spans="1:8" x14ac:dyDescent="0.2">
      <c r="A516" s="1" t="s">
        <v>591</v>
      </c>
      <c r="B516" s="1" t="s">
        <v>592</v>
      </c>
      <c r="F516" s="1" t="s">
        <v>5697</v>
      </c>
      <c r="H516" t="s">
        <v>8702</v>
      </c>
    </row>
    <row r="517" spans="1:8" x14ac:dyDescent="0.2">
      <c r="A517" s="1" t="s">
        <v>3630</v>
      </c>
      <c r="B517" s="1" t="s">
        <v>3631</v>
      </c>
      <c r="F517" s="1" t="s">
        <v>272</v>
      </c>
      <c r="H517" t="s">
        <v>8703</v>
      </c>
    </row>
    <row r="518" spans="1:8" x14ac:dyDescent="0.2">
      <c r="A518" s="1" t="s">
        <v>3285</v>
      </c>
      <c r="B518" s="1" t="s">
        <v>3286</v>
      </c>
      <c r="F518" s="1" t="s">
        <v>5329</v>
      </c>
      <c r="H518" t="s">
        <v>8713</v>
      </c>
    </row>
    <row r="519" spans="1:8" x14ac:dyDescent="0.2">
      <c r="A519" s="1" t="s">
        <v>1408</v>
      </c>
      <c r="B519" s="1" t="s">
        <v>1409</v>
      </c>
      <c r="F519" s="1" t="s">
        <v>759</v>
      </c>
      <c r="H519" t="s">
        <v>8717</v>
      </c>
    </row>
    <row r="520" spans="1:8" x14ac:dyDescent="0.2">
      <c r="A520" s="1" t="s">
        <v>1782</v>
      </c>
      <c r="B520" s="1" t="s">
        <v>1783</v>
      </c>
      <c r="F520" s="1" t="s">
        <v>4544</v>
      </c>
      <c r="H520" t="s">
        <v>8720</v>
      </c>
    </row>
    <row r="521" spans="1:8" x14ac:dyDescent="0.2">
      <c r="A521" s="1" t="s">
        <v>2525</v>
      </c>
      <c r="B521" s="1" t="s">
        <v>2526</v>
      </c>
      <c r="F521" s="1" t="s">
        <v>5581</v>
      </c>
      <c r="H521" t="s">
        <v>8727</v>
      </c>
    </row>
    <row r="522" spans="1:8" x14ac:dyDescent="0.2">
      <c r="A522" s="1" t="s">
        <v>1711</v>
      </c>
      <c r="B522" s="1" t="s">
        <v>1712</v>
      </c>
      <c r="F522" s="1" t="s">
        <v>3212</v>
      </c>
      <c r="H522" t="s">
        <v>8729</v>
      </c>
    </row>
    <row r="523" spans="1:8" x14ac:dyDescent="0.2">
      <c r="A523" s="1" t="s">
        <v>1910</v>
      </c>
      <c r="B523" s="1" t="s">
        <v>1911</v>
      </c>
      <c r="F523" s="1" t="s">
        <v>5377</v>
      </c>
      <c r="H523" t="s">
        <v>8733</v>
      </c>
    </row>
    <row r="524" spans="1:8" x14ac:dyDescent="0.2">
      <c r="A524" s="1" t="s">
        <v>3806</v>
      </c>
      <c r="B524" s="1" t="s">
        <v>3807</v>
      </c>
      <c r="F524" s="1" t="s">
        <v>4322</v>
      </c>
      <c r="H524" t="s">
        <v>8740</v>
      </c>
    </row>
    <row r="525" spans="1:8" x14ac:dyDescent="0.2">
      <c r="A525" s="1" t="s">
        <v>4716</v>
      </c>
      <c r="B525" s="1" t="s">
        <v>4717</v>
      </c>
      <c r="F525" s="1" t="s">
        <v>226</v>
      </c>
      <c r="H525" t="s">
        <v>8747</v>
      </c>
    </row>
    <row r="526" spans="1:8" x14ac:dyDescent="0.2">
      <c r="A526" s="1" t="s">
        <v>3118</v>
      </c>
      <c r="B526" s="1" t="s">
        <v>3119</v>
      </c>
      <c r="F526" s="1" t="s">
        <v>132</v>
      </c>
      <c r="H526" t="s">
        <v>5938</v>
      </c>
    </row>
    <row r="527" spans="1:8" x14ac:dyDescent="0.2">
      <c r="A527" s="1" t="s">
        <v>1127</v>
      </c>
      <c r="B527" s="1" t="s">
        <v>1128</v>
      </c>
      <c r="F527" s="1" t="s">
        <v>2998</v>
      </c>
      <c r="H527" t="s">
        <v>8758</v>
      </c>
    </row>
    <row r="528" spans="1:8" x14ac:dyDescent="0.2">
      <c r="A528" s="1" t="s">
        <v>3209</v>
      </c>
      <c r="B528" s="1" t="s">
        <v>3210</v>
      </c>
      <c r="F528" s="1" t="s">
        <v>3104</v>
      </c>
      <c r="H528" t="s">
        <v>8766</v>
      </c>
    </row>
    <row r="529" spans="1:8" x14ac:dyDescent="0.2">
      <c r="A529" s="1" t="s">
        <v>3053</v>
      </c>
      <c r="B529" s="1" t="s">
        <v>3054</v>
      </c>
      <c r="F529" s="1" t="s">
        <v>4762</v>
      </c>
      <c r="H529" t="s">
        <v>8769</v>
      </c>
    </row>
    <row r="530" spans="1:8" x14ac:dyDescent="0.2">
      <c r="A530" s="1" t="s">
        <v>4585</v>
      </c>
      <c r="B530" s="1" t="s">
        <v>4586</v>
      </c>
      <c r="F530" s="1" t="s">
        <v>4623</v>
      </c>
      <c r="H530" t="s">
        <v>8775</v>
      </c>
    </row>
    <row r="531" spans="1:8" x14ac:dyDescent="0.2">
      <c r="A531" s="1" t="s">
        <v>1287</v>
      </c>
      <c r="B531" s="1" t="s">
        <v>1288</v>
      </c>
      <c r="F531" s="1" t="s">
        <v>4961</v>
      </c>
      <c r="H531" t="s">
        <v>8780</v>
      </c>
    </row>
    <row r="532" spans="1:8" x14ac:dyDescent="0.2">
      <c r="A532" s="1" t="s">
        <v>739</v>
      </c>
      <c r="B532" s="1" t="s">
        <v>740</v>
      </c>
      <c r="F532" s="1" t="s">
        <v>2438</v>
      </c>
      <c r="H532" t="s">
        <v>8781</v>
      </c>
    </row>
    <row r="533" spans="1:8" x14ac:dyDescent="0.2">
      <c r="A533" s="1" t="s">
        <v>4689</v>
      </c>
      <c r="B533" s="1" t="s">
        <v>4690</v>
      </c>
      <c r="F533" s="1" t="s">
        <v>4498</v>
      </c>
      <c r="H533" t="s">
        <v>8782</v>
      </c>
    </row>
    <row r="534" spans="1:8" x14ac:dyDescent="0.2">
      <c r="A534" s="1" t="s">
        <v>3763</v>
      </c>
      <c r="B534" s="1" t="s">
        <v>3764</v>
      </c>
      <c r="F534" s="1" t="s">
        <v>2704</v>
      </c>
      <c r="H534" t="s">
        <v>8784</v>
      </c>
    </row>
    <row r="535" spans="1:8" x14ac:dyDescent="0.2">
      <c r="A535" s="1" t="s">
        <v>4604</v>
      </c>
      <c r="B535" s="1" t="s">
        <v>4605</v>
      </c>
      <c r="F535" s="1" t="s">
        <v>5460</v>
      </c>
      <c r="H535" t="s">
        <v>8790</v>
      </c>
    </row>
    <row r="536" spans="1:8" x14ac:dyDescent="0.2">
      <c r="A536" s="1" t="s">
        <v>4285</v>
      </c>
      <c r="B536" s="1" t="s">
        <v>4286</v>
      </c>
      <c r="F536" s="1" t="s">
        <v>2608</v>
      </c>
      <c r="H536" t="s">
        <v>8793</v>
      </c>
    </row>
    <row r="537" spans="1:8" x14ac:dyDescent="0.2">
      <c r="A537" s="1" t="s">
        <v>3528</v>
      </c>
      <c r="B537" s="1" t="s">
        <v>3529</v>
      </c>
      <c r="F537" s="1" t="s">
        <v>2642</v>
      </c>
      <c r="H537" t="s">
        <v>8797</v>
      </c>
    </row>
    <row r="538" spans="1:8" x14ac:dyDescent="0.2">
      <c r="A538" s="1" t="s">
        <v>1445</v>
      </c>
      <c r="B538" s="1" t="s">
        <v>1446</v>
      </c>
      <c r="F538" s="1" t="s">
        <v>3978</v>
      </c>
      <c r="H538" t="s">
        <v>8806</v>
      </c>
    </row>
    <row r="539" spans="1:8" x14ac:dyDescent="0.2">
      <c r="A539" s="1" t="s">
        <v>3248</v>
      </c>
      <c r="B539" s="1" t="s">
        <v>3249</v>
      </c>
      <c r="F539" s="1" t="s">
        <v>3850</v>
      </c>
      <c r="H539" t="s">
        <v>8824</v>
      </c>
    </row>
    <row r="540" spans="1:8" x14ac:dyDescent="0.2">
      <c r="A540" s="1" t="s">
        <v>3412</v>
      </c>
      <c r="B540" s="1" t="s">
        <v>3413</v>
      </c>
      <c r="F540" s="1" t="s">
        <v>4611</v>
      </c>
      <c r="H540" t="s">
        <v>8825</v>
      </c>
    </row>
    <row r="541" spans="1:8" x14ac:dyDescent="0.2">
      <c r="A541" s="1" t="s">
        <v>2923</v>
      </c>
      <c r="B541" s="1" t="s">
        <v>2924</v>
      </c>
      <c r="F541" s="1" t="s">
        <v>3383</v>
      </c>
      <c r="H541" t="s">
        <v>5966</v>
      </c>
    </row>
    <row r="542" spans="1:8" x14ac:dyDescent="0.2">
      <c r="A542" s="1" t="s">
        <v>2144</v>
      </c>
      <c r="B542" s="1" t="s">
        <v>2145</v>
      </c>
      <c r="F542" s="1" t="s">
        <v>4852</v>
      </c>
      <c r="H542" t="s">
        <v>8835</v>
      </c>
    </row>
    <row r="543" spans="1:8" x14ac:dyDescent="0.2">
      <c r="A543" s="1" t="s">
        <v>1556</v>
      </c>
      <c r="B543" s="1" t="s">
        <v>1557</v>
      </c>
      <c r="F543" s="1" t="s">
        <v>4028</v>
      </c>
      <c r="H543" t="s">
        <v>8838</v>
      </c>
    </row>
    <row r="544" spans="1:8" x14ac:dyDescent="0.2">
      <c r="A544" s="1" t="s">
        <v>1322</v>
      </c>
      <c r="B544" s="1" t="s">
        <v>1323</v>
      </c>
      <c r="F544" s="1" t="s">
        <v>3228</v>
      </c>
      <c r="H544" t="s">
        <v>8840</v>
      </c>
    </row>
    <row r="545" spans="1:8" x14ac:dyDescent="0.2">
      <c r="A545" s="1" t="s">
        <v>3351</v>
      </c>
      <c r="B545" s="1" t="s">
        <v>3352</v>
      </c>
      <c r="F545" s="1" t="s">
        <v>3687</v>
      </c>
      <c r="H545" t="s">
        <v>8845</v>
      </c>
    </row>
    <row r="546" spans="1:8" x14ac:dyDescent="0.2">
      <c r="A546" s="1" t="s">
        <v>1196</v>
      </c>
      <c r="B546" s="1" t="s">
        <v>1197</v>
      </c>
      <c r="F546" s="1" t="s">
        <v>1749</v>
      </c>
      <c r="H546" t="s">
        <v>8860</v>
      </c>
    </row>
    <row r="547" spans="1:8" x14ac:dyDescent="0.2">
      <c r="A547" s="1" t="s">
        <v>5606</v>
      </c>
      <c r="B547" s="1" t="s">
        <v>5607</v>
      </c>
      <c r="F547" s="1" t="s">
        <v>2214</v>
      </c>
      <c r="H547" t="s">
        <v>8863</v>
      </c>
    </row>
    <row r="548" spans="1:8" x14ac:dyDescent="0.2">
      <c r="A548" s="1" t="s">
        <v>4143</v>
      </c>
      <c r="B548" s="1" t="s">
        <v>4144</v>
      </c>
      <c r="F548" s="1" t="s">
        <v>4103</v>
      </c>
      <c r="H548" t="s">
        <v>8868</v>
      </c>
    </row>
    <row r="549" spans="1:8" x14ac:dyDescent="0.2">
      <c r="A549" s="1" t="s">
        <v>2504</v>
      </c>
      <c r="B549" s="1" t="s">
        <v>2505</v>
      </c>
      <c r="F549" s="1" t="s">
        <v>1265</v>
      </c>
      <c r="H549" t="s">
        <v>8869</v>
      </c>
    </row>
    <row r="550" spans="1:8" x14ac:dyDescent="0.2">
      <c r="A550" s="1" t="s">
        <v>5411</v>
      </c>
      <c r="B550" s="1" t="s">
        <v>5412</v>
      </c>
      <c r="F550" s="1" t="s">
        <v>5247</v>
      </c>
      <c r="H550" t="s">
        <v>8878</v>
      </c>
    </row>
    <row r="551" spans="1:8" x14ac:dyDescent="0.2">
      <c r="A551" s="1" t="s">
        <v>5520</v>
      </c>
      <c r="B551" s="1" t="s">
        <v>5521</v>
      </c>
      <c r="F551" s="1" t="s">
        <v>1817</v>
      </c>
      <c r="H551" t="s">
        <v>8885</v>
      </c>
    </row>
    <row r="552" spans="1:8" x14ac:dyDescent="0.2">
      <c r="A552" s="1" t="s">
        <v>1152</v>
      </c>
      <c r="B552" s="1" t="s">
        <v>1153</v>
      </c>
      <c r="F552" s="1" t="s">
        <v>2905</v>
      </c>
      <c r="H552" t="s">
        <v>8886</v>
      </c>
    </row>
    <row r="553" spans="1:8" x14ac:dyDescent="0.2">
      <c r="A553" s="1" t="s">
        <v>3429</v>
      </c>
      <c r="B553" s="1" t="s">
        <v>3430</v>
      </c>
      <c r="F553" s="1" t="s">
        <v>5575</v>
      </c>
      <c r="H553" t="s">
        <v>8889</v>
      </c>
    </row>
    <row r="554" spans="1:8" x14ac:dyDescent="0.2">
      <c r="A554" s="1" t="s">
        <v>4497</v>
      </c>
      <c r="B554" s="1" t="s">
        <v>4498</v>
      </c>
      <c r="F554" s="1" t="s">
        <v>899</v>
      </c>
      <c r="H554" t="s">
        <v>8891</v>
      </c>
    </row>
    <row r="555" spans="1:8" x14ac:dyDescent="0.2">
      <c r="A555" s="1" t="s">
        <v>1918</v>
      </c>
      <c r="B555" s="1" t="s">
        <v>1919</v>
      </c>
      <c r="F555" s="1" t="s">
        <v>4938</v>
      </c>
      <c r="H555" t="s">
        <v>8899</v>
      </c>
    </row>
    <row r="556" spans="1:8" x14ac:dyDescent="0.2">
      <c r="A556" s="1" t="s">
        <v>2763</v>
      </c>
      <c r="B556" s="1" t="s">
        <v>2764</v>
      </c>
      <c r="F556" s="1" t="s">
        <v>772</v>
      </c>
      <c r="H556" t="s">
        <v>8900</v>
      </c>
    </row>
    <row r="557" spans="1:8" x14ac:dyDescent="0.2">
      <c r="A557" s="1" t="s">
        <v>1759</v>
      </c>
      <c r="B557" s="1" t="s">
        <v>1760</v>
      </c>
      <c r="F557" s="1" t="s">
        <v>3789</v>
      </c>
      <c r="H557" t="s">
        <v>8903</v>
      </c>
    </row>
    <row r="558" spans="1:8" x14ac:dyDescent="0.2">
      <c r="A558" s="1" t="s">
        <v>3093</v>
      </c>
      <c r="B558" s="1" t="s">
        <v>3094</v>
      </c>
      <c r="F558" s="1" t="s">
        <v>4192</v>
      </c>
      <c r="H558" t="s">
        <v>8908</v>
      </c>
    </row>
    <row r="559" spans="1:8" x14ac:dyDescent="0.2">
      <c r="A559" s="1" t="s">
        <v>1294</v>
      </c>
      <c r="B559" s="1" t="s">
        <v>1295</v>
      </c>
      <c r="F559" s="1" t="s">
        <v>3549</v>
      </c>
      <c r="H559" t="s">
        <v>8913</v>
      </c>
    </row>
    <row r="560" spans="1:8" x14ac:dyDescent="0.2">
      <c r="A560" s="1" t="s">
        <v>3490</v>
      </c>
      <c r="B560" s="1" t="s">
        <v>3491</v>
      </c>
      <c r="F560" s="1" t="s">
        <v>5735</v>
      </c>
      <c r="H560" t="s">
        <v>5964</v>
      </c>
    </row>
    <row r="561" spans="1:8" x14ac:dyDescent="0.2">
      <c r="A561" s="1" t="s">
        <v>5074</v>
      </c>
      <c r="B561" s="1" t="s">
        <v>5075</v>
      </c>
      <c r="F561" s="1" t="s">
        <v>1803</v>
      </c>
      <c r="H561" t="s">
        <v>8917</v>
      </c>
    </row>
    <row r="562" spans="1:8" x14ac:dyDescent="0.2">
      <c r="A562" s="1" t="s">
        <v>1192</v>
      </c>
      <c r="B562" s="1" t="s">
        <v>1193</v>
      </c>
      <c r="F562" s="1" t="s">
        <v>3000</v>
      </c>
      <c r="H562" t="s">
        <v>8921</v>
      </c>
    </row>
    <row r="563" spans="1:8" x14ac:dyDescent="0.2">
      <c r="A563" s="1" t="s">
        <v>1017</v>
      </c>
      <c r="B563" s="1" t="s">
        <v>1018</v>
      </c>
      <c r="F563" s="1" t="s">
        <v>2014</v>
      </c>
      <c r="H563" t="s">
        <v>8927</v>
      </c>
    </row>
    <row r="564" spans="1:8" x14ac:dyDescent="0.2">
      <c r="A564" s="1" t="s">
        <v>3712</v>
      </c>
      <c r="B564" s="1" t="s">
        <v>3713</v>
      </c>
      <c r="F564" s="1" t="s">
        <v>4988</v>
      </c>
      <c r="H564" t="s">
        <v>5939</v>
      </c>
    </row>
    <row r="565" spans="1:8" x14ac:dyDescent="0.2">
      <c r="A565" s="1" t="s">
        <v>5246</v>
      </c>
      <c r="B565" s="1" t="s">
        <v>5247</v>
      </c>
      <c r="F565" s="1" t="s">
        <v>1128</v>
      </c>
      <c r="H565" t="s">
        <v>8940</v>
      </c>
    </row>
    <row r="566" spans="1:8" x14ac:dyDescent="0.2">
      <c r="A566" s="1" t="s">
        <v>563</v>
      </c>
      <c r="B566" s="1" t="s">
        <v>564</v>
      </c>
      <c r="F566" s="1" t="s">
        <v>4382</v>
      </c>
      <c r="H566" t="s">
        <v>8941</v>
      </c>
    </row>
    <row r="567" spans="1:8" x14ac:dyDescent="0.2">
      <c r="A567" s="1" t="s">
        <v>3532</v>
      </c>
      <c r="B567" s="1" t="s">
        <v>3533</v>
      </c>
      <c r="F567" s="1" t="s">
        <v>2412</v>
      </c>
      <c r="H567" t="s">
        <v>5946</v>
      </c>
    </row>
    <row r="568" spans="1:8" x14ac:dyDescent="0.2">
      <c r="A568" s="1" t="s">
        <v>2711</v>
      </c>
      <c r="B568" s="1" t="s">
        <v>2712</v>
      </c>
      <c r="F568" s="1" t="s">
        <v>1670</v>
      </c>
      <c r="H568" t="s">
        <v>8950</v>
      </c>
    </row>
    <row r="569" spans="1:8" x14ac:dyDescent="0.2">
      <c r="A569" s="1" t="s">
        <v>4998</v>
      </c>
      <c r="B569" s="1" t="s">
        <v>4999</v>
      </c>
      <c r="F569" s="1" t="s">
        <v>3435</v>
      </c>
      <c r="H569" t="s">
        <v>8952</v>
      </c>
    </row>
    <row r="570" spans="1:8" x14ac:dyDescent="0.2">
      <c r="A570" s="1" t="s">
        <v>5390</v>
      </c>
      <c r="B570" s="1" t="s">
        <v>5391</v>
      </c>
      <c r="F570" s="1" t="s">
        <v>849</v>
      </c>
      <c r="H570" t="s">
        <v>8963</v>
      </c>
    </row>
    <row r="571" spans="1:8" x14ac:dyDescent="0.2">
      <c r="A571" s="1" t="s">
        <v>935</v>
      </c>
      <c r="B571" s="1" t="s">
        <v>936</v>
      </c>
      <c r="F571" s="1" t="s">
        <v>1642</v>
      </c>
      <c r="H571" t="s">
        <v>8969</v>
      </c>
    </row>
    <row r="572" spans="1:8" x14ac:dyDescent="0.2">
      <c r="A572" s="1" t="s">
        <v>4393</v>
      </c>
      <c r="B572" s="1" t="s">
        <v>4394</v>
      </c>
      <c r="F572" s="1" t="s">
        <v>1982</v>
      </c>
      <c r="H572" t="s">
        <v>8977</v>
      </c>
    </row>
    <row r="573" spans="1:8" x14ac:dyDescent="0.2">
      <c r="A573" s="1" t="s">
        <v>2615</v>
      </c>
      <c r="B573" s="1" t="s">
        <v>2616</v>
      </c>
      <c r="F573" s="1" t="s">
        <v>4999</v>
      </c>
      <c r="H573" t="s">
        <v>8980</v>
      </c>
    </row>
    <row r="574" spans="1:8" x14ac:dyDescent="0.2">
      <c r="A574" s="1" t="s">
        <v>3241</v>
      </c>
      <c r="B574" s="1" t="s">
        <v>3242</v>
      </c>
      <c r="F574" s="1" t="s">
        <v>3907</v>
      </c>
      <c r="H574" t="s">
        <v>8986</v>
      </c>
    </row>
    <row r="575" spans="1:8" x14ac:dyDescent="0.2">
      <c r="A575" s="1" t="s">
        <v>3753</v>
      </c>
      <c r="B575" s="1" t="s">
        <v>3754</v>
      </c>
      <c r="F575" s="1" t="s">
        <v>5625</v>
      </c>
      <c r="H575" t="s">
        <v>8994</v>
      </c>
    </row>
    <row r="576" spans="1:8" x14ac:dyDescent="0.2">
      <c r="A576" s="1" t="s">
        <v>2598</v>
      </c>
      <c r="B576" s="1" t="s">
        <v>2599</v>
      </c>
      <c r="F576" s="1" t="s">
        <v>5600</v>
      </c>
      <c r="H576" t="s">
        <v>8999</v>
      </c>
    </row>
    <row r="577" spans="1:8" x14ac:dyDescent="0.2">
      <c r="A577" s="1" t="s">
        <v>1744</v>
      </c>
      <c r="B577" s="1" t="s">
        <v>1745</v>
      </c>
      <c r="F577" s="1" t="s">
        <v>5906</v>
      </c>
      <c r="H577" t="s">
        <v>9000</v>
      </c>
    </row>
    <row r="578" spans="1:8" x14ac:dyDescent="0.2">
      <c r="A578" s="1" t="s">
        <v>569</v>
      </c>
      <c r="B578" s="1" t="s">
        <v>570</v>
      </c>
      <c r="F578" s="1" t="s">
        <v>1859</v>
      </c>
      <c r="H578" t="s">
        <v>9006</v>
      </c>
    </row>
    <row r="579" spans="1:8" x14ac:dyDescent="0.2">
      <c r="A579" s="1" t="s">
        <v>3264</v>
      </c>
      <c r="B579" s="1" t="s">
        <v>3265</v>
      </c>
      <c r="F579" s="1" t="s">
        <v>3902</v>
      </c>
      <c r="H579" t="s">
        <v>9010</v>
      </c>
    </row>
    <row r="580" spans="1:8" x14ac:dyDescent="0.2">
      <c r="A580" s="1" t="s">
        <v>2909</v>
      </c>
      <c r="B580" s="1" t="s">
        <v>2910</v>
      </c>
      <c r="F580" s="1" t="s">
        <v>3052</v>
      </c>
      <c r="H580" t="s">
        <v>9011</v>
      </c>
    </row>
    <row r="581" spans="1:8" x14ac:dyDescent="0.2">
      <c r="A581" s="1" t="s">
        <v>203</v>
      </c>
      <c r="B581" s="1" t="s">
        <v>204</v>
      </c>
      <c r="F581" s="1" t="s">
        <v>4804</v>
      </c>
      <c r="H581" t="s">
        <v>9014</v>
      </c>
    </row>
    <row r="582" spans="1:8" x14ac:dyDescent="0.2">
      <c r="A582" s="1" t="s">
        <v>1633</v>
      </c>
      <c r="B582" s="1" t="s">
        <v>1634</v>
      </c>
      <c r="F582" s="1" t="s">
        <v>3754</v>
      </c>
      <c r="H582" t="s">
        <v>5960</v>
      </c>
    </row>
    <row r="583" spans="1:8" x14ac:dyDescent="0.2">
      <c r="A583" s="1" t="s">
        <v>2329</v>
      </c>
      <c r="B583" s="1" t="s">
        <v>2330</v>
      </c>
      <c r="F583" s="1" t="s">
        <v>3036</v>
      </c>
      <c r="H583" t="s">
        <v>9022</v>
      </c>
    </row>
    <row r="584" spans="1:8" x14ac:dyDescent="0.2">
      <c r="A584" s="1" t="s">
        <v>3554</v>
      </c>
      <c r="B584" s="1" t="s">
        <v>3555</v>
      </c>
      <c r="F584" s="1" t="s">
        <v>1679</v>
      </c>
      <c r="H584" t="s">
        <v>9028</v>
      </c>
    </row>
    <row r="585" spans="1:8" x14ac:dyDescent="0.2">
      <c r="A585" s="1" t="s">
        <v>376</v>
      </c>
      <c r="B585" s="1" t="s">
        <v>377</v>
      </c>
      <c r="F585" s="1" t="s">
        <v>5854</v>
      </c>
      <c r="H585" t="s">
        <v>9029</v>
      </c>
    </row>
    <row r="586" spans="1:8" x14ac:dyDescent="0.2">
      <c r="A586" s="1" t="s">
        <v>1551</v>
      </c>
      <c r="B586" s="1" t="s">
        <v>1552</v>
      </c>
      <c r="F586" s="1" t="s">
        <v>1086</v>
      </c>
      <c r="H586" t="s">
        <v>5934</v>
      </c>
    </row>
    <row r="587" spans="1:8" x14ac:dyDescent="0.2">
      <c r="A587" s="1" t="s">
        <v>4060</v>
      </c>
      <c r="B587" s="1" t="s">
        <v>4061</v>
      </c>
      <c r="F587" s="1" t="s">
        <v>3272</v>
      </c>
      <c r="H587" t="s">
        <v>9036</v>
      </c>
    </row>
    <row r="588" spans="1:8" x14ac:dyDescent="0.2">
      <c r="A588" s="1" t="s">
        <v>2186</v>
      </c>
      <c r="B588" s="1" t="s">
        <v>2187</v>
      </c>
      <c r="F588" s="1" t="s">
        <v>1053</v>
      </c>
      <c r="H588" t="s">
        <v>9038</v>
      </c>
    </row>
    <row r="589" spans="1:8" x14ac:dyDescent="0.2">
      <c r="A589" s="1" t="s">
        <v>4172</v>
      </c>
      <c r="B589" s="1" t="s">
        <v>4173</v>
      </c>
      <c r="F589" s="1" t="s">
        <v>720</v>
      </c>
      <c r="H589" t="s">
        <v>9060</v>
      </c>
    </row>
    <row r="590" spans="1:8" x14ac:dyDescent="0.2">
      <c r="A590" s="1" t="s">
        <v>1040</v>
      </c>
      <c r="B590" s="1" t="s">
        <v>1041</v>
      </c>
      <c r="F590" s="1" t="s">
        <v>1479</v>
      </c>
      <c r="H590" t="s">
        <v>9061</v>
      </c>
    </row>
    <row r="591" spans="1:8" x14ac:dyDescent="0.2">
      <c r="A591" s="1" t="s">
        <v>211</v>
      </c>
      <c r="B591" s="1" t="s">
        <v>212</v>
      </c>
      <c r="F591" s="1" t="s">
        <v>548</v>
      </c>
      <c r="H591" t="s">
        <v>9070</v>
      </c>
    </row>
    <row r="592" spans="1:8" x14ac:dyDescent="0.2">
      <c r="A592" s="1" t="s">
        <v>4895</v>
      </c>
      <c r="B592" s="1" t="s">
        <v>4896</v>
      </c>
      <c r="F592" s="1" t="s">
        <v>1828</v>
      </c>
      <c r="H592" t="s">
        <v>9076</v>
      </c>
    </row>
    <row r="593" spans="1:8" x14ac:dyDescent="0.2">
      <c r="A593" s="1" t="s">
        <v>344</v>
      </c>
      <c r="B593" s="1" t="s">
        <v>345</v>
      </c>
      <c r="F593" s="1" t="s">
        <v>4572</v>
      </c>
      <c r="H593" t="s">
        <v>9083</v>
      </c>
    </row>
    <row r="594" spans="1:8" x14ac:dyDescent="0.2">
      <c r="A594" s="1" t="s">
        <v>2287</v>
      </c>
      <c r="B594" s="1" t="s">
        <v>2288</v>
      </c>
      <c r="F594" s="1" t="s">
        <v>4756</v>
      </c>
      <c r="H594" t="s">
        <v>9085</v>
      </c>
    </row>
    <row r="595" spans="1:8" x14ac:dyDescent="0.2">
      <c r="A595" s="1" t="s">
        <v>3327</v>
      </c>
      <c r="B595" s="1" t="s">
        <v>3328</v>
      </c>
      <c r="F595" s="1" t="s">
        <v>3655</v>
      </c>
      <c r="H595" t="s">
        <v>9091</v>
      </c>
    </row>
    <row r="596" spans="1:8" x14ac:dyDescent="0.2">
      <c r="A596" s="1" t="s">
        <v>2800</v>
      </c>
      <c r="B596" s="1" t="s">
        <v>2801</v>
      </c>
      <c r="F596" s="1" t="s">
        <v>3576</v>
      </c>
      <c r="H596" t="s">
        <v>9095</v>
      </c>
    </row>
    <row r="597" spans="1:8" x14ac:dyDescent="0.2">
      <c r="A597" s="1" t="s">
        <v>3140</v>
      </c>
      <c r="B597" s="1" t="s">
        <v>3141</v>
      </c>
      <c r="F597" s="1" t="s">
        <v>3242</v>
      </c>
      <c r="H597" t="s">
        <v>5944</v>
      </c>
    </row>
    <row r="598" spans="1:8" x14ac:dyDescent="0.2">
      <c r="A598" s="1" t="s">
        <v>271</v>
      </c>
      <c r="B598" s="1" t="s">
        <v>272</v>
      </c>
      <c r="H598" t="s">
        <v>9104</v>
      </c>
    </row>
    <row r="599" spans="1:8" x14ac:dyDescent="0.2">
      <c r="A599" s="1" t="s">
        <v>2703</v>
      </c>
      <c r="B599" s="1" t="s">
        <v>2704</v>
      </c>
      <c r="H599" t="s">
        <v>9107</v>
      </c>
    </row>
    <row r="600" spans="1:8" x14ac:dyDescent="0.2">
      <c r="A600" s="1" t="s">
        <v>3311</v>
      </c>
      <c r="B600" s="1" t="s">
        <v>3312</v>
      </c>
      <c r="H600" t="s">
        <v>9109</v>
      </c>
    </row>
    <row r="601" spans="1:8" x14ac:dyDescent="0.2">
      <c r="A601" s="1" t="s">
        <v>2164</v>
      </c>
      <c r="B601" s="1" t="s">
        <v>2165</v>
      </c>
      <c r="H601" t="s">
        <v>9128</v>
      </c>
    </row>
    <row r="602" spans="1:8" x14ac:dyDescent="0.2">
      <c r="A602" s="1" t="s">
        <v>3211</v>
      </c>
      <c r="B602" s="1" t="s">
        <v>3212</v>
      </c>
      <c r="H602" t="s">
        <v>9135</v>
      </c>
    </row>
    <row r="603" spans="1:8" x14ac:dyDescent="0.2">
      <c r="A603" s="1" t="s">
        <v>2695</v>
      </c>
      <c r="B603" s="1" t="s">
        <v>2696</v>
      </c>
      <c r="H603" t="s">
        <v>9143</v>
      </c>
    </row>
    <row r="604" spans="1:8" x14ac:dyDescent="0.2">
      <c r="A604" s="1" t="s">
        <v>420</v>
      </c>
      <c r="B604" s="1" t="s">
        <v>421</v>
      </c>
      <c r="H604" t="s">
        <v>9147</v>
      </c>
    </row>
    <row r="605" spans="1:8" x14ac:dyDescent="0.2">
      <c r="A605" s="1" t="s">
        <v>102</v>
      </c>
      <c r="B605" s="1" t="s">
        <v>103</v>
      </c>
      <c r="H605" t="s">
        <v>9148</v>
      </c>
    </row>
    <row r="606" spans="1:8" x14ac:dyDescent="0.2">
      <c r="A606" s="1" t="s">
        <v>4814</v>
      </c>
      <c r="B606" s="1" t="s">
        <v>4815</v>
      </c>
      <c r="H606" t="s">
        <v>9159</v>
      </c>
    </row>
    <row r="607" spans="1:8" x14ac:dyDescent="0.2">
      <c r="A607" s="1" t="s">
        <v>2035</v>
      </c>
      <c r="B607" s="1" t="s">
        <v>2036</v>
      </c>
      <c r="H607" t="s">
        <v>9169</v>
      </c>
    </row>
    <row r="608" spans="1:8" x14ac:dyDescent="0.2">
      <c r="A608" s="1" t="s">
        <v>5113</v>
      </c>
      <c r="B608" s="1" t="s">
        <v>5114</v>
      </c>
      <c r="H608" t="s">
        <v>9173</v>
      </c>
    </row>
    <row r="609" spans="1:8" x14ac:dyDescent="0.2">
      <c r="A609" s="1" t="s">
        <v>2306</v>
      </c>
      <c r="B609" s="1" t="s">
        <v>2307</v>
      </c>
      <c r="H609" t="s">
        <v>9174</v>
      </c>
    </row>
    <row r="610" spans="1:8" x14ac:dyDescent="0.2">
      <c r="A610" s="1" t="s">
        <v>1273</v>
      </c>
      <c r="B610" s="1" t="s">
        <v>1274</v>
      </c>
      <c r="H610" t="s">
        <v>9175</v>
      </c>
    </row>
    <row r="611" spans="1:8" x14ac:dyDescent="0.2">
      <c r="A611" s="1" t="s">
        <v>473</v>
      </c>
      <c r="B611" s="1" t="s">
        <v>474</v>
      </c>
      <c r="H611" t="s">
        <v>9177</v>
      </c>
    </row>
    <row r="612" spans="1:8" x14ac:dyDescent="0.2">
      <c r="A612" s="1" t="s">
        <v>1329</v>
      </c>
      <c r="B612" s="1" t="s">
        <v>1330</v>
      </c>
      <c r="H612" t="s">
        <v>9182</v>
      </c>
    </row>
    <row r="613" spans="1:8" x14ac:dyDescent="0.2">
      <c r="A613" s="1" t="s">
        <v>2023</v>
      </c>
      <c r="B613" s="1" t="s">
        <v>2024</v>
      </c>
      <c r="H613" t="s">
        <v>5932</v>
      </c>
    </row>
    <row r="614" spans="1:8" x14ac:dyDescent="0.2">
      <c r="A614" s="1" t="s">
        <v>3677</v>
      </c>
      <c r="B614" s="1" t="s">
        <v>3678</v>
      </c>
      <c r="H614" t="s">
        <v>9185</v>
      </c>
    </row>
    <row r="615" spans="1:8" x14ac:dyDescent="0.2">
      <c r="A615" s="1" t="s">
        <v>2942</v>
      </c>
      <c r="B615" s="1" t="s">
        <v>2943</v>
      </c>
      <c r="H615" t="s">
        <v>9186</v>
      </c>
    </row>
    <row r="616" spans="1:8" x14ac:dyDescent="0.2">
      <c r="A616" s="1" t="s">
        <v>4309</v>
      </c>
      <c r="B616" s="1" t="s">
        <v>4310</v>
      </c>
      <c r="H616" t="s">
        <v>9187</v>
      </c>
    </row>
    <row r="617" spans="1:8" x14ac:dyDescent="0.2">
      <c r="A617" s="1" t="s">
        <v>2997</v>
      </c>
      <c r="B617" s="1" t="s">
        <v>2998</v>
      </c>
      <c r="H617" t="s">
        <v>9189</v>
      </c>
    </row>
    <row r="618" spans="1:8" x14ac:dyDescent="0.2">
      <c r="A618" s="1" t="s">
        <v>2411</v>
      </c>
      <c r="B618" s="1" t="s">
        <v>2412</v>
      </c>
      <c r="H618" t="s">
        <v>9190</v>
      </c>
    </row>
    <row r="619" spans="1:8" x14ac:dyDescent="0.2">
      <c r="A619" s="1" t="s">
        <v>1914</v>
      </c>
      <c r="B619" s="1" t="s">
        <v>1915</v>
      </c>
      <c r="H619" t="s">
        <v>9199</v>
      </c>
    </row>
    <row r="620" spans="1:8" x14ac:dyDescent="0.2">
      <c r="A620" s="1" t="s">
        <v>2400</v>
      </c>
      <c r="B620" s="1" t="s">
        <v>2401</v>
      </c>
      <c r="H620" t="s">
        <v>9202</v>
      </c>
    </row>
    <row r="621" spans="1:8" x14ac:dyDescent="0.2">
      <c r="A621" s="1" t="s">
        <v>4365</v>
      </c>
      <c r="B621" s="1" t="s">
        <v>4366</v>
      </c>
      <c r="H621" t="s">
        <v>9208</v>
      </c>
    </row>
    <row r="622" spans="1:8" x14ac:dyDescent="0.2">
      <c r="A622" s="1" t="s">
        <v>4996</v>
      </c>
      <c r="B622" s="1" t="s">
        <v>4997</v>
      </c>
      <c r="H622" t="s">
        <v>9212</v>
      </c>
    </row>
    <row r="623" spans="1:8" x14ac:dyDescent="0.2">
      <c r="A623" s="1" t="s">
        <v>4015</v>
      </c>
      <c r="B623" s="1" t="s">
        <v>4016</v>
      </c>
      <c r="H623" t="s">
        <v>9215</v>
      </c>
    </row>
    <row r="624" spans="1:8" x14ac:dyDescent="0.2">
      <c r="A624" s="1" t="s">
        <v>1355</v>
      </c>
      <c r="B624" s="1" t="s">
        <v>1356</v>
      </c>
      <c r="H624" t="s">
        <v>9228</v>
      </c>
    </row>
    <row r="625" spans="1:8" x14ac:dyDescent="0.2">
      <c r="A625" s="1" t="s">
        <v>3622</v>
      </c>
      <c r="B625" s="1" t="s">
        <v>3623</v>
      </c>
      <c r="H625" t="s">
        <v>9231</v>
      </c>
    </row>
    <row r="626" spans="1:8" x14ac:dyDescent="0.2">
      <c r="A626" s="1" t="s">
        <v>1870</v>
      </c>
      <c r="B626" s="1" t="s">
        <v>1871</v>
      </c>
      <c r="H626" t="s">
        <v>9235</v>
      </c>
    </row>
    <row r="627" spans="1:8" x14ac:dyDescent="0.2">
      <c r="A627" s="1" t="s">
        <v>5905</v>
      </c>
      <c r="B627" s="1" t="s">
        <v>5906</v>
      </c>
      <c r="H627" t="s">
        <v>9243</v>
      </c>
    </row>
    <row r="628" spans="1:8" x14ac:dyDescent="0.2">
      <c r="A628" s="1" t="s">
        <v>4180</v>
      </c>
      <c r="B628" s="1" t="s">
        <v>4181</v>
      </c>
      <c r="H628" t="s">
        <v>9250</v>
      </c>
    </row>
    <row r="629" spans="1:8" x14ac:dyDescent="0.2">
      <c r="A629" s="1" t="s">
        <v>4041</v>
      </c>
      <c r="B629" s="1" t="s">
        <v>4042</v>
      </c>
      <c r="H629" t="s">
        <v>9252</v>
      </c>
    </row>
    <row r="630" spans="1:8" x14ac:dyDescent="0.2">
      <c r="A630" s="1" t="s">
        <v>4755</v>
      </c>
      <c r="B630" s="1" t="s">
        <v>4756</v>
      </c>
      <c r="H630" t="s">
        <v>9257</v>
      </c>
    </row>
    <row r="631" spans="1:8" x14ac:dyDescent="0.2">
      <c r="A631" s="1" t="s">
        <v>389</v>
      </c>
      <c r="B631" s="1" t="s">
        <v>390</v>
      </c>
      <c r="H631" t="s">
        <v>9261</v>
      </c>
    </row>
    <row r="632" spans="1:8" x14ac:dyDescent="0.2">
      <c r="A632" s="1" t="s">
        <v>3434</v>
      </c>
      <c r="B632" s="1" t="s">
        <v>3435</v>
      </c>
      <c r="H632" t="s">
        <v>9271</v>
      </c>
    </row>
    <row r="633" spans="1:8" x14ac:dyDescent="0.2">
      <c r="A633" s="1" t="s">
        <v>2129</v>
      </c>
      <c r="B633" s="1" t="s">
        <v>2130</v>
      </c>
      <c r="H633" t="s">
        <v>5936</v>
      </c>
    </row>
    <row r="634" spans="1:8" x14ac:dyDescent="0.2">
      <c r="A634" s="1" t="s">
        <v>3921</v>
      </c>
      <c r="B634" s="1" t="s">
        <v>3922</v>
      </c>
      <c r="H634" t="s">
        <v>9273</v>
      </c>
    </row>
    <row r="635" spans="1:8" x14ac:dyDescent="0.2">
      <c r="A635" s="1" t="s">
        <v>4499</v>
      </c>
      <c r="B635" s="1" t="s">
        <v>4500</v>
      </c>
      <c r="H635" t="s">
        <v>9274</v>
      </c>
    </row>
    <row r="636" spans="1:8" x14ac:dyDescent="0.2">
      <c r="A636" s="1" t="s">
        <v>3183</v>
      </c>
      <c r="B636" s="1" t="s">
        <v>3184</v>
      </c>
      <c r="H636" t="s">
        <v>9277</v>
      </c>
    </row>
    <row r="637" spans="1:8" x14ac:dyDescent="0.2">
      <c r="A637" s="1" t="s">
        <v>4564</v>
      </c>
      <c r="B637" s="1" t="s">
        <v>4565</v>
      </c>
      <c r="H637" t="s">
        <v>9281</v>
      </c>
    </row>
    <row r="638" spans="1:8" x14ac:dyDescent="0.2">
      <c r="A638" s="1" t="s">
        <v>1882</v>
      </c>
      <c r="B638" s="1" t="s">
        <v>1883</v>
      </c>
      <c r="H638" t="s">
        <v>9285</v>
      </c>
    </row>
    <row r="639" spans="1:8" x14ac:dyDescent="0.2">
      <c r="A639" s="1" t="s">
        <v>2510</v>
      </c>
      <c r="B639" s="1" t="s">
        <v>2511</v>
      </c>
      <c r="H639" t="s">
        <v>9287</v>
      </c>
    </row>
    <row r="640" spans="1:8" x14ac:dyDescent="0.2">
      <c r="A640" s="1" t="s">
        <v>4067</v>
      </c>
      <c r="B640" s="1" t="s">
        <v>4068</v>
      </c>
      <c r="H640" t="s">
        <v>9291</v>
      </c>
    </row>
    <row r="641" spans="1:8" x14ac:dyDescent="0.2">
      <c r="A641" s="1" t="s">
        <v>1572</v>
      </c>
      <c r="B641" s="1" t="s">
        <v>1573</v>
      </c>
      <c r="H641" t="s">
        <v>9295</v>
      </c>
    </row>
    <row r="642" spans="1:8" x14ac:dyDescent="0.2">
      <c r="A642" s="1" t="s">
        <v>2374</v>
      </c>
      <c r="B642" s="1" t="s">
        <v>2375</v>
      </c>
      <c r="H642" t="s">
        <v>9299</v>
      </c>
    </row>
    <row r="643" spans="1:8" x14ac:dyDescent="0.2">
      <c r="A643" s="1" t="s">
        <v>3542</v>
      </c>
      <c r="B643" s="1" t="s">
        <v>3543</v>
      </c>
      <c r="H643" t="s">
        <v>9300</v>
      </c>
    </row>
    <row r="644" spans="1:8" x14ac:dyDescent="0.2">
      <c r="A644" s="1" t="s">
        <v>2589</v>
      </c>
      <c r="B644" s="1" t="s">
        <v>2590</v>
      </c>
      <c r="H644" t="s">
        <v>9306</v>
      </c>
    </row>
    <row r="645" spans="1:8" x14ac:dyDescent="0.2">
      <c r="A645" s="1" t="s">
        <v>645</v>
      </c>
      <c r="B645" s="1" t="s">
        <v>646</v>
      </c>
      <c r="H645" t="s">
        <v>9308</v>
      </c>
    </row>
    <row r="646" spans="1:8" x14ac:dyDescent="0.2">
      <c r="A646" s="1" t="s">
        <v>2478</v>
      </c>
      <c r="B646" s="1" t="s">
        <v>2479</v>
      </c>
      <c r="H646" t="s">
        <v>9309</v>
      </c>
    </row>
    <row r="647" spans="1:8" x14ac:dyDescent="0.2">
      <c r="A647" s="1" t="s">
        <v>370</v>
      </c>
      <c r="B647" s="1" t="s">
        <v>371</v>
      </c>
      <c r="H647" t="s">
        <v>5940</v>
      </c>
    </row>
    <row r="648" spans="1:8" x14ac:dyDescent="0.2">
      <c r="A648" s="1" t="s">
        <v>5272</v>
      </c>
      <c r="B648" s="1" t="s">
        <v>5273</v>
      </c>
      <c r="H648" t="s">
        <v>9325</v>
      </c>
    </row>
    <row r="649" spans="1:8" x14ac:dyDescent="0.2">
      <c r="A649" s="1" t="s">
        <v>2040</v>
      </c>
      <c r="B649" s="1" t="s">
        <v>2041</v>
      </c>
      <c r="H649" t="s">
        <v>9329</v>
      </c>
    </row>
    <row r="650" spans="1:8" x14ac:dyDescent="0.2">
      <c r="A650" s="1" t="s">
        <v>5050</v>
      </c>
      <c r="B650" s="1" t="s">
        <v>5051</v>
      </c>
      <c r="H650" t="s">
        <v>9332</v>
      </c>
    </row>
    <row r="651" spans="1:8" x14ac:dyDescent="0.2">
      <c r="A651" s="1" t="s">
        <v>1966</v>
      </c>
      <c r="B651" s="1" t="s">
        <v>1967</v>
      </c>
      <c r="H651" t="s">
        <v>9346</v>
      </c>
    </row>
    <row r="652" spans="1:8" x14ac:dyDescent="0.2">
      <c r="A652" s="1" t="s">
        <v>1474</v>
      </c>
      <c r="B652" s="1" t="s">
        <v>1475</v>
      </c>
      <c r="H652" t="s">
        <v>9359</v>
      </c>
    </row>
    <row r="653" spans="1:8" x14ac:dyDescent="0.2">
      <c r="A653" s="1" t="s">
        <v>1313</v>
      </c>
      <c r="B653" s="1" t="s">
        <v>1314</v>
      </c>
      <c r="H653" t="s">
        <v>9362</v>
      </c>
    </row>
    <row r="654" spans="1:8" x14ac:dyDescent="0.2">
      <c r="A654" s="1" t="s">
        <v>1981</v>
      </c>
      <c r="B654" s="1" t="s">
        <v>1982</v>
      </c>
      <c r="H654" t="s">
        <v>9375</v>
      </c>
    </row>
    <row r="655" spans="1:8" x14ac:dyDescent="0.2">
      <c r="A655" s="1" t="s">
        <v>864</v>
      </c>
      <c r="B655" s="1" t="s">
        <v>865</v>
      </c>
      <c r="H655" t="s">
        <v>9387</v>
      </c>
    </row>
    <row r="656" spans="1:8" x14ac:dyDescent="0.2">
      <c r="A656" s="1" t="s">
        <v>1243</v>
      </c>
      <c r="B656" s="1" t="s">
        <v>1244</v>
      </c>
      <c r="H656" t="s">
        <v>9391</v>
      </c>
    </row>
    <row r="657" spans="1:8" x14ac:dyDescent="0.2">
      <c r="A657" s="1" t="s">
        <v>3654</v>
      </c>
      <c r="B657" s="1" t="s">
        <v>3655</v>
      </c>
      <c r="H657" t="s">
        <v>9392</v>
      </c>
    </row>
    <row r="658" spans="1:8" x14ac:dyDescent="0.2">
      <c r="A658" s="1" t="s">
        <v>5889</v>
      </c>
      <c r="B658" s="1" t="s">
        <v>5890</v>
      </c>
      <c r="H658" t="s">
        <v>9396</v>
      </c>
    </row>
    <row r="659" spans="1:8" x14ac:dyDescent="0.2">
      <c r="A659" s="1" t="s">
        <v>194</v>
      </c>
      <c r="B659" s="1" t="s">
        <v>195</v>
      </c>
      <c r="H659" t="s">
        <v>9411</v>
      </c>
    </row>
    <row r="660" spans="1:8" x14ac:dyDescent="0.2">
      <c r="A660" s="1" t="s">
        <v>585</v>
      </c>
      <c r="B660" s="1" t="s">
        <v>586</v>
      </c>
      <c r="H660" t="s">
        <v>9415</v>
      </c>
    </row>
    <row r="661" spans="1:8" x14ac:dyDescent="0.2">
      <c r="A661" s="1" t="s">
        <v>1161</v>
      </c>
      <c r="B661" s="1" t="s">
        <v>1162</v>
      </c>
      <c r="H661" t="s">
        <v>9422</v>
      </c>
    </row>
    <row r="662" spans="1:8" x14ac:dyDescent="0.2">
      <c r="A662" s="1" t="s">
        <v>4960</v>
      </c>
      <c r="B662" s="1" t="s">
        <v>4961</v>
      </c>
      <c r="H662" t="s">
        <v>9439</v>
      </c>
    </row>
    <row r="663" spans="1:8" x14ac:dyDescent="0.2">
      <c r="A663" s="1" t="s">
        <v>2520</v>
      </c>
      <c r="B663" s="1" t="s">
        <v>2521</v>
      </c>
      <c r="H663" t="s">
        <v>9444</v>
      </c>
    </row>
    <row r="664" spans="1:8" x14ac:dyDescent="0.2">
      <c r="A664" s="1" t="s">
        <v>437</v>
      </c>
      <c r="B664" s="1" t="s">
        <v>438</v>
      </c>
      <c r="H664" t="s">
        <v>9445</v>
      </c>
    </row>
    <row r="665" spans="1:8" x14ac:dyDescent="0.2">
      <c r="A665" s="1" t="s">
        <v>516</v>
      </c>
      <c r="B665" s="1" t="s">
        <v>517</v>
      </c>
      <c r="H665" t="s">
        <v>9454</v>
      </c>
    </row>
    <row r="666" spans="1:8" x14ac:dyDescent="0.2">
      <c r="A666" s="1" t="s">
        <v>655</v>
      </c>
      <c r="B666" s="1" t="s">
        <v>656</v>
      </c>
      <c r="H666" t="s">
        <v>9457</v>
      </c>
    </row>
    <row r="667" spans="1:8" x14ac:dyDescent="0.2">
      <c r="A667" s="1" t="s">
        <v>2294</v>
      </c>
      <c r="B667" s="1" t="s">
        <v>2295</v>
      </c>
      <c r="H667" t="s">
        <v>9461</v>
      </c>
    </row>
    <row r="668" spans="1:8" x14ac:dyDescent="0.2">
      <c r="A668" s="1" t="s">
        <v>4962</v>
      </c>
      <c r="B668" s="1" t="s">
        <v>4963</v>
      </c>
      <c r="H668" t="s">
        <v>9479</v>
      </c>
    </row>
    <row r="669" spans="1:8" x14ac:dyDescent="0.2">
      <c r="A669" s="1" t="s">
        <v>3115</v>
      </c>
      <c r="B669" s="1" t="s">
        <v>3116</v>
      </c>
      <c r="H669" t="s">
        <v>9489</v>
      </c>
    </row>
    <row r="670" spans="1:8" x14ac:dyDescent="0.2">
      <c r="A670" s="1" t="s">
        <v>2369</v>
      </c>
      <c r="B670" s="1" t="s">
        <v>2370</v>
      </c>
      <c r="H670" t="s">
        <v>9490</v>
      </c>
    </row>
    <row r="671" spans="1:8" x14ac:dyDescent="0.2">
      <c r="A671" s="1" t="s">
        <v>131</v>
      </c>
      <c r="B671" s="1" t="s">
        <v>132</v>
      </c>
      <c r="H671" t="s">
        <v>9492</v>
      </c>
    </row>
    <row r="672" spans="1:8" x14ac:dyDescent="0.2">
      <c r="A672" s="1" t="s">
        <v>524</v>
      </c>
      <c r="B672" s="1" t="s">
        <v>525</v>
      </c>
      <c r="H672" t="s">
        <v>9494</v>
      </c>
    </row>
    <row r="673" spans="1:8" x14ac:dyDescent="0.2">
      <c r="A673" s="1" t="s">
        <v>1377</v>
      </c>
      <c r="B673" s="1" t="s">
        <v>1378</v>
      </c>
      <c r="H673" t="s">
        <v>9496</v>
      </c>
    </row>
    <row r="674" spans="1:8" x14ac:dyDescent="0.2">
      <c r="A674" s="1" t="s">
        <v>2379</v>
      </c>
      <c r="B674" s="1" t="s">
        <v>2380</v>
      </c>
      <c r="H674" t="s">
        <v>9498</v>
      </c>
    </row>
    <row r="675" spans="1:8" x14ac:dyDescent="0.2">
      <c r="A675" s="1" t="s">
        <v>2260</v>
      </c>
      <c r="B675" s="1" t="s">
        <v>2261</v>
      </c>
      <c r="H675" t="s">
        <v>9504</v>
      </c>
    </row>
    <row r="676" spans="1:8" x14ac:dyDescent="0.2">
      <c r="A676" s="1" t="s">
        <v>1218</v>
      </c>
      <c r="B676" s="1" t="s">
        <v>1219</v>
      </c>
      <c r="H676" t="s">
        <v>9509</v>
      </c>
    </row>
    <row r="677" spans="1:8" x14ac:dyDescent="0.2">
      <c r="A677" s="1" t="s">
        <v>2500</v>
      </c>
      <c r="B677" s="1" t="s">
        <v>2501</v>
      </c>
      <c r="H677" t="s">
        <v>9511</v>
      </c>
    </row>
    <row r="678" spans="1:8" x14ac:dyDescent="0.2">
      <c r="A678" s="1" t="s">
        <v>4473</v>
      </c>
      <c r="B678" s="1" t="s">
        <v>4474</v>
      </c>
      <c r="H678" t="s">
        <v>9516</v>
      </c>
    </row>
    <row r="679" spans="1:8" x14ac:dyDescent="0.2">
      <c r="A679" s="1" t="s">
        <v>5574</v>
      </c>
      <c r="B679" s="1" t="s">
        <v>5575</v>
      </c>
      <c r="H679" t="s">
        <v>9519</v>
      </c>
    </row>
    <row r="680" spans="1:8" x14ac:dyDescent="0.2">
      <c r="A680" s="1" t="s">
        <v>1673</v>
      </c>
      <c r="B680" s="1" t="s">
        <v>1674</v>
      </c>
      <c r="H680" t="s">
        <v>9533</v>
      </c>
    </row>
    <row r="681" spans="1:8" x14ac:dyDescent="0.2">
      <c r="A681" s="1" t="s">
        <v>4857</v>
      </c>
      <c r="B681" s="1" t="s">
        <v>4858</v>
      </c>
      <c r="H681" t="s">
        <v>9535</v>
      </c>
    </row>
    <row r="682" spans="1:8" x14ac:dyDescent="0.2">
      <c r="A682" s="1" t="s">
        <v>3835</v>
      </c>
      <c r="B682" s="1" t="s">
        <v>3836</v>
      </c>
      <c r="H682" t="s">
        <v>9540</v>
      </c>
    </row>
    <row r="683" spans="1:8" x14ac:dyDescent="0.2">
      <c r="A683" s="1" t="s">
        <v>4002</v>
      </c>
      <c r="B683" s="1" t="s">
        <v>4003</v>
      </c>
      <c r="H683" t="s">
        <v>9542</v>
      </c>
    </row>
    <row r="684" spans="1:8" x14ac:dyDescent="0.2">
      <c r="A684" s="1" t="s">
        <v>4226</v>
      </c>
      <c r="B684" s="1" t="s">
        <v>4227</v>
      </c>
      <c r="H684" t="s">
        <v>9551</v>
      </c>
    </row>
    <row r="685" spans="1:8" x14ac:dyDescent="0.2">
      <c r="A685" s="1" t="s">
        <v>2443</v>
      </c>
      <c r="B685" s="1" t="s">
        <v>2444</v>
      </c>
      <c r="H685" t="s">
        <v>9557</v>
      </c>
    </row>
    <row r="686" spans="1:8" x14ac:dyDescent="0.2">
      <c r="A686" s="1" t="s">
        <v>860</v>
      </c>
      <c r="B686" s="1" t="s">
        <v>861</v>
      </c>
      <c r="H686" t="s">
        <v>9562</v>
      </c>
    </row>
    <row r="687" spans="1:8" x14ac:dyDescent="0.2">
      <c r="A687" s="1" t="s">
        <v>1827</v>
      </c>
      <c r="B687" s="1" t="s">
        <v>1828</v>
      </c>
      <c r="H687" t="s">
        <v>9563</v>
      </c>
    </row>
    <row r="688" spans="1:8" x14ac:dyDescent="0.2">
      <c r="A688" s="1" t="s">
        <v>4149</v>
      </c>
      <c r="B688" s="1" t="s">
        <v>4150</v>
      </c>
      <c r="H688" t="s">
        <v>9565</v>
      </c>
    </row>
    <row r="689" spans="1:8" x14ac:dyDescent="0.2">
      <c r="A689" s="1" t="s">
        <v>47</v>
      </c>
      <c r="B689" s="1" t="s">
        <v>48</v>
      </c>
      <c r="H689" t="s">
        <v>9571</v>
      </c>
    </row>
    <row r="690" spans="1:8" x14ac:dyDescent="0.2">
      <c r="A690" s="1" t="s">
        <v>4751</v>
      </c>
      <c r="B690" s="1" t="s">
        <v>4752</v>
      </c>
      <c r="H690" t="s">
        <v>5945</v>
      </c>
    </row>
    <row r="691" spans="1:8" x14ac:dyDescent="0.2">
      <c r="A691" s="1" t="s">
        <v>1975</v>
      </c>
      <c r="B691" s="1" t="s">
        <v>1976</v>
      </c>
      <c r="H691" t="s">
        <v>9582</v>
      </c>
    </row>
    <row r="692" spans="1:8" x14ac:dyDescent="0.2">
      <c r="A692" s="1" t="s">
        <v>4321</v>
      </c>
      <c r="B692" s="1" t="s">
        <v>4322</v>
      </c>
      <c r="H692" t="s">
        <v>9591</v>
      </c>
    </row>
    <row r="693" spans="1:8" x14ac:dyDescent="0.2">
      <c r="A693" s="1" t="s">
        <v>985</v>
      </c>
      <c r="B693" s="1" t="s">
        <v>986</v>
      </c>
      <c r="H693" t="s">
        <v>9594</v>
      </c>
    </row>
    <row r="694" spans="1:8" x14ac:dyDescent="0.2">
      <c r="A694" s="1" t="s">
        <v>5467</v>
      </c>
      <c r="B694" s="1" t="s">
        <v>5468</v>
      </c>
      <c r="H694" t="s">
        <v>9599</v>
      </c>
    </row>
    <row r="695" spans="1:8" x14ac:dyDescent="0.2">
      <c r="A695" s="1" t="s">
        <v>4721</v>
      </c>
      <c r="B695" s="1" t="s">
        <v>4722</v>
      </c>
      <c r="H695" t="s">
        <v>9607</v>
      </c>
    </row>
    <row r="696" spans="1:8" x14ac:dyDescent="0.2">
      <c r="A696" s="1" t="s">
        <v>3213</v>
      </c>
      <c r="B696" s="1" t="s">
        <v>3214</v>
      </c>
      <c r="H696" t="s">
        <v>9612</v>
      </c>
    </row>
    <row r="697" spans="1:8" x14ac:dyDescent="0.2">
      <c r="A697" s="1" t="s">
        <v>3545</v>
      </c>
      <c r="B697" s="1" t="s">
        <v>3546</v>
      </c>
      <c r="H697" t="s">
        <v>9621</v>
      </c>
    </row>
    <row r="698" spans="1:8" x14ac:dyDescent="0.2">
      <c r="A698" s="1" t="s">
        <v>3393</v>
      </c>
      <c r="B698" s="1" t="s">
        <v>3394</v>
      </c>
      <c r="H698" t="s">
        <v>9626</v>
      </c>
    </row>
    <row r="699" spans="1:8" x14ac:dyDescent="0.2">
      <c r="A699" s="1" t="s">
        <v>1304</v>
      </c>
      <c r="B699" s="1" t="s">
        <v>1305</v>
      </c>
      <c r="H699" t="s">
        <v>9628</v>
      </c>
    </row>
    <row r="700" spans="1:8" x14ac:dyDescent="0.2">
      <c r="A700" s="1" t="s">
        <v>627</v>
      </c>
      <c r="B700" s="1" t="s">
        <v>628</v>
      </c>
      <c r="H700" t="s">
        <v>9630</v>
      </c>
    </row>
    <row r="701" spans="1:8" x14ac:dyDescent="0.2">
      <c r="A701" s="1" t="s">
        <v>5696</v>
      </c>
      <c r="B701" s="1" t="s">
        <v>5697</v>
      </c>
      <c r="H701" t="s">
        <v>9643</v>
      </c>
    </row>
    <row r="702" spans="1:8" x14ac:dyDescent="0.2">
      <c r="A702" s="1" t="s">
        <v>3199</v>
      </c>
      <c r="B702" s="1" t="s">
        <v>3200</v>
      </c>
      <c r="H702" t="s">
        <v>9649</v>
      </c>
    </row>
    <row r="703" spans="1:8" x14ac:dyDescent="0.2">
      <c r="A703" s="1" t="s">
        <v>1862</v>
      </c>
      <c r="B703" s="1" t="s">
        <v>1863</v>
      </c>
      <c r="H703" t="s">
        <v>9651</v>
      </c>
    </row>
    <row r="704" spans="1:8" x14ac:dyDescent="0.2">
      <c r="A704" s="1" t="s">
        <v>2646</v>
      </c>
      <c r="B704" s="1" t="s">
        <v>2647</v>
      </c>
      <c r="H704" t="s">
        <v>9652</v>
      </c>
    </row>
    <row r="705" spans="1:8" x14ac:dyDescent="0.2">
      <c r="A705" s="1" t="s">
        <v>4358</v>
      </c>
      <c r="B705" s="1" t="s">
        <v>4359</v>
      </c>
      <c r="H705" t="s">
        <v>9654</v>
      </c>
    </row>
    <row r="706" spans="1:8" x14ac:dyDescent="0.2">
      <c r="A706" s="1" t="s">
        <v>1470</v>
      </c>
      <c r="B706" s="1" t="s">
        <v>1471</v>
      </c>
      <c r="H706" t="s">
        <v>9662</v>
      </c>
    </row>
    <row r="707" spans="1:8" x14ac:dyDescent="0.2">
      <c r="A707" s="1" t="s">
        <v>4267</v>
      </c>
      <c r="B707" s="1" t="s">
        <v>4268</v>
      </c>
      <c r="H707" t="s">
        <v>9667</v>
      </c>
    </row>
    <row r="708" spans="1:8" x14ac:dyDescent="0.2">
      <c r="A708" s="1" t="s">
        <v>2861</v>
      </c>
      <c r="B708" s="1" t="s">
        <v>2862</v>
      </c>
      <c r="H708" t="s">
        <v>9671</v>
      </c>
    </row>
    <row r="709" spans="1:8" x14ac:dyDescent="0.2">
      <c r="A709" s="1" t="s">
        <v>5257</v>
      </c>
      <c r="B709" s="1" t="s">
        <v>5258</v>
      </c>
      <c r="H709" t="s">
        <v>9678</v>
      </c>
    </row>
    <row r="710" spans="1:8" x14ac:dyDescent="0.2">
      <c r="A710" s="1" t="s">
        <v>554</v>
      </c>
      <c r="B710" s="1" t="s">
        <v>555</v>
      </c>
      <c r="H710" t="s">
        <v>9679</v>
      </c>
    </row>
    <row r="711" spans="1:8" x14ac:dyDescent="0.2">
      <c r="A711" s="1" t="s">
        <v>4970</v>
      </c>
      <c r="B711" s="1" t="s">
        <v>4971</v>
      </c>
      <c r="H711" t="s">
        <v>9685</v>
      </c>
    </row>
    <row r="712" spans="1:8" x14ac:dyDescent="0.2">
      <c r="A712" s="1" t="s">
        <v>4543</v>
      </c>
      <c r="B712" s="1" t="s">
        <v>4544</v>
      </c>
      <c r="H712" t="s">
        <v>9686</v>
      </c>
    </row>
    <row r="713" spans="1:8" x14ac:dyDescent="0.2">
      <c r="A713" s="1" t="s">
        <v>1993</v>
      </c>
      <c r="B713" s="1" t="s">
        <v>1994</v>
      </c>
      <c r="H713" t="s">
        <v>6191</v>
      </c>
    </row>
    <row r="714" spans="1:8" x14ac:dyDescent="0.2">
      <c r="A714" s="1" t="s">
        <v>178</v>
      </c>
      <c r="B714" s="1" t="s">
        <v>179</v>
      </c>
      <c r="H714" t="s">
        <v>9691</v>
      </c>
    </row>
    <row r="715" spans="1:8" x14ac:dyDescent="0.2">
      <c r="A715" s="1" t="s">
        <v>458</v>
      </c>
      <c r="B715" s="1" t="s">
        <v>459</v>
      </c>
      <c r="H715" t="s">
        <v>9693</v>
      </c>
    </row>
    <row r="716" spans="1:8" x14ac:dyDescent="0.2">
      <c r="A716" s="1" t="s">
        <v>1846</v>
      </c>
      <c r="B716" s="1" t="s">
        <v>1847</v>
      </c>
      <c r="H716" t="s">
        <v>9697</v>
      </c>
    </row>
    <row r="717" spans="1:8" x14ac:dyDescent="0.2">
      <c r="A717" s="1" t="s">
        <v>2855</v>
      </c>
      <c r="B717" s="1" t="s">
        <v>2856</v>
      </c>
      <c r="H717" t="s">
        <v>9707</v>
      </c>
    </row>
    <row r="718" spans="1:8" x14ac:dyDescent="0.2">
      <c r="A718" s="1" t="s">
        <v>317</v>
      </c>
      <c r="B718" s="1" t="s">
        <v>318</v>
      </c>
      <c r="H718" t="s">
        <v>9711</v>
      </c>
    </row>
    <row r="719" spans="1:8" x14ac:dyDescent="0.2">
      <c r="A719" s="1" t="s">
        <v>4507</v>
      </c>
      <c r="B719" s="1" t="s">
        <v>4508</v>
      </c>
      <c r="H719" t="s">
        <v>9713</v>
      </c>
    </row>
    <row r="720" spans="1:8" x14ac:dyDescent="0.2">
      <c r="A720" s="1" t="s">
        <v>3912</v>
      </c>
      <c r="B720" s="1" t="s">
        <v>3913</v>
      </c>
      <c r="H720" t="s">
        <v>9714</v>
      </c>
    </row>
    <row r="721" spans="1:8" x14ac:dyDescent="0.2">
      <c r="A721" s="1" t="s">
        <v>3179</v>
      </c>
      <c r="B721" s="1" t="s">
        <v>3180</v>
      </c>
      <c r="H721" t="s">
        <v>9724</v>
      </c>
    </row>
    <row r="722" spans="1:8" x14ac:dyDescent="0.2">
      <c r="A722" s="1" t="s">
        <v>1453</v>
      </c>
      <c r="B722" s="1" t="s">
        <v>1454</v>
      </c>
      <c r="H722" t="s">
        <v>9728</v>
      </c>
    </row>
    <row r="723" spans="1:8" x14ac:dyDescent="0.2">
      <c r="A723" s="1" t="s">
        <v>5902</v>
      </c>
      <c r="B723" s="1" t="s">
        <v>5903</v>
      </c>
      <c r="H723" t="s">
        <v>9736</v>
      </c>
    </row>
    <row r="724" spans="1:8" x14ac:dyDescent="0.2">
      <c r="A724" s="1" t="s">
        <v>1013</v>
      </c>
      <c r="B724" s="1" t="s">
        <v>1014</v>
      </c>
      <c r="H724" t="s">
        <v>9738</v>
      </c>
    </row>
    <row r="725" spans="1:8" x14ac:dyDescent="0.2">
      <c r="A725" s="1" t="s">
        <v>2029</v>
      </c>
      <c r="B725" s="1" t="s">
        <v>2030</v>
      </c>
      <c r="H725" t="s">
        <v>9739</v>
      </c>
    </row>
    <row r="726" spans="1:8" x14ac:dyDescent="0.2">
      <c r="A726" s="1" t="s">
        <v>5220</v>
      </c>
      <c r="B726" s="1" t="s">
        <v>5221</v>
      </c>
      <c r="H726" t="s">
        <v>9741</v>
      </c>
    </row>
    <row r="727" spans="1:8" x14ac:dyDescent="0.2">
      <c r="A727" s="1" t="s">
        <v>5914</v>
      </c>
      <c r="B727" s="1" t="s">
        <v>5915</v>
      </c>
      <c r="H727" t="s">
        <v>9747</v>
      </c>
    </row>
    <row r="728" spans="1:8" x14ac:dyDescent="0.2">
      <c r="A728" s="1" t="s">
        <v>5148</v>
      </c>
      <c r="B728" s="1" t="s">
        <v>5149</v>
      </c>
      <c r="H728" t="s">
        <v>9748</v>
      </c>
    </row>
    <row r="729" spans="1:8" x14ac:dyDescent="0.2">
      <c r="A729" s="1" t="s">
        <v>4187</v>
      </c>
      <c r="B729" s="1" t="s">
        <v>4188</v>
      </c>
      <c r="H729" t="s">
        <v>5956</v>
      </c>
    </row>
    <row r="730" spans="1:8" x14ac:dyDescent="0.2">
      <c r="A730" s="1" t="s">
        <v>2935</v>
      </c>
      <c r="B730" s="1" t="s">
        <v>2936</v>
      </c>
      <c r="H730" t="s">
        <v>9754</v>
      </c>
    </row>
    <row r="731" spans="1:8" x14ac:dyDescent="0.2">
      <c r="A731" s="1" t="s">
        <v>1773</v>
      </c>
      <c r="B731" s="1" t="s">
        <v>1774</v>
      </c>
      <c r="H731" t="s">
        <v>9760</v>
      </c>
    </row>
    <row r="732" spans="1:8" x14ac:dyDescent="0.2">
      <c r="A732" s="1" t="s">
        <v>3960</v>
      </c>
      <c r="B732" s="1" t="s">
        <v>3961</v>
      </c>
      <c r="H732" t="s">
        <v>9765</v>
      </c>
    </row>
    <row r="733" spans="1:8" x14ac:dyDescent="0.2">
      <c r="A733" s="1" t="s">
        <v>1085</v>
      </c>
      <c r="B733" s="1" t="s">
        <v>1086</v>
      </c>
      <c r="H733" t="s">
        <v>9768</v>
      </c>
    </row>
    <row r="734" spans="1:8" x14ac:dyDescent="0.2">
      <c r="A734" s="1" t="s">
        <v>4278</v>
      </c>
      <c r="B734" s="1" t="s">
        <v>4279</v>
      </c>
      <c r="H734" t="s">
        <v>9771</v>
      </c>
    </row>
    <row r="735" spans="1:8" x14ac:dyDescent="0.2">
      <c r="A735" s="1" t="s">
        <v>547</v>
      </c>
      <c r="B735" s="1" t="s">
        <v>548</v>
      </c>
      <c r="H735" t="s">
        <v>9772</v>
      </c>
    </row>
    <row r="736" spans="1:8" x14ac:dyDescent="0.2">
      <c r="A736" s="1" t="s">
        <v>1390</v>
      </c>
      <c r="B736" s="1" t="s">
        <v>1391</v>
      </c>
      <c r="H736" t="s">
        <v>9775</v>
      </c>
    </row>
    <row r="737" spans="1:8" x14ac:dyDescent="0.2">
      <c r="A737" s="1" t="s">
        <v>246</v>
      </c>
      <c r="B737" s="1" t="s">
        <v>247</v>
      </c>
      <c r="H737" t="s">
        <v>9779</v>
      </c>
    </row>
    <row r="738" spans="1:8" x14ac:dyDescent="0.2">
      <c r="A738" s="1" t="s">
        <v>577</v>
      </c>
      <c r="B738" s="1" t="s">
        <v>578</v>
      </c>
      <c r="H738" t="s">
        <v>9785</v>
      </c>
    </row>
    <row r="739" spans="1:8" x14ac:dyDescent="0.2">
      <c r="A739" s="1" t="s">
        <v>3223</v>
      </c>
      <c r="B739" s="1" t="s">
        <v>3224</v>
      </c>
      <c r="H739" t="s">
        <v>9788</v>
      </c>
    </row>
    <row r="740" spans="1:8" x14ac:dyDescent="0.2">
      <c r="A740" s="1" t="s">
        <v>3524</v>
      </c>
      <c r="B740" s="1" t="s">
        <v>3525</v>
      </c>
      <c r="H740" t="s">
        <v>9791</v>
      </c>
    </row>
    <row r="741" spans="1:8" x14ac:dyDescent="0.2">
      <c r="A741" s="1" t="s">
        <v>5551</v>
      </c>
      <c r="B741" s="1" t="s">
        <v>5552</v>
      </c>
      <c r="H741" t="s">
        <v>9795</v>
      </c>
    </row>
    <row r="742" spans="1:8" x14ac:dyDescent="0.2">
      <c r="A742" s="1" t="s">
        <v>1722</v>
      </c>
      <c r="B742" s="1" t="s">
        <v>1723</v>
      </c>
      <c r="H742" t="s">
        <v>9796</v>
      </c>
    </row>
    <row r="743" spans="1:8" x14ac:dyDescent="0.2">
      <c r="A743" s="1" t="s">
        <v>5726</v>
      </c>
      <c r="B743" s="1" t="s">
        <v>5727</v>
      </c>
      <c r="H743" t="s">
        <v>9801</v>
      </c>
    </row>
    <row r="744" spans="1:8" x14ac:dyDescent="0.2">
      <c r="A744" s="1" t="s">
        <v>2631</v>
      </c>
      <c r="B744" s="1" t="s">
        <v>2632</v>
      </c>
      <c r="H744" t="s">
        <v>9806</v>
      </c>
    </row>
    <row r="745" spans="1:8" x14ac:dyDescent="0.2">
      <c r="A745" s="1" t="s">
        <v>3663</v>
      </c>
      <c r="B745" s="1" t="s">
        <v>3664</v>
      </c>
      <c r="H745" t="s">
        <v>9809</v>
      </c>
    </row>
    <row r="746" spans="1:8" x14ac:dyDescent="0.2">
      <c r="A746" s="1" t="s">
        <v>2457</v>
      </c>
      <c r="B746" s="1" t="s">
        <v>2458</v>
      </c>
      <c r="H746" t="s">
        <v>9825</v>
      </c>
    </row>
    <row r="747" spans="1:8" x14ac:dyDescent="0.2">
      <c r="A747" s="1" t="s">
        <v>1001</v>
      </c>
      <c r="B747" s="1" t="s">
        <v>1002</v>
      </c>
      <c r="H747" t="s">
        <v>9828</v>
      </c>
    </row>
    <row r="748" spans="1:8" x14ac:dyDescent="0.2">
      <c r="A748" s="1" t="s">
        <v>4381</v>
      </c>
      <c r="B748" s="1" t="s">
        <v>4382</v>
      </c>
      <c r="H748" t="s">
        <v>9840</v>
      </c>
    </row>
    <row r="749" spans="1:8" x14ac:dyDescent="0.2">
      <c r="A749" s="1" t="s">
        <v>1864</v>
      </c>
      <c r="B749" s="1" t="s">
        <v>1865</v>
      </c>
      <c r="H749" t="s">
        <v>9849</v>
      </c>
    </row>
    <row r="750" spans="1:8" x14ac:dyDescent="0.2">
      <c r="A750" s="1" t="s">
        <v>4349</v>
      </c>
      <c r="B750" s="1" t="s">
        <v>4350</v>
      </c>
      <c r="H750" t="s">
        <v>9853</v>
      </c>
    </row>
    <row r="751" spans="1:8" x14ac:dyDescent="0.2">
      <c r="A751" s="1" t="s">
        <v>4471</v>
      </c>
      <c r="B751" s="1" t="s">
        <v>4472</v>
      </c>
      <c r="H751" t="s">
        <v>9863</v>
      </c>
    </row>
    <row r="752" spans="1:8" x14ac:dyDescent="0.2">
      <c r="A752" s="1" t="s">
        <v>3495</v>
      </c>
      <c r="B752" s="1" t="s">
        <v>3496</v>
      </c>
      <c r="H752" t="s">
        <v>9872</v>
      </c>
    </row>
    <row r="753" spans="1:8" x14ac:dyDescent="0.2">
      <c r="A753" s="1" t="s">
        <v>4505</v>
      </c>
      <c r="B753" s="1" t="s">
        <v>4506</v>
      </c>
      <c r="H753" t="s">
        <v>9873</v>
      </c>
    </row>
    <row r="754" spans="1:8" x14ac:dyDescent="0.2">
      <c r="A754" s="1" t="s">
        <v>4122</v>
      </c>
      <c r="B754" s="1" t="s">
        <v>4123</v>
      </c>
      <c r="H754" t="s">
        <v>9881</v>
      </c>
    </row>
    <row r="755" spans="1:8" x14ac:dyDescent="0.2">
      <c r="A755" s="1" t="s">
        <v>2182</v>
      </c>
      <c r="B755" s="1" t="s">
        <v>2183</v>
      </c>
      <c r="H755" t="s">
        <v>9883</v>
      </c>
    </row>
    <row r="756" spans="1:8" x14ac:dyDescent="0.2">
      <c r="A756" s="1" t="s">
        <v>2494</v>
      </c>
      <c r="B756" s="1" t="s">
        <v>2495</v>
      </c>
      <c r="H756" t="s">
        <v>9887</v>
      </c>
    </row>
    <row r="757" spans="1:8" x14ac:dyDescent="0.2">
      <c r="A757" s="1" t="s">
        <v>2983</v>
      </c>
      <c r="B757" s="1" t="s">
        <v>2984</v>
      </c>
      <c r="H757" t="s">
        <v>9890</v>
      </c>
    </row>
    <row r="758" spans="1:8" x14ac:dyDescent="0.2">
      <c r="A758" s="1" t="s">
        <v>3296</v>
      </c>
      <c r="B758" s="1" t="s">
        <v>3297</v>
      </c>
      <c r="H758" t="s">
        <v>9894</v>
      </c>
    </row>
    <row r="759" spans="1:8" x14ac:dyDescent="0.2">
      <c r="A759" s="1" t="s">
        <v>4457</v>
      </c>
      <c r="B759" s="1" t="s">
        <v>4458</v>
      </c>
      <c r="H759" t="s">
        <v>9928</v>
      </c>
    </row>
    <row r="760" spans="1:8" x14ac:dyDescent="0.2">
      <c r="A760" s="1" t="s">
        <v>3325</v>
      </c>
      <c r="B760" s="1" t="s">
        <v>3326</v>
      </c>
      <c r="H760" t="s">
        <v>9930</v>
      </c>
    </row>
    <row r="761" spans="1:8" x14ac:dyDescent="0.2">
      <c r="A761" s="1" t="s">
        <v>4153</v>
      </c>
      <c r="B761" s="1" t="s">
        <v>4154</v>
      </c>
      <c r="H761" t="s">
        <v>9935</v>
      </c>
    </row>
    <row r="762" spans="1:8" x14ac:dyDescent="0.2">
      <c r="A762" s="1" t="s">
        <v>5357</v>
      </c>
      <c r="B762" s="1" t="s">
        <v>5358</v>
      </c>
      <c r="H762" t="s">
        <v>9937</v>
      </c>
    </row>
    <row r="763" spans="1:8" x14ac:dyDescent="0.2">
      <c r="A763" s="1" t="s">
        <v>3417</v>
      </c>
      <c r="B763" s="1" t="s">
        <v>3418</v>
      </c>
      <c r="H763" t="s">
        <v>9938</v>
      </c>
    </row>
    <row r="764" spans="1:8" x14ac:dyDescent="0.2">
      <c r="A764" s="1" t="s">
        <v>4745</v>
      </c>
      <c r="B764" s="1" t="s">
        <v>4746</v>
      </c>
      <c r="H764" t="s">
        <v>9946</v>
      </c>
    </row>
    <row r="765" spans="1:8" x14ac:dyDescent="0.2">
      <c r="A765" s="1" t="s">
        <v>5338</v>
      </c>
      <c r="B765" s="1" t="s">
        <v>5339</v>
      </c>
      <c r="H765" t="s">
        <v>9949</v>
      </c>
    </row>
    <row r="766" spans="1:8" x14ac:dyDescent="0.2">
      <c r="A766" s="1" t="s">
        <v>4887</v>
      </c>
      <c r="B766" s="1" t="s">
        <v>4888</v>
      </c>
      <c r="H766" t="s">
        <v>9952</v>
      </c>
    </row>
    <row r="767" spans="1:8" x14ac:dyDescent="0.2">
      <c r="A767" s="1" t="s">
        <v>148</v>
      </c>
      <c r="B767" s="1" t="s">
        <v>149</v>
      </c>
      <c r="H767" t="s">
        <v>9955</v>
      </c>
    </row>
    <row r="768" spans="1:8" x14ac:dyDescent="0.2">
      <c r="A768" s="1" t="s">
        <v>2999</v>
      </c>
      <c r="B768" s="1" t="s">
        <v>3000</v>
      </c>
      <c r="H768" t="s">
        <v>9958</v>
      </c>
    </row>
    <row r="769" spans="1:8" x14ac:dyDescent="0.2">
      <c r="A769" s="1" t="s">
        <v>1959</v>
      </c>
      <c r="B769" s="1" t="s">
        <v>1960</v>
      </c>
      <c r="H769" t="s">
        <v>9972</v>
      </c>
    </row>
    <row r="770" spans="1:8" x14ac:dyDescent="0.2">
      <c r="A770" s="1" t="s">
        <v>5210</v>
      </c>
      <c r="B770" s="1" t="s">
        <v>5211</v>
      </c>
      <c r="H770" t="s">
        <v>9973</v>
      </c>
    </row>
    <row r="771" spans="1:8" x14ac:dyDescent="0.2">
      <c r="A771" s="1" t="s">
        <v>2482</v>
      </c>
      <c r="B771" s="1" t="s">
        <v>2483</v>
      </c>
      <c r="H771" t="s">
        <v>9988</v>
      </c>
    </row>
    <row r="772" spans="1:8" x14ac:dyDescent="0.2">
      <c r="A772" s="1" t="s">
        <v>1351</v>
      </c>
      <c r="B772" s="1" t="s">
        <v>1352</v>
      </c>
      <c r="H772" t="s">
        <v>10005</v>
      </c>
    </row>
    <row r="773" spans="1:8" x14ac:dyDescent="0.2">
      <c r="A773" s="1" t="s">
        <v>478</v>
      </c>
      <c r="B773" s="1" t="s">
        <v>479</v>
      </c>
      <c r="H773" t="s">
        <v>10009</v>
      </c>
    </row>
    <row r="774" spans="1:8" x14ac:dyDescent="0.2">
      <c r="A774" s="1" t="s">
        <v>4027</v>
      </c>
      <c r="B774" s="1" t="s">
        <v>4028</v>
      </c>
      <c r="H774" t="s">
        <v>10013</v>
      </c>
    </row>
    <row r="775" spans="1:8" x14ac:dyDescent="0.2">
      <c r="A775" s="1" t="s">
        <v>1678</v>
      </c>
      <c r="B775" s="1" t="s">
        <v>1679</v>
      </c>
      <c r="H775" t="s">
        <v>10016</v>
      </c>
    </row>
    <row r="776" spans="1:8" x14ac:dyDescent="0.2">
      <c r="A776" s="1" t="s">
        <v>5639</v>
      </c>
      <c r="B776" s="1" t="s">
        <v>5640</v>
      </c>
      <c r="H776" t="s">
        <v>10019</v>
      </c>
    </row>
    <row r="777" spans="1:8" x14ac:dyDescent="0.2">
      <c r="A777" s="1" t="s">
        <v>780</v>
      </c>
      <c r="B777" s="1" t="s">
        <v>781</v>
      </c>
      <c r="H777" t="s">
        <v>10031</v>
      </c>
    </row>
    <row r="778" spans="1:8" x14ac:dyDescent="0.2">
      <c r="A778" s="1" t="s">
        <v>690</v>
      </c>
      <c r="B778" s="1" t="s">
        <v>691</v>
      </c>
      <c r="H778" t="s">
        <v>10054</v>
      </c>
    </row>
    <row r="779" spans="1:8" x14ac:dyDescent="0.2">
      <c r="A779" s="1" t="s">
        <v>5124</v>
      </c>
      <c r="B779" s="1" t="s">
        <v>5125</v>
      </c>
      <c r="H779" t="s">
        <v>10055</v>
      </c>
    </row>
    <row r="780" spans="1:8" x14ac:dyDescent="0.2">
      <c r="A780" s="1" t="s">
        <v>4632</v>
      </c>
      <c r="B780" s="1" t="s">
        <v>4633</v>
      </c>
      <c r="H780" t="s">
        <v>10060</v>
      </c>
    </row>
    <row r="781" spans="1:8" x14ac:dyDescent="0.2">
      <c r="A781" s="1" t="s">
        <v>1212</v>
      </c>
      <c r="B781" s="1" t="s">
        <v>1213</v>
      </c>
      <c r="H781" t="s">
        <v>10063</v>
      </c>
    </row>
    <row r="782" spans="1:8" x14ac:dyDescent="0.2">
      <c r="A782" s="1" t="s">
        <v>1109</v>
      </c>
      <c r="B782" s="1" t="s">
        <v>1110</v>
      </c>
      <c r="H782" t="s">
        <v>10064</v>
      </c>
    </row>
    <row r="783" spans="1:8" x14ac:dyDescent="0.2">
      <c r="A783" s="1" t="s">
        <v>5712</v>
      </c>
      <c r="B783" s="1" t="s">
        <v>5713</v>
      </c>
      <c r="H783" t="s">
        <v>10065</v>
      </c>
    </row>
    <row r="784" spans="1:8" x14ac:dyDescent="0.2">
      <c r="A784" s="1" t="s">
        <v>743</v>
      </c>
      <c r="B784" s="1" t="s">
        <v>744</v>
      </c>
      <c r="H784" t="s">
        <v>10073</v>
      </c>
    </row>
    <row r="785" spans="1:8" x14ac:dyDescent="0.2">
      <c r="A785" s="1" t="s">
        <v>2529</v>
      </c>
      <c r="B785" s="1" t="s">
        <v>2530</v>
      </c>
      <c r="H785" t="s">
        <v>10074</v>
      </c>
    </row>
    <row r="786" spans="1:8" x14ac:dyDescent="0.2">
      <c r="A786" s="1" t="s">
        <v>3427</v>
      </c>
      <c r="B786" s="1" t="s">
        <v>3428</v>
      </c>
      <c r="H786" t="s">
        <v>10085</v>
      </c>
    </row>
    <row r="787" spans="1:8" x14ac:dyDescent="0.2">
      <c r="A787" s="1" t="s">
        <v>5328</v>
      </c>
      <c r="B787" s="1" t="s">
        <v>5329</v>
      </c>
      <c r="H787" t="s">
        <v>10091</v>
      </c>
    </row>
    <row r="788" spans="1:8" x14ac:dyDescent="0.2">
      <c r="A788" s="1" t="s">
        <v>5052</v>
      </c>
      <c r="B788" s="1" t="s">
        <v>5053</v>
      </c>
      <c r="H788" t="s">
        <v>10094</v>
      </c>
    </row>
    <row r="789" spans="1:8" x14ac:dyDescent="0.2">
      <c r="A789" s="1" t="s">
        <v>4023</v>
      </c>
      <c r="B789" s="1" t="s">
        <v>4024</v>
      </c>
      <c r="H789" t="s">
        <v>10097</v>
      </c>
    </row>
    <row r="790" spans="1:8" x14ac:dyDescent="0.2">
      <c r="A790" s="1" t="s">
        <v>1437</v>
      </c>
      <c r="B790" s="1" t="s">
        <v>1438</v>
      </c>
      <c r="H790" t="s">
        <v>10099</v>
      </c>
    </row>
    <row r="791" spans="1:8" x14ac:dyDescent="0.2">
      <c r="A791" s="1" t="s">
        <v>3150</v>
      </c>
      <c r="B791" s="1" t="s">
        <v>3151</v>
      </c>
      <c r="H791" t="s">
        <v>10112</v>
      </c>
    </row>
    <row r="792" spans="1:8" x14ac:dyDescent="0.2">
      <c r="A792" s="1" t="s">
        <v>2049</v>
      </c>
      <c r="B792" s="1" t="s">
        <v>2050</v>
      </c>
      <c r="H792" t="s">
        <v>10114</v>
      </c>
    </row>
    <row r="793" spans="1:8" x14ac:dyDescent="0.2">
      <c r="A793" s="1" t="s">
        <v>1702</v>
      </c>
      <c r="B793" s="1" t="s">
        <v>1703</v>
      </c>
      <c r="H793" t="s">
        <v>10117</v>
      </c>
    </row>
    <row r="794" spans="1:8" x14ac:dyDescent="0.2">
      <c r="A794" s="1" t="s">
        <v>114</v>
      </c>
      <c r="B794" s="1" t="s">
        <v>115</v>
      </c>
      <c r="H794" t="s">
        <v>10121</v>
      </c>
    </row>
    <row r="795" spans="1:8" x14ac:dyDescent="0.2">
      <c r="H795" t="s">
        <v>5942</v>
      </c>
    </row>
    <row r="796" spans="1:8" x14ac:dyDescent="0.2">
      <c r="H796" t="s">
        <v>10127</v>
      </c>
    </row>
    <row r="797" spans="1:8" x14ac:dyDescent="0.2">
      <c r="H797" t="s">
        <v>10133</v>
      </c>
    </row>
    <row r="798" spans="1:8" x14ac:dyDescent="0.2">
      <c r="H798" t="s">
        <v>10139</v>
      </c>
    </row>
    <row r="799" spans="1:8" x14ac:dyDescent="0.2">
      <c r="H799" t="s">
        <v>10144</v>
      </c>
    </row>
    <row r="800" spans="1:8" x14ac:dyDescent="0.2">
      <c r="H800" t="s">
        <v>10145</v>
      </c>
    </row>
    <row r="801" spans="8:8" x14ac:dyDescent="0.2">
      <c r="H801" t="s">
        <v>10163</v>
      </c>
    </row>
    <row r="802" spans="8:8" x14ac:dyDescent="0.2">
      <c r="H802" t="s">
        <v>10165</v>
      </c>
    </row>
    <row r="803" spans="8:8" x14ac:dyDescent="0.2">
      <c r="H803" t="s">
        <v>5941</v>
      </c>
    </row>
    <row r="804" spans="8:8" x14ac:dyDescent="0.2">
      <c r="H804" t="s">
        <v>10173</v>
      </c>
    </row>
    <row r="805" spans="8:8" x14ac:dyDescent="0.2">
      <c r="H805" t="s">
        <v>10177</v>
      </c>
    </row>
    <row r="806" spans="8:8" x14ac:dyDescent="0.2">
      <c r="H806" t="s">
        <v>10178</v>
      </c>
    </row>
    <row r="807" spans="8:8" x14ac:dyDescent="0.2">
      <c r="H807" t="s">
        <v>10180</v>
      </c>
    </row>
    <row r="808" spans="8:8" x14ac:dyDescent="0.2">
      <c r="H808" t="s">
        <v>10193</v>
      </c>
    </row>
    <row r="809" spans="8:8" x14ac:dyDescent="0.2">
      <c r="H809" t="s">
        <v>10203</v>
      </c>
    </row>
    <row r="810" spans="8:8" x14ac:dyDescent="0.2">
      <c r="H810" t="s">
        <v>10205</v>
      </c>
    </row>
    <row r="811" spans="8:8" x14ac:dyDescent="0.2">
      <c r="H811" t="s">
        <v>10223</v>
      </c>
    </row>
    <row r="812" spans="8:8" x14ac:dyDescent="0.2">
      <c r="H812" t="s">
        <v>10227</v>
      </c>
    </row>
    <row r="813" spans="8:8" x14ac:dyDescent="0.2">
      <c r="H813" t="s">
        <v>10232</v>
      </c>
    </row>
    <row r="814" spans="8:8" x14ac:dyDescent="0.2">
      <c r="H814" t="s">
        <v>10243</v>
      </c>
    </row>
    <row r="815" spans="8:8" x14ac:dyDescent="0.2">
      <c r="H815" t="s">
        <v>10245</v>
      </c>
    </row>
    <row r="816" spans="8:8" x14ac:dyDescent="0.2">
      <c r="H816" t="s">
        <v>10249</v>
      </c>
    </row>
    <row r="817" spans="8:8" x14ac:dyDescent="0.2">
      <c r="H817" t="s">
        <v>10250</v>
      </c>
    </row>
    <row r="818" spans="8:8" x14ac:dyDescent="0.2">
      <c r="H818" t="s">
        <v>10256</v>
      </c>
    </row>
    <row r="819" spans="8:8" x14ac:dyDescent="0.2">
      <c r="H819" t="s">
        <v>10258</v>
      </c>
    </row>
    <row r="820" spans="8:8" x14ac:dyDescent="0.2">
      <c r="H820" t="s">
        <v>10259</v>
      </c>
    </row>
    <row r="821" spans="8:8" x14ac:dyDescent="0.2">
      <c r="H821" t="s">
        <v>10262</v>
      </c>
    </row>
    <row r="822" spans="8:8" x14ac:dyDescent="0.2">
      <c r="H822" t="s">
        <v>10275</v>
      </c>
    </row>
    <row r="823" spans="8:8" x14ac:dyDescent="0.2">
      <c r="H823" t="s">
        <v>10278</v>
      </c>
    </row>
    <row r="824" spans="8:8" x14ac:dyDescent="0.2">
      <c r="H824" t="s">
        <v>5961</v>
      </c>
    </row>
    <row r="825" spans="8:8" x14ac:dyDescent="0.2">
      <c r="H825" t="s">
        <v>10292</v>
      </c>
    </row>
    <row r="826" spans="8:8" x14ac:dyDescent="0.2">
      <c r="H826" t="s">
        <v>10297</v>
      </c>
    </row>
    <row r="827" spans="8:8" x14ac:dyDescent="0.2">
      <c r="H827" t="s">
        <v>10302</v>
      </c>
    </row>
    <row r="828" spans="8:8" x14ac:dyDescent="0.2">
      <c r="H828" t="s">
        <v>10304</v>
      </c>
    </row>
    <row r="829" spans="8:8" x14ac:dyDescent="0.2">
      <c r="H829" t="s">
        <v>10308</v>
      </c>
    </row>
    <row r="830" spans="8:8" x14ac:dyDescent="0.2">
      <c r="H830" t="s">
        <v>10309</v>
      </c>
    </row>
    <row r="831" spans="8:8" x14ac:dyDescent="0.2">
      <c r="H831" t="s">
        <v>10310</v>
      </c>
    </row>
    <row r="832" spans="8:8" x14ac:dyDescent="0.2">
      <c r="H832" t="s">
        <v>10311</v>
      </c>
    </row>
    <row r="833" spans="8:8" x14ac:dyDescent="0.2">
      <c r="H833" t="s">
        <v>10321</v>
      </c>
    </row>
    <row r="834" spans="8:8" x14ac:dyDescent="0.2">
      <c r="H834" t="s">
        <v>10351</v>
      </c>
    </row>
    <row r="835" spans="8:8" x14ac:dyDescent="0.2">
      <c r="H835" t="s">
        <v>10354</v>
      </c>
    </row>
    <row r="836" spans="8:8" x14ac:dyDescent="0.2">
      <c r="H836" t="s">
        <v>10357</v>
      </c>
    </row>
    <row r="837" spans="8:8" x14ac:dyDescent="0.2">
      <c r="H837" t="s">
        <v>10368</v>
      </c>
    </row>
    <row r="838" spans="8:8" x14ac:dyDescent="0.2">
      <c r="H838" t="s">
        <v>10370</v>
      </c>
    </row>
    <row r="839" spans="8:8" x14ac:dyDescent="0.2">
      <c r="H839" t="s">
        <v>10375</v>
      </c>
    </row>
    <row r="840" spans="8:8" x14ac:dyDescent="0.2">
      <c r="H840" t="s">
        <v>10377</v>
      </c>
    </row>
    <row r="841" spans="8:8" x14ac:dyDescent="0.2">
      <c r="H841" t="s">
        <v>10380</v>
      </c>
    </row>
    <row r="842" spans="8:8" x14ac:dyDescent="0.2">
      <c r="H842" t="s">
        <v>10387</v>
      </c>
    </row>
    <row r="843" spans="8:8" x14ac:dyDescent="0.2">
      <c r="H843" t="s">
        <v>6185</v>
      </c>
    </row>
    <row r="844" spans="8:8" x14ac:dyDescent="0.2">
      <c r="H844" t="s">
        <v>10395</v>
      </c>
    </row>
    <row r="845" spans="8:8" x14ac:dyDescent="0.2">
      <c r="H845" t="s">
        <v>10396</v>
      </c>
    </row>
    <row r="846" spans="8:8" x14ac:dyDescent="0.2">
      <c r="H846" t="s">
        <v>10400</v>
      </c>
    </row>
    <row r="847" spans="8:8" x14ac:dyDescent="0.2">
      <c r="H847" t="s">
        <v>10409</v>
      </c>
    </row>
    <row r="848" spans="8:8" x14ac:dyDescent="0.2">
      <c r="H848" t="s">
        <v>10410</v>
      </c>
    </row>
    <row r="849" spans="8:8" x14ac:dyDescent="0.2">
      <c r="H849" t="s">
        <v>10420</v>
      </c>
    </row>
    <row r="850" spans="8:8" x14ac:dyDescent="0.2">
      <c r="H850" t="s">
        <v>10422</v>
      </c>
    </row>
    <row r="851" spans="8:8" x14ac:dyDescent="0.2">
      <c r="H851" t="s">
        <v>10423</v>
      </c>
    </row>
    <row r="852" spans="8:8" x14ac:dyDescent="0.2">
      <c r="H852" t="s">
        <v>10425</v>
      </c>
    </row>
    <row r="853" spans="8:8" x14ac:dyDescent="0.2">
      <c r="H853" t="s">
        <v>10426</v>
      </c>
    </row>
    <row r="854" spans="8:8" x14ac:dyDescent="0.2">
      <c r="H854" t="s">
        <v>10427</v>
      </c>
    </row>
    <row r="855" spans="8:8" x14ac:dyDescent="0.2">
      <c r="H855" t="s">
        <v>10432</v>
      </c>
    </row>
    <row r="856" spans="8:8" x14ac:dyDescent="0.2">
      <c r="H856" t="s">
        <v>10435</v>
      </c>
    </row>
    <row r="857" spans="8:8" x14ac:dyDescent="0.2">
      <c r="H857" t="s">
        <v>10438</v>
      </c>
    </row>
    <row r="858" spans="8:8" x14ac:dyDescent="0.2">
      <c r="H858" t="s">
        <v>10440</v>
      </c>
    </row>
    <row r="859" spans="8:8" x14ac:dyDescent="0.2">
      <c r="H859" t="s">
        <v>10446</v>
      </c>
    </row>
    <row r="860" spans="8:8" x14ac:dyDescent="0.2">
      <c r="H860" t="s">
        <v>10450</v>
      </c>
    </row>
    <row r="861" spans="8:8" x14ac:dyDescent="0.2">
      <c r="H861" t="s">
        <v>10451</v>
      </c>
    </row>
    <row r="862" spans="8:8" x14ac:dyDescent="0.2">
      <c r="H862" t="s">
        <v>10459</v>
      </c>
    </row>
    <row r="863" spans="8:8" x14ac:dyDescent="0.2">
      <c r="H863" t="s">
        <v>10465</v>
      </c>
    </row>
    <row r="864" spans="8:8" x14ac:dyDescent="0.2">
      <c r="H864" t="s">
        <v>10468</v>
      </c>
    </row>
    <row r="865" spans="8:8" x14ac:dyDescent="0.2">
      <c r="H865" t="s">
        <v>10472</v>
      </c>
    </row>
    <row r="866" spans="8:8" x14ac:dyDescent="0.2">
      <c r="H866" t="s">
        <v>10473</v>
      </c>
    </row>
    <row r="867" spans="8:8" x14ac:dyDescent="0.2">
      <c r="H867" t="s">
        <v>10477</v>
      </c>
    </row>
    <row r="868" spans="8:8" x14ac:dyDescent="0.2">
      <c r="H868" t="s">
        <v>10479</v>
      </c>
    </row>
    <row r="869" spans="8:8" x14ac:dyDescent="0.2">
      <c r="H869" t="s">
        <v>10487</v>
      </c>
    </row>
    <row r="870" spans="8:8" x14ac:dyDescent="0.2">
      <c r="H870" t="s">
        <v>10493</v>
      </c>
    </row>
    <row r="871" spans="8:8" x14ac:dyDescent="0.2">
      <c r="H871" t="s">
        <v>10495</v>
      </c>
    </row>
    <row r="872" spans="8:8" x14ac:dyDescent="0.2">
      <c r="H872" t="s">
        <v>10506</v>
      </c>
    </row>
    <row r="873" spans="8:8" x14ac:dyDescent="0.2">
      <c r="H873" t="s">
        <v>10509</v>
      </c>
    </row>
    <row r="874" spans="8:8" x14ac:dyDescent="0.2">
      <c r="H874" t="s">
        <v>10523</v>
      </c>
    </row>
    <row r="875" spans="8:8" x14ac:dyDescent="0.2">
      <c r="H875" t="s">
        <v>10524</v>
      </c>
    </row>
    <row r="876" spans="8:8" x14ac:dyDescent="0.2">
      <c r="H876" t="s">
        <v>10530</v>
      </c>
    </row>
    <row r="877" spans="8:8" x14ac:dyDescent="0.2">
      <c r="H877" t="s">
        <v>10533</v>
      </c>
    </row>
    <row r="878" spans="8:8" x14ac:dyDescent="0.2">
      <c r="H878" t="s">
        <v>10534</v>
      </c>
    </row>
    <row r="879" spans="8:8" x14ac:dyDescent="0.2">
      <c r="H879" t="s">
        <v>10547</v>
      </c>
    </row>
    <row r="880" spans="8:8" x14ac:dyDescent="0.2">
      <c r="H880" t="s">
        <v>10548</v>
      </c>
    </row>
    <row r="881" spans="8:8" x14ac:dyDescent="0.2">
      <c r="H881" t="s">
        <v>10556</v>
      </c>
    </row>
    <row r="882" spans="8:8" x14ac:dyDescent="0.2">
      <c r="H882" t="s">
        <v>10565</v>
      </c>
    </row>
    <row r="883" spans="8:8" x14ac:dyDescent="0.2">
      <c r="H883" t="s">
        <v>10567</v>
      </c>
    </row>
    <row r="884" spans="8:8" x14ac:dyDescent="0.2">
      <c r="H884" t="s">
        <v>10570</v>
      </c>
    </row>
    <row r="885" spans="8:8" x14ac:dyDescent="0.2">
      <c r="H885" t="s">
        <v>10575</v>
      </c>
    </row>
    <row r="886" spans="8:8" x14ac:dyDescent="0.2">
      <c r="H886" t="s">
        <v>10580</v>
      </c>
    </row>
    <row r="887" spans="8:8" x14ac:dyDescent="0.2">
      <c r="H887" t="s">
        <v>10585</v>
      </c>
    </row>
    <row r="888" spans="8:8" x14ac:dyDescent="0.2">
      <c r="H888" t="s">
        <v>10592</v>
      </c>
    </row>
    <row r="889" spans="8:8" x14ac:dyDescent="0.2">
      <c r="H889" t="s">
        <v>10596</v>
      </c>
    </row>
    <row r="890" spans="8:8" x14ac:dyDescent="0.2">
      <c r="H890" t="s">
        <v>10597</v>
      </c>
    </row>
    <row r="891" spans="8:8" x14ac:dyDescent="0.2">
      <c r="H891" t="s">
        <v>10603</v>
      </c>
    </row>
    <row r="892" spans="8:8" x14ac:dyDescent="0.2">
      <c r="H892" t="s">
        <v>10617</v>
      </c>
    </row>
    <row r="893" spans="8:8" x14ac:dyDescent="0.2">
      <c r="H893" t="s">
        <v>10625</v>
      </c>
    </row>
    <row r="894" spans="8:8" x14ac:dyDescent="0.2">
      <c r="H894" t="s">
        <v>10626</v>
      </c>
    </row>
    <row r="895" spans="8:8" x14ac:dyDescent="0.2">
      <c r="H895" t="s">
        <v>10636</v>
      </c>
    </row>
    <row r="896" spans="8:8" x14ac:dyDescent="0.2">
      <c r="H896" t="s">
        <v>10643</v>
      </c>
    </row>
    <row r="897" spans="8:8" x14ac:dyDescent="0.2">
      <c r="H897" t="s">
        <v>10646</v>
      </c>
    </row>
    <row r="898" spans="8:8" x14ac:dyDescent="0.2">
      <c r="H898" t="s">
        <v>10649</v>
      </c>
    </row>
    <row r="899" spans="8:8" x14ac:dyDescent="0.2">
      <c r="H899" t="s">
        <v>10656</v>
      </c>
    </row>
    <row r="900" spans="8:8" x14ac:dyDescent="0.2">
      <c r="H900" t="s">
        <v>10658</v>
      </c>
    </row>
    <row r="901" spans="8:8" x14ac:dyDescent="0.2">
      <c r="H901" t="s">
        <v>10659</v>
      </c>
    </row>
    <row r="902" spans="8:8" x14ac:dyDescent="0.2">
      <c r="H902" t="s">
        <v>10661</v>
      </c>
    </row>
    <row r="903" spans="8:8" x14ac:dyDescent="0.2">
      <c r="H903" t="s">
        <v>10662</v>
      </c>
    </row>
    <row r="904" spans="8:8" x14ac:dyDescent="0.2">
      <c r="H904" t="s">
        <v>10669</v>
      </c>
    </row>
    <row r="905" spans="8:8" x14ac:dyDescent="0.2">
      <c r="H905" t="s">
        <v>10670</v>
      </c>
    </row>
    <row r="906" spans="8:8" x14ac:dyDescent="0.2">
      <c r="H906" t="s">
        <v>10671</v>
      </c>
    </row>
    <row r="907" spans="8:8" x14ac:dyDescent="0.2">
      <c r="H907" t="s">
        <v>10677</v>
      </c>
    </row>
    <row r="908" spans="8:8" x14ac:dyDescent="0.2">
      <c r="H908" t="s">
        <v>10682</v>
      </c>
    </row>
    <row r="909" spans="8:8" x14ac:dyDescent="0.2">
      <c r="H909" t="s">
        <v>10683</v>
      </c>
    </row>
    <row r="910" spans="8:8" x14ac:dyDescent="0.2">
      <c r="H910" t="s">
        <v>5933</v>
      </c>
    </row>
    <row r="911" spans="8:8" x14ac:dyDescent="0.2">
      <c r="H911" t="s">
        <v>10685</v>
      </c>
    </row>
    <row r="912" spans="8:8" x14ac:dyDescent="0.2">
      <c r="H912" t="s">
        <v>10686</v>
      </c>
    </row>
    <row r="913" spans="8:8" x14ac:dyDescent="0.2">
      <c r="H913" t="s">
        <v>10690</v>
      </c>
    </row>
    <row r="914" spans="8:8" x14ac:dyDescent="0.2">
      <c r="H914" t="s">
        <v>10693</v>
      </c>
    </row>
    <row r="915" spans="8:8" x14ac:dyDescent="0.2">
      <c r="H915" t="s">
        <v>10708</v>
      </c>
    </row>
    <row r="916" spans="8:8" x14ac:dyDescent="0.2">
      <c r="H916" t="s">
        <v>10710</v>
      </c>
    </row>
    <row r="917" spans="8:8" x14ac:dyDescent="0.2">
      <c r="H917" t="s">
        <v>10713</v>
      </c>
    </row>
    <row r="918" spans="8:8" x14ac:dyDescent="0.2">
      <c r="H918" t="s">
        <v>10714</v>
      </c>
    </row>
    <row r="919" spans="8:8" x14ac:dyDescent="0.2">
      <c r="H919" t="s">
        <v>10718</v>
      </c>
    </row>
    <row r="920" spans="8:8" x14ac:dyDescent="0.2">
      <c r="H920" t="s">
        <v>10728</v>
      </c>
    </row>
    <row r="921" spans="8:8" x14ac:dyDescent="0.2">
      <c r="H921" t="s">
        <v>10736</v>
      </c>
    </row>
    <row r="922" spans="8:8" x14ac:dyDescent="0.2">
      <c r="H922" t="s">
        <v>10739</v>
      </c>
    </row>
    <row r="923" spans="8:8" x14ac:dyDescent="0.2">
      <c r="H923" t="s">
        <v>10752</v>
      </c>
    </row>
    <row r="924" spans="8:8" x14ac:dyDescent="0.2">
      <c r="H924" t="s">
        <v>10759</v>
      </c>
    </row>
    <row r="925" spans="8:8" x14ac:dyDescent="0.2">
      <c r="H925" t="s">
        <v>10766</v>
      </c>
    </row>
    <row r="926" spans="8:8" x14ac:dyDescent="0.2">
      <c r="H926" t="s">
        <v>10769</v>
      </c>
    </row>
    <row r="927" spans="8:8" x14ac:dyDescent="0.2">
      <c r="H927" t="s">
        <v>10772</v>
      </c>
    </row>
    <row r="928" spans="8:8" x14ac:dyDescent="0.2">
      <c r="H928" t="s">
        <v>10773</v>
      </c>
    </row>
    <row r="929" spans="8:8" x14ac:dyDescent="0.2">
      <c r="H929" t="s">
        <v>10776</v>
      </c>
    </row>
    <row r="930" spans="8:8" x14ac:dyDescent="0.2">
      <c r="H930" t="s">
        <v>10777</v>
      </c>
    </row>
    <row r="931" spans="8:8" x14ac:dyDescent="0.2">
      <c r="H931" t="s">
        <v>10780</v>
      </c>
    </row>
    <row r="932" spans="8:8" x14ac:dyDescent="0.2">
      <c r="H932" t="s">
        <v>10782</v>
      </c>
    </row>
    <row r="933" spans="8:8" x14ac:dyDescent="0.2">
      <c r="H933" t="s">
        <v>10785</v>
      </c>
    </row>
    <row r="934" spans="8:8" x14ac:dyDescent="0.2">
      <c r="H934" t="s">
        <v>10786</v>
      </c>
    </row>
    <row r="935" spans="8:8" x14ac:dyDescent="0.2">
      <c r="H935" t="s">
        <v>10796</v>
      </c>
    </row>
    <row r="936" spans="8:8" x14ac:dyDescent="0.2">
      <c r="H936" t="s">
        <v>10798</v>
      </c>
    </row>
    <row r="937" spans="8:8" x14ac:dyDescent="0.2">
      <c r="H937" t="s">
        <v>10811</v>
      </c>
    </row>
    <row r="938" spans="8:8" x14ac:dyDescent="0.2">
      <c r="H938" t="s">
        <v>10816</v>
      </c>
    </row>
    <row r="939" spans="8:8" x14ac:dyDescent="0.2">
      <c r="H939" t="s">
        <v>10823</v>
      </c>
    </row>
    <row r="940" spans="8:8" x14ac:dyDescent="0.2">
      <c r="H940" t="s">
        <v>10826</v>
      </c>
    </row>
    <row r="941" spans="8:8" x14ac:dyDescent="0.2">
      <c r="H941" t="s">
        <v>10828</v>
      </c>
    </row>
    <row r="942" spans="8:8" x14ac:dyDescent="0.2">
      <c r="H942" t="s">
        <v>10829</v>
      </c>
    </row>
    <row r="943" spans="8:8" x14ac:dyDescent="0.2">
      <c r="H943" t="s">
        <v>10837</v>
      </c>
    </row>
    <row r="944" spans="8:8" x14ac:dyDescent="0.2">
      <c r="H944" t="s">
        <v>10844</v>
      </c>
    </row>
    <row r="945" spans="8:8" x14ac:dyDescent="0.2">
      <c r="H945" t="s">
        <v>10845</v>
      </c>
    </row>
    <row r="946" spans="8:8" x14ac:dyDescent="0.2">
      <c r="H946" t="s">
        <v>5977</v>
      </c>
    </row>
    <row r="947" spans="8:8" x14ac:dyDescent="0.2">
      <c r="H947" t="s">
        <v>10854</v>
      </c>
    </row>
    <row r="948" spans="8:8" x14ac:dyDescent="0.2">
      <c r="H948" t="s">
        <v>10856</v>
      </c>
    </row>
    <row r="949" spans="8:8" x14ac:dyDescent="0.2">
      <c r="H949" t="s">
        <v>10864</v>
      </c>
    </row>
    <row r="950" spans="8:8" x14ac:dyDescent="0.2">
      <c r="H950" t="s">
        <v>6190</v>
      </c>
    </row>
    <row r="951" spans="8:8" x14ac:dyDescent="0.2">
      <c r="H951" t="s">
        <v>10869</v>
      </c>
    </row>
    <row r="952" spans="8:8" x14ac:dyDescent="0.2">
      <c r="H952" t="s">
        <v>10870</v>
      </c>
    </row>
    <row r="953" spans="8:8" x14ac:dyDescent="0.2">
      <c r="H953" t="s">
        <v>10874</v>
      </c>
    </row>
    <row r="954" spans="8:8" x14ac:dyDescent="0.2">
      <c r="H954" t="s">
        <v>10875</v>
      </c>
    </row>
    <row r="955" spans="8:8" x14ac:dyDescent="0.2">
      <c r="H955" t="s">
        <v>10878</v>
      </c>
    </row>
    <row r="956" spans="8:8" x14ac:dyDescent="0.2">
      <c r="H956" t="s">
        <v>10882</v>
      </c>
    </row>
    <row r="957" spans="8:8" x14ac:dyDescent="0.2">
      <c r="H957" t="s">
        <v>10890</v>
      </c>
    </row>
    <row r="958" spans="8:8" x14ac:dyDescent="0.2">
      <c r="H958" t="s">
        <v>10891</v>
      </c>
    </row>
    <row r="959" spans="8:8" x14ac:dyDescent="0.2">
      <c r="H959" t="s">
        <v>10892</v>
      </c>
    </row>
    <row r="960" spans="8:8" x14ac:dyDescent="0.2">
      <c r="H960" t="s">
        <v>10897</v>
      </c>
    </row>
    <row r="961" spans="8:8" x14ac:dyDescent="0.2">
      <c r="H961" t="s">
        <v>10898</v>
      </c>
    </row>
    <row r="962" spans="8:8" x14ac:dyDescent="0.2">
      <c r="H962" t="s">
        <v>10900</v>
      </c>
    </row>
    <row r="963" spans="8:8" x14ac:dyDescent="0.2">
      <c r="H963" t="s">
        <v>10902</v>
      </c>
    </row>
    <row r="964" spans="8:8" x14ac:dyDescent="0.2">
      <c r="H964" t="s">
        <v>10904</v>
      </c>
    </row>
    <row r="965" spans="8:8" x14ac:dyDescent="0.2">
      <c r="H965" t="s">
        <v>10909</v>
      </c>
    </row>
    <row r="966" spans="8:8" x14ac:dyDescent="0.2">
      <c r="H966" t="s">
        <v>10914</v>
      </c>
    </row>
    <row r="967" spans="8:8" x14ac:dyDescent="0.2">
      <c r="H967" t="s">
        <v>10920</v>
      </c>
    </row>
    <row r="968" spans="8:8" x14ac:dyDescent="0.2">
      <c r="H968" t="s">
        <v>10922</v>
      </c>
    </row>
    <row r="969" spans="8:8" x14ac:dyDescent="0.2">
      <c r="H969" t="s">
        <v>6188</v>
      </c>
    </row>
    <row r="970" spans="8:8" x14ac:dyDescent="0.2">
      <c r="H970" t="s">
        <v>10939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5" sqref="B5"/>
    </sheetView>
  </sheetViews>
  <sheetFormatPr defaultRowHeight="12.75" x14ac:dyDescent="0.2"/>
  <cols>
    <col min="2" max="2" width="27.28515625" customWidth="1"/>
  </cols>
  <sheetData>
    <row r="1" spans="1:2" x14ac:dyDescent="0.2">
      <c r="A1" s="27" t="s">
        <v>12</v>
      </c>
      <c r="B1" s="5" t="s">
        <v>5930</v>
      </c>
    </row>
    <row r="2" spans="1:2" x14ac:dyDescent="0.2">
      <c r="A2" s="27" t="s">
        <v>97</v>
      </c>
      <c r="B2" s="4" t="s">
        <v>4211</v>
      </c>
    </row>
    <row r="3" spans="1:2" x14ac:dyDescent="0.2">
      <c r="A3" s="27" t="s">
        <v>135</v>
      </c>
      <c r="B3" s="3" t="s">
        <v>2264</v>
      </c>
    </row>
    <row r="4" spans="1:2" x14ac:dyDescent="0.2">
      <c r="A4" s="27" t="s">
        <v>28</v>
      </c>
      <c r="B4" s="3" t="s">
        <v>684</v>
      </c>
    </row>
    <row r="5" spans="1:2" x14ac:dyDescent="0.2">
      <c r="A5" s="27" t="s">
        <v>41</v>
      </c>
      <c r="B5" s="4" t="s">
        <v>5177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36" sqref="E36"/>
    </sheetView>
  </sheetViews>
  <sheetFormatPr defaultRowHeight="12.75" x14ac:dyDescent="0.2"/>
  <cols>
    <col min="1" max="1" width="14.85546875" bestFit="1" customWidth="1"/>
    <col min="2" max="2" width="15.7109375" customWidth="1"/>
  </cols>
  <sheetData>
    <row r="1" spans="1:2" x14ac:dyDescent="0.2">
      <c r="A1" t="s">
        <v>1</v>
      </c>
      <c r="B1" s="1" t="s">
        <v>5931</v>
      </c>
    </row>
    <row r="2" spans="1:2" x14ac:dyDescent="0.2">
      <c r="A2" t="s">
        <v>5932</v>
      </c>
      <c r="B2" s="1">
        <v>1</v>
      </c>
    </row>
    <row r="3" spans="1:2" x14ac:dyDescent="0.2">
      <c r="A3" t="s">
        <v>5932</v>
      </c>
      <c r="B3" s="1">
        <v>1</v>
      </c>
    </row>
    <row r="4" spans="1:2" x14ac:dyDescent="0.2">
      <c r="A4" t="s">
        <v>5932</v>
      </c>
      <c r="B4" s="1">
        <v>1</v>
      </c>
    </row>
    <row r="5" spans="1:2" x14ac:dyDescent="0.2">
      <c r="A5" t="s">
        <v>5932</v>
      </c>
      <c r="B5" s="1">
        <v>1</v>
      </c>
    </row>
    <row r="6" spans="1:2" x14ac:dyDescent="0.2">
      <c r="A6" t="s">
        <v>5933</v>
      </c>
      <c r="B6" s="1">
        <v>1</v>
      </c>
    </row>
    <row r="7" spans="1:2" x14ac:dyDescent="0.2">
      <c r="A7" t="s">
        <v>5934</v>
      </c>
      <c r="B7" s="1">
        <v>1</v>
      </c>
    </row>
    <row r="8" spans="1:2" x14ac:dyDescent="0.2">
      <c r="A8" t="s">
        <v>5934</v>
      </c>
      <c r="B8" s="1">
        <v>1</v>
      </c>
    </row>
    <row r="9" spans="1:2" x14ac:dyDescent="0.2">
      <c r="A9" t="s">
        <v>5934</v>
      </c>
      <c r="B9" s="1">
        <v>1</v>
      </c>
    </row>
    <row r="10" spans="1:2" x14ac:dyDescent="0.2">
      <c r="A10" t="s">
        <v>5934</v>
      </c>
      <c r="B10" s="1">
        <v>1</v>
      </c>
    </row>
    <row r="11" spans="1:2" x14ac:dyDescent="0.2">
      <c r="A11" t="s">
        <v>5935</v>
      </c>
      <c r="B11" s="1">
        <v>1</v>
      </c>
    </row>
    <row r="12" spans="1:2" x14ac:dyDescent="0.2">
      <c r="A12" t="s">
        <v>5936</v>
      </c>
      <c r="B12" s="1">
        <v>1</v>
      </c>
    </row>
    <row r="13" spans="1:2" x14ac:dyDescent="0.2">
      <c r="A13" t="s">
        <v>5936</v>
      </c>
      <c r="B13" s="1">
        <v>1</v>
      </c>
    </row>
    <row r="14" spans="1:2" x14ac:dyDescent="0.2">
      <c r="A14" t="s">
        <v>5937</v>
      </c>
      <c r="B14" s="1">
        <v>1</v>
      </c>
    </row>
    <row r="15" spans="1:2" x14ac:dyDescent="0.2">
      <c r="A15" t="s">
        <v>5937</v>
      </c>
      <c r="B15" s="1">
        <v>1</v>
      </c>
    </row>
    <row r="16" spans="1:2" x14ac:dyDescent="0.2">
      <c r="A16" t="s">
        <v>5937</v>
      </c>
      <c r="B16" s="1">
        <v>1</v>
      </c>
    </row>
    <row r="17" spans="1:2" x14ac:dyDescent="0.2">
      <c r="A17" t="s">
        <v>5937</v>
      </c>
      <c r="B17" s="1">
        <v>1</v>
      </c>
    </row>
    <row r="18" spans="1:2" x14ac:dyDescent="0.2">
      <c r="A18" t="s">
        <v>5938</v>
      </c>
      <c r="B18" s="1">
        <v>1</v>
      </c>
    </row>
    <row r="19" spans="1:2" x14ac:dyDescent="0.2">
      <c r="A19" t="s">
        <v>5939</v>
      </c>
      <c r="B19" s="1">
        <v>1</v>
      </c>
    </row>
    <row r="20" spans="1:2" x14ac:dyDescent="0.2">
      <c r="A20" t="s">
        <v>5939</v>
      </c>
      <c r="B20" s="1">
        <v>1</v>
      </c>
    </row>
    <row r="21" spans="1:2" x14ac:dyDescent="0.2">
      <c r="A21" t="s">
        <v>5940</v>
      </c>
      <c r="B21" s="1">
        <v>1</v>
      </c>
    </row>
    <row r="22" spans="1:2" x14ac:dyDescent="0.2">
      <c r="A22" t="s">
        <v>5941</v>
      </c>
      <c r="B22" s="1">
        <v>1</v>
      </c>
    </row>
    <row r="23" spans="1:2" x14ac:dyDescent="0.2">
      <c r="A23" t="s">
        <v>5942</v>
      </c>
      <c r="B23" s="1">
        <v>1</v>
      </c>
    </row>
    <row r="24" spans="1:2" x14ac:dyDescent="0.2">
      <c r="A24" t="s">
        <v>5942</v>
      </c>
      <c r="B24" s="1">
        <v>1</v>
      </c>
    </row>
    <row r="25" spans="1:2" x14ac:dyDescent="0.2">
      <c r="A25" t="s">
        <v>5942</v>
      </c>
      <c r="B25" s="1">
        <v>1</v>
      </c>
    </row>
    <row r="26" spans="1:2" x14ac:dyDescent="0.2">
      <c r="A26" t="s">
        <v>5943</v>
      </c>
      <c r="B26" s="1">
        <v>1</v>
      </c>
    </row>
    <row r="27" spans="1:2" x14ac:dyDescent="0.2">
      <c r="A27" t="s">
        <v>5943</v>
      </c>
      <c r="B27" s="1">
        <v>1</v>
      </c>
    </row>
    <row r="28" spans="1:2" x14ac:dyDescent="0.2">
      <c r="A28" t="s">
        <v>5943</v>
      </c>
      <c r="B28" s="1">
        <v>1</v>
      </c>
    </row>
    <row r="29" spans="1:2" x14ac:dyDescent="0.2">
      <c r="A29" t="s">
        <v>5943</v>
      </c>
      <c r="B29" s="1">
        <v>1</v>
      </c>
    </row>
    <row r="30" spans="1:2" x14ac:dyDescent="0.2">
      <c r="A30" t="s">
        <v>5943</v>
      </c>
      <c r="B30" s="1">
        <v>1</v>
      </c>
    </row>
    <row r="31" spans="1:2" x14ac:dyDescent="0.2">
      <c r="A31" t="s">
        <v>5943</v>
      </c>
      <c r="B31" s="1">
        <v>1</v>
      </c>
    </row>
    <row r="32" spans="1:2" x14ac:dyDescent="0.2">
      <c r="A32" t="s">
        <v>5943</v>
      </c>
      <c r="B32" s="1">
        <v>1</v>
      </c>
    </row>
    <row r="33" spans="1:2" x14ac:dyDescent="0.2">
      <c r="A33" t="s">
        <v>5944</v>
      </c>
      <c r="B33" s="1">
        <v>1</v>
      </c>
    </row>
    <row r="34" spans="1:2" x14ac:dyDescent="0.2">
      <c r="A34" t="s">
        <v>5945</v>
      </c>
      <c r="B34" s="1">
        <v>1</v>
      </c>
    </row>
    <row r="35" spans="1:2" x14ac:dyDescent="0.2">
      <c r="A35" t="s">
        <v>5945</v>
      </c>
      <c r="B35" s="1">
        <v>1</v>
      </c>
    </row>
    <row r="36" spans="1:2" x14ac:dyDescent="0.2">
      <c r="A36" t="s">
        <v>5946</v>
      </c>
      <c r="B36" s="1">
        <v>1</v>
      </c>
    </row>
    <row r="37" spans="1:2" x14ac:dyDescent="0.2">
      <c r="A37" t="s">
        <v>5946</v>
      </c>
      <c r="B37" s="1">
        <v>1</v>
      </c>
    </row>
    <row r="38" spans="1:2" x14ac:dyDescent="0.2">
      <c r="A38" t="s">
        <v>5947</v>
      </c>
      <c r="B38" s="1">
        <v>1</v>
      </c>
    </row>
    <row r="39" spans="1:2" x14ac:dyDescent="0.2">
      <c r="A39" t="s">
        <v>5948</v>
      </c>
      <c r="B39" s="1">
        <v>1</v>
      </c>
    </row>
    <row r="40" spans="1:2" x14ac:dyDescent="0.2">
      <c r="A40" t="s">
        <v>5948</v>
      </c>
      <c r="B40" s="1">
        <v>1</v>
      </c>
    </row>
    <row r="41" spans="1:2" x14ac:dyDescent="0.2">
      <c r="A41" t="s">
        <v>5949</v>
      </c>
      <c r="B41" s="1">
        <v>1</v>
      </c>
    </row>
    <row r="42" spans="1:2" x14ac:dyDescent="0.2">
      <c r="A42" t="s">
        <v>5949</v>
      </c>
      <c r="B42" s="1">
        <v>1</v>
      </c>
    </row>
    <row r="43" spans="1:2" x14ac:dyDescent="0.2">
      <c r="A43" t="s">
        <v>5949</v>
      </c>
      <c r="B43" s="1">
        <v>1</v>
      </c>
    </row>
    <row r="44" spans="1:2" x14ac:dyDescent="0.2">
      <c r="A44" t="s">
        <v>5950</v>
      </c>
      <c r="B44" s="1">
        <v>1</v>
      </c>
    </row>
    <row r="45" spans="1:2" x14ac:dyDescent="0.2">
      <c r="A45" t="s">
        <v>5950</v>
      </c>
      <c r="B45" s="1">
        <v>1</v>
      </c>
    </row>
    <row r="46" spans="1:2" x14ac:dyDescent="0.2">
      <c r="A46" t="s">
        <v>5950</v>
      </c>
      <c r="B46" s="1">
        <v>1</v>
      </c>
    </row>
    <row r="47" spans="1:2" x14ac:dyDescent="0.2">
      <c r="A47" t="s">
        <v>5950</v>
      </c>
      <c r="B47" s="1">
        <v>1</v>
      </c>
    </row>
    <row r="48" spans="1:2" x14ac:dyDescent="0.2">
      <c r="A48" t="s">
        <v>5950</v>
      </c>
      <c r="B48" s="1">
        <v>1</v>
      </c>
    </row>
    <row r="49" spans="1:2" x14ac:dyDescent="0.2">
      <c r="A49" t="s">
        <v>5950</v>
      </c>
      <c r="B49" s="1">
        <v>1</v>
      </c>
    </row>
    <row r="50" spans="1:2" x14ac:dyDescent="0.2">
      <c r="A50" t="s">
        <v>5951</v>
      </c>
      <c r="B50" s="1">
        <v>1</v>
      </c>
    </row>
    <row r="51" spans="1:2" x14ac:dyDescent="0.2">
      <c r="A51" t="s">
        <v>5951</v>
      </c>
      <c r="B51" s="1">
        <v>1</v>
      </c>
    </row>
    <row r="52" spans="1:2" x14ac:dyDescent="0.2">
      <c r="A52" t="s">
        <v>5951</v>
      </c>
      <c r="B52" s="1">
        <v>1</v>
      </c>
    </row>
    <row r="53" spans="1:2" x14ac:dyDescent="0.2">
      <c r="A53" t="s">
        <v>5951</v>
      </c>
      <c r="B53" s="1">
        <v>1</v>
      </c>
    </row>
    <row r="54" spans="1:2" x14ac:dyDescent="0.2">
      <c r="A54" t="s">
        <v>5952</v>
      </c>
      <c r="B54" s="1">
        <v>1</v>
      </c>
    </row>
    <row r="55" spans="1:2" x14ac:dyDescent="0.2">
      <c r="A55" t="s">
        <v>5953</v>
      </c>
      <c r="B55" s="1">
        <v>1</v>
      </c>
    </row>
    <row r="56" spans="1:2" x14ac:dyDescent="0.2">
      <c r="A56" t="s">
        <v>5953</v>
      </c>
      <c r="B56" s="1">
        <v>1</v>
      </c>
    </row>
    <row r="57" spans="1:2" x14ac:dyDescent="0.2">
      <c r="A57" t="s">
        <v>5953</v>
      </c>
      <c r="B57" s="1">
        <v>1</v>
      </c>
    </row>
    <row r="58" spans="1:2" x14ac:dyDescent="0.2">
      <c r="A58" t="s">
        <v>5954</v>
      </c>
      <c r="B58" s="1">
        <v>1</v>
      </c>
    </row>
    <row r="59" spans="1:2" x14ac:dyDescent="0.2">
      <c r="A59" t="s">
        <v>5954</v>
      </c>
      <c r="B59" s="1">
        <v>1</v>
      </c>
    </row>
    <row r="60" spans="1:2" x14ac:dyDescent="0.2">
      <c r="A60" t="s">
        <v>5954</v>
      </c>
      <c r="B60" s="1">
        <v>1</v>
      </c>
    </row>
    <row r="61" spans="1:2" x14ac:dyDescent="0.2">
      <c r="A61" t="s">
        <v>5954</v>
      </c>
      <c r="B61" s="1">
        <v>1</v>
      </c>
    </row>
    <row r="62" spans="1:2" x14ac:dyDescent="0.2">
      <c r="A62" t="s">
        <v>5955</v>
      </c>
      <c r="B62" s="1">
        <v>1</v>
      </c>
    </row>
    <row r="63" spans="1:2" x14ac:dyDescent="0.2">
      <c r="A63" t="s">
        <v>5955</v>
      </c>
      <c r="B63" s="1">
        <v>1</v>
      </c>
    </row>
    <row r="64" spans="1:2" x14ac:dyDescent="0.2">
      <c r="A64" t="s">
        <v>5956</v>
      </c>
      <c r="B64" s="1">
        <v>1</v>
      </c>
    </row>
    <row r="65" spans="1:2" x14ac:dyDescent="0.2">
      <c r="A65" t="s">
        <v>5956</v>
      </c>
      <c r="B65" s="1">
        <v>1</v>
      </c>
    </row>
    <row r="66" spans="1:2" x14ac:dyDescent="0.2">
      <c r="A66" t="s">
        <v>5957</v>
      </c>
      <c r="B66" s="1">
        <v>1</v>
      </c>
    </row>
    <row r="67" spans="1:2" x14ac:dyDescent="0.2">
      <c r="A67" t="s">
        <v>5958</v>
      </c>
      <c r="B67" s="1">
        <v>1</v>
      </c>
    </row>
    <row r="68" spans="1:2" x14ac:dyDescent="0.2">
      <c r="A68" t="s">
        <v>5958</v>
      </c>
      <c r="B68" s="1">
        <v>1</v>
      </c>
    </row>
    <row r="69" spans="1:2" x14ac:dyDescent="0.2">
      <c r="A69" t="s">
        <v>5959</v>
      </c>
      <c r="B69" s="1">
        <v>1</v>
      </c>
    </row>
    <row r="70" spans="1:2" x14ac:dyDescent="0.2">
      <c r="A70" t="s">
        <v>5960</v>
      </c>
      <c r="B70" s="1">
        <v>1</v>
      </c>
    </row>
    <row r="71" spans="1:2" x14ac:dyDescent="0.2">
      <c r="A71" t="s">
        <v>5960</v>
      </c>
      <c r="B71" s="1">
        <v>1</v>
      </c>
    </row>
    <row r="72" spans="1:2" x14ac:dyDescent="0.2">
      <c r="A72" t="s">
        <v>5960</v>
      </c>
      <c r="B72" s="1">
        <v>1</v>
      </c>
    </row>
    <row r="73" spans="1:2" x14ac:dyDescent="0.2">
      <c r="A73" t="s">
        <v>5960</v>
      </c>
      <c r="B73" s="1">
        <v>1</v>
      </c>
    </row>
    <row r="74" spans="1:2" x14ac:dyDescent="0.2">
      <c r="A74" t="s">
        <v>5961</v>
      </c>
      <c r="B74" s="1">
        <v>1</v>
      </c>
    </row>
    <row r="75" spans="1:2" x14ac:dyDescent="0.2">
      <c r="A75" t="s">
        <v>5961</v>
      </c>
      <c r="B75" s="1">
        <v>1</v>
      </c>
    </row>
    <row r="76" spans="1:2" x14ac:dyDescent="0.2">
      <c r="A76" t="s">
        <v>5961</v>
      </c>
      <c r="B76" s="1">
        <v>1</v>
      </c>
    </row>
    <row r="77" spans="1:2" x14ac:dyDescent="0.2">
      <c r="A77" t="s">
        <v>5961</v>
      </c>
      <c r="B77" s="1">
        <v>1</v>
      </c>
    </row>
    <row r="78" spans="1:2" x14ac:dyDescent="0.2">
      <c r="A78" t="s">
        <v>5961</v>
      </c>
      <c r="B78" s="1">
        <v>1</v>
      </c>
    </row>
    <row r="79" spans="1:2" x14ac:dyDescent="0.2">
      <c r="A79" t="s">
        <v>5961</v>
      </c>
      <c r="B79" s="1">
        <v>1</v>
      </c>
    </row>
    <row r="80" spans="1:2" x14ac:dyDescent="0.2">
      <c r="A80" t="s">
        <v>5961</v>
      </c>
      <c r="B80" s="1">
        <v>1</v>
      </c>
    </row>
    <row r="81" spans="1:2" x14ac:dyDescent="0.2">
      <c r="A81" t="s">
        <v>5961</v>
      </c>
      <c r="B81" s="1">
        <v>1</v>
      </c>
    </row>
    <row r="82" spans="1:2" x14ac:dyDescent="0.2">
      <c r="A82" t="s">
        <v>5962</v>
      </c>
      <c r="B82" s="1">
        <v>1</v>
      </c>
    </row>
    <row r="83" spans="1:2" x14ac:dyDescent="0.2">
      <c r="A83" t="s">
        <v>5962</v>
      </c>
      <c r="B83" s="1">
        <v>1</v>
      </c>
    </row>
    <row r="84" spans="1:2" x14ac:dyDescent="0.2">
      <c r="A84" t="s">
        <v>5962</v>
      </c>
      <c r="B84" s="1">
        <v>1</v>
      </c>
    </row>
    <row r="85" spans="1:2" x14ac:dyDescent="0.2">
      <c r="A85" t="s">
        <v>5963</v>
      </c>
      <c r="B85" s="1">
        <v>1</v>
      </c>
    </row>
    <row r="86" spans="1:2" x14ac:dyDescent="0.2">
      <c r="A86" t="s">
        <v>5963</v>
      </c>
      <c r="B86" s="1">
        <v>1</v>
      </c>
    </row>
    <row r="87" spans="1:2" x14ac:dyDescent="0.2">
      <c r="A87" t="s">
        <v>5964</v>
      </c>
      <c r="B87" s="1">
        <v>1</v>
      </c>
    </row>
    <row r="88" spans="1:2" x14ac:dyDescent="0.2">
      <c r="A88" t="s">
        <v>5964</v>
      </c>
      <c r="B88" s="1">
        <v>1</v>
      </c>
    </row>
    <row r="89" spans="1:2" x14ac:dyDescent="0.2">
      <c r="A89" t="s">
        <v>5965</v>
      </c>
      <c r="B89" s="1">
        <v>1</v>
      </c>
    </row>
    <row r="90" spans="1:2" x14ac:dyDescent="0.2">
      <c r="A90" t="s">
        <v>5965</v>
      </c>
      <c r="B90" s="1">
        <v>1</v>
      </c>
    </row>
    <row r="91" spans="1:2" x14ac:dyDescent="0.2">
      <c r="A91" t="s">
        <v>5965</v>
      </c>
      <c r="B91" s="1">
        <v>1</v>
      </c>
    </row>
    <row r="92" spans="1:2" x14ac:dyDescent="0.2">
      <c r="A92" t="s">
        <v>5966</v>
      </c>
      <c r="B92" s="1">
        <v>1</v>
      </c>
    </row>
    <row r="93" spans="1:2" x14ac:dyDescent="0.2">
      <c r="A93" t="s">
        <v>5966</v>
      </c>
      <c r="B93" s="1">
        <v>1</v>
      </c>
    </row>
    <row r="94" spans="1:2" x14ac:dyDescent="0.2">
      <c r="A94" t="s">
        <v>5966</v>
      </c>
      <c r="B94" s="1">
        <v>1</v>
      </c>
    </row>
    <row r="95" spans="1:2" x14ac:dyDescent="0.2">
      <c r="A95" t="s">
        <v>5966</v>
      </c>
      <c r="B95" s="1">
        <v>1</v>
      </c>
    </row>
    <row r="96" spans="1:2" x14ac:dyDescent="0.2">
      <c r="A96" t="s">
        <v>5966</v>
      </c>
      <c r="B96" s="1">
        <v>1</v>
      </c>
    </row>
    <row r="97" spans="1:2" x14ac:dyDescent="0.2">
      <c r="A97" t="s">
        <v>5967</v>
      </c>
      <c r="B97" s="1">
        <v>1</v>
      </c>
    </row>
    <row r="98" spans="1:2" x14ac:dyDescent="0.2">
      <c r="A98" t="s">
        <v>5967</v>
      </c>
      <c r="B98" s="1">
        <v>1</v>
      </c>
    </row>
    <row r="99" spans="1:2" x14ac:dyDescent="0.2">
      <c r="A99" t="s">
        <v>5968</v>
      </c>
      <c r="B99" s="1">
        <v>1</v>
      </c>
    </row>
    <row r="100" spans="1:2" x14ac:dyDescent="0.2">
      <c r="A100" t="s">
        <v>5969</v>
      </c>
      <c r="B100" s="1">
        <v>1</v>
      </c>
    </row>
    <row r="101" spans="1:2" x14ac:dyDescent="0.2">
      <c r="A101" t="s">
        <v>5969</v>
      </c>
      <c r="B101" s="1">
        <v>1</v>
      </c>
    </row>
    <row r="102" spans="1:2" x14ac:dyDescent="0.2">
      <c r="A102" t="s">
        <v>5969</v>
      </c>
      <c r="B102" s="1">
        <v>1</v>
      </c>
    </row>
    <row r="103" spans="1:2" x14ac:dyDescent="0.2">
      <c r="A103" t="s">
        <v>5970</v>
      </c>
      <c r="B103" s="1">
        <v>1</v>
      </c>
    </row>
    <row r="104" spans="1:2" x14ac:dyDescent="0.2">
      <c r="A104" t="s">
        <v>5970</v>
      </c>
      <c r="B104" s="1">
        <v>1</v>
      </c>
    </row>
    <row r="105" spans="1:2" x14ac:dyDescent="0.2">
      <c r="A105" t="s">
        <v>5971</v>
      </c>
      <c r="B105" s="1">
        <v>1</v>
      </c>
    </row>
    <row r="106" spans="1:2" x14ac:dyDescent="0.2">
      <c r="A106" t="s">
        <v>5972</v>
      </c>
      <c r="B106" s="1">
        <v>1</v>
      </c>
    </row>
    <row r="107" spans="1:2" x14ac:dyDescent="0.2">
      <c r="A107" t="s">
        <v>5972</v>
      </c>
      <c r="B107" s="1">
        <v>1</v>
      </c>
    </row>
    <row r="108" spans="1:2" x14ac:dyDescent="0.2">
      <c r="A108" t="s">
        <v>5972</v>
      </c>
      <c r="B108" s="1">
        <v>1</v>
      </c>
    </row>
    <row r="109" spans="1:2" x14ac:dyDescent="0.2">
      <c r="A109" t="s">
        <v>5972</v>
      </c>
      <c r="B109" s="1">
        <v>1</v>
      </c>
    </row>
    <row r="110" spans="1:2" x14ac:dyDescent="0.2">
      <c r="A110" t="s">
        <v>5972</v>
      </c>
      <c r="B110" s="1">
        <v>1</v>
      </c>
    </row>
    <row r="111" spans="1:2" x14ac:dyDescent="0.2">
      <c r="A111" t="s">
        <v>5972</v>
      </c>
      <c r="B111" s="1">
        <v>1</v>
      </c>
    </row>
    <row r="112" spans="1:2" x14ac:dyDescent="0.2">
      <c r="A112" t="s">
        <v>5972</v>
      </c>
      <c r="B112" s="1">
        <v>1</v>
      </c>
    </row>
    <row r="113" spans="1:2" x14ac:dyDescent="0.2">
      <c r="A113" t="s">
        <v>5973</v>
      </c>
      <c r="B113" s="1">
        <v>1</v>
      </c>
    </row>
    <row r="114" spans="1:2" x14ac:dyDescent="0.2">
      <c r="A114" t="s">
        <v>5973</v>
      </c>
      <c r="B114" s="1">
        <v>1</v>
      </c>
    </row>
    <row r="115" spans="1:2" x14ac:dyDescent="0.2">
      <c r="A115" t="s">
        <v>5974</v>
      </c>
      <c r="B115" s="1">
        <v>1</v>
      </c>
    </row>
    <row r="116" spans="1:2" x14ac:dyDescent="0.2">
      <c r="A116" t="s">
        <v>5974</v>
      </c>
      <c r="B116" s="1">
        <v>1</v>
      </c>
    </row>
    <row r="117" spans="1:2" x14ac:dyDescent="0.2">
      <c r="A117" t="s">
        <v>5974</v>
      </c>
      <c r="B117" s="1">
        <v>1</v>
      </c>
    </row>
    <row r="118" spans="1:2" x14ac:dyDescent="0.2">
      <c r="A118" t="s">
        <v>5975</v>
      </c>
      <c r="B118" s="1">
        <v>1</v>
      </c>
    </row>
    <row r="119" spans="1:2" x14ac:dyDescent="0.2">
      <c r="A119" t="s">
        <v>5976</v>
      </c>
      <c r="B119" s="1">
        <v>1</v>
      </c>
    </row>
    <row r="120" spans="1:2" x14ac:dyDescent="0.2">
      <c r="A120" t="s">
        <v>5976</v>
      </c>
      <c r="B120" s="1">
        <v>1</v>
      </c>
    </row>
    <row r="121" spans="1:2" x14ac:dyDescent="0.2">
      <c r="A121" t="s">
        <v>5976</v>
      </c>
      <c r="B121" s="1">
        <v>1</v>
      </c>
    </row>
    <row r="122" spans="1:2" x14ac:dyDescent="0.2">
      <c r="A122" t="s">
        <v>5977</v>
      </c>
      <c r="B122" s="1">
        <v>1</v>
      </c>
    </row>
    <row r="123" spans="1:2" x14ac:dyDescent="0.2">
      <c r="A123" t="s">
        <v>5977</v>
      </c>
      <c r="B123" s="1">
        <v>1</v>
      </c>
    </row>
    <row r="124" spans="1:2" x14ac:dyDescent="0.2">
      <c r="A124" t="s">
        <v>5977</v>
      </c>
      <c r="B124" s="1">
        <v>1</v>
      </c>
    </row>
    <row r="125" spans="1:2" x14ac:dyDescent="0.2">
      <c r="A125" t="s">
        <v>5977</v>
      </c>
      <c r="B125" s="1">
        <v>1</v>
      </c>
    </row>
    <row r="126" spans="1:2" x14ac:dyDescent="0.2">
      <c r="A126" t="s">
        <v>5977</v>
      </c>
      <c r="B126" s="1">
        <v>1</v>
      </c>
    </row>
    <row r="127" spans="1:2" x14ac:dyDescent="0.2">
      <c r="A127" t="s">
        <v>5977</v>
      </c>
      <c r="B127" s="1">
        <v>1</v>
      </c>
    </row>
    <row r="128" spans="1:2" x14ac:dyDescent="0.2">
      <c r="A128" t="s">
        <v>5978</v>
      </c>
      <c r="B128" s="1">
        <v>1</v>
      </c>
    </row>
    <row r="129" spans="1:2" x14ac:dyDescent="0.2">
      <c r="A129" t="s">
        <v>5979</v>
      </c>
      <c r="B129" s="1">
        <v>1</v>
      </c>
    </row>
    <row r="130" spans="1:2" x14ac:dyDescent="0.2">
      <c r="A130" t="s">
        <v>5979</v>
      </c>
      <c r="B130" s="1">
        <v>1</v>
      </c>
    </row>
    <row r="131" spans="1:2" x14ac:dyDescent="0.2">
      <c r="A131" t="s">
        <v>5980</v>
      </c>
      <c r="B131" s="1">
        <v>1</v>
      </c>
    </row>
    <row r="132" spans="1:2" x14ac:dyDescent="0.2">
      <c r="A132" t="s">
        <v>5980</v>
      </c>
      <c r="B132" s="1">
        <v>1</v>
      </c>
    </row>
    <row r="133" spans="1:2" x14ac:dyDescent="0.2">
      <c r="A133" t="s">
        <v>5981</v>
      </c>
      <c r="B133" s="1">
        <v>1</v>
      </c>
    </row>
    <row r="134" spans="1:2" x14ac:dyDescent="0.2">
      <c r="A134" t="s">
        <v>5981</v>
      </c>
      <c r="B134" s="1">
        <v>1</v>
      </c>
    </row>
    <row r="135" spans="1:2" x14ac:dyDescent="0.2">
      <c r="A135" t="s">
        <v>5982</v>
      </c>
      <c r="B135" s="1">
        <v>1</v>
      </c>
    </row>
    <row r="136" spans="1:2" x14ac:dyDescent="0.2">
      <c r="A136" t="s">
        <v>5982</v>
      </c>
      <c r="B136" s="1">
        <v>1</v>
      </c>
    </row>
    <row r="137" spans="1:2" x14ac:dyDescent="0.2">
      <c r="A137" t="s">
        <v>5982</v>
      </c>
      <c r="B137" s="1">
        <v>1</v>
      </c>
    </row>
    <row r="138" spans="1:2" x14ac:dyDescent="0.2">
      <c r="A138" t="s">
        <v>5982</v>
      </c>
      <c r="B138" s="1">
        <v>1</v>
      </c>
    </row>
    <row r="139" spans="1:2" x14ac:dyDescent="0.2">
      <c r="A139" t="s">
        <v>5983</v>
      </c>
      <c r="B139" s="1">
        <v>1</v>
      </c>
    </row>
    <row r="140" spans="1:2" x14ac:dyDescent="0.2">
      <c r="A140" t="s">
        <v>5984</v>
      </c>
      <c r="B140" s="1">
        <v>1</v>
      </c>
    </row>
    <row r="141" spans="1:2" x14ac:dyDescent="0.2">
      <c r="A141" t="s">
        <v>5984</v>
      </c>
      <c r="B141" s="1">
        <v>1</v>
      </c>
    </row>
    <row r="142" spans="1:2" x14ac:dyDescent="0.2">
      <c r="A142" t="s">
        <v>5984</v>
      </c>
      <c r="B142" s="1">
        <v>1</v>
      </c>
    </row>
    <row r="143" spans="1:2" x14ac:dyDescent="0.2">
      <c r="A143" t="s">
        <v>5985</v>
      </c>
      <c r="B143" s="1">
        <v>1</v>
      </c>
    </row>
    <row r="144" spans="1:2" x14ac:dyDescent="0.2">
      <c r="A144" t="s">
        <v>5985</v>
      </c>
      <c r="B144" s="1">
        <v>1</v>
      </c>
    </row>
    <row r="145" spans="1:2" x14ac:dyDescent="0.2">
      <c r="A145" t="s">
        <v>5986</v>
      </c>
      <c r="B145" s="1">
        <v>1</v>
      </c>
    </row>
    <row r="146" spans="1:2" x14ac:dyDescent="0.2">
      <c r="A146" t="s">
        <v>5986</v>
      </c>
      <c r="B146" s="1">
        <v>1</v>
      </c>
    </row>
    <row r="147" spans="1:2" x14ac:dyDescent="0.2">
      <c r="A147" t="s">
        <v>5987</v>
      </c>
      <c r="B147" s="1">
        <v>1</v>
      </c>
    </row>
    <row r="148" spans="1:2" x14ac:dyDescent="0.2">
      <c r="A148" t="s">
        <v>5987</v>
      </c>
      <c r="B148" s="1">
        <v>1</v>
      </c>
    </row>
    <row r="149" spans="1:2" x14ac:dyDescent="0.2">
      <c r="A149" t="s">
        <v>5987</v>
      </c>
      <c r="B149" s="1">
        <v>1</v>
      </c>
    </row>
    <row r="150" spans="1:2" x14ac:dyDescent="0.2">
      <c r="A150" t="s">
        <v>5987</v>
      </c>
      <c r="B150" s="1">
        <v>1</v>
      </c>
    </row>
    <row r="151" spans="1:2" x14ac:dyDescent="0.2">
      <c r="A151" t="s">
        <v>5987</v>
      </c>
      <c r="B151" s="1">
        <v>1</v>
      </c>
    </row>
    <row r="152" spans="1:2" x14ac:dyDescent="0.2">
      <c r="A152" t="s">
        <v>5987</v>
      </c>
      <c r="B152" s="1">
        <v>1</v>
      </c>
    </row>
    <row r="153" spans="1:2" x14ac:dyDescent="0.2">
      <c r="A153" t="s">
        <v>5988</v>
      </c>
      <c r="B153" s="1">
        <v>1</v>
      </c>
    </row>
    <row r="154" spans="1:2" x14ac:dyDescent="0.2">
      <c r="A154" t="s">
        <v>5989</v>
      </c>
      <c r="B154" s="1">
        <v>1</v>
      </c>
    </row>
    <row r="155" spans="1:2" x14ac:dyDescent="0.2">
      <c r="A155" t="s">
        <v>5989</v>
      </c>
      <c r="B155" s="1">
        <v>1</v>
      </c>
    </row>
    <row r="156" spans="1:2" x14ac:dyDescent="0.2">
      <c r="A156" t="s">
        <v>5989</v>
      </c>
      <c r="B156" s="1">
        <v>1</v>
      </c>
    </row>
    <row r="157" spans="1:2" x14ac:dyDescent="0.2">
      <c r="A157" t="s">
        <v>5989</v>
      </c>
      <c r="B157" s="1">
        <v>1</v>
      </c>
    </row>
    <row r="158" spans="1:2" x14ac:dyDescent="0.2">
      <c r="A158" t="s">
        <v>5989</v>
      </c>
      <c r="B158" s="1">
        <v>1</v>
      </c>
    </row>
    <row r="159" spans="1:2" x14ac:dyDescent="0.2">
      <c r="A159" t="s">
        <v>5990</v>
      </c>
      <c r="B159" s="1">
        <v>1</v>
      </c>
    </row>
    <row r="160" spans="1:2" x14ac:dyDescent="0.2">
      <c r="A160" t="s">
        <v>5990</v>
      </c>
      <c r="B160" s="1">
        <v>1</v>
      </c>
    </row>
    <row r="161" spans="1:2" x14ac:dyDescent="0.2">
      <c r="A161" t="s">
        <v>5991</v>
      </c>
      <c r="B161" s="1">
        <v>1</v>
      </c>
    </row>
    <row r="162" spans="1:2" x14ac:dyDescent="0.2">
      <c r="A162" t="s">
        <v>5992</v>
      </c>
      <c r="B162" s="1">
        <v>1</v>
      </c>
    </row>
    <row r="163" spans="1:2" x14ac:dyDescent="0.2">
      <c r="A163" t="s">
        <v>5992</v>
      </c>
      <c r="B163" s="1">
        <v>1</v>
      </c>
    </row>
    <row r="164" spans="1:2" x14ac:dyDescent="0.2">
      <c r="A164" t="s">
        <v>5992</v>
      </c>
      <c r="B164" s="1">
        <v>1</v>
      </c>
    </row>
    <row r="165" spans="1:2" x14ac:dyDescent="0.2">
      <c r="A165" t="s">
        <v>5992</v>
      </c>
      <c r="B165" s="1">
        <v>1</v>
      </c>
    </row>
    <row r="166" spans="1:2" x14ac:dyDescent="0.2">
      <c r="A166" t="s">
        <v>5993</v>
      </c>
      <c r="B166" s="1">
        <v>1</v>
      </c>
    </row>
    <row r="167" spans="1:2" x14ac:dyDescent="0.2">
      <c r="A167" t="s">
        <v>5993</v>
      </c>
      <c r="B167" s="1">
        <v>1</v>
      </c>
    </row>
    <row r="168" spans="1:2" x14ac:dyDescent="0.2">
      <c r="A168" t="s">
        <v>5994</v>
      </c>
      <c r="B168" s="1">
        <v>1</v>
      </c>
    </row>
    <row r="169" spans="1:2" x14ac:dyDescent="0.2">
      <c r="A169" t="s">
        <v>5994</v>
      </c>
      <c r="B169" s="1">
        <v>1</v>
      </c>
    </row>
    <row r="170" spans="1:2" x14ac:dyDescent="0.2">
      <c r="A170" t="s">
        <v>5995</v>
      </c>
      <c r="B170" s="1">
        <v>1</v>
      </c>
    </row>
    <row r="171" spans="1:2" x14ac:dyDescent="0.2">
      <c r="A171" t="s">
        <v>5995</v>
      </c>
      <c r="B171" s="1">
        <v>1</v>
      </c>
    </row>
    <row r="172" spans="1:2" x14ac:dyDescent="0.2">
      <c r="A172" t="s">
        <v>5995</v>
      </c>
      <c r="B172" s="1">
        <v>1</v>
      </c>
    </row>
    <row r="173" spans="1:2" x14ac:dyDescent="0.2">
      <c r="A173" t="s">
        <v>5996</v>
      </c>
      <c r="B173" s="1">
        <v>1</v>
      </c>
    </row>
    <row r="174" spans="1:2" x14ac:dyDescent="0.2">
      <c r="A174" t="s">
        <v>5997</v>
      </c>
      <c r="B174" s="1">
        <v>1</v>
      </c>
    </row>
    <row r="175" spans="1:2" x14ac:dyDescent="0.2">
      <c r="A175" t="s">
        <v>5997</v>
      </c>
      <c r="B175" s="1">
        <v>1</v>
      </c>
    </row>
    <row r="176" spans="1:2" x14ac:dyDescent="0.2">
      <c r="A176" t="s">
        <v>5997</v>
      </c>
      <c r="B176" s="1">
        <v>1</v>
      </c>
    </row>
    <row r="177" spans="1:2" x14ac:dyDescent="0.2">
      <c r="A177" t="s">
        <v>5998</v>
      </c>
      <c r="B177" s="1">
        <v>1</v>
      </c>
    </row>
    <row r="178" spans="1:2" x14ac:dyDescent="0.2">
      <c r="A178" t="s">
        <v>5998</v>
      </c>
      <c r="B178" s="1">
        <v>1</v>
      </c>
    </row>
    <row r="179" spans="1:2" x14ac:dyDescent="0.2">
      <c r="A179" t="s">
        <v>5999</v>
      </c>
      <c r="B179" s="1">
        <v>1</v>
      </c>
    </row>
    <row r="180" spans="1:2" x14ac:dyDescent="0.2">
      <c r="A180" t="s">
        <v>5999</v>
      </c>
      <c r="B180" s="1">
        <v>1</v>
      </c>
    </row>
    <row r="181" spans="1:2" x14ac:dyDescent="0.2">
      <c r="A181" t="s">
        <v>6000</v>
      </c>
      <c r="B181" s="1">
        <v>1</v>
      </c>
    </row>
    <row r="182" spans="1:2" x14ac:dyDescent="0.2">
      <c r="A182" t="s">
        <v>6000</v>
      </c>
      <c r="B182" s="1">
        <v>1</v>
      </c>
    </row>
    <row r="183" spans="1:2" x14ac:dyDescent="0.2">
      <c r="A183" t="s">
        <v>6000</v>
      </c>
      <c r="B183" s="1">
        <v>1</v>
      </c>
    </row>
    <row r="184" spans="1:2" x14ac:dyDescent="0.2">
      <c r="A184" t="s">
        <v>6000</v>
      </c>
      <c r="B184" s="1">
        <v>1</v>
      </c>
    </row>
    <row r="185" spans="1:2" x14ac:dyDescent="0.2">
      <c r="A185" t="s">
        <v>6000</v>
      </c>
      <c r="B185" s="1">
        <v>1</v>
      </c>
    </row>
    <row r="186" spans="1:2" x14ac:dyDescent="0.2">
      <c r="A186" t="s">
        <v>6001</v>
      </c>
      <c r="B186" s="1">
        <v>1</v>
      </c>
    </row>
    <row r="187" spans="1:2" x14ac:dyDescent="0.2">
      <c r="A187" t="s">
        <v>6001</v>
      </c>
      <c r="B187" s="1">
        <v>1</v>
      </c>
    </row>
    <row r="188" spans="1:2" x14ac:dyDescent="0.2">
      <c r="A188" t="s">
        <v>6001</v>
      </c>
      <c r="B188" s="1">
        <v>1</v>
      </c>
    </row>
    <row r="189" spans="1:2" x14ac:dyDescent="0.2">
      <c r="A189" t="s">
        <v>6002</v>
      </c>
      <c r="B189" s="1">
        <v>1</v>
      </c>
    </row>
    <row r="190" spans="1:2" x14ac:dyDescent="0.2">
      <c r="A190" t="s">
        <v>6002</v>
      </c>
      <c r="B190" s="1">
        <v>1</v>
      </c>
    </row>
    <row r="191" spans="1:2" x14ac:dyDescent="0.2">
      <c r="A191" t="s">
        <v>6003</v>
      </c>
      <c r="B191" s="1">
        <v>1</v>
      </c>
    </row>
    <row r="192" spans="1:2" x14ac:dyDescent="0.2">
      <c r="A192" t="s">
        <v>6003</v>
      </c>
      <c r="B192" s="1">
        <v>1</v>
      </c>
    </row>
    <row r="193" spans="1:2" x14ac:dyDescent="0.2">
      <c r="A193" t="s">
        <v>6003</v>
      </c>
      <c r="B193" s="1">
        <v>1</v>
      </c>
    </row>
    <row r="194" spans="1:2" x14ac:dyDescent="0.2">
      <c r="A194" t="s">
        <v>6004</v>
      </c>
      <c r="B194" s="1">
        <v>1</v>
      </c>
    </row>
    <row r="195" spans="1:2" x14ac:dyDescent="0.2">
      <c r="A195" t="s">
        <v>6004</v>
      </c>
      <c r="B195" s="1">
        <v>1</v>
      </c>
    </row>
    <row r="196" spans="1:2" x14ac:dyDescent="0.2">
      <c r="A196" t="s">
        <v>6004</v>
      </c>
      <c r="B196" s="1">
        <v>1</v>
      </c>
    </row>
    <row r="197" spans="1:2" x14ac:dyDescent="0.2">
      <c r="A197" t="s">
        <v>6004</v>
      </c>
      <c r="B197" s="1">
        <v>1</v>
      </c>
    </row>
    <row r="198" spans="1:2" x14ac:dyDescent="0.2">
      <c r="A198" t="s">
        <v>6005</v>
      </c>
      <c r="B198" s="1">
        <v>1</v>
      </c>
    </row>
    <row r="199" spans="1:2" x14ac:dyDescent="0.2">
      <c r="A199" t="s">
        <v>6005</v>
      </c>
      <c r="B199" s="1">
        <v>1</v>
      </c>
    </row>
    <row r="200" spans="1:2" x14ac:dyDescent="0.2">
      <c r="A200" t="s">
        <v>6006</v>
      </c>
      <c r="B200" s="1">
        <v>1</v>
      </c>
    </row>
    <row r="201" spans="1:2" x14ac:dyDescent="0.2">
      <c r="A201" t="s">
        <v>6007</v>
      </c>
      <c r="B201" s="1">
        <v>1</v>
      </c>
    </row>
    <row r="202" spans="1:2" x14ac:dyDescent="0.2">
      <c r="A202" t="s">
        <v>6007</v>
      </c>
      <c r="B202" s="1">
        <v>1</v>
      </c>
    </row>
    <row r="203" spans="1:2" x14ac:dyDescent="0.2">
      <c r="A203" t="s">
        <v>6008</v>
      </c>
      <c r="B203" s="1">
        <v>1</v>
      </c>
    </row>
    <row r="204" spans="1:2" x14ac:dyDescent="0.2">
      <c r="A204" t="s">
        <v>6009</v>
      </c>
      <c r="B204" s="1">
        <v>1</v>
      </c>
    </row>
    <row r="205" spans="1:2" x14ac:dyDescent="0.2">
      <c r="A205" t="s">
        <v>6009</v>
      </c>
      <c r="B205" s="1">
        <v>1</v>
      </c>
    </row>
    <row r="206" spans="1:2" x14ac:dyDescent="0.2">
      <c r="A206" t="s">
        <v>6009</v>
      </c>
      <c r="B206" s="1">
        <v>1</v>
      </c>
    </row>
    <row r="207" spans="1:2" x14ac:dyDescent="0.2">
      <c r="A207" t="s">
        <v>6009</v>
      </c>
      <c r="B207" s="1">
        <v>1</v>
      </c>
    </row>
    <row r="208" spans="1:2" x14ac:dyDescent="0.2">
      <c r="A208" t="s">
        <v>6010</v>
      </c>
      <c r="B208" s="1">
        <v>1</v>
      </c>
    </row>
    <row r="209" spans="1:2" x14ac:dyDescent="0.2">
      <c r="A209" t="s">
        <v>6010</v>
      </c>
      <c r="B209" s="1">
        <v>1</v>
      </c>
    </row>
    <row r="210" spans="1:2" x14ac:dyDescent="0.2">
      <c r="A210" t="s">
        <v>6010</v>
      </c>
      <c r="B210" s="1">
        <v>1</v>
      </c>
    </row>
    <row r="211" spans="1:2" x14ac:dyDescent="0.2">
      <c r="A211" t="s">
        <v>6010</v>
      </c>
      <c r="B211" s="1">
        <v>1</v>
      </c>
    </row>
    <row r="212" spans="1:2" x14ac:dyDescent="0.2">
      <c r="A212" t="s">
        <v>6011</v>
      </c>
      <c r="B212" s="1">
        <v>1</v>
      </c>
    </row>
    <row r="213" spans="1:2" x14ac:dyDescent="0.2">
      <c r="A213" t="s">
        <v>6011</v>
      </c>
      <c r="B213" s="1">
        <v>1</v>
      </c>
    </row>
    <row r="214" spans="1:2" x14ac:dyDescent="0.2">
      <c r="A214" t="s">
        <v>6011</v>
      </c>
      <c r="B214" s="1">
        <v>1</v>
      </c>
    </row>
    <row r="215" spans="1:2" x14ac:dyDescent="0.2">
      <c r="A215" t="s">
        <v>6011</v>
      </c>
      <c r="B215" s="1">
        <v>1</v>
      </c>
    </row>
    <row r="216" spans="1:2" x14ac:dyDescent="0.2">
      <c r="A216" t="s">
        <v>6011</v>
      </c>
      <c r="B216" s="1">
        <v>1</v>
      </c>
    </row>
    <row r="217" spans="1:2" x14ac:dyDescent="0.2">
      <c r="A217" t="s">
        <v>6012</v>
      </c>
      <c r="B217" s="1">
        <v>1</v>
      </c>
    </row>
    <row r="218" spans="1:2" x14ac:dyDescent="0.2">
      <c r="A218" t="s">
        <v>6012</v>
      </c>
      <c r="B218" s="1">
        <v>1</v>
      </c>
    </row>
    <row r="219" spans="1:2" x14ac:dyDescent="0.2">
      <c r="A219" t="s">
        <v>6012</v>
      </c>
      <c r="B219" s="1">
        <v>1</v>
      </c>
    </row>
    <row r="220" spans="1:2" x14ac:dyDescent="0.2">
      <c r="A220" t="s">
        <v>6012</v>
      </c>
      <c r="B220" s="1">
        <v>1</v>
      </c>
    </row>
    <row r="221" spans="1:2" x14ac:dyDescent="0.2">
      <c r="A221" t="s">
        <v>6013</v>
      </c>
      <c r="B221" s="1">
        <v>1</v>
      </c>
    </row>
    <row r="222" spans="1:2" x14ac:dyDescent="0.2">
      <c r="A222" t="s">
        <v>6013</v>
      </c>
      <c r="B222" s="1">
        <v>1</v>
      </c>
    </row>
    <row r="223" spans="1:2" x14ac:dyDescent="0.2">
      <c r="A223" t="s">
        <v>6014</v>
      </c>
      <c r="B223" s="1">
        <v>1</v>
      </c>
    </row>
    <row r="224" spans="1:2" x14ac:dyDescent="0.2">
      <c r="A224" t="s">
        <v>6014</v>
      </c>
      <c r="B224" s="1">
        <v>1</v>
      </c>
    </row>
    <row r="225" spans="1:2" x14ac:dyDescent="0.2">
      <c r="A225" t="s">
        <v>6014</v>
      </c>
      <c r="B225" s="1">
        <v>1</v>
      </c>
    </row>
    <row r="226" spans="1:2" x14ac:dyDescent="0.2">
      <c r="A226" t="s">
        <v>6015</v>
      </c>
      <c r="B226" s="1">
        <v>1</v>
      </c>
    </row>
    <row r="227" spans="1:2" x14ac:dyDescent="0.2">
      <c r="A227" t="s">
        <v>6015</v>
      </c>
      <c r="B227" s="1">
        <v>1</v>
      </c>
    </row>
    <row r="228" spans="1:2" x14ac:dyDescent="0.2">
      <c r="A228" t="s">
        <v>6016</v>
      </c>
      <c r="B228" s="1">
        <v>1</v>
      </c>
    </row>
    <row r="229" spans="1:2" x14ac:dyDescent="0.2">
      <c r="A229" t="s">
        <v>6017</v>
      </c>
      <c r="B229" s="1">
        <v>1</v>
      </c>
    </row>
    <row r="230" spans="1:2" x14ac:dyDescent="0.2">
      <c r="A230" t="s">
        <v>6017</v>
      </c>
      <c r="B230" s="1">
        <v>1</v>
      </c>
    </row>
    <row r="231" spans="1:2" x14ac:dyDescent="0.2">
      <c r="A231" t="s">
        <v>6017</v>
      </c>
      <c r="B231" s="1">
        <v>1</v>
      </c>
    </row>
    <row r="232" spans="1:2" x14ac:dyDescent="0.2">
      <c r="A232" t="s">
        <v>6017</v>
      </c>
      <c r="B232" s="1">
        <v>1</v>
      </c>
    </row>
    <row r="233" spans="1:2" x14ac:dyDescent="0.2">
      <c r="A233" t="s">
        <v>6018</v>
      </c>
      <c r="B233" s="1">
        <v>1</v>
      </c>
    </row>
    <row r="234" spans="1:2" x14ac:dyDescent="0.2">
      <c r="A234" t="s">
        <v>6018</v>
      </c>
      <c r="B234" s="1">
        <v>1</v>
      </c>
    </row>
    <row r="235" spans="1:2" x14ac:dyDescent="0.2">
      <c r="A235" t="s">
        <v>6019</v>
      </c>
      <c r="B235" s="1">
        <v>1</v>
      </c>
    </row>
    <row r="236" spans="1:2" x14ac:dyDescent="0.2">
      <c r="A236" t="s">
        <v>6020</v>
      </c>
      <c r="B236" s="1">
        <v>1</v>
      </c>
    </row>
    <row r="237" spans="1:2" x14ac:dyDescent="0.2">
      <c r="A237" t="s">
        <v>6021</v>
      </c>
      <c r="B237" s="1">
        <v>1</v>
      </c>
    </row>
    <row r="238" spans="1:2" x14ac:dyDescent="0.2">
      <c r="A238" t="s">
        <v>6022</v>
      </c>
      <c r="B238" s="1">
        <v>1</v>
      </c>
    </row>
    <row r="239" spans="1:2" x14ac:dyDescent="0.2">
      <c r="A239" t="s">
        <v>6022</v>
      </c>
      <c r="B239" s="1">
        <v>1</v>
      </c>
    </row>
    <row r="240" spans="1:2" x14ac:dyDescent="0.2">
      <c r="A240" t="s">
        <v>6023</v>
      </c>
      <c r="B240" s="1">
        <v>1</v>
      </c>
    </row>
    <row r="241" spans="1:2" x14ac:dyDescent="0.2">
      <c r="A241" t="s">
        <v>6024</v>
      </c>
      <c r="B241" s="1">
        <v>1</v>
      </c>
    </row>
    <row r="242" spans="1:2" x14ac:dyDescent="0.2">
      <c r="A242" t="s">
        <v>6024</v>
      </c>
      <c r="B242" s="1">
        <v>1</v>
      </c>
    </row>
    <row r="243" spans="1:2" x14ac:dyDescent="0.2">
      <c r="A243" t="s">
        <v>6024</v>
      </c>
      <c r="B243" s="1">
        <v>1</v>
      </c>
    </row>
    <row r="244" spans="1:2" x14ac:dyDescent="0.2">
      <c r="A244" t="s">
        <v>6024</v>
      </c>
      <c r="B244" s="1">
        <v>1</v>
      </c>
    </row>
    <row r="245" spans="1:2" x14ac:dyDescent="0.2">
      <c r="A245" t="s">
        <v>6025</v>
      </c>
      <c r="B245" s="1">
        <v>1</v>
      </c>
    </row>
    <row r="246" spans="1:2" x14ac:dyDescent="0.2">
      <c r="A246" t="s">
        <v>6025</v>
      </c>
      <c r="B246" s="1">
        <v>1</v>
      </c>
    </row>
    <row r="247" spans="1:2" x14ac:dyDescent="0.2">
      <c r="A247" t="s">
        <v>6025</v>
      </c>
      <c r="B247" s="1">
        <v>1</v>
      </c>
    </row>
    <row r="248" spans="1:2" x14ac:dyDescent="0.2">
      <c r="A248" t="s">
        <v>6026</v>
      </c>
      <c r="B248" s="1">
        <v>1</v>
      </c>
    </row>
    <row r="249" spans="1:2" x14ac:dyDescent="0.2">
      <c r="A249" t="s">
        <v>6027</v>
      </c>
      <c r="B249" s="1">
        <v>1</v>
      </c>
    </row>
    <row r="250" spans="1:2" x14ac:dyDescent="0.2">
      <c r="A250" t="s">
        <v>6027</v>
      </c>
      <c r="B250" s="1">
        <v>1</v>
      </c>
    </row>
    <row r="251" spans="1:2" x14ac:dyDescent="0.2">
      <c r="A251" t="s">
        <v>6028</v>
      </c>
      <c r="B251" s="1">
        <v>1</v>
      </c>
    </row>
    <row r="252" spans="1:2" x14ac:dyDescent="0.2">
      <c r="A252" t="s">
        <v>6028</v>
      </c>
      <c r="B252" s="1">
        <v>1</v>
      </c>
    </row>
    <row r="253" spans="1:2" x14ac:dyDescent="0.2">
      <c r="A253" t="s">
        <v>6028</v>
      </c>
      <c r="B253" s="1">
        <v>1</v>
      </c>
    </row>
    <row r="254" spans="1:2" x14ac:dyDescent="0.2">
      <c r="A254" t="s">
        <v>6028</v>
      </c>
      <c r="B254" s="1">
        <v>1</v>
      </c>
    </row>
    <row r="255" spans="1:2" x14ac:dyDescent="0.2">
      <c r="A255" t="s">
        <v>6028</v>
      </c>
      <c r="B255" s="1">
        <v>1</v>
      </c>
    </row>
    <row r="256" spans="1:2" x14ac:dyDescent="0.2">
      <c r="A256" t="s">
        <v>6028</v>
      </c>
      <c r="B256" s="1">
        <v>1</v>
      </c>
    </row>
    <row r="257" spans="1:2" x14ac:dyDescent="0.2">
      <c r="A257" t="s">
        <v>6028</v>
      </c>
      <c r="B257" s="1">
        <v>1</v>
      </c>
    </row>
    <row r="258" spans="1:2" x14ac:dyDescent="0.2">
      <c r="A258" t="s">
        <v>6028</v>
      </c>
      <c r="B258" s="1">
        <v>1</v>
      </c>
    </row>
    <row r="259" spans="1:2" x14ac:dyDescent="0.2">
      <c r="A259" t="s">
        <v>6028</v>
      </c>
      <c r="B259" s="1">
        <v>1</v>
      </c>
    </row>
    <row r="260" spans="1:2" x14ac:dyDescent="0.2">
      <c r="A260" t="s">
        <v>6029</v>
      </c>
      <c r="B260" s="1">
        <v>1</v>
      </c>
    </row>
    <row r="261" spans="1:2" x14ac:dyDescent="0.2">
      <c r="A261" t="s">
        <v>6029</v>
      </c>
      <c r="B261" s="1">
        <v>1</v>
      </c>
    </row>
    <row r="262" spans="1:2" x14ac:dyDescent="0.2">
      <c r="A262" t="s">
        <v>6030</v>
      </c>
      <c r="B262" s="1">
        <v>1</v>
      </c>
    </row>
    <row r="263" spans="1:2" x14ac:dyDescent="0.2">
      <c r="A263" t="s">
        <v>6030</v>
      </c>
      <c r="B263" s="1">
        <v>1</v>
      </c>
    </row>
    <row r="264" spans="1:2" x14ac:dyDescent="0.2">
      <c r="A264" t="s">
        <v>6030</v>
      </c>
      <c r="B264" s="1">
        <v>1</v>
      </c>
    </row>
    <row r="265" spans="1:2" x14ac:dyDescent="0.2">
      <c r="A265" t="s">
        <v>6031</v>
      </c>
      <c r="B265" s="1">
        <v>1</v>
      </c>
    </row>
    <row r="266" spans="1:2" x14ac:dyDescent="0.2">
      <c r="A266" t="s">
        <v>6031</v>
      </c>
      <c r="B266" s="1">
        <v>1</v>
      </c>
    </row>
    <row r="267" spans="1:2" x14ac:dyDescent="0.2">
      <c r="A267" t="s">
        <v>6031</v>
      </c>
      <c r="B267" s="1">
        <v>1</v>
      </c>
    </row>
    <row r="268" spans="1:2" x14ac:dyDescent="0.2">
      <c r="A268" t="s">
        <v>6031</v>
      </c>
      <c r="B268" s="1">
        <v>1</v>
      </c>
    </row>
    <row r="269" spans="1:2" x14ac:dyDescent="0.2">
      <c r="A269" t="s">
        <v>6031</v>
      </c>
      <c r="B269" s="1">
        <v>1</v>
      </c>
    </row>
    <row r="270" spans="1:2" x14ac:dyDescent="0.2">
      <c r="A270" t="s">
        <v>6031</v>
      </c>
      <c r="B270" s="1">
        <v>1</v>
      </c>
    </row>
    <row r="271" spans="1:2" x14ac:dyDescent="0.2">
      <c r="A271" t="s">
        <v>6032</v>
      </c>
      <c r="B271" s="1">
        <v>1</v>
      </c>
    </row>
    <row r="272" spans="1:2" x14ac:dyDescent="0.2">
      <c r="A272" t="s">
        <v>6033</v>
      </c>
      <c r="B272" s="1">
        <v>1</v>
      </c>
    </row>
    <row r="273" spans="1:2" x14ac:dyDescent="0.2">
      <c r="A273" t="s">
        <v>6033</v>
      </c>
      <c r="B273" s="1">
        <v>1</v>
      </c>
    </row>
    <row r="274" spans="1:2" x14ac:dyDescent="0.2">
      <c r="A274" t="s">
        <v>6034</v>
      </c>
      <c r="B274" s="1">
        <v>1</v>
      </c>
    </row>
    <row r="275" spans="1:2" x14ac:dyDescent="0.2">
      <c r="A275" t="s">
        <v>6035</v>
      </c>
      <c r="B275" s="1">
        <v>1</v>
      </c>
    </row>
    <row r="276" spans="1:2" x14ac:dyDescent="0.2">
      <c r="A276" t="s">
        <v>6035</v>
      </c>
      <c r="B276" s="1">
        <v>1</v>
      </c>
    </row>
    <row r="277" spans="1:2" x14ac:dyDescent="0.2">
      <c r="A277" t="s">
        <v>6036</v>
      </c>
      <c r="B277" s="1">
        <v>1</v>
      </c>
    </row>
    <row r="278" spans="1:2" x14ac:dyDescent="0.2">
      <c r="A278" t="s">
        <v>6036</v>
      </c>
      <c r="B278" s="1">
        <v>1</v>
      </c>
    </row>
    <row r="279" spans="1:2" x14ac:dyDescent="0.2">
      <c r="A279" t="s">
        <v>6036</v>
      </c>
      <c r="B279" s="1">
        <v>1</v>
      </c>
    </row>
    <row r="280" spans="1:2" x14ac:dyDescent="0.2">
      <c r="A280" t="s">
        <v>6036</v>
      </c>
      <c r="B280" s="1">
        <v>1</v>
      </c>
    </row>
    <row r="281" spans="1:2" x14ac:dyDescent="0.2">
      <c r="A281" t="s">
        <v>6036</v>
      </c>
      <c r="B281" s="1">
        <v>1</v>
      </c>
    </row>
    <row r="282" spans="1:2" x14ac:dyDescent="0.2">
      <c r="A282" t="s">
        <v>6036</v>
      </c>
      <c r="B282" s="1">
        <v>1</v>
      </c>
    </row>
    <row r="283" spans="1:2" x14ac:dyDescent="0.2">
      <c r="A283" t="s">
        <v>6037</v>
      </c>
      <c r="B283" s="1">
        <v>1</v>
      </c>
    </row>
    <row r="284" spans="1:2" x14ac:dyDescent="0.2">
      <c r="A284" t="s">
        <v>6037</v>
      </c>
      <c r="B284" s="1">
        <v>1</v>
      </c>
    </row>
    <row r="285" spans="1:2" x14ac:dyDescent="0.2">
      <c r="A285" t="s">
        <v>6037</v>
      </c>
      <c r="B285" s="1">
        <v>1</v>
      </c>
    </row>
    <row r="286" spans="1:2" x14ac:dyDescent="0.2">
      <c r="A286" t="s">
        <v>6038</v>
      </c>
      <c r="B286" s="1">
        <v>1</v>
      </c>
    </row>
    <row r="287" spans="1:2" x14ac:dyDescent="0.2">
      <c r="A287" t="s">
        <v>6038</v>
      </c>
      <c r="B287" s="1">
        <v>1</v>
      </c>
    </row>
    <row r="288" spans="1:2" x14ac:dyDescent="0.2">
      <c r="A288" t="s">
        <v>6038</v>
      </c>
      <c r="B288" s="1">
        <v>1</v>
      </c>
    </row>
    <row r="289" spans="1:2" x14ac:dyDescent="0.2">
      <c r="A289" t="s">
        <v>6038</v>
      </c>
      <c r="B289" s="1">
        <v>1</v>
      </c>
    </row>
    <row r="290" spans="1:2" x14ac:dyDescent="0.2">
      <c r="A290" t="s">
        <v>6038</v>
      </c>
      <c r="B290" s="1">
        <v>1</v>
      </c>
    </row>
    <row r="291" spans="1:2" x14ac:dyDescent="0.2">
      <c r="A291" t="s">
        <v>6039</v>
      </c>
      <c r="B291" s="1">
        <v>1</v>
      </c>
    </row>
    <row r="292" spans="1:2" x14ac:dyDescent="0.2">
      <c r="A292" t="s">
        <v>6039</v>
      </c>
      <c r="B292" s="1">
        <v>1</v>
      </c>
    </row>
    <row r="293" spans="1:2" x14ac:dyDescent="0.2">
      <c r="A293" t="s">
        <v>6039</v>
      </c>
      <c r="B293" s="1">
        <v>1</v>
      </c>
    </row>
    <row r="294" spans="1:2" x14ac:dyDescent="0.2">
      <c r="A294" t="s">
        <v>6039</v>
      </c>
      <c r="B294" s="1">
        <v>1</v>
      </c>
    </row>
    <row r="295" spans="1:2" x14ac:dyDescent="0.2">
      <c r="A295" t="s">
        <v>6039</v>
      </c>
      <c r="B295" s="1">
        <v>1</v>
      </c>
    </row>
    <row r="296" spans="1:2" x14ac:dyDescent="0.2">
      <c r="A296" t="s">
        <v>6039</v>
      </c>
      <c r="B296" s="1">
        <v>1</v>
      </c>
    </row>
    <row r="297" spans="1:2" x14ac:dyDescent="0.2">
      <c r="A297" t="s">
        <v>6039</v>
      </c>
      <c r="B297" s="1">
        <v>1</v>
      </c>
    </row>
    <row r="298" spans="1:2" x14ac:dyDescent="0.2">
      <c r="A298" t="s">
        <v>6040</v>
      </c>
      <c r="B298" s="1">
        <v>1</v>
      </c>
    </row>
    <row r="299" spans="1:2" x14ac:dyDescent="0.2">
      <c r="A299" t="s">
        <v>6040</v>
      </c>
      <c r="B299" s="1">
        <v>1</v>
      </c>
    </row>
    <row r="300" spans="1:2" x14ac:dyDescent="0.2">
      <c r="A300" t="s">
        <v>6040</v>
      </c>
      <c r="B300" s="1">
        <v>1</v>
      </c>
    </row>
    <row r="301" spans="1:2" x14ac:dyDescent="0.2">
      <c r="A301" t="s">
        <v>6041</v>
      </c>
      <c r="B301" s="1">
        <v>1</v>
      </c>
    </row>
    <row r="302" spans="1:2" x14ac:dyDescent="0.2">
      <c r="A302" t="s">
        <v>6042</v>
      </c>
      <c r="B302" s="1">
        <v>1</v>
      </c>
    </row>
    <row r="303" spans="1:2" x14ac:dyDescent="0.2">
      <c r="A303" t="s">
        <v>6043</v>
      </c>
      <c r="B303" s="1">
        <v>1</v>
      </c>
    </row>
    <row r="304" spans="1:2" x14ac:dyDescent="0.2">
      <c r="A304" t="s">
        <v>6043</v>
      </c>
      <c r="B304" s="1">
        <v>1</v>
      </c>
    </row>
    <row r="305" spans="1:2" x14ac:dyDescent="0.2">
      <c r="A305" t="s">
        <v>6043</v>
      </c>
      <c r="B305" s="1">
        <v>1</v>
      </c>
    </row>
    <row r="306" spans="1:2" x14ac:dyDescent="0.2">
      <c r="A306" t="s">
        <v>6043</v>
      </c>
      <c r="B306" s="1">
        <v>1</v>
      </c>
    </row>
    <row r="307" spans="1:2" x14ac:dyDescent="0.2">
      <c r="A307" t="s">
        <v>6044</v>
      </c>
      <c r="B307" s="1">
        <v>1</v>
      </c>
    </row>
    <row r="308" spans="1:2" x14ac:dyDescent="0.2">
      <c r="A308" t="s">
        <v>6044</v>
      </c>
      <c r="B308" s="1">
        <v>1</v>
      </c>
    </row>
    <row r="309" spans="1:2" x14ac:dyDescent="0.2">
      <c r="A309" t="s">
        <v>6044</v>
      </c>
      <c r="B309" s="1">
        <v>1</v>
      </c>
    </row>
    <row r="310" spans="1:2" x14ac:dyDescent="0.2">
      <c r="A310" t="s">
        <v>6044</v>
      </c>
      <c r="B310" s="1">
        <v>1</v>
      </c>
    </row>
    <row r="311" spans="1:2" x14ac:dyDescent="0.2">
      <c r="A311" t="s">
        <v>6044</v>
      </c>
      <c r="B311" s="1">
        <v>1</v>
      </c>
    </row>
    <row r="312" spans="1:2" x14ac:dyDescent="0.2">
      <c r="A312" t="s">
        <v>6045</v>
      </c>
      <c r="B312" s="1">
        <v>1</v>
      </c>
    </row>
    <row r="313" spans="1:2" x14ac:dyDescent="0.2">
      <c r="A313" t="s">
        <v>6045</v>
      </c>
      <c r="B313" s="1">
        <v>1</v>
      </c>
    </row>
    <row r="314" spans="1:2" x14ac:dyDescent="0.2">
      <c r="A314" t="s">
        <v>6046</v>
      </c>
      <c r="B314" s="1">
        <v>1</v>
      </c>
    </row>
    <row r="315" spans="1:2" x14ac:dyDescent="0.2">
      <c r="A315" t="s">
        <v>6046</v>
      </c>
      <c r="B315" s="1">
        <v>1</v>
      </c>
    </row>
    <row r="316" spans="1:2" x14ac:dyDescent="0.2">
      <c r="A316" t="s">
        <v>6047</v>
      </c>
      <c r="B316" s="1">
        <v>1</v>
      </c>
    </row>
    <row r="317" spans="1:2" x14ac:dyDescent="0.2">
      <c r="A317" t="s">
        <v>6047</v>
      </c>
      <c r="B317" s="1">
        <v>1</v>
      </c>
    </row>
    <row r="318" spans="1:2" x14ac:dyDescent="0.2">
      <c r="A318" t="s">
        <v>6047</v>
      </c>
      <c r="B318" s="1">
        <v>1</v>
      </c>
    </row>
    <row r="319" spans="1:2" x14ac:dyDescent="0.2">
      <c r="A319" t="s">
        <v>6048</v>
      </c>
      <c r="B319" s="1">
        <v>1</v>
      </c>
    </row>
    <row r="320" spans="1:2" x14ac:dyDescent="0.2">
      <c r="A320" t="s">
        <v>6049</v>
      </c>
      <c r="B320" s="1">
        <v>1</v>
      </c>
    </row>
    <row r="321" spans="1:2" x14ac:dyDescent="0.2">
      <c r="A321" t="s">
        <v>6050</v>
      </c>
      <c r="B321" s="1">
        <v>1</v>
      </c>
    </row>
    <row r="322" spans="1:2" x14ac:dyDescent="0.2">
      <c r="A322" t="s">
        <v>6051</v>
      </c>
      <c r="B322" s="1">
        <v>1</v>
      </c>
    </row>
    <row r="323" spans="1:2" x14ac:dyDescent="0.2">
      <c r="A323" t="s">
        <v>6052</v>
      </c>
      <c r="B323" s="1">
        <v>1</v>
      </c>
    </row>
    <row r="324" spans="1:2" x14ac:dyDescent="0.2">
      <c r="A324" t="s">
        <v>6053</v>
      </c>
      <c r="B324" s="1">
        <v>1</v>
      </c>
    </row>
    <row r="325" spans="1:2" x14ac:dyDescent="0.2">
      <c r="A325" t="s">
        <v>6054</v>
      </c>
      <c r="B325" s="1">
        <v>1</v>
      </c>
    </row>
    <row r="326" spans="1:2" x14ac:dyDescent="0.2">
      <c r="A326" t="s">
        <v>6054</v>
      </c>
      <c r="B326" s="1">
        <v>1</v>
      </c>
    </row>
    <row r="327" spans="1:2" x14ac:dyDescent="0.2">
      <c r="A327" t="s">
        <v>6054</v>
      </c>
      <c r="B327" s="1">
        <v>1</v>
      </c>
    </row>
    <row r="328" spans="1:2" x14ac:dyDescent="0.2">
      <c r="A328" t="s">
        <v>6055</v>
      </c>
      <c r="B328" s="1">
        <v>1</v>
      </c>
    </row>
    <row r="329" spans="1:2" x14ac:dyDescent="0.2">
      <c r="A329" t="s">
        <v>6055</v>
      </c>
      <c r="B329" s="1">
        <v>1</v>
      </c>
    </row>
    <row r="330" spans="1:2" x14ac:dyDescent="0.2">
      <c r="A330" t="s">
        <v>6055</v>
      </c>
      <c r="B330" s="1">
        <v>1</v>
      </c>
    </row>
    <row r="331" spans="1:2" x14ac:dyDescent="0.2">
      <c r="A331" t="s">
        <v>6055</v>
      </c>
      <c r="B331" s="1">
        <v>1</v>
      </c>
    </row>
    <row r="332" spans="1:2" x14ac:dyDescent="0.2">
      <c r="A332" t="s">
        <v>6055</v>
      </c>
      <c r="B332" s="1">
        <v>1</v>
      </c>
    </row>
    <row r="333" spans="1:2" x14ac:dyDescent="0.2">
      <c r="A333" t="s">
        <v>6055</v>
      </c>
      <c r="B333" s="1">
        <v>1</v>
      </c>
    </row>
    <row r="334" spans="1:2" x14ac:dyDescent="0.2">
      <c r="A334" t="s">
        <v>6056</v>
      </c>
      <c r="B334" s="1">
        <v>1</v>
      </c>
    </row>
    <row r="335" spans="1:2" x14ac:dyDescent="0.2">
      <c r="A335" t="s">
        <v>6056</v>
      </c>
      <c r="B335" s="1">
        <v>1</v>
      </c>
    </row>
    <row r="336" spans="1:2" x14ac:dyDescent="0.2">
      <c r="A336" t="s">
        <v>6056</v>
      </c>
      <c r="B336" s="1">
        <v>1</v>
      </c>
    </row>
    <row r="337" spans="1:2" x14ac:dyDescent="0.2">
      <c r="A337" t="s">
        <v>6057</v>
      </c>
      <c r="B337" s="1">
        <v>1</v>
      </c>
    </row>
    <row r="338" spans="1:2" x14ac:dyDescent="0.2">
      <c r="A338" t="s">
        <v>6057</v>
      </c>
      <c r="B338" s="1">
        <v>1</v>
      </c>
    </row>
    <row r="339" spans="1:2" x14ac:dyDescent="0.2">
      <c r="A339" t="s">
        <v>6057</v>
      </c>
      <c r="B339" s="1">
        <v>1</v>
      </c>
    </row>
    <row r="340" spans="1:2" x14ac:dyDescent="0.2">
      <c r="A340" t="s">
        <v>6058</v>
      </c>
      <c r="B340" s="1">
        <v>1</v>
      </c>
    </row>
    <row r="341" spans="1:2" x14ac:dyDescent="0.2">
      <c r="A341" t="s">
        <v>6058</v>
      </c>
      <c r="B341" s="1">
        <v>1</v>
      </c>
    </row>
    <row r="342" spans="1:2" x14ac:dyDescent="0.2">
      <c r="A342" t="s">
        <v>6059</v>
      </c>
      <c r="B342" s="1">
        <v>1</v>
      </c>
    </row>
    <row r="343" spans="1:2" x14ac:dyDescent="0.2">
      <c r="A343" t="s">
        <v>6060</v>
      </c>
      <c r="B343" s="1">
        <v>1</v>
      </c>
    </row>
    <row r="344" spans="1:2" x14ac:dyDescent="0.2">
      <c r="A344" t="s">
        <v>6061</v>
      </c>
      <c r="B344" s="1">
        <v>1</v>
      </c>
    </row>
    <row r="345" spans="1:2" x14ac:dyDescent="0.2">
      <c r="A345" t="s">
        <v>6061</v>
      </c>
      <c r="B345" s="1">
        <v>1</v>
      </c>
    </row>
    <row r="346" spans="1:2" x14ac:dyDescent="0.2">
      <c r="A346" t="s">
        <v>6062</v>
      </c>
      <c r="B346" s="1">
        <v>1</v>
      </c>
    </row>
    <row r="347" spans="1:2" x14ac:dyDescent="0.2">
      <c r="A347" t="s">
        <v>6063</v>
      </c>
      <c r="B347" s="1">
        <v>1</v>
      </c>
    </row>
    <row r="348" spans="1:2" x14ac:dyDescent="0.2">
      <c r="A348" t="s">
        <v>6063</v>
      </c>
      <c r="B348" s="1">
        <v>1</v>
      </c>
    </row>
    <row r="349" spans="1:2" x14ac:dyDescent="0.2">
      <c r="A349" t="s">
        <v>6064</v>
      </c>
      <c r="B349" s="1">
        <v>1</v>
      </c>
    </row>
    <row r="350" spans="1:2" x14ac:dyDescent="0.2">
      <c r="A350" t="s">
        <v>6064</v>
      </c>
      <c r="B350" s="1">
        <v>1</v>
      </c>
    </row>
    <row r="351" spans="1:2" x14ac:dyDescent="0.2">
      <c r="A351" t="s">
        <v>6064</v>
      </c>
      <c r="B351" s="1">
        <v>1</v>
      </c>
    </row>
    <row r="352" spans="1:2" x14ac:dyDescent="0.2">
      <c r="A352" t="s">
        <v>6064</v>
      </c>
      <c r="B352" s="1">
        <v>1</v>
      </c>
    </row>
    <row r="353" spans="1:2" x14ac:dyDescent="0.2">
      <c r="A353" t="s">
        <v>6064</v>
      </c>
      <c r="B353" s="1">
        <v>1</v>
      </c>
    </row>
    <row r="354" spans="1:2" x14ac:dyDescent="0.2">
      <c r="A354" t="s">
        <v>6065</v>
      </c>
      <c r="B354" s="1">
        <v>1</v>
      </c>
    </row>
    <row r="355" spans="1:2" x14ac:dyDescent="0.2">
      <c r="A355" t="s">
        <v>6066</v>
      </c>
      <c r="B355" s="1">
        <v>1</v>
      </c>
    </row>
    <row r="356" spans="1:2" x14ac:dyDescent="0.2">
      <c r="A356" t="s">
        <v>6067</v>
      </c>
      <c r="B356" s="1">
        <v>1</v>
      </c>
    </row>
    <row r="357" spans="1:2" x14ac:dyDescent="0.2">
      <c r="A357" t="s">
        <v>6068</v>
      </c>
      <c r="B357" s="1">
        <v>1</v>
      </c>
    </row>
    <row r="358" spans="1:2" x14ac:dyDescent="0.2">
      <c r="A358" t="s">
        <v>6068</v>
      </c>
      <c r="B358" s="1">
        <v>1</v>
      </c>
    </row>
    <row r="359" spans="1:2" x14ac:dyDescent="0.2">
      <c r="A359" t="s">
        <v>6068</v>
      </c>
      <c r="B359" s="1">
        <v>1</v>
      </c>
    </row>
    <row r="360" spans="1:2" x14ac:dyDescent="0.2">
      <c r="A360" t="s">
        <v>6069</v>
      </c>
      <c r="B360" s="1">
        <v>1</v>
      </c>
    </row>
    <row r="361" spans="1:2" x14ac:dyDescent="0.2">
      <c r="A361" t="s">
        <v>6069</v>
      </c>
      <c r="B361" s="1">
        <v>1</v>
      </c>
    </row>
    <row r="362" spans="1:2" x14ac:dyDescent="0.2">
      <c r="A362" t="s">
        <v>6070</v>
      </c>
      <c r="B362" s="1">
        <v>1</v>
      </c>
    </row>
    <row r="363" spans="1:2" x14ac:dyDescent="0.2">
      <c r="A363" t="s">
        <v>6070</v>
      </c>
      <c r="B363" s="1">
        <v>1</v>
      </c>
    </row>
    <row r="364" spans="1:2" x14ac:dyDescent="0.2">
      <c r="A364" t="s">
        <v>6070</v>
      </c>
      <c r="B364" s="1">
        <v>1</v>
      </c>
    </row>
    <row r="365" spans="1:2" x14ac:dyDescent="0.2">
      <c r="A365" t="s">
        <v>6070</v>
      </c>
      <c r="B365" s="1">
        <v>1</v>
      </c>
    </row>
    <row r="366" spans="1:2" x14ac:dyDescent="0.2">
      <c r="A366" t="s">
        <v>6070</v>
      </c>
      <c r="B366" s="1">
        <v>1</v>
      </c>
    </row>
    <row r="367" spans="1:2" x14ac:dyDescent="0.2">
      <c r="A367" t="s">
        <v>6070</v>
      </c>
      <c r="B367" s="1">
        <v>1</v>
      </c>
    </row>
    <row r="368" spans="1:2" x14ac:dyDescent="0.2">
      <c r="A368" t="s">
        <v>6070</v>
      </c>
      <c r="B368" s="1">
        <v>1</v>
      </c>
    </row>
    <row r="369" spans="1:2" x14ac:dyDescent="0.2">
      <c r="A369" t="s">
        <v>6071</v>
      </c>
      <c r="B369" s="1">
        <v>1</v>
      </c>
    </row>
    <row r="370" spans="1:2" x14ac:dyDescent="0.2">
      <c r="A370" t="s">
        <v>6072</v>
      </c>
      <c r="B370" s="1">
        <v>1</v>
      </c>
    </row>
    <row r="371" spans="1:2" x14ac:dyDescent="0.2">
      <c r="A371" t="s">
        <v>6072</v>
      </c>
      <c r="B371" s="1">
        <v>1</v>
      </c>
    </row>
    <row r="372" spans="1:2" x14ac:dyDescent="0.2">
      <c r="A372" t="s">
        <v>6072</v>
      </c>
      <c r="B372" s="1">
        <v>1</v>
      </c>
    </row>
    <row r="373" spans="1:2" x14ac:dyDescent="0.2">
      <c r="A373" t="s">
        <v>6072</v>
      </c>
      <c r="B373" s="1">
        <v>1</v>
      </c>
    </row>
    <row r="374" spans="1:2" x14ac:dyDescent="0.2">
      <c r="A374" t="s">
        <v>6072</v>
      </c>
      <c r="B374" s="1">
        <v>1</v>
      </c>
    </row>
    <row r="375" spans="1:2" x14ac:dyDescent="0.2">
      <c r="A375" t="s">
        <v>6072</v>
      </c>
      <c r="B375" s="1">
        <v>1</v>
      </c>
    </row>
    <row r="376" spans="1:2" x14ac:dyDescent="0.2">
      <c r="A376" t="s">
        <v>6072</v>
      </c>
      <c r="B376" s="1">
        <v>1</v>
      </c>
    </row>
    <row r="377" spans="1:2" x14ac:dyDescent="0.2">
      <c r="A377" t="s">
        <v>6073</v>
      </c>
      <c r="B377" s="1">
        <v>1</v>
      </c>
    </row>
    <row r="378" spans="1:2" x14ac:dyDescent="0.2">
      <c r="A378" t="s">
        <v>6073</v>
      </c>
      <c r="B378" s="1">
        <v>1</v>
      </c>
    </row>
    <row r="379" spans="1:2" x14ac:dyDescent="0.2">
      <c r="A379" t="s">
        <v>6073</v>
      </c>
      <c r="B379" s="1">
        <v>1</v>
      </c>
    </row>
    <row r="380" spans="1:2" x14ac:dyDescent="0.2">
      <c r="A380" t="s">
        <v>6074</v>
      </c>
      <c r="B380" s="1">
        <v>1</v>
      </c>
    </row>
    <row r="381" spans="1:2" x14ac:dyDescent="0.2">
      <c r="A381" t="s">
        <v>6074</v>
      </c>
      <c r="B381" s="1">
        <v>1</v>
      </c>
    </row>
    <row r="382" spans="1:2" x14ac:dyDescent="0.2">
      <c r="A382" t="s">
        <v>6074</v>
      </c>
      <c r="B382" s="1">
        <v>1</v>
      </c>
    </row>
    <row r="383" spans="1:2" x14ac:dyDescent="0.2">
      <c r="A383" t="s">
        <v>6074</v>
      </c>
      <c r="B383" s="1">
        <v>1</v>
      </c>
    </row>
    <row r="384" spans="1:2" x14ac:dyDescent="0.2">
      <c r="A384" t="s">
        <v>6074</v>
      </c>
      <c r="B384" s="1">
        <v>1</v>
      </c>
    </row>
    <row r="385" spans="1:2" x14ac:dyDescent="0.2">
      <c r="A385" t="s">
        <v>6074</v>
      </c>
      <c r="B385" s="1">
        <v>1</v>
      </c>
    </row>
    <row r="386" spans="1:2" x14ac:dyDescent="0.2">
      <c r="A386" t="s">
        <v>6075</v>
      </c>
      <c r="B386" s="1">
        <v>1</v>
      </c>
    </row>
    <row r="387" spans="1:2" x14ac:dyDescent="0.2">
      <c r="A387" t="s">
        <v>6075</v>
      </c>
      <c r="B387" s="1">
        <v>1</v>
      </c>
    </row>
    <row r="388" spans="1:2" x14ac:dyDescent="0.2">
      <c r="A388" t="s">
        <v>6076</v>
      </c>
      <c r="B388" s="1">
        <v>1</v>
      </c>
    </row>
    <row r="389" spans="1:2" x14ac:dyDescent="0.2">
      <c r="A389" t="s">
        <v>6077</v>
      </c>
      <c r="B389" s="1">
        <v>1</v>
      </c>
    </row>
    <row r="390" spans="1:2" x14ac:dyDescent="0.2">
      <c r="A390" t="s">
        <v>6078</v>
      </c>
      <c r="B390" s="1">
        <v>1</v>
      </c>
    </row>
    <row r="391" spans="1:2" x14ac:dyDescent="0.2">
      <c r="A391" t="s">
        <v>6079</v>
      </c>
      <c r="B391" s="1">
        <v>1</v>
      </c>
    </row>
    <row r="392" spans="1:2" x14ac:dyDescent="0.2">
      <c r="A392" t="s">
        <v>6079</v>
      </c>
      <c r="B392" s="1">
        <v>1</v>
      </c>
    </row>
    <row r="393" spans="1:2" x14ac:dyDescent="0.2">
      <c r="A393" t="s">
        <v>6079</v>
      </c>
      <c r="B393" s="1">
        <v>1</v>
      </c>
    </row>
    <row r="394" spans="1:2" x14ac:dyDescent="0.2">
      <c r="A394" t="s">
        <v>6080</v>
      </c>
      <c r="B394" s="1">
        <v>1</v>
      </c>
    </row>
    <row r="395" spans="1:2" x14ac:dyDescent="0.2">
      <c r="A395" t="s">
        <v>6081</v>
      </c>
      <c r="B395" s="1">
        <v>1</v>
      </c>
    </row>
    <row r="396" spans="1:2" x14ac:dyDescent="0.2">
      <c r="A396" t="s">
        <v>6081</v>
      </c>
      <c r="B396" s="1">
        <v>1</v>
      </c>
    </row>
    <row r="397" spans="1:2" x14ac:dyDescent="0.2">
      <c r="A397" t="s">
        <v>6081</v>
      </c>
      <c r="B397" s="1">
        <v>1</v>
      </c>
    </row>
    <row r="398" spans="1:2" x14ac:dyDescent="0.2">
      <c r="A398" t="s">
        <v>6082</v>
      </c>
      <c r="B398" s="1">
        <v>1</v>
      </c>
    </row>
    <row r="399" spans="1:2" x14ac:dyDescent="0.2">
      <c r="A399" t="s">
        <v>6082</v>
      </c>
      <c r="B399" s="1">
        <v>1</v>
      </c>
    </row>
    <row r="400" spans="1:2" x14ac:dyDescent="0.2">
      <c r="A400" t="s">
        <v>6083</v>
      </c>
      <c r="B400" s="1">
        <v>1</v>
      </c>
    </row>
    <row r="401" spans="1:2" x14ac:dyDescent="0.2">
      <c r="A401" t="s">
        <v>6083</v>
      </c>
      <c r="B401" s="1">
        <v>1</v>
      </c>
    </row>
    <row r="402" spans="1:2" x14ac:dyDescent="0.2">
      <c r="A402" t="s">
        <v>6084</v>
      </c>
      <c r="B402" s="1">
        <v>1</v>
      </c>
    </row>
    <row r="403" spans="1:2" x14ac:dyDescent="0.2">
      <c r="A403" t="s">
        <v>6085</v>
      </c>
      <c r="B403" s="1">
        <v>1</v>
      </c>
    </row>
    <row r="404" spans="1:2" x14ac:dyDescent="0.2">
      <c r="A404" t="s">
        <v>6085</v>
      </c>
      <c r="B404" s="1">
        <v>1</v>
      </c>
    </row>
    <row r="405" spans="1:2" x14ac:dyDescent="0.2">
      <c r="A405" t="s">
        <v>6085</v>
      </c>
      <c r="B405" s="1">
        <v>1</v>
      </c>
    </row>
    <row r="406" spans="1:2" x14ac:dyDescent="0.2">
      <c r="A406" t="s">
        <v>6085</v>
      </c>
      <c r="B406" s="1">
        <v>1</v>
      </c>
    </row>
    <row r="407" spans="1:2" x14ac:dyDescent="0.2">
      <c r="A407" t="s">
        <v>6086</v>
      </c>
      <c r="B407" s="1">
        <v>1</v>
      </c>
    </row>
    <row r="408" spans="1:2" x14ac:dyDescent="0.2">
      <c r="A408" t="s">
        <v>6086</v>
      </c>
      <c r="B408" s="1">
        <v>1</v>
      </c>
    </row>
    <row r="409" spans="1:2" x14ac:dyDescent="0.2">
      <c r="A409" t="s">
        <v>6087</v>
      </c>
      <c r="B409" s="1">
        <v>1</v>
      </c>
    </row>
    <row r="410" spans="1:2" x14ac:dyDescent="0.2">
      <c r="A410" t="s">
        <v>6088</v>
      </c>
      <c r="B410" s="1">
        <v>1</v>
      </c>
    </row>
    <row r="411" spans="1:2" x14ac:dyDescent="0.2">
      <c r="A411" t="s">
        <v>6088</v>
      </c>
      <c r="B411" s="1">
        <v>1</v>
      </c>
    </row>
    <row r="412" spans="1:2" x14ac:dyDescent="0.2">
      <c r="A412" t="s">
        <v>6088</v>
      </c>
      <c r="B412" s="1">
        <v>1</v>
      </c>
    </row>
    <row r="413" spans="1:2" x14ac:dyDescent="0.2">
      <c r="A413" t="s">
        <v>6088</v>
      </c>
      <c r="B413" s="1">
        <v>1</v>
      </c>
    </row>
    <row r="414" spans="1:2" x14ac:dyDescent="0.2">
      <c r="A414" t="s">
        <v>6088</v>
      </c>
      <c r="B414" s="1">
        <v>1</v>
      </c>
    </row>
    <row r="415" spans="1:2" x14ac:dyDescent="0.2">
      <c r="A415" t="s">
        <v>6088</v>
      </c>
      <c r="B415" s="1">
        <v>1</v>
      </c>
    </row>
    <row r="416" spans="1:2" x14ac:dyDescent="0.2">
      <c r="A416" t="s">
        <v>6088</v>
      </c>
      <c r="B416" s="1">
        <v>1</v>
      </c>
    </row>
    <row r="417" spans="1:2" x14ac:dyDescent="0.2">
      <c r="A417" t="s">
        <v>6088</v>
      </c>
      <c r="B417" s="1">
        <v>1</v>
      </c>
    </row>
    <row r="418" spans="1:2" x14ac:dyDescent="0.2">
      <c r="A418" t="s">
        <v>6088</v>
      </c>
      <c r="B418" s="1">
        <v>1</v>
      </c>
    </row>
    <row r="419" spans="1:2" x14ac:dyDescent="0.2">
      <c r="A419" t="s">
        <v>6088</v>
      </c>
      <c r="B419" s="1">
        <v>1</v>
      </c>
    </row>
    <row r="420" spans="1:2" x14ac:dyDescent="0.2">
      <c r="A420" t="s">
        <v>6088</v>
      </c>
      <c r="B420" s="1">
        <v>1</v>
      </c>
    </row>
    <row r="421" spans="1:2" x14ac:dyDescent="0.2">
      <c r="A421" t="s">
        <v>6089</v>
      </c>
      <c r="B421" s="1">
        <v>1</v>
      </c>
    </row>
    <row r="422" spans="1:2" x14ac:dyDescent="0.2">
      <c r="A422" t="s">
        <v>6090</v>
      </c>
      <c r="B422" s="1">
        <v>1</v>
      </c>
    </row>
    <row r="423" spans="1:2" x14ac:dyDescent="0.2">
      <c r="A423" t="s">
        <v>6091</v>
      </c>
      <c r="B423" s="1">
        <v>1</v>
      </c>
    </row>
    <row r="424" spans="1:2" x14ac:dyDescent="0.2">
      <c r="A424" t="s">
        <v>6092</v>
      </c>
      <c r="B424" s="1">
        <v>1</v>
      </c>
    </row>
    <row r="425" spans="1:2" x14ac:dyDescent="0.2">
      <c r="A425" t="s">
        <v>6092</v>
      </c>
      <c r="B425" s="1">
        <v>1</v>
      </c>
    </row>
    <row r="426" spans="1:2" x14ac:dyDescent="0.2">
      <c r="A426" t="s">
        <v>6092</v>
      </c>
      <c r="B426" s="1">
        <v>1</v>
      </c>
    </row>
    <row r="427" spans="1:2" x14ac:dyDescent="0.2">
      <c r="A427" t="s">
        <v>6092</v>
      </c>
      <c r="B427" s="1">
        <v>1</v>
      </c>
    </row>
    <row r="428" spans="1:2" x14ac:dyDescent="0.2">
      <c r="A428" t="s">
        <v>6092</v>
      </c>
      <c r="B428" s="1">
        <v>1</v>
      </c>
    </row>
    <row r="429" spans="1:2" x14ac:dyDescent="0.2">
      <c r="A429" t="s">
        <v>6092</v>
      </c>
      <c r="B429" s="1">
        <v>1</v>
      </c>
    </row>
    <row r="430" spans="1:2" x14ac:dyDescent="0.2">
      <c r="A430" t="s">
        <v>6092</v>
      </c>
      <c r="B430" s="1">
        <v>1</v>
      </c>
    </row>
    <row r="431" spans="1:2" x14ac:dyDescent="0.2">
      <c r="A431" t="s">
        <v>6092</v>
      </c>
      <c r="B431" s="1">
        <v>1</v>
      </c>
    </row>
    <row r="432" spans="1:2" x14ac:dyDescent="0.2">
      <c r="A432" t="s">
        <v>6092</v>
      </c>
      <c r="B432" s="1">
        <v>1</v>
      </c>
    </row>
    <row r="433" spans="1:2" x14ac:dyDescent="0.2">
      <c r="A433" t="s">
        <v>6092</v>
      </c>
      <c r="B433" s="1">
        <v>1</v>
      </c>
    </row>
    <row r="434" spans="1:2" x14ac:dyDescent="0.2">
      <c r="A434" t="s">
        <v>6092</v>
      </c>
      <c r="B434" s="1">
        <v>1</v>
      </c>
    </row>
    <row r="435" spans="1:2" x14ac:dyDescent="0.2">
      <c r="A435" t="s">
        <v>6092</v>
      </c>
      <c r="B435" s="1">
        <v>1</v>
      </c>
    </row>
    <row r="436" spans="1:2" x14ac:dyDescent="0.2">
      <c r="A436" t="s">
        <v>6092</v>
      </c>
      <c r="B436" s="1">
        <v>1</v>
      </c>
    </row>
    <row r="437" spans="1:2" x14ac:dyDescent="0.2">
      <c r="A437" t="s">
        <v>6092</v>
      </c>
      <c r="B437" s="1">
        <v>1</v>
      </c>
    </row>
    <row r="438" spans="1:2" x14ac:dyDescent="0.2">
      <c r="A438" t="s">
        <v>6093</v>
      </c>
      <c r="B438" s="1">
        <v>1</v>
      </c>
    </row>
    <row r="439" spans="1:2" x14ac:dyDescent="0.2">
      <c r="A439" t="s">
        <v>6094</v>
      </c>
      <c r="B439" s="1">
        <v>1</v>
      </c>
    </row>
    <row r="440" spans="1:2" x14ac:dyDescent="0.2">
      <c r="A440" t="s">
        <v>6095</v>
      </c>
      <c r="B440" s="1">
        <v>1</v>
      </c>
    </row>
    <row r="441" spans="1:2" x14ac:dyDescent="0.2">
      <c r="A441" t="s">
        <v>6095</v>
      </c>
      <c r="B441" s="1">
        <v>1</v>
      </c>
    </row>
    <row r="442" spans="1:2" x14ac:dyDescent="0.2">
      <c r="A442" t="s">
        <v>6096</v>
      </c>
      <c r="B442" s="1">
        <v>1</v>
      </c>
    </row>
    <row r="443" spans="1:2" x14ac:dyDescent="0.2">
      <c r="A443" t="s">
        <v>6096</v>
      </c>
      <c r="B443" s="1">
        <v>1</v>
      </c>
    </row>
    <row r="444" spans="1:2" x14ac:dyDescent="0.2">
      <c r="A444" t="s">
        <v>6096</v>
      </c>
      <c r="B444" s="1">
        <v>1</v>
      </c>
    </row>
    <row r="445" spans="1:2" x14ac:dyDescent="0.2">
      <c r="A445" t="s">
        <v>6097</v>
      </c>
      <c r="B445" s="1">
        <v>1</v>
      </c>
    </row>
    <row r="446" spans="1:2" x14ac:dyDescent="0.2">
      <c r="A446" t="s">
        <v>6097</v>
      </c>
      <c r="B446" s="1">
        <v>1</v>
      </c>
    </row>
    <row r="447" spans="1:2" x14ac:dyDescent="0.2">
      <c r="A447" t="s">
        <v>6098</v>
      </c>
      <c r="B447" s="1">
        <v>1</v>
      </c>
    </row>
    <row r="448" spans="1:2" x14ac:dyDescent="0.2">
      <c r="A448" t="s">
        <v>6098</v>
      </c>
      <c r="B448" s="1">
        <v>1</v>
      </c>
    </row>
    <row r="449" spans="1:2" x14ac:dyDescent="0.2">
      <c r="A449" t="s">
        <v>6098</v>
      </c>
      <c r="B449" s="1">
        <v>1</v>
      </c>
    </row>
    <row r="450" spans="1:2" x14ac:dyDescent="0.2">
      <c r="A450" t="s">
        <v>6098</v>
      </c>
      <c r="B450" s="1">
        <v>1</v>
      </c>
    </row>
    <row r="451" spans="1:2" x14ac:dyDescent="0.2">
      <c r="A451" t="s">
        <v>6098</v>
      </c>
      <c r="B451" s="1">
        <v>1</v>
      </c>
    </row>
    <row r="452" spans="1:2" x14ac:dyDescent="0.2">
      <c r="A452" t="s">
        <v>6099</v>
      </c>
      <c r="B452" s="1">
        <v>1</v>
      </c>
    </row>
    <row r="453" spans="1:2" x14ac:dyDescent="0.2">
      <c r="A453" t="s">
        <v>6099</v>
      </c>
      <c r="B453" s="1">
        <v>1</v>
      </c>
    </row>
    <row r="454" spans="1:2" x14ac:dyDescent="0.2">
      <c r="A454" t="s">
        <v>6099</v>
      </c>
      <c r="B454" s="1">
        <v>1</v>
      </c>
    </row>
    <row r="455" spans="1:2" x14ac:dyDescent="0.2">
      <c r="A455" t="s">
        <v>6099</v>
      </c>
      <c r="B455" s="1">
        <v>1</v>
      </c>
    </row>
    <row r="456" spans="1:2" x14ac:dyDescent="0.2">
      <c r="A456" t="s">
        <v>6100</v>
      </c>
      <c r="B456" s="1">
        <v>1</v>
      </c>
    </row>
    <row r="457" spans="1:2" x14ac:dyDescent="0.2">
      <c r="A457" t="s">
        <v>6101</v>
      </c>
      <c r="B457" s="1">
        <v>1</v>
      </c>
    </row>
    <row r="458" spans="1:2" x14ac:dyDescent="0.2">
      <c r="A458" t="s">
        <v>6101</v>
      </c>
      <c r="B458" s="1">
        <v>1</v>
      </c>
    </row>
    <row r="459" spans="1:2" x14ac:dyDescent="0.2">
      <c r="A459" t="s">
        <v>6102</v>
      </c>
      <c r="B459" s="1">
        <v>1</v>
      </c>
    </row>
    <row r="460" spans="1:2" x14ac:dyDescent="0.2">
      <c r="A460" t="s">
        <v>6102</v>
      </c>
      <c r="B460" s="1">
        <v>1</v>
      </c>
    </row>
    <row r="461" spans="1:2" x14ac:dyDescent="0.2">
      <c r="A461" t="s">
        <v>6102</v>
      </c>
      <c r="B461" s="1">
        <v>1</v>
      </c>
    </row>
    <row r="462" spans="1:2" x14ac:dyDescent="0.2">
      <c r="A462" t="s">
        <v>6102</v>
      </c>
      <c r="B462" s="1">
        <v>1</v>
      </c>
    </row>
    <row r="463" spans="1:2" x14ac:dyDescent="0.2">
      <c r="A463" t="s">
        <v>6102</v>
      </c>
      <c r="B463" s="1">
        <v>1</v>
      </c>
    </row>
    <row r="464" spans="1:2" x14ac:dyDescent="0.2">
      <c r="A464" t="s">
        <v>6103</v>
      </c>
      <c r="B464" s="1">
        <v>1</v>
      </c>
    </row>
    <row r="465" spans="1:2" x14ac:dyDescent="0.2">
      <c r="A465" t="s">
        <v>6103</v>
      </c>
      <c r="B465" s="1">
        <v>1</v>
      </c>
    </row>
    <row r="466" spans="1:2" x14ac:dyDescent="0.2">
      <c r="A466" t="s">
        <v>6103</v>
      </c>
      <c r="B466" s="1">
        <v>1</v>
      </c>
    </row>
    <row r="467" spans="1:2" x14ac:dyDescent="0.2">
      <c r="A467" t="s">
        <v>6103</v>
      </c>
      <c r="B467" s="1">
        <v>1</v>
      </c>
    </row>
    <row r="468" spans="1:2" x14ac:dyDescent="0.2">
      <c r="A468" t="s">
        <v>6104</v>
      </c>
      <c r="B468" s="1">
        <v>1</v>
      </c>
    </row>
    <row r="469" spans="1:2" x14ac:dyDescent="0.2">
      <c r="A469" t="s">
        <v>6104</v>
      </c>
      <c r="B469" s="1">
        <v>1</v>
      </c>
    </row>
    <row r="470" spans="1:2" x14ac:dyDescent="0.2">
      <c r="A470" t="s">
        <v>6104</v>
      </c>
      <c r="B470" s="1">
        <v>1</v>
      </c>
    </row>
    <row r="471" spans="1:2" x14ac:dyDescent="0.2">
      <c r="A471" t="s">
        <v>6105</v>
      </c>
      <c r="B471" s="1">
        <v>1</v>
      </c>
    </row>
    <row r="472" spans="1:2" x14ac:dyDescent="0.2">
      <c r="A472" t="s">
        <v>6105</v>
      </c>
      <c r="B472" s="1">
        <v>1</v>
      </c>
    </row>
    <row r="473" spans="1:2" x14ac:dyDescent="0.2">
      <c r="A473" t="s">
        <v>6106</v>
      </c>
      <c r="B473" s="1">
        <v>1</v>
      </c>
    </row>
    <row r="474" spans="1:2" x14ac:dyDescent="0.2">
      <c r="A474" t="s">
        <v>6107</v>
      </c>
      <c r="B474" s="1">
        <v>1</v>
      </c>
    </row>
    <row r="475" spans="1:2" x14ac:dyDescent="0.2">
      <c r="A475" t="s">
        <v>6107</v>
      </c>
      <c r="B475" s="1">
        <v>1</v>
      </c>
    </row>
    <row r="476" spans="1:2" x14ac:dyDescent="0.2">
      <c r="A476" t="s">
        <v>6108</v>
      </c>
      <c r="B476" s="1">
        <v>1</v>
      </c>
    </row>
    <row r="477" spans="1:2" x14ac:dyDescent="0.2">
      <c r="A477" t="s">
        <v>6108</v>
      </c>
      <c r="B477" s="1">
        <v>1</v>
      </c>
    </row>
    <row r="478" spans="1:2" x14ac:dyDescent="0.2">
      <c r="A478" t="s">
        <v>6109</v>
      </c>
      <c r="B478" s="1">
        <v>1</v>
      </c>
    </row>
    <row r="479" spans="1:2" x14ac:dyDescent="0.2">
      <c r="A479" t="s">
        <v>6109</v>
      </c>
      <c r="B479" s="1">
        <v>1</v>
      </c>
    </row>
    <row r="480" spans="1:2" x14ac:dyDescent="0.2">
      <c r="A480" t="s">
        <v>6110</v>
      </c>
      <c r="B480" s="1">
        <v>1</v>
      </c>
    </row>
    <row r="481" spans="1:2" x14ac:dyDescent="0.2">
      <c r="A481" t="s">
        <v>6110</v>
      </c>
      <c r="B481" s="1">
        <v>1</v>
      </c>
    </row>
    <row r="482" spans="1:2" x14ac:dyDescent="0.2">
      <c r="A482" t="s">
        <v>6110</v>
      </c>
      <c r="B482" s="1">
        <v>1</v>
      </c>
    </row>
    <row r="483" spans="1:2" x14ac:dyDescent="0.2">
      <c r="A483" t="s">
        <v>6110</v>
      </c>
      <c r="B483" s="1">
        <v>1</v>
      </c>
    </row>
    <row r="484" spans="1:2" x14ac:dyDescent="0.2">
      <c r="A484" t="s">
        <v>6110</v>
      </c>
      <c r="B484" s="1">
        <v>1</v>
      </c>
    </row>
    <row r="485" spans="1:2" x14ac:dyDescent="0.2">
      <c r="A485" t="s">
        <v>6111</v>
      </c>
      <c r="B485" s="1">
        <v>1</v>
      </c>
    </row>
    <row r="486" spans="1:2" x14ac:dyDescent="0.2">
      <c r="A486" t="s">
        <v>6112</v>
      </c>
      <c r="B486" s="1">
        <v>1</v>
      </c>
    </row>
    <row r="487" spans="1:2" x14ac:dyDescent="0.2">
      <c r="A487" t="s">
        <v>6113</v>
      </c>
      <c r="B487" s="1">
        <v>1</v>
      </c>
    </row>
    <row r="488" spans="1:2" x14ac:dyDescent="0.2">
      <c r="A488" t="s">
        <v>6114</v>
      </c>
      <c r="B488" s="1">
        <v>1</v>
      </c>
    </row>
    <row r="489" spans="1:2" x14ac:dyDescent="0.2">
      <c r="A489" t="s">
        <v>6114</v>
      </c>
      <c r="B489" s="1">
        <v>1</v>
      </c>
    </row>
    <row r="490" spans="1:2" x14ac:dyDescent="0.2">
      <c r="A490" t="s">
        <v>6115</v>
      </c>
      <c r="B490" s="1">
        <v>1</v>
      </c>
    </row>
    <row r="491" spans="1:2" x14ac:dyDescent="0.2">
      <c r="A491" t="s">
        <v>6115</v>
      </c>
      <c r="B491" s="1">
        <v>1</v>
      </c>
    </row>
    <row r="492" spans="1:2" x14ac:dyDescent="0.2">
      <c r="A492" t="s">
        <v>6115</v>
      </c>
      <c r="B492" s="1">
        <v>1</v>
      </c>
    </row>
    <row r="493" spans="1:2" x14ac:dyDescent="0.2">
      <c r="A493" t="s">
        <v>6115</v>
      </c>
      <c r="B493" s="1">
        <v>1</v>
      </c>
    </row>
    <row r="494" spans="1:2" x14ac:dyDescent="0.2">
      <c r="A494" t="s">
        <v>6115</v>
      </c>
      <c r="B494" s="1">
        <v>1</v>
      </c>
    </row>
    <row r="495" spans="1:2" x14ac:dyDescent="0.2">
      <c r="A495" t="s">
        <v>6115</v>
      </c>
      <c r="B495" s="1">
        <v>1</v>
      </c>
    </row>
    <row r="496" spans="1:2" x14ac:dyDescent="0.2">
      <c r="A496" t="s">
        <v>6115</v>
      </c>
      <c r="B496" s="1">
        <v>1</v>
      </c>
    </row>
    <row r="497" spans="1:2" x14ac:dyDescent="0.2">
      <c r="A497" t="s">
        <v>6116</v>
      </c>
      <c r="B497" s="1">
        <v>1</v>
      </c>
    </row>
    <row r="498" spans="1:2" x14ac:dyDescent="0.2">
      <c r="A498" t="s">
        <v>6116</v>
      </c>
      <c r="B498" s="1">
        <v>1</v>
      </c>
    </row>
    <row r="499" spans="1:2" x14ac:dyDescent="0.2">
      <c r="A499" t="s">
        <v>6116</v>
      </c>
      <c r="B499" s="1">
        <v>1</v>
      </c>
    </row>
    <row r="500" spans="1:2" x14ac:dyDescent="0.2">
      <c r="A500" t="s">
        <v>6117</v>
      </c>
      <c r="B500" s="1">
        <v>1</v>
      </c>
    </row>
    <row r="501" spans="1:2" x14ac:dyDescent="0.2">
      <c r="A501" t="s">
        <v>6117</v>
      </c>
      <c r="B501" s="1">
        <v>1</v>
      </c>
    </row>
    <row r="502" spans="1:2" x14ac:dyDescent="0.2">
      <c r="A502" t="s">
        <v>6117</v>
      </c>
      <c r="B502" s="1">
        <v>1</v>
      </c>
    </row>
    <row r="503" spans="1:2" x14ac:dyDescent="0.2">
      <c r="A503" t="s">
        <v>6118</v>
      </c>
      <c r="B503" s="1">
        <v>1</v>
      </c>
    </row>
    <row r="504" spans="1:2" x14ac:dyDescent="0.2">
      <c r="A504" t="s">
        <v>6119</v>
      </c>
      <c r="B504" s="1">
        <v>1</v>
      </c>
    </row>
    <row r="505" spans="1:2" x14ac:dyDescent="0.2">
      <c r="A505" t="s">
        <v>6119</v>
      </c>
      <c r="B505" s="1">
        <v>1</v>
      </c>
    </row>
    <row r="506" spans="1:2" x14ac:dyDescent="0.2">
      <c r="A506" t="s">
        <v>6120</v>
      </c>
      <c r="B506" s="1">
        <v>1</v>
      </c>
    </row>
    <row r="507" spans="1:2" x14ac:dyDescent="0.2">
      <c r="A507" t="s">
        <v>6120</v>
      </c>
      <c r="B507" s="1">
        <v>1</v>
      </c>
    </row>
    <row r="508" spans="1:2" x14ac:dyDescent="0.2">
      <c r="A508" t="s">
        <v>6121</v>
      </c>
      <c r="B508" s="1">
        <v>1</v>
      </c>
    </row>
    <row r="509" spans="1:2" x14ac:dyDescent="0.2">
      <c r="A509" t="s">
        <v>6121</v>
      </c>
      <c r="B509" s="1">
        <v>1</v>
      </c>
    </row>
    <row r="510" spans="1:2" x14ac:dyDescent="0.2">
      <c r="A510" t="s">
        <v>6121</v>
      </c>
      <c r="B510" s="1">
        <v>1</v>
      </c>
    </row>
    <row r="511" spans="1:2" x14ac:dyDescent="0.2">
      <c r="A511" t="s">
        <v>6121</v>
      </c>
      <c r="B511" s="1">
        <v>1</v>
      </c>
    </row>
    <row r="512" spans="1:2" x14ac:dyDescent="0.2">
      <c r="A512" t="s">
        <v>6121</v>
      </c>
      <c r="B512" s="1">
        <v>1</v>
      </c>
    </row>
    <row r="513" spans="1:2" x14ac:dyDescent="0.2">
      <c r="A513" t="s">
        <v>6121</v>
      </c>
      <c r="B513" s="1">
        <v>1</v>
      </c>
    </row>
    <row r="514" spans="1:2" x14ac:dyDescent="0.2">
      <c r="A514" t="s">
        <v>6122</v>
      </c>
      <c r="B514" s="1">
        <v>1</v>
      </c>
    </row>
    <row r="515" spans="1:2" x14ac:dyDescent="0.2">
      <c r="A515" t="s">
        <v>6122</v>
      </c>
      <c r="B515" s="1">
        <v>1</v>
      </c>
    </row>
    <row r="516" spans="1:2" x14ac:dyDescent="0.2">
      <c r="A516" t="s">
        <v>6123</v>
      </c>
      <c r="B516" s="1">
        <v>1</v>
      </c>
    </row>
    <row r="517" spans="1:2" x14ac:dyDescent="0.2">
      <c r="A517" t="s">
        <v>6123</v>
      </c>
      <c r="B517" s="1">
        <v>1</v>
      </c>
    </row>
    <row r="518" spans="1:2" x14ac:dyDescent="0.2">
      <c r="A518" t="s">
        <v>6123</v>
      </c>
      <c r="B518" s="1">
        <v>1</v>
      </c>
    </row>
    <row r="519" spans="1:2" x14ac:dyDescent="0.2">
      <c r="A519" t="s">
        <v>6123</v>
      </c>
      <c r="B519" s="1">
        <v>1</v>
      </c>
    </row>
    <row r="520" spans="1:2" x14ac:dyDescent="0.2">
      <c r="A520" t="s">
        <v>6123</v>
      </c>
      <c r="B520" s="1">
        <v>1</v>
      </c>
    </row>
    <row r="521" spans="1:2" x14ac:dyDescent="0.2">
      <c r="A521" t="s">
        <v>6124</v>
      </c>
      <c r="B521" s="1">
        <v>1</v>
      </c>
    </row>
    <row r="522" spans="1:2" x14ac:dyDescent="0.2">
      <c r="A522" t="s">
        <v>6124</v>
      </c>
      <c r="B522" s="1">
        <v>1</v>
      </c>
    </row>
    <row r="523" spans="1:2" x14ac:dyDescent="0.2">
      <c r="A523" t="s">
        <v>6124</v>
      </c>
      <c r="B523" s="1">
        <v>1</v>
      </c>
    </row>
    <row r="524" spans="1:2" x14ac:dyDescent="0.2">
      <c r="A524" t="s">
        <v>6124</v>
      </c>
      <c r="B524" s="1">
        <v>1</v>
      </c>
    </row>
    <row r="525" spans="1:2" x14ac:dyDescent="0.2">
      <c r="A525" t="s">
        <v>6124</v>
      </c>
      <c r="B525" s="1">
        <v>1</v>
      </c>
    </row>
    <row r="526" spans="1:2" x14ac:dyDescent="0.2">
      <c r="A526" t="s">
        <v>6124</v>
      </c>
      <c r="B526" s="1">
        <v>1</v>
      </c>
    </row>
    <row r="527" spans="1:2" x14ac:dyDescent="0.2">
      <c r="A527" t="s">
        <v>6125</v>
      </c>
      <c r="B527" s="1">
        <v>1</v>
      </c>
    </row>
    <row r="528" spans="1:2" x14ac:dyDescent="0.2">
      <c r="A528" t="s">
        <v>6126</v>
      </c>
      <c r="B528" s="1">
        <v>1</v>
      </c>
    </row>
    <row r="529" spans="1:2" x14ac:dyDescent="0.2">
      <c r="A529" t="s">
        <v>6126</v>
      </c>
      <c r="B529" s="1">
        <v>1</v>
      </c>
    </row>
    <row r="530" spans="1:2" x14ac:dyDescent="0.2">
      <c r="A530" t="s">
        <v>6127</v>
      </c>
      <c r="B530" s="1">
        <v>1</v>
      </c>
    </row>
    <row r="531" spans="1:2" x14ac:dyDescent="0.2">
      <c r="A531" t="s">
        <v>6127</v>
      </c>
      <c r="B531" s="1">
        <v>1</v>
      </c>
    </row>
    <row r="532" spans="1:2" x14ac:dyDescent="0.2">
      <c r="A532" t="s">
        <v>6127</v>
      </c>
      <c r="B532" s="1">
        <v>1</v>
      </c>
    </row>
    <row r="533" spans="1:2" x14ac:dyDescent="0.2">
      <c r="A533" t="s">
        <v>6127</v>
      </c>
      <c r="B533" s="1">
        <v>1</v>
      </c>
    </row>
    <row r="534" spans="1:2" x14ac:dyDescent="0.2">
      <c r="A534" t="s">
        <v>6128</v>
      </c>
      <c r="B534" s="1">
        <v>1</v>
      </c>
    </row>
    <row r="535" spans="1:2" x14ac:dyDescent="0.2">
      <c r="A535" t="s">
        <v>6128</v>
      </c>
      <c r="B535" s="1">
        <v>1</v>
      </c>
    </row>
    <row r="536" spans="1:2" x14ac:dyDescent="0.2">
      <c r="A536" t="s">
        <v>6128</v>
      </c>
      <c r="B536" s="1">
        <v>1</v>
      </c>
    </row>
    <row r="537" spans="1:2" x14ac:dyDescent="0.2">
      <c r="A537" t="s">
        <v>6129</v>
      </c>
      <c r="B537" s="1">
        <v>1</v>
      </c>
    </row>
    <row r="538" spans="1:2" x14ac:dyDescent="0.2">
      <c r="A538" t="s">
        <v>6129</v>
      </c>
      <c r="B538" s="1">
        <v>1</v>
      </c>
    </row>
    <row r="539" spans="1:2" x14ac:dyDescent="0.2">
      <c r="A539" t="s">
        <v>6129</v>
      </c>
      <c r="B539" s="1">
        <v>1</v>
      </c>
    </row>
    <row r="540" spans="1:2" x14ac:dyDescent="0.2">
      <c r="A540" t="s">
        <v>6129</v>
      </c>
      <c r="B540" s="1">
        <v>1</v>
      </c>
    </row>
    <row r="541" spans="1:2" x14ac:dyDescent="0.2">
      <c r="A541" t="s">
        <v>6129</v>
      </c>
      <c r="B541" s="1">
        <v>1</v>
      </c>
    </row>
    <row r="542" spans="1:2" x14ac:dyDescent="0.2">
      <c r="A542" t="s">
        <v>6129</v>
      </c>
      <c r="B542" s="1">
        <v>1</v>
      </c>
    </row>
    <row r="543" spans="1:2" x14ac:dyDescent="0.2">
      <c r="A543" t="s">
        <v>6130</v>
      </c>
      <c r="B543" s="1">
        <v>1</v>
      </c>
    </row>
    <row r="544" spans="1:2" x14ac:dyDescent="0.2">
      <c r="A544" t="s">
        <v>6130</v>
      </c>
      <c r="B544" s="1">
        <v>1</v>
      </c>
    </row>
    <row r="545" spans="1:2" x14ac:dyDescent="0.2">
      <c r="A545" t="s">
        <v>6131</v>
      </c>
      <c r="B545" s="1">
        <v>1</v>
      </c>
    </row>
    <row r="546" spans="1:2" x14ac:dyDescent="0.2">
      <c r="A546" t="s">
        <v>6132</v>
      </c>
      <c r="B546" s="1">
        <v>1</v>
      </c>
    </row>
    <row r="547" spans="1:2" x14ac:dyDescent="0.2">
      <c r="A547" t="s">
        <v>6132</v>
      </c>
      <c r="B547" s="1">
        <v>1</v>
      </c>
    </row>
    <row r="548" spans="1:2" x14ac:dyDescent="0.2">
      <c r="A548" t="s">
        <v>6132</v>
      </c>
      <c r="B548" s="1">
        <v>1</v>
      </c>
    </row>
    <row r="549" spans="1:2" x14ac:dyDescent="0.2">
      <c r="A549" t="s">
        <v>6132</v>
      </c>
      <c r="B549" s="1">
        <v>1</v>
      </c>
    </row>
    <row r="550" spans="1:2" x14ac:dyDescent="0.2">
      <c r="A550" t="s">
        <v>6132</v>
      </c>
      <c r="B550" s="1">
        <v>1</v>
      </c>
    </row>
    <row r="551" spans="1:2" x14ac:dyDescent="0.2">
      <c r="A551" t="s">
        <v>6133</v>
      </c>
      <c r="B551" s="1">
        <v>1</v>
      </c>
    </row>
    <row r="552" spans="1:2" x14ac:dyDescent="0.2">
      <c r="A552" t="s">
        <v>6133</v>
      </c>
      <c r="B552" s="1">
        <v>1</v>
      </c>
    </row>
    <row r="553" spans="1:2" x14ac:dyDescent="0.2">
      <c r="A553" t="s">
        <v>6134</v>
      </c>
      <c r="B553" s="1">
        <v>1</v>
      </c>
    </row>
    <row r="554" spans="1:2" x14ac:dyDescent="0.2">
      <c r="A554" t="s">
        <v>6135</v>
      </c>
      <c r="B554" s="1">
        <v>1</v>
      </c>
    </row>
    <row r="555" spans="1:2" x14ac:dyDescent="0.2">
      <c r="A555" t="s">
        <v>6135</v>
      </c>
      <c r="B555" s="1">
        <v>1</v>
      </c>
    </row>
    <row r="556" spans="1:2" x14ac:dyDescent="0.2">
      <c r="A556" t="s">
        <v>6136</v>
      </c>
      <c r="B556" s="1">
        <v>1</v>
      </c>
    </row>
    <row r="557" spans="1:2" x14ac:dyDescent="0.2">
      <c r="A557" t="s">
        <v>6136</v>
      </c>
      <c r="B557" s="1">
        <v>1</v>
      </c>
    </row>
    <row r="558" spans="1:2" x14ac:dyDescent="0.2">
      <c r="A558" t="s">
        <v>6136</v>
      </c>
      <c r="B558" s="1">
        <v>1</v>
      </c>
    </row>
    <row r="559" spans="1:2" x14ac:dyDescent="0.2">
      <c r="A559" t="s">
        <v>6137</v>
      </c>
      <c r="B559" s="1">
        <v>1</v>
      </c>
    </row>
    <row r="560" spans="1:2" x14ac:dyDescent="0.2">
      <c r="A560" t="s">
        <v>6138</v>
      </c>
      <c r="B560" s="1">
        <v>1</v>
      </c>
    </row>
    <row r="561" spans="1:2" x14ac:dyDescent="0.2">
      <c r="A561" t="s">
        <v>6139</v>
      </c>
      <c r="B561" s="1">
        <v>1</v>
      </c>
    </row>
    <row r="562" spans="1:2" x14ac:dyDescent="0.2">
      <c r="A562" t="s">
        <v>6139</v>
      </c>
      <c r="B562" s="1">
        <v>1</v>
      </c>
    </row>
    <row r="563" spans="1:2" x14ac:dyDescent="0.2">
      <c r="A563" t="s">
        <v>6140</v>
      </c>
      <c r="B563" s="1">
        <v>1</v>
      </c>
    </row>
    <row r="564" spans="1:2" x14ac:dyDescent="0.2">
      <c r="A564" t="s">
        <v>6140</v>
      </c>
      <c r="B564" s="1">
        <v>1</v>
      </c>
    </row>
    <row r="565" spans="1:2" x14ac:dyDescent="0.2">
      <c r="A565" t="s">
        <v>6140</v>
      </c>
      <c r="B565" s="1">
        <v>1</v>
      </c>
    </row>
    <row r="566" spans="1:2" x14ac:dyDescent="0.2">
      <c r="A566" t="s">
        <v>6140</v>
      </c>
      <c r="B566" s="1">
        <v>1</v>
      </c>
    </row>
    <row r="567" spans="1:2" x14ac:dyDescent="0.2">
      <c r="A567" t="s">
        <v>6141</v>
      </c>
      <c r="B567" s="1">
        <v>1</v>
      </c>
    </row>
    <row r="568" spans="1:2" x14ac:dyDescent="0.2">
      <c r="A568" t="s">
        <v>6142</v>
      </c>
      <c r="B568" s="1">
        <v>1</v>
      </c>
    </row>
    <row r="569" spans="1:2" x14ac:dyDescent="0.2">
      <c r="A569" t="s">
        <v>6143</v>
      </c>
      <c r="B569" s="1">
        <v>1</v>
      </c>
    </row>
    <row r="570" spans="1:2" x14ac:dyDescent="0.2">
      <c r="A570" t="s">
        <v>6143</v>
      </c>
      <c r="B570" s="1">
        <v>1</v>
      </c>
    </row>
    <row r="571" spans="1:2" x14ac:dyDescent="0.2">
      <c r="A571" t="s">
        <v>6143</v>
      </c>
      <c r="B571" s="1">
        <v>1</v>
      </c>
    </row>
    <row r="572" spans="1:2" x14ac:dyDescent="0.2">
      <c r="A572" t="s">
        <v>6144</v>
      </c>
      <c r="B572" s="1">
        <v>1</v>
      </c>
    </row>
    <row r="573" spans="1:2" x14ac:dyDescent="0.2">
      <c r="A573" t="s">
        <v>6144</v>
      </c>
      <c r="B573" s="1">
        <v>1</v>
      </c>
    </row>
    <row r="574" spans="1:2" x14ac:dyDescent="0.2">
      <c r="A574" t="s">
        <v>6144</v>
      </c>
      <c r="B574" s="1">
        <v>1</v>
      </c>
    </row>
    <row r="575" spans="1:2" x14ac:dyDescent="0.2">
      <c r="A575" t="s">
        <v>6144</v>
      </c>
      <c r="B575" s="1">
        <v>1</v>
      </c>
    </row>
    <row r="576" spans="1:2" x14ac:dyDescent="0.2">
      <c r="A576" t="s">
        <v>6144</v>
      </c>
      <c r="B576" s="1">
        <v>1</v>
      </c>
    </row>
    <row r="577" spans="1:2" x14ac:dyDescent="0.2">
      <c r="A577" t="s">
        <v>6145</v>
      </c>
      <c r="B577" s="1">
        <v>1</v>
      </c>
    </row>
    <row r="578" spans="1:2" x14ac:dyDescent="0.2">
      <c r="A578" t="s">
        <v>6145</v>
      </c>
      <c r="B578" s="1">
        <v>1</v>
      </c>
    </row>
    <row r="579" spans="1:2" x14ac:dyDescent="0.2">
      <c r="A579" t="s">
        <v>6145</v>
      </c>
      <c r="B579" s="1">
        <v>1</v>
      </c>
    </row>
    <row r="580" spans="1:2" x14ac:dyDescent="0.2">
      <c r="A580" t="s">
        <v>6146</v>
      </c>
      <c r="B580" s="1">
        <v>1</v>
      </c>
    </row>
    <row r="581" spans="1:2" x14ac:dyDescent="0.2">
      <c r="A581" t="s">
        <v>6146</v>
      </c>
      <c r="B581" s="1">
        <v>1</v>
      </c>
    </row>
    <row r="582" spans="1:2" x14ac:dyDescent="0.2">
      <c r="A582" t="s">
        <v>6146</v>
      </c>
      <c r="B582" s="1">
        <v>1</v>
      </c>
    </row>
    <row r="583" spans="1:2" x14ac:dyDescent="0.2">
      <c r="A583" t="s">
        <v>6147</v>
      </c>
      <c r="B583" s="1">
        <v>1</v>
      </c>
    </row>
    <row r="584" spans="1:2" x14ac:dyDescent="0.2">
      <c r="A584" t="s">
        <v>6147</v>
      </c>
      <c r="B584" s="1">
        <v>1</v>
      </c>
    </row>
    <row r="585" spans="1:2" x14ac:dyDescent="0.2">
      <c r="A585" t="s">
        <v>6147</v>
      </c>
      <c r="B585" s="1">
        <v>1</v>
      </c>
    </row>
    <row r="586" spans="1:2" x14ac:dyDescent="0.2">
      <c r="A586" t="s">
        <v>6148</v>
      </c>
      <c r="B586" s="1">
        <v>1</v>
      </c>
    </row>
    <row r="587" spans="1:2" x14ac:dyDescent="0.2">
      <c r="A587" t="s">
        <v>6149</v>
      </c>
      <c r="B587" s="1">
        <v>1</v>
      </c>
    </row>
    <row r="588" spans="1:2" x14ac:dyDescent="0.2">
      <c r="A588" t="s">
        <v>6149</v>
      </c>
      <c r="B588" s="1">
        <v>1</v>
      </c>
    </row>
    <row r="589" spans="1:2" x14ac:dyDescent="0.2">
      <c r="A589" t="s">
        <v>6149</v>
      </c>
      <c r="B589" s="1">
        <v>1</v>
      </c>
    </row>
    <row r="590" spans="1:2" x14ac:dyDescent="0.2">
      <c r="A590" t="s">
        <v>6149</v>
      </c>
      <c r="B590" s="1">
        <v>1</v>
      </c>
    </row>
    <row r="591" spans="1:2" x14ac:dyDescent="0.2">
      <c r="A591" t="s">
        <v>6150</v>
      </c>
      <c r="B591" s="1">
        <v>1</v>
      </c>
    </row>
    <row r="592" spans="1:2" x14ac:dyDescent="0.2">
      <c r="A592" t="s">
        <v>6150</v>
      </c>
      <c r="B592" s="1">
        <v>1</v>
      </c>
    </row>
    <row r="593" spans="1:2" x14ac:dyDescent="0.2">
      <c r="A593" t="s">
        <v>6151</v>
      </c>
      <c r="B593" s="1">
        <v>1</v>
      </c>
    </row>
    <row r="594" spans="1:2" x14ac:dyDescent="0.2">
      <c r="A594" t="s">
        <v>6152</v>
      </c>
      <c r="B594" s="1">
        <v>1</v>
      </c>
    </row>
    <row r="595" spans="1:2" x14ac:dyDescent="0.2">
      <c r="A595" t="s">
        <v>6152</v>
      </c>
      <c r="B595" s="1">
        <v>1</v>
      </c>
    </row>
    <row r="596" spans="1:2" x14ac:dyDescent="0.2">
      <c r="A596" t="s">
        <v>6153</v>
      </c>
      <c r="B596" s="1">
        <v>1</v>
      </c>
    </row>
    <row r="597" spans="1:2" x14ac:dyDescent="0.2">
      <c r="A597" t="s">
        <v>6153</v>
      </c>
      <c r="B597" s="1">
        <v>1</v>
      </c>
    </row>
    <row r="598" spans="1:2" x14ac:dyDescent="0.2">
      <c r="A598" t="s">
        <v>6153</v>
      </c>
      <c r="B598" s="1">
        <v>1</v>
      </c>
    </row>
    <row r="599" spans="1:2" x14ac:dyDescent="0.2">
      <c r="A599" t="s">
        <v>6154</v>
      </c>
      <c r="B599" s="1">
        <v>1</v>
      </c>
    </row>
    <row r="600" spans="1:2" x14ac:dyDescent="0.2">
      <c r="A600" t="s">
        <v>6155</v>
      </c>
      <c r="B600" s="1">
        <v>1</v>
      </c>
    </row>
    <row r="601" spans="1:2" x14ac:dyDescent="0.2">
      <c r="A601" t="s">
        <v>6155</v>
      </c>
      <c r="B601" s="1">
        <v>1</v>
      </c>
    </row>
    <row r="602" spans="1:2" x14ac:dyDescent="0.2">
      <c r="A602" t="s">
        <v>6155</v>
      </c>
      <c r="B602" s="1">
        <v>1</v>
      </c>
    </row>
    <row r="603" spans="1:2" x14ac:dyDescent="0.2">
      <c r="A603" t="s">
        <v>6156</v>
      </c>
      <c r="B603" s="1">
        <v>1</v>
      </c>
    </row>
    <row r="604" spans="1:2" x14ac:dyDescent="0.2">
      <c r="A604" t="s">
        <v>6156</v>
      </c>
      <c r="B604" s="1">
        <v>1</v>
      </c>
    </row>
    <row r="605" spans="1:2" x14ac:dyDescent="0.2">
      <c r="A605" t="s">
        <v>6156</v>
      </c>
      <c r="B605" s="1">
        <v>1</v>
      </c>
    </row>
    <row r="606" spans="1:2" x14ac:dyDescent="0.2">
      <c r="A606" t="s">
        <v>6157</v>
      </c>
      <c r="B606" s="1">
        <v>1</v>
      </c>
    </row>
    <row r="607" spans="1:2" x14ac:dyDescent="0.2">
      <c r="A607" t="s">
        <v>6158</v>
      </c>
      <c r="B607" s="1">
        <v>1</v>
      </c>
    </row>
    <row r="608" spans="1:2" x14ac:dyDescent="0.2">
      <c r="A608" t="s">
        <v>6158</v>
      </c>
      <c r="B608" s="1">
        <v>1</v>
      </c>
    </row>
    <row r="609" spans="1:2" x14ac:dyDescent="0.2">
      <c r="A609" t="s">
        <v>6158</v>
      </c>
      <c r="B609" s="1">
        <v>1</v>
      </c>
    </row>
    <row r="610" spans="1:2" x14ac:dyDescent="0.2">
      <c r="A610" t="s">
        <v>6158</v>
      </c>
      <c r="B610" s="1">
        <v>1</v>
      </c>
    </row>
    <row r="611" spans="1:2" x14ac:dyDescent="0.2">
      <c r="A611" t="s">
        <v>6158</v>
      </c>
      <c r="B611" s="1">
        <v>1</v>
      </c>
    </row>
    <row r="612" spans="1:2" x14ac:dyDescent="0.2">
      <c r="A612" t="s">
        <v>6159</v>
      </c>
      <c r="B612" s="1">
        <v>1</v>
      </c>
    </row>
    <row r="613" spans="1:2" x14ac:dyDescent="0.2">
      <c r="A613" t="s">
        <v>6160</v>
      </c>
      <c r="B613" s="1">
        <v>1</v>
      </c>
    </row>
    <row r="614" spans="1:2" x14ac:dyDescent="0.2">
      <c r="A614" t="s">
        <v>6160</v>
      </c>
      <c r="B614" s="1">
        <v>1</v>
      </c>
    </row>
    <row r="615" spans="1:2" x14ac:dyDescent="0.2">
      <c r="A615" t="s">
        <v>6160</v>
      </c>
      <c r="B615" s="1">
        <v>1</v>
      </c>
    </row>
    <row r="616" spans="1:2" x14ac:dyDescent="0.2">
      <c r="A616" t="s">
        <v>6160</v>
      </c>
      <c r="B616" s="1">
        <v>1</v>
      </c>
    </row>
    <row r="617" spans="1:2" x14ac:dyDescent="0.2">
      <c r="A617" t="s">
        <v>6161</v>
      </c>
      <c r="B617" s="1">
        <v>1</v>
      </c>
    </row>
    <row r="618" spans="1:2" x14ac:dyDescent="0.2">
      <c r="A618" t="s">
        <v>6161</v>
      </c>
      <c r="B618" s="1">
        <v>1</v>
      </c>
    </row>
    <row r="619" spans="1:2" x14ac:dyDescent="0.2">
      <c r="A619" t="s">
        <v>6162</v>
      </c>
      <c r="B619" s="1">
        <v>1</v>
      </c>
    </row>
    <row r="620" spans="1:2" x14ac:dyDescent="0.2">
      <c r="A620" t="s">
        <v>6163</v>
      </c>
      <c r="B620" s="1">
        <v>1</v>
      </c>
    </row>
    <row r="621" spans="1:2" x14ac:dyDescent="0.2">
      <c r="A621" t="s">
        <v>6164</v>
      </c>
      <c r="B621" s="1">
        <v>1</v>
      </c>
    </row>
    <row r="622" spans="1:2" x14ac:dyDescent="0.2">
      <c r="A622" t="s">
        <v>6165</v>
      </c>
      <c r="B622" s="1">
        <v>1</v>
      </c>
    </row>
    <row r="623" spans="1:2" x14ac:dyDescent="0.2">
      <c r="A623" t="s">
        <v>6166</v>
      </c>
      <c r="B623" s="1">
        <v>1</v>
      </c>
    </row>
    <row r="624" spans="1:2" x14ac:dyDescent="0.2">
      <c r="A624" t="s">
        <v>6166</v>
      </c>
      <c r="B624" s="1">
        <v>1</v>
      </c>
    </row>
    <row r="625" spans="1:2" x14ac:dyDescent="0.2">
      <c r="A625" t="s">
        <v>6166</v>
      </c>
      <c r="B625" s="1">
        <v>1</v>
      </c>
    </row>
    <row r="626" spans="1:2" x14ac:dyDescent="0.2">
      <c r="A626" t="s">
        <v>6166</v>
      </c>
      <c r="B626" s="1">
        <v>1</v>
      </c>
    </row>
    <row r="627" spans="1:2" x14ac:dyDescent="0.2">
      <c r="A627" t="s">
        <v>6166</v>
      </c>
      <c r="B627" s="1">
        <v>1</v>
      </c>
    </row>
    <row r="628" spans="1:2" x14ac:dyDescent="0.2">
      <c r="A628" t="s">
        <v>6167</v>
      </c>
      <c r="B628" s="1">
        <v>1</v>
      </c>
    </row>
    <row r="629" spans="1:2" x14ac:dyDescent="0.2">
      <c r="A629" t="s">
        <v>6168</v>
      </c>
      <c r="B629" s="1">
        <v>1</v>
      </c>
    </row>
    <row r="630" spans="1:2" x14ac:dyDescent="0.2">
      <c r="A630" t="s">
        <v>6169</v>
      </c>
      <c r="B630" s="1">
        <v>1</v>
      </c>
    </row>
    <row r="631" spans="1:2" x14ac:dyDescent="0.2">
      <c r="A631" t="s">
        <v>6170</v>
      </c>
      <c r="B631" s="1">
        <v>1</v>
      </c>
    </row>
    <row r="632" spans="1:2" x14ac:dyDescent="0.2">
      <c r="A632" t="s">
        <v>6170</v>
      </c>
      <c r="B632" s="1">
        <v>1</v>
      </c>
    </row>
    <row r="633" spans="1:2" x14ac:dyDescent="0.2">
      <c r="A633" t="s">
        <v>6171</v>
      </c>
      <c r="B633" s="1">
        <v>1</v>
      </c>
    </row>
    <row r="634" spans="1:2" x14ac:dyDescent="0.2">
      <c r="A634" t="s">
        <v>6172</v>
      </c>
      <c r="B634" s="1">
        <v>1</v>
      </c>
    </row>
    <row r="635" spans="1:2" x14ac:dyDescent="0.2">
      <c r="A635" t="s">
        <v>6172</v>
      </c>
      <c r="B635" s="1">
        <v>1</v>
      </c>
    </row>
    <row r="636" spans="1:2" x14ac:dyDescent="0.2">
      <c r="A636" t="s">
        <v>6172</v>
      </c>
      <c r="B636" s="1">
        <v>1</v>
      </c>
    </row>
    <row r="637" spans="1:2" x14ac:dyDescent="0.2">
      <c r="A637" t="s">
        <v>6172</v>
      </c>
      <c r="B637" s="1">
        <v>1</v>
      </c>
    </row>
    <row r="638" spans="1:2" x14ac:dyDescent="0.2">
      <c r="A638" t="s">
        <v>6172</v>
      </c>
      <c r="B638" s="1">
        <v>1</v>
      </c>
    </row>
    <row r="639" spans="1:2" x14ac:dyDescent="0.2">
      <c r="A639" t="s">
        <v>6172</v>
      </c>
      <c r="B639" s="1">
        <v>1</v>
      </c>
    </row>
    <row r="640" spans="1:2" x14ac:dyDescent="0.2">
      <c r="A640" t="s">
        <v>6172</v>
      </c>
      <c r="B640" s="1">
        <v>1</v>
      </c>
    </row>
    <row r="641" spans="1:2" x14ac:dyDescent="0.2">
      <c r="A641" t="s">
        <v>6172</v>
      </c>
      <c r="B641" s="1">
        <v>1</v>
      </c>
    </row>
    <row r="642" spans="1:2" x14ac:dyDescent="0.2">
      <c r="A642" t="s">
        <v>6173</v>
      </c>
      <c r="B642" s="1">
        <v>1</v>
      </c>
    </row>
    <row r="643" spans="1:2" x14ac:dyDescent="0.2">
      <c r="A643" t="s">
        <v>6173</v>
      </c>
      <c r="B643" s="1">
        <v>1</v>
      </c>
    </row>
    <row r="644" spans="1:2" x14ac:dyDescent="0.2">
      <c r="A644" t="s">
        <v>6174</v>
      </c>
      <c r="B644" s="1">
        <v>1</v>
      </c>
    </row>
    <row r="645" spans="1:2" x14ac:dyDescent="0.2">
      <c r="A645" t="s">
        <v>6175</v>
      </c>
      <c r="B645" s="1">
        <v>1</v>
      </c>
    </row>
    <row r="646" spans="1:2" x14ac:dyDescent="0.2">
      <c r="A646" t="s">
        <v>6176</v>
      </c>
      <c r="B646" s="1">
        <v>1</v>
      </c>
    </row>
    <row r="647" spans="1:2" x14ac:dyDescent="0.2">
      <c r="A647" t="s">
        <v>6176</v>
      </c>
      <c r="B647" s="1">
        <v>1</v>
      </c>
    </row>
    <row r="648" spans="1:2" x14ac:dyDescent="0.2">
      <c r="A648" t="s">
        <v>6176</v>
      </c>
      <c r="B648" s="1">
        <v>1</v>
      </c>
    </row>
    <row r="649" spans="1:2" x14ac:dyDescent="0.2">
      <c r="A649" t="s">
        <v>6176</v>
      </c>
      <c r="B649" s="1">
        <v>1</v>
      </c>
    </row>
    <row r="650" spans="1:2" x14ac:dyDescent="0.2">
      <c r="A650" t="s">
        <v>6176</v>
      </c>
      <c r="B650" s="1">
        <v>1</v>
      </c>
    </row>
    <row r="651" spans="1:2" x14ac:dyDescent="0.2">
      <c r="A651" t="s">
        <v>6176</v>
      </c>
      <c r="B651" s="1">
        <v>1</v>
      </c>
    </row>
    <row r="652" spans="1:2" x14ac:dyDescent="0.2">
      <c r="A652" t="s">
        <v>6176</v>
      </c>
      <c r="B652" s="1">
        <v>1</v>
      </c>
    </row>
    <row r="653" spans="1:2" x14ac:dyDescent="0.2">
      <c r="A653" t="s">
        <v>6177</v>
      </c>
      <c r="B653" s="1">
        <v>1</v>
      </c>
    </row>
    <row r="654" spans="1:2" x14ac:dyDescent="0.2">
      <c r="A654" t="s">
        <v>6177</v>
      </c>
      <c r="B654" s="1">
        <v>1</v>
      </c>
    </row>
    <row r="655" spans="1:2" x14ac:dyDescent="0.2">
      <c r="A655" t="s">
        <v>6178</v>
      </c>
      <c r="B655" s="1">
        <v>1</v>
      </c>
    </row>
    <row r="656" spans="1:2" x14ac:dyDescent="0.2">
      <c r="A656" t="s">
        <v>6178</v>
      </c>
      <c r="B656" s="1">
        <v>1</v>
      </c>
    </row>
    <row r="657" spans="1:2" x14ac:dyDescent="0.2">
      <c r="A657" t="s">
        <v>6179</v>
      </c>
      <c r="B657" s="1">
        <v>1</v>
      </c>
    </row>
    <row r="658" spans="1:2" x14ac:dyDescent="0.2">
      <c r="A658" t="s">
        <v>6180</v>
      </c>
      <c r="B658" s="1">
        <v>1</v>
      </c>
    </row>
    <row r="659" spans="1:2" x14ac:dyDescent="0.2">
      <c r="A659" t="s">
        <v>6180</v>
      </c>
      <c r="B659" s="1">
        <v>1</v>
      </c>
    </row>
    <row r="660" spans="1:2" x14ac:dyDescent="0.2">
      <c r="A660" t="s">
        <v>6180</v>
      </c>
      <c r="B660" s="1">
        <v>1</v>
      </c>
    </row>
    <row r="661" spans="1:2" x14ac:dyDescent="0.2">
      <c r="A661" t="s">
        <v>6181</v>
      </c>
      <c r="B661" s="1">
        <v>1</v>
      </c>
    </row>
    <row r="662" spans="1:2" x14ac:dyDescent="0.2">
      <c r="A662" t="s">
        <v>6181</v>
      </c>
      <c r="B662" s="1">
        <v>1</v>
      </c>
    </row>
    <row r="663" spans="1:2" x14ac:dyDescent="0.2">
      <c r="A663" t="s">
        <v>6182</v>
      </c>
      <c r="B663" s="1">
        <v>1</v>
      </c>
    </row>
    <row r="664" spans="1:2" x14ac:dyDescent="0.2">
      <c r="A664" t="s">
        <v>6182</v>
      </c>
      <c r="B664" s="1">
        <v>1</v>
      </c>
    </row>
    <row r="665" spans="1:2" x14ac:dyDescent="0.2">
      <c r="A665" t="s">
        <v>6182</v>
      </c>
      <c r="B665" s="1">
        <v>1</v>
      </c>
    </row>
    <row r="666" spans="1:2" x14ac:dyDescent="0.2">
      <c r="A666" t="s">
        <v>6183</v>
      </c>
      <c r="B666" s="1">
        <v>1</v>
      </c>
    </row>
    <row r="667" spans="1:2" x14ac:dyDescent="0.2">
      <c r="A667" t="s">
        <v>6183</v>
      </c>
      <c r="B667" s="1">
        <v>1</v>
      </c>
    </row>
    <row r="668" spans="1:2" x14ac:dyDescent="0.2">
      <c r="A668" t="s">
        <v>6183</v>
      </c>
      <c r="B668" s="1">
        <v>1</v>
      </c>
    </row>
    <row r="669" spans="1:2" x14ac:dyDescent="0.2">
      <c r="A669" t="s">
        <v>6184</v>
      </c>
      <c r="B669" s="1">
        <v>1</v>
      </c>
    </row>
    <row r="670" spans="1:2" x14ac:dyDescent="0.2">
      <c r="A670" t="s">
        <v>6184</v>
      </c>
      <c r="B670" s="1">
        <v>1</v>
      </c>
    </row>
    <row r="671" spans="1:2" x14ac:dyDescent="0.2">
      <c r="A671" t="s">
        <v>6185</v>
      </c>
      <c r="B671" s="1">
        <v>1</v>
      </c>
    </row>
    <row r="672" spans="1:2" x14ac:dyDescent="0.2">
      <c r="A672" t="s">
        <v>6185</v>
      </c>
      <c r="B672" s="1">
        <v>1</v>
      </c>
    </row>
    <row r="673" spans="1:2" x14ac:dyDescent="0.2">
      <c r="A673" t="s">
        <v>6186</v>
      </c>
      <c r="B673" s="1">
        <v>1</v>
      </c>
    </row>
    <row r="674" spans="1:2" x14ac:dyDescent="0.2">
      <c r="A674" t="s">
        <v>6186</v>
      </c>
      <c r="B674" s="1">
        <v>1</v>
      </c>
    </row>
    <row r="675" spans="1:2" x14ac:dyDescent="0.2">
      <c r="A675" t="s">
        <v>6187</v>
      </c>
      <c r="B675" s="1">
        <v>1</v>
      </c>
    </row>
    <row r="676" spans="1:2" x14ac:dyDescent="0.2">
      <c r="A676" t="s">
        <v>6187</v>
      </c>
      <c r="B676" s="1">
        <v>1</v>
      </c>
    </row>
    <row r="677" spans="1:2" x14ac:dyDescent="0.2">
      <c r="A677" t="s">
        <v>6187</v>
      </c>
      <c r="B677" s="1">
        <v>1</v>
      </c>
    </row>
    <row r="678" spans="1:2" x14ac:dyDescent="0.2">
      <c r="A678" t="s">
        <v>6187</v>
      </c>
      <c r="B678" s="1">
        <v>1</v>
      </c>
    </row>
    <row r="679" spans="1:2" x14ac:dyDescent="0.2">
      <c r="A679" t="s">
        <v>6187</v>
      </c>
      <c r="B679" s="1">
        <v>1</v>
      </c>
    </row>
    <row r="680" spans="1:2" x14ac:dyDescent="0.2">
      <c r="A680" t="s">
        <v>6187</v>
      </c>
      <c r="B680" s="1">
        <v>1</v>
      </c>
    </row>
    <row r="681" spans="1:2" x14ac:dyDescent="0.2">
      <c r="A681" t="s">
        <v>6188</v>
      </c>
      <c r="B681" s="1">
        <v>1</v>
      </c>
    </row>
    <row r="682" spans="1:2" x14ac:dyDescent="0.2">
      <c r="A682" t="s">
        <v>6188</v>
      </c>
      <c r="B682" s="1">
        <v>1</v>
      </c>
    </row>
    <row r="683" spans="1:2" x14ac:dyDescent="0.2">
      <c r="A683" t="s">
        <v>6188</v>
      </c>
      <c r="B683" s="1">
        <v>1</v>
      </c>
    </row>
    <row r="684" spans="1:2" x14ac:dyDescent="0.2">
      <c r="A684" t="s">
        <v>6189</v>
      </c>
      <c r="B684" s="1">
        <v>1</v>
      </c>
    </row>
    <row r="685" spans="1:2" x14ac:dyDescent="0.2">
      <c r="A685" t="s">
        <v>6189</v>
      </c>
      <c r="B685" s="1">
        <v>1</v>
      </c>
    </row>
    <row r="686" spans="1:2" x14ac:dyDescent="0.2">
      <c r="A686" t="s">
        <v>6190</v>
      </c>
      <c r="B686" s="1">
        <v>1</v>
      </c>
    </row>
    <row r="687" spans="1:2" x14ac:dyDescent="0.2">
      <c r="A687" t="s">
        <v>6190</v>
      </c>
      <c r="B687" s="1">
        <v>1</v>
      </c>
    </row>
    <row r="688" spans="1:2" x14ac:dyDescent="0.2">
      <c r="A688" t="s">
        <v>6190</v>
      </c>
      <c r="B688" s="1">
        <v>1</v>
      </c>
    </row>
    <row r="689" spans="1:2" x14ac:dyDescent="0.2">
      <c r="A689" t="s">
        <v>6190</v>
      </c>
      <c r="B689" s="1">
        <v>1</v>
      </c>
    </row>
    <row r="690" spans="1:2" x14ac:dyDescent="0.2">
      <c r="A690" t="s">
        <v>6190</v>
      </c>
      <c r="B690" s="1">
        <v>1</v>
      </c>
    </row>
    <row r="691" spans="1:2" x14ac:dyDescent="0.2">
      <c r="A691" t="s">
        <v>6191</v>
      </c>
      <c r="B691" s="1">
        <v>1</v>
      </c>
    </row>
    <row r="692" spans="1:2" x14ac:dyDescent="0.2">
      <c r="A692" t="s">
        <v>6191</v>
      </c>
      <c r="B692" s="1">
        <v>1</v>
      </c>
    </row>
    <row r="693" spans="1:2" x14ac:dyDescent="0.2">
      <c r="A693" t="s">
        <v>6191</v>
      </c>
      <c r="B693" s="1">
        <v>1</v>
      </c>
    </row>
    <row r="694" spans="1:2" x14ac:dyDescent="0.2">
      <c r="A694" t="s">
        <v>6191</v>
      </c>
      <c r="B694" s="1">
        <v>1</v>
      </c>
    </row>
    <row r="695" spans="1:2" x14ac:dyDescent="0.2">
      <c r="A695" t="s">
        <v>6191</v>
      </c>
      <c r="B695" s="1">
        <v>1</v>
      </c>
    </row>
    <row r="696" spans="1:2" x14ac:dyDescent="0.2">
      <c r="A696" t="s">
        <v>6192</v>
      </c>
      <c r="B696" s="1">
        <v>1</v>
      </c>
    </row>
    <row r="697" spans="1:2" x14ac:dyDescent="0.2">
      <c r="A697" t="s">
        <v>6192</v>
      </c>
      <c r="B697" s="1">
        <v>1</v>
      </c>
    </row>
    <row r="698" spans="1:2" x14ac:dyDescent="0.2">
      <c r="A698" t="s">
        <v>6193</v>
      </c>
      <c r="B698" s="1">
        <v>1</v>
      </c>
    </row>
    <row r="699" spans="1:2" x14ac:dyDescent="0.2">
      <c r="A699" t="s">
        <v>6193</v>
      </c>
      <c r="B699" s="1">
        <v>1</v>
      </c>
    </row>
    <row r="700" spans="1:2" x14ac:dyDescent="0.2">
      <c r="A700" t="s">
        <v>6194</v>
      </c>
      <c r="B700" s="1">
        <v>1</v>
      </c>
    </row>
    <row r="701" spans="1:2" x14ac:dyDescent="0.2">
      <c r="A701" t="s">
        <v>6194</v>
      </c>
      <c r="B701" s="1">
        <v>1</v>
      </c>
    </row>
    <row r="702" spans="1:2" x14ac:dyDescent="0.2">
      <c r="A702" t="s">
        <v>6194</v>
      </c>
      <c r="B702" s="1">
        <v>1</v>
      </c>
    </row>
    <row r="703" spans="1:2" x14ac:dyDescent="0.2">
      <c r="A703" t="s">
        <v>6194</v>
      </c>
      <c r="B703" s="1">
        <v>1</v>
      </c>
    </row>
    <row r="704" spans="1:2" x14ac:dyDescent="0.2">
      <c r="A704" t="s">
        <v>6195</v>
      </c>
      <c r="B704" s="1">
        <v>1</v>
      </c>
    </row>
    <row r="705" spans="1:2" x14ac:dyDescent="0.2">
      <c r="A705" t="s">
        <v>6195</v>
      </c>
      <c r="B705" s="1">
        <v>1</v>
      </c>
    </row>
    <row r="706" spans="1:2" x14ac:dyDescent="0.2">
      <c r="A706" t="s">
        <v>6196</v>
      </c>
      <c r="B706" s="1">
        <v>1</v>
      </c>
    </row>
    <row r="707" spans="1:2" x14ac:dyDescent="0.2">
      <c r="A707" t="s">
        <v>6196</v>
      </c>
      <c r="B707" s="1">
        <v>1</v>
      </c>
    </row>
    <row r="708" spans="1:2" x14ac:dyDescent="0.2">
      <c r="A708" t="s">
        <v>6197</v>
      </c>
      <c r="B708" s="1">
        <v>1</v>
      </c>
    </row>
    <row r="709" spans="1:2" x14ac:dyDescent="0.2">
      <c r="A709" t="s">
        <v>6197</v>
      </c>
      <c r="B709" s="1">
        <v>1</v>
      </c>
    </row>
    <row r="710" spans="1:2" x14ac:dyDescent="0.2">
      <c r="A710" t="s">
        <v>6197</v>
      </c>
      <c r="B710" s="1">
        <v>1</v>
      </c>
    </row>
    <row r="711" spans="1:2" x14ac:dyDescent="0.2">
      <c r="A711" t="s">
        <v>6198</v>
      </c>
      <c r="B711" s="1">
        <v>1</v>
      </c>
    </row>
    <row r="712" spans="1:2" x14ac:dyDescent="0.2">
      <c r="A712" t="s">
        <v>6198</v>
      </c>
      <c r="B712" s="1">
        <v>1</v>
      </c>
    </row>
    <row r="713" spans="1:2" x14ac:dyDescent="0.2">
      <c r="A713" t="s">
        <v>6198</v>
      </c>
      <c r="B713" s="1">
        <v>1</v>
      </c>
    </row>
    <row r="714" spans="1:2" x14ac:dyDescent="0.2">
      <c r="A714" t="s">
        <v>6198</v>
      </c>
      <c r="B714" s="1">
        <v>1</v>
      </c>
    </row>
    <row r="715" spans="1:2" x14ac:dyDescent="0.2">
      <c r="A715" t="s">
        <v>6198</v>
      </c>
      <c r="B715" s="1">
        <v>1</v>
      </c>
    </row>
    <row r="716" spans="1:2" x14ac:dyDescent="0.2">
      <c r="A716" t="s">
        <v>6199</v>
      </c>
      <c r="B716" s="1">
        <v>1</v>
      </c>
    </row>
    <row r="717" spans="1:2" x14ac:dyDescent="0.2">
      <c r="A717" t="s">
        <v>6199</v>
      </c>
      <c r="B717" s="1">
        <v>1</v>
      </c>
    </row>
    <row r="718" spans="1:2" x14ac:dyDescent="0.2">
      <c r="A718" t="s">
        <v>6199</v>
      </c>
      <c r="B718" s="1">
        <v>1</v>
      </c>
    </row>
    <row r="719" spans="1:2" x14ac:dyDescent="0.2">
      <c r="A719" t="s">
        <v>6199</v>
      </c>
      <c r="B719" s="1">
        <v>1</v>
      </c>
    </row>
    <row r="720" spans="1:2" x14ac:dyDescent="0.2">
      <c r="A720" t="s">
        <v>6199</v>
      </c>
      <c r="B720" s="1">
        <v>1</v>
      </c>
    </row>
    <row r="721" spans="1:2" x14ac:dyDescent="0.2">
      <c r="A721" t="s">
        <v>6200</v>
      </c>
      <c r="B721" s="1">
        <v>1</v>
      </c>
    </row>
    <row r="722" spans="1:2" x14ac:dyDescent="0.2">
      <c r="A722" t="s">
        <v>6200</v>
      </c>
      <c r="B722" s="1">
        <v>1</v>
      </c>
    </row>
    <row r="723" spans="1:2" x14ac:dyDescent="0.2">
      <c r="A723" t="s">
        <v>6200</v>
      </c>
      <c r="B723" s="1">
        <v>1</v>
      </c>
    </row>
    <row r="724" spans="1:2" x14ac:dyDescent="0.2">
      <c r="A724" t="s">
        <v>6201</v>
      </c>
      <c r="B724" s="1">
        <v>1</v>
      </c>
    </row>
    <row r="725" spans="1:2" x14ac:dyDescent="0.2">
      <c r="A725" t="s">
        <v>6201</v>
      </c>
      <c r="B725" s="1">
        <v>1</v>
      </c>
    </row>
    <row r="726" spans="1:2" x14ac:dyDescent="0.2">
      <c r="A726" t="s">
        <v>6202</v>
      </c>
      <c r="B726" s="1">
        <v>1</v>
      </c>
    </row>
    <row r="727" spans="1:2" x14ac:dyDescent="0.2">
      <c r="A727" t="s">
        <v>6203</v>
      </c>
      <c r="B727" s="1">
        <v>1</v>
      </c>
    </row>
    <row r="728" spans="1:2" x14ac:dyDescent="0.2">
      <c r="A728" t="s">
        <v>6204</v>
      </c>
      <c r="B728" s="1">
        <v>1</v>
      </c>
    </row>
    <row r="729" spans="1:2" x14ac:dyDescent="0.2">
      <c r="A729" t="s">
        <v>6205</v>
      </c>
      <c r="B729" s="1">
        <v>1</v>
      </c>
    </row>
    <row r="730" spans="1:2" x14ac:dyDescent="0.2">
      <c r="A730" t="s">
        <v>6205</v>
      </c>
      <c r="B730" s="1">
        <v>1</v>
      </c>
    </row>
    <row r="731" spans="1:2" x14ac:dyDescent="0.2">
      <c r="A731" t="s">
        <v>6205</v>
      </c>
      <c r="B731" s="1">
        <v>1</v>
      </c>
    </row>
    <row r="732" spans="1:2" x14ac:dyDescent="0.2">
      <c r="A732" t="s">
        <v>6206</v>
      </c>
      <c r="B732" s="1">
        <v>1</v>
      </c>
    </row>
    <row r="733" spans="1:2" x14ac:dyDescent="0.2">
      <c r="A733" t="s">
        <v>6206</v>
      </c>
      <c r="B733" s="1">
        <v>1</v>
      </c>
    </row>
    <row r="734" spans="1:2" x14ac:dyDescent="0.2">
      <c r="A734" t="s">
        <v>6207</v>
      </c>
      <c r="B734" s="1">
        <v>1</v>
      </c>
    </row>
    <row r="735" spans="1:2" x14ac:dyDescent="0.2">
      <c r="A735" t="s">
        <v>6207</v>
      </c>
      <c r="B735" s="1">
        <v>1</v>
      </c>
    </row>
    <row r="736" spans="1:2" x14ac:dyDescent="0.2">
      <c r="A736" t="s">
        <v>6208</v>
      </c>
      <c r="B736" s="1">
        <v>1</v>
      </c>
    </row>
    <row r="737" spans="1:2" x14ac:dyDescent="0.2">
      <c r="A737" t="s">
        <v>6208</v>
      </c>
      <c r="B737" s="1">
        <v>1</v>
      </c>
    </row>
    <row r="738" spans="1:2" x14ac:dyDescent="0.2">
      <c r="A738" t="s">
        <v>6208</v>
      </c>
      <c r="B738" s="1">
        <v>1</v>
      </c>
    </row>
    <row r="739" spans="1:2" x14ac:dyDescent="0.2">
      <c r="A739" t="s">
        <v>6209</v>
      </c>
      <c r="B739" s="1">
        <v>1</v>
      </c>
    </row>
    <row r="740" spans="1:2" x14ac:dyDescent="0.2">
      <c r="A740" t="s">
        <v>6209</v>
      </c>
      <c r="B740" s="1">
        <v>1</v>
      </c>
    </row>
    <row r="741" spans="1:2" x14ac:dyDescent="0.2">
      <c r="A741" t="s">
        <v>6210</v>
      </c>
      <c r="B741" s="1">
        <v>1</v>
      </c>
    </row>
    <row r="742" spans="1:2" x14ac:dyDescent="0.2">
      <c r="A742" t="s">
        <v>6210</v>
      </c>
      <c r="B742" s="1">
        <v>1</v>
      </c>
    </row>
    <row r="743" spans="1:2" x14ac:dyDescent="0.2">
      <c r="A743" t="s">
        <v>6210</v>
      </c>
      <c r="B743" s="1">
        <v>1</v>
      </c>
    </row>
    <row r="744" spans="1:2" x14ac:dyDescent="0.2">
      <c r="A744" t="s">
        <v>6210</v>
      </c>
      <c r="B744" s="1">
        <v>1</v>
      </c>
    </row>
    <row r="745" spans="1:2" x14ac:dyDescent="0.2">
      <c r="A745" t="s">
        <v>6210</v>
      </c>
      <c r="B745" s="1">
        <v>1</v>
      </c>
    </row>
    <row r="746" spans="1:2" x14ac:dyDescent="0.2">
      <c r="A746" t="s">
        <v>6211</v>
      </c>
      <c r="B746" s="1">
        <v>1</v>
      </c>
    </row>
    <row r="747" spans="1:2" x14ac:dyDescent="0.2">
      <c r="A747" t="s">
        <v>6212</v>
      </c>
      <c r="B747" s="1">
        <v>1</v>
      </c>
    </row>
    <row r="748" spans="1:2" x14ac:dyDescent="0.2">
      <c r="A748" t="s">
        <v>6212</v>
      </c>
      <c r="B748" s="1">
        <v>1</v>
      </c>
    </row>
    <row r="749" spans="1:2" x14ac:dyDescent="0.2">
      <c r="A749" t="s">
        <v>6213</v>
      </c>
      <c r="B749" s="1">
        <v>1</v>
      </c>
    </row>
    <row r="750" spans="1:2" x14ac:dyDescent="0.2">
      <c r="A750" t="s">
        <v>6213</v>
      </c>
      <c r="B750" s="1">
        <v>1</v>
      </c>
    </row>
    <row r="751" spans="1:2" x14ac:dyDescent="0.2">
      <c r="A751" t="s">
        <v>6213</v>
      </c>
      <c r="B751" s="1">
        <v>1</v>
      </c>
    </row>
    <row r="752" spans="1:2" x14ac:dyDescent="0.2">
      <c r="A752" t="s">
        <v>6214</v>
      </c>
      <c r="B752" s="1">
        <v>1</v>
      </c>
    </row>
    <row r="753" spans="1:2" x14ac:dyDescent="0.2">
      <c r="A753" t="s">
        <v>6214</v>
      </c>
      <c r="B753" s="1">
        <v>1</v>
      </c>
    </row>
    <row r="754" spans="1:2" x14ac:dyDescent="0.2">
      <c r="A754" t="s">
        <v>6214</v>
      </c>
      <c r="B754" s="1">
        <v>1</v>
      </c>
    </row>
    <row r="755" spans="1:2" x14ac:dyDescent="0.2">
      <c r="A755" t="s">
        <v>6214</v>
      </c>
      <c r="B755" s="1">
        <v>1</v>
      </c>
    </row>
    <row r="756" spans="1:2" x14ac:dyDescent="0.2">
      <c r="A756" t="s">
        <v>6215</v>
      </c>
      <c r="B756" s="1">
        <v>1</v>
      </c>
    </row>
    <row r="757" spans="1:2" x14ac:dyDescent="0.2">
      <c r="A757" t="s">
        <v>6215</v>
      </c>
      <c r="B757" s="1">
        <v>1</v>
      </c>
    </row>
    <row r="758" spans="1:2" x14ac:dyDescent="0.2">
      <c r="A758" t="s">
        <v>6215</v>
      </c>
      <c r="B758" s="1">
        <v>1</v>
      </c>
    </row>
    <row r="759" spans="1:2" x14ac:dyDescent="0.2">
      <c r="A759" t="s">
        <v>6215</v>
      </c>
      <c r="B759" s="1">
        <v>1</v>
      </c>
    </row>
    <row r="760" spans="1:2" x14ac:dyDescent="0.2">
      <c r="A760" t="s">
        <v>6216</v>
      </c>
      <c r="B760" s="1">
        <v>1</v>
      </c>
    </row>
    <row r="761" spans="1:2" x14ac:dyDescent="0.2">
      <c r="A761" t="s">
        <v>6216</v>
      </c>
      <c r="B761" s="1">
        <v>1</v>
      </c>
    </row>
    <row r="762" spans="1:2" x14ac:dyDescent="0.2">
      <c r="A762" t="s">
        <v>6217</v>
      </c>
      <c r="B762" s="1">
        <v>1</v>
      </c>
    </row>
    <row r="763" spans="1:2" x14ac:dyDescent="0.2">
      <c r="A763" t="s">
        <v>6217</v>
      </c>
      <c r="B763" s="1">
        <v>1</v>
      </c>
    </row>
    <row r="764" spans="1:2" x14ac:dyDescent="0.2">
      <c r="A764" t="s">
        <v>6217</v>
      </c>
      <c r="B764" s="1">
        <v>1</v>
      </c>
    </row>
    <row r="765" spans="1:2" x14ac:dyDescent="0.2">
      <c r="A765" t="s">
        <v>6217</v>
      </c>
      <c r="B765" s="1">
        <v>1</v>
      </c>
    </row>
    <row r="766" spans="1:2" x14ac:dyDescent="0.2">
      <c r="A766" t="s">
        <v>6218</v>
      </c>
      <c r="B766" s="1">
        <v>1</v>
      </c>
    </row>
    <row r="767" spans="1:2" x14ac:dyDescent="0.2">
      <c r="A767" t="s">
        <v>6218</v>
      </c>
      <c r="B767" s="1">
        <v>1</v>
      </c>
    </row>
    <row r="768" spans="1:2" x14ac:dyDescent="0.2">
      <c r="A768" t="s">
        <v>6218</v>
      </c>
      <c r="B768" s="1">
        <v>1</v>
      </c>
    </row>
    <row r="769" spans="1:2" x14ac:dyDescent="0.2">
      <c r="A769" t="s">
        <v>6219</v>
      </c>
      <c r="B769" s="1">
        <v>1</v>
      </c>
    </row>
    <row r="770" spans="1:2" x14ac:dyDescent="0.2">
      <c r="A770" t="s">
        <v>6219</v>
      </c>
      <c r="B770" s="1">
        <v>1</v>
      </c>
    </row>
    <row r="771" spans="1:2" x14ac:dyDescent="0.2">
      <c r="A771" t="s">
        <v>6219</v>
      </c>
      <c r="B771" s="1">
        <v>1</v>
      </c>
    </row>
    <row r="772" spans="1:2" x14ac:dyDescent="0.2">
      <c r="A772" t="s">
        <v>6219</v>
      </c>
      <c r="B772" s="1">
        <v>1</v>
      </c>
    </row>
    <row r="773" spans="1:2" x14ac:dyDescent="0.2">
      <c r="A773" t="s">
        <v>6220</v>
      </c>
      <c r="B773" s="1">
        <v>1</v>
      </c>
    </row>
    <row r="774" spans="1:2" x14ac:dyDescent="0.2">
      <c r="A774" t="s">
        <v>6220</v>
      </c>
      <c r="B774" s="1">
        <v>1</v>
      </c>
    </row>
    <row r="775" spans="1:2" x14ac:dyDescent="0.2">
      <c r="A775" t="s">
        <v>6220</v>
      </c>
      <c r="B775" s="1">
        <v>1</v>
      </c>
    </row>
    <row r="776" spans="1:2" x14ac:dyDescent="0.2">
      <c r="A776" t="s">
        <v>6220</v>
      </c>
      <c r="B776" s="1">
        <v>1</v>
      </c>
    </row>
    <row r="777" spans="1:2" x14ac:dyDescent="0.2">
      <c r="A777" t="s">
        <v>6220</v>
      </c>
      <c r="B777" s="1">
        <v>1</v>
      </c>
    </row>
    <row r="778" spans="1:2" x14ac:dyDescent="0.2">
      <c r="A778" t="s">
        <v>6220</v>
      </c>
      <c r="B778" s="1">
        <v>1</v>
      </c>
    </row>
    <row r="779" spans="1:2" x14ac:dyDescent="0.2">
      <c r="A779" t="s">
        <v>6220</v>
      </c>
      <c r="B779" s="1">
        <v>1</v>
      </c>
    </row>
    <row r="780" spans="1:2" x14ac:dyDescent="0.2">
      <c r="A780" t="s">
        <v>6221</v>
      </c>
      <c r="B780" s="1">
        <v>1</v>
      </c>
    </row>
    <row r="781" spans="1:2" x14ac:dyDescent="0.2">
      <c r="A781" t="s">
        <v>6221</v>
      </c>
      <c r="B781" s="1">
        <v>1</v>
      </c>
    </row>
    <row r="782" spans="1:2" x14ac:dyDescent="0.2">
      <c r="A782" t="s">
        <v>6221</v>
      </c>
      <c r="B782" s="1">
        <v>1</v>
      </c>
    </row>
    <row r="783" spans="1:2" x14ac:dyDescent="0.2">
      <c r="A783" t="s">
        <v>6221</v>
      </c>
      <c r="B783" s="1">
        <v>1</v>
      </c>
    </row>
    <row r="784" spans="1:2" x14ac:dyDescent="0.2">
      <c r="A784" t="s">
        <v>6221</v>
      </c>
      <c r="B784" s="1">
        <v>1</v>
      </c>
    </row>
    <row r="785" spans="1:2" x14ac:dyDescent="0.2">
      <c r="A785" t="s">
        <v>6221</v>
      </c>
      <c r="B785" s="1">
        <v>1</v>
      </c>
    </row>
    <row r="786" spans="1:2" x14ac:dyDescent="0.2">
      <c r="A786" t="s">
        <v>6221</v>
      </c>
      <c r="B786" s="1">
        <v>1</v>
      </c>
    </row>
    <row r="787" spans="1:2" x14ac:dyDescent="0.2">
      <c r="A787" t="s">
        <v>6221</v>
      </c>
      <c r="B787" s="1">
        <v>1</v>
      </c>
    </row>
    <row r="788" spans="1:2" x14ac:dyDescent="0.2">
      <c r="A788" t="s">
        <v>6222</v>
      </c>
      <c r="B788" s="1">
        <v>1</v>
      </c>
    </row>
    <row r="789" spans="1:2" x14ac:dyDescent="0.2">
      <c r="A789" t="s">
        <v>6223</v>
      </c>
      <c r="B789" s="1">
        <v>1</v>
      </c>
    </row>
    <row r="790" spans="1:2" x14ac:dyDescent="0.2">
      <c r="A790" t="s">
        <v>6223</v>
      </c>
      <c r="B790" s="1">
        <v>1</v>
      </c>
    </row>
    <row r="791" spans="1:2" x14ac:dyDescent="0.2">
      <c r="A791" t="s">
        <v>6224</v>
      </c>
      <c r="B791" s="1">
        <v>1</v>
      </c>
    </row>
    <row r="792" spans="1:2" x14ac:dyDescent="0.2">
      <c r="A792" t="s">
        <v>6224</v>
      </c>
      <c r="B792" s="1">
        <v>1</v>
      </c>
    </row>
    <row r="793" spans="1:2" x14ac:dyDescent="0.2">
      <c r="A793" t="s">
        <v>6224</v>
      </c>
      <c r="B793" s="1">
        <v>1</v>
      </c>
    </row>
    <row r="794" spans="1:2" x14ac:dyDescent="0.2">
      <c r="A794" t="s">
        <v>6224</v>
      </c>
      <c r="B794" s="1">
        <v>1</v>
      </c>
    </row>
    <row r="795" spans="1:2" x14ac:dyDescent="0.2">
      <c r="A795" t="s">
        <v>6224</v>
      </c>
      <c r="B795" s="1">
        <v>1</v>
      </c>
    </row>
    <row r="796" spans="1:2" x14ac:dyDescent="0.2">
      <c r="A796" t="s">
        <v>6224</v>
      </c>
      <c r="B796" s="1">
        <v>1</v>
      </c>
    </row>
    <row r="797" spans="1:2" x14ac:dyDescent="0.2">
      <c r="A797" t="s">
        <v>6224</v>
      </c>
      <c r="B797" s="1">
        <v>1</v>
      </c>
    </row>
    <row r="798" spans="1:2" x14ac:dyDescent="0.2">
      <c r="A798" t="s">
        <v>6225</v>
      </c>
      <c r="B798" s="1">
        <v>1</v>
      </c>
    </row>
    <row r="799" spans="1:2" x14ac:dyDescent="0.2">
      <c r="A799" t="s">
        <v>6226</v>
      </c>
      <c r="B799" s="1">
        <v>1</v>
      </c>
    </row>
    <row r="800" spans="1:2" x14ac:dyDescent="0.2">
      <c r="A800" t="s">
        <v>6227</v>
      </c>
      <c r="B800" s="1">
        <v>1</v>
      </c>
    </row>
    <row r="801" spans="1:2" x14ac:dyDescent="0.2">
      <c r="A801" t="s">
        <v>6227</v>
      </c>
      <c r="B801" s="1">
        <v>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30"/>
  <sheetViews>
    <sheetView workbookViewId="0">
      <selection activeCell="J4" sqref="J4"/>
    </sheetView>
  </sheetViews>
  <sheetFormatPr defaultRowHeight="12.75" x14ac:dyDescent="0.2"/>
  <cols>
    <col min="1" max="1" width="5.42578125" customWidth="1"/>
    <col min="2" max="2" width="20.85546875" customWidth="1"/>
    <col min="3" max="3" width="28.28515625" customWidth="1"/>
    <col min="4" max="4" width="4.85546875" customWidth="1"/>
    <col min="5" max="5" width="13.7109375" customWidth="1"/>
    <col min="6" max="6" width="20.85546875" customWidth="1"/>
    <col min="7" max="7" width="31.7109375" customWidth="1"/>
    <col min="8" max="9" width="7.5703125" customWidth="1"/>
    <col min="10" max="10" width="20.28515625" style="23" customWidth="1"/>
    <col min="11" max="11" width="20.140625" customWidth="1"/>
    <col min="12" max="12" width="12.7109375" customWidth="1"/>
    <col min="13" max="13" width="11" customWidth="1"/>
    <col min="14" max="14" width="4.28515625" style="23" customWidth="1"/>
    <col min="15" max="15" width="20.42578125" customWidth="1"/>
    <col min="16" max="16" width="12.7109375" customWidth="1"/>
    <col min="17" max="17" width="7.140625" customWidth="1"/>
    <col min="18" max="18" width="5.42578125" style="23" customWidth="1"/>
    <col min="19" max="19" width="7.85546875" customWidth="1"/>
    <col min="20" max="21" width="15" bestFit="1" customWidth="1"/>
    <col min="22" max="22" width="20.140625" bestFit="1" customWidth="1"/>
    <col min="23" max="23" width="28.28515625" bestFit="1" customWidth="1"/>
    <col min="24" max="24" width="10.28515625" customWidth="1"/>
    <col min="25" max="25" width="20.85546875" customWidth="1"/>
    <col min="26" max="26" width="12.7109375" customWidth="1"/>
    <col min="27" max="29" width="14" customWidth="1"/>
    <col min="30" max="30" width="11.7109375" bestFit="1" customWidth="1"/>
    <col min="31" max="31" width="3.85546875" customWidth="1"/>
    <col min="33" max="33" width="12.7109375" customWidth="1"/>
    <col min="34" max="34" width="20.85546875" bestFit="1" customWidth="1"/>
    <col min="35" max="35" width="20.140625" customWidth="1"/>
    <col min="36" max="36" width="4.85546875" customWidth="1"/>
    <col min="38" max="38" width="12.7109375" bestFit="1" customWidth="1"/>
    <col min="39" max="39" width="6.140625" customWidth="1"/>
    <col min="40" max="40" width="7" style="23" customWidth="1"/>
    <col min="42" max="42" width="12.7109375" bestFit="1" customWidth="1"/>
    <col min="43" max="45" width="12" bestFit="1" customWidth="1"/>
    <col min="46" max="46" width="11.7109375" customWidth="1"/>
    <col min="47" max="47" width="4.140625" customWidth="1"/>
    <col min="48" max="48" width="4.28515625" style="23" customWidth="1"/>
    <col min="50" max="50" width="12.7109375" bestFit="1" customWidth="1"/>
    <col min="51" max="53" width="14" bestFit="1" customWidth="1"/>
    <col min="54" max="54" width="11.7109375" customWidth="1"/>
    <col min="55" max="55" width="3.140625" style="23" customWidth="1"/>
    <col min="56" max="56" width="20.85546875" bestFit="1" customWidth="1"/>
    <col min="57" max="58" width="12" customWidth="1"/>
    <col min="59" max="59" width="22" customWidth="1"/>
    <col min="60" max="60" width="10" customWidth="1"/>
    <col min="61" max="62" width="12" customWidth="1"/>
    <col min="63" max="65" width="20.85546875" bestFit="1" customWidth="1"/>
    <col min="66" max="66" width="26" bestFit="1" customWidth="1"/>
    <col min="67" max="67" width="25.140625" bestFit="1" customWidth="1"/>
  </cols>
  <sheetData>
    <row r="1" spans="1:62" x14ac:dyDescent="0.2">
      <c r="A1" s="9" t="s">
        <v>10942</v>
      </c>
      <c r="B1" s="12"/>
      <c r="C1" s="24"/>
      <c r="D1" s="24"/>
      <c r="E1" s="6"/>
      <c r="F1" s="9" t="s">
        <v>10972</v>
      </c>
      <c r="G1" s="26"/>
      <c r="K1" s="9" t="s">
        <v>10957</v>
      </c>
      <c r="L1" s="7"/>
      <c r="M1" s="12"/>
      <c r="S1" s="6"/>
      <c r="T1" s="7"/>
      <c r="U1" s="7"/>
      <c r="V1" s="9" t="s">
        <v>10972</v>
      </c>
      <c r="W1" s="26"/>
      <c r="X1" s="24"/>
      <c r="Y1" s="9" t="s">
        <v>10942</v>
      </c>
      <c r="Z1" s="12"/>
      <c r="AF1" s="6"/>
      <c r="AG1" s="7"/>
      <c r="AH1" s="9" t="s">
        <v>10972</v>
      </c>
      <c r="AI1" s="26"/>
      <c r="BG1" s="58" t="s">
        <v>17</v>
      </c>
      <c r="BH1" s="59" t="s">
        <v>10977</v>
      </c>
    </row>
    <row r="2" spans="1:62" x14ac:dyDescent="0.2">
      <c r="A2" s="9" t="s">
        <v>12</v>
      </c>
      <c r="B2" s="12" t="s">
        <v>10943</v>
      </c>
      <c r="C2" s="24"/>
      <c r="D2" s="24"/>
      <c r="E2" s="9" t="s">
        <v>5</v>
      </c>
      <c r="F2" s="6" t="s">
        <v>10942</v>
      </c>
      <c r="G2" s="28" t="s">
        <v>10978</v>
      </c>
      <c r="J2" s="23">
        <f>GETPIVOTDATA("Сумма по полю CustomerUniq",$A$14)</f>
        <v>217</v>
      </c>
      <c r="K2" s="9" t="s">
        <v>10956</v>
      </c>
      <c r="L2" s="9" t="s">
        <v>2</v>
      </c>
      <c r="M2" s="12" t="s">
        <v>10943</v>
      </c>
      <c r="O2" s="9" t="s">
        <v>10958</v>
      </c>
      <c r="P2" s="7"/>
      <c r="Q2" s="12"/>
      <c r="S2" s="9" t="s">
        <v>10956</v>
      </c>
      <c r="T2" s="9" t="s">
        <v>2</v>
      </c>
      <c r="U2" s="9" t="s">
        <v>1</v>
      </c>
      <c r="V2" s="6" t="s">
        <v>10957</v>
      </c>
      <c r="W2" s="28" t="s">
        <v>10975</v>
      </c>
      <c r="X2" s="24"/>
      <c r="Y2" s="9" t="s">
        <v>12</v>
      </c>
      <c r="Z2" s="12" t="s">
        <v>10943</v>
      </c>
      <c r="AF2" s="9" t="s">
        <v>10956</v>
      </c>
      <c r="AG2" s="9" t="s">
        <v>2</v>
      </c>
      <c r="AH2" s="6" t="s">
        <v>10942</v>
      </c>
      <c r="AI2" s="28" t="s">
        <v>10957</v>
      </c>
      <c r="AK2" s="9" t="s">
        <v>10976</v>
      </c>
      <c r="AL2" s="7"/>
      <c r="AM2" s="12"/>
      <c r="AO2" s="9" t="s">
        <v>10942</v>
      </c>
      <c r="AP2" s="7"/>
      <c r="AQ2" s="9" t="s">
        <v>7</v>
      </c>
      <c r="AR2" s="7"/>
      <c r="AS2" s="7"/>
      <c r="AT2" s="26"/>
      <c r="AW2" s="9" t="s">
        <v>10942</v>
      </c>
      <c r="AX2" s="7"/>
      <c r="AY2" s="9" t="s">
        <v>14</v>
      </c>
      <c r="AZ2" s="7"/>
      <c r="BA2" s="7"/>
      <c r="BB2" s="26"/>
      <c r="BD2" s="9" t="s">
        <v>10942</v>
      </c>
      <c r="BE2" s="12"/>
    </row>
    <row r="3" spans="1:62" x14ac:dyDescent="0.2">
      <c r="A3" s="6" t="s">
        <v>41</v>
      </c>
      <c r="B3" s="13">
        <v>187480.17650000012</v>
      </c>
      <c r="C3" s="25"/>
      <c r="D3" s="25"/>
      <c r="E3" s="6" t="s">
        <v>2788</v>
      </c>
      <c r="F3" s="31">
        <v>4406.0720000000001</v>
      </c>
      <c r="G3" s="32">
        <v>4</v>
      </c>
      <c r="J3" s="46">
        <f>GETPIVOTDATA("Сумма по полю Sales",$A$14)/GETPIVOTDATA("Сумма по полю CustomerUniq",$A$14)</f>
        <v>2807.3990691244294</v>
      </c>
      <c r="K3" s="6" t="s">
        <v>10979</v>
      </c>
      <c r="L3" s="10" t="s">
        <v>10944</v>
      </c>
      <c r="M3" s="13">
        <v>2824.8232999999996</v>
      </c>
      <c r="O3" s="9" t="s">
        <v>10956</v>
      </c>
      <c r="P3" s="9" t="s">
        <v>2</v>
      </c>
      <c r="Q3" s="12" t="s">
        <v>10943</v>
      </c>
      <c r="S3" s="6" t="s">
        <v>10979</v>
      </c>
      <c r="T3" s="10" t="s">
        <v>10944</v>
      </c>
      <c r="U3" s="6" t="s">
        <v>7210</v>
      </c>
      <c r="V3" s="31">
        <v>10.028199999999998</v>
      </c>
      <c r="W3" s="32">
        <v>1</v>
      </c>
      <c r="X3" s="25"/>
      <c r="Y3" s="6" t="s">
        <v>97</v>
      </c>
      <c r="Z3" s="13">
        <v>147429.37599999996</v>
      </c>
      <c r="AA3">
        <f>GETPIVOTDATA("Sales",$Y$1,"Region","Central")</f>
        <v>147429.37599999996</v>
      </c>
      <c r="AF3" s="6" t="s">
        <v>10979</v>
      </c>
      <c r="AG3" s="10" t="s">
        <v>10944</v>
      </c>
      <c r="AH3" s="31">
        <v>18542.490999999995</v>
      </c>
      <c r="AI3" s="32">
        <v>2824.8232999999996</v>
      </c>
      <c r="AK3" s="9" t="s">
        <v>10956</v>
      </c>
      <c r="AL3" s="9" t="s">
        <v>2</v>
      </c>
      <c r="AM3" s="12" t="s">
        <v>10943</v>
      </c>
      <c r="AN3" s="47">
        <f>GETPIVOTDATA("Discount",$AK$2)</f>
        <v>0.15474294549671169</v>
      </c>
      <c r="AO3" s="9" t="s">
        <v>10956</v>
      </c>
      <c r="AP3" s="9" t="s">
        <v>2</v>
      </c>
      <c r="AQ3" s="6" t="s">
        <v>24</v>
      </c>
      <c r="AR3" s="35" t="s">
        <v>38</v>
      </c>
      <c r="AS3" s="35" t="s">
        <v>94</v>
      </c>
      <c r="AT3" s="12" t="s">
        <v>10941</v>
      </c>
      <c r="AW3" s="9" t="s">
        <v>10956</v>
      </c>
      <c r="AX3" s="9" t="s">
        <v>2</v>
      </c>
      <c r="AY3" s="6" t="s">
        <v>30</v>
      </c>
      <c r="AZ3" s="35" t="s">
        <v>43</v>
      </c>
      <c r="BA3" s="35" t="s">
        <v>66</v>
      </c>
      <c r="BB3" s="12" t="s">
        <v>10941</v>
      </c>
      <c r="BD3" s="9" t="s">
        <v>12</v>
      </c>
      <c r="BE3" s="12" t="s">
        <v>10943</v>
      </c>
      <c r="BG3" s="9" t="s">
        <v>10942</v>
      </c>
      <c r="BH3" s="12"/>
    </row>
    <row r="4" spans="1:62" x14ac:dyDescent="0.2">
      <c r="A4" s="18" t="s">
        <v>135</v>
      </c>
      <c r="B4" s="14">
        <v>180685.82200000013</v>
      </c>
      <c r="C4" s="25"/>
      <c r="D4" s="25"/>
      <c r="E4" s="18" t="s">
        <v>1577</v>
      </c>
      <c r="F4" s="33">
        <v>530.28800000000001</v>
      </c>
      <c r="G4" s="34">
        <v>4</v>
      </c>
      <c r="K4" s="8"/>
      <c r="L4" s="11" t="s">
        <v>10945</v>
      </c>
      <c r="M4" s="14">
        <v>5004.5794999999989</v>
      </c>
      <c r="O4" s="6" t="s">
        <v>10979</v>
      </c>
      <c r="P4" s="10" t="s">
        <v>10944</v>
      </c>
      <c r="Q4" s="20">
        <v>0.15234324773300417</v>
      </c>
      <c r="S4" s="8"/>
      <c r="T4" s="8"/>
      <c r="U4" s="18" t="s">
        <v>10701</v>
      </c>
      <c r="V4" s="33">
        <v>355.77300000000002</v>
      </c>
      <c r="W4" s="34">
        <v>2</v>
      </c>
      <c r="X4" s="25"/>
      <c r="Y4" s="18" t="s">
        <v>135</v>
      </c>
      <c r="Z4" s="14">
        <v>180685.82200000013</v>
      </c>
      <c r="AF4" s="8"/>
      <c r="AG4" s="11" t="s">
        <v>10945</v>
      </c>
      <c r="AH4" s="33">
        <v>22978.814999999999</v>
      </c>
      <c r="AI4" s="34">
        <v>5004.5794999999989</v>
      </c>
      <c r="AK4" s="6" t="s">
        <v>10979</v>
      </c>
      <c r="AL4" s="10" t="s">
        <v>10944</v>
      </c>
      <c r="AM4" s="53">
        <v>0.13258426966292131</v>
      </c>
      <c r="AO4" s="6" t="s">
        <v>10979</v>
      </c>
      <c r="AP4" s="10" t="s">
        <v>10944</v>
      </c>
      <c r="AQ4" s="31">
        <v>6026.6489999999994</v>
      </c>
      <c r="AR4" s="36">
        <v>9485.123999999998</v>
      </c>
      <c r="AS4" s="36">
        <v>3030.7179999999998</v>
      </c>
      <c r="AT4" s="13">
        <v>18542.490999999998</v>
      </c>
      <c r="AW4" s="6" t="s">
        <v>10979</v>
      </c>
      <c r="AX4" s="10" t="s">
        <v>10944</v>
      </c>
      <c r="AY4" s="31">
        <v>7622.7429999999986</v>
      </c>
      <c r="AZ4" s="36">
        <v>5299.6819999999989</v>
      </c>
      <c r="BA4" s="36">
        <v>5620.0660000000007</v>
      </c>
      <c r="BB4" s="13">
        <v>18542.490999999998</v>
      </c>
      <c r="BD4" s="6" t="s">
        <v>41</v>
      </c>
      <c r="BE4" s="13">
        <v>187480.17650000012</v>
      </c>
      <c r="BG4" s="9" t="s">
        <v>6</v>
      </c>
      <c r="BH4" s="12" t="s">
        <v>10943</v>
      </c>
      <c r="BJ4">
        <f>LARGE(BH:BH,1)</f>
        <v>18344.052</v>
      </c>
    </row>
    <row r="5" spans="1:62" x14ac:dyDescent="0.2">
      <c r="A5" s="18" t="s">
        <v>97</v>
      </c>
      <c r="B5" s="14">
        <v>147429.37599999996</v>
      </c>
      <c r="C5" s="25"/>
      <c r="D5" s="25"/>
      <c r="E5" s="18" t="s">
        <v>79</v>
      </c>
      <c r="F5" s="33">
        <v>1747.5000000000002</v>
      </c>
      <c r="G5" s="34">
        <v>10</v>
      </c>
      <c r="K5" s="8"/>
      <c r="L5" s="11" t="s">
        <v>10946</v>
      </c>
      <c r="M5" s="14">
        <v>3611.9679999999967</v>
      </c>
      <c r="O5" s="8"/>
      <c r="P5" s="11" t="s">
        <v>10945</v>
      </c>
      <c r="Q5" s="21">
        <v>0.21779101750895333</v>
      </c>
      <c r="S5" s="8"/>
      <c r="T5" s="8"/>
      <c r="U5" s="18" t="s">
        <v>7282</v>
      </c>
      <c r="V5" s="33">
        <v>31.599999999999966</v>
      </c>
      <c r="W5" s="34">
        <v>1</v>
      </c>
      <c r="X5" s="25"/>
      <c r="Y5" s="18" t="s">
        <v>28</v>
      </c>
      <c r="Z5" s="14">
        <v>93610.223499999964</v>
      </c>
      <c r="AF5" s="8"/>
      <c r="AG5" s="11" t="s">
        <v>10946</v>
      </c>
      <c r="AH5" s="33">
        <v>51715.875</v>
      </c>
      <c r="AI5" s="34">
        <v>3611.9679999999967</v>
      </c>
      <c r="AK5" s="8"/>
      <c r="AL5" s="11" t="s">
        <v>10945</v>
      </c>
      <c r="AM5" s="54">
        <v>9.6385542168674718E-2</v>
      </c>
      <c r="AO5" s="8"/>
      <c r="AP5" s="11" t="s">
        <v>10945</v>
      </c>
      <c r="AQ5" s="33">
        <v>15800.226999999997</v>
      </c>
      <c r="AR5" s="19">
        <v>2866.884</v>
      </c>
      <c r="AS5" s="19">
        <v>4311.7039999999997</v>
      </c>
      <c r="AT5" s="14">
        <v>22978.814999999995</v>
      </c>
      <c r="AW5" s="8"/>
      <c r="AX5" s="11" t="s">
        <v>10945</v>
      </c>
      <c r="AY5" s="33">
        <v>3925.5510000000004</v>
      </c>
      <c r="AZ5" s="19">
        <v>6794.3499999999985</v>
      </c>
      <c r="BA5" s="19">
        <v>12258.914000000001</v>
      </c>
      <c r="BB5" s="14">
        <v>22978.814999999999</v>
      </c>
      <c r="BD5" s="18" t="s">
        <v>135</v>
      </c>
      <c r="BE5" s="14">
        <v>180685.82200000013</v>
      </c>
      <c r="BG5" s="6" t="s">
        <v>3961</v>
      </c>
      <c r="BH5" s="13">
        <v>18344.052</v>
      </c>
      <c r="BJ5">
        <f>LARGE(BH:BH,2)</f>
        <v>11901.184000000001</v>
      </c>
    </row>
    <row r="6" spans="1:62" x14ac:dyDescent="0.2">
      <c r="A6" s="18" t="s">
        <v>28</v>
      </c>
      <c r="B6" s="14">
        <v>93610.223499999964</v>
      </c>
      <c r="C6" s="25"/>
      <c r="D6" s="25"/>
      <c r="E6" s="18" t="s">
        <v>5176</v>
      </c>
      <c r="F6" s="33">
        <v>1668.1850000000002</v>
      </c>
      <c r="G6" s="34">
        <v>8</v>
      </c>
      <c r="K6" s="8"/>
      <c r="L6" s="11" t="s">
        <v>10947</v>
      </c>
      <c r="M6" s="14">
        <v>2977.8148999999976</v>
      </c>
      <c r="O6" s="8"/>
      <c r="P6" s="11" t="s">
        <v>10946</v>
      </c>
      <c r="Q6" s="21">
        <v>6.984253867888722E-2</v>
      </c>
      <c r="S6" s="8"/>
      <c r="T6" s="8"/>
      <c r="U6" s="18" t="s">
        <v>7717</v>
      </c>
      <c r="V6" s="33">
        <v>260.70600000000002</v>
      </c>
      <c r="W6" s="34">
        <v>2</v>
      </c>
      <c r="X6" s="25"/>
      <c r="Y6" s="18" t="s">
        <v>41</v>
      </c>
      <c r="Z6" s="14">
        <v>187480.17650000012</v>
      </c>
      <c r="AF6" s="8"/>
      <c r="AG6" s="11" t="s">
        <v>10947</v>
      </c>
      <c r="AH6" s="33">
        <v>38750.038999999975</v>
      </c>
      <c r="AI6" s="34">
        <v>2977.8148999999976</v>
      </c>
      <c r="AK6" s="8"/>
      <c r="AL6" s="11" t="s">
        <v>10946</v>
      </c>
      <c r="AM6" s="54">
        <v>0.19092024539877278</v>
      </c>
      <c r="AO6" s="8"/>
      <c r="AP6" s="11" t="s">
        <v>10946</v>
      </c>
      <c r="AQ6" s="33">
        <v>24844.991000000002</v>
      </c>
      <c r="AR6" s="19">
        <v>14226.473</v>
      </c>
      <c r="AS6" s="19">
        <v>12644.411</v>
      </c>
      <c r="AT6" s="14">
        <v>51715.875</v>
      </c>
      <c r="AW6" s="8"/>
      <c r="AX6" s="11" t="s">
        <v>10946</v>
      </c>
      <c r="AY6" s="33">
        <v>12801.092000000001</v>
      </c>
      <c r="AZ6" s="19">
        <v>17346.931</v>
      </c>
      <c r="BA6" s="19">
        <v>21567.852000000003</v>
      </c>
      <c r="BB6" s="14">
        <v>51715.875</v>
      </c>
      <c r="BD6" s="18" t="s">
        <v>97</v>
      </c>
      <c r="BE6" s="14">
        <v>147429.37599999996</v>
      </c>
      <c r="BG6" s="18" t="s">
        <v>4637</v>
      </c>
      <c r="BH6" s="14">
        <v>11901.184000000001</v>
      </c>
      <c r="BJ6">
        <f>LARGE(BH:BH,3)</f>
        <v>10403.865</v>
      </c>
    </row>
    <row r="7" spans="1:62" x14ac:dyDescent="0.2">
      <c r="A7" s="16" t="s">
        <v>10941</v>
      </c>
      <c r="B7" s="15">
        <v>609205.59800000023</v>
      </c>
      <c r="C7" s="25"/>
      <c r="D7" s="25"/>
      <c r="E7" s="18" t="s">
        <v>5450</v>
      </c>
      <c r="F7" s="33">
        <v>563.93999999999994</v>
      </c>
      <c r="G7" s="34">
        <v>2</v>
      </c>
      <c r="K7" s="8"/>
      <c r="L7" s="11" t="s">
        <v>10948</v>
      </c>
      <c r="M7" s="14">
        <v>8662.1463999999996</v>
      </c>
      <c r="O7" s="8"/>
      <c r="P7" s="11" t="s">
        <v>10947</v>
      </c>
      <c r="Q7" s="21">
        <v>7.6846758786487918E-2</v>
      </c>
      <c r="S7" s="8"/>
      <c r="T7" s="8"/>
      <c r="U7" s="18" t="s">
        <v>8367</v>
      </c>
      <c r="V7" s="33">
        <v>15.68</v>
      </c>
      <c r="W7" s="34">
        <v>1</v>
      </c>
      <c r="X7" s="25"/>
      <c r="Y7" s="16" t="s">
        <v>10941</v>
      </c>
      <c r="Z7" s="15">
        <v>609205.59800000023</v>
      </c>
      <c r="AF7" s="8"/>
      <c r="AG7" s="11" t="s">
        <v>10948</v>
      </c>
      <c r="AH7" s="33">
        <v>56987.727999999981</v>
      </c>
      <c r="AI7" s="34">
        <v>8662.1463999999996</v>
      </c>
      <c r="AK7" s="8"/>
      <c r="AL7" s="11" t="s">
        <v>10947</v>
      </c>
      <c r="AM7" s="54">
        <v>0.15588235294117628</v>
      </c>
      <c r="AO7" s="8"/>
      <c r="AP7" s="11" t="s">
        <v>10947</v>
      </c>
      <c r="AQ7" s="33">
        <v>14075.247999999998</v>
      </c>
      <c r="AR7" s="19">
        <v>16177.376000000006</v>
      </c>
      <c r="AS7" s="19">
        <v>8497.4149999999991</v>
      </c>
      <c r="AT7" s="14">
        <v>38750.039000000004</v>
      </c>
      <c r="AW7" s="8"/>
      <c r="AX7" s="11" t="s">
        <v>10947</v>
      </c>
      <c r="AY7" s="33">
        <v>13212.090000000002</v>
      </c>
      <c r="AZ7" s="19">
        <v>10647.447000000002</v>
      </c>
      <c r="BA7" s="19">
        <v>14890.501999999999</v>
      </c>
      <c r="BB7" s="14">
        <v>38750.039000000004</v>
      </c>
      <c r="BD7" s="18" t="s">
        <v>28</v>
      </c>
      <c r="BE7" s="14">
        <v>93610.223499999964</v>
      </c>
      <c r="BG7" s="18" t="s">
        <v>3170</v>
      </c>
      <c r="BH7" s="14">
        <v>10403.865</v>
      </c>
      <c r="BJ7">
        <f>LARGE(BH:BH,4)</f>
        <v>9879.2200000000012</v>
      </c>
    </row>
    <row r="8" spans="1:62" x14ac:dyDescent="0.2">
      <c r="E8" s="18" t="s">
        <v>1091</v>
      </c>
      <c r="F8" s="33">
        <v>4800.8160000000007</v>
      </c>
      <c r="G8" s="34">
        <v>9</v>
      </c>
      <c r="K8" s="8"/>
      <c r="L8" s="11" t="s">
        <v>10949</v>
      </c>
      <c r="M8" s="14">
        <v>4750.3781000000026</v>
      </c>
      <c r="O8" s="8"/>
      <c r="P8" s="11" t="s">
        <v>10948</v>
      </c>
      <c r="Q8" s="21">
        <v>0.1520002060794563</v>
      </c>
      <c r="S8" s="8"/>
      <c r="T8" s="8"/>
      <c r="U8" s="18" t="s">
        <v>6345</v>
      </c>
      <c r="V8" s="33">
        <v>0.3024</v>
      </c>
      <c r="W8" s="34">
        <v>1</v>
      </c>
      <c r="X8" s="25"/>
      <c r="AF8" s="8"/>
      <c r="AG8" s="11" t="s">
        <v>10949</v>
      </c>
      <c r="AH8" s="33">
        <v>40344.534000000021</v>
      </c>
      <c r="AI8" s="34">
        <v>4750.3781000000026</v>
      </c>
      <c r="AK8" s="8"/>
      <c r="AL8" s="11" t="s">
        <v>10948</v>
      </c>
      <c r="AM8" s="54">
        <v>0.18444444444444461</v>
      </c>
      <c r="AO8" s="8"/>
      <c r="AP8" s="11" t="s">
        <v>10948</v>
      </c>
      <c r="AQ8" s="33">
        <v>32174.634999999987</v>
      </c>
      <c r="AR8" s="19">
        <v>18452.257999999998</v>
      </c>
      <c r="AS8" s="19">
        <v>6360.835</v>
      </c>
      <c r="AT8" s="14">
        <v>56987.727999999981</v>
      </c>
      <c r="AW8" s="8"/>
      <c r="AX8" s="11" t="s">
        <v>10948</v>
      </c>
      <c r="AY8" s="33">
        <v>15119.834999999997</v>
      </c>
      <c r="AZ8" s="19">
        <v>13035.201999999996</v>
      </c>
      <c r="BA8" s="19">
        <v>28832.691000000003</v>
      </c>
      <c r="BB8" s="14">
        <v>56987.727999999996</v>
      </c>
      <c r="BD8" s="16" t="s">
        <v>10941</v>
      </c>
      <c r="BE8" s="15">
        <v>609205.59800000023</v>
      </c>
      <c r="BG8" s="18" t="s">
        <v>2380</v>
      </c>
      <c r="BH8" s="14">
        <v>9879.2200000000012</v>
      </c>
      <c r="BJ8">
        <f>LARGE(BH:BH,5)</f>
        <v>9199.7800000000007</v>
      </c>
    </row>
    <row r="9" spans="1:62" x14ac:dyDescent="0.2">
      <c r="E9" s="18" t="s">
        <v>3169</v>
      </c>
      <c r="F9" s="33">
        <v>10403.865</v>
      </c>
      <c r="G9" s="34">
        <v>3</v>
      </c>
      <c r="K9" s="8"/>
      <c r="L9" s="11" t="s">
        <v>10950</v>
      </c>
      <c r="M9" s="14">
        <v>4432.8778999999977</v>
      </c>
      <c r="O9" s="8"/>
      <c r="P9" s="11" t="s">
        <v>10949</v>
      </c>
      <c r="Q9" s="21">
        <v>0.11774527126772613</v>
      </c>
      <c r="S9" s="8"/>
      <c r="T9" s="8"/>
      <c r="U9" s="18" t="s">
        <v>9624</v>
      </c>
      <c r="V9" s="33">
        <v>21.596400000000003</v>
      </c>
      <c r="W9" s="34">
        <v>1</v>
      </c>
      <c r="X9" s="25"/>
      <c r="AF9" s="8"/>
      <c r="AG9" s="11" t="s">
        <v>10950</v>
      </c>
      <c r="AH9" s="33">
        <v>39261.963000000011</v>
      </c>
      <c r="AI9" s="34">
        <v>4432.8778999999977</v>
      </c>
      <c r="AK9" s="8"/>
      <c r="AL9" s="11" t="s">
        <v>10949</v>
      </c>
      <c r="AM9" s="54">
        <v>0.13869346733668328</v>
      </c>
      <c r="AO9" s="8"/>
      <c r="AP9" s="11" t="s">
        <v>10949</v>
      </c>
      <c r="AQ9" s="33">
        <v>23888.810999999991</v>
      </c>
      <c r="AR9" s="19">
        <v>7788.4940000000006</v>
      </c>
      <c r="AS9" s="19">
        <v>8667.2289999999994</v>
      </c>
      <c r="AT9" s="14">
        <v>40344.533999999992</v>
      </c>
      <c r="AW9" s="8"/>
      <c r="AX9" s="11" t="s">
        <v>10949</v>
      </c>
      <c r="AY9" s="33">
        <v>13070.571999999995</v>
      </c>
      <c r="AZ9" s="19">
        <v>10901.81</v>
      </c>
      <c r="BA9" s="19">
        <v>16372.152</v>
      </c>
      <c r="BB9" s="14">
        <v>40344.533999999992</v>
      </c>
      <c r="BG9" s="18" t="s">
        <v>5254</v>
      </c>
      <c r="BH9" s="14">
        <v>9199.7800000000007</v>
      </c>
      <c r="BJ9">
        <f>LARGE(BH:BH,6)</f>
        <v>7937.5119999999979</v>
      </c>
    </row>
    <row r="10" spans="1:62" x14ac:dyDescent="0.2">
      <c r="E10" s="18" t="s">
        <v>3382</v>
      </c>
      <c r="F10" s="33">
        <v>15.552000000000003</v>
      </c>
      <c r="G10" s="34">
        <v>1</v>
      </c>
      <c r="K10" s="8"/>
      <c r="L10" s="11" t="s">
        <v>10951</v>
      </c>
      <c r="M10" s="14">
        <v>2062.0692999999992</v>
      </c>
      <c r="O10" s="8"/>
      <c r="P10" s="11" t="s">
        <v>10950</v>
      </c>
      <c r="Q10" s="21">
        <v>0.11290515199150884</v>
      </c>
      <c r="S10" s="8"/>
      <c r="T10" s="8"/>
      <c r="U10" s="18" t="s">
        <v>10032</v>
      </c>
      <c r="V10" s="33">
        <v>52.822799999999987</v>
      </c>
      <c r="W10" s="34">
        <v>1</v>
      </c>
      <c r="X10" s="25"/>
      <c r="AF10" s="8"/>
      <c r="AG10" s="11" t="s">
        <v>10951</v>
      </c>
      <c r="AH10" s="33">
        <v>31115.374300000014</v>
      </c>
      <c r="AI10" s="34">
        <v>2062.0692999999992</v>
      </c>
      <c r="AK10" s="8"/>
      <c r="AL10" s="11" t="s">
        <v>10950</v>
      </c>
      <c r="AM10" s="54">
        <v>0.15945273631840776</v>
      </c>
      <c r="AO10" s="8"/>
      <c r="AP10" s="11" t="s">
        <v>10950</v>
      </c>
      <c r="AQ10" s="33">
        <v>22631.846999999994</v>
      </c>
      <c r="AR10" s="19">
        <v>13168.918999999996</v>
      </c>
      <c r="AS10" s="19">
        <v>3461.197000000001</v>
      </c>
      <c r="AT10" s="14">
        <v>39261.962999999989</v>
      </c>
      <c r="AW10" s="8"/>
      <c r="AX10" s="11" t="s">
        <v>10950</v>
      </c>
      <c r="AY10" s="33">
        <v>13068.519</v>
      </c>
      <c r="AZ10" s="19">
        <v>12924.443999999998</v>
      </c>
      <c r="BA10" s="19">
        <v>13269.000000000002</v>
      </c>
      <c r="BB10" s="14">
        <v>39261.962999999996</v>
      </c>
      <c r="BG10" s="18" t="s">
        <v>3828</v>
      </c>
      <c r="BH10" s="14">
        <v>7937.5119999999979</v>
      </c>
      <c r="BJ10">
        <f>LARGE(BH:BH,7)</f>
        <v>7587.9710000000005</v>
      </c>
    </row>
    <row r="11" spans="1:62" x14ac:dyDescent="0.2">
      <c r="E11" s="18" t="s">
        <v>3051</v>
      </c>
      <c r="F11" s="33">
        <v>65.006</v>
      </c>
      <c r="G11" s="34">
        <v>4</v>
      </c>
      <c r="K11" s="8"/>
      <c r="L11" s="11" t="s">
        <v>10952</v>
      </c>
      <c r="M11" s="14">
        <v>9328.6575999999932</v>
      </c>
      <c r="O11" s="8"/>
      <c r="P11" s="11" t="s">
        <v>10951</v>
      </c>
      <c r="Q11" s="21">
        <v>6.6271717644097186E-2</v>
      </c>
      <c r="S11" s="8"/>
      <c r="T11" s="8"/>
      <c r="U11" s="18" t="s">
        <v>6046</v>
      </c>
      <c r="V11" s="33">
        <v>47.661800000000007</v>
      </c>
      <c r="W11" s="34">
        <v>2</v>
      </c>
      <c r="X11" s="25"/>
      <c r="Y11" s="9" t="s">
        <v>10974</v>
      </c>
      <c r="Z11" s="7"/>
      <c r="AA11" s="9" t="s">
        <v>14</v>
      </c>
      <c r="AB11" s="7"/>
      <c r="AC11" s="7"/>
      <c r="AD11" s="26"/>
      <c r="AF11" s="8"/>
      <c r="AG11" s="11" t="s">
        <v>10952</v>
      </c>
      <c r="AH11" s="33">
        <v>73410.024899999931</v>
      </c>
      <c r="AI11" s="34">
        <v>9328.6575999999932</v>
      </c>
      <c r="AK11" s="8"/>
      <c r="AL11" s="11" t="s">
        <v>10951</v>
      </c>
      <c r="AM11" s="54">
        <v>0.18562499999999976</v>
      </c>
      <c r="AO11" s="8"/>
      <c r="AP11" s="11" t="s">
        <v>10951</v>
      </c>
      <c r="AQ11" s="33">
        <v>13885.563799999994</v>
      </c>
      <c r="AR11" s="19">
        <v>12943.470499999999</v>
      </c>
      <c r="AS11" s="19">
        <v>4286.34</v>
      </c>
      <c r="AT11" s="14">
        <v>31115.374299999992</v>
      </c>
      <c r="AW11" s="8"/>
      <c r="AX11" s="11" t="s">
        <v>10951</v>
      </c>
      <c r="AY11" s="33">
        <v>12483.232299999996</v>
      </c>
      <c r="AZ11" s="19">
        <v>8959.7400000000034</v>
      </c>
      <c r="BA11" s="19">
        <v>9672.4019999999964</v>
      </c>
      <c r="BB11" s="14">
        <v>31115.374299999996</v>
      </c>
      <c r="BG11" s="18" t="s">
        <v>3850</v>
      </c>
      <c r="BH11" s="14">
        <v>7587.9710000000005</v>
      </c>
    </row>
    <row r="12" spans="1:62" x14ac:dyDescent="0.2">
      <c r="E12" s="18" t="s">
        <v>1069</v>
      </c>
      <c r="F12" s="33">
        <v>57.576000000000001</v>
      </c>
      <c r="G12" s="34">
        <v>1</v>
      </c>
      <c r="K12" s="8"/>
      <c r="L12" s="11" t="s">
        <v>10953</v>
      </c>
      <c r="M12" s="14">
        <v>16243.142499999994</v>
      </c>
      <c r="O12" s="8"/>
      <c r="P12" s="11" t="s">
        <v>10952</v>
      </c>
      <c r="Q12" s="21">
        <v>0.12707607186767214</v>
      </c>
      <c r="S12" s="8"/>
      <c r="T12" s="8"/>
      <c r="U12" s="18" t="s">
        <v>6240</v>
      </c>
      <c r="V12" s="33">
        <v>15.996500000000005</v>
      </c>
      <c r="W12" s="34">
        <v>2</v>
      </c>
      <c r="X12" s="25"/>
      <c r="Y12" s="9" t="s">
        <v>10956</v>
      </c>
      <c r="Z12" s="9" t="s">
        <v>2</v>
      </c>
      <c r="AA12" s="6" t="s">
        <v>30</v>
      </c>
      <c r="AB12" s="35" t="s">
        <v>43</v>
      </c>
      <c r="AC12" s="35" t="s">
        <v>66</v>
      </c>
      <c r="AD12" s="12" t="s">
        <v>10941</v>
      </c>
      <c r="AF12" s="8"/>
      <c r="AG12" s="11" t="s">
        <v>10953</v>
      </c>
      <c r="AH12" s="33">
        <v>59687.745000000032</v>
      </c>
      <c r="AI12" s="34">
        <v>16243.142499999994</v>
      </c>
      <c r="AK12" s="8"/>
      <c r="AL12" s="11" t="s">
        <v>10952</v>
      </c>
      <c r="AM12" s="54">
        <v>0.14942148760330617</v>
      </c>
      <c r="AO12" s="8"/>
      <c r="AP12" s="11" t="s">
        <v>10952</v>
      </c>
      <c r="AQ12" s="33">
        <v>42647.79359999999</v>
      </c>
      <c r="AR12" s="19">
        <v>17802.812300000001</v>
      </c>
      <c r="AS12" s="19">
        <v>12959.419000000005</v>
      </c>
      <c r="AT12" s="14">
        <v>73410.024900000004</v>
      </c>
      <c r="AW12" s="8"/>
      <c r="AX12" s="11" t="s">
        <v>10952</v>
      </c>
      <c r="AY12" s="33">
        <v>27262.880899999993</v>
      </c>
      <c r="AZ12" s="19">
        <v>23263.738000000005</v>
      </c>
      <c r="BA12" s="19">
        <v>22883.406000000006</v>
      </c>
      <c r="BB12" s="14">
        <v>73410.024900000004</v>
      </c>
      <c r="BG12" s="18" t="s">
        <v>1176</v>
      </c>
      <c r="BH12" s="14">
        <v>6451.2219999999998</v>
      </c>
    </row>
    <row r="13" spans="1:62" x14ac:dyDescent="0.2">
      <c r="E13" s="18" t="s">
        <v>3794</v>
      </c>
      <c r="F13" s="33">
        <v>1244.0260000000001</v>
      </c>
      <c r="G13" s="34">
        <v>3</v>
      </c>
      <c r="K13" s="8"/>
      <c r="L13" s="11" t="s">
        <v>10954</v>
      </c>
      <c r="M13" s="14">
        <v>4011.4074999999939</v>
      </c>
      <c r="O13" s="8"/>
      <c r="P13" s="11" t="s">
        <v>10953</v>
      </c>
      <c r="Q13" s="21">
        <v>0.27213530181111695</v>
      </c>
      <c r="S13" s="8"/>
      <c r="T13" s="8"/>
      <c r="U13" s="18" t="s">
        <v>7657</v>
      </c>
      <c r="V13" s="33">
        <v>28.614999999999995</v>
      </c>
      <c r="W13" s="34">
        <v>1</v>
      </c>
      <c r="X13" s="25"/>
      <c r="Y13" s="6" t="s">
        <v>10979</v>
      </c>
      <c r="Z13" s="10" t="s">
        <v>10944</v>
      </c>
      <c r="AA13" s="41">
        <v>0.15789473684210525</v>
      </c>
      <c r="AB13" s="38">
        <v>7.1428571428571425E-2</v>
      </c>
      <c r="AC13" s="38">
        <v>0.22222222222222221</v>
      </c>
      <c r="AD13" s="20">
        <v>0.12658227848101267</v>
      </c>
      <c r="AF13" s="8"/>
      <c r="AG13" s="11" t="s">
        <v>10954</v>
      </c>
      <c r="AH13" s="33">
        <v>79411.965799999947</v>
      </c>
      <c r="AI13" s="34">
        <v>4011.4074999999939</v>
      </c>
      <c r="AK13" s="8"/>
      <c r="AL13" s="11" t="s">
        <v>10953</v>
      </c>
      <c r="AM13" s="54">
        <v>0.14719387755102026</v>
      </c>
      <c r="AO13" s="8"/>
      <c r="AP13" s="11" t="s">
        <v>10953</v>
      </c>
      <c r="AQ13" s="33">
        <v>10143.281999999997</v>
      </c>
      <c r="AR13" s="19">
        <v>32130.54499999998</v>
      </c>
      <c r="AS13" s="19">
        <v>17413.917999999998</v>
      </c>
      <c r="AT13" s="14">
        <v>59687.744999999974</v>
      </c>
      <c r="AW13" s="8"/>
      <c r="AX13" s="11" t="s">
        <v>10953</v>
      </c>
      <c r="AY13" s="33">
        <v>11872.576999999999</v>
      </c>
      <c r="AZ13" s="19">
        <v>16281.793999999998</v>
      </c>
      <c r="BA13" s="19">
        <v>31533.373999999993</v>
      </c>
      <c r="BB13" s="14">
        <v>59687.744999999995</v>
      </c>
      <c r="BG13" s="18" t="s">
        <v>285</v>
      </c>
      <c r="BH13" s="14">
        <v>6317.1619999999994</v>
      </c>
    </row>
    <row r="14" spans="1:62" x14ac:dyDescent="0.2">
      <c r="A14" s="6"/>
      <c r="B14" s="9" t="s">
        <v>10972</v>
      </c>
      <c r="C14" s="26"/>
      <c r="E14" s="18" t="s">
        <v>4626</v>
      </c>
      <c r="F14" s="33">
        <v>322.24800000000005</v>
      </c>
      <c r="G14" s="34">
        <v>3</v>
      </c>
      <c r="K14" s="8"/>
      <c r="L14" s="11" t="s">
        <v>10955</v>
      </c>
      <c r="M14" s="14">
        <v>17885.309299999994</v>
      </c>
      <c r="O14" s="8"/>
      <c r="P14" s="11" t="s">
        <v>10954</v>
      </c>
      <c r="Q14" s="21">
        <v>5.0513892454227556E-2</v>
      </c>
      <c r="S14" s="8"/>
      <c r="T14" s="8"/>
      <c r="U14" s="18" t="s">
        <v>8918</v>
      </c>
      <c r="V14" s="33">
        <v>31.699000000000002</v>
      </c>
      <c r="W14" s="34">
        <v>2</v>
      </c>
      <c r="X14" s="25"/>
      <c r="Y14" s="8"/>
      <c r="Z14" s="11" t="s">
        <v>10945</v>
      </c>
      <c r="AA14" s="42">
        <v>0</v>
      </c>
      <c r="AB14" s="39">
        <v>0</v>
      </c>
      <c r="AC14" s="39">
        <v>6.6666666666666666E-2</v>
      </c>
      <c r="AD14" s="21">
        <v>1.2195121951219513E-2</v>
      </c>
      <c r="AF14" s="8"/>
      <c r="AG14" s="11" t="s">
        <v>10955</v>
      </c>
      <c r="AH14" s="33">
        <v>96999.043000000005</v>
      </c>
      <c r="AI14" s="34">
        <v>17885.309299999994</v>
      </c>
      <c r="AK14" s="8"/>
      <c r="AL14" s="11" t="s">
        <v>10954</v>
      </c>
      <c r="AM14" s="54">
        <v>0.15762162162162202</v>
      </c>
      <c r="AO14" s="8"/>
      <c r="AP14" s="11" t="s">
        <v>10954</v>
      </c>
      <c r="AQ14" s="33">
        <v>41449.86280000001</v>
      </c>
      <c r="AR14" s="19">
        <v>26493.179999999986</v>
      </c>
      <c r="AS14" s="19">
        <v>11468.923000000003</v>
      </c>
      <c r="AT14" s="14">
        <v>79411.965800000005</v>
      </c>
      <c r="AW14" s="8"/>
      <c r="AX14" s="11" t="s">
        <v>10954</v>
      </c>
      <c r="AY14" s="33">
        <v>31783.628799999984</v>
      </c>
      <c r="AZ14" s="19">
        <v>20487.277999999991</v>
      </c>
      <c r="BA14" s="19">
        <v>27141.05899999999</v>
      </c>
      <c r="BB14" s="14">
        <v>79411.965799999962</v>
      </c>
      <c r="BG14" s="18" t="s">
        <v>515</v>
      </c>
      <c r="BH14" s="14">
        <v>6181.1079999999993</v>
      </c>
    </row>
    <row r="15" spans="1:62" x14ac:dyDescent="0.2">
      <c r="A15" s="8"/>
      <c r="B15" s="6" t="s">
        <v>10942</v>
      </c>
      <c r="C15" s="28" t="s">
        <v>10981</v>
      </c>
      <c r="E15" s="18" t="s">
        <v>4038</v>
      </c>
      <c r="F15" s="33">
        <v>1681.528</v>
      </c>
      <c r="G15" s="34">
        <v>10</v>
      </c>
      <c r="K15" s="16" t="s">
        <v>10941</v>
      </c>
      <c r="L15" s="17"/>
      <c r="M15" s="15">
        <v>81795.17429999997</v>
      </c>
      <c r="O15" s="8"/>
      <c r="P15" s="11" t="s">
        <v>10955</v>
      </c>
      <c r="Q15" s="21">
        <v>0.18438645111168769</v>
      </c>
      <c r="S15" s="8"/>
      <c r="T15" s="8"/>
      <c r="U15" s="18" t="s">
        <v>6047</v>
      </c>
      <c r="V15" s="33">
        <v>144.66819999999996</v>
      </c>
      <c r="W15" s="34">
        <v>3</v>
      </c>
      <c r="X15" s="25"/>
      <c r="Y15" s="8"/>
      <c r="Z15" s="11" t="s">
        <v>10946</v>
      </c>
      <c r="AA15" s="42">
        <v>2.5000000000000001E-2</v>
      </c>
      <c r="AB15" s="39">
        <v>0.1038961038961039</v>
      </c>
      <c r="AC15" s="39">
        <v>0.15625</v>
      </c>
      <c r="AD15" s="21">
        <v>9.3959731543624164E-2</v>
      </c>
      <c r="AF15" s="16" t="s">
        <v>10941</v>
      </c>
      <c r="AG15" s="17"/>
      <c r="AH15" s="29">
        <v>609205.598</v>
      </c>
      <c r="AI15" s="30">
        <v>81795.17429999997</v>
      </c>
      <c r="AK15" s="8"/>
      <c r="AL15" s="11" t="s">
        <v>10955</v>
      </c>
      <c r="AM15" s="54">
        <v>0.13542613636363654</v>
      </c>
      <c r="AO15" s="8"/>
      <c r="AP15" s="11" t="s">
        <v>10955</v>
      </c>
      <c r="AQ15" s="33">
        <v>49294.988999999965</v>
      </c>
      <c r="AR15" s="19">
        <v>35570.826000000001</v>
      </c>
      <c r="AS15" s="19">
        <v>12133.228000000001</v>
      </c>
      <c r="AT15" s="14">
        <v>96999.042999999976</v>
      </c>
      <c r="AW15" s="8"/>
      <c r="AX15" s="11" t="s">
        <v>10955</v>
      </c>
      <c r="AY15" s="33">
        <v>36678.714999999975</v>
      </c>
      <c r="AZ15" s="19">
        <v>37997.565999999984</v>
      </c>
      <c r="BA15" s="19">
        <v>22322.762000000006</v>
      </c>
      <c r="BB15" s="14">
        <v>96999.042999999961</v>
      </c>
      <c r="BG15" s="18" t="s">
        <v>3922</v>
      </c>
      <c r="BH15" s="14">
        <v>5973.9699999999993</v>
      </c>
    </row>
    <row r="16" spans="1:62" x14ac:dyDescent="0.2">
      <c r="A16" s="16" t="s">
        <v>10943</v>
      </c>
      <c r="B16" s="29">
        <v>609205.59800000116</v>
      </c>
      <c r="C16" s="30">
        <v>217</v>
      </c>
      <c r="E16" s="18" t="s">
        <v>2233</v>
      </c>
      <c r="F16" s="33">
        <v>53.695999999999998</v>
      </c>
      <c r="G16" s="34">
        <v>2</v>
      </c>
      <c r="O16" s="16" t="s">
        <v>10941</v>
      </c>
      <c r="P16" s="17"/>
      <c r="Q16" s="22">
        <v>0.13426530315632482</v>
      </c>
      <c r="S16" s="8"/>
      <c r="T16" s="8"/>
      <c r="U16" s="18" t="s">
        <v>6054</v>
      </c>
      <c r="V16" s="33">
        <v>16.147199999999998</v>
      </c>
      <c r="W16" s="34">
        <v>3</v>
      </c>
      <c r="X16" s="25"/>
      <c r="Y16" s="8"/>
      <c r="Z16" s="11" t="s">
        <v>10947</v>
      </c>
      <c r="AA16" s="42">
        <v>0.12903225806451613</v>
      </c>
      <c r="AB16" s="39">
        <v>8.6538461538461536E-2</v>
      </c>
      <c r="AC16" s="39">
        <v>4.7619047619047616E-2</v>
      </c>
      <c r="AD16" s="21">
        <v>8.9743589743589744E-2</v>
      </c>
      <c r="AK16" s="16" t="s">
        <v>10941</v>
      </c>
      <c r="AL16" s="17"/>
      <c r="AM16" s="55">
        <v>0.15474294549671169</v>
      </c>
      <c r="AO16" s="16" t="s">
        <v>10941</v>
      </c>
      <c r="AP16" s="17"/>
      <c r="AQ16" s="29">
        <v>296863.89919999993</v>
      </c>
      <c r="AR16" s="37">
        <v>207106.36179999998</v>
      </c>
      <c r="AS16" s="37">
        <v>105235.33700000003</v>
      </c>
      <c r="AT16" s="15">
        <v>609205.59799999988</v>
      </c>
      <c r="AW16" s="16" t="s">
        <v>10941</v>
      </c>
      <c r="AX16" s="17"/>
      <c r="AY16" s="29">
        <v>198901.43599999996</v>
      </c>
      <c r="AZ16" s="37">
        <v>183939.98199999999</v>
      </c>
      <c r="BA16" s="37">
        <v>226364.18</v>
      </c>
      <c r="BB16" s="15">
        <v>609205.59799999988</v>
      </c>
      <c r="BG16" s="18" t="s">
        <v>4611</v>
      </c>
      <c r="BH16" s="14">
        <v>5791.5859999999993</v>
      </c>
    </row>
    <row r="17" spans="1:60" x14ac:dyDescent="0.2">
      <c r="E17" s="18" t="s">
        <v>108</v>
      </c>
      <c r="F17" s="33">
        <v>2374.73</v>
      </c>
      <c r="G17" s="34">
        <v>10</v>
      </c>
      <c r="S17" s="8"/>
      <c r="T17" s="8"/>
      <c r="U17" s="18" t="s">
        <v>7939</v>
      </c>
      <c r="V17" s="33">
        <v>3.7920000000000011</v>
      </c>
      <c r="W17" s="34">
        <v>1</v>
      </c>
      <c r="X17" s="25"/>
      <c r="Y17" s="8"/>
      <c r="Z17" s="11" t="s">
        <v>10948</v>
      </c>
      <c r="AA17" s="42">
        <v>0.10256410256410256</v>
      </c>
      <c r="AB17" s="39">
        <v>0.13821138211382114</v>
      </c>
      <c r="AC17" s="39">
        <v>0.05</v>
      </c>
      <c r="AD17" s="21">
        <v>0.11386138613861387</v>
      </c>
      <c r="BG17" s="18" t="s">
        <v>4938</v>
      </c>
      <c r="BH17" s="14">
        <v>5764.7719999999999</v>
      </c>
    </row>
    <row r="18" spans="1:60" x14ac:dyDescent="0.2">
      <c r="E18" s="18" t="s">
        <v>4451</v>
      </c>
      <c r="F18" s="33">
        <v>81.94</v>
      </c>
      <c r="G18" s="34">
        <v>1</v>
      </c>
      <c r="S18" s="8"/>
      <c r="T18" s="8"/>
      <c r="U18" s="18" t="s">
        <v>8549</v>
      </c>
      <c r="V18" s="33">
        <v>36.002399999999994</v>
      </c>
      <c r="W18" s="34">
        <v>2</v>
      </c>
      <c r="X18" s="25"/>
      <c r="Y18" s="8"/>
      <c r="Z18" s="11" t="s">
        <v>10949</v>
      </c>
      <c r="AA18" s="42">
        <v>5.5555555555555552E-2</v>
      </c>
      <c r="AB18" s="39">
        <v>0.10619469026548672</v>
      </c>
      <c r="AC18" s="39">
        <v>9.0909090909090912E-2</v>
      </c>
      <c r="AD18" s="21">
        <v>9.3406593406593408E-2</v>
      </c>
      <c r="BG18" s="18" t="s">
        <v>3272</v>
      </c>
      <c r="BH18" s="14">
        <v>5464.6850000000004</v>
      </c>
    </row>
    <row r="19" spans="1:60" x14ac:dyDescent="0.2">
      <c r="E19" s="18" t="s">
        <v>5283</v>
      </c>
      <c r="F19" s="33">
        <v>248.82</v>
      </c>
      <c r="G19" s="34">
        <v>2</v>
      </c>
      <c r="S19" s="8"/>
      <c r="T19" s="8"/>
      <c r="U19" s="18" t="s">
        <v>6061</v>
      </c>
      <c r="V19" s="33">
        <v>64.046000000000021</v>
      </c>
      <c r="W19" s="34">
        <v>2</v>
      </c>
      <c r="X19" s="25"/>
      <c r="Y19" s="8"/>
      <c r="Z19" s="11" t="s">
        <v>10950</v>
      </c>
      <c r="AA19" s="42">
        <v>8.3333333333333329E-2</v>
      </c>
      <c r="AB19" s="39">
        <v>6.6666666666666666E-2</v>
      </c>
      <c r="AC19" s="39">
        <v>3.0303030303030304E-2</v>
      </c>
      <c r="AD19" s="21">
        <v>6.3492063492063489E-2</v>
      </c>
      <c r="BG19" s="18" t="s">
        <v>1269</v>
      </c>
      <c r="BH19" s="14">
        <v>5441.576</v>
      </c>
    </row>
    <row r="20" spans="1:60" x14ac:dyDescent="0.2">
      <c r="E20" s="18" t="s">
        <v>2573</v>
      </c>
      <c r="F20" s="33">
        <v>37.455000000000005</v>
      </c>
      <c r="G20" s="34">
        <v>4</v>
      </c>
      <c r="S20" s="8"/>
      <c r="T20" s="8"/>
      <c r="U20" s="18" t="s">
        <v>6606</v>
      </c>
      <c r="V20" s="33">
        <v>46.456800000000008</v>
      </c>
      <c r="W20" s="34">
        <v>3</v>
      </c>
      <c r="X20" s="25"/>
      <c r="Y20" s="8"/>
      <c r="Z20" s="11" t="s">
        <v>10951</v>
      </c>
      <c r="AA20" s="42">
        <v>3.5714285714285712E-2</v>
      </c>
      <c r="AB20" s="39">
        <v>8.9108910891089105E-2</v>
      </c>
      <c r="AC20" s="39">
        <v>8.8235294117647065E-2</v>
      </c>
      <c r="AD20" s="21">
        <v>7.9754601226993863E-2</v>
      </c>
      <c r="BG20" s="18" t="s">
        <v>3235</v>
      </c>
      <c r="BH20" s="14">
        <v>5408.6480000000001</v>
      </c>
    </row>
    <row r="21" spans="1:60" x14ac:dyDescent="0.2">
      <c r="E21" s="18" t="s">
        <v>905</v>
      </c>
      <c r="F21" s="33">
        <v>19.295999999999999</v>
      </c>
      <c r="G21" s="34">
        <v>1</v>
      </c>
      <c r="S21" s="8"/>
      <c r="T21" s="8"/>
      <c r="U21" s="18" t="s">
        <v>7957</v>
      </c>
      <c r="V21" s="33">
        <v>53.794399999999996</v>
      </c>
      <c r="W21" s="34">
        <v>3</v>
      </c>
      <c r="X21" s="25"/>
      <c r="Y21" s="8"/>
      <c r="Z21" s="11" t="s">
        <v>10952</v>
      </c>
      <c r="AA21" s="42">
        <v>5.0632911392405063E-2</v>
      </c>
      <c r="AB21" s="39">
        <v>6.4814814814814811E-2</v>
      </c>
      <c r="AC21" s="39">
        <v>6.3829787234042548E-2</v>
      </c>
      <c r="AD21" s="21">
        <v>6.1403508771929821E-2</v>
      </c>
      <c r="BG21" s="18" t="s">
        <v>592</v>
      </c>
      <c r="BH21" s="14">
        <v>5152.2700000000004</v>
      </c>
    </row>
    <row r="22" spans="1:60" x14ac:dyDescent="0.2">
      <c r="E22" s="18" t="s">
        <v>1228</v>
      </c>
      <c r="F22" s="33">
        <v>3026.2816000000003</v>
      </c>
      <c r="G22" s="34">
        <v>6</v>
      </c>
      <c r="S22" s="8"/>
      <c r="T22" s="8"/>
      <c r="U22" s="18" t="s">
        <v>7458</v>
      </c>
      <c r="V22" s="33">
        <v>37.366</v>
      </c>
      <c r="W22" s="34">
        <v>1</v>
      </c>
      <c r="X22" s="25"/>
      <c r="Y22" s="8"/>
      <c r="Z22" s="11" t="s">
        <v>10953</v>
      </c>
      <c r="AA22" s="42">
        <v>9.0909090909090912E-2</v>
      </c>
      <c r="AB22" s="39">
        <v>0.16666666666666666</v>
      </c>
      <c r="AC22" s="39">
        <v>0.16</v>
      </c>
      <c r="AD22" s="21">
        <v>0.14619883040935672</v>
      </c>
      <c r="BG22" s="18" t="s">
        <v>1031</v>
      </c>
      <c r="BH22" s="14">
        <v>5021.0339999999997</v>
      </c>
    </row>
    <row r="23" spans="1:60" x14ac:dyDescent="0.2">
      <c r="E23" s="18" t="s">
        <v>1143</v>
      </c>
      <c r="F23" s="33">
        <v>1338.8999999999999</v>
      </c>
      <c r="G23" s="34">
        <v>5</v>
      </c>
      <c r="S23" s="8"/>
      <c r="T23" s="8"/>
      <c r="U23" s="18" t="s">
        <v>7729</v>
      </c>
      <c r="V23" s="33">
        <v>-15.582599999999999</v>
      </c>
      <c r="W23" s="34">
        <v>1</v>
      </c>
      <c r="X23" s="25"/>
      <c r="Y23" s="8"/>
      <c r="Z23" s="11" t="s">
        <v>10954</v>
      </c>
      <c r="AA23" s="42">
        <v>5.1948051948051951E-2</v>
      </c>
      <c r="AB23" s="39">
        <v>2.8571428571428571E-2</v>
      </c>
      <c r="AC23" s="39">
        <v>4.2857142857142858E-2</v>
      </c>
      <c r="AD23" s="21">
        <v>3.6414565826330535E-2</v>
      </c>
      <c r="BG23" s="18" t="s">
        <v>1092</v>
      </c>
      <c r="BH23" s="14">
        <v>4800.8160000000007</v>
      </c>
    </row>
    <row r="24" spans="1:60" x14ac:dyDescent="0.2">
      <c r="E24" s="18" t="s">
        <v>4837</v>
      </c>
      <c r="F24" s="33">
        <v>86.45</v>
      </c>
      <c r="G24" s="34">
        <v>1</v>
      </c>
      <c r="S24" s="8"/>
      <c r="T24" s="8"/>
      <c r="U24" s="18" t="s">
        <v>10216</v>
      </c>
      <c r="V24" s="33">
        <v>8.9361999999999959</v>
      </c>
      <c r="W24" s="34">
        <v>1</v>
      </c>
      <c r="X24" s="25"/>
      <c r="Y24" s="8"/>
      <c r="Z24" s="11" t="s">
        <v>10955</v>
      </c>
      <c r="AA24" s="42">
        <v>7.6923076923076927E-2</v>
      </c>
      <c r="AB24" s="39">
        <v>0.125</v>
      </c>
      <c r="AC24" s="39">
        <v>8.9285714285714288E-2</v>
      </c>
      <c r="AD24" s="21">
        <v>0.1069182389937107</v>
      </c>
      <c r="BG24" s="18" t="s">
        <v>3441</v>
      </c>
      <c r="BH24" s="14">
        <v>4701.7320000000009</v>
      </c>
    </row>
    <row r="25" spans="1:60" x14ac:dyDescent="0.2">
      <c r="A25" s="60"/>
      <c r="B25" s="19"/>
      <c r="E25" s="18" t="s">
        <v>2387</v>
      </c>
      <c r="F25" s="33">
        <v>1321.1080000000002</v>
      </c>
      <c r="G25" s="34">
        <v>6</v>
      </c>
      <c r="S25" s="8"/>
      <c r="T25" s="8"/>
      <c r="U25" s="18" t="s">
        <v>8884</v>
      </c>
      <c r="V25" s="33">
        <v>6.2208000000000006</v>
      </c>
      <c r="W25" s="34">
        <v>1</v>
      </c>
      <c r="X25" s="25"/>
      <c r="Y25" s="16" t="s">
        <v>10941</v>
      </c>
      <c r="Z25" s="17"/>
      <c r="AA25" s="43">
        <v>6.8441064638783272E-2</v>
      </c>
      <c r="AB25" s="40">
        <v>8.7499999999999994E-2</v>
      </c>
      <c r="AC25" s="40">
        <v>8.254716981132075E-2</v>
      </c>
      <c r="AD25" s="22">
        <v>8.2426778242677828E-2</v>
      </c>
      <c r="BG25" s="18" t="s">
        <v>2789</v>
      </c>
      <c r="BH25" s="14">
        <v>4406.0720000000001</v>
      </c>
    </row>
    <row r="26" spans="1:60" x14ac:dyDescent="0.2">
      <c r="A26" s="60"/>
      <c r="B26" s="19"/>
      <c r="E26" s="18" t="s">
        <v>3988</v>
      </c>
      <c r="F26" s="33">
        <v>660.53800000000001</v>
      </c>
      <c r="G26" s="34">
        <v>8</v>
      </c>
      <c r="S26" s="8"/>
      <c r="T26" s="8"/>
      <c r="U26" s="18" t="s">
        <v>10264</v>
      </c>
      <c r="V26" s="33">
        <v>10.316800000000001</v>
      </c>
      <c r="W26" s="34">
        <v>1</v>
      </c>
      <c r="X26" s="25"/>
      <c r="BG26" s="18" t="s">
        <v>3836</v>
      </c>
      <c r="BH26" s="14">
        <v>4355.8980000000001</v>
      </c>
    </row>
    <row r="27" spans="1:60" x14ac:dyDescent="0.2">
      <c r="A27" s="60"/>
      <c r="B27" s="19"/>
      <c r="E27" s="18" t="s">
        <v>928</v>
      </c>
      <c r="F27" s="33">
        <v>1410.0660000000003</v>
      </c>
      <c r="G27" s="34">
        <v>3</v>
      </c>
      <c r="S27" s="8"/>
      <c r="T27" s="8"/>
      <c r="U27" s="18" t="s">
        <v>8605</v>
      </c>
      <c r="V27" s="33">
        <v>5.4432</v>
      </c>
      <c r="W27" s="34">
        <v>1</v>
      </c>
      <c r="X27" s="25"/>
      <c r="BG27" s="18" t="s">
        <v>2337</v>
      </c>
      <c r="BH27" s="14">
        <v>4205.4299999999994</v>
      </c>
    </row>
    <row r="28" spans="1:60" x14ac:dyDescent="0.2">
      <c r="A28" s="60"/>
      <c r="B28" s="19"/>
      <c r="E28" s="18" t="s">
        <v>868</v>
      </c>
      <c r="F28" s="33">
        <v>16.496000000000002</v>
      </c>
      <c r="G28" s="34">
        <v>1</v>
      </c>
      <c r="S28" s="8"/>
      <c r="T28" s="8"/>
      <c r="U28" s="18" t="s">
        <v>9136</v>
      </c>
      <c r="V28" s="33">
        <v>-4.3725000000000058</v>
      </c>
      <c r="W28" s="34">
        <v>2</v>
      </c>
      <c r="X28" s="25"/>
      <c r="BG28" s="18" t="s">
        <v>4049</v>
      </c>
      <c r="BH28" s="14">
        <v>4173.8119999999999</v>
      </c>
    </row>
    <row r="29" spans="1:60" x14ac:dyDescent="0.2">
      <c r="A29" s="60"/>
      <c r="B29" s="19"/>
      <c r="E29" s="18" t="s">
        <v>5208</v>
      </c>
      <c r="F29" s="33">
        <v>71.088000000000008</v>
      </c>
      <c r="G29" s="34">
        <v>1</v>
      </c>
      <c r="S29" s="8"/>
      <c r="T29" s="8"/>
      <c r="U29" s="18" t="s">
        <v>7563</v>
      </c>
      <c r="V29" s="33">
        <v>117.74039999999999</v>
      </c>
      <c r="W29" s="34">
        <v>3</v>
      </c>
      <c r="X29" s="25"/>
      <c r="BG29" s="18" t="s">
        <v>805</v>
      </c>
      <c r="BH29" s="14">
        <v>3996.6990000000001</v>
      </c>
    </row>
    <row r="30" spans="1:60" x14ac:dyDescent="0.2">
      <c r="A30" s="60"/>
      <c r="B30" s="19"/>
      <c r="E30" s="18" t="s">
        <v>5230</v>
      </c>
      <c r="F30" s="33">
        <v>35.4</v>
      </c>
      <c r="G30" s="34">
        <v>1</v>
      </c>
      <c r="S30" s="8"/>
      <c r="T30" s="8"/>
      <c r="U30" s="18" t="s">
        <v>8240</v>
      </c>
      <c r="V30" s="33">
        <v>10.5825</v>
      </c>
      <c r="W30" s="34">
        <v>2</v>
      </c>
      <c r="X30" s="25"/>
      <c r="BG30" s="18" t="s">
        <v>189</v>
      </c>
      <c r="BH30" s="14">
        <v>3949.4360000000001</v>
      </c>
    </row>
    <row r="31" spans="1:60" x14ac:dyDescent="0.2">
      <c r="A31" s="60"/>
      <c r="B31" s="19"/>
      <c r="E31" s="18" t="s">
        <v>4937</v>
      </c>
      <c r="F31" s="33">
        <v>5764.7719999999999</v>
      </c>
      <c r="G31" s="34">
        <v>9</v>
      </c>
      <c r="S31" s="8"/>
      <c r="T31" s="8"/>
      <c r="U31" s="18" t="s">
        <v>9622</v>
      </c>
      <c r="V31" s="33">
        <v>106.2516</v>
      </c>
      <c r="W31" s="34">
        <v>3</v>
      </c>
      <c r="X31" s="25"/>
      <c r="BG31" s="18" t="s">
        <v>430</v>
      </c>
      <c r="BH31" s="14">
        <v>3786.5619999999999</v>
      </c>
    </row>
    <row r="32" spans="1:60" x14ac:dyDescent="0.2">
      <c r="A32" s="60"/>
      <c r="B32" s="19"/>
      <c r="E32" s="18" t="s">
        <v>3322</v>
      </c>
      <c r="F32" s="33">
        <v>1467.134</v>
      </c>
      <c r="G32" s="34">
        <v>7</v>
      </c>
      <c r="S32" s="8"/>
      <c r="T32" s="8"/>
      <c r="U32" s="18" t="s">
        <v>9722</v>
      </c>
      <c r="V32" s="33">
        <v>11.68</v>
      </c>
      <c r="W32" s="34">
        <v>1</v>
      </c>
      <c r="X32" s="25"/>
      <c r="BG32" s="18" t="s">
        <v>5149</v>
      </c>
      <c r="BH32" s="14">
        <v>3597.8359999999998</v>
      </c>
    </row>
    <row r="33" spans="1:60" x14ac:dyDescent="0.2">
      <c r="A33" s="60"/>
      <c r="B33" s="19"/>
      <c r="E33" s="18" t="s">
        <v>2273</v>
      </c>
      <c r="F33" s="33">
        <v>7.4340000000000011</v>
      </c>
      <c r="G33" s="34">
        <v>1</v>
      </c>
      <c r="S33" s="8"/>
      <c r="T33" s="8"/>
      <c r="U33" s="18" t="s">
        <v>8970</v>
      </c>
      <c r="V33" s="33">
        <v>-79.594000000000023</v>
      </c>
      <c r="W33" s="34">
        <v>2</v>
      </c>
      <c r="X33" s="25"/>
      <c r="BG33" s="18" t="s">
        <v>3228</v>
      </c>
      <c r="BH33" s="14">
        <v>3581.7620000000002</v>
      </c>
    </row>
    <row r="34" spans="1:60" x14ac:dyDescent="0.2">
      <c r="A34" s="60"/>
      <c r="B34" s="19"/>
      <c r="E34" s="18" t="s">
        <v>2077</v>
      </c>
      <c r="F34" s="33">
        <v>1529.856</v>
      </c>
      <c r="G34" s="34">
        <v>9</v>
      </c>
      <c r="S34" s="8"/>
      <c r="T34" s="8"/>
      <c r="U34" s="18" t="s">
        <v>9961</v>
      </c>
      <c r="V34" s="33">
        <v>-1.8891000000000027</v>
      </c>
      <c r="W34" s="34">
        <v>2</v>
      </c>
      <c r="X34" s="25"/>
      <c r="BG34" s="18" t="s">
        <v>832</v>
      </c>
      <c r="BH34" s="14">
        <v>3357.2759999999998</v>
      </c>
    </row>
    <row r="35" spans="1:60" x14ac:dyDescent="0.2">
      <c r="A35" s="60"/>
      <c r="B35" s="19"/>
      <c r="E35" s="18" t="s">
        <v>1629</v>
      </c>
      <c r="F35" s="33">
        <v>301.95999999999998</v>
      </c>
      <c r="G35" s="34">
        <v>1</v>
      </c>
      <c r="S35" s="8"/>
      <c r="T35" s="8"/>
      <c r="U35" s="18" t="s">
        <v>10333</v>
      </c>
      <c r="V35" s="33">
        <v>694.41419999999994</v>
      </c>
      <c r="W35" s="34">
        <v>2</v>
      </c>
      <c r="X35" s="25"/>
      <c r="BG35" s="18" t="s">
        <v>318</v>
      </c>
      <c r="BH35" s="14">
        <v>3339.9509999999996</v>
      </c>
    </row>
    <row r="36" spans="1:60" x14ac:dyDescent="0.2">
      <c r="A36" s="60"/>
      <c r="B36" s="19"/>
      <c r="E36" s="18" t="s">
        <v>665</v>
      </c>
      <c r="F36" s="33">
        <v>57.240000000000009</v>
      </c>
      <c r="G36" s="34">
        <v>2</v>
      </c>
      <c r="S36" s="8"/>
      <c r="T36" s="8"/>
      <c r="U36" s="18" t="s">
        <v>8508</v>
      </c>
      <c r="V36" s="33">
        <v>105.54099999999998</v>
      </c>
      <c r="W36" s="34">
        <v>2</v>
      </c>
      <c r="X36" s="25"/>
      <c r="BG36" s="18" t="s">
        <v>3366</v>
      </c>
      <c r="BH36" s="14">
        <v>3223.002</v>
      </c>
    </row>
    <row r="37" spans="1:60" x14ac:dyDescent="0.2">
      <c r="A37" s="60"/>
      <c r="B37" s="19"/>
      <c r="E37" s="18" t="s">
        <v>3916</v>
      </c>
      <c r="F37" s="33">
        <v>1264.1400000000001</v>
      </c>
      <c r="G37" s="34">
        <v>3</v>
      </c>
      <c r="S37" s="8"/>
      <c r="T37" s="8"/>
      <c r="U37" s="18" t="s">
        <v>9474</v>
      </c>
      <c r="V37" s="33">
        <v>7.7034999999999982</v>
      </c>
      <c r="W37" s="34">
        <v>1</v>
      </c>
      <c r="X37" s="25"/>
      <c r="BG37" s="18" t="s">
        <v>1703</v>
      </c>
      <c r="BH37" s="14">
        <v>3215.7330000000002</v>
      </c>
    </row>
    <row r="38" spans="1:60" x14ac:dyDescent="0.2">
      <c r="A38" s="60"/>
      <c r="B38" s="19"/>
      <c r="E38" s="18" t="s">
        <v>5654</v>
      </c>
      <c r="F38" s="33">
        <v>161.28</v>
      </c>
      <c r="G38" s="34">
        <v>1</v>
      </c>
      <c r="S38" s="8"/>
      <c r="T38" s="8"/>
      <c r="U38" s="18" t="s">
        <v>7567</v>
      </c>
      <c r="V38" s="33">
        <v>5.8914</v>
      </c>
      <c r="W38" s="34">
        <v>1</v>
      </c>
      <c r="X38" s="25"/>
      <c r="BG38" s="18" t="s">
        <v>1170</v>
      </c>
      <c r="BH38" s="14">
        <v>3097.924</v>
      </c>
    </row>
    <row r="39" spans="1:60" x14ac:dyDescent="0.2">
      <c r="A39" s="60"/>
      <c r="B39" s="19"/>
      <c r="E39" s="18" t="s">
        <v>2794</v>
      </c>
      <c r="F39" s="33">
        <v>1311.9340000000002</v>
      </c>
      <c r="G39" s="34">
        <v>13</v>
      </c>
      <c r="S39" s="8"/>
      <c r="T39" s="8"/>
      <c r="U39" s="18" t="s">
        <v>9016</v>
      </c>
      <c r="V39" s="33">
        <v>40.170200000000001</v>
      </c>
      <c r="W39" s="34">
        <v>1</v>
      </c>
      <c r="X39" s="25"/>
      <c r="BG39" s="18" t="s">
        <v>1229</v>
      </c>
      <c r="BH39" s="14">
        <v>3026.2816000000003</v>
      </c>
    </row>
    <row r="40" spans="1:60" x14ac:dyDescent="0.2">
      <c r="A40" s="60"/>
      <c r="B40" s="19"/>
      <c r="E40" s="18" t="s">
        <v>1961</v>
      </c>
      <c r="F40" s="33">
        <v>1339.2719999999999</v>
      </c>
      <c r="G40" s="34">
        <v>11</v>
      </c>
      <c r="S40" s="8"/>
      <c r="T40" s="8"/>
      <c r="U40" s="18" t="s">
        <v>10413</v>
      </c>
      <c r="V40" s="33">
        <v>-397.12759999999997</v>
      </c>
      <c r="W40" s="34">
        <v>3</v>
      </c>
      <c r="X40" s="25"/>
      <c r="BG40" s="18" t="s">
        <v>3141</v>
      </c>
      <c r="BH40" s="14">
        <v>2975.1000000000004</v>
      </c>
    </row>
    <row r="41" spans="1:60" x14ac:dyDescent="0.2">
      <c r="A41" s="60"/>
      <c r="B41" s="19"/>
      <c r="E41" s="18" t="s">
        <v>1738</v>
      </c>
      <c r="F41" s="33">
        <v>89.97</v>
      </c>
      <c r="G41" s="34">
        <v>1</v>
      </c>
      <c r="S41" s="8"/>
      <c r="T41" s="8"/>
      <c r="U41" s="18" t="s">
        <v>10623</v>
      </c>
      <c r="V41" s="33">
        <v>-76.436699999999988</v>
      </c>
      <c r="W41" s="34">
        <v>4</v>
      </c>
      <c r="X41" s="25"/>
      <c r="BG41" s="18" t="s">
        <v>1634</v>
      </c>
      <c r="BH41" s="14">
        <v>2945.4740000000006</v>
      </c>
    </row>
    <row r="42" spans="1:60" x14ac:dyDescent="0.2">
      <c r="A42" s="60"/>
      <c r="B42" s="19"/>
      <c r="E42" s="18" t="s">
        <v>3315</v>
      </c>
      <c r="F42" s="33">
        <v>27.240000000000002</v>
      </c>
      <c r="G42" s="34">
        <v>1</v>
      </c>
      <c r="S42" s="8"/>
      <c r="T42" s="8"/>
      <c r="U42" s="18" t="s">
        <v>9416</v>
      </c>
      <c r="V42" s="33">
        <v>456.97230000000008</v>
      </c>
      <c r="W42" s="34">
        <v>2</v>
      </c>
      <c r="X42" s="25"/>
      <c r="BG42" s="18" t="s">
        <v>1014</v>
      </c>
      <c r="BH42" s="14">
        <v>2904.5720000000001</v>
      </c>
    </row>
    <row r="43" spans="1:60" x14ac:dyDescent="0.2">
      <c r="A43" s="60"/>
      <c r="B43" s="19"/>
      <c r="E43" s="18" t="s">
        <v>5758</v>
      </c>
      <c r="F43" s="33">
        <v>88.15</v>
      </c>
      <c r="G43" s="34">
        <v>2</v>
      </c>
      <c r="S43" s="8"/>
      <c r="T43" s="8"/>
      <c r="U43" s="18" t="s">
        <v>10260</v>
      </c>
      <c r="V43" s="33">
        <v>2.0979999999999803</v>
      </c>
      <c r="W43" s="34">
        <v>3</v>
      </c>
      <c r="X43" s="25"/>
      <c r="BG43" s="18" t="s">
        <v>5735</v>
      </c>
      <c r="BH43" s="14">
        <v>2832.5500000000006</v>
      </c>
    </row>
    <row r="44" spans="1:60" x14ac:dyDescent="0.2">
      <c r="A44" s="60"/>
      <c r="B44" s="19"/>
      <c r="E44" s="18" t="s">
        <v>1841</v>
      </c>
      <c r="F44" s="33">
        <v>2096.1480000000001</v>
      </c>
      <c r="G44" s="34">
        <v>5</v>
      </c>
      <c r="S44" s="8"/>
      <c r="T44" s="8"/>
      <c r="U44" s="18" t="s">
        <v>7359</v>
      </c>
      <c r="V44" s="33">
        <v>-56.902399999999972</v>
      </c>
      <c r="W44" s="34">
        <v>3</v>
      </c>
      <c r="X44" s="25"/>
      <c r="BG44" s="18" t="s">
        <v>4682</v>
      </c>
      <c r="BH44" s="14">
        <v>2802.7200000000003</v>
      </c>
    </row>
    <row r="45" spans="1:60" x14ac:dyDescent="0.2">
      <c r="A45" s="60"/>
      <c r="B45" s="19"/>
      <c r="E45" s="18" t="s">
        <v>3072</v>
      </c>
      <c r="F45" s="33">
        <v>509.06599999999997</v>
      </c>
      <c r="G45" s="34">
        <v>2</v>
      </c>
      <c r="S45" s="8"/>
      <c r="T45" s="8"/>
      <c r="U45" s="18" t="s">
        <v>9865</v>
      </c>
      <c r="V45" s="33">
        <v>-7.8320000000000114</v>
      </c>
      <c r="W45" s="34">
        <v>3</v>
      </c>
      <c r="X45" s="25"/>
      <c r="BG45" s="18" t="s">
        <v>390</v>
      </c>
      <c r="BH45" s="14">
        <v>2787.6379999999999</v>
      </c>
    </row>
    <row r="46" spans="1:60" x14ac:dyDescent="0.2">
      <c r="A46" s="60"/>
      <c r="B46" s="19"/>
      <c r="E46" s="18" t="s">
        <v>3788</v>
      </c>
      <c r="F46" s="33">
        <v>620.82799999999997</v>
      </c>
      <c r="G46" s="34">
        <v>8</v>
      </c>
      <c r="S46" s="8"/>
      <c r="T46" s="8"/>
      <c r="U46" s="18" t="s">
        <v>9140</v>
      </c>
      <c r="V46" s="33">
        <v>9.2176000000000009</v>
      </c>
      <c r="W46" s="34">
        <v>1</v>
      </c>
      <c r="X46" s="25"/>
      <c r="BG46" s="18" t="s">
        <v>1187</v>
      </c>
      <c r="BH46" s="14">
        <v>2723.5539999999996</v>
      </c>
    </row>
    <row r="47" spans="1:60" x14ac:dyDescent="0.2">
      <c r="A47" s="60"/>
      <c r="B47" s="19"/>
      <c r="E47" s="18" t="s">
        <v>1609</v>
      </c>
      <c r="F47" s="33">
        <v>4.18</v>
      </c>
      <c r="G47" s="34">
        <v>1</v>
      </c>
      <c r="S47" s="8"/>
      <c r="T47" s="8"/>
      <c r="U47" s="18" t="s">
        <v>7574</v>
      </c>
      <c r="V47" s="33">
        <v>119.99599999999992</v>
      </c>
      <c r="W47" s="34">
        <v>1</v>
      </c>
      <c r="X47" s="25"/>
      <c r="BG47" s="18" t="s">
        <v>4867</v>
      </c>
      <c r="BH47" s="14">
        <v>2714.6180000000004</v>
      </c>
    </row>
    <row r="48" spans="1:60" x14ac:dyDescent="0.2">
      <c r="A48" s="60"/>
      <c r="B48" s="19"/>
      <c r="E48" s="18" t="s">
        <v>971</v>
      </c>
      <c r="F48" s="33">
        <v>165.60000000000002</v>
      </c>
      <c r="G48" s="34">
        <v>1</v>
      </c>
      <c r="S48" s="8"/>
      <c r="T48" s="8"/>
      <c r="U48" s="18" t="s">
        <v>10529</v>
      </c>
      <c r="V48" s="33">
        <v>452.44039999999995</v>
      </c>
      <c r="W48" s="34">
        <v>3</v>
      </c>
      <c r="X48" s="25"/>
      <c r="BG48" s="18" t="s">
        <v>4016</v>
      </c>
      <c r="BH48" s="14">
        <v>2695.7219999999998</v>
      </c>
    </row>
    <row r="49" spans="1:60" x14ac:dyDescent="0.2">
      <c r="A49" s="60"/>
      <c r="B49" s="19"/>
      <c r="E49" s="18" t="s">
        <v>1732</v>
      </c>
      <c r="F49" s="33">
        <v>131.08199999999999</v>
      </c>
      <c r="G49" s="34">
        <v>3</v>
      </c>
      <c r="S49" s="8"/>
      <c r="T49" s="8"/>
      <c r="U49" s="18" t="s">
        <v>9745</v>
      </c>
      <c r="V49" s="33">
        <v>-52.062800000000038</v>
      </c>
      <c r="W49" s="34">
        <v>2</v>
      </c>
      <c r="X49" s="25"/>
      <c r="BG49" s="18" t="s">
        <v>539</v>
      </c>
      <c r="BH49" s="14">
        <v>2657.8100000000004</v>
      </c>
    </row>
    <row r="50" spans="1:60" x14ac:dyDescent="0.2">
      <c r="A50" s="60"/>
      <c r="B50" s="19"/>
      <c r="E50" s="18" t="s">
        <v>1169</v>
      </c>
      <c r="F50" s="33">
        <v>3097.924</v>
      </c>
      <c r="G50" s="34">
        <v>7</v>
      </c>
      <c r="S50" s="8"/>
      <c r="T50" s="8"/>
      <c r="U50" s="18" t="s">
        <v>7562</v>
      </c>
      <c r="V50" s="33">
        <v>70.252800000000008</v>
      </c>
      <c r="W50" s="34">
        <v>2</v>
      </c>
      <c r="X50" s="25"/>
      <c r="BG50" s="18" t="s">
        <v>2526</v>
      </c>
      <c r="BH50" s="14">
        <v>2537.5179999999996</v>
      </c>
    </row>
    <row r="51" spans="1:60" x14ac:dyDescent="0.2">
      <c r="A51" s="60"/>
      <c r="B51" s="19"/>
      <c r="E51" s="18" t="s">
        <v>2488</v>
      </c>
      <c r="F51" s="33">
        <v>13.28</v>
      </c>
      <c r="G51" s="34">
        <v>1</v>
      </c>
      <c r="J51" s="46">
        <f>GETPIVOTDATA("Sales",$A$1)</f>
        <v>609205.59800000023</v>
      </c>
      <c r="N51" s="46">
        <f>GETPIVOTDATA("Profit",$K$1)</f>
        <v>81795.17429999997</v>
      </c>
      <c r="S51" s="8"/>
      <c r="T51" s="10" t="s">
        <v>10959</v>
      </c>
      <c r="U51" s="7"/>
      <c r="V51" s="31">
        <v>2824.8233</v>
      </c>
      <c r="W51" s="32">
        <v>89</v>
      </c>
      <c r="X51" s="25"/>
      <c r="BG51" s="18" t="s">
        <v>1583</v>
      </c>
      <c r="BH51" s="14">
        <v>2518.1547999999998</v>
      </c>
    </row>
    <row r="52" spans="1:60" x14ac:dyDescent="0.2">
      <c r="A52" s="60"/>
      <c r="B52" s="19"/>
      <c r="E52" s="18" t="s">
        <v>2815</v>
      </c>
      <c r="F52" s="33">
        <v>43.46</v>
      </c>
      <c r="G52" s="34">
        <v>2</v>
      </c>
      <c r="R52" s="47">
        <f>GETPIVOTDATA("Ratio",$O$2)</f>
        <v>0.13426530315632482</v>
      </c>
      <c r="S52" s="8"/>
      <c r="T52" s="10" t="s">
        <v>10945</v>
      </c>
      <c r="U52" s="6" t="s">
        <v>10015</v>
      </c>
      <c r="V52" s="31">
        <v>32.561499999999974</v>
      </c>
      <c r="W52" s="32">
        <v>4</v>
      </c>
      <c r="BG52" s="18" t="s">
        <v>1617</v>
      </c>
      <c r="BH52" s="14">
        <v>2472.067</v>
      </c>
    </row>
    <row r="53" spans="1:60" x14ac:dyDescent="0.2">
      <c r="A53" s="60"/>
      <c r="B53" s="19"/>
      <c r="E53" s="18" t="s">
        <v>1786</v>
      </c>
      <c r="F53" s="33">
        <v>405.24</v>
      </c>
      <c r="G53" s="34">
        <v>4</v>
      </c>
      <c r="S53" s="8"/>
      <c r="T53" s="8"/>
      <c r="U53" s="18" t="s">
        <v>10717</v>
      </c>
      <c r="V53" s="33">
        <v>3.720799999999997</v>
      </c>
      <c r="W53" s="34">
        <v>1</v>
      </c>
      <c r="BG53" s="18" t="s">
        <v>1573</v>
      </c>
      <c r="BH53" s="14">
        <v>2430.0079999999998</v>
      </c>
    </row>
    <row r="54" spans="1:60" x14ac:dyDescent="0.2">
      <c r="A54" s="60"/>
      <c r="B54" s="19"/>
      <c r="E54" s="18" t="s">
        <v>4080</v>
      </c>
      <c r="F54" s="33">
        <v>1669.4639999999999</v>
      </c>
      <c r="G54" s="34">
        <v>9</v>
      </c>
      <c r="S54" s="8"/>
      <c r="T54" s="8"/>
      <c r="U54" s="18" t="s">
        <v>8338</v>
      </c>
      <c r="V54" s="33">
        <v>28.410000000000004</v>
      </c>
      <c r="W54" s="34">
        <v>1</v>
      </c>
      <c r="BG54" s="18" t="s">
        <v>5535</v>
      </c>
      <c r="BH54" s="14">
        <v>2377.5600000000004</v>
      </c>
    </row>
    <row r="55" spans="1:60" x14ac:dyDescent="0.2">
      <c r="A55" s="60"/>
      <c r="B55" s="19"/>
      <c r="E55" s="18" t="s">
        <v>4691</v>
      </c>
      <c r="F55" s="33">
        <v>66.976000000000013</v>
      </c>
      <c r="G55" s="34">
        <v>1</v>
      </c>
      <c r="S55" s="8"/>
      <c r="T55" s="8"/>
      <c r="U55" s="18" t="s">
        <v>10486</v>
      </c>
      <c r="V55" s="33">
        <v>18.240000000000002</v>
      </c>
      <c r="W55" s="34">
        <v>1</v>
      </c>
      <c r="BG55" s="18" t="s">
        <v>109</v>
      </c>
      <c r="BH55" s="14">
        <v>2374.73</v>
      </c>
    </row>
    <row r="56" spans="1:60" x14ac:dyDescent="0.2">
      <c r="A56" s="60"/>
      <c r="B56" s="19"/>
      <c r="E56" s="18" t="s">
        <v>4303</v>
      </c>
      <c r="F56" s="33">
        <v>918.96599999999989</v>
      </c>
      <c r="G56" s="34">
        <v>4</v>
      </c>
      <c r="S56" s="8"/>
      <c r="T56" s="8"/>
      <c r="U56" s="18" t="s">
        <v>8447</v>
      </c>
      <c r="V56" s="33">
        <v>10.759500000000001</v>
      </c>
      <c r="W56" s="34">
        <v>2</v>
      </c>
      <c r="BG56" s="18" t="s">
        <v>2280</v>
      </c>
      <c r="BH56" s="14">
        <v>2347.7760000000003</v>
      </c>
    </row>
    <row r="57" spans="1:60" x14ac:dyDescent="0.2">
      <c r="A57" s="60"/>
      <c r="B57" s="19"/>
      <c r="E57" s="18" t="s">
        <v>898</v>
      </c>
      <c r="F57" s="33">
        <v>61.704000000000008</v>
      </c>
      <c r="G57" s="34">
        <v>2</v>
      </c>
      <c r="S57" s="8"/>
      <c r="T57" s="8"/>
      <c r="U57" s="18" t="s">
        <v>6940</v>
      </c>
      <c r="V57" s="33">
        <v>49.555199999999978</v>
      </c>
      <c r="W57" s="34">
        <v>1</v>
      </c>
      <c r="BG57" s="18" t="s">
        <v>1391</v>
      </c>
      <c r="BH57" s="14">
        <v>2327.9089999999997</v>
      </c>
    </row>
    <row r="58" spans="1:60" x14ac:dyDescent="0.2">
      <c r="A58" s="60"/>
      <c r="B58" s="19"/>
      <c r="E58" s="18" t="s">
        <v>1333</v>
      </c>
      <c r="F58" s="33">
        <v>2129.3000000000002</v>
      </c>
      <c r="G58" s="34">
        <v>7</v>
      </c>
      <c r="S58" s="8"/>
      <c r="T58" s="8"/>
      <c r="U58" s="18" t="s">
        <v>10822</v>
      </c>
      <c r="V58" s="33">
        <v>79.510199999999998</v>
      </c>
      <c r="W58" s="34">
        <v>2</v>
      </c>
      <c r="BG58" s="18" t="s">
        <v>3210</v>
      </c>
      <c r="BH58" s="14">
        <v>2324.9499999999998</v>
      </c>
    </row>
    <row r="59" spans="1:60" x14ac:dyDescent="0.2">
      <c r="A59" s="60"/>
      <c r="B59" s="19"/>
      <c r="E59" s="18" t="s">
        <v>4189</v>
      </c>
      <c r="F59" s="33">
        <v>399.524</v>
      </c>
      <c r="G59" s="34">
        <v>6</v>
      </c>
      <c r="S59" s="8"/>
      <c r="T59" s="8"/>
      <c r="U59" s="18" t="s">
        <v>9734</v>
      </c>
      <c r="V59" s="33">
        <v>33.313599999999994</v>
      </c>
      <c r="W59" s="34">
        <v>1</v>
      </c>
      <c r="BG59" s="18" t="s">
        <v>3289</v>
      </c>
      <c r="BH59" s="14">
        <v>2318.2400000000002</v>
      </c>
    </row>
    <row r="60" spans="1:60" x14ac:dyDescent="0.2">
      <c r="A60" s="60"/>
      <c r="B60" s="19"/>
      <c r="E60" s="18" t="s">
        <v>1616</v>
      </c>
      <c r="F60" s="33">
        <v>2472.067</v>
      </c>
      <c r="G60" s="34">
        <v>9</v>
      </c>
      <c r="S60" s="8"/>
      <c r="T60" s="8"/>
      <c r="U60" s="18" t="s">
        <v>7006</v>
      </c>
      <c r="V60" s="33">
        <v>24.601800000000001</v>
      </c>
      <c r="W60" s="34">
        <v>2</v>
      </c>
      <c r="BG60" s="18" t="s">
        <v>4418</v>
      </c>
      <c r="BH60" s="14">
        <v>2305.7120000000004</v>
      </c>
    </row>
    <row r="61" spans="1:60" x14ac:dyDescent="0.2">
      <c r="A61" s="60"/>
      <c r="B61" s="19"/>
      <c r="E61" s="18" t="s">
        <v>1548</v>
      </c>
      <c r="F61" s="33">
        <v>619.596</v>
      </c>
      <c r="G61" s="34">
        <v>4</v>
      </c>
      <c r="S61" s="8"/>
      <c r="T61" s="8"/>
      <c r="U61" s="18" t="s">
        <v>10496</v>
      </c>
      <c r="V61" s="33">
        <v>37.598799999999969</v>
      </c>
      <c r="W61" s="34">
        <v>2</v>
      </c>
      <c r="BG61" s="18" t="s">
        <v>2910</v>
      </c>
      <c r="BH61" s="14">
        <v>2279.8879999999999</v>
      </c>
    </row>
    <row r="62" spans="1:60" x14ac:dyDescent="0.2">
      <c r="A62" s="60"/>
      <c r="B62" s="19"/>
      <c r="E62" s="18" t="s">
        <v>2641</v>
      </c>
      <c r="F62" s="33">
        <v>645.35199999999998</v>
      </c>
      <c r="G62" s="34">
        <v>5</v>
      </c>
      <c r="S62" s="8"/>
      <c r="T62" s="8"/>
      <c r="U62" s="18" t="s">
        <v>7052</v>
      </c>
      <c r="V62" s="33">
        <v>126.8972999999998</v>
      </c>
      <c r="W62" s="34">
        <v>1</v>
      </c>
      <c r="BG62" s="18" t="s">
        <v>2375</v>
      </c>
      <c r="BH62" s="14">
        <v>2229.2659999999996</v>
      </c>
    </row>
    <row r="63" spans="1:60" x14ac:dyDescent="0.2">
      <c r="A63" s="60"/>
      <c r="B63" s="19"/>
      <c r="E63" s="18" t="s">
        <v>1698</v>
      </c>
      <c r="F63" s="33">
        <v>46.72</v>
      </c>
      <c r="G63" s="34">
        <v>1</v>
      </c>
      <c r="S63" s="8"/>
      <c r="T63" s="8"/>
      <c r="U63" s="18" t="s">
        <v>9577</v>
      </c>
      <c r="V63" s="33">
        <v>182.99800000000002</v>
      </c>
      <c r="W63" s="34">
        <v>2</v>
      </c>
      <c r="BG63" s="18" t="s">
        <v>3672</v>
      </c>
      <c r="BH63" s="14">
        <v>2198.826</v>
      </c>
    </row>
    <row r="64" spans="1:60" x14ac:dyDescent="0.2">
      <c r="A64" s="60"/>
      <c r="B64" s="19"/>
      <c r="E64" s="18" t="s">
        <v>2958</v>
      </c>
      <c r="F64" s="33">
        <v>412.91400000000004</v>
      </c>
      <c r="G64" s="34">
        <v>8</v>
      </c>
      <c r="S64" s="8"/>
      <c r="T64" s="8"/>
      <c r="U64" s="18" t="s">
        <v>7961</v>
      </c>
      <c r="V64" s="33">
        <v>8.3328000000000024</v>
      </c>
      <c r="W64" s="34">
        <v>1</v>
      </c>
      <c r="BG64" s="18" t="s">
        <v>1334</v>
      </c>
      <c r="BH64" s="14">
        <v>2129.3000000000002</v>
      </c>
    </row>
    <row r="65" spans="1:60" x14ac:dyDescent="0.2">
      <c r="A65" s="60"/>
      <c r="B65" s="19"/>
      <c r="E65" s="18" t="s">
        <v>2361</v>
      </c>
      <c r="F65" s="33">
        <v>102.91600000000001</v>
      </c>
      <c r="G65" s="34">
        <v>2</v>
      </c>
      <c r="S65" s="8"/>
      <c r="T65" s="8"/>
      <c r="U65" s="18" t="s">
        <v>6540</v>
      </c>
      <c r="V65" s="33">
        <v>73.41</v>
      </c>
      <c r="W65" s="34">
        <v>1</v>
      </c>
      <c r="BG65" s="18" t="s">
        <v>2644</v>
      </c>
      <c r="BH65" s="14">
        <v>2101.6799999999998</v>
      </c>
    </row>
    <row r="66" spans="1:60" x14ac:dyDescent="0.2">
      <c r="A66" s="60"/>
      <c r="B66" s="19"/>
      <c r="E66" s="18" t="s">
        <v>4524</v>
      </c>
      <c r="F66" s="33">
        <v>1741.222</v>
      </c>
      <c r="G66" s="34">
        <v>3</v>
      </c>
      <c r="S66" s="8"/>
      <c r="T66" s="8"/>
      <c r="U66" s="18" t="s">
        <v>9051</v>
      </c>
      <c r="V66" s="33">
        <v>3.9512</v>
      </c>
      <c r="W66" s="34">
        <v>1</v>
      </c>
      <c r="BG66" s="18" t="s">
        <v>398</v>
      </c>
      <c r="BH66" s="14">
        <v>2097.27</v>
      </c>
    </row>
    <row r="67" spans="1:60" x14ac:dyDescent="0.2">
      <c r="A67" s="60"/>
      <c r="B67" s="19"/>
      <c r="E67" s="18" t="s">
        <v>3665</v>
      </c>
      <c r="F67" s="33">
        <v>273.916</v>
      </c>
      <c r="G67" s="34">
        <v>5</v>
      </c>
      <c r="S67" s="8"/>
      <c r="T67" s="8"/>
      <c r="U67" s="18" t="s">
        <v>8919</v>
      </c>
      <c r="V67" s="33">
        <v>225.26400000000001</v>
      </c>
      <c r="W67" s="34">
        <v>1</v>
      </c>
      <c r="BG67" s="18" t="s">
        <v>1842</v>
      </c>
      <c r="BH67" s="14">
        <v>2096.1480000000001</v>
      </c>
    </row>
    <row r="68" spans="1:60" x14ac:dyDescent="0.2">
      <c r="A68" s="60"/>
      <c r="B68" s="19"/>
      <c r="E68" s="18" t="s">
        <v>3724</v>
      </c>
      <c r="F68" s="33">
        <v>328.53999999999996</v>
      </c>
      <c r="G68" s="34">
        <v>3</v>
      </c>
      <c r="S68" s="8"/>
      <c r="T68" s="8"/>
      <c r="U68" s="18" t="s">
        <v>7303</v>
      </c>
      <c r="V68" s="33">
        <v>137.28960000000004</v>
      </c>
      <c r="W68" s="34">
        <v>1</v>
      </c>
      <c r="BG68" s="18" t="s">
        <v>4024</v>
      </c>
      <c r="BH68" s="14">
        <v>2094.4920000000002</v>
      </c>
    </row>
    <row r="69" spans="1:60" x14ac:dyDescent="0.2">
      <c r="A69" s="60"/>
      <c r="B69" s="19"/>
      <c r="E69" s="18" t="s">
        <v>4126</v>
      </c>
      <c r="F69" s="33">
        <v>579.56799999999998</v>
      </c>
      <c r="G69" s="34">
        <v>4</v>
      </c>
      <c r="S69" s="8"/>
      <c r="T69" s="8"/>
      <c r="U69" s="18" t="s">
        <v>10456</v>
      </c>
      <c r="V69" s="33">
        <v>66.541999999999987</v>
      </c>
      <c r="W69" s="34">
        <v>1</v>
      </c>
      <c r="BG69" s="18" t="s">
        <v>2187</v>
      </c>
      <c r="BH69" s="14">
        <v>2088.2370000000001</v>
      </c>
    </row>
    <row r="70" spans="1:60" x14ac:dyDescent="0.2">
      <c r="A70" s="60"/>
      <c r="B70" s="19"/>
      <c r="E70" s="18" t="s">
        <v>2060</v>
      </c>
      <c r="F70" s="33">
        <v>822.56399999999996</v>
      </c>
      <c r="G70" s="34">
        <v>7</v>
      </c>
      <c r="S70" s="8"/>
      <c r="T70" s="8"/>
      <c r="U70" s="18" t="s">
        <v>6602</v>
      </c>
      <c r="V70" s="33">
        <v>24.389399999999988</v>
      </c>
      <c r="W70" s="34">
        <v>2</v>
      </c>
      <c r="BG70" s="18" t="s">
        <v>4548</v>
      </c>
      <c r="BH70" s="14">
        <v>2067.7959999999998</v>
      </c>
    </row>
    <row r="71" spans="1:60" x14ac:dyDescent="0.2">
      <c r="A71" s="60"/>
      <c r="B71" s="19"/>
      <c r="E71" s="18" t="s">
        <v>2869</v>
      </c>
      <c r="F71" s="33">
        <v>1484.3539999999998</v>
      </c>
      <c r="G71" s="34">
        <v>6</v>
      </c>
      <c r="S71" s="8"/>
      <c r="T71" s="8"/>
      <c r="U71" s="18" t="s">
        <v>8946</v>
      </c>
      <c r="V71" s="33">
        <v>-18.180799999999998</v>
      </c>
      <c r="W71" s="34">
        <v>1</v>
      </c>
      <c r="BG71" s="18" t="s">
        <v>3301</v>
      </c>
      <c r="BH71" s="14">
        <v>2056.0060000000003</v>
      </c>
    </row>
    <row r="72" spans="1:60" x14ac:dyDescent="0.2">
      <c r="A72" s="60"/>
      <c r="B72" s="19"/>
      <c r="E72" s="18" t="s">
        <v>4761</v>
      </c>
      <c r="F72" s="33">
        <v>692.93999999999994</v>
      </c>
      <c r="G72" s="34">
        <v>1</v>
      </c>
      <c r="S72" s="8"/>
      <c r="T72" s="8"/>
      <c r="U72" s="18" t="s">
        <v>9885</v>
      </c>
      <c r="V72" s="33">
        <v>-6.8815999999999953</v>
      </c>
      <c r="W72" s="34">
        <v>1</v>
      </c>
      <c r="BG72" s="18" t="s">
        <v>4123</v>
      </c>
      <c r="BH72" s="14">
        <v>2054.9079999999999</v>
      </c>
    </row>
    <row r="73" spans="1:60" x14ac:dyDescent="0.2">
      <c r="A73" s="60"/>
      <c r="B73" s="19"/>
      <c r="E73" s="18" t="s">
        <v>5580</v>
      </c>
      <c r="F73" s="33">
        <v>82.408000000000001</v>
      </c>
      <c r="G73" s="34">
        <v>2</v>
      </c>
      <c r="S73" s="8"/>
      <c r="T73" s="8"/>
      <c r="U73" s="18" t="s">
        <v>10025</v>
      </c>
      <c r="V73" s="33">
        <v>36.473600000000005</v>
      </c>
      <c r="W73" s="34">
        <v>1</v>
      </c>
      <c r="BG73" s="18" t="s">
        <v>2712</v>
      </c>
      <c r="BH73" s="14">
        <v>2041.883</v>
      </c>
    </row>
    <row r="74" spans="1:60" x14ac:dyDescent="0.2">
      <c r="A74" s="60"/>
      <c r="B74" s="19"/>
      <c r="E74" s="18" t="s">
        <v>2885</v>
      </c>
      <c r="F74" s="33">
        <v>1685.4759999999999</v>
      </c>
      <c r="G74" s="34">
        <v>2</v>
      </c>
      <c r="S74" s="8"/>
      <c r="T74" s="8"/>
      <c r="U74" s="18" t="s">
        <v>9866</v>
      </c>
      <c r="V74" s="33">
        <v>-38.312100000000029</v>
      </c>
      <c r="W74" s="34">
        <v>4</v>
      </c>
      <c r="BG74" s="18" t="s">
        <v>5552</v>
      </c>
      <c r="BH74" s="14">
        <v>2040.1480000000001</v>
      </c>
    </row>
    <row r="75" spans="1:60" x14ac:dyDescent="0.2">
      <c r="A75" s="60"/>
      <c r="B75" s="19"/>
      <c r="E75" s="18" t="s">
        <v>4864</v>
      </c>
      <c r="F75" s="33">
        <v>397.78400000000005</v>
      </c>
      <c r="G75" s="34">
        <v>3</v>
      </c>
      <c r="S75" s="8"/>
      <c r="T75" s="8"/>
      <c r="U75" s="18" t="s">
        <v>10510</v>
      </c>
      <c r="V75" s="33">
        <v>38.997500000000002</v>
      </c>
      <c r="W75" s="34">
        <v>1</v>
      </c>
      <c r="BG75" s="18" t="s">
        <v>1288</v>
      </c>
      <c r="BH75" s="14">
        <v>2014.1819999999998</v>
      </c>
    </row>
    <row r="76" spans="1:60" x14ac:dyDescent="0.2">
      <c r="A76" s="60"/>
      <c r="B76" s="19"/>
      <c r="E76" s="18" t="s">
        <v>57</v>
      </c>
      <c r="F76" s="33">
        <v>1094.25</v>
      </c>
      <c r="G76" s="34">
        <v>3</v>
      </c>
      <c r="S76" s="8"/>
      <c r="T76" s="8"/>
      <c r="U76" s="18" t="s">
        <v>7616</v>
      </c>
      <c r="V76" s="33">
        <v>27.195199999999986</v>
      </c>
      <c r="W76" s="34">
        <v>4</v>
      </c>
      <c r="BG76" s="18" t="s">
        <v>1717</v>
      </c>
      <c r="BH76" s="14">
        <v>2003.9320000000002</v>
      </c>
    </row>
    <row r="77" spans="1:60" x14ac:dyDescent="0.2">
      <c r="A77" s="60"/>
      <c r="B77" s="19"/>
      <c r="E77" s="18" t="s">
        <v>2252</v>
      </c>
      <c r="F77" s="33">
        <v>6.96</v>
      </c>
      <c r="G77" s="34">
        <v>1</v>
      </c>
      <c r="S77" s="8"/>
      <c r="T77" s="8"/>
      <c r="U77" s="18" t="s">
        <v>9139</v>
      </c>
      <c r="V77" s="33">
        <v>21.591000000000001</v>
      </c>
      <c r="W77" s="34">
        <v>1</v>
      </c>
      <c r="BG77" s="18" t="s">
        <v>103</v>
      </c>
      <c r="BH77" s="14">
        <v>2001.9179999999999</v>
      </c>
    </row>
    <row r="78" spans="1:60" x14ac:dyDescent="0.2">
      <c r="A78" s="60"/>
      <c r="B78" s="19"/>
      <c r="E78" s="18" t="s">
        <v>595</v>
      </c>
      <c r="F78" s="33">
        <v>892.94400000000007</v>
      </c>
      <c r="G78" s="34">
        <v>8</v>
      </c>
      <c r="S78" s="8"/>
      <c r="T78" s="8"/>
      <c r="U78" s="18" t="s">
        <v>10210</v>
      </c>
      <c r="V78" s="33">
        <v>-77.473200000000006</v>
      </c>
      <c r="W78" s="34">
        <v>1</v>
      </c>
      <c r="BG78" s="18" t="s">
        <v>4793</v>
      </c>
      <c r="BH78" s="14">
        <v>2001.422</v>
      </c>
    </row>
    <row r="79" spans="1:60" x14ac:dyDescent="0.2">
      <c r="A79" s="60"/>
      <c r="B79" s="19"/>
      <c r="E79" s="18" t="s">
        <v>4199</v>
      </c>
      <c r="F79" s="33">
        <v>433.8</v>
      </c>
      <c r="G79" s="34">
        <v>3</v>
      </c>
      <c r="S79" s="8"/>
      <c r="T79" s="8"/>
      <c r="U79" s="18" t="s">
        <v>10030</v>
      </c>
      <c r="V79" s="33">
        <v>68.686800000000005</v>
      </c>
      <c r="W79" s="34">
        <v>1</v>
      </c>
      <c r="BG79" s="18" t="s">
        <v>4623</v>
      </c>
      <c r="BH79" s="14">
        <v>1999.96</v>
      </c>
    </row>
    <row r="80" spans="1:60" x14ac:dyDescent="0.2">
      <c r="A80" s="60"/>
      <c r="B80" s="19"/>
      <c r="E80" s="18" t="s">
        <v>2217</v>
      </c>
      <c r="F80" s="33">
        <v>2.907</v>
      </c>
      <c r="G80" s="34">
        <v>1</v>
      </c>
      <c r="S80" s="8"/>
      <c r="T80" s="8"/>
      <c r="U80" s="18" t="s">
        <v>8854</v>
      </c>
      <c r="V80" s="33">
        <v>5.8979999999999961</v>
      </c>
      <c r="W80" s="34">
        <v>1</v>
      </c>
      <c r="BG80" s="18" t="s">
        <v>2537</v>
      </c>
      <c r="BH80" s="14">
        <v>1977.94</v>
      </c>
    </row>
    <row r="81" spans="1:60" x14ac:dyDescent="0.2">
      <c r="A81" s="60"/>
      <c r="B81" s="19"/>
      <c r="E81" s="18" t="s">
        <v>2101</v>
      </c>
      <c r="F81" s="33">
        <v>468.35999999999996</v>
      </c>
      <c r="G81" s="34">
        <v>4</v>
      </c>
      <c r="S81" s="8"/>
      <c r="T81" s="8"/>
      <c r="U81" s="18" t="s">
        <v>6077</v>
      </c>
      <c r="V81" s="33">
        <v>23.524799999999999</v>
      </c>
      <c r="W81" s="34">
        <v>1</v>
      </c>
      <c r="BG81" s="18" t="s">
        <v>2246</v>
      </c>
      <c r="BH81" s="14">
        <v>1913.0880000000004</v>
      </c>
    </row>
    <row r="82" spans="1:60" x14ac:dyDescent="0.2">
      <c r="A82" s="60"/>
      <c r="B82" s="19"/>
      <c r="E82" s="18" t="s">
        <v>1521</v>
      </c>
      <c r="F82" s="33">
        <v>821.22399999999993</v>
      </c>
      <c r="G82" s="34">
        <v>5</v>
      </c>
      <c r="S82" s="8"/>
      <c r="T82" s="8"/>
      <c r="U82" s="18" t="s">
        <v>10148</v>
      </c>
      <c r="V82" s="33">
        <v>48.539199999999994</v>
      </c>
      <c r="W82" s="34">
        <v>1</v>
      </c>
      <c r="BG82" s="18" t="s">
        <v>3286</v>
      </c>
      <c r="BH82" s="14">
        <v>1879.808</v>
      </c>
    </row>
    <row r="83" spans="1:60" x14ac:dyDescent="0.2">
      <c r="A83" s="60"/>
      <c r="B83" s="19"/>
      <c r="E83" s="18" t="s">
        <v>4449</v>
      </c>
      <c r="F83" s="33">
        <v>1646.2980000000002</v>
      </c>
      <c r="G83" s="34">
        <v>3</v>
      </c>
      <c r="S83" s="8"/>
      <c r="T83" s="8"/>
      <c r="U83" s="18" t="s">
        <v>10199</v>
      </c>
      <c r="V83" s="33">
        <v>2825.2861999999996</v>
      </c>
      <c r="W83" s="34">
        <v>3</v>
      </c>
      <c r="BG83" s="18" t="s">
        <v>4494</v>
      </c>
      <c r="BH83" s="14">
        <v>1876.9159999999999</v>
      </c>
    </row>
    <row r="84" spans="1:60" x14ac:dyDescent="0.2">
      <c r="A84" s="60"/>
      <c r="B84" s="19"/>
      <c r="E84" s="18" t="s">
        <v>5624</v>
      </c>
      <c r="F84" s="33">
        <v>885.12</v>
      </c>
      <c r="G84" s="34">
        <v>3</v>
      </c>
      <c r="S84" s="8"/>
      <c r="T84" s="8"/>
      <c r="U84" s="18" t="s">
        <v>7460</v>
      </c>
      <c r="V84" s="33">
        <v>10.623199999999997</v>
      </c>
      <c r="W84" s="34">
        <v>1</v>
      </c>
      <c r="BG84" s="18" t="s">
        <v>1314</v>
      </c>
      <c r="BH84" s="14">
        <v>1840.6200000000001</v>
      </c>
    </row>
    <row r="85" spans="1:60" x14ac:dyDescent="0.2">
      <c r="A85" s="60"/>
      <c r="B85" s="19"/>
      <c r="E85" s="18" t="s">
        <v>1207</v>
      </c>
      <c r="F85" s="33">
        <v>68.951999999999998</v>
      </c>
      <c r="G85" s="34">
        <v>2</v>
      </c>
      <c r="S85" s="8"/>
      <c r="T85" s="8"/>
      <c r="U85" s="18" t="s">
        <v>10135</v>
      </c>
      <c r="V85" s="33">
        <v>0</v>
      </c>
      <c r="W85" s="34">
        <v>1</v>
      </c>
      <c r="BG85" s="18" t="s">
        <v>4705</v>
      </c>
      <c r="BH85" s="14">
        <v>1824.7749999999999</v>
      </c>
    </row>
    <row r="86" spans="1:60" x14ac:dyDescent="0.2">
      <c r="A86" s="60"/>
      <c r="B86" s="19"/>
      <c r="E86" s="18" t="s">
        <v>4670</v>
      </c>
      <c r="F86" s="33">
        <v>514.23599999999999</v>
      </c>
      <c r="G86" s="34">
        <v>6</v>
      </c>
      <c r="S86" s="8"/>
      <c r="T86" s="8"/>
      <c r="U86" s="18" t="s">
        <v>7042</v>
      </c>
      <c r="V86" s="33">
        <v>0.69929999999999914</v>
      </c>
      <c r="W86" s="34">
        <v>1</v>
      </c>
      <c r="BG86" s="18" t="s">
        <v>3430</v>
      </c>
      <c r="BH86" s="14">
        <v>1813.07</v>
      </c>
    </row>
    <row r="87" spans="1:60" x14ac:dyDescent="0.2">
      <c r="A87" s="60"/>
      <c r="B87" s="19"/>
      <c r="E87" s="18" t="s">
        <v>990</v>
      </c>
      <c r="F87" s="33">
        <v>754.02400000000011</v>
      </c>
      <c r="G87" s="34">
        <v>7</v>
      </c>
      <c r="S87" s="8"/>
      <c r="T87" s="8"/>
      <c r="U87" s="18" t="s">
        <v>7486</v>
      </c>
      <c r="V87" s="33">
        <v>17.52</v>
      </c>
      <c r="W87" s="34">
        <v>1</v>
      </c>
      <c r="BG87" s="18" t="s">
        <v>3561</v>
      </c>
      <c r="BH87" s="14">
        <v>1812.7339999999999</v>
      </c>
    </row>
    <row r="88" spans="1:60" x14ac:dyDescent="0.2">
      <c r="A88" s="60"/>
      <c r="B88" s="19"/>
      <c r="E88" s="18" t="s">
        <v>3769</v>
      </c>
      <c r="F88" s="33">
        <v>27.62</v>
      </c>
      <c r="G88" s="34">
        <v>3</v>
      </c>
      <c r="S88" s="8"/>
      <c r="T88" s="8"/>
      <c r="U88" s="18" t="s">
        <v>7830</v>
      </c>
      <c r="V88" s="33">
        <v>5.5673999999999992</v>
      </c>
      <c r="W88" s="34">
        <v>1</v>
      </c>
      <c r="BG88" s="18" t="s">
        <v>1128</v>
      </c>
      <c r="BH88" s="14">
        <v>1812.66</v>
      </c>
    </row>
    <row r="89" spans="1:60" x14ac:dyDescent="0.2">
      <c r="A89" s="60"/>
      <c r="B89" s="19"/>
      <c r="E89" s="18" t="s">
        <v>3089</v>
      </c>
      <c r="F89" s="33">
        <v>1273.6870000000001</v>
      </c>
      <c r="G89" s="34">
        <v>8</v>
      </c>
      <c r="S89" s="8"/>
      <c r="T89" s="8"/>
      <c r="U89" s="18" t="s">
        <v>7050</v>
      </c>
      <c r="V89" s="33">
        <v>-224.60940000000008</v>
      </c>
      <c r="W89" s="34">
        <v>4</v>
      </c>
      <c r="BG89" s="18" t="s">
        <v>4690</v>
      </c>
      <c r="BH89" s="14">
        <v>1799.4660000000003</v>
      </c>
    </row>
    <row r="90" spans="1:60" x14ac:dyDescent="0.2">
      <c r="A90" s="60"/>
      <c r="B90" s="19"/>
      <c r="E90" s="18" t="s">
        <v>5253</v>
      </c>
      <c r="F90" s="33">
        <v>9199.7800000000007</v>
      </c>
      <c r="G90" s="34">
        <v>5</v>
      </c>
      <c r="S90" s="8"/>
      <c r="T90" s="8"/>
      <c r="U90" s="18" t="s">
        <v>6836</v>
      </c>
      <c r="V90" s="33">
        <v>688.71510000000001</v>
      </c>
      <c r="W90" s="34">
        <v>11</v>
      </c>
      <c r="BG90" s="18" t="s">
        <v>4098</v>
      </c>
      <c r="BH90" s="14">
        <v>1793.8</v>
      </c>
    </row>
    <row r="91" spans="1:60" x14ac:dyDescent="0.2">
      <c r="A91" s="60"/>
      <c r="B91" s="19"/>
      <c r="E91" s="18" t="s">
        <v>276</v>
      </c>
      <c r="F91" s="33">
        <v>33.4</v>
      </c>
      <c r="G91" s="34">
        <v>1</v>
      </c>
      <c r="S91" s="8"/>
      <c r="T91" s="8"/>
      <c r="U91" s="18" t="s">
        <v>10376</v>
      </c>
      <c r="V91" s="33">
        <v>50.737800000000007</v>
      </c>
      <c r="W91" s="34">
        <v>2</v>
      </c>
      <c r="BG91" s="18" t="s">
        <v>474</v>
      </c>
      <c r="BH91" s="14">
        <v>1782.8</v>
      </c>
    </row>
    <row r="92" spans="1:60" x14ac:dyDescent="0.2">
      <c r="A92" s="60"/>
      <c r="B92" s="19"/>
      <c r="E92" s="18" t="s">
        <v>4011</v>
      </c>
      <c r="F92" s="33">
        <v>1328.1280000000002</v>
      </c>
      <c r="G92" s="34">
        <v>3</v>
      </c>
      <c r="S92" s="8"/>
      <c r="T92" s="8"/>
      <c r="U92" s="18" t="s">
        <v>10081</v>
      </c>
      <c r="V92" s="33">
        <v>2.9493999999999989</v>
      </c>
      <c r="W92" s="34">
        <v>3</v>
      </c>
      <c r="BG92" s="18" t="s">
        <v>4936</v>
      </c>
      <c r="BH92" s="14">
        <v>1756.7140000000002</v>
      </c>
    </row>
    <row r="93" spans="1:60" x14ac:dyDescent="0.2">
      <c r="A93" s="60"/>
      <c r="B93" s="19"/>
      <c r="E93" s="18" t="s">
        <v>707</v>
      </c>
      <c r="F93" s="33">
        <v>933.95</v>
      </c>
      <c r="G93" s="34">
        <v>4</v>
      </c>
      <c r="S93" s="8"/>
      <c r="T93" s="8"/>
      <c r="U93" s="18" t="s">
        <v>7732</v>
      </c>
      <c r="V93" s="33">
        <v>14.676999999999998</v>
      </c>
      <c r="W93" s="34">
        <v>1</v>
      </c>
      <c r="BG93" s="18" t="s">
        <v>199</v>
      </c>
      <c r="BH93" s="14">
        <v>1749.6280000000002</v>
      </c>
    </row>
    <row r="94" spans="1:60" x14ac:dyDescent="0.2">
      <c r="A94" s="60"/>
      <c r="B94" s="19"/>
      <c r="E94" s="18" t="s">
        <v>2668</v>
      </c>
      <c r="F94" s="33">
        <v>9.5840000000000014</v>
      </c>
      <c r="G94" s="34">
        <v>1</v>
      </c>
      <c r="S94" s="8"/>
      <c r="T94" s="8"/>
      <c r="U94" s="18" t="s">
        <v>8753</v>
      </c>
      <c r="V94" s="33">
        <v>75.971299999999957</v>
      </c>
      <c r="W94" s="34">
        <v>3</v>
      </c>
      <c r="BG94" s="18" t="s">
        <v>80</v>
      </c>
      <c r="BH94" s="14">
        <v>1747.5000000000002</v>
      </c>
    </row>
    <row r="95" spans="1:60" x14ac:dyDescent="0.2">
      <c r="A95" s="60"/>
      <c r="B95" s="19"/>
      <c r="E95" s="18" t="s">
        <v>4102</v>
      </c>
      <c r="F95" s="33">
        <v>149.15800000000002</v>
      </c>
      <c r="G95" s="34">
        <v>2</v>
      </c>
      <c r="S95" s="8"/>
      <c r="T95" s="8"/>
      <c r="U95" s="18" t="s">
        <v>6765</v>
      </c>
      <c r="V95" s="33">
        <v>128.06019999999998</v>
      </c>
      <c r="W95" s="34">
        <v>2</v>
      </c>
      <c r="BG95" s="18" t="s">
        <v>4525</v>
      </c>
      <c r="BH95" s="14">
        <v>1741.222</v>
      </c>
    </row>
    <row r="96" spans="1:60" x14ac:dyDescent="0.2">
      <c r="A96" s="60"/>
      <c r="B96" s="19"/>
      <c r="E96" s="18" t="s">
        <v>2690</v>
      </c>
      <c r="F96" s="33">
        <v>30.336000000000002</v>
      </c>
      <c r="G96" s="34">
        <v>1</v>
      </c>
      <c r="S96" s="8"/>
      <c r="T96" s="8"/>
      <c r="U96" s="18" t="s">
        <v>8704</v>
      </c>
      <c r="V96" s="33">
        <v>110.97789999999999</v>
      </c>
      <c r="W96" s="34">
        <v>3</v>
      </c>
      <c r="BG96" s="18" t="s">
        <v>3889</v>
      </c>
      <c r="BH96" s="14">
        <v>1701.4379999999999</v>
      </c>
    </row>
    <row r="97" spans="1:60" x14ac:dyDescent="0.2">
      <c r="A97" s="60"/>
      <c r="B97" s="19"/>
      <c r="E97" s="18" t="s">
        <v>2836</v>
      </c>
      <c r="F97" s="33">
        <v>165.55200000000002</v>
      </c>
      <c r="G97" s="34">
        <v>2</v>
      </c>
      <c r="S97" s="8"/>
      <c r="T97" s="10" t="s">
        <v>10960</v>
      </c>
      <c r="U97" s="7"/>
      <c r="V97" s="31">
        <v>5004.5794999999998</v>
      </c>
      <c r="W97" s="32">
        <v>83</v>
      </c>
      <c r="BG97" s="18" t="s">
        <v>2456</v>
      </c>
      <c r="BH97" s="14">
        <v>1691.6080000000002</v>
      </c>
    </row>
    <row r="98" spans="1:60" x14ac:dyDescent="0.2">
      <c r="A98" s="60"/>
      <c r="B98" s="19"/>
      <c r="E98" s="18" t="s">
        <v>3686</v>
      </c>
      <c r="F98" s="33">
        <v>959.28199999999993</v>
      </c>
      <c r="G98" s="34">
        <v>6</v>
      </c>
      <c r="S98" s="8"/>
      <c r="T98" s="10" t="s">
        <v>10946</v>
      </c>
      <c r="U98" s="6" t="s">
        <v>10417</v>
      </c>
      <c r="V98" s="31">
        <v>4.3523999999999994</v>
      </c>
      <c r="W98" s="32">
        <v>1</v>
      </c>
      <c r="BG98" s="18" t="s">
        <v>874</v>
      </c>
      <c r="BH98" s="14">
        <v>1687.1299999999999</v>
      </c>
    </row>
    <row r="99" spans="1:60" x14ac:dyDescent="0.2">
      <c r="A99" s="60"/>
      <c r="B99" s="19"/>
      <c r="E99" s="18" t="s">
        <v>2083</v>
      </c>
      <c r="F99" s="33">
        <v>438.7</v>
      </c>
      <c r="G99" s="34">
        <v>4</v>
      </c>
      <c r="S99" s="8"/>
      <c r="T99" s="8"/>
      <c r="U99" s="18" t="s">
        <v>8645</v>
      </c>
      <c r="V99" s="33">
        <v>-747.10210000000029</v>
      </c>
      <c r="W99" s="34">
        <v>4</v>
      </c>
      <c r="BG99" s="18" t="s">
        <v>2886</v>
      </c>
      <c r="BH99" s="14">
        <v>1685.4759999999999</v>
      </c>
    </row>
    <row r="100" spans="1:60" x14ac:dyDescent="0.2">
      <c r="A100" s="60"/>
      <c r="B100" s="19"/>
      <c r="E100" s="18" t="s">
        <v>2169</v>
      </c>
      <c r="F100" s="33">
        <v>394.202</v>
      </c>
      <c r="G100" s="34">
        <v>7</v>
      </c>
      <c r="S100" s="8"/>
      <c r="T100" s="8"/>
      <c r="U100" s="18" t="s">
        <v>6996</v>
      </c>
      <c r="V100" s="33">
        <v>-7.1147999999999989</v>
      </c>
      <c r="W100" s="34">
        <v>1</v>
      </c>
      <c r="BG100" s="18" t="s">
        <v>4039</v>
      </c>
      <c r="BH100" s="14">
        <v>1681.528</v>
      </c>
    </row>
    <row r="101" spans="1:60" x14ac:dyDescent="0.2">
      <c r="A101" s="60"/>
      <c r="B101" s="19"/>
      <c r="E101" s="18" t="s">
        <v>3991</v>
      </c>
      <c r="F101" s="33">
        <v>802.50199999999995</v>
      </c>
      <c r="G101" s="34">
        <v>5</v>
      </c>
      <c r="S101" s="8"/>
      <c r="T101" s="8"/>
      <c r="U101" s="18" t="s">
        <v>7241</v>
      </c>
      <c r="V101" s="33">
        <v>-98.801799999999986</v>
      </c>
      <c r="W101" s="34">
        <v>1</v>
      </c>
      <c r="BG101" s="18" t="s">
        <v>4081</v>
      </c>
      <c r="BH101" s="14">
        <v>1669.4639999999999</v>
      </c>
    </row>
    <row r="102" spans="1:60" x14ac:dyDescent="0.2">
      <c r="A102" s="60"/>
      <c r="B102" s="19"/>
      <c r="E102" s="18" t="s">
        <v>4622</v>
      </c>
      <c r="F102" s="33">
        <v>1999.96</v>
      </c>
      <c r="G102" s="34">
        <v>1</v>
      </c>
      <c r="S102" s="8"/>
      <c r="T102" s="8"/>
      <c r="U102" s="18" t="s">
        <v>6978</v>
      </c>
      <c r="V102" s="33">
        <v>19.331399999999995</v>
      </c>
      <c r="W102" s="34">
        <v>1</v>
      </c>
      <c r="BG102" s="18" t="s">
        <v>5177</v>
      </c>
      <c r="BH102" s="14">
        <v>1668.1850000000002</v>
      </c>
    </row>
    <row r="103" spans="1:60" x14ac:dyDescent="0.2">
      <c r="A103" s="60"/>
      <c r="B103" s="19"/>
      <c r="E103" s="18" t="s">
        <v>2822</v>
      </c>
      <c r="F103" s="33">
        <v>1589.864</v>
      </c>
      <c r="G103" s="34">
        <v>7</v>
      </c>
      <c r="S103" s="8"/>
      <c r="T103" s="8"/>
      <c r="U103" s="18" t="s">
        <v>10652</v>
      </c>
      <c r="V103" s="33">
        <v>6.5434999999999981</v>
      </c>
      <c r="W103" s="34">
        <v>1</v>
      </c>
      <c r="BG103" s="18" t="s">
        <v>2121</v>
      </c>
      <c r="BH103" s="14">
        <v>1662.7900000000002</v>
      </c>
    </row>
    <row r="104" spans="1:60" x14ac:dyDescent="0.2">
      <c r="A104" s="60"/>
      <c r="B104" s="19"/>
      <c r="E104" s="18" t="s">
        <v>1769</v>
      </c>
      <c r="F104" s="33">
        <v>107.83</v>
      </c>
      <c r="G104" s="34">
        <v>2</v>
      </c>
      <c r="S104" s="8"/>
      <c r="T104" s="8"/>
      <c r="U104" s="18" t="s">
        <v>10441</v>
      </c>
      <c r="V104" s="33">
        <v>-303.15699999999998</v>
      </c>
      <c r="W104" s="34">
        <v>4</v>
      </c>
      <c r="BG104" s="18" t="s">
        <v>4440</v>
      </c>
      <c r="BH104" s="14">
        <v>1646.394</v>
      </c>
    </row>
    <row r="105" spans="1:60" x14ac:dyDescent="0.2">
      <c r="A105" s="60"/>
      <c r="B105" s="19"/>
      <c r="E105" s="18" t="s">
        <v>881</v>
      </c>
      <c r="F105" s="33">
        <v>376.64000000000004</v>
      </c>
      <c r="G105" s="34">
        <v>3</v>
      </c>
      <c r="S105" s="8"/>
      <c r="T105" s="8"/>
      <c r="U105" s="18" t="s">
        <v>9226</v>
      </c>
      <c r="V105" s="33">
        <v>-26.680800000000001</v>
      </c>
      <c r="W105" s="34">
        <v>2</v>
      </c>
      <c r="BG105" s="18" t="s">
        <v>4450</v>
      </c>
      <c r="BH105" s="14">
        <v>1646.2980000000002</v>
      </c>
    </row>
    <row r="106" spans="1:60" x14ac:dyDescent="0.2">
      <c r="A106" s="60"/>
      <c r="B106" s="19"/>
      <c r="E106" s="18" t="s">
        <v>1645</v>
      </c>
      <c r="F106" s="33">
        <v>6.6719999999999988</v>
      </c>
      <c r="G106" s="34">
        <v>1</v>
      </c>
      <c r="S106" s="8"/>
      <c r="T106" s="8"/>
      <c r="U106" s="18" t="s">
        <v>6040</v>
      </c>
      <c r="V106" s="33">
        <v>428.92910000000001</v>
      </c>
      <c r="W106" s="34">
        <v>3</v>
      </c>
      <c r="BG106" s="18" t="s">
        <v>2943</v>
      </c>
      <c r="BH106" s="14">
        <v>1636.9059999999999</v>
      </c>
    </row>
    <row r="107" spans="1:60" x14ac:dyDescent="0.2">
      <c r="A107" s="60"/>
      <c r="B107" s="19"/>
      <c r="E107" s="18" t="s">
        <v>683</v>
      </c>
      <c r="F107" s="33">
        <v>345.47000000000008</v>
      </c>
      <c r="G107" s="34">
        <v>4</v>
      </c>
      <c r="S107" s="8"/>
      <c r="T107" s="8"/>
      <c r="U107" s="18" t="s">
        <v>9251</v>
      </c>
      <c r="V107" s="33">
        <v>87.180000000000092</v>
      </c>
      <c r="W107" s="34">
        <v>1</v>
      </c>
      <c r="BG107" s="18" t="s">
        <v>3100</v>
      </c>
      <c r="BH107" s="14">
        <v>1626.3520000000001</v>
      </c>
    </row>
    <row r="108" spans="1:60" x14ac:dyDescent="0.2">
      <c r="A108" s="60"/>
      <c r="B108" s="19"/>
      <c r="E108" s="18" t="s">
        <v>3888</v>
      </c>
      <c r="F108" s="33">
        <v>1701.4379999999999</v>
      </c>
      <c r="G108" s="34">
        <v>7</v>
      </c>
      <c r="S108" s="8"/>
      <c r="T108" s="8"/>
      <c r="U108" s="18" t="s">
        <v>8189</v>
      </c>
      <c r="V108" s="33">
        <v>10.3408</v>
      </c>
      <c r="W108" s="34">
        <v>1</v>
      </c>
      <c r="BG108" s="18" t="s">
        <v>4948</v>
      </c>
      <c r="BH108" s="14">
        <v>1619.2520000000002</v>
      </c>
    </row>
    <row r="109" spans="1:60" x14ac:dyDescent="0.2">
      <c r="A109" s="60"/>
      <c r="B109" s="19"/>
      <c r="E109" s="18" t="s">
        <v>873</v>
      </c>
      <c r="F109" s="33">
        <v>1687.1299999999999</v>
      </c>
      <c r="G109" s="34">
        <v>4</v>
      </c>
      <c r="S109" s="8"/>
      <c r="T109" s="8"/>
      <c r="U109" s="18" t="s">
        <v>7955</v>
      </c>
      <c r="V109" s="33">
        <v>78.334999999999994</v>
      </c>
      <c r="W109" s="34">
        <v>2</v>
      </c>
      <c r="BG109" s="18" t="s">
        <v>2995</v>
      </c>
      <c r="BH109" s="14">
        <v>1608.6310000000001</v>
      </c>
    </row>
    <row r="110" spans="1:60" x14ac:dyDescent="0.2">
      <c r="A110" s="60"/>
      <c r="B110" s="19"/>
      <c r="E110" s="18" t="s">
        <v>2660</v>
      </c>
      <c r="F110" s="33">
        <v>126.08899999999998</v>
      </c>
      <c r="G110" s="34">
        <v>5</v>
      </c>
      <c r="S110" s="8"/>
      <c r="T110" s="8"/>
      <c r="U110" s="18" t="s">
        <v>6578</v>
      </c>
      <c r="V110" s="33">
        <v>6.2208000000000006</v>
      </c>
      <c r="W110" s="34">
        <v>1</v>
      </c>
      <c r="BG110" s="18" t="s">
        <v>1036</v>
      </c>
      <c r="BH110" s="14">
        <v>1603.1360000000002</v>
      </c>
    </row>
    <row r="111" spans="1:60" x14ac:dyDescent="0.2">
      <c r="A111" s="60"/>
      <c r="B111" s="19"/>
      <c r="E111" s="18" t="s">
        <v>1688</v>
      </c>
      <c r="F111" s="33">
        <v>17.04</v>
      </c>
      <c r="G111" s="34">
        <v>2</v>
      </c>
      <c r="S111" s="8"/>
      <c r="T111" s="8"/>
      <c r="U111" s="18" t="s">
        <v>7960</v>
      </c>
      <c r="V111" s="33">
        <v>-40.833800000000018</v>
      </c>
      <c r="W111" s="34">
        <v>2</v>
      </c>
      <c r="BG111" s="18" t="s">
        <v>4574</v>
      </c>
      <c r="BH111" s="14">
        <v>1601.056</v>
      </c>
    </row>
    <row r="112" spans="1:60" x14ac:dyDescent="0.2">
      <c r="A112" s="60"/>
      <c r="B112" s="19"/>
      <c r="E112" s="18" t="s">
        <v>2940</v>
      </c>
      <c r="F112" s="33">
        <v>1295.336</v>
      </c>
      <c r="G112" s="34">
        <v>9</v>
      </c>
      <c r="S112" s="8"/>
      <c r="T112" s="8"/>
      <c r="U112" s="18" t="s">
        <v>10542</v>
      </c>
      <c r="V112" s="33">
        <v>-20.72399999999999</v>
      </c>
      <c r="W112" s="34">
        <v>1</v>
      </c>
      <c r="BG112" s="18" t="s">
        <v>3104</v>
      </c>
      <c r="BH112" s="14">
        <v>1598.6448</v>
      </c>
    </row>
    <row r="113" spans="1:60" x14ac:dyDescent="0.2">
      <c r="A113" s="60"/>
      <c r="B113" s="19"/>
      <c r="E113" s="18" t="s">
        <v>4636</v>
      </c>
      <c r="F113" s="33">
        <v>11901.184000000001</v>
      </c>
      <c r="G113" s="34">
        <v>8</v>
      </c>
      <c r="S113" s="8"/>
      <c r="T113" s="8"/>
      <c r="U113" s="18" t="s">
        <v>6248</v>
      </c>
      <c r="V113" s="33">
        <v>27.977599999999999</v>
      </c>
      <c r="W113" s="34">
        <v>2</v>
      </c>
      <c r="BG113" s="18" t="s">
        <v>2823</v>
      </c>
      <c r="BH113" s="14">
        <v>1589.864</v>
      </c>
    </row>
    <row r="114" spans="1:60" x14ac:dyDescent="0.2">
      <c r="A114" s="60"/>
      <c r="B114" s="19"/>
      <c r="E114" s="18" t="s">
        <v>1833</v>
      </c>
      <c r="F114" s="33">
        <v>1017.7339999999999</v>
      </c>
      <c r="G114" s="34">
        <v>9</v>
      </c>
      <c r="S114" s="8"/>
      <c r="T114" s="8"/>
      <c r="U114" s="18" t="s">
        <v>6050</v>
      </c>
      <c r="V114" s="33">
        <v>14.690199999999997</v>
      </c>
      <c r="W114" s="34">
        <v>1</v>
      </c>
      <c r="BG114" s="18" t="s">
        <v>568</v>
      </c>
      <c r="BH114" s="14">
        <v>1586.1000000000001</v>
      </c>
    </row>
    <row r="115" spans="1:60" x14ac:dyDescent="0.2">
      <c r="A115" s="60"/>
      <c r="B115" s="19"/>
      <c r="E115" s="18" t="s">
        <v>4851</v>
      </c>
      <c r="F115" s="33">
        <v>802.43600000000015</v>
      </c>
      <c r="G115" s="34">
        <v>5</v>
      </c>
      <c r="S115" s="8"/>
      <c r="T115" s="8"/>
      <c r="U115" s="18" t="s">
        <v>10228</v>
      </c>
      <c r="V115" s="33">
        <v>35.825400000000002</v>
      </c>
      <c r="W115" s="34">
        <v>3</v>
      </c>
      <c r="BG115" s="18" t="s">
        <v>1723</v>
      </c>
      <c r="BH115" s="14">
        <v>1575.39</v>
      </c>
    </row>
    <row r="116" spans="1:60" x14ac:dyDescent="0.2">
      <c r="A116" s="60"/>
      <c r="B116" s="19"/>
      <c r="E116" s="18" t="s">
        <v>3955</v>
      </c>
      <c r="F116" s="33">
        <v>260.685</v>
      </c>
      <c r="G116" s="34">
        <v>5</v>
      </c>
      <c r="S116" s="8"/>
      <c r="T116" s="8"/>
      <c r="U116" s="18" t="s">
        <v>10618</v>
      </c>
      <c r="V116" s="33">
        <v>19.193999999999999</v>
      </c>
      <c r="W116" s="34">
        <v>1</v>
      </c>
      <c r="BG116" s="18" t="s">
        <v>2050</v>
      </c>
      <c r="BH116" s="14">
        <v>1571.4800000000002</v>
      </c>
    </row>
    <row r="117" spans="1:60" x14ac:dyDescent="0.2">
      <c r="A117" s="60"/>
      <c r="B117" s="19"/>
      <c r="E117" s="18" t="s">
        <v>848</v>
      </c>
      <c r="F117" s="33">
        <v>411.63000000000005</v>
      </c>
      <c r="G117" s="34">
        <v>3</v>
      </c>
      <c r="S117" s="8"/>
      <c r="T117" s="8"/>
      <c r="U117" s="18" t="s">
        <v>7901</v>
      </c>
      <c r="V117" s="33">
        <v>13.496399999999998</v>
      </c>
      <c r="W117" s="34">
        <v>1</v>
      </c>
      <c r="BG117" s="18" t="s">
        <v>1330</v>
      </c>
      <c r="BH117" s="14">
        <v>1571.095</v>
      </c>
    </row>
    <row r="118" spans="1:60" x14ac:dyDescent="0.2">
      <c r="A118" s="60"/>
      <c r="B118" s="19"/>
      <c r="E118" s="18" t="s">
        <v>2135</v>
      </c>
      <c r="F118" s="33">
        <v>152.51999999999998</v>
      </c>
      <c r="G118" s="34">
        <v>2</v>
      </c>
      <c r="S118" s="8"/>
      <c r="T118" s="8"/>
      <c r="U118" s="18" t="s">
        <v>8428</v>
      </c>
      <c r="V118" s="33">
        <v>19.600199999999994</v>
      </c>
      <c r="W118" s="34">
        <v>2</v>
      </c>
      <c r="BG118" s="18" t="s">
        <v>517</v>
      </c>
      <c r="BH118" s="14">
        <v>1563.5835</v>
      </c>
    </row>
    <row r="119" spans="1:60" x14ac:dyDescent="0.2">
      <c r="A119" s="60"/>
      <c r="B119" s="19"/>
      <c r="E119" s="18" t="s">
        <v>1888</v>
      </c>
      <c r="F119" s="33">
        <v>24.784000000000002</v>
      </c>
      <c r="G119" s="34">
        <v>1</v>
      </c>
      <c r="S119" s="8"/>
      <c r="T119" s="8"/>
      <c r="U119" s="18" t="s">
        <v>9925</v>
      </c>
      <c r="V119" s="33">
        <v>17.855999999999995</v>
      </c>
      <c r="W119" s="34">
        <v>1</v>
      </c>
      <c r="BG119" s="18" t="s">
        <v>662</v>
      </c>
      <c r="BH119" s="14">
        <v>1561.472</v>
      </c>
    </row>
    <row r="120" spans="1:60" x14ac:dyDescent="0.2">
      <c r="A120" s="60"/>
      <c r="B120" s="19"/>
      <c r="E120" s="18" t="s">
        <v>3572</v>
      </c>
      <c r="F120" s="33">
        <v>1131.5999999999999</v>
      </c>
      <c r="G120" s="34">
        <v>8</v>
      </c>
      <c r="S120" s="8"/>
      <c r="T120" s="8"/>
      <c r="U120" s="18" t="s">
        <v>10024</v>
      </c>
      <c r="V120" s="33">
        <v>87.890000000000015</v>
      </c>
      <c r="W120" s="34">
        <v>1</v>
      </c>
      <c r="BG120" s="18" t="s">
        <v>1623</v>
      </c>
      <c r="BH120" s="14">
        <v>1561.3020000000001</v>
      </c>
    </row>
    <row r="121" spans="1:60" x14ac:dyDescent="0.2">
      <c r="A121" s="60"/>
      <c r="B121" s="19"/>
      <c r="E121" s="18" t="s">
        <v>2404</v>
      </c>
      <c r="F121" s="33">
        <v>845.55799999999999</v>
      </c>
      <c r="G121" s="34">
        <v>6</v>
      </c>
      <c r="S121" s="8"/>
      <c r="T121" s="8"/>
      <c r="U121" s="18" t="s">
        <v>10812</v>
      </c>
      <c r="V121" s="33">
        <v>9.48</v>
      </c>
      <c r="W121" s="34">
        <v>1</v>
      </c>
      <c r="BG121" s="18" t="s">
        <v>2078</v>
      </c>
      <c r="BH121" s="14">
        <v>1529.856</v>
      </c>
    </row>
    <row r="122" spans="1:60" x14ac:dyDescent="0.2">
      <c r="A122" s="60"/>
      <c r="B122" s="19"/>
      <c r="E122" s="18" t="s">
        <v>22</v>
      </c>
      <c r="F122" s="33">
        <v>993.89999999999986</v>
      </c>
      <c r="G122" s="34">
        <v>2</v>
      </c>
      <c r="S122" s="8"/>
      <c r="T122" s="8"/>
      <c r="U122" s="18" t="s">
        <v>7746</v>
      </c>
      <c r="V122" s="33">
        <v>3.528</v>
      </c>
      <c r="W122" s="34">
        <v>1</v>
      </c>
      <c r="BG122" s="18" t="s">
        <v>3212</v>
      </c>
      <c r="BH122" s="14">
        <v>1523.46</v>
      </c>
    </row>
    <row r="123" spans="1:60" x14ac:dyDescent="0.2">
      <c r="A123" s="60"/>
      <c r="B123" s="19"/>
      <c r="E123" s="18" t="s">
        <v>3707</v>
      </c>
      <c r="F123" s="33">
        <v>1127.9760000000001</v>
      </c>
      <c r="G123" s="34">
        <v>1</v>
      </c>
      <c r="S123" s="8"/>
      <c r="T123" s="8"/>
      <c r="U123" s="18" t="s">
        <v>6514</v>
      </c>
      <c r="V123" s="33">
        <v>18.397999999999968</v>
      </c>
      <c r="W123" s="34">
        <v>1</v>
      </c>
      <c r="BG123" s="18" t="s">
        <v>787</v>
      </c>
      <c r="BH123" s="14">
        <v>1520.0510000000004</v>
      </c>
    </row>
    <row r="124" spans="1:60" x14ac:dyDescent="0.2">
      <c r="A124" s="60"/>
      <c r="B124" s="19"/>
      <c r="E124" s="18" t="s">
        <v>5858</v>
      </c>
      <c r="F124" s="33">
        <v>16.520000000000003</v>
      </c>
      <c r="G124" s="34">
        <v>1</v>
      </c>
      <c r="S124" s="8"/>
      <c r="T124" s="8"/>
      <c r="U124" s="18" t="s">
        <v>9082</v>
      </c>
      <c r="V124" s="33">
        <v>54.666000000000011</v>
      </c>
      <c r="W124" s="34">
        <v>1</v>
      </c>
      <c r="BG124" s="18" t="s">
        <v>2905</v>
      </c>
      <c r="BH124" s="14">
        <v>1517.049</v>
      </c>
    </row>
    <row r="125" spans="1:60" x14ac:dyDescent="0.2">
      <c r="A125" s="60"/>
      <c r="B125" s="19"/>
      <c r="E125" s="18" t="s">
        <v>1268</v>
      </c>
      <c r="F125" s="33">
        <v>5441.576</v>
      </c>
      <c r="G125" s="34">
        <v>11</v>
      </c>
      <c r="S125" s="8"/>
      <c r="T125" s="8"/>
      <c r="U125" s="18" t="s">
        <v>8205</v>
      </c>
      <c r="V125" s="33">
        <v>-22.138200000000012</v>
      </c>
      <c r="W125" s="34">
        <v>1</v>
      </c>
      <c r="BG125" s="18" t="s">
        <v>828</v>
      </c>
      <c r="BH125" s="14">
        <v>1503.2390000000003</v>
      </c>
    </row>
    <row r="126" spans="1:60" x14ac:dyDescent="0.2">
      <c r="A126" s="60"/>
      <c r="B126" s="19"/>
      <c r="E126" s="18" t="s">
        <v>1726</v>
      </c>
      <c r="F126" s="33">
        <v>1163.489</v>
      </c>
      <c r="G126" s="34">
        <v>13</v>
      </c>
      <c r="S126" s="8"/>
      <c r="T126" s="8"/>
      <c r="U126" s="18" t="s">
        <v>9012</v>
      </c>
      <c r="V126" s="33">
        <v>139.04910000000004</v>
      </c>
      <c r="W126" s="34">
        <v>4</v>
      </c>
      <c r="BG126" s="18" t="s">
        <v>5211</v>
      </c>
      <c r="BH126" s="14">
        <v>1503.1120000000003</v>
      </c>
    </row>
    <row r="127" spans="1:60" x14ac:dyDescent="0.2">
      <c r="A127" s="60"/>
      <c r="B127" s="19"/>
      <c r="E127" s="18" t="s">
        <v>1979</v>
      </c>
      <c r="F127" s="33">
        <v>215.83999999999997</v>
      </c>
      <c r="G127" s="34">
        <v>3</v>
      </c>
      <c r="S127" s="8"/>
      <c r="T127" s="8"/>
      <c r="U127" s="18" t="s">
        <v>9213</v>
      </c>
      <c r="V127" s="33">
        <v>-204.94040000000001</v>
      </c>
      <c r="W127" s="34">
        <v>2</v>
      </c>
      <c r="BG127" s="18" t="s">
        <v>2870</v>
      </c>
      <c r="BH127" s="14">
        <v>1484.3539999999998</v>
      </c>
    </row>
    <row r="128" spans="1:60" x14ac:dyDescent="0.2">
      <c r="A128" s="60"/>
      <c r="B128" s="19"/>
      <c r="E128" s="18" t="s">
        <v>1754</v>
      </c>
      <c r="F128" s="33">
        <v>802.43000000000018</v>
      </c>
      <c r="G128" s="34">
        <v>10</v>
      </c>
      <c r="S128" s="8"/>
      <c r="T128" s="8"/>
      <c r="U128" s="18" t="s">
        <v>6694</v>
      </c>
      <c r="V128" s="33">
        <v>146.40359999999998</v>
      </c>
      <c r="W128" s="34">
        <v>1</v>
      </c>
      <c r="BG128" s="18" t="s">
        <v>1656</v>
      </c>
      <c r="BH128" s="14">
        <v>1483.874</v>
      </c>
    </row>
    <row r="129" spans="1:60" x14ac:dyDescent="0.2">
      <c r="A129" s="60"/>
      <c r="B129" s="19"/>
      <c r="E129" s="18" t="s">
        <v>2240</v>
      </c>
      <c r="F129" s="33">
        <v>370.64</v>
      </c>
      <c r="G129" s="34">
        <v>7</v>
      </c>
      <c r="S129" s="8"/>
      <c r="T129" s="8"/>
      <c r="U129" s="18" t="s">
        <v>7322</v>
      </c>
      <c r="V129" s="33">
        <v>10.316800000000001</v>
      </c>
      <c r="W129" s="34">
        <v>1</v>
      </c>
      <c r="BG129" s="18" t="s">
        <v>1994</v>
      </c>
      <c r="BH129" s="14">
        <v>1480.9099999999999</v>
      </c>
    </row>
    <row r="130" spans="1:60" x14ac:dyDescent="0.2">
      <c r="A130" s="60"/>
      <c r="B130" s="19"/>
      <c r="E130" s="18" t="s">
        <v>3361</v>
      </c>
      <c r="F130" s="33">
        <v>16.739999999999998</v>
      </c>
      <c r="G130" s="34">
        <v>1</v>
      </c>
      <c r="S130" s="8"/>
      <c r="T130" s="8"/>
      <c r="U130" s="18" t="s">
        <v>6809</v>
      </c>
      <c r="V130" s="33">
        <v>5.5565999999999995</v>
      </c>
      <c r="W130" s="34">
        <v>1</v>
      </c>
      <c r="BG130" s="18" t="s">
        <v>2862</v>
      </c>
      <c r="BH130" s="14">
        <v>1475.5840000000001</v>
      </c>
    </row>
    <row r="131" spans="1:60" x14ac:dyDescent="0.2">
      <c r="A131" s="60"/>
      <c r="B131" s="19"/>
      <c r="E131" s="18" t="s">
        <v>429</v>
      </c>
      <c r="F131" s="33">
        <v>3786.5619999999999</v>
      </c>
      <c r="G131" s="34">
        <v>15</v>
      </c>
      <c r="S131" s="8"/>
      <c r="T131" s="8"/>
      <c r="U131" s="18" t="s">
        <v>10207</v>
      </c>
      <c r="V131" s="33">
        <v>43.612199999999994</v>
      </c>
      <c r="W131" s="34">
        <v>3</v>
      </c>
      <c r="BG131" s="18" t="s">
        <v>3323</v>
      </c>
      <c r="BH131" s="14">
        <v>1467.134</v>
      </c>
    </row>
    <row r="132" spans="1:60" x14ac:dyDescent="0.2">
      <c r="A132" s="60"/>
      <c r="B132" s="19"/>
      <c r="E132" s="18" t="s">
        <v>4493</v>
      </c>
      <c r="F132" s="33">
        <v>1876.9159999999999</v>
      </c>
      <c r="G132" s="34">
        <v>5</v>
      </c>
      <c r="S132" s="8"/>
      <c r="T132" s="8"/>
      <c r="U132" s="18" t="s">
        <v>10519</v>
      </c>
      <c r="V132" s="33">
        <v>-239.54360000000003</v>
      </c>
      <c r="W132" s="34">
        <v>2</v>
      </c>
      <c r="BG132" s="18" t="s">
        <v>2599</v>
      </c>
      <c r="BH132" s="14">
        <v>1458.3939999999998</v>
      </c>
    </row>
    <row r="133" spans="1:60" x14ac:dyDescent="0.2">
      <c r="A133" s="60"/>
      <c r="B133" s="19"/>
      <c r="E133" s="18" t="s">
        <v>4868</v>
      </c>
      <c r="F133" s="33">
        <v>13.68</v>
      </c>
      <c r="G133" s="34">
        <v>1</v>
      </c>
      <c r="S133" s="8"/>
      <c r="T133" s="8"/>
      <c r="U133" s="18" t="s">
        <v>9560</v>
      </c>
      <c r="V133" s="33">
        <v>3.8093999999999975</v>
      </c>
      <c r="W133" s="34">
        <v>2</v>
      </c>
      <c r="BG133" s="18" t="s">
        <v>1803</v>
      </c>
      <c r="BH133" s="14">
        <v>1454.9</v>
      </c>
    </row>
    <row r="134" spans="1:60" x14ac:dyDescent="0.2">
      <c r="A134" s="60"/>
      <c r="B134" s="19"/>
      <c r="E134" s="18" t="s">
        <v>4328</v>
      </c>
      <c r="F134" s="33">
        <v>530.27199999999993</v>
      </c>
      <c r="G134" s="34">
        <v>3</v>
      </c>
      <c r="S134" s="8"/>
      <c r="T134" s="8"/>
      <c r="U134" s="18" t="s">
        <v>8272</v>
      </c>
      <c r="V134" s="33">
        <v>640.18849999999998</v>
      </c>
      <c r="W134" s="34">
        <v>3</v>
      </c>
      <c r="BG134" s="18" t="s">
        <v>3902</v>
      </c>
      <c r="BH134" s="14">
        <v>1449.04</v>
      </c>
    </row>
    <row r="135" spans="1:60" x14ac:dyDescent="0.2">
      <c r="A135" s="60"/>
      <c r="B135" s="19"/>
      <c r="E135" s="18" t="s">
        <v>2643</v>
      </c>
      <c r="F135" s="33">
        <v>2101.6799999999998</v>
      </c>
      <c r="G135" s="34">
        <v>2</v>
      </c>
      <c r="S135" s="8"/>
      <c r="T135" s="8"/>
      <c r="U135" s="18" t="s">
        <v>6062</v>
      </c>
      <c r="V135" s="33">
        <v>14.142599999999996</v>
      </c>
      <c r="W135" s="34">
        <v>1</v>
      </c>
      <c r="BG135" s="18" t="s">
        <v>2145</v>
      </c>
      <c r="BH135" s="14">
        <v>1444.038</v>
      </c>
    </row>
    <row r="136" spans="1:60" x14ac:dyDescent="0.2">
      <c r="A136" s="60"/>
      <c r="B136" s="19"/>
      <c r="E136" s="18" t="s">
        <v>4417</v>
      </c>
      <c r="F136" s="33">
        <v>2305.7120000000004</v>
      </c>
      <c r="G136" s="34">
        <v>8</v>
      </c>
      <c r="S136" s="8"/>
      <c r="T136" s="8"/>
      <c r="U136" s="18" t="s">
        <v>10134</v>
      </c>
      <c r="V136" s="33">
        <v>-20.136200000000006</v>
      </c>
      <c r="W136" s="34">
        <v>1</v>
      </c>
      <c r="BG136" s="18" t="s">
        <v>5003</v>
      </c>
      <c r="BH136" s="14">
        <v>1433.5859999999998</v>
      </c>
    </row>
    <row r="137" spans="1:60" x14ac:dyDescent="0.2">
      <c r="A137" s="60"/>
      <c r="B137" s="19"/>
      <c r="E137" s="18" t="s">
        <v>2263</v>
      </c>
      <c r="F137" s="33">
        <v>257.53000000000003</v>
      </c>
      <c r="G137" s="34">
        <v>7</v>
      </c>
      <c r="S137" s="8"/>
      <c r="T137" s="8"/>
      <c r="U137" s="18" t="s">
        <v>7789</v>
      </c>
      <c r="V137" s="33">
        <v>244.61549999999988</v>
      </c>
      <c r="W137" s="34">
        <v>1</v>
      </c>
      <c r="BG137" s="18" t="s">
        <v>2288</v>
      </c>
      <c r="BH137" s="14">
        <v>1422.2520000000004</v>
      </c>
    </row>
    <row r="138" spans="1:60" x14ac:dyDescent="0.2">
      <c r="A138" s="60"/>
      <c r="B138" s="19"/>
      <c r="E138" s="18" t="s">
        <v>3288</v>
      </c>
      <c r="F138" s="33">
        <v>2318.2400000000002</v>
      </c>
      <c r="G138" s="34">
        <v>3</v>
      </c>
      <c r="S138" s="8"/>
      <c r="T138" s="8"/>
      <c r="U138" s="18" t="s">
        <v>8979</v>
      </c>
      <c r="V138" s="33">
        <v>203.85639999999978</v>
      </c>
      <c r="W138" s="34">
        <v>2</v>
      </c>
      <c r="BG138" s="18" t="s">
        <v>2094</v>
      </c>
      <c r="BH138" s="14">
        <v>1417.0239999999999</v>
      </c>
    </row>
    <row r="139" spans="1:60" x14ac:dyDescent="0.2">
      <c r="A139" s="60"/>
      <c r="B139" s="19"/>
      <c r="E139" s="18" t="s">
        <v>3294</v>
      </c>
      <c r="F139" s="33">
        <v>191.88</v>
      </c>
      <c r="G139" s="34">
        <v>1</v>
      </c>
      <c r="S139" s="8"/>
      <c r="T139" s="8"/>
      <c r="U139" s="18" t="s">
        <v>7549</v>
      </c>
      <c r="V139" s="33">
        <v>13.7996</v>
      </c>
      <c r="W139" s="34">
        <v>2</v>
      </c>
      <c r="BG139" s="18" t="s">
        <v>2924</v>
      </c>
      <c r="BH139" s="14">
        <v>1416.3040000000001</v>
      </c>
    </row>
    <row r="140" spans="1:60" x14ac:dyDescent="0.2">
      <c r="A140" s="60"/>
      <c r="B140" s="19"/>
      <c r="E140" s="18" t="s">
        <v>3043</v>
      </c>
      <c r="F140" s="33">
        <v>243.96400000000003</v>
      </c>
      <c r="G140" s="34">
        <v>3</v>
      </c>
      <c r="S140" s="8"/>
      <c r="T140" s="8"/>
      <c r="U140" s="18" t="s">
        <v>9593</v>
      </c>
      <c r="V140" s="33">
        <v>73.227599999999995</v>
      </c>
      <c r="W140" s="34">
        <v>3</v>
      </c>
      <c r="BG140" s="18" t="s">
        <v>929</v>
      </c>
      <c r="BH140" s="14">
        <v>1410.0660000000003</v>
      </c>
    </row>
    <row r="141" spans="1:60" x14ac:dyDescent="0.2">
      <c r="A141" s="60"/>
      <c r="B141" s="19"/>
      <c r="E141" s="18" t="s">
        <v>2058</v>
      </c>
      <c r="F141" s="33">
        <v>944.8180000000001</v>
      </c>
      <c r="G141" s="34">
        <v>6</v>
      </c>
      <c r="S141" s="8"/>
      <c r="T141" s="8"/>
      <c r="U141" s="18" t="s">
        <v>9780</v>
      </c>
      <c r="V141" s="33">
        <v>86.149199999999951</v>
      </c>
      <c r="W141" s="34">
        <v>2</v>
      </c>
      <c r="BG141" s="18" t="s">
        <v>1774</v>
      </c>
      <c r="BH141" s="14">
        <v>1403.9200000000003</v>
      </c>
    </row>
    <row r="142" spans="1:60" x14ac:dyDescent="0.2">
      <c r="A142" s="60"/>
      <c r="B142" s="19"/>
      <c r="E142" s="18" t="s">
        <v>4294</v>
      </c>
      <c r="F142" s="33">
        <v>275.91800000000001</v>
      </c>
      <c r="G142" s="34">
        <v>4</v>
      </c>
      <c r="S142" s="8"/>
      <c r="T142" s="8"/>
      <c r="U142" s="18" t="s">
        <v>10539</v>
      </c>
      <c r="V142" s="33">
        <v>168.10239999999999</v>
      </c>
      <c r="W142" s="34">
        <v>2</v>
      </c>
      <c r="BG142" s="18" t="s">
        <v>2419</v>
      </c>
      <c r="BH142" s="14">
        <v>1401.864</v>
      </c>
    </row>
    <row r="143" spans="1:60" x14ac:dyDescent="0.2">
      <c r="A143" s="60"/>
      <c r="B143" s="19"/>
      <c r="E143" s="18" t="s">
        <v>978</v>
      </c>
      <c r="F143" s="33">
        <v>121.78</v>
      </c>
      <c r="G143" s="34">
        <v>1</v>
      </c>
      <c r="S143" s="8"/>
      <c r="T143" s="8"/>
      <c r="U143" s="18" t="s">
        <v>8082</v>
      </c>
      <c r="V143" s="33">
        <v>-82.094699999999975</v>
      </c>
      <c r="W143" s="34">
        <v>3</v>
      </c>
      <c r="BG143" s="18" t="s">
        <v>3496</v>
      </c>
      <c r="BH143" s="14">
        <v>1396.9360000000001</v>
      </c>
    </row>
    <row r="144" spans="1:60" x14ac:dyDescent="0.2">
      <c r="A144" s="60"/>
      <c r="B144" s="19"/>
      <c r="E144" s="18" t="s">
        <v>1850</v>
      </c>
      <c r="F144" s="33">
        <v>274.27800000000002</v>
      </c>
      <c r="G144" s="34">
        <v>4</v>
      </c>
      <c r="S144" s="8"/>
      <c r="T144" s="8"/>
      <c r="U144" s="18" t="s">
        <v>7498</v>
      </c>
      <c r="V144" s="33">
        <v>156.68039999999999</v>
      </c>
      <c r="W144" s="34">
        <v>2</v>
      </c>
      <c r="BG144" s="18" t="s">
        <v>691</v>
      </c>
      <c r="BH144" s="14">
        <v>1394.9099999999999</v>
      </c>
    </row>
    <row r="145" spans="1:60" x14ac:dyDescent="0.2">
      <c r="A145" s="60"/>
      <c r="B145" s="19"/>
      <c r="E145" s="18" t="s">
        <v>1684</v>
      </c>
      <c r="F145" s="33">
        <v>1036.826</v>
      </c>
      <c r="G145" s="34">
        <v>8</v>
      </c>
      <c r="S145" s="8"/>
      <c r="T145" s="8"/>
      <c r="U145" s="18" t="s">
        <v>10908</v>
      </c>
      <c r="V145" s="33">
        <v>-179.24860000000001</v>
      </c>
      <c r="W145" s="34">
        <v>2</v>
      </c>
      <c r="BG145" s="18" t="s">
        <v>1538</v>
      </c>
      <c r="BH145" s="14">
        <v>1378.835</v>
      </c>
    </row>
    <row r="146" spans="1:60" x14ac:dyDescent="0.2">
      <c r="A146" s="60"/>
      <c r="B146" s="19"/>
      <c r="E146" s="18" t="s">
        <v>613</v>
      </c>
      <c r="F146" s="33">
        <v>124.056</v>
      </c>
      <c r="G146" s="34">
        <v>2</v>
      </c>
      <c r="S146" s="8"/>
      <c r="T146" s="8"/>
      <c r="U146" s="18" t="s">
        <v>6551</v>
      </c>
      <c r="V146" s="33">
        <v>0.89939999999999909</v>
      </c>
      <c r="W146" s="34">
        <v>1</v>
      </c>
      <c r="BG146" s="18" t="s">
        <v>1197</v>
      </c>
      <c r="BH146" s="14">
        <v>1358.894</v>
      </c>
    </row>
    <row r="147" spans="1:60" x14ac:dyDescent="0.2">
      <c r="A147" s="60"/>
      <c r="B147" s="19"/>
      <c r="E147" s="18" t="s">
        <v>5154</v>
      </c>
      <c r="F147" s="33">
        <v>89.11</v>
      </c>
      <c r="G147" s="34">
        <v>2</v>
      </c>
      <c r="S147" s="8"/>
      <c r="T147" s="8"/>
      <c r="U147" s="18" t="s">
        <v>7874</v>
      </c>
      <c r="V147" s="33">
        <v>40.713599999999957</v>
      </c>
      <c r="W147" s="34">
        <v>3</v>
      </c>
      <c r="BG147" s="18" t="s">
        <v>4988</v>
      </c>
      <c r="BH147" s="14">
        <v>1356.5760000000002</v>
      </c>
    </row>
    <row r="148" spans="1:60" x14ac:dyDescent="0.2">
      <c r="A148" s="60"/>
      <c r="B148" s="19"/>
      <c r="E148" s="18" t="s">
        <v>2066</v>
      </c>
      <c r="F148" s="33">
        <v>60.280000000000008</v>
      </c>
      <c r="G148" s="34">
        <v>3</v>
      </c>
      <c r="S148" s="8"/>
      <c r="T148" s="8"/>
      <c r="U148" s="18" t="s">
        <v>10109</v>
      </c>
      <c r="V148" s="33">
        <v>124.18860000000002</v>
      </c>
      <c r="W148" s="34">
        <v>4</v>
      </c>
      <c r="BG148" s="18" t="s">
        <v>555</v>
      </c>
      <c r="BH148" s="14">
        <v>1346.664</v>
      </c>
    </row>
    <row r="149" spans="1:60" x14ac:dyDescent="0.2">
      <c r="A149" s="60"/>
      <c r="B149" s="19"/>
      <c r="E149" s="18" t="s">
        <v>2729</v>
      </c>
      <c r="F149" s="33">
        <v>39.68</v>
      </c>
      <c r="G149" s="34">
        <v>1</v>
      </c>
      <c r="S149" s="8"/>
      <c r="T149" s="8"/>
      <c r="U149" s="18" t="s">
        <v>7423</v>
      </c>
      <c r="V149" s="33">
        <v>4.9270999999999976</v>
      </c>
      <c r="W149" s="34">
        <v>1</v>
      </c>
      <c r="BG149" s="18" t="s">
        <v>1962</v>
      </c>
      <c r="BH149" s="14">
        <v>1339.2719999999999</v>
      </c>
    </row>
    <row r="150" spans="1:60" x14ac:dyDescent="0.2">
      <c r="A150" s="60"/>
      <c r="B150" s="19"/>
      <c r="E150" s="18" t="s">
        <v>336</v>
      </c>
      <c r="F150" s="33">
        <v>773.10799999999995</v>
      </c>
      <c r="G150" s="34">
        <v>2</v>
      </c>
      <c r="S150" s="8"/>
      <c r="T150" s="8"/>
      <c r="U150" s="18" t="s">
        <v>10838</v>
      </c>
      <c r="V150" s="33">
        <v>57.592799999999997</v>
      </c>
      <c r="W150" s="34">
        <v>1</v>
      </c>
      <c r="BG150" s="18" t="s">
        <v>1144</v>
      </c>
      <c r="BH150" s="14">
        <v>1338.8999999999999</v>
      </c>
    </row>
    <row r="151" spans="1:60" x14ac:dyDescent="0.2">
      <c r="A151" s="60"/>
      <c r="B151" s="19"/>
      <c r="E151" s="18" t="s">
        <v>4915</v>
      </c>
      <c r="F151" s="33">
        <v>687.7945000000002</v>
      </c>
      <c r="G151" s="34">
        <v>4</v>
      </c>
      <c r="S151" s="8"/>
      <c r="T151" s="8"/>
      <c r="U151" s="18" t="s">
        <v>6296</v>
      </c>
      <c r="V151" s="33">
        <v>33.004799999999982</v>
      </c>
      <c r="W151" s="34">
        <v>2</v>
      </c>
      <c r="BG151" s="18" t="s">
        <v>4012</v>
      </c>
      <c r="BH151" s="14">
        <v>1328.1280000000002</v>
      </c>
    </row>
    <row r="152" spans="1:60" x14ac:dyDescent="0.2">
      <c r="A152" s="60"/>
      <c r="B152" s="19"/>
      <c r="E152" s="18" t="s">
        <v>3271</v>
      </c>
      <c r="F152" s="33">
        <v>5464.6850000000004</v>
      </c>
      <c r="G152" s="34">
        <v>5</v>
      </c>
      <c r="S152" s="8"/>
      <c r="T152" s="8"/>
      <c r="U152" s="18" t="s">
        <v>9035</v>
      </c>
      <c r="V152" s="33">
        <v>371.05680000000024</v>
      </c>
      <c r="W152" s="34">
        <v>2</v>
      </c>
      <c r="BG152" s="18" t="s">
        <v>3907</v>
      </c>
      <c r="BH152" s="14">
        <v>1326.816</v>
      </c>
    </row>
    <row r="153" spans="1:60" x14ac:dyDescent="0.2">
      <c r="A153" s="60"/>
      <c r="B153" s="19"/>
      <c r="E153" s="18" t="s">
        <v>3926</v>
      </c>
      <c r="F153" s="33">
        <v>739.28199999999993</v>
      </c>
      <c r="G153" s="34">
        <v>3</v>
      </c>
      <c r="S153" s="8"/>
      <c r="T153" s="8"/>
      <c r="U153" s="18" t="s">
        <v>7304</v>
      </c>
      <c r="V153" s="33">
        <v>22.365599999999993</v>
      </c>
      <c r="W153" s="34">
        <v>3</v>
      </c>
      <c r="BG153" s="18" t="s">
        <v>2388</v>
      </c>
      <c r="BH153" s="14">
        <v>1321.1080000000002</v>
      </c>
    </row>
    <row r="154" spans="1:60" x14ac:dyDescent="0.2">
      <c r="A154" s="60"/>
      <c r="B154" s="19"/>
      <c r="E154" s="18" t="s">
        <v>4255</v>
      </c>
      <c r="F154" s="33">
        <v>147.26</v>
      </c>
      <c r="G154" s="34">
        <v>3</v>
      </c>
      <c r="S154" s="8"/>
      <c r="T154" s="8"/>
      <c r="U154" s="18" t="s">
        <v>10458</v>
      </c>
      <c r="V154" s="33">
        <v>14.181599999999998</v>
      </c>
      <c r="W154" s="34">
        <v>2</v>
      </c>
      <c r="BG154" s="18" t="s">
        <v>1371</v>
      </c>
      <c r="BH154" s="14">
        <v>1314.5599999999997</v>
      </c>
    </row>
    <row r="155" spans="1:60" x14ac:dyDescent="0.2">
      <c r="A155" s="60"/>
      <c r="B155" s="19"/>
      <c r="E155" s="18" t="s">
        <v>425</v>
      </c>
      <c r="F155" s="33">
        <v>1035.672</v>
      </c>
      <c r="G155" s="34">
        <v>6</v>
      </c>
      <c r="S155" s="8"/>
      <c r="T155" s="8"/>
      <c r="U155" s="18" t="s">
        <v>8042</v>
      </c>
      <c r="V155" s="33">
        <v>4.0568999999999953</v>
      </c>
      <c r="W155" s="34">
        <v>3</v>
      </c>
      <c r="BG155" s="18" t="s">
        <v>2795</v>
      </c>
      <c r="BH155" s="14">
        <v>1311.9340000000002</v>
      </c>
    </row>
    <row r="156" spans="1:60" x14ac:dyDescent="0.2">
      <c r="A156" s="60"/>
      <c r="B156" s="19"/>
      <c r="E156" s="18" t="s">
        <v>1457</v>
      </c>
      <c r="F156" s="33">
        <v>50.768000000000008</v>
      </c>
      <c r="G156" s="34">
        <v>3</v>
      </c>
      <c r="S156" s="8"/>
      <c r="T156" s="8"/>
      <c r="U156" s="18" t="s">
        <v>7766</v>
      </c>
      <c r="V156" s="33">
        <v>38.038000000000004</v>
      </c>
      <c r="W156" s="34">
        <v>1</v>
      </c>
      <c r="BG156" s="18" t="s">
        <v>179</v>
      </c>
      <c r="BH156" s="14">
        <v>1308.8919999999998</v>
      </c>
    </row>
    <row r="157" spans="1:60" x14ac:dyDescent="0.2">
      <c r="A157" s="60"/>
      <c r="B157" s="19"/>
      <c r="E157" s="18" t="s">
        <v>2679</v>
      </c>
      <c r="F157" s="33">
        <v>162.40600000000001</v>
      </c>
      <c r="G157" s="34">
        <v>3</v>
      </c>
      <c r="S157" s="8"/>
      <c r="T157" s="8"/>
      <c r="U157" s="18" t="s">
        <v>6822</v>
      </c>
      <c r="V157" s="33">
        <v>7.8500000000000014</v>
      </c>
      <c r="W157" s="34">
        <v>1</v>
      </c>
      <c r="BG157" s="18" t="s">
        <v>2941</v>
      </c>
      <c r="BH157" s="14">
        <v>1295.336</v>
      </c>
    </row>
    <row r="158" spans="1:60" x14ac:dyDescent="0.2">
      <c r="A158" s="60"/>
      <c r="B158" s="19"/>
      <c r="E158" s="18" t="s">
        <v>4375</v>
      </c>
      <c r="F158" s="33">
        <v>1049.7240000000002</v>
      </c>
      <c r="G158" s="34">
        <v>6</v>
      </c>
      <c r="S158" s="8"/>
      <c r="T158" s="8"/>
      <c r="U158" s="18" t="s">
        <v>7966</v>
      </c>
      <c r="V158" s="33">
        <v>-0.91560000000000974</v>
      </c>
      <c r="W158" s="34">
        <v>2</v>
      </c>
      <c r="BG158" s="18" t="s">
        <v>172</v>
      </c>
      <c r="BH158" s="14">
        <v>1288.4640000000004</v>
      </c>
    </row>
    <row r="159" spans="1:60" x14ac:dyDescent="0.2">
      <c r="A159" s="60"/>
      <c r="B159" s="19"/>
      <c r="E159" s="18" t="s">
        <v>5002</v>
      </c>
      <c r="F159" s="33">
        <v>1433.5859999999998</v>
      </c>
      <c r="G159" s="34">
        <v>3</v>
      </c>
      <c r="S159" s="8"/>
      <c r="T159" s="8"/>
      <c r="U159" s="18" t="s">
        <v>8181</v>
      </c>
      <c r="V159" s="33">
        <v>64.199999999999989</v>
      </c>
      <c r="W159" s="34">
        <v>1</v>
      </c>
      <c r="BG159" s="18" t="s">
        <v>3090</v>
      </c>
      <c r="BH159" s="14">
        <v>1273.6870000000001</v>
      </c>
    </row>
    <row r="160" spans="1:60" x14ac:dyDescent="0.2">
      <c r="A160" s="60"/>
      <c r="B160" s="19"/>
      <c r="E160" s="18" t="s">
        <v>567</v>
      </c>
      <c r="F160" s="33">
        <v>1586.1000000000001</v>
      </c>
      <c r="G160" s="34">
        <v>2</v>
      </c>
      <c r="S160" s="8"/>
      <c r="T160" s="8"/>
      <c r="U160" s="18" t="s">
        <v>6636</v>
      </c>
      <c r="V160" s="33">
        <v>49.594299999999983</v>
      </c>
      <c r="W160" s="34">
        <v>2</v>
      </c>
      <c r="BG160" s="18" t="s">
        <v>1041</v>
      </c>
      <c r="BH160" s="14">
        <v>1272.8699999999999</v>
      </c>
    </row>
    <row r="161" spans="1:60" x14ac:dyDescent="0.2">
      <c r="A161" s="60"/>
      <c r="B161" s="19"/>
      <c r="E161" s="18" t="s">
        <v>1537</v>
      </c>
      <c r="F161" s="33">
        <v>1378.835</v>
      </c>
      <c r="G161" s="34">
        <v>10</v>
      </c>
      <c r="S161" s="8"/>
      <c r="T161" s="8"/>
      <c r="U161" s="18" t="s">
        <v>8067</v>
      </c>
      <c r="V161" s="33">
        <v>155.23390000000001</v>
      </c>
      <c r="W161" s="34">
        <v>4</v>
      </c>
      <c r="BG161" s="18" t="s">
        <v>3917</v>
      </c>
      <c r="BH161" s="14">
        <v>1264.1400000000001</v>
      </c>
    </row>
    <row r="162" spans="1:60" x14ac:dyDescent="0.2">
      <c r="A162" s="60"/>
      <c r="B162" s="19"/>
      <c r="E162" s="18" t="s">
        <v>3365</v>
      </c>
      <c r="F162" s="33">
        <v>3223.002</v>
      </c>
      <c r="G162" s="34">
        <v>5</v>
      </c>
      <c r="S162" s="8"/>
      <c r="T162" s="8"/>
      <c r="U162" s="18" t="s">
        <v>6090</v>
      </c>
      <c r="V162" s="33">
        <v>37.757999999999996</v>
      </c>
      <c r="W162" s="34">
        <v>1</v>
      </c>
      <c r="BG162" s="18" t="s">
        <v>3795</v>
      </c>
      <c r="BH162" s="14">
        <v>1244.0260000000001</v>
      </c>
    </row>
    <row r="163" spans="1:60" x14ac:dyDescent="0.2">
      <c r="A163" s="60"/>
      <c r="B163" s="19"/>
      <c r="E163" s="18" t="s">
        <v>5376</v>
      </c>
      <c r="F163" s="33">
        <v>485.83000000000004</v>
      </c>
      <c r="G163" s="34">
        <v>2</v>
      </c>
      <c r="S163" s="8"/>
      <c r="T163" s="8"/>
      <c r="U163" s="18" t="s">
        <v>6698</v>
      </c>
      <c r="V163" s="33">
        <v>81.408999999999992</v>
      </c>
      <c r="W163" s="34">
        <v>2</v>
      </c>
      <c r="BG163" s="18" t="s">
        <v>3139</v>
      </c>
      <c r="BH163" s="14">
        <v>1241.3000000000002</v>
      </c>
    </row>
    <row r="164" spans="1:60" x14ac:dyDescent="0.2">
      <c r="A164" s="60"/>
      <c r="B164" s="19"/>
      <c r="E164" s="18" t="s">
        <v>1060</v>
      </c>
      <c r="F164" s="33">
        <v>774.15</v>
      </c>
      <c r="G164" s="34">
        <v>3</v>
      </c>
      <c r="S164" s="8"/>
      <c r="T164" s="8"/>
      <c r="U164" s="18" t="s">
        <v>9993</v>
      </c>
      <c r="V164" s="33">
        <v>382.83149999999955</v>
      </c>
      <c r="W164" s="34">
        <v>2</v>
      </c>
      <c r="BG164" s="18" t="s">
        <v>1352</v>
      </c>
      <c r="BH164" s="14">
        <v>1212.8009999999999</v>
      </c>
    </row>
    <row r="165" spans="1:60" x14ac:dyDescent="0.2">
      <c r="A165" s="60"/>
      <c r="B165" s="19"/>
      <c r="E165" s="18" t="s">
        <v>3813</v>
      </c>
      <c r="F165" s="33">
        <v>156.512</v>
      </c>
      <c r="G165" s="34">
        <v>1</v>
      </c>
      <c r="S165" s="8"/>
      <c r="T165" s="8"/>
      <c r="U165" s="18" t="s">
        <v>7309</v>
      </c>
      <c r="V165" s="33">
        <v>106.5112</v>
      </c>
      <c r="W165" s="34">
        <v>3</v>
      </c>
      <c r="BG165" s="18" t="s">
        <v>247</v>
      </c>
      <c r="BH165" s="14">
        <v>1204.8649999999998</v>
      </c>
    </row>
    <row r="166" spans="1:60" x14ac:dyDescent="0.2">
      <c r="A166" s="60"/>
      <c r="B166" s="19"/>
      <c r="E166" s="18" t="s">
        <v>2946</v>
      </c>
      <c r="F166" s="33">
        <v>320.12599999999998</v>
      </c>
      <c r="G166" s="34">
        <v>2</v>
      </c>
      <c r="S166" s="8"/>
      <c r="T166" s="8"/>
      <c r="U166" s="18" t="s">
        <v>7078</v>
      </c>
      <c r="V166" s="33">
        <v>-22.098000000000013</v>
      </c>
      <c r="W166" s="34">
        <v>1</v>
      </c>
      <c r="BG166" s="18" t="s">
        <v>115</v>
      </c>
      <c r="BH166" s="14">
        <v>1187.7440000000001</v>
      </c>
    </row>
    <row r="167" spans="1:60" x14ac:dyDescent="0.2">
      <c r="A167" s="60"/>
      <c r="B167" s="19"/>
      <c r="E167" s="18" t="s">
        <v>2055</v>
      </c>
      <c r="F167" s="33">
        <v>41.86</v>
      </c>
      <c r="G167" s="34">
        <v>1</v>
      </c>
      <c r="S167" s="8"/>
      <c r="T167" s="8"/>
      <c r="U167" s="18" t="s">
        <v>6955</v>
      </c>
      <c r="V167" s="33">
        <v>-13.646100000000001</v>
      </c>
      <c r="W167" s="34">
        <v>1</v>
      </c>
      <c r="BG167" s="18" t="s">
        <v>385</v>
      </c>
      <c r="BH167" s="14">
        <v>1184.8040000000001</v>
      </c>
    </row>
    <row r="168" spans="1:60" x14ac:dyDescent="0.2">
      <c r="A168" s="60"/>
      <c r="B168" s="19"/>
      <c r="E168" s="18" t="s">
        <v>5195</v>
      </c>
      <c r="F168" s="33">
        <v>4.3119999999999985</v>
      </c>
      <c r="G168" s="34">
        <v>1</v>
      </c>
      <c r="S168" s="8"/>
      <c r="T168" s="8"/>
      <c r="U168" s="18" t="s">
        <v>9688</v>
      </c>
      <c r="V168" s="33">
        <v>-928.26659999999993</v>
      </c>
      <c r="W168" s="34">
        <v>9</v>
      </c>
      <c r="BG168" s="18" t="s">
        <v>1817</v>
      </c>
      <c r="BH168" s="14">
        <v>1167.6459999999997</v>
      </c>
    </row>
    <row r="169" spans="1:60" x14ac:dyDescent="0.2">
      <c r="A169" s="60"/>
      <c r="B169" s="19"/>
      <c r="E169" s="18" t="s">
        <v>2561</v>
      </c>
      <c r="F169" s="33">
        <v>94.451999999999998</v>
      </c>
      <c r="G169" s="34">
        <v>3</v>
      </c>
      <c r="S169" s="8"/>
      <c r="T169" s="8"/>
      <c r="U169" s="18" t="s">
        <v>10192</v>
      </c>
      <c r="V169" s="33">
        <v>8.9909999999999997</v>
      </c>
      <c r="W169" s="34">
        <v>1</v>
      </c>
      <c r="BG169" s="18" t="s">
        <v>1086</v>
      </c>
      <c r="BH169" s="14">
        <v>1167.056</v>
      </c>
    </row>
    <row r="170" spans="1:60" x14ac:dyDescent="0.2">
      <c r="A170" s="60"/>
      <c r="B170" s="19"/>
      <c r="E170" s="18" t="s">
        <v>4547</v>
      </c>
      <c r="F170" s="33">
        <v>2067.7959999999998</v>
      </c>
      <c r="G170" s="34">
        <v>3</v>
      </c>
      <c r="S170" s="8"/>
      <c r="T170" s="8"/>
      <c r="U170" s="18" t="s">
        <v>6441</v>
      </c>
      <c r="V170" s="33">
        <v>-94.941000000000017</v>
      </c>
      <c r="W170" s="34">
        <v>1</v>
      </c>
      <c r="BG170" s="18" t="s">
        <v>2005</v>
      </c>
      <c r="BH170" s="14">
        <v>1165.3279999999997</v>
      </c>
    </row>
    <row r="171" spans="1:60" x14ac:dyDescent="0.2">
      <c r="A171" s="60"/>
      <c r="B171" s="19"/>
      <c r="E171" s="18" t="s">
        <v>2607</v>
      </c>
      <c r="F171" s="33">
        <v>19.440000000000001</v>
      </c>
      <c r="G171" s="34">
        <v>1</v>
      </c>
      <c r="S171" s="8"/>
      <c r="T171" s="8"/>
      <c r="U171" s="18" t="s">
        <v>8105</v>
      </c>
      <c r="V171" s="33">
        <v>7.4984999999999964</v>
      </c>
      <c r="W171" s="34">
        <v>1</v>
      </c>
      <c r="BG171" s="18" t="s">
        <v>1727</v>
      </c>
      <c r="BH171" s="14">
        <v>1163.489</v>
      </c>
    </row>
    <row r="172" spans="1:60" x14ac:dyDescent="0.2">
      <c r="A172" s="60"/>
      <c r="B172" s="19"/>
      <c r="E172" s="18" t="s">
        <v>4925</v>
      </c>
      <c r="F172" s="33">
        <v>8.711999999999998</v>
      </c>
      <c r="G172" s="34">
        <v>1</v>
      </c>
      <c r="S172" s="8"/>
      <c r="T172" s="8"/>
      <c r="U172" s="18" t="s">
        <v>6868</v>
      </c>
      <c r="V172" s="33">
        <v>-31.372200000000007</v>
      </c>
      <c r="W172" s="34">
        <v>1</v>
      </c>
      <c r="BG172" s="18" t="s">
        <v>2728</v>
      </c>
      <c r="BH172" s="14">
        <v>1159.8999999999999</v>
      </c>
    </row>
    <row r="173" spans="1:60" x14ac:dyDescent="0.2">
      <c r="A173" s="60"/>
      <c r="B173" s="19"/>
      <c r="E173" s="18" t="s">
        <v>1802</v>
      </c>
      <c r="F173" s="33">
        <v>1454.9</v>
      </c>
      <c r="G173" s="34">
        <v>1</v>
      </c>
      <c r="S173" s="8"/>
      <c r="T173" s="8"/>
      <c r="U173" s="18" t="s">
        <v>7698</v>
      </c>
      <c r="V173" s="33">
        <v>-3.2454000000000032</v>
      </c>
      <c r="W173" s="34">
        <v>3</v>
      </c>
      <c r="BG173" s="18" t="s">
        <v>586</v>
      </c>
      <c r="BH173" s="14">
        <v>1154.2840000000001</v>
      </c>
    </row>
    <row r="174" spans="1:60" x14ac:dyDescent="0.2">
      <c r="A174" s="60"/>
      <c r="B174" s="19"/>
      <c r="E174" s="18" t="s">
        <v>1035</v>
      </c>
      <c r="F174" s="33">
        <v>1603.1360000000002</v>
      </c>
      <c r="G174" s="34">
        <v>1</v>
      </c>
      <c r="S174" s="8"/>
      <c r="T174" s="8"/>
      <c r="U174" s="18" t="s">
        <v>6594</v>
      </c>
      <c r="V174" s="33">
        <v>1.5804</v>
      </c>
      <c r="W174" s="34">
        <v>1</v>
      </c>
      <c r="BG174" s="18" t="s">
        <v>4798</v>
      </c>
      <c r="BH174" s="14">
        <v>1140.7919999999999</v>
      </c>
    </row>
    <row r="175" spans="1:60" x14ac:dyDescent="0.2">
      <c r="A175" s="60"/>
      <c r="B175" s="19"/>
      <c r="E175" s="18" t="s">
        <v>1899</v>
      </c>
      <c r="F175" s="33">
        <v>147.91199999999998</v>
      </c>
      <c r="G175" s="34">
        <v>3</v>
      </c>
      <c r="S175" s="8"/>
      <c r="T175" s="8"/>
      <c r="U175" s="18" t="s">
        <v>6209</v>
      </c>
      <c r="V175" s="33">
        <v>52.086599999999976</v>
      </c>
      <c r="W175" s="34">
        <v>2</v>
      </c>
      <c r="BG175" s="18" t="s">
        <v>1859</v>
      </c>
      <c r="BH175" s="14">
        <v>1135.3910000000001</v>
      </c>
    </row>
    <row r="176" spans="1:60" x14ac:dyDescent="0.2">
      <c r="A176" s="60"/>
      <c r="B176" s="19"/>
      <c r="E176" s="18" t="s">
        <v>3191</v>
      </c>
      <c r="F176" s="33">
        <v>565.49</v>
      </c>
      <c r="G176" s="34">
        <v>5</v>
      </c>
      <c r="S176" s="8"/>
      <c r="T176" s="8"/>
      <c r="U176" s="18" t="s">
        <v>6715</v>
      </c>
      <c r="V176" s="33">
        <v>2253.4264999999996</v>
      </c>
      <c r="W176" s="34">
        <v>4</v>
      </c>
      <c r="BG176" s="18" t="s">
        <v>3573</v>
      </c>
      <c r="BH176" s="14">
        <v>1131.5999999999999</v>
      </c>
    </row>
    <row r="177" spans="1:60" x14ac:dyDescent="0.2">
      <c r="A177" s="60"/>
      <c r="B177" s="19"/>
      <c r="E177" s="18" t="s">
        <v>449</v>
      </c>
      <c r="F177" s="33">
        <v>573.74099999999999</v>
      </c>
      <c r="G177" s="34">
        <v>4</v>
      </c>
      <c r="S177" s="8"/>
      <c r="T177" s="8"/>
      <c r="U177" s="18" t="s">
        <v>6212</v>
      </c>
      <c r="V177" s="33">
        <v>-59.636700000000019</v>
      </c>
      <c r="W177" s="34">
        <v>2</v>
      </c>
      <c r="BG177" s="18" t="s">
        <v>3708</v>
      </c>
      <c r="BH177" s="14">
        <v>1127.9760000000001</v>
      </c>
    </row>
    <row r="178" spans="1:60" x14ac:dyDescent="0.2">
      <c r="A178" s="60"/>
      <c r="B178" s="19"/>
      <c r="E178" s="18" t="s">
        <v>1186</v>
      </c>
      <c r="F178" s="33">
        <v>2723.5539999999996</v>
      </c>
      <c r="G178" s="34">
        <v>9</v>
      </c>
      <c r="S178" s="8"/>
      <c r="T178" s="8"/>
      <c r="U178" s="18" t="s">
        <v>8054</v>
      </c>
      <c r="V178" s="33">
        <v>13.998599999999989</v>
      </c>
      <c r="W178" s="34">
        <v>1</v>
      </c>
      <c r="BG178" s="18" t="s">
        <v>744</v>
      </c>
      <c r="BH178" s="14">
        <v>1121.1559999999999</v>
      </c>
    </row>
    <row r="179" spans="1:60" x14ac:dyDescent="0.2">
      <c r="A179" s="60"/>
      <c r="B179" s="19"/>
      <c r="E179" s="18" t="s">
        <v>4097</v>
      </c>
      <c r="F179" s="33">
        <v>1793.8</v>
      </c>
      <c r="G179" s="34">
        <v>11</v>
      </c>
      <c r="S179" s="8"/>
      <c r="T179" s="8"/>
      <c r="U179" s="18" t="s">
        <v>6990</v>
      </c>
      <c r="V179" s="33">
        <v>6.2904999999999998</v>
      </c>
      <c r="W179" s="34">
        <v>1</v>
      </c>
      <c r="BG179" s="18" t="s">
        <v>5419</v>
      </c>
      <c r="BH179" s="14">
        <v>1120.73</v>
      </c>
    </row>
    <row r="180" spans="1:60" x14ac:dyDescent="0.2">
      <c r="A180" s="60"/>
      <c r="B180" s="19"/>
      <c r="E180" s="18" t="s">
        <v>2093</v>
      </c>
      <c r="F180" s="33">
        <v>1417.0239999999999</v>
      </c>
      <c r="G180" s="34">
        <v>9</v>
      </c>
      <c r="S180" s="8"/>
      <c r="T180" s="8"/>
      <c r="U180" s="18" t="s">
        <v>10171</v>
      </c>
      <c r="V180" s="33">
        <v>-85.998500000000021</v>
      </c>
      <c r="W180" s="34">
        <v>3</v>
      </c>
      <c r="BG180" s="18" t="s">
        <v>4508</v>
      </c>
      <c r="BH180" s="14">
        <v>1119.1479999999999</v>
      </c>
    </row>
    <row r="181" spans="1:60" x14ac:dyDescent="0.2">
      <c r="A181" s="60"/>
      <c r="B181" s="19"/>
      <c r="E181" s="18" t="s">
        <v>836</v>
      </c>
      <c r="F181" s="33">
        <v>573.60400000000004</v>
      </c>
      <c r="G181" s="34">
        <v>5</v>
      </c>
      <c r="S181" s="8"/>
      <c r="T181" s="8"/>
      <c r="U181" s="18" t="s">
        <v>6214</v>
      </c>
      <c r="V181" s="33">
        <v>-22.145900000000012</v>
      </c>
      <c r="W181" s="34">
        <v>4</v>
      </c>
      <c r="BG181" s="18" t="s">
        <v>87</v>
      </c>
      <c r="BH181" s="14">
        <v>1108.9760000000001</v>
      </c>
    </row>
    <row r="182" spans="1:60" x14ac:dyDescent="0.2">
      <c r="A182" s="60"/>
      <c r="B182" s="19"/>
      <c r="E182" s="18" t="s">
        <v>4600</v>
      </c>
      <c r="F182" s="33">
        <v>12.419999999999998</v>
      </c>
      <c r="G182" s="34">
        <v>1</v>
      </c>
      <c r="S182" s="8"/>
      <c r="T182" s="8"/>
      <c r="U182" s="18" t="s">
        <v>7692</v>
      </c>
      <c r="V182" s="33">
        <v>-12.077900000000021</v>
      </c>
      <c r="W182" s="34">
        <v>2</v>
      </c>
      <c r="BG182" s="18" t="s">
        <v>1793</v>
      </c>
      <c r="BH182" s="14">
        <v>1094.682</v>
      </c>
    </row>
    <row r="183" spans="1:60" x14ac:dyDescent="0.2">
      <c r="A183" s="60"/>
      <c r="B183" s="19"/>
      <c r="E183" s="18" t="s">
        <v>2727</v>
      </c>
      <c r="F183" s="33">
        <v>1159.8999999999999</v>
      </c>
      <c r="G183" s="34">
        <v>3</v>
      </c>
      <c r="S183" s="8"/>
      <c r="T183" s="8"/>
      <c r="U183" s="18" t="s">
        <v>7638</v>
      </c>
      <c r="V183" s="33">
        <v>25.198000000000008</v>
      </c>
      <c r="W183" s="34">
        <v>1</v>
      </c>
      <c r="BG183" s="18" t="s">
        <v>58</v>
      </c>
      <c r="BH183" s="14">
        <v>1094.25</v>
      </c>
    </row>
    <row r="184" spans="1:60" x14ac:dyDescent="0.2">
      <c r="A184" s="60"/>
      <c r="B184" s="19"/>
      <c r="E184" s="18" t="s">
        <v>856</v>
      </c>
      <c r="F184" s="33">
        <v>658.74599999999998</v>
      </c>
      <c r="G184" s="34">
        <v>1</v>
      </c>
      <c r="S184" s="8"/>
      <c r="T184" s="10" t="s">
        <v>10961</v>
      </c>
      <c r="U184" s="7"/>
      <c r="V184" s="31">
        <v>3611.9680000000003</v>
      </c>
      <c r="W184" s="32">
        <v>163</v>
      </c>
      <c r="BG184" s="18" t="s">
        <v>2139</v>
      </c>
      <c r="BH184" s="14">
        <v>1091.58</v>
      </c>
    </row>
    <row r="185" spans="1:60" x14ac:dyDescent="0.2">
      <c r="A185" s="60"/>
      <c r="B185" s="19"/>
      <c r="E185" s="18" t="s">
        <v>4732</v>
      </c>
      <c r="F185" s="33">
        <v>111.212</v>
      </c>
      <c r="G185" s="34">
        <v>3</v>
      </c>
      <c r="S185" s="8"/>
      <c r="T185" s="10" t="s">
        <v>10947</v>
      </c>
      <c r="U185" s="6" t="s">
        <v>10706</v>
      </c>
      <c r="V185" s="31">
        <v>9.1601999999999997</v>
      </c>
      <c r="W185" s="32">
        <v>2</v>
      </c>
      <c r="BG185" s="18" t="s">
        <v>1002</v>
      </c>
      <c r="BH185" s="14">
        <v>1085.6880000000001</v>
      </c>
    </row>
    <row r="186" spans="1:60" x14ac:dyDescent="0.2">
      <c r="A186" s="60"/>
      <c r="B186" s="19"/>
      <c r="E186" s="18" t="s">
        <v>4612</v>
      </c>
      <c r="F186" s="33">
        <v>534.08200000000011</v>
      </c>
      <c r="G186" s="34">
        <v>6</v>
      </c>
      <c r="S186" s="8"/>
      <c r="T186" s="8"/>
      <c r="U186" s="18" t="s">
        <v>6507</v>
      </c>
      <c r="V186" s="33">
        <v>12.876899999999996</v>
      </c>
      <c r="W186" s="34">
        <v>2</v>
      </c>
      <c r="BG186" s="18" t="s">
        <v>2992</v>
      </c>
      <c r="BH186" s="14">
        <v>1083.1020000000001</v>
      </c>
    </row>
    <row r="187" spans="1:60" x14ac:dyDescent="0.2">
      <c r="A187" s="60"/>
      <c r="B187" s="19"/>
      <c r="E187" s="18" t="s">
        <v>4628</v>
      </c>
      <c r="F187" s="33">
        <v>942.24199999999996</v>
      </c>
      <c r="G187" s="34">
        <v>4</v>
      </c>
      <c r="S187" s="8"/>
      <c r="T187" s="8"/>
      <c r="U187" s="18" t="s">
        <v>7927</v>
      </c>
      <c r="V187" s="33">
        <v>-97.70389999999999</v>
      </c>
      <c r="W187" s="34">
        <v>2</v>
      </c>
      <c r="BG187" s="18" t="s">
        <v>238</v>
      </c>
      <c r="BH187" s="14">
        <v>1077.17</v>
      </c>
    </row>
    <row r="188" spans="1:60" x14ac:dyDescent="0.2">
      <c r="A188" s="60"/>
      <c r="B188" s="19"/>
      <c r="E188" s="18" t="s">
        <v>5517</v>
      </c>
      <c r="F188" s="33">
        <v>52.096000000000004</v>
      </c>
      <c r="G188" s="34">
        <v>3</v>
      </c>
      <c r="S188" s="8"/>
      <c r="T188" s="8"/>
      <c r="U188" s="18" t="s">
        <v>9446</v>
      </c>
      <c r="V188" s="33">
        <v>0.86400000000000077</v>
      </c>
      <c r="W188" s="34">
        <v>1</v>
      </c>
      <c r="BG188" s="18" t="s">
        <v>715</v>
      </c>
      <c r="BH188" s="14">
        <v>1075.058</v>
      </c>
    </row>
    <row r="189" spans="1:60" x14ac:dyDescent="0.2">
      <c r="A189" s="60"/>
      <c r="B189" s="19"/>
      <c r="E189" s="18" t="s">
        <v>325</v>
      </c>
      <c r="F189" s="33">
        <v>915.1400000000001</v>
      </c>
      <c r="G189" s="34">
        <v>4</v>
      </c>
      <c r="S189" s="8"/>
      <c r="T189" s="8"/>
      <c r="U189" s="18" t="s">
        <v>8073</v>
      </c>
      <c r="V189" s="33">
        <v>24.235199999999978</v>
      </c>
      <c r="W189" s="34">
        <v>1</v>
      </c>
      <c r="BG189" s="18" t="s">
        <v>946</v>
      </c>
      <c r="BH189" s="14">
        <v>1069.4560000000001</v>
      </c>
    </row>
    <row r="190" spans="1:60" x14ac:dyDescent="0.2">
      <c r="A190" s="60"/>
      <c r="B190" s="19"/>
      <c r="E190" s="18" t="s">
        <v>1179</v>
      </c>
      <c r="F190" s="33">
        <v>17.34</v>
      </c>
      <c r="G190" s="34">
        <v>1</v>
      </c>
      <c r="S190" s="8"/>
      <c r="T190" s="8"/>
      <c r="U190" s="18" t="s">
        <v>6938</v>
      </c>
      <c r="V190" s="33">
        <v>2.3952000000000018</v>
      </c>
      <c r="W190" s="34">
        <v>1</v>
      </c>
      <c r="BG190" s="18" t="s">
        <v>2390</v>
      </c>
      <c r="BH190" s="14">
        <v>1057.0590000000002</v>
      </c>
    </row>
    <row r="191" spans="1:60" x14ac:dyDescent="0.2">
      <c r="A191" s="60"/>
      <c r="B191" s="19"/>
      <c r="E191" s="18" t="s">
        <v>225</v>
      </c>
      <c r="F191" s="33">
        <v>45.393999999999998</v>
      </c>
      <c r="G191" s="34">
        <v>3</v>
      </c>
      <c r="S191" s="8"/>
      <c r="T191" s="8"/>
      <c r="U191" s="18" t="s">
        <v>9710</v>
      </c>
      <c r="V191" s="33">
        <v>3.2223999999999995</v>
      </c>
      <c r="W191" s="34">
        <v>1</v>
      </c>
      <c r="BG191" s="18" t="s">
        <v>2801</v>
      </c>
      <c r="BH191" s="14">
        <v>1056.8599999999999</v>
      </c>
    </row>
    <row r="192" spans="1:60" x14ac:dyDescent="0.2">
      <c r="A192" s="60"/>
      <c r="B192" s="19"/>
      <c r="E192" s="18" t="s">
        <v>2245</v>
      </c>
      <c r="F192" s="33">
        <v>1913.0880000000004</v>
      </c>
      <c r="G192" s="34">
        <v>7</v>
      </c>
      <c r="S192" s="8"/>
      <c r="T192" s="8"/>
      <c r="U192" s="18" t="s">
        <v>9538</v>
      </c>
      <c r="V192" s="33">
        <v>54.912199999999999</v>
      </c>
      <c r="W192" s="34">
        <v>7</v>
      </c>
      <c r="BG192" s="18" t="s">
        <v>2438</v>
      </c>
      <c r="BH192" s="14">
        <v>1053.5720000000001</v>
      </c>
    </row>
    <row r="193" spans="1:60" x14ac:dyDescent="0.2">
      <c r="A193" s="60"/>
      <c r="B193" s="19"/>
      <c r="E193" s="18" t="s">
        <v>4575</v>
      </c>
      <c r="F193" s="33">
        <v>311.97000000000003</v>
      </c>
      <c r="G193" s="34">
        <v>3</v>
      </c>
      <c r="S193" s="8"/>
      <c r="T193" s="8"/>
      <c r="U193" s="18" t="s">
        <v>6038</v>
      </c>
      <c r="V193" s="33">
        <v>-857.19179999999994</v>
      </c>
      <c r="W193" s="34">
        <v>5</v>
      </c>
      <c r="BG193" s="18" t="s">
        <v>4376</v>
      </c>
      <c r="BH193" s="14">
        <v>1049.7240000000002</v>
      </c>
    </row>
    <row r="194" spans="1:60" x14ac:dyDescent="0.2">
      <c r="A194" s="60"/>
      <c r="B194" s="19"/>
      <c r="E194" s="18" t="s">
        <v>3440</v>
      </c>
      <c r="F194" s="33">
        <v>4701.7320000000009</v>
      </c>
      <c r="G194" s="34">
        <v>4</v>
      </c>
      <c r="S194" s="8"/>
      <c r="T194" s="8"/>
      <c r="U194" s="18" t="s">
        <v>6553</v>
      </c>
      <c r="V194" s="33">
        <v>374.99249999999995</v>
      </c>
      <c r="W194" s="34">
        <v>1</v>
      </c>
      <c r="BG194" s="18" t="s">
        <v>772</v>
      </c>
      <c r="BH194" s="14">
        <v>1049.0120000000002</v>
      </c>
    </row>
    <row r="195" spans="1:60" x14ac:dyDescent="0.2">
      <c r="A195" s="60"/>
      <c r="B195" s="19"/>
      <c r="E195" s="18" t="s">
        <v>842</v>
      </c>
      <c r="F195" s="33">
        <v>700.27800000000002</v>
      </c>
      <c r="G195" s="34">
        <v>4</v>
      </c>
      <c r="S195" s="8"/>
      <c r="T195" s="8"/>
      <c r="U195" s="18" t="s">
        <v>8618</v>
      </c>
      <c r="V195" s="33">
        <v>312.41209999999995</v>
      </c>
      <c r="W195" s="34">
        <v>3</v>
      </c>
      <c r="BG195" s="18" t="s">
        <v>5915</v>
      </c>
      <c r="BH195" s="14">
        <v>1043.0410000000002</v>
      </c>
    </row>
    <row r="196" spans="1:60" x14ac:dyDescent="0.2">
      <c r="A196" s="60"/>
      <c r="B196" s="19"/>
      <c r="E196" s="18" t="s">
        <v>4610</v>
      </c>
      <c r="F196" s="33">
        <v>5791.5859999999993</v>
      </c>
      <c r="G196" s="34">
        <v>4</v>
      </c>
      <c r="S196" s="8"/>
      <c r="T196" s="8"/>
      <c r="U196" s="18" t="s">
        <v>6728</v>
      </c>
      <c r="V196" s="33">
        <v>124.50249999999998</v>
      </c>
      <c r="W196" s="34">
        <v>3</v>
      </c>
      <c r="BG196" s="18" t="s">
        <v>1976</v>
      </c>
      <c r="BH196" s="14">
        <v>1041.2120000000002</v>
      </c>
    </row>
    <row r="197" spans="1:60" x14ac:dyDescent="0.2">
      <c r="A197" s="60"/>
      <c r="B197" s="19"/>
      <c r="E197" s="18" t="s">
        <v>771</v>
      </c>
      <c r="F197" s="33">
        <v>1049.0120000000002</v>
      </c>
      <c r="G197" s="34">
        <v>10</v>
      </c>
      <c r="S197" s="8"/>
      <c r="T197" s="8"/>
      <c r="U197" s="18" t="s">
        <v>7129</v>
      </c>
      <c r="V197" s="33">
        <v>109.32039999999996</v>
      </c>
      <c r="W197" s="34">
        <v>2</v>
      </c>
      <c r="BG197" s="18" t="s">
        <v>1685</v>
      </c>
      <c r="BH197" s="14">
        <v>1036.826</v>
      </c>
    </row>
    <row r="198" spans="1:60" x14ac:dyDescent="0.2">
      <c r="A198" s="60"/>
      <c r="B198" s="19"/>
      <c r="E198" s="18" t="s">
        <v>36</v>
      </c>
      <c r="F198" s="33">
        <v>37.599999999999994</v>
      </c>
      <c r="G198" s="34">
        <v>3</v>
      </c>
      <c r="S198" s="8"/>
      <c r="T198" s="8"/>
      <c r="U198" s="18" t="s">
        <v>6691</v>
      </c>
      <c r="V198" s="33">
        <v>8.6619999999999919</v>
      </c>
      <c r="W198" s="34">
        <v>1</v>
      </c>
      <c r="BG198" s="18" t="s">
        <v>426</v>
      </c>
      <c r="BH198" s="14">
        <v>1035.672</v>
      </c>
    </row>
    <row r="199" spans="1:60" x14ac:dyDescent="0.2">
      <c r="A199" s="60"/>
      <c r="B199" s="19"/>
      <c r="E199" s="18" t="s">
        <v>1692</v>
      </c>
      <c r="F199" s="33">
        <v>276.78400000000005</v>
      </c>
      <c r="G199" s="34">
        <v>1</v>
      </c>
      <c r="S199" s="8"/>
      <c r="T199" s="8"/>
      <c r="U199" s="18" t="s">
        <v>10915</v>
      </c>
      <c r="V199" s="33">
        <v>6.1890000000000054</v>
      </c>
      <c r="W199" s="34">
        <v>2</v>
      </c>
      <c r="BG199" s="18" t="s">
        <v>2895</v>
      </c>
      <c r="BH199" s="14">
        <v>1031.9880000000001</v>
      </c>
    </row>
    <row r="200" spans="1:60" x14ac:dyDescent="0.2">
      <c r="A200" s="60"/>
      <c r="B200" s="19"/>
      <c r="E200" s="18" t="s">
        <v>4853</v>
      </c>
      <c r="F200" s="33">
        <v>448.41800000000001</v>
      </c>
      <c r="G200" s="34">
        <v>3</v>
      </c>
      <c r="S200" s="8"/>
      <c r="T200" s="8"/>
      <c r="U200" s="18" t="s">
        <v>8750</v>
      </c>
      <c r="V200" s="33">
        <v>6.5490000000000208</v>
      </c>
      <c r="W200" s="34">
        <v>1</v>
      </c>
      <c r="BG200" s="18" t="s">
        <v>499</v>
      </c>
      <c r="BH200" s="14">
        <v>1031.268</v>
      </c>
    </row>
    <row r="201" spans="1:60" x14ac:dyDescent="0.2">
      <c r="A201" s="60"/>
      <c r="B201" s="19"/>
      <c r="E201" s="18" t="s">
        <v>818</v>
      </c>
      <c r="F201" s="33">
        <v>927.6880000000001</v>
      </c>
      <c r="G201" s="34">
        <v>4</v>
      </c>
      <c r="S201" s="8"/>
      <c r="T201" s="8"/>
      <c r="U201" s="18" t="s">
        <v>7254</v>
      </c>
      <c r="V201" s="33">
        <v>68.975999999999999</v>
      </c>
      <c r="W201" s="34">
        <v>1</v>
      </c>
      <c r="BG201" s="18" t="s">
        <v>2632</v>
      </c>
      <c r="BH201" s="14">
        <v>1025.6079999999999</v>
      </c>
    </row>
    <row r="202" spans="1:60" x14ac:dyDescent="0.2">
      <c r="A202" s="60"/>
      <c r="B202" s="19"/>
      <c r="E202" s="18" t="s">
        <v>2664</v>
      </c>
      <c r="F202" s="33">
        <v>104.232</v>
      </c>
      <c r="G202" s="34">
        <v>2</v>
      </c>
      <c r="S202" s="8"/>
      <c r="T202" s="8"/>
      <c r="U202" s="18" t="s">
        <v>8423</v>
      </c>
      <c r="V202" s="33">
        <v>146.38799999999998</v>
      </c>
      <c r="W202" s="34">
        <v>1</v>
      </c>
      <c r="BG202" s="18" t="s">
        <v>1863</v>
      </c>
      <c r="BH202" s="14">
        <v>1024.634</v>
      </c>
    </row>
    <row r="203" spans="1:60" x14ac:dyDescent="0.2">
      <c r="A203" s="60"/>
      <c r="B203" s="19"/>
      <c r="E203" s="18" t="s">
        <v>490</v>
      </c>
      <c r="F203" s="33">
        <v>192.93</v>
      </c>
      <c r="G203" s="34">
        <v>2</v>
      </c>
      <c r="S203" s="8"/>
      <c r="T203" s="8"/>
      <c r="U203" s="18" t="s">
        <v>8577</v>
      </c>
      <c r="V203" s="33">
        <v>-83.204999999999984</v>
      </c>
      <c r="W203" s="34">
        <v>1</v>
      </c>
      <c r="BG203" s="18" t="s">
        <v>2881</v>
      </c>
      <c r="BH203" s="14">
        <v>1020.8900000000001</v>
      </c>
    </row>
    <row r="204" spans="1:60" x14ac:dyDescent="0.2">
      <c r="A204" s="60"/>
      <c r="B204" s="19"/>
      <c r="E204" s="18" t="s">
        <v>786</v>
      </c>
      <c r="F204" s="33">
        <v>1520.0510000000004</v>
      </c>
      <c r="G204" s="34">
        <v>12</v>
      </c>
      <c r="S204" s="8"/>
      <c r="T204" s="8"/>
      <c r="U204" s="18" t="s">
        <v>10058</v>
      </c>
      <c r="V204" s="33">
        <v>53.290200000000013</v>
      </c>
      <c r="W204" s="34">
        <v>3</v>
      </c>
      <c r="BG204" s="18" t="s">
        <v>1834</v>
      </c>
      <c r="BH204" s="14">
        <v>1017.7339999999999</v>
      </c>
    </row>
    <row r="205" spans="1:60" x14ac:dyDescent="0.2">
      <c r="A205" s="60"/>
      <c r="B205" s="19"/>
      <c r="E205" s="18" t="s">
        <v>1370</v>
      </c>
      <c r="F205" s="33">
        <v>1314.5599999999997</v>
      </c>
      <c r="G205" s="34">
        <v>2</v>
      </c>
      <c r="S205" s="8"/>
      <c r="T205" s="8"/>
      <c r="U205" s="18" t="s">
        <v>9361</v>
      </c>
      <c r="V205" s="33">
        <v>147.13460000000001</v>
      </c>
      <c r="W205" s="34">
        <v>4</v>
      </c>
      <c r="BG205" s="18" t="s">
        <v>570</v>
      </c>
      <c r="BH205" s="14">
        <v>1015.542</v>
      </c>
    </row>
    <row r="206" spans="1:60" x14ac:dyDescent="0.2">
      <c r="A206" s="60"/>
      <c r="B206" s="19"/>
      <c r="E206" s="18" t="s">
        <v>3389</v>
      </c>
      <c r="F206" s="33">
        <v>748.48</v>
      </c>
      <c r="G206" s="34">
        <v>11</v>
      </c>
      <c r="S206" s="8"/>
      <c r="T206" s="8"/>
      <c r="U206" s="18" t="s">
        <v>10237</v>
      </c>
      <c r="V206" s="33">
        <v>378.274</v>
      </c>
      <c r="W206" s="34">
        <v>1</v>
      </c>
      <c r="X206" s="49">
        <f>GETPIVOTDATA("Сумма по полю Profit",$S$1)/GETPIVOTDATA("Количество по полю Order ID",$S$1)</f>
        <v>31.617771279474372</v>
      </c>
      <c r="BG206" s="18" t="s">
        <v>531</v>
      </c>
      <c r="BH206" s="14">
        <v>1007.478</v>
      </c>
    </row>
    <row r="207" spans="1:60" x14ac:dyDescent="0.2">
      <c r="A207" s="60"/>
      <c r="B207" s="19"/>
      <c r="E207" s="18" t="s">
        <v>1659</v>
      </c>
      <c r="F207" s="33">
        <v>212.88</v>
      </c>
      <c r="G207" s="34">
        <v>1</v>
      </c>
      <c r="S207" s="8"/>
      <c r="T207" s="8"/>
      <c r="U207" s="18" t="s">
        <v>7534</v>
      </c>
      <c r="V207" s="33">
        <v>73.572599999999994</v>
      </c>
      <c r="W207" s="34">
        <v>3</v>
      </c>
      <c r="BG207" s="18" t="s">
        <v>3546</v>
      </c>
      <c r="BH207" s="14">
        <v>1001.5840000000001</v>
      </c>
    </row>
    <row r="208" spans="1:60" x14ac:dyDescent="0.2">
      <c r="A208" s="60"/>
      <c r="B208" s="19"/>
      <c r="E208" s="18" t="s">
        <v>138</v>
      </c>
      <c r="F208" s="33">
        <v>639.97199999999998</v>
      </c>
      <c r="G208" s="34">
        <v>2</v>
      </c>
      <c r="S208" s="8"/>
      <c r="T208" s="8"/>
      <c r="U208" s="18" t="s">
        <v>8174</v>
      </c>
      <c r="V208" s="33">
        <v>10.374000000000001</v>
      </c>
      <c r="W208" s="34">
        <v>1</v>
      </c>
      <c r="BG208" s="18" t="s">
        <v>1378</v>
      </c>
      <c r="BH208" s="14">
        <v>996.80399999999986</v>
      </c>
    </row>
    <row r="209" spans="1:60" x14ac:dyDescent="0.2">
      <c r="A209" s="60"/>
      <c r="B209" s="19"/>
      <c r="E209" s="18" t="s">
        <v>3548</v>
      </c>
      <c r="F209" s="33">
        <v>218.96000000000004</v>
      </c>
      <c r="G209" s="34">
        <v>4</v>
      </c>
      <c r="S209" s="8"/>
      <c r="T209" s="8"/>
      <c r="U209" s="18" t="s">
        <v>10522</v>
      </c>
      <c r="V209" s="33">
        <v>-24.403200000000005</v>
      </c>
      <c r="W209" s="34">
        <v>3</v>
      </c>
      <c r="BG209" s="18" t="s">
        <v>23</v>
      </c>
      <c r="BH209" s="14">
        <v>993.89999999999986</v>
      </c>
    </row>
    <row r="210" spans="1:60" x14ac:dyDescent="0.2">
      <c r="A210" s="60"/>
      <c r="B210" s="19"/>
      <c r="E210" s="18" t="s">
        <v>2994</v>
      </c>
      <c r="F210" s="33">
        <v>1608.6310000000001</v>
      </c>
      <c r="G210" s="34">
        <v>4</v>
      </c>
      <c r="S210" s="8"/>
      <c r="T210" s="8"/>
      <c r="U210" s="18" t="s">
        <v>8313</v>
      </c>
      <c r="V210" s="33">
        <v>14.340799999999998</v>
      </c>
      <c r="W210" s="34">
        <v>2</v>
      </c>
      <c r="BG210" s="18" t="s">
        <v>1430</v>
      </c>
      <c r="BH210" s="14">
        <v>985.67</v>
      </c>
    </row>
    <row r="211" spans="1:60" x14ac:dyDescent="0.2">
      <c r="A211" s="60"/>
      <c r="B211" s="19"/>
      <c r="E211" s="18" t="s">
        <v>4792</v>
      </c>
      <c r="F211" s="33">
        <v>2001.422</v>
      </c>
      <c r="G211" s="34">
        <v>5</v>
      </c>
      <c r="S211" s="8"/>
      <c r="T211" s="8"/>
      <c r="U211" s="18" t="s">
        <v>10174</v>
      </c>
      <c r="V211" s="33">
        <v>-82.862600000000015</v>
      </c>
      <c r="W211" s="34">
        <v>3</v>
      </c>
      <c r="BG211" s="18" t="s">
        <v>4777</v>
      </c>
      <c r="BH211" s="14">
        <v>969.97399999999982</v>
      </c>
    </row>
    <row r="212" spans="1:60" x14ac:dyDescent="0.2">
      <c r="A212" s="60"/>
      <c r="B212" s="19"/>
      <c r="E212" s="18" t="s">
        <v>3035</v>
      </c>
      <c r="F212" s="33">
        <v>11.840000000000002</v>
      </c>
      <c r="G212" s="34">
        <v>1</v>
      </c>
      <c r="S212" s="8"/>
      <c r="T212" s="8"/>
      <c r="U212" s="18" t="s">
        <v>10791</v>
      </c>
      <c r="V212" s="33">
        <v>42.541899999999998</v>
      </c>
      <c r="W212" s="34">
        <v>2</v>
      </c>
      <c r="BG212" s="18" t="s">
        <v>628</v>
      </c>
      <c r="BH212" s="14">
        <v>968.4</v>
      </c>
    </row>
    <row r="213" spans="1:60" x14ac:dyDescent="0.2">
      <c r="A213" s="60"/>
      <c r="B213" s="19"/>
      <c r="E213" s="18" t="s">
        <v>4782</v>
      </c>
      <c r="F213" s="33">
        <v>299.07</v>
      </c>
      <c r="G213" s="34">
        <v>2</v>
      </c>
      <c r="S213" s="8"/>
      <c r="T213" s="8"/>
      <c r="U213" s="18" t="s">
        <v>6926</v>
      </c>
      <c r="V213" s="33">
        <v>12.815099999999997</v>
      </c>
      <c r="W213" s="34">
        <v>1</v>
      </c>
      <c r="BG213" s="18" t="s">
        <v>3687</v>
      </c>
      <c r="BH213" s="14">
        <v>959.28199999999993</v>
      </c>
    </row>
    <row r="214" spans="1:60" x14ac:dyDescent="0.2">
      <c r="A214" s="60"/>
      <c r="B214" s="19"/>
      <c r="E214" s="18" t="s">
        <v>3607</v>
      </c>
      <c r="F214" s="33">
        <v>516.91999999999996</v>
      </c>
      <c r="G214" s="34">
        <v>3</v>
      </c>
      <c r="S214" s="8"/>
      <c r="T214" s="8"/>
      <c r="U214" s="18" t="s">
        <v>8871</v>
      </c>
      <c r="V214" s="33">
        <v>3.0976000000000004</v>
      </c>
      <c r="W214" s="34">
        <v>1</v>
      </c>
      <c r="BG214" s="18" t="s">
        <v>2059</v>
      </c>
      <c r="BH214" s="14">
        <v>944.8180000000001</v>
      </c>
    </row>
    <row r="215" spans="1:60" x14ac:dyDescent="0.2">
      <c r="A215" s="60"/>
      <c r="B215" s="19"/>
      <c r="E215" s="18" t="s">
        <v>2004</v>
      </c>
      <c r="F215" s="33">
        <v>1165.3279999999997</v>
      </c>
      <c r="G215" s="34">
        <v>5</v>
      </c>
      <c r="S215" s="8"/>
      <c r="T215" s="8"/>
      <c r="U215" s="18" t="s">
        <v>7649</v>
      </c>
      <c r="V215" s="33">
        <v>137.08279999999999</v>
      </c>
      <c r="W215" s="34">
        <v>2</v>
      </c>
      <c r="BG215" s="18" t="s">
        <v>4629</v>
      </c>
      <c r="BH215" s="14">
        <v>942.24199999999996</v>
      </c>
    </row>
    <row r="216" spans="1:60" x14ac:dyDescent="0.2">
      <c r="A216" s="60"/>
      <c r="B216" s="19"/>
      <c r="E216" s="18" t="s">
        <v>3827</v>
      </c>
      <c r="F216" s="33">
        <v>7937.5119999999979</v>
      </c>
      <c r="G216" s="34">
        <v>21</v>
      </c>
      <c r="S216" s="8"/>
      <c r="T216" s="8"/>
      <c r="U216" s="18" t="s">
        <v>6381</v>
      </c>
      <c r="V216" s="33">
        <v>11.324999999999996</v>
      </c>
      <c r="W216" s="34">
        <v>1</v>
      </c>
      <c r="BG216" s="18" t="s">
        <v>865</v>
      </c>
      <c r="BH216" s="14">
        <v>941.84899999999993</v>
      </c>
    </row>
    <row r="217" spans="1:60" x14ac:dyDescent="0.2">
      <c r="A217" s="60"/>
      <c r="B217" s="19"/>
      <c r="E217" s="18" t="s">
        <v>141</v>
      </c>
      <c r="F217" s="33">
        <v>477.64499999999998</v>
      </c>
      <c r="G217" s="34">
        <v>11</v>
      </c>
      <c r="S217" s="8"/>
      <c r="T217" s="8"/>
      <c r="U217" s="18" t="s">
        <v>6057</v>
      </c>
      <c r="V217" s="33">
        <v>18.438399999999998</v>
      </c>
      <c r="W217" s="34">
        <v>3</v>
      </c>
      <c r="BG217" s="18" t="s">
        <v>2370</v>
      </c>
      <c r="BH217" s="14">
        <v>937.09400000000005</v>
      </c>
    </row>
    <row r="218" spans="1:60" x14ac:dyDescent="0.2">
      <c r="A218" s="60"/>
      <c r="B218" s="19"/>
      <c r="E218" s="18" t="s">
        <v>3821</v>
      </c>
      <c r="F218" s="33">
        <v>479.18800000000005</v>
      </c>
      <c r="G218" s="34">
        <v>2</v>
      </c>
      <c r="S218" s="8"/>
      <c r="T218" s="8"/>
      <c r="U218" s="18" t="s">
        <v>6755</v>
      </c>
      <c r="V218" s="33">
        <v>-1790.2708000000007</v>
      </c>
      <c r="W218" s="34">
        <v>3</v>
      </c>
      <c r="BG218" s="18" t="s">
        <v>708</v>
      </c>
      <c r="BH218" s="14">
        <v>933.95</v>
      </c>
    </row>
    <row r="219" spans="1:60" x14ac:dyDescent="0.2">
      <c r="A219" s="60"/>
      <c r="B219" s="19"/>
      <c r="E219" s="18" t="s">
        <v>2648</v>
      </c>
      <c r="F219" s="33">
        <v>29.472000000000001</v>
      </c>
      <c r="G219" s="34">
        <v>1</v>
      </c>
      <c r="S219" s="8"/>
      <c r="T219" s="8"/>
      <c r="U219" s="18" t="s">
        <v>10213</v>
      </c>
      <c r="V219" s="33">
        <v>0.98280000000000012</v>
      </c>
      <c r="W219" s="34">
        <v>1</v>
      </c>
      <c r="BG219" s="18" t="s">
        <v>819</v>
      </c>
      <c r="BH219" s="14">
        <v>927.6880000000001</v>
      </c>
    </row>
    <row r="220" spans="1:60" x14ac:dyDescent="0.2">
      <c r="A220" s="60"/>
      <c r="B220" s="19"/>
      <c r="E220" s="18" t="s">
        <v>1858</v>
      </c>
      <c r="F220" s="33">
        <v>1135.3910000000001</v>
      </c>
      <c r="G220" s="34">
        <v>7</v>
      </c>
      <c r="S220" s="8"/>
      <c r="T220" s="8"/>
      <c r="U220" s="18" t="s">
        <v>9351</v>
      </c>
      <c r="V220" s="33">
        <v>59.084799999999994</v>
      </c>
      <c r="W220" s="34">
        <v>3</v>
      </c>
      <c r="BG220" s="18" t="s">
        <v>1110</v>
      </c>
      <c r="BH220" s="14">
        <v>924.0920000000001</v>
      </c>
    </row>
    <row r="221" spans="1:60" x14ac:dyDescent="0.2">
      <c r="A221" s="60"/>
      <c r="B221" s="19"/>
      <c r="E221" s="18" t="s">
        <v>4872</v>
      </c>
      <c r="F221" s="33">
        <v>661.00800000000004</v>
      </c>
      <c r="G221" s="34">
        <v>2</v>
      </c>
      <c r="S221" s="8"/>
      <c r="T221" s="8"/>
      <c r="U221" s="18" t="s">
        <v>6467</v>
      </c>
      <c r="V221" s="33">
        <v>0</v>
      </c>
      <c r="W221" s="34">
        <v>1</v>
      </c>
      <c r="BG221" s="18" t="s">
        <v>4304</v>
      </c>
      <c r="BH221" s="14">
        <v>918.96599999999989</v>
      </c>
    </row>
    <row r="222" spans="1:60" x14ac:dyDescent="0.2">
      <c r="A222" s="60"/>
      <c r="B222" s="19"/>
      <c r="E222" s="18" t="s">
        <v>2904</v>
      </c>
      <c r="F222" s="33">
        <v>1517.049</v>
      </c>
      <c r="G222" s="34">
        <v>4</v>
      </c>
      <c r="S222" s="8"/>
      <c r="T222" s="8"/>
      <c r="U222" s="18" t="s">
        <v>7425</v>
      </c>
      <c r="V222" s="33">
        <v>2.5980000000000008</v>
      </c>
      <c r="W222" s="34">
        <v>1</v>
      </c>
      <c r="BG222" s="18" t="s">
        <v>326</v>
      </c>
      <c r="BH222" s="14">
        <v>915.1400000000001</v>
      </c>
    </row>
    <row r="223" spans="1:60" x14ac:dyDescent="0.2">
      <c r="A223" s="60"/>
      <c r="B223" s="19"/>
      <c r="E223" s="18" t="s">
        <v>2318</v>
      </c>
      <c r="F223" s="33">
        <v>86.62</v>
      </c>
      <c r="G223" s="34">
        <v>1</v>
      </c>
      <c r="S223" s="8"/>
      <c r="T223" s="8"/>
      <c r="U223" s="18" t="s">
        <v>6380</v>
      </c>
      <c r="V223" s="33">
        <v>21.751199999999997</v>
      </c>
      <c r="W223" s="34">
        <v>4</v>
      </c>
      <c r="BG223" s="18" t="s">
        <v>3031</v>
      </c>
      <c r="BH223" s="14">
        <v>914.61200000000008</v>
      </c>
    </row>
    <row r="224" spans="1:60" x14ac:dyDescent="0.2">
      <c r="A224" s="60"/>
      <c r="B224" s="19"/>
      <c r="E224" s="18" t="s">
        <v>4282</v>
      </c>
      <c r="F224" s="33">
        <v>159.97999999999999</v>
      </c>
      <c r="G224" s="34">
        <v>1</v>
      </c>
      <c r="S224" s="8"/>
      <c r="T224" s="8"/>
      <c r="U224" s="18" t="s">
        <v>7728</v>
      </c>
      <c r="V224" s="33">
        <v>1.3944000000000001</v>
      </c>
      <c r="W224" s="34">
        <v>1</v>
      </c>
      <c r="BG224" s="18" t="s">
        <v>1356</v>
      </c>
      <c r="BH224" s="14">
        <v>914.06099999999992</v>
      </c>
    </row>
    <row r="225" spans="1:60" x14ac:dyDescent="0.2">
      <c r="A225" s="60"/>
      <c r="B225" s="19"/>
      <c r="E225" s="18" t="s">
        <v>4191</v>
      </c>
      <c r="F225" s="33">
        <v>30.42</v>
      </c>
      <c r="G225" s="34">
        <v>2</v>
      </c>
      <c r="S225" s="8"/>
      <c r="T225" s="8"/>
      <c r="U225" s="18" t="s">
        <v>9850</v>
      </c>
      <c r="V225" s="33">
        <v>63.039600000000007</v>
      </c>
      <c r="W225" s="34">
        <v>2</v>
      </c>
      <c r="BG225" s="18" t="s">
        <v>1745</v>
      </c>
      <c r="BH225" s="14">
        <v>910.90800000000002</v>
      </c>
    </row>
    <row r="226" spans="1:60" x14ac:dyDescent="0.2">
      <c r="A226" s="60"/>
      <c r="B226" s="19"/>
      <c r="E226" s="18" t="s">
        <v>1441</v>
      </c>
      <c r="F226" s="33">
        <v>21.504000000000005</v>
      </c>
      <c r="G226" s="34">
        <v>2</v>
      </c>
      <c r="S226" s="8"/>
      <c r="T226" s="8"/>
      <c r="U226" s="18" t="s">
        <v>8385</v>
      </c>
      <c r="V226" s="33">
        <v>62.782199999999975</v>
      </c>
      <c r="W226" s="34">
        <v>1</v>
      </c>
      <c r="BG226" s="18" t="s">
        <v>596</v>
      </c>
      <c r="BH226" s="14">
        <v>892.94400000000007</v>
      </c>
    </row>
    <row r="227" spans="1:60" x14ac:dyDescent="0.2">
      <c r="A227" s="60"/>
      <c r="B227" s="19"/>
      <c r="E227" s="18" t="s">
        <v>2223</v>
      </c>
      <c r="F227" s="33">
        <v>90.396000000000001</v>
      </c>
      <c r="G227" s="34">
        <v>4</v>
      </c>
      <c r="S227" s="8"/>
      <c r="T227" s="8"/>
      <c r="U227" s="18" t="s">
        <v>6069</v>
      </c>
      <c r="V227" s="33">
        <v>-27.291600000000013</v>
      </c>
      <c r="W227" s="34">
        <v>2</v>
      </c>
      <c r="BG227" s="18" t="s">
        <v>2444</v>
      </c>
      <c r="BH227" s="14">
        <v>885.56999999999994</v>
      </c>
    </row>
    <row r="228" spans="1:60" x14ac:dyDescent="0.2">
      <c r="A228" s="60"/>
      <c r="B228" s="19"/>
      <c r="E228" s="18" t="s">
        <v>4681</v>
      </c>
      <c r="F228" s="33">
        <v>2802.7200000000003</v>
      </c>
      <c r="G228" s="34">
        <v>10</v>
      </c>
      <c r="S228" s="8"/>
      <c r="T228" s="8"/>
      <c r="U228" s="18" t="s">
        <v>10799</v>
      </c>
      <c r="V228" s="33">
        <v>3.873899999999999</v>
      </c>
      <c r="W228" s="34">
        <v>2</v>
      </c>
      <c r="BG228" s="18" t="s">
        <v>5625</v>
      </c>
      <c r="BH228" s="14">
        <v>885.12</v>
      </c>
    </row>
    <row r="229" spans="1:60" x14ac:dyDescent="0.2">
      <c r="A229" s="60"/>
      <c r="B229" s="19"/>
      <c r="E229" s="18" t="s">
        <v>4439</v>
      </c>
      <c r="F229" s="33">
        <v>1646.394</v>
      </c>
      <c r="G229" s="34">
        <v>5</v>
      </c>
      <c r="S229" s="8"/>
      <c r="T229" s="8"/>
      <c r="U229" s="18" t="s">
        <v>7393</v>
      </c>
      <c r="V229" s="33">
        <v>22.377600000000001</v>
      </c>
      <c r="W229" s="34">
        <v>1</v>
      </c>
      <c r="BG229" s="18" t="s">
        <v>3934</v>
      </c>
      <c r="BH229" s="14">
        <v>880.45</v>
      </c>
    </row>
    <row r="230" spans="1:60" x14ac:dyDescent="0.2">
      <c r="A230" s="60"/>
      <c r="B230" s="19"/>
      <c r="E230" s="18" t="s">
        <v>1582</v>
      </c>
      <c r="F230" s="33">
        <v>2518.1547999999998</v>
      </c>
      <c r="G230" s="34">
        <v>12</v>
      </c>
      <c r="S230" s="8"/>
      <c r="T230" s="8"/>
      <c r="U230" s="18" t="s">
        <v>10551</v>
      </c>
      <c r="V230" s="33">
        <v>29.372399999999999</v>
      </c>
      <c r="W230" s="34">
        <v>2</v>
      </c>
      <c r="BG230" s="18" t="s">
        <v>1492</v>
      </c>
      <c r="BH230" s="14">
        <v>874.30800000000011</v>
      </c>
    </row>
    <row r="231" spans="1:60" x14ac:dyDescent="0.2">
      <c r="A231" s="60"/>
      <c r="B231" s="19"/>
      <c r="E231" s="18" t="s">
        <v>384</v>
      </c>
      <c r="F231" s="33">
        <v>1184.8040000000001</v>
      </c>
      <c r="G231" s="34">
        <v>4</v>
      </c>
      <c r="S231" s="8"/>
      <c r="T231" s="8"/>
      <c r="U231" s="18" t="s">
        <v>7085</v>
      </c>
      <c r="V231" s="33">
        <v>10.4148</v>
      </c>
      <c r="W231" s="34">
        <v>1</v>
      </c>
      <c r="BG231" s="18" t="s">
        <v>3018</v>
      </c>
      <c r="BH231" s="14">
        <v>873.06</v>
      </c>
    </row>
    <row r="232" spans="1:60" x14ac:dyDescent="0.2">
      <c r="A232" s="60"/>
      <c r="B232" s="19"/>
      <c r="E232" s="18" t="s">
        <v>2125</v>
      </c>
      <c r="F232" s="33">
        <v>239.96999999999997</v>
      </c>
      <c r="G232" s="34">
        <v>1</v>
      </c>
      <c r="S232" s="8"/>
      <c r="T232" s="8"/>
      <c r="U232" s="18" t="s">
        <v>6076</v>
      </c>
      <c r="V232" s="33">
        <v>38.379999999999981</v>
      </c>
      <c r="W232" s="34">
        <v>1</v>
      </c>
      <c r="BG232" s="18" t="s">
        <v>5640</v>
      </c>
      <c r="BH232" s="14">
        <v>870.04</v>
      </c>
    </row>
    <row r="233" spans="1:60" x14ac:dyDescent="0.2">
      <c r="A233" s="60"/>
      <c r="B233" s="19"/>
      <c r="E233" s="18" t="s">
        <v>198</v>
      </c>
      <c r="F233" s="33">
        <v>1749.6280000000002</v>
      </c>
      <c r="G233" s="34">
        <v>6</v>
      </c>
      <c r="S233" s="8"/>
      <c r="T233" s="8"/>
      <c r="U233" s="18" t="s">
        <v>7438</v>
      </c>
      <c r="V233" s="33">
        <v>10.424699999999998</v>
      </c>
      <c r="W233" s="34">
        <v>2</v>
      </c>
      <c r="BG233" s="18" t="s">
        <v>459</v>
      </c>
      <c r="BH233" s="14">
        <v>869.30399999999997</v>
      </c>
    </row>
    <row r="234" spans="1:60" x14ac:dyDescent="0.2">
      <c r="A234" s="60"/>
      <c r="B234" s="19"/>
      <c r="E234" s="18" t="s">
        <v>1025</v>
      </c>
      <c r="F234" s="33">
        <v>574.05600000000004</v>
      </c>
      <c r="G234" s="34">
        <v>3</v>
      </c>
      <c r="S234" s="8"/>
      <c r="T234" s="8"/>
      <c r="U234" s="18" t="s">
        <v>8543</v>
      </c>
      <c r="V234" s="33">
        <v>152.4155999999999</v>
      </c>
      <c r="W234" s="34">
        <v>3</v>
      </c>
      <c r="BG234" s="18" t="s">
        <v>4912</v>
      </c>
      <c r="BH234" s="14">
        <v>866.4</v>
      </c>
    </row>
    <row r="235" spans="1:60" x14ac:dyDescent="0.2">
      <c r="A235" s="60"/>
      <c r="B235" s="19"/>
      <c r="E235" s="18" t="s">
        <v>5534</v>
      </c>
      <c r="F235" s="33">
        <v>2377.5600000000004</v>
      </c>
      <c r="G235" s="34">
        <v>2</v>
      </c>
      <c r="S235" s="8"/>
      <c r="T235" s="8"/>
      <c r="U235" s="18" t="s">
        <v>8063</v>
      </c>
      <c r="V235" s="33">
        <v>22.8904</v>
      </c>
      <c r="W235" s="34">
        <v>1</v>
      </c>
      <c r="BG235" s="18" t="s">
        <v>204</v>
      </c>
      <c r="BH235" s="14">
        <v>853.44799999999998</v>
      </c>
    </row>
    <row r="236" spans="1:60" x14ac:dyDescent="0.2">
      <c r="A236" s="60"/>
      <c r="B236" s="19"/>
      <c r="E236" s="18" t="s">
        <v>4987</v>
      </c>
      <c r="F236" s="33">
        <v>1356.5760000000002</v>
      </c>
      <c r="G236" s="34">
        <v>2</v>
      </c>
      <c r="S236" s="8"/>
      <c r="T236" s="8"/>
      <c r="U236" s="18" t="s">
        <v>8803</v>
      </c>
      <c r="V236" s="33">
        <v>8.6016000000000012</v>
      </c>
      <c r="W236" s="34">
        <v>1</v>
      </c>
      <c r="BG236" s="18" t="s">
        <v>2261</v>
      </c>
      <c r="BH236" s="14">
        <v>848.36</v>
      </c>
    </row>
    <row r="237" spans="1:60" x14ac:dyDescent="0.2">
      <c r="A237" s="60"/>
      <c r="B237" s="19"/>
      <c r="E237" s="18" t="s">
        <v>2750</v>
      </c>
      <c r="F237" s="33">
        <v>392.06799999999998</v>
      </c>
      <c r="G237" s="34">
        <v>6</v>
      </c>
      <c r="S237" s="8"/>
      <c r="T237" s="8"/>
      <c r="U237" s="18" t="s">
        <v>9940</v>
      </c>
      <c r="V237" s="33">
        <v>2.8079999999999998</v>
      </c>
      <c r="W237" s="34">
        <v>1</v>
      </c>
      <c r="BG237" s="18" t="s">
        <v>2339</v>
      </c>
      <c r="BH237" s="14">
        <v>845.73400000000004</v>
      </c>
    </row>
    <row r="238" spans="1:60" x14ac:dyDescent="0.2">
      <c r="A238" s="60"/>
      <c r="B238" s="19"/>
      <c r="E238" s="18" t="s">
        <v>696</v>
      </c>
      <c r="F238" s="33">
        <v>23.04</v>
      </c>
      <c r="G238" s="34">
        <v>1</v>
      </c>
      <c r="S238" s="8"/>
      <c r="T238" s="8"/>
      <c r="U238" s="18" t="s">
        <v>9848</v>
      </c>
      <c r="V238" s="33">
        <v>2.8763999999999994</v>
      </c>
      <c r="W238" s="34">
        <v>1</v>
      </c>
      <c r="BG238" s="18" t="s">
        <v>2405</v>
      </c>
      <c r="BH238" s="14">
        <v>845.55799999999999</v>
      </c>
    </row>
    <row r="239" spans="1:60" x14ac:dyDescent="0.2">
      <c r="A239" s="60"/>
      <c r="B239" s="19"/>
      <c r="E239" s="18" t="s">
        <v>3597</v>
      </c>
      <c r="F239" s="33">
        <v>406.08799999999997</v>
      </c>
      <c r="G239" s="34">
        <v>7</v>
      </c>
      <c r="S239" s="8"/>
      <c r="T239" s="8"/>
      <c r="U239" s="18" t="s">
        <v>6080</v>
      </c>
      <c r="V239" s="33">
        <v>9.9467999999999979</v>
      </c>
      <c r="W239" s="34">
        <v>1</v>
      </c>
      <c r="BG239" s="18" t="s">
        <v>1295</v>
      </c>
      <c r="BH239" s="14">
        <v>842.39400000000001</v>
      </c>
    </row>
    <row r="240" spans="1:60" x14ac:dyDescent="0.2">
      <c r="A240" s="60"/>
      <c r="B240" s="19"/>
      <c r="E240" s="18" t="s">
        <v>661</v>
      </c>
      <c r="F240" s="33">
        <v>1561.472</v>
      </c>
      <c r="G240" s="34">
        <v>5</v>
      </c>
      <c r="S240" s="8"/>
      <c r="T240" s="8"/>
      <c r="U240" s="18" t="s">
        <v>7001</v>
      </c>
      <c r="V240" s="33">
        <v>2.7956000000000003</v>
      </c>
      <c r="W240" s="34">
        <v>1</v>
      </c>
      <c r="BG240" s="18" t="s">
        <v>5139</v>
      </c>
      <c r="BH240" s="14">
        <v>835.17000000000007</v>
      </c>
    </row>
    <row r="241" spans="1:60" x14ac:dyDescent="0.2">
      <c r="A241" s="60"/>
      <c r="B241" s="19"/>
      <c r="E241" s="18" t="s">
        <v>1792</v>
      </c>
      <c r="F241" s="33">
        <v>1094.682</v>
      </c>
      <c r="G241" s="34">
        <v>7</v>
      </c>
      <c r="S241" s="8"/>
      <c r="T241" s="8"/>
      <c r="U241" s="18" t="s">
        <v>10627</v>
      </c>
      <c r="V241" s="33">
        <v>18.211199999999998</v>
      </c>
      <c r="W241" s="34">
        <v>1</v>
      </c>
      <c r="BG241" s="18" t="s">
        <v>2061</v>
      </c>
      <c r="BH241" s="14">
        <v>822.56399999999996</v>
      </c>
    </row>
    <row r="242" spans="1:60" x14ac:dyDescent="0.2">
      <c r="A242" s="60"/>
      <c r="B242" s="19"/>
      <c r="E242" s="18" t="s">
        <v>2650</v>
      </c>
      <c r="F242" s="33">
        <v>74.054000000000002</v>
      </c>
      <c r="G242" s="34">
        <v>3</v>
      </c>
      <c r="S242" s="8"/>
      <c r="T242" s="8"/>
      <c r="U242" s="18" t="s">
        <v>7339</v>
      </c>
      <c r="V242" s="33">
        <v>-45.693300000000001</v>
      </c>
      <c r="W242" s="34">
        <v>2</v>
      </c>
      <c r="BG242" s="18" t="s">
        <v>1522</v>
      </c>
      <c r="BH242" s="14">
        <v>821.22399999999993</v>
      </c>
    </row>
    <row r="243" spans="1:60" x14ac:dyDescent="0.2">
      <c r="A243" s="60"/>
      <c r="B243" s="19"/>
      <c r="E243" s="18" t="s">
        <v>1655</v>
      </c>
      <c r="F243" s="33">
        <v>1483.874</v>
      </c>
      <c r="G243" s="34">
        <v>6</v>
      </c>
      <c r="S243" s="8"/>
      <c r="T243" s="8"/>
      <c r="U243" s="18" t="s">
        <v>8197</v>
      </c>
      <c r="V243" s="33">
        <v>19.06949999999998</v>
      </c>
      <c r="W243" s="34">
        <v>2</v>
      </c>
      <c r="BG243" s="18" t="s">
        <v>1438</v>
      </c>
      <c r="BH243" s="14">
        <v>816.38200000000006</v>
      </c>
    </row>
    <row r="244" spans="1:60" x14ac:dyDescent="0.2">
      <c r="A244" s="60"/>
      <c r="B244" s="19"/>
      <c r="E244" s="18" t="s">
        <v>5798</v>
      </c>
      <c r="F244" s="33">
        <v>43.6</v>
      </c>
      <c r="G244" s="34">
        <v>1</v>
      </c>
      <c r="S244" s="8"/>
      <c r="T244" s="8"/>
      <c r="U244" s="18" t="s">
        <v>6268</v>
      </c>
      <c r="V244" s="33">
        <v>13.857199999999999</v>
      </c>
      <c r="W244" s="34">
        <v>1</v>
      </c>
      <c r="BG244" s="18" t="s">
        <v>2593</v>
      </c>
      <c r="BH244" s="14">
        <v>813.96400000000006</v>
      </c>
    </row>
    <row r="245" spans="1:60" x14ac:dyDescent="0.2">
      <c r="A245" s="60"/>
      <c r="B245" s="19"/>
      <c r="E245" s="18" t="s">
        <v>4571</v>
      </c>
      <c r="F245" s="33">
        <v>675.40800000000013</v>
      </c>
      <c r="G245" s="34">
        <v>2</v>
      </c>
      <c r="S245" s="8"/>
      <c r="T245" s="8"/>
      <c r="U245" s="18" t="s">
        <v>8119</v>
      </c>
      <c r="V245" s="33">
        <v>17.885399999999997</v>
      </c>
      <c r="W245" s="34">
        <v>3</v>
      </c>
      <c r="BG245" s="18" t="s">
        <v>5391</v>
      </c>
      <c r="BH245" s="14">
        <v>803.70399999999995</v>
      </c>
    </row>
    <row r="246" spans="1:60" x14ac:dyDescent="0.2">
      <c r="A246" s="60"/>
      <c r="B246" s="19"/>
      <c r="E246" s="18" t="s">
        <v>2338</v>
      </c>
      <c r="F246" s="33">
        <v>845.73400000000004</v>
      </c>
      <c r="G246" s="34">
        <v>8</v>
      </c>
      <c r="S246" s="8"/>
      <c r="T246" s="8"/>
      <c r="U246" s="18" t="s">
        <v>6490</v>
      </c>
      <c r="V246" s="33">
        <v>47.27289999999995</v>
      </c>
      <c r="W246" s="34">
        <v>2</v>
      </c>
      <c r="BG246" s="18" t="s">
        <v>3992</v>
      </c>
      <c r="BH246" s="14">
        <v>802.50199999999995</v>
      </c>
    </row>
    <row r="247" spans="1:60" x14ac:dyDescent="0.2">
      <c r="A247" s="60"/>
      <c r="B247" s="19"/>
      <c r="E247" s="18" t="s">
        <v>4700</v>
      </c>
      <c r="F247" s="33">
        <v>196.01599999999999</v>
      </c>
      <c r="G247" s="34">
        <v>3</v>
      </c>
      <c r="S247" s="8"/>
      <c r="T247" s="8"/>
      <c r="U247" s="18" t="s">
        <v>10606</v>
      </c>
      <c r="V247" s="33">
        <v>-191.16739999999996</v>
      </c>
      <c r="W247" s="34">
        <v>2</v>
      </c>
      <c r="BG247" s="18" t="s">
        <v>4852</v>
      </c>
      <c r="BH247" s="14">
        <v>802.43600000000015</v>
      </c>
    </row>
    <row r="248" spans="1:60" x14ac:dyDescent="0.2">
      <c r="A248" s="60"/>
      <c r="B248" s="19"/>
      <c r="E248" s="18" t="s">
        <v>1748</v>
      </c>
      <c r="F248" s="33">
        <v>737.39400000000001</v>
      </c>
      <c r="G248" s="34">
        <v>2</v>
      </c>
      <c r="S248" s="8"/>
      <c r="T248" s="8"/>
      <c r="U248" s="18" t="s">
        <v>6086</v>
      </c>
      <c r="V248" s="33">
        <v>116.7405</v>
      </c>
      <c r="W248" s="34">
        <v>2</v>
      </c>
      <c r="BG248" s="18" t="s">
        <v>1755</v>
      </c>
      <c r="BH248" s="14">
        <v>802.43000000000018</v>
      </c>
    </row>
    <row r="249" spans="1:60" x14ac:dyDescent="0.2">
      <c r="A249" s="60"/>
      <c r="B249" s="19"/>
      <c r="E249" s="18" t="s">
        <v>453</v>
      </c>
      <c r="F249" s="33">
        <v>219.81400000000002</v>
      </c>
      <c r="G249" s="34">
        <v>4</v>
      </c>
      <c r="S249" s="8"/>
      <c r="T249" s="8"/>
      <c r="U249" s="18" t="s">
        <v>10242</v>
      </c>
      <c r="V249" s="33">
        <v>3.2099999999999982</v>
      </c>
      <c r="W249" s="34">
        <v>1</v>
      </c>
      <c r="BG249" s="18" t="s">
        <v>1244</v>
      </c>
      <c r="BH249" s="14">
        <v>799.56</v>
      </c>
    </row>
    <row r="250" spans="1:60" x14ac:dyDescent="0.2">
      <c r="A250" s="60"/>
      <c r="B250" s="19"/>
      <c r="E250" s="18" t="s">
        <v>4812</v>
      </c>
      <c r="F250" s="33">
        <v>107.44799999999999</v>
      </c>
      <c r="G250" s="34">
        <v>4</v>
      </c>
      <c r="S250" s="8"/>
      <c r="T250" s="8"/>
      <c r="U250" s="18" t="s">
        <v>9663</v>
      </c>
      <c r="V250" s="33">
        <v>-13.375800000000028</v>
      </c>
      <c r="W250" s="34">
        <v>3</v>
      </c>
      <c r="BG250" s="18" t="s">
        <v>2313</v>
      </c>
      <c r="BH250" s="14">
        <v>783.96000000000015</v>
      </c>
    </row>
    <row r="251" spans="1:60" x14ac:dyDescent="0.2">
      <c r="A251" s="60"/>
      <c r="B251" s="19"/>
      <c r="E251" s="18" t="s">
        <v>171</v>
      </c>
      <c r="F251" s="33">
        <v>1288.4640000000004</v>
      </c>
      <c r="G251" s="34">
        <v>2</v>
      </c>
      <c r="S251" s="8"/>
      <c r="T251" s="8"/>
      <c r="U251" s="18" t="s">
        <v>7477</v>
      </c>
      <c r="V251" s="33">
        <v>12.18</v>
      </c>
      <c r="W251" s="34">
        <v>1</v>
      </c>
      <c r="BG251" s="18" t="s">
        <v>352</v>
      </c>
      <c r="BH251" s="14">
        <v>782.94399999999996</v>
      </c>
    </row>
    <row r="252" spans="1:60" x14ac:dyDescent="0.2">
      <c r="A252" s="60"/>
      <c r="B252" s="19"/>
      <c r="E252" s="18" t="s">
        <v>1030</v>
      </c>
      <c r="F252" s="33">
        <v>5021.0339999999997</v>
      </c>
      <c r="G252" s="34">
        <v>6</v>
      </c>
      <c r="S252" s="8"/>
      <c r="T252" s="8"/>
      <c r="U252" s="18" t="s">
        <v>9547</v>
      </c>
      <c r="V252" s="33">
        <v>48.356000000000002</v>
      </c>
      <c r="W252" s="34">
        <v>2</v>
      </c>
      <c r="BG252" s="18" t="s">
        <v>1061</v>
      </c>
      <c r="BH252" s="14">
        <v>774.15</v>
      </c>
    </row>
    <row r="253" spans="1:60" x14ac:dyDescent="0.2">
      <c r="A253" s="60"/>
      <c r="B253" s="19"/>
      <c r="E253" s="18" t="s">
        <v>2148</v>
      </c>
      <c r="F253" s="33">
        <v>772.68</v>
      </c>
      <c r="G253" s="34">
        <v>1</v>
      </c>
      <c r="S253" s="8"/>
      <c r="T253" s="8"/>
      <c r="U253" s="18" t="s">
        <v>8983</v>
      </c>
      <c r="V253" s="33">
        <v>11.778199999999998</v>
      </c>
      <c r="W253" s="34">
        <v>1</v>
      </c>
      <c r="BG253" s="18" t="s">
        <v>337</v>
      </c>
      <c r="BH253" s="14">
        <v>773.10799999999995</v>
      </c>
    </row>
    <row r="254" spans="1:60" x14ac:dyDescent="0.2">
      <c r="A254" s="60"/>
      <c r="B254" s="19"/>
      <c r="E254" s="18" t="s">
        <v>351</v>
      </c>
      <c r="F254" s="33">
        <v>782.94399999999996</v>
      </c>
      <c r="G254" s="34">
        <v>3</v>
      </c>
      <c r="S254" s="8"/>
      <c r="T254" s="8"/>
      <c r="U254" s="18" t="s">
        <v>6421</v>
      </c>
      <c r="V254" s="33">
        <v>116.34880000000001</v>
      </c>
      <c r="W254" s="34">
        <v>6</v>
      </c>
      <c r="BG254" s="18" t="s">
        <v>2149</v>
      </c>
      <c r="BH254" s="14">
        <v>772.68</v>
      </c>
    </row>
    <row r="255" spans="1:60" x14ac:dyDescent="0.2">
      <c r="A255" s="60"/>
      <c r="B255" s="19"/>
      <c r="E255" s="18" t="s">
        <v>2978</v>
      </c>
      <c r="F255" s="33">
        <v>63.572000000000003</v>
      </c>
      <c r="G255" s="34">
        <v>3</v>
      </c>
      <c r="S255" s="8"/>
      <c r="T255" s="8"/>
      <c r="U255" s="18" t="s">
        <v>8770</v>
      </c>
      <c r="V255" s="33">
        <v>183.99499999999998</v>
      </c>
      <c r="W255" s="34">
        <v>1</v>
      </c>
      <c r="BG255" s="18" t="s">
        <v>3481</v>
      </c>
      <c r="BH255" s="14">
        <v>762.03</v>
      </c>
    </row>
    <row r="256" spans="1:60" x14ac:dyDescent="0.2">
      <c r="A256" s="60"/>
      <c r="B256" s="19"/>
      <c r="E256" s="18" t="s">
        <v>2894</v>
      </c>
      <c r="F256" s="33">
        <v>1031.9880000000001</v>
      </c>
      <c r="G256" s="34">
        <v>3</v>
      </c>
      <c r="S256" s="8"/>
      <c r="T256" s="8"/>
      <c r="U256" s="18" t="s">
        <v>9913</v>
      </c>
      <c r="V256" s="33">
        <v>-31.861200000000004</v>
      </c>
      <c r="W256" s="34">
        <v>1</v>
      </c>
      <c r="BG256" s="18" t="s">
        <v>991</v>
      </c>
      <c r="BH256" s="14">
        <v>754.02400000000011</v>
      </c>
    </row>
    <row r="257" spans="1:60" x14ac:dyDescent="0.2">
      <c r="A257" s="60"/>
      <c r="B257" s="19"/>
      <c r="E257" s="18" t="s">
        <v>4339</v>
      </c>
      <c r="F257" s="33">
        <v>475.69399999999996</v>
      </c>
      <c r="G257" s="34">
        <v>5</v>
      </c>
      <c r="S257" s="8"/>
      <c r="T257" s="8"/>
      <c r="U257" s="18" t="s">
        <v>8987</v>
      </c>
      <c r="V257" s="33">
        <v>146.828</v>
      </c>
      <c r="W257" s="34">
        <v>2</v>
      </c>
      <c r="X257">
        <f>GETPIVOTDATA("Количество по полю Order ID",$S$1)</f>
        <v>2587</v>
      </c>
      <c r="BG257" s="18" t="s">
        <v>3754</v>
      </c>
      <c r="BH257" s="14">
        <v>752.41000000000008</v>
      </c>
    </row>
    <row r="258" spans="1:60" x14ac:dyDescent="0.2">
      <c r="A258" s="60"/>
      <c r="B258" s="19"/>
      <c r="E258" s="18" t="s">
        <v>1622</v>
      </c>
      <c r="F258" s="33">
        <v>1561.3020000000001</v>
      </c>
      <c r="G258" s="34">
        <v>11</v>
      </c>
      <c r="S258" s="8"/>
      <c r="T258" s="8"/>
      <c r="U258" s="18" t="s">
        <v>6751</v>
      </c>
      <c r="V258" s="33">
        <v>64.674000000000007</v>
      </c>
      <c r="W258" s="34">
        <v>1</v>
      </c>
      <c r="BG258" s="18" t="s">
        <v>3390</v>
      </c>
      <c r="BH258" s="14">
        <v>748.48</v>
      </c>
    </row>
    <row r="259" spans="1:60" x14ac:dyDescent="0.2">
      <c r="A259" s="60"/>
      <c r="B259" s="19"/>
      <c r="E259" s="18" t="s">
        <v>1136</v>
      </c>
      <c r="F259" s="33">
        <v>16.920000000000002</v>
      </c>
      <c r="G259" s="34">
        <v>2</v>
      </c>
      <c r="S259" s="8"/>
      <c r="T259" s="8"/>
      <c r="U259" s="18" t="s">
        <v>6780</v>
      </c>
      <c r="V259" s="33">
        <v>-206.92320000000004</v>
      </c>
      <c r="W259" s="34">
        <v>3</v>
      </c>
      <c r="BG259" s="18" t="s">
        <v>3927</v>
      </c>
      <c r="BH259" s="14">
        <v>739.28199999999993</v>
      </c>
    </row>
    <row r="260" spans="1:60" x14ac:dyDescent="0.2">
      <c r="A260" s="60"/>
      <c r="B260" s="19"/>
      <c r="E260" s="18" t="s">
        <v>3735</v>
      </c>
      <c r="F260" s="33">
        <v>435.55200000000002</v>
      </c>
      <c r="G260" s="34">
        <v>3</v>
      </c>
      <c r="S260" s="8"/>
      <c r="T260" s="8"/>
      <c r="U260" s="18" t="s">
        <v>9099</v>
      </c>
      <c r="V260" s="33">
        <v>88.725000000000023</v>
      </c>
      <c r="W260" s="34">
        <v>1</v>
      </c>
      <c r="BG260" s="18" t="s">
        <v>1749</v>
      </c>
      <c r="BH260" s="14">
        <v>737.39400000000001</v>
      </c>
    </row>
    <row r="261" spans="1:60" x14ac:dyDescent="0.2">
      <c r="A261" s="60"/>
      <c r="B261" s="19"/>
      <c r="E261" s="18" t="s">
        <v>397</v>
      </c>
      <c r="F261" s="33">
        <v>2097.27</v>
      </c>
      <c r="G261" s="34">
        <v>4</v>
      </c>
      <c r="S261" s="8"/>
      <c r="T261" s="8"/>
      <c r="U261" s="18" t="s">
        <v>8219</v>
      </c>
      <c r="V261" s="33">
        <v>2381.1595999999995</v>
      </c>
      <c r="W261" s="34">
        <v>3</v>
      </c>
      <c r="BG261" s="18" t="s">
        <v>2628</v>
      </c>
      <c r="BH261" s="14">
        <v>736.58600000000001</v>
      </c>
    </row>
    <row r="262" spans="1:60" x14ac:dyDescent="0.2">
      <c r="A262" s="60"/>
      <c r="B262" s="19"/>
      <c r="E262" s="18" t="s">
        <v>3171</v>
      </c>
      <c r="F262" s="33">
        <v>393.25</v>
      </c>
      <c r="G262" s="34">
        <v>1</v>
      </c>
      <c r="S262" s="8"/>
      <c r="T262" s="8"/>
      <c r="U262" s="18" t="s">
        <v>6629</v>
      </c>
      <c r="V262" s="33">
        <v>-6.5296000000000003</v>
      </c>
      <c r="W262" s="34">
        <v>1</v>
      </c>
      <c r="BG262" s="18" t="s">
        <v>4565</v>
      </c>
      <c r="BH262" s="14">
        <v>732.15599999999995</v>
      </c>
    </row>
    <row r="263" spans="1:60" x14ac:dyDescent="0.2">
      <c r="A263" s="60"/>
      <c r="B263" s="19"/>
      <c r="E263" s="18" t="s">
        <v>530</v>
      </c>
      <c r="F263" s="33">
        <v>1007.478</v>
      </c>
      <c r="G263" s="34">
        <v>8</v>
      </c>
      <c r="S263" s="8"/>
      <c r="T263" s="8"/>
      <c r="U263" s="18" t="s">
        <v>6953</v>
      </c>
      <c r="V263" s="33">
        <v>51.206399999999988</v>
      </c>
      <c r="W263" s="34">
        <v>6</v>
      </c>
      <c r="BG263" s="18" t="s">
        <v>1432</v>
      </c>
      <c r="BH263" s="14">
        <v>718.95</v>
      </c>
    </row>
    <row r="264" spans="1:60" x14ac:dyDescent="0.2">
      <c r="A264" s="60"/>
      <c r="B264" s="19"/>
      <c r="E264" s="18" t="s">
        <v>5831</v>
      </c>
      <c r="F264" s="33">
        <v>284.58199999999999</v>
      </c>
      <c r="G264" s="34">
        <v>4</v>
      </c>
      <c r="S264" s="8"/>
      <c r="T264" s="8"/>
      <c r="U264" s="18" t="s">
        <v>7204</v>
      </c>
      <c r="V264" s="33">
        <v>-10.173599999999997</v>
      </c>
      <c r="W264" s="34">
        <v>1</v>
      </c>
      <c r="BG264" s="18" t="s">
        <v>3729</v>
      </c>
      <c r="BH264" s="14">
        <v>717.93200000000002</v>
      </c>
    </row>
    <row r="265" spans="1:60" x14ac:dyDescent="0.2">
      <c r="A265" s="60"/>
      <c r="B265" s="19"/>
      <c r="E265" s="18" t="s">
        <v>3560</v>
      </c>
      <c r="F265" s="33">
        <v>1812.7339999999999</v>
      </c>
      <c r="G265" s="34">
        <v>10</v>
      </c>
      <c r="S265" s="8"/>
      <c r="T265" s="8"/>
      <c r="U265" s="18" t="s">
        <v>6416</v>
      </c>
      <c r="V265" s="33">
        <v>-14.743600000000031</v>
      </c>
      <c r="W265" s="34">
        <v>4</v>
      </c>
      <c r="BG265" s="18" t="s">
        <v>2590</v>
      </c>
      <c r="BH265" s="14">
        <v>713.68</v>
      </c>
    </row>
    <row r="266" spans="1:60" x14ac:dyDescent="0.2">
      <c r="A266" s="60"/>
      <c r="B266" s="19"/>
      <c r="E266" s="18" t="s">
        <v>3017</v>
      </c>
      <c r="F266" s="33">
        <v>873.06</v>
      </c>
      <c r="G266" s="34">
        <v>5</v>
      </c>
      <c r="S266" s="8"/>
      <c r="T266" s="8"/>
      <c r="U266" s="18" t="s">
        <v>6943</v>
      </c>
      <c r="V266" s="33">
        <v>8.7748999999999953</v>
      </c>
      <c r="W266" s="34">
        <v>2</v>
      </c>
      <c r="BG266" s="18" t="s">
        <v>3775</v>
      </c>
      <c r="BH266" s="14">
        <v>705.54399999999998</v>
      </c>
    </row>
    <row r="267" spans="1:60" x14ac:dyDescent="0.2">
      <c r="A267" s="60"/>
      <c r="B267" s="19"/>
      <c r="E267" s="18" t="s">
        <v>4495</v>
      </c>
      <c r="F267" s="33">
        <v>197.18400000000003</v>
      </c>
      <c r="G267" s="34">
        <v>4</v>
      </c>
      <c r="S267" s="8"/>
      <c r="T267" s="8"/>
      <c r="U267" s="18" t="s">
        <v>7983</v>
      </c>
      <c r="V267" s="33">
        <v>9.0054999999999996</v>
      </c>
      <c r="W267" s="34">
        <v>1</v>
      </c>
      <c r="BG267" s="18" t="s">
        <v>843</v>
      </c>
      <c r="BH267" s="14">
        <v>700.27800000000002</v>
      </c>
    </row>
    <row r="268" spans="1:60" x14ac:dyDescent="0.2">
      <c r="A268" s="60"/>
      <c r="B268" s="19"/>
      <c r="E268" s="18" t="s">
        <v>4945</v>
      </c>
      <c r="F268" s="33">
        <v>218.46</v>
      </c>
      <c r="G268" s="34">
        <v>3</v>
      </c>
      <c r="S268" s="8"/>
      <c r="T268" s="8"/>
      <c r="U268" s="18" t="s">
        <v>10353</v>
      </c>
      <c r="V268" s="33">
        <v>336.63499999999999</v>
      </c>
      <c r="W268" s="34">
        <v>1</v>
      </c>
      <c r="BG268" s="18" t="s">
        <v>5273</v>
      </c>
      <c r="BH268" s="14">
        <v>698.54600000000005</v>
      </c>
    </row>
    <row r="269" spans="1:60" x14ac:dyDescent="0.2">
      <c r="A269" s="60"/>
      <c r="B269" s="19"/>
      <c r="E269" s="18" t="s">
        <v>719</v>
      </c>
      <c r="F269" s="33">
        <v>107.21200000000002</v>
      </c>
      <c r="G269" s="34">
        <v>3</v>
      </c>
      <c r="S269" s="8"/>
      <c r="T269" s="8"/>
      <c r="U269" s="18" t="s">
        <v>6371</v>
      </c>
      <c r="V269" s="33">
        <v>-37.943199999999997</v>
      </c>
      <c r="W269" s="34">
        <v>3</v>
      </c>
      <c r="BG269" s="18" t="s">
        <v>4506</v>
      </c>
      <c r="BH269" s="14">
        <v>695.7</v>
      </c>
    </row>
    <row r="270" spans="1:60" x14ac:dyDescent="0.2">
      <c r="A270" s="60"/>
      <c r="B270" s="19"/>
      <c r="E270" s="18" t="s">
        <v>2333</v>
      </c>
      <c r="F270" s="33">
        <v>456.55800000000005</v>
      </c>
      <c r="G270" s="34">
        <v>2</v>
      </c>
      <c r="S270" s="8"/>
      <c r="T270" s="8"/>
      <c r="U270" s="18" t="s">
        <v>8075</v>
      </c>
      <c r="V270" s="33">
        <v>13.845999999999997</v>
      </c>
      <c r="W270" s="34">
        <v>1</v>
      </c>
      <c r="BG270" s="18" t="s">
        <v>4762</v>
      </c>
      <c r="BH270" s="14">
        <v>692.93999999999994</v>
      </c>
    </row>
    <row r="271" spans="1:60" x14ac:dyDescent="0.2">
      <c r="A271" s="60"/>
      <c r="B271" s="19"/>
      <c r="E271" s="18" t="s">
        <v>3103</v>
      </c>
      <c r="F271" s="33">
        <v>1598.6448</v>
      </c>
      <c r="G271" s="34">
        <v>3</v>
      </c>
      <c r="S271" s="8"/>
      <c r="T271" s="8"/>
      <c r="U271" s="18" t="s">
        <v>10217</v>
      </c>
      <c r="V271" s="33">
        <v>0.25980000000000025</v>
      </c>
      <c r="W271" s="34">
        <v>1</v>
      </c>
      <c r="BG271" s="18" t="s">
        <v>3978</v>
      </c>
      <c r="BH271" s="14">
        <v>692.50200000000007</v>
      </c>
    </row>
    <row r="272" spans="1:60" x14ac:dyDescent="0.2">
      <c r="A272" s="60"/>
      <c r="B272" s="19"/>
      <c r="E272" s="18" t="s">
        <v>290</v>
      </c>
      <c r="F272" s="33">
        <v>4.6159999999999997</v>
      </c>
      <c r="G272" s="34">
        <v>1</v>
      </c>
      <c r="S272" s="8"/>
      <c r="T272" s="8"/>
      <c r="U272" s="18" t="s">
        <v>6840</v>
      </c>
      <c r="V272" s="33">
        <v>88.656800000000004</v>
      </c>
      <c r="W272" s="34">
        <v>2</v>
      </c>
      <c r="BG272" s="18" t="s">
        <v>4916</v>
      </c>
      <c r="BH272" s="14">
        <v>687.7945000000002</v>
      </c>
    </row>
    <row r="273" spans="1:60" x14ac:dyDescent="0.2">
      <c r="A273" s="60"/>
      <c r="B273" s="19"/>
      <c r="E273" s="18" t="s">
        <v>2138</v>
      </c>
      <c r="F273" s="33">
        <v>1091.58</v>
      </c>
      <c r="G273" s="34">
        <v>5</v>
      </c>
      <c r="S273" s="8"/>
      <c r="T273" s="8"/>
      <c r="U273" s="18" t="s">
        <v>8153</v>
      </c>
      <c r="V273" s="33">
        <v>3.7235999999999989</v>
      </c>
      <c r="W273" s="34">
        <v>1</v>
      </c>
      <c r="BG273" s="18" t="s">
        <v>4572</v>
      </c>
      <c r="BH273" s="14">
        <v>675.40800000000013</v>
      </c>
    </row>
    <row r="274" spans="1:60" x14ac:dyDescent="0.2">
      <c r="A274" s="60"/>
      <c r="B274" s="19"/>
      <c r="E274" s="18" t="s">
        <v>3563</v>
      </c>
      <c r="F274" s="33">
        <v>21.880000000000003</v>
      </c>
      <c r="G274" s="34">
        <v>1</v>
      </c>
      <c r="S274" s="8"/>
      <c r="T274" s="10" t="s">
        <v>10962</v>
      </c>
      <c r="U274" s="7"/>
      <c r="V274" s="31">
        <v>2977.8148999999989</v>
      </c>
      <c r="W274" s="32">
        <v>170</v>
      </c>
      <c r="BG274" s="18" t="s">
        <v>2856</v>
      </c>
      <c r="BH274" s="14">
        <v>663.96399999999994</v>
      </c>
    </row>
    <row r="275" spans="1:60" x14ac:dyDescent="0.2">
      <c r="A275" s="60"/>
      <c r="B275" s="19"/>
      <c r="E275" s="18" t="s">
        <v>3372</v>
      </c>
      <c r="F275" s="33">
        <v>111.96</v>
      </c>
      <c r="G275" s="34">
        <v>1</v>
      </c>
      <c r="S275" s="8"/>
      <c r="T275" s="10" t="s">
        <v>10948</v>
      </c>
      <c r="U275" s="6" t="s">
        <v>10583</v>
      </c>
      <c r="V275" s="31">
        <v>307.74959999999999</v>
      </c>
      <c r="W275" s="32">
        <v>2</v>
      </c>
      <c r="BG275" s="18" t="s">
        <v>5533</v>
      </c>
      <c r="BH275" s="14">
        <v>661.91699999999992</v>
      </c>
    </row>
    <row r="276" spans="1:60" x14ac:dyDescent="0.2">
      <c r="A276" s="60"/>
      <c r="B276" s="19"/>
      <c r="E276" s="18" t="s">
        <v>4056</v>
      </c>
      <c r="F276" s="33">
        <v>181.42400000000001</v>
      </c>
      <c r="G276" s="34">
        <v>3</v>
      </c>
      <c r="S276" s="8"/>
      <c r="T276" s="8"/>
      <c r="U276" s="18" t="s">
        <v>8968</v>
      </c>
      <c r="V276" s="33">
        <v>67.544399999999996</v>
      </c>
      <c r="W276" s="34">
        <v>3</v>
      </c>
      <c r="BG276" s="18" t="s">
        <v>4873</v>
      </c>
      <c r="BH276" s="14">
        <v>661.00800000000004</v>
      </c>
    </row>
    <row r="277" spans="1:60" x14ac:dyDescent="0.2">
      <c r="A277" s="60"/>
      <c r="B277" s="19"/>
      <c r="E277" s="18" t="s">
        <v>5734</v>
      </c>
      <c r="F277" s="33">
        <v>2832.5500000000006</v>
      </c>
      <c r="G277" s="34">
        <v>3</v>
      </c>
      <c r="S277" s="8"/>
      <c r="T277" s="8"/>
      <c r="U277" s="18" t="s">
        <v>9762</v>
      </c>
      <c r="V277" s="33">
        <v>62.269199999999984</v>
      </c>
      <c r="W277" s="34">
        <v>3</v>
      </c>
      <c r="BG277" s="18" t="s">
        <v>3989</v>
      </c>
      <c r="BH277" s="14">
        <v>660.53800000000001</v>
      </c>
    </row>
    <row r="278" spans="1:60" x14ac:dyDescent="0.2">
      <c r="A278" s="60"/>
      <c r="B278" s="19"/>
      <c r="E278" s="18" t="s">
        <v>86</v>
      </c>
      <c r="F278" s="33">
        <v>1108.9760000000001</v>
      </c>
      <c r="G278" s="34">
        <v>7</v>
      </c>
      <c r="S278" s="8"/>
      <c r="T278" s="8"/>
      <c r="U278" s="18" t="s">
        <v>9886</v>
      </c>
      <c r="V278" s="33">
        <v>-5.1912000000000029</v>
      </c>
      <c r="W278" s="34">
        <v>3</v>
      </c>
      <c r="BG278" s="18" t="s">
        <v>857</v>
      </c>
      <c r="BH278" s="14">
        <v>658.74599999999998</v>
      </c>
    </row>
    <row r="279" spans="1:60" x14ac:dyDescent="0.2">
      <c r="A279" s="60"/>
      <c r="B279" s="19"/>
      <c r="E279" s="18" t="s">
        <v>2445</v>
      </c>
      <c r="F279" s="33">
        <v>477.5</v>
      </c>
      <c r="G279" s="34">
        <v>6</v>
      </c>
      <c r="S279" s="8"/>
      <c r="T279" s="8"/>
      <c r="U279" s="18" t="s">
        <v>6572</v>
      </c>
      <c r="V279" s="33">
        <v>85.247500000000002</v>
      </c>
      <c r="W279" s="34">
        <v>1</v>
      </c>
      <c r="BG279" s="18" t="s">
        <v>377</v>
      </c>
      <c r="BH279" s="14">
        <v>656.03</v>
      </c>
    </row>
    <row r="280" spans="1:60" x14ac:dyDescent="0.2">
      <c r="A280" s="60"/>
      <c r="B280" s="19"/>
      <c r="E280" s="18" t="s">
        <v>621</v>
      </c>
      <c r="F280" s="33">
        <v>417.40700000000004</v>
      </c>
      <c r="G280" s="34">
        <v>4</v>
      </c>
      <c r="S280" s="8"/>
      <c r="T280" s="8"/>
      <c r="U280" s="18" t="s">
        <v>10331</v>
      </c>
      <c r="V280" s="33">
        <v>51.437699999999978</v>
      </c>
      <c r="W280" s="34">
        <v>2</v>
      </c>
      <c r="BG280" s="18" t="s">
        <v>3352</v>
      </c>
      <c r="BH280" s="14">
        <v>654.89899999999989</v>
      </c>
    </row>
    <row r="281" spans="1:60" x14ac:dyDescent="0.2">
      <c r="A281" s="60"/>
      <c r="B281" s="19"/>
      <c r="E281" s="18" t="s">
        <v>4726</v>
      </c>
      <c r="F281" s="33">
        <v>48.465999999999994</v>
      </c>
      <c r="G281" s="34">
        <v>2</v>
      </c>
      <c r="S281" s="8"/>
      <c r="T281" s="8"/>
      <c r="U281" s="18" t="s">
        <v>6963</v>
      </c>
      <c r="V281" s="33">
        <v>104.23350000000005</v>
      </c>
      <c r="W281" s="34">
        <v>5</v>
      </c>
      <c r="BG281" s="18" t="s">
        <v>2113</v>
      </c>
      <c r="BH281" s="14">
        <v>647.41700000000003</v>
      </c>
    </row>
    <row r="282" spans="1:60" x14ac:dyDescent="0.2">
      <c r="A282" s="60"/>
      <c r="B282" s="19"/>
      <c r="E282" s="18" t="s">
        <v>4704</v>
      </c>
      <c r="F282" s="33">
        <v>1824.7749999999999</v>
      </c>
      <c r="G282" s="34">
        <v>7</v>
      </c>
      <c r="S282" s="8"/>
      <c r="T282" s="8"/>
      <c r="U282" s="18" t="s">
        <v>7337</v>
      </c>
      <c r="V282" s="33">
        <v>179.73000000000013</v>
      </c>
      <c r="W282" s="34">
        <v>1</v>
      </c>
      <c r="BG282" s="18" t="s">
        <v>1945</v>
      </c>
      <c r="BH282" s="14">
        <v>646.53399999999999</v>
      </c>
    </row>
    <row r="283" spans="1:60" x14ac:dyDescent="0.2">
      <c r="A283" s="60"/>
      <c r="B283" s="19"/>
      <c r="E283" s="18" t="s">
        <v>1568</v>
      </c>
      <c r="F283" s="33">
        <v>19.395000000000003</v>
      </c>
      <c r="G283" s="34">
        <v>2</v>
      </c>
      <c r="S283" s="8"/>
      <c r="T283" s="8"/>
      <c r="U283" s="18" t="s">
        <v>10819</v>
      </c>
      <c r="V283" s="33">
        <v>19.19400000000002</v>
      </c>
      <c r="W283" s="34">
        <v>2</v>
      </c>
      <c r="BG283" s="18" t="s">
        <v>2642</v>
      </c>
      <c r="BH283" s="14">
        <v>645.35199999999998</v>
      </c>
    </row>
    <row r="284" spans="1:60" x14ac:dyDescent="0.2">
      <c r="A284" s="60"/>
      <c r="B284" s="19"/>
      <c r="E284" s="18" t="s">
        <v>3774</v>
      </c>
      <c r="F284" s="33">
        <v>705.54399999999998</v>
      </c>
      <c r="G284" s="34">
        <v>1</v>
      </c>
      <c r="S284" s="8"/>
      <c r="T284" s="8"/>
      <c r="U284" s="18" t="s">
        <v>9614</v>
      </c>
      <c r="V284" s="33">
        <v>48.701099999999997</v>
      </c>
      <c r="W284" s="34">
        <v>1</v>
      </c>
      <c r="BG284" s="18" t="s">
        <v>4888</v>
      </c>
      <c r="BH284" s="14">
        <v>642.01600000000008</v>
      </c>
    </row>
    <row r="285" spans="1:60" x14ac:dyDescent="0.2">
      <c r="A285" s="60"/>
      <c r="B285" s="19"/>
      <c r="E285" s="18" t="s">
        <v>3302</v>
      </c>
      <c r="F285" s="33">
        <v>227.96</v>
      </c>
      <c r="G285" s="34">
        <v>1</v>
      </c>
      <c r="S285" s="8"/>
      <c r="T285" s="8"/>
      <c r="U285" s="18" t="s">
        <v>7931</v>
      </c>
      <c r="V285" s="33">
        <v>-2.2450000000000001</v>
      </c>
      <c r="W285" s="34">
        <v>1</v>
      </c>
      <c r="BG285" s="18" t="s">
        <v>724</v>
      </c>
      <c r="BH285" s="14">
        <v>641.96</v>
      </c>
    </row>
    <row r="286" spans="1:60" x14ac:dyDescent="0.2">
      <c r="A286" s="60"/>
      <c r="B286" s="19"/>
      <c r="E286" s="18" t="s">
        <v>514</v>
      </c>
      <c r="F286" s="33">
        <v>6181.1079999999993</v>
      </c>
      <c r="G286" s="34">
        <v>21</v>
      </c>
      <c r="S286" s="8"/>
      <c r="T286" s="8"/>
      <c r="U286" s="18" t="s">
        <v>6924</v>
      </c>
      <c r="V286" s="33">
        <v>13.423999999999991</v>
      </c>
      <c r="W286" s="34">
        <v>2</v>
      </c>
      <c r="BG286" s="18" t="s">
        <v>139</v>
      </c>
      <c r="BH286" s="14">
        <v>639.97199999999998</v>
      </c>
    </row>
    <row r="287" spans="1:60" x14ac:dyDescent="0.2">
      <c r="A287" s="60"/>
      <c r="B287" s="19"/>
      <c r="E287" s="18" t="s">
        <v>1816</v>
      </c>
      <c r="F287" s="33">
        <v>1167.6459999999997</v>
      </c>
      <c r="G287" s="34">
        <v>3</v>
      </c>
      <c r="S287" s="8"/>
      <c r="T287" s="8"/>
      <c r="U287" s="18" t="s">
        <v>10206</v>
      </c>
      <c r="V287" s="33">
        <v>-110.02320000000003</v>
      </c>
      <c r="W287" s="34">
        <v>1</v>
      </c>
      <c r="BG287" s="18" t="s">
        <v>262</v>
      </c>
      <c r="BH287" s="14">
        <v>633.04</v>
      </c>
    </row>
    <row r="288" spans="1:60" x14ac:dyDescent="0.2">
      <c r="A288" s="60"/>
      <c r="B288" s="19"/>
      <c r="E288" s="18" t="s">
        <v>1429</v>
      </c>
      <c r="F288" s="33">
        <v>985.67</v>
      </c>
      <c r="G288" s="34">
        <v>9</v>
      </c>
      <c r="S288" s="8"/>
      <c r="T288" s="8"/>
      <c r="U288" s="18" t="s">
        <v>6942</v>
      </c>
      <c r="V288" s="33">
        <v>2.9592000000000009</v>
      </c>
      <c r="W288" s="34">
        <v>1</v>
      </c>
      <c r="BG288" s="18" t="s">
        <v>3789</v>
      </c>
      <c r="BH288" s="14">
        <v>620.82799999999997</v>
      </c>
    </row>
    <row r="289" spans="1:60" x14ac:dyDescent="0.2">
      <c r="A289" s="60"/>
      <c r="B289" s="19"/>
      <c r="E289" s="18" t="s">
        <v>3650</v>
      </c>
      <c r="F289" s="33">
        <v>222.38400000000001</v>
      </c>
      <c r="G289" s="34">
        <v>1</v>
      </c>
      <c r="S289" s="8"/>
      <c r="T289" s="8"/>
      <c r="U289" s="18" t="s">
        <v>8461</v>
      </c>
      <c r="V289" s="33">
        <v>8.0730000000000004</v>
      </c>
      <c r="W289" s="34">
        <v>1</v>
      </c>
      <c r="BG289" s="18" t="s">
        <v>1549</v>
      </c>
      <c r="BH289" s="14">
        <v>619.596</v>
      </c>
    </row>
    <row r="290" spans="1:60" x14ac:dyDescent="0.2">
      <c r="A290" s="60"/>
      <c r="B290" s="19"/>
      <c r="E290" s="18" t="s">
        <v>3849</v>
      </c>
      <c r="F290" s="33">
        <v>7587.9710000000005</v>
      </c>
      <c r="G290" s="34">
        <v>13</v>
      </c>
      <c r="S290" s="8"/>
      <c r="T290" s="8"/>
      <c r="U290" s="18" t="s">
        <v>9877</v>
      </c>
      <c r="V290" s="33">
        <v>1.9136000000000006</v>
      </c>
      <c r="W290" s="34">
        <v>1</v>
      </c>
      <c r="BG290" s="18" t="s">
        <v>3462</v>
      </c>
      <c r="BH290" s="14">
        <v>595.97</v>
      </c>
    </row>
    <row r="291" spans="1:60" x14ac:dyDescent="0.2">
      <c r="A291" s="60"/>
      <c r="B291" s="19"/>
      <c r="E291" s="18" t="s">
        <v>297</v>
      </c>
      <c r="F291" s="33">
        <v>568.87</v>
      </c>
      <c r="G291" s="34">
        <v>4</v>
      </c>
      <c r="S291" s="8"/>
      <c r="T291" s="8"/>
      <c r="U291" s="18" t="s">
        <v>7273</v>
      </c>
      <c r="V291" s="33">
        <v>5.2026000000000003</v>
      </c>
      <c r="W291" s="34">
        <v>1</v>
      </c>
      <c r="BG291" s="18" t="s">
        <v>3655</v>
      </c>
      <c r="BH291" s="14">
        <v>586.78</v>
      </c>
    </row>
    <row r="292" spans="1:60" x14ac:dyDescent="0.2">
      <c r="A292" s="60"/>
      <c r="B292" s="19"/>
      <c r="E292" s="18" t="s">
        <v>538</v>
      </c>
      <c r="F292" s="33">
        <v>2657.8100000000004</v>
      </c>
      <c r="G292" s="34">
        <v>4</v>
      </c>
      <c r="S292" s="8"/>
      <c r="T292" s="8"/>
      <c r="U292" s="18" t="s">
        <v>10586</v>
      </c>
      <c r="V292" s="33">
        <v>25.832799999999995</v>
      </c>
      <c r="W292" s="34">
        <v>2</v>
      </c>
      <c r="BG292" s="18" t="s">
        <v>4127</v>
      </c>
      <c r="BH292" s="14">
        <v>579.56799999999998</v>
      </c>
    </row>
    <row r="293" spans="1:60" x14ac:dyDescent="0.2">
      <c r="A293" s="60"/>
      <c r="B293" s="19"/>
      <c r="E293" s="18" t="s">
        <v>3062</v>
      </c>
      <c r="F293" s="33">
        <v>505.36800000000005</v>
      </c>
      <c r="G293" s="34">
        <v>3</v>
      </c>
      <c r="S293" s="8"/>
      <c r="T293" s="8"/>
      <c r="U293" s="18" t="s">
        <v>6601</v>
      </c>
      <c r="V293" s="33">
        <v>50.187599999999996</v>
      </c>
      <c r="W293" s="34">
        <v>1</v>
      </c>
      <c r="BG293" s="18" t="s">
        <v>1026</v>
      </c>
      <c r="BH293" s="14">
        <v>574.05600000000004</v>
      </c>
    </row>
    <row r="294" spans="1:60" x14ac:dyDescent="0.2">
      <c r="A294" s="60"/>
      <c r="B294" s="19"/>
      <c r="E294" s="18" t="s">
        <v>4465</v>
      </c>
      <c r="F294" s="33">
        <v>262.096</v>
      </c>
      <c r="G294" s="34">
        <v>4</v>
      </c>
      <c r="S294" s="8"/>
      <c r="T294" s="8"/>
      <c r="U294" s="18" t="s">
        <v>8701</v>
      </c>
      <c r="V294" s="33">
        <v>1069.9439999999995</v>
      </c>
      <c r="W294" s="34">
        <v>3</v>
      </c>
      <c r="BG294" s="18" t="s">
        <v>450</v>
      </c>
      <c r="BH294" s="14">
        <v>573.74099999999999</v>
      </c>
    </row>
    <row r="295" spans="1:60" x14ac:dyDescent="0.2">
      <c r="A295" s="60"/>
      <c r="B295" s="19"/>
      <c r="E295" s="18" t="s">
        <v>1998</v>
      </c>
      <c r="F295" s="33">
        <v>85.500000000000014</v>
      </c>
      <c r="G295" s="34">
        <v>3</v>
      </c>
      <c r="S295" s="8"/>
      <c r="T295" s="8"/>
      <c r="U295" s="18" t="s">
        <v>9518</v>
      </c>
      <c r="V295" s="33">
        <v>27.755400000000002</v>
      </c>
      <c r="W295" s="34">
        <v>2</v>
      </c>
      <c r="BG295" s="18" t="s">
        <v>837</v>
      </c>
      <c r="BH295" s="14">
        <v>573.60400000000004</v>
      </c>
    </row>
    <row r="296" spans="1:60" x14ac:dyDescent="0.2">
      <c r="A296" s="60"/>
      <c r="B296" s="19"/>
      <c r="E296" s="18" t="s">
        <v>1651</v>
      </c>
      <c r="F296" s="33">
        <v>32.186</v>
      </c>
      <c r="G296" s="34">
        <v>2</v>
      </c>
      <c r="S296" s="8"/>
      <c r="T296" s="8"/>
      <c r="U296" s="18" t="s">
        <v>6045</v>
      </c>
      <c r="V296" s="33">
        <v>277.80480000000006</v>
      </c>
      <c r="W296" s="34">
        <v>2</v>
      </c>
      <c r="BG296" s="18" t="s">
        <v>3623</v>
      </c>
      <c r="BH296" s="14">
        <v>570.55000000000007</v>
      </c>
    </row>
    <row r="297" spans="1:60" x14ac:dyDescent="0.2">
      <c r="A297" s="60"/>
      <c r="B297" s="19"/>
      <c r="E297" s="18" t="s">
        <v>3671</v>
      </c>
      <c r="F297" s="33">
        <v>2198.826</v>
      </c>
      <c r="G297" s="34">
        <v>7</v>
      </c>
      <c r="S297" s="8"/>
      <c r="T297" s="8"/>
      <c r="U297" s="18" t="s">
        <v>10635</v>
      </c>
      <c r="V297" s="33">
        <v>2.3868</v>
      </c>
      <c r="W297" s="34">
        <v>1</v>
      </c>
      <c r="BG297" s="18" t="s">
        <v>298</v>
      </c>
      <c r="BH297" s="14">
        <v>568.87</v>
      </c>
    </row>
    <row r="298" spans="1:60" x14ac:dyDescent="0.2">
      <c r="A298" s="60"/>
      <c r="B298" s="19"/>
      <c r="E298" s="18" t="s">
        <v>3480</v>
      </c>
      <c r="F298" s="33">
        <v>762.03</v>
      </c>
      <c r="G298" s="34">
        <v>5</v>
      </c>
      <c r="S298" s="8"/>
      <c r="T298" s="8"/>
      <c r="U298" s="18" t="s">
        <v>7318</v>
      </c>
      <c r="V298" s="33">
        <v>28.830099999999995</v>
      </c>
      <c r="W298" s="34">
        <v>3</v>
      </c>
      <c r="BG298" s="18" t="s">
        <v>3192</v>
      </c>
      <c r="BH298" s="14">
        <v>565.49</v>
      </c>
    </row>
    <row r="299" spans="1:60" x14ac:dyDescent="0.2">
      <c r="A299" s="60"/>
      <c r="B299" s="19"/>
      <c r="E299" s="18" t="s">
        <v>4776</v>
      </c>
      <c r="F299" s="33">
        <v>969.97399999999982</v>
      </c>
      <c r="G299" s="34">
        <v>7</v>
      </c>
      <c r="S299" s="8"/>
      <c r="T299" s="8"/>
      <c r="U299" s="18" t="s">
        <v>6781</v>
      </c>
      <c r="V299" s="33">
        <v>-87.151699999999977</v>
      </c>
      <c r="W299" s="34">
        <v>4</v>
      </c>
      <c r="BG299" s="18" t="s">
        <v>5451</v>
      </c>
      <c r="BH299" s="14">
        <v>563.93999999999994</v>
      </c>
    </row>
    <row r="300" spans="1:60" x14ac:dyDescent="0.2">
      <c r="A300" s="60"/>
      <c r="B300" s="19"/>
      <c r="E300" s="18" t="s">
        <v>1431</v>
      </c>
      <c r="F300" s="33">
        <v>718.95</v>
      </c>
      <c r="G300" s="34">
        <v>2</v>
      </c>
      <c r="S300" s="8"/>
      <c r="T300" s="8"/>
      <c r="U300" s="18" t="s">
        <v>9635</v>
      </c>
      <c r="V300" s="33">
        <v>25.060000000000016</v>
      </c>
      <c r="W300" s="34">
        <v>1</v>
      </c>
      <c r="BG300" s="18" t="s">
        <v>3249</v>
      </c>
      <c r="BH300" s="14">
        <v>559.65200000000004</v>
      </c>
    </row>
    <row r="301" spans="1:60" x14ac:dyDescent="0.2">
      <c r="A301" s="60"/>
      <c r="B301" s="19"/>
      <c r="E301" s="18" t="s">
        <v>754</v>
      </c>
      <c r="F301" s="33">
        <v>424.286</v>
      </c>
      <c r="G301" s="34">
        <v>3</v>
      </c>
      <c r="S301" s="8"/>
      <c r="T301" s="8"/>
      <c r="U301" s="18" t="s">
        <v>6815</v>
      </c>
      <c r="V301" s="33">
        <v>0</v>
      </c>
      <c r="W301" s="34">
        <v>1</v>
      </c>
      <c r="BG301" s="18" t="s">
        <v>3000</v>
      </c>
      <c r="BH301" s="14">
        <v>554.98599999999999</v>
      </c>
    </row>
    <row r="302" spans="1:60" x14ac:dyDescent="0.2">
      <c r="A302" s="60"/>
      <c r="B302" s="19"/>
      <c r="E302" s="18" t="s">
        <v>728</v>
      </c>
      <c r="F302" s="33">
        <v>165.36799999999999</v>
      </c>
      <c r="G302" s="34">
        <v>4</v>
      </c>
      <c r="S302" s="8"/>
      <c r="T302" s="8"/>
      <c r="U302" s="18" t="s">
        <v>6982</v>
      </c>
      <c r="V302" s="33">
        <v>34.860599999999991</v>
      </c>
      <c r="W302" s="34">
        <v>2</v>
      </c>
      <c r="BG302" s="18" t="s">
        <v>3058</v>
      </c>
      <c r="BH302" s="14">
        <v>552.55999999999995</v>
      </c>
    </row>
    <row r="303" spans="1:60" x14ac:dyDescent="0.2">
      <c r="A303" s="60"/>
      <c r="B303" s="19"/>
      <c r="E303" s="18" t="s">
        <v>2991</v>
      </c>
      <c r="F303" s="33">
        <v>1083.1020000000001</v>
      </c>
      <c r="G303" s="34">
        <v>3</v>
      </c>
      <c r="S303" s="8"/>
      <c r="T303" s="8"/>
      <c r="U303" s="18" t="s">
        <v>8631</v>
      </c>
      <c r="V303" s="33">
        <v>921.14160000000015</v>
      </c>
      <c r="W303" s="34">
        <v>3</v>
      </c>
      <c r="BG303" s="18" t="s">
        <v>4752</v>
      </c>
      <c r="BH303" s="14">
        <v>552.23</v>
      </c>
    </row>
    <row r="304" spans="1:60" x14ac:dyDescent="0.2">
      <c r="A304" s="60"/>
      <c r="B304" s="19"/>
      <c r="E304" s="18" t="s">
        <v>2580</v>
      </c>
      <c r="F304" s="33">
        <v>63.95</v>
      </c>
      <c r="G304" s="34">
        <v>2</v>
      </c>
      <c r="S304" s="8"/>
      <c r="T304" s="8"/>
      <c r="U304" s="18" t="s">
        <v>10857</v>
      </c>
      <c r="V304" s="33">
        <v>-5.8869000000000007</v>
      </c>
      <c r="W304" s="34">
        <v>1</v>
      </c>
      <c r="BG304" s="18" t="s">
        <v>5460</v>
      </c>
      <c r="BH304" s="14">
        <v>547.99699999999996</v>
      </c>
    </row>
    <row r="305" spans="1:60" x14ac:dyDescent="0.2">
      <c r="A305" s="60"/>
      <c r="B305" s="19"/>
      <c r="E305" s="18" t="s">
        <v>3575</v>
      </c>
      <c r="F305" s="33">
        <v>36.363999999999997</v>
      </c>
      <c r="G305" s="34">
        <v>2</v>
      </c>
      <c r="S305" s="8"/>
      <c r="T305" s="8"/>
      <c r="U305" s="18" t="s">
        <v>8894</v>
      </c>
      <c r="V305" s="33">
        <v>-1.7772000000000041</v>
      </c>
      <c r="W305" s="34">
        <v>1</v>
      </c>
      <c r="BG305" s="18" t="s">
        <v>2647</v>
      </c>
      <c r="BH305" s="14">
        <v>547.97</v>
      </c>
    </row>
    <row r="306" spans="1:60" x14ac:dyDescent="0.2">
      <c r="A306" s="60"/>
      <c r="B306" s="19"/>
      <c r="E306" s="18" t="s">
        <v>5508</v>
      </c>
      <c r="F306" s="33">
        <v>23.36</v>
      </c>
      <c r="G306" s="34">
        <v>1</v>
      </c>
      <c r="S306" s="8"/>
      <c r="T306" s="8"/>
      <c r="U306" s="18" t="s">
        <v>7373</v>
      </c>
      <c r="V306" s="33">
        <v>3.3543999999999996</v>
      </c>
      <c r="W306" s="34">
        <v>1</v>
      </c>
      <c r="BG306" s="18" t="s">
        <v>2704</v>
      </c>
      <c r="BH306" s="14">
        <v>544.02</v>
      </c>
    </row>
    <row r="307" spans="1:60" x14ac:dyDescent="0.2">
      <c r="A307" s="60"/>
      <c r="B307" s="19"/>
      <c r="E307" s="18" t="s">
        <v>1944</v>
      </c>
      <c r="F307" s="33">
        <v>646.53399999999999</v>
      </c>
      <c r="G307" s="34">
        <v>2</v>
      </c>
      <c r="S307" s="8"/>
      <c r="T307" s="8"/>
      <c r="U307" s="18" t="s">
        <v>8257</v>
      </c>
      <c r="V307" s="33">
        <v>54.860399999999998</v>
      </c>
      <c r="W307" s="34">
        <v>1</v>
      </c>
      <c r="BG307" s="18" t="s">
        <v>4613</v>
      </c>
      <c r="BH307" s="14">
        <v>534.08200000000011</v>
      </c>
    </row>
    <row r="308" spans="1:60" x14ac:dyDescent="0.2">
      <c r="A308" s="60"/>
      <c r="B308" s="19"/>
      <c r="E308" s="18" t="s">
        <v>2120</v>
      </c>
      <c r="F308" s="33">
        <v>1662.7900000000002</v>
      </c>
      <c r="G308" s="34">
        <v>4</v>
      </c>
      <c r="S308" s="8"/>
      <c r="T308" s="8"/>
      <c r="U308" s="18" t="s">
        <v>7219</v>
      </c>
      <c r="V308" s="33">
        <v>1322.1309999999999</v>
      </c>
      <c r="W308" s="34">
        <v>6</v>
      </c>
      <c r="BG308" s="18" t="s">
        <v>5825</v>
      </c>
      <c r="BH308" s="14">
        <v>532.178</v>
      </c>
    </row>
    <row r="309" spans="1:60" x14ac:dyDescent="0.2">
      <c r="A309" s="60"/>
      <c r="B309" s="19"/>
      <c r="E309" s="18" t="s">
        <v>3138</v>
      </c>
      <c r="F309" s="33">
        <v>1241.3000000000002</v>
      </c>
      <c r="G309" s="34">
        <v>4</v>
      </c>
      <c r="S309" s="8"/>
      <c r="T309" s="8"/>
      <c r="U309" s="18" t="s">
        <v>10737</v>
      </c>
      <c r="V309" s="33">
        <v>-237.28850000000006</v>
      </c>
      <c r="W309" s="34">
        <v>6</v>
      </c>
      <c r="BG309" s="18" t="s">
        <v>1578</v>
      </c>
      <c r="BH309" s="14">
        <v>530.28800000000001</v>
      </c>
    </row>
    <row r="310" spans="1:60" x14ac:dyDescent="0.2">
      <c r="A310" s="60"/>
      <c r="B310" s="19"/>
      <c r="E310" s="18" t="s">
        <v>4831</v>
      </c>
      <c r="F310" s="33">
        <v>3.9840000000000004</v>
      </c>
      <c r="G310" s="34">
        <v>1</v>
      </c>
      <c r="S310" s="8"/>
      <c r="T310" s="8"/>
      <c r="U310" s="18" t="s">
        <v>9684</v>
      </c>
      <c r="V310" s="33">
        <v>11.748799999999989</v>
      </c>
      <c r="W310" s="34">
        <v>1</v>
      </c>
      <c r="BG310" s="18" t="s">
        <v>4329</v>
      </c>
      <c r="BH310" s="14">
        <v>530.27199999999993</v>
      </c>
    </row>
    <row r="311" spans="1:60" x14ac:dyDescent="0.2">
      <c r="A311" s="60"/>
      <c r="B311" s="19"/>
      <c r="E311" s="18" t="s">
        <v>2213</v>
      </c>
      <c r="F311" s="33">
        <v>91.474999999999994</v>
      </c>
      <c r="G311" s="34">
        <v>1</v>
      </c>
      <c r="S311" s="8"/>
      <c r="T311" s="8"/>
      <c r="U311" s="18" t="s">
        <v>6058</v>
      </c>
      <c r="V311" s="33">
        <v>33.10439999999997</v>
      </c>
      <c r="W311" s="34">
        <v>2</v>
      </c>
      <c r="BG311" s="18" t="s">
        <v>3533</v>
      </c>
      <c r="BH311" s="14">
        <v>527.22400000000005</v>
      </c>
    </row>
    <row r="312" spans="1:60" x14ac:dyDescent="0.2">
      <c r="A312" s="60"/>
      <c r="B312" s="19"/>
      <c r="E312" s="18" t="s">
        <v>3692</v>
      </c>
      <c r="F312" s="33">
        <v>386.48</v>
      </c>
      <c r="G312" s="34">
        <v>3</v>
      </c>
      <c r="S312" s="8"/>
      <c r="T312" s="8"/>
      <c r="U312" s="18" t="s">
        <v>7720</v>
      </c>
      <c r="V312" s="33">
        <v>6.7031999999999972</v>
      </c>
      <c r="W312" s="34">
        <v>2</v>
      </c>
      <c r="BG312" s="18" t="s">
        <v>2041</v>
      </c>
      <c r="BH312" s="14">
        <v>525.10599999999999</v>
      </c>
    </row>
    <row r="313" spans="1:60" x14ac:dyDescent="0.2">
      <c r="A313" s="60"/>
      <c r="B313" s="19"/>
      <c r="E313" s="18" t="s">
        <v>1099</v>
      </c>
      <c r="F313" s="33">
        <v>448.40400000000005</v>
      </c>
      <c r="G313" s="34">
        <v>4</v>
      </c>
      <c r="S313" s="8"/>
      <c r="T313" s="8"/>
      <c r="U313" s="18" t="s">
        <v>8050</v>
      </c>
      <c r="V313" s="33">
        <v>8.4966000000000008</v>
      </c>
      <c r="W313" s="34">
        <v>1</v>
      </c>
      <c r="BG313" s="18" t="s">
        <v>1642</v>
      </c>
      <c r="BH313" s="14">
        <v>524.61599999999999</v>
      </c>
    </row>
    <row r="314" spans="1:60" x14ac:dyDescent="0.2">
      <c r="A314" s="60"/>
      <c r="B314" s="19"/>
      <c r="E314" s="18" t="s">
        <v>1820</v>
      </c>
      <c r="F314" s="33">
        <v>7.7120000000000006</v>
      </c>
      <c r="G314" s="34">
        <v>1</v>
      </c>
      <c r="S314" s="8"/>
      <c r="T314" s="8"/>
      <c r="U314" s="18" t="s">
        <v>6858</v>
      </c>
      <c r="V314" s="33">
        <v>148.49459999999993</v>
      </c>
      <c r="W314" s="34">
        <v>1</v>
      </c>
      <c r="BG314" s="18" t="s">
        <v>4350</v>
      </c>
      <c r="BH314" s="14">
        <v>520.85199999999998</v>
      </c>
    </row>
    <row r="315" spans="1:60" x14ac:dyDescent="0.2">
      <c r="A315" s="60"/>
      <c r="B315" s="19"/>
      <c r="E315" s="18" t="s">
        <v>1052</v>
      </c>
      <c r="F315" s="33">
        <v>108.42</v>
      </c>
      <c r="G315" s="34">
        <v>3</v>
      </c>
      <c r="S315" s="8"/>
      <c r="T315" s="8"/>
      <c r="U315" s="18" t="s">
        <v>10067</v>
      </c>
      <c r="V315" s="33">
        <v>-123.9980000000001</v>
      </c>
      <c r="W315" s="34">
        <v>1</v>
      </c>
      <c r="BG315" s="18" t="s">
        <v>2655</v>
      </c>
      <c r="BH315" s="14">
        <v>519.7639999999999</v>
      </c>
    </row>
    <row r="316" spans="1:60" x14ac:dyDescent="0.2">
      <c r="A316" s="60"/>
      <c r="B316" s="19"/>
      <c r="E316" s="18" t="s">
        <v>411</v>
      </c>
      <c r="F316" s="33">
        <v>498.608</v>
      </c>
      <c r="G316" s="34">
        <v>4</v>
      </c>
      <c r="S316" s="8"/>
      <c r="T316" s="8"/>
      <c r="U316" s="18" t="s">
        <v>6064</v>
      </c>
      <c r="V316" s="33">
        <v>219.88320000000002</v>
      </c>
      <c r="W316" s="34">
        <v>5</v>
      </c>
      <c r="BG316" s="18" t="s">
        <v>3608</v>
      </c>
      <c r="BH316" s="14">
        <v>516.91999999999996</v>
      </c>
    </row>
    <row r="317" spans="1:60" x14ac:dyDescent="0.2">
      <c r="A317" s="60"/>
      <c r="B317" s="19"/>
      <c r="E317" s="18" t="s">
        <v>237</v>
      </c>
      <c r="F317" s="33">
        <v>1077.17</v>
      </c>
      <c r="G317" s="34">
        <v>3</v>
      </c>
      <c r="S317" s="8"/>
      <c r="T317" s="8"/>
      <c r="U317" s="18" t="s">
        <v>8551</v>
      </c>
      <c r="V317" s="33">
        <v>112.12299999999999</v>
      </c>
      <c r="W317" s="34">
        <v>2</v>
      </c>
      <c r="BG317" s="18" t="s">
        <v>4671</v>
      </c>
      <c r="BH317" s="14">
        <v>514.23599999999999</v>
      </c>
    </row>
    <row r="318" spans="1:60" x14ac:dyDescent="0.2">
      <c r="A318" s="60"/>
      <c r="B318" s="19"/>
      <c r="E318" s="18" t="s">
        <v>2389</v>
      </c>
      <c r="F318" s="33">
        <v>1057.0590000000002</v>
      </c>
      <c r="G318" s="34">
        <v>2</v>
      </c>
      <c r="S318" s="8"/>
      <c r="T318" s="8"/>
      <c r="U318" s="18" t="s">
        <v>9895</v>
      </c>
      <c r="V318" s="33">
        <v>6.1547999999999998</v>
      </c>
      <c r="W318" s="34">
        <v>1</v>
      </c>
      <c r="BG318" s="18" t="s">
        <v>4456</v>
      </c>
      <c r="BH318" s="14">
        <v>511.94799999999998</v>
      </c>
    </row>
    <row r="319" spans="1:60" x14ac:dyDescent="0.2">
      <c r="A319" s="60"/>
      <c r="B319" s="19"/>
      <c r="E319" s="18" t="s">
        <v>5473</v>
      </c>
      <c r="F319" s="33">
        <v>300.92399999999998</v>
      </c>
      <c r="G319" s="34">
        <v>6</v>
      </c>
      <c r="S319" s="8"/>
      <c r="T319" s="8"/>
      <c r="U319" s="18" t="s">
        <v>10797</v>
      </c>
      <c r="V319" s="33">
        <v>14.143999999999998</v>
      </c>
      <c r="W319" s="34">
        <v>1</v>
      </c>
      <c r="BG319" s="18" t="s">
        <v>3073</v>
      </c>
      <c r="BH319" s="14">
        <v>509.06599999999997</v>
      </c>
    </row>
    <row r="320" spans="1:60" x14ac:dyDescent="0.2">
      <c r="A320" s="60"/>
      <c r="B320" s="19"/>
      <c r="E320" s="18" t="s">
        <v>3354</v>
      </c>
      <c r="F320" s="33">
        <v>455.05500000000001</v>
      </c>
      <c r="G320" s="34">
        <v>4</v>
      </c>
      <c r="S320" s="8"/>
      <c r="T320" s="8"/>
      <c r="U320" s="18" t="s">
        <v>7416</v>
      </c>
      <c r="V320" s="33">
        <v>22.556299999999997</v>
      </c>
      <c r="W320" s="34">
        <v>2</v>
      </c>
      <c r="BG320" s="18" t="s">
        <v>3063</v>
      </c>
      <c r="BH320" s="14">
        <v>505.36800000000005</v>
      </c>
    </row>
    <row r="321" spans="1:60" x14ac:dyDescent="0.2">
      <c r="A321" s="60"/>
      <c r="B321" s="19"/>
      <c r="E321" s="18" t="s">
        <v>4355</v>
      </c>
      <c r="F321" s="33">
        <v>345.32400000000001</v>
      </c>
      <c r="G321" s="34">
        <v>3</v>
      </c>
      <c r="S321" s="8"/>
      <c r="T321" s="8"/>
      <c r="U321" s="18" t="s">
        <v>6067</v>
      </c>
      <c r="V321" s="33">
        <v>23.716800000000006</v>
      </c>
      <c r="W321" s="34">
        <v>1</v>
      </c>
      <c r="BG321" s="18" t="s">
        <v>3252</v>
      </c>
      <c r="BH321" s="14">
        <v>504.85799999999995</v>
      </c>
    </row>
    <row r="322" spans="1:60" x14ac:dyDescent="0.2">
      <c r="A322" s="60"/>
      <c r="B322" s="19"/>
      <c r="E322" s="18" t="s">
        <v>4128</v>
      </c>
      <c r="F322" s="33">
        <v>160.29000000000002</v>
      </c>
      <c r="G322" s="34">
        <v>3</v>
      </c>
      <c r="S322" s="8"/>
      <c r="T322" s="8"/>
      <c r="U322" s="18" t="s">
        <v>10194</v>
      </c>
      <c r="V322" s="33">
        <v>3.3311999999999999</v>
      </c>
      <c r="W322" s="34">
        <v>1</v>
      </c>
      <c r="BG322" s="18" t="s">
        <v>3026</v>
      </c>
      <c r="BH322" s="14">
        <v>499.30300000000005</v>
      </c>
    </row>
    <row r="323" spans="1:60" x14ac:dyDescent="0.2">
      <c r="A323" s="60"/>
      <c r="B323" s="19"/>
      <c r="E323" s="18" t="s">
        <v>4935</v>
      </c>
      <c r="F323" s="33">
        <v>1756.7140000000002</v>
      </c>
      <c r="G323" s="34">
        <v>3</v>
      </c>
      <c r="S323" s="8"/>
      <c r="T323" s="8"/>
      <c r="U323" s="18" t="s">
        <v>7696</v>
      </c>
      <c r="V323" s="33">
        <v>-4.9570000000000149</v>
      </c>
      <c r="W323" s="34">
        <v>2</v>
      </c>
      <c r="BG323" s="18" t="s">
        <v>412</v>
      </c>
      <c r="BH323" s="14">
        <v>498.608</v>
      </c>
    </row>
    <row r="324" spans="1:60" x14ac:dyDescent="0.2">
      <c r="A324" s="60"/>
      <c r="B324" s="19"/>
      <c r="E324" s="18" t="s">
        <v>919</v>
      </c>
      <c r="F324" s="33">
        <v>156.51600000000002</v>
      </c>
      <c r="G324" s="34">
        <v>6</v>
      </c>
      <c r="S324" s="8"/>
      <c r="T324" s="8"/>
      <c r="U324" s="18" t="s">
        <v>7782</v>
      </c>
      <c r="V324" s="33">
        <v>-8.5652000000000044</v>
      </c>
      <c r="W324" s="34">
        <v>2</v>
      </c>
      <c r="BG324" s="18" t="s">
        <v>2483</v>
      </c>
      <c r="BH324" s="14">
        <v>492.85</v>
      </c>
    </row>
    <row r="325" spans="1:60" x14ac:dyDescent="0.2">
      <c r="A325" s="60"/>
      <c r="B325" s="19"/>
      <c r="E325" s="18" t="s">
        <v>4797</v>
      </c>
      <c r="F325" s="33">
        <v>1140.7919999999999</v>
      </c>
      <c r="G325" s="34">
        <v>5</v>
      </c>
      <c r="S325" s="8"/>
      <c r="T325" s="8"/>
      <c r="U325" s="18" t="s">
        <v>6068</v>
      </c>
      <c r="V325" s="33">
        <v>167.6508</v>
      </c>
      <c r="W325" s="34">
        <v>3</v>
      </c>
      <c r="BG325" s="18" t="s">
        <v>1911</v>
      </c>
      <c r="BH325" s="14">
        <v>491.928</v>
      </c>
    </row>
    <row r="326" spans="1:60" x14ac:dyDescent="0.2">
      <c r="A326" s="60"/>
      <c r="B326" s="19"/>
      <c r="E326" s="18" t="s">
        <v>1413</v>
      </c>
      <c r="F326" s="33">
        <v>271.89999999999998</v>
      </c>
      <c r="G326" s="34">
        <v>2</v>
      </c>
      <c r="S326" s="8"/>
      <c r="T326" s="8"/>
      <c r="U326" s="18" t="s">
        <v>7209</v>
      </c>
      <c r="V326" s="33">
        <v>29.768999999999998</v>
      </c>
      <c r="W326" s="34">
        <v>1</v>
      </c>
      <c r="BG326" s="18" t="s">
        <v>936</v>
      </c>
      <c r="BH326" s="14">
        <v>487.846</v>
      </c>
    </row>
    <row r="327" spans="1:60" x14ac:dyDescent="0.2">
      <c r="A327" s="60"/>
      <c r="B327" s="19"/>
      <c r="E327" s="18" t="s">
        <v>4573</v>
      </c>
      <c r="F327" s="33">
        <v>1601.056</v>
      </c>
      <c r="G327" s="34">
        <v>7</v>
      </c>
      <c r="S327" s="8"/>
      <c r="T327" s="8"/>
      <c r="U327" s="18" t="s">
        <v>8531</v>
      </c>
      <c r="V327" s="33">
        <v>-5.1760000000000002</v>
      </c>
      <c r="W327" s="34">
        <v>1</v>
      </c>
      <c r="BG327" s="18" t="s">
        <v>1162</v>
      </c>
      <c r="BH327" s="14">
        <v>487.21999999999997</v>
      </c>
    </row>
    <row r="328" spans="1:60" x14ac:dyDescent="0.2">
      <c r="A328" s="60"/>
      <c r="B328" s="19"/>
      <c r="E328" s="18" t="s">
        <v>3057</v>
      </c>
      <c r="F328" s="33">
        <v>552.55999999999995</v>
      </c>
      <c r="G328" s="34">
        <v>1</v>
      </c>
      <c r="S328" s="8"/>
      <c r="T328" s="8"/>
      <c r="U328" s="18" t="s">
        <v>6811</v>
      </c>
      <c r="V328" s="33">
        <v>16.302</v>
      </c>
      <c r="W328" s="34">
        <v>1</v>
      </c>
      <c r="BG328" s="18" t="s">
        <v>5377</v>
      </c>
      <c r="BH328" s="14">
        <v>485.83000000000004</v>
      </c>
    </row>
    <row r="329" spans="1:60" x14ac:dyDescent="0.2">
      <c r="A329" s="60"/>
      <c r="B329" s="19"/>
      <c r="E329" s="18" t="s">
        <v>2342</v>
      </c>
      <c r="F329" s="33">
        <v>130.73400000000001</v>
      </c>
      <c r="G329" s="34">
        <v>3</v>
      </c>
      <c r="S329" s="8"/>
      <c r="T329" s="8"/>
      <c r="U329" s="18" t="s">
        <v>9230</v>
      </c>
      <c r="V329" s="33">
        <v>1094.953199999999</v>
      </c>
      <c r="W329" s="34">
        <v>4</v>
      </c>
      <c r="BG329" s="18" t="s">
        <v>3822</v>
      </c>
      <c r="BH329" s="14">
        <v>479.18800000000005</v>
      </c>
    </row>
    <row r="330" spans="1:60" x14ac:dyDescent="0.2">
      <c r="A330" s="60"/>
      <c r="B330" s="19"/>
      <c r="E330" s="18" t="s">
        <v>2312</v>
      </c>
      <c r="F330" s="33">
        <v>783.96000000000015</v>
      </c>
      <c r="G330" s="34">
        <v>1</v>
      </c>
      <c r="S330" s="8"/>
      <c r="T330" s="8"/>
      <c r="U330" s="18" t="s">
        <v>6825</v>
      </c>
      <c r="V330" s="33">
        <v>36.404399999999995</v>
      </c>
      <c r="W330" s="34">
        <v>1</v>
      </c>
      <c r="BG330" s="18" t="s">
        <v>142</v>
      </c>
      <c r="BH330" s="14">
        <v>477.64499999999998</v>
      </c>
    </row>
    <row r="331" spans="1:60" x14ac:dyDescent="0.2">
      <c r="A331" s="60"/>
      <c r="B331" s="19"/>
      <c r="E331" s="18" t="s">
        <v>355</v>
      </c>
      <c r="F331" s="33">
        <v>437.34</v>
      </c>
      <c r="G331" s="34">
        <v>4</v>
      </c>
      <c r="S331" s="8"/>
      <c r="T331" s="8"/>
      <c r="U331" s="18" t="s">
        <v>6664</v>
      </c>
      <c r="V331" s="33">
        <v>-2.6256000000000004</v>
      </c>
      <c r="W331" s="34">
        <v>1</v>
      </c>
      <c r="BG331" s="18" t="s">
        <v>2446</v>
      </c>
      <c r="BH331" s="14">
        <v>477.5</v>
      </c>
    </row>
    <row r="332" spans="1:60" x14ac:dyDescent="0.2">
      <c r="A332" s="60"/>
      <c r="B332" s="19"/>
      <c r="E332" s="18" t="s">
        <v>2536</v>
      </c>
      <c r="F332" s="33">
        <v>1977.94</v>
      </c>
      <c r="G332" s="34">
        <v>6</v>
      </c>
      <c r="S332" s="8"/>
      <c r="T332" s="8"/>
      <c r="U332" s="18" t="s">
        <v>8064</v>
      </c>
      <c r="V332" s="33">
        <v>-32.507999999999996</v>
      </c>
      <c r="W332" s="34">
        <v>1</v>
      </c>
      <c r="BG332" s="18" t="s">
        <v>4340</v>
      </c>
      <c r="BH332" s="14">
        <v>475.69399999999996</v>
      </c>
    </row>
    <row r="333" spans="1:60" x14ac:dyDescent="0.2">
      <c r="A333" s="60"/>
      <c r="B333" s="19"/>
      <c r="E333" s="18" t="s">
        <v>1400</v>
      </c>
      <c r="F333" s="33">
        <v>184.321</v>
      </c>
      <c r="G333" s="34">
        <v>5</v>
      </c>
      <c r="S333" s="8"/>
      <c r="T333" s="8"/>
      <c r="U333" s="18" t="s">
        <v>7730</v>
      </c>
      <c r="V333" s="33">
        <v>28.534799999999997</v>
      </c>
      <c r="W333" s="34">
        <v>2</v>
      </c>
      <c r="BG333" s="18" t="s">
        <v>2998</v>
      </c>
      <c r="BH333" s="14">
        <v>471.27800000000002</v>
      </c>
    </row>
    <row r="334" spans="1:60" x14ac:dyDescent="0.2">
      <c r="A334" s="60"/>
      <c r="B334" s="19"/>
      <c r="E334" s="18" t="s">
        <v>3901</v>
      </c>
      <c r="F334" s="33">
        <v>1449.04</v>
      </c>
      <c r="G334" s="34">
        <v>9</v>
      </c>
      <c r="S334" s="8"/>
      <c r="T334" s="8"/>
      <c r="U334" s="18" t="s">
        <v>7349</v>
      </c>
      <c r="V334" s="33">
        <v>356.81860000000006</v>
      </c>
      <c r="W334" s="34">
        <v>6</v>
      </c>
      <c r="BG334" s="18" t="s">
        <v>2102</v>
      </c>
      <c r="BH334" s="14">
        <v>468.35999999999996</v>
      </c>
    </row>
    <row r="335" spans="1:60" x14ac:dyDescent="0.2">
      <c r="A335" s="60"/>
      <c r="B335" s="19"/>
      <c r="E335" s="18" t="s">
        <v>3300</v>
      </c>
      <c r="F335" s="33">
        <v>2056.0060000000003</v>
      </c>
      <c r="G335" s="34">
        <v>3</v>
      </c>
      <c r="S335" s="8"/>
      <c r="T335" s="8"/>
      <c r="U335" s="18" t="s">
        <v>9517</v>
      </c>
      <c r="V335" s="33">
        <v>18.662400000000002</v>
      </c>
      <c r="W335" s="34">
        <v>1</v>
      </c>
      <c r="BG335" s="18" t="s">
        <v>2334</v>
      </c>
      <c r="BH335" s="14">
        <v>456.55800000000005</v>
      </c>
    </row>
    <row r="336" spans="1:60" x14ac:dyDescent="0.2">
      <c r="A336" s="60"/>
      <c r="B336" s="19"/>
      <c r="E336" s="18" t="s">
        <v>3616</v>
      </c>
      <c r="F336" s="33">
        <v>2.61</v>
      </c>
      <c r="G336" s="34">
        <v>1</v>
      </c>
      <c r="S336" s="8"/>
      <c r="T336" s="8"/>
      <c r="U336" s="18" t="s">
        <v>6782</v>
      </c>
      <c r="V336" s="33">
        <v>5.3969999999999914</v>
      </c>
      <c r="W336" s="34">
        <v>1</v>
      </c>
      <c r="BG336" s="18" t="s">
        <v>3355</v>
      </c>
      <c r="BH336" s="14">
        <v>455.05500000000001</v>
      </c>
    </row>
    <row r="337" spans="1:60" x14ac:dyDescent="0.2">
      <c r="A337" s="60"/>
      <c r="B337" s="19"/>
      <c r="E337" s="18" t="s">
        <v>3384</v>
      </c>
      <c r="F337" s="33">
        <v>105.264</v>
      </c>
      <c r="G337" s="34">
        <v>3</v>
      </c>
      <c r="S337" s="8"/>
      <c r="T337" s="8"/>
      <c r="U337" s="18" t="s">
        <v>9302</v>
      </c>
      <c r="V337" s="33">
        <v>76.948499999999882</v>
      </c>
      <c r="W337" s="34">
        <v>5</v>
      </c>
      <c r="BG337" s="18" t="s">
        <v>3555</v>
      </c>
      <c r="BH337" s="14">
        <v>454.82000000000005</v>
      </c>
    </row>
    <row r="338" spans="1:60" x14ac:dyDescent="0.2">
      <c r="A338" s="60"/>
      <c r="B338" s="19"/>
      <c r="E338" s="18" t="s">
        <v>3957</v>
      </c>
      <c r="F338" s="33">
        <v>186.048</v>
      </c>
      <c r="G338" s="34">
        <v>1</v>
      </c>
      <c r="S338" s="8"/>
      <c r="T338" s="8"/>
      <c r="U338" s="18" t="s">
        <v>10704</v>
      </c>
      <c r="V338" s="33">
        <v>11.314800000000002</v>
      </c>
      <c r="W338" s="34">
        <v>1</v>
      </c>
      <c r="BG338" s="18" t="s">
        <v>1265</v>
      </c>
      <c r="BH338" s="14">
        <v>452.464</v>
      </c>
    </row>
    <row r="339" spans="1:60" x14ac:dyDescent="0.2">
      <c r="A339" s="60"/>
      <c r="B339" s="19"/>
      <c r="E339" s="18" t="s">
        <v>1564</v>
      </c>
      <c r="F339" s="33">
        <v>132.22400000000002</v>
      </c>
      <c r="G339" s="34">
        <v>1</v>
      </c>
      <c r="S339" s="8"/>
      <c r="T339" s="8"/>
      <c r="U339" s="18" t="s">
        <v>10403</v>
      </c>
      <c r="V339" s="33">
        <v>-40.70779999999997</v>
      </c>
      <c r="W339" s="34">
        <v>4</v>
      </c>
      <c r="BG339" s="18" t="s">
        <v>1871</v>
      </c>
      <c r="BH339" s="14">
        <v>448.79200000000003</v>
      </c>
    </row>
    <row r="340" spans="1:60" x14ac:dyDescent="0.2">
      <c r="A340" s="60"/>
      <c r="B340" s="19"/>
      <c r="E340" s="18" t="s">
        <v>361</v>
      </c>
      <c r="F340" s="33">
        <v>99.155999999999992</v>
      </c>
      <c r="G340" s="34">
        <v>2</v>
      </c>
      <c r="S340" s="8"/>
      <c r="T340" s="8"/>
      <c r="U340" s="18" t="s">
        <v>8469</v>
      </c>
      <c r="V340" s="33">
        <v>4.4771999999999998</v>
      </c>
      <c r="W340" s="34">
        <v>1</v>
      </c>
      <c r="BG340" s="18" t="s">
        <v>703</v>
      </c>
      <c r="BH340" s="14">
        <v>448.44599999999997</v>
      </c>
    </row>
    <row r="341" spans="1:60" x14ac:dyDescent="0.2">
      <c r="A341" s="60"/>
      <c r="B341" s="19"/>
      <c r="E341" s="18" t="s">
        <v>123</v>
      </c>
      <c r="F341" s="33">
        <v>360.02799999999996</v>
      </c>
      <c r="G341" s="34">
        <v>6</v>
      </c>
      <c r="S341" s="8"/>
      <c r="T341" s="8"/>
      <c r="U341" s="18" t="s">
        <v>9603</v>
      </c>
      <c r="V341" s="33">
        <v>509.11739999999992</v>
      </c>
      <c r="W341" s="34">
        <v>8</v>
      </c>
      <c r="BG341" s="18" t="s">
        <v>4854</v>
      </c>
      <c r="BH341" s="14">
        <v>448.41800000000001</v>
      </c>
    </row>
    <row r="342" spans="1:60" x14ac:dyDescent="0.2">
      <c r="A342" s="60"/>
      <c r="B342" s="19"/>
      <c r="E342" s="18" t="s">
        <v>307</v>
      </c>
      <c r="F342" s="33">
        <v>62.216000000000001</v>
      </c>
      <c r="G342" s="34">
        <v>2</v>
      </c>
      <c r="S342" s="8"/>
      <c r="T342" s="8"/>
      <c r="U342" s="18" t="s">
        <v>6762</v>
      </c>
      <c r="V342" s="33">
        <v>69.99899999999991</v>
      </c>
      <c r="W342" s="34">
        <v>1</v>
      </c>
      <c r="BG342" s="18" t="s">
        <v>1100</v>
      </c>
      <c r="BH342" s="14">
        <v>448.40400000000005</v>
      </c>
    </row>
    <row r="343" spans="1:60" x14ac:dyDescent="0.2">
      <c r="A343" s="60"/>
      <c r="B343" s="19"/>
      <c r="E343" s="18" t="s">
        <v>2418</v>
      </c>
      <c r="F343" s="33">
        <v>1401.864</v>
      </c>
      <c r="G343" s="34">
        <v>3</v>
      </c>
      <c r="S343" s="8"/>
      <c r="T343" s="8"/>
      <c r="U343" s="18" t="s">
        <v>8708</v>
      </c>
      <c r="V343" s="33">
        <v>11.69100000000001</v>
      </c>
      <c r="W343" s="34">
        <v>1</v>
      </c>
      <c r="BG343" s="18" t="s">
        <v>2084</v>
      </c>
      <c r="BH343" s="14">
        <v>438.7</v>
      </c>
    </row>
    <row r="344" spans="1:60" x14ac:dyDescent="0.2">
      <c r="A344" s="60"/>
      <c r="B344" s="19"/>
      <c r="E344" s="18" t="s">
        <v>831</v>
      </c>
      <c r="F344" s="33">
        <v>3357.2759999999998</v>
      </c>
      <c r="G344" s="34">
        <v>3</v>
      </c>
      <c r="S344" s="8"/>
      <c r="T344" s="8"/>
      <c r="U344" s="18" t="s">
        <v>10175</v>
      </c>
      <c r="V344" s="33">
        <v>22.238400000000013</v>
      </c>
      <c r="W344" s="34">
        <v>1</v>
      </c>
      <c r="BG344" s="18" t="s">
        <v>356</v>
      </c>
      <c r="BH344" s="14">
        <v>437.34</v>
      </c>
    </row>
    <row r="345" spans="1:60" x14ac:dyDescent="0.2">
      <c r="A345" s="60"/>
      <c r="B345" s="19"/>
      <c r="E345" s="18" t="s">
        <v>1264</v>
      </c>
      <c r="F345" s="33">
        <v>452.464</v>
      </c>
      <c r="G345" s="34">
        <v>2</v>
      </c>
      <c r="S345" s="8"/>
      <c r="T345" s="8"/>
      <c r="U345" s="18" t="s">
        <v>6939</v>
      </c>
      <c r="V345" s="33">
        <v>2.4402000000000004</v>
      </c>
      <c r="W345" s="34">
        <v>1</v>
      </c>
      <c r="BG345" s="18" t="s">
        <v>3736</v>
      </c>
      <c r="BH345" s="14">
        <v>435.55200000000002</v>
      </c>
    </row>
    <row r="346" spans="1:60" x14ac:dyDescent="0.2">
      <c r="A346" s="60"/>
      <c r="B346" s="19"/>
      <c r="E346" s="18" t="s">
        <v>284</v>
      </c>
      <c r="F346" s="33">
        <v>6317.1619999999994</v>
      </c>
      <c r="G346" s="34">
        <v>7</v>
      </c>
      <c r="S346" s="8"/>
      <c r="T346" s="8"/>
      <c r="U346" s="18" t="s">
        <v>7867</v>
      </c>
      <c r="V346" s="33">
        <v>15.372000000000003</v>
      </c>
      <c r="W346" s="34">
        <v>1</v>
      </c>
      <c r="BG346" s="18" t="s">
        <v>4200</v>
      </c>
      <c r="BH346" s="14">
        <v>433.8</v>
      </c>
    </row>
    <row r="347" spans="1:60" x14ac:dyDescent="0.2">
      <c r="A347" s="60"/>
      <c r="B347" s="19"/>
      <c r="E347" s="18" t="s">
        <v>3251</v>
      </c>
      <c r="F347" s="33">
        <v>504.85799999999995</v>
      </c>
      <c r="G347" s="34">
        <v>8</v>
      </c>
      <c r="S347" s="8"/>
      <c r="T347" s="8"/>
      <c r="U347" s="18" t="s">
        <v>8058</v>
      </c>
      <c r="V347" s="33">
        <v>6.2348999999999979</v>
      </c>
      <c r="W347" s="34">
        <v>3</v>
      </c>
      <c r="BG347" s="18" t="s">
        <v>402</v>
      </c>
      <c r="BH347" s="14">
        <v>426.666</v>
      </c>
    </row>
    <row r="348" spans="1:60" x14ac:dyDescent="0.2">
      <c r="A348" s="60"/>
      <c r="B348" s="19"/>
      <c r="E348" s="18" t="s">
        <v>4391</v>
      </c>
      <c r="F348" s="33">
        <v>258.57600000000002</v>
      </c>
      <c r="G348" s="34">
        <v>2</v>
      </c>
      <c r="S348" s="8"/>
      <c r="T348" s="8"/>
      <c r="U348" s="18" t="s">
        <v>6564</v>
      </c>
      <c r="V348" s="33">
        <v>179.74880000000002</v>
      </c>
      <c r="W348" s="34">
        <v>1</v>
      </c>
      <c r="BG348" s="18" t="s">
        <v>755</v>
      </c>
      <c r="BH348" s="14">
        <v>424.286</v>
      </c>
    </row>
    <row r="349" spans="1:60" x14ac:dyDescent="0.2">
      <c r="A349" s="60"/>
      <c r="B349" s="19"/>
      <c r="E349" s="18" t="s">
        <v>5091</v>
      </c>
      <c r="F349" s="33">
        <v>65.070000000000007</v>
      </c>
      <c r="G349" s="34">
        <v>2</v>
      </c>
      <c r="S349" s="8"/>
      <c r="T349" s="8"/>
      <c r="U349" s="18" t="s">
        <v>6965</v>
      </c>
      <c r="V349" s="33">
        <v>36.983000000000004</v>
      </c>
      <c r="W349" s="34">
        <v>4</v>
      </c>
      <c r="BG349" s="18" t="s">
        <v>622</v>
      </c>
      <c r="BH349" s="14">
        <v>417.40700000000004</v>
      </c>
    </row>
    <row r="350" spans="1:60" x14ac:dyDescent="0.2">
      <c r="A350" s="60"/>
      <c r="B350" s="19"/>
      <c r="E350" s="18" t="s">
        <v>4048</v>
      </c>
      <c r="F350" s="33">
        <v>4173.8119999999999</v>
      </c>
      <c r="G350" s="34">
        <v>2</v>
      </c>
      <c r="S350" s="8"/>
      <c r="T350" s="8"/>
      <c r="U350" s="18" t="s">
        <v>10876</v>
      </c>
      <c r="V350" s="33">
        <v>127.699</v>
      </c>
      <c r="W350" s="34">
        <v>4</v>
      </c>
      <c r="BG350" s="18" t="s">
        <v>2959</v>
      </c>
      <c r="BH350" s="14">
        <v>412.91400000000004</v>
      </c>
    </row>
    <row r="351" spans="1:60" x14ac:dyDescent="0.2">
      <c r="A351" s="60"/>
      <c r="B351" s="19"/>
      <c r="E351" s="18" t="s">
        <v>3728</v>
      </c>
      <c r="F351" s="33">
        <v>717.93200000000002</v>
      </c>
      <c r="G351" s="34">
        <v>3</v>
      </c>
      <c r="S351" s="8"/>
      <c r="T351" s="8"/>
      <c r="U351" s="18" t="s">
        <v>8407</v>
      </c>
      <c r="V351" s="33">
        <v>43.094699999999982</v>
      </c>
      <c r="W351" s="34">
        <v>3</v>
      </c>
      <c r="BG351" s="18" t="s">
        <v>849</v>
      </c>
      <c r="BH351" s="14">
        <v>411.63000000000005</v>
      </c>
    </row>
    <row r="352" spans="1:60" x14ac:dyDescent="0.2">
      <c r="A352" s="60"/>
      <c r="B352" s="19"/>
      <c r="E352" s="18" t="s">
        <v>2437</v>
      </c>
      <c r="F352" s="33">
        <v>1053.5720000000001</v>
      </c>
      <c r="G352" s="34">
        <v>3</v>
      </c>
      <c r="S352" s="8"/>
      <c r="T352" s="8"/>
      <c r="U352" s="18" t="s">
        <v>8785</v>
      </c>
      <c r="V352" s="33">
        <v>9.2939999999999969</v>
      </c>
      <c r="W352" s="34">
        <v>1</v>
      </c>
      <c r="BG352" s="18" t="s">
        <v>3598</v>
      </c>
      <c r="BH352" s="14">
        <v>406.08799999999997</v>
      </c>
    </row>
    <row r="353" spans="1:60" x14ac:dyDescent="0.2">
      <c r="A353" s="60"/>
      <c r="B353" s="19"/>
      <c r="E353" s="18" t="s">
        <v>1309</v>
      </c>
      <c r="F353" s="33">
        <v>79.591999999999999</v>
      </c>
      <c r="G353" s="34">
        <v>2</v>
      </c>
      <c r="S353" s="8"/>
      <c r="T353" s="8"/>
      <c r="U353" s="18" t="s">
        <v>8417</v>
      </c>
      <c r="V353" s="33">
        <v>7.2176999999999998</v>
      </c>
      <c r="W353" s="34">
        <v>1</v>
      </c>
      <c r="BG353" s="18" t="s">
        <v>1787</v>
      </c>
      <c r="BH353" s="14">
        <v>405.24</v>
      </c>
    </row>
    <row r="354" spans="1:60" x14ac:dyDescent="0.2">
      <c r="A354" s="60"/>
      <c r="B354" s="19"/>
      <c r="E354" s="18" t="s">
        <v>888</v>
      </c>
      <c r="F354" s="33">
        <v>95.76</v>
      </c>
      <c r="G354" s="34">
        <v>1</v>
      </c>
      <c r="S354" s="8"/>
      <c r="T354" s="8"/>
      <c r="U354" s="18" t="s">
        <v>10152</v>
      </c>
      <c r="V354" s="33">
        <v>9.1937999999999978</v>
      </c>
      <c r="W354" s="34">
        <v>1</v>
      </c>
      <c r="BG354" s="18" t="s">
        <v>218</v>
      </c>
      <c r="BH354" s="14">
        <v>401.05600000000004</v>
      </c>
    </row>
    <row r="355" spans="1:60" x14ac:dyDescent="0.2">
      <c r="A355" s="60"/>
      <c r="B355" s="19"/>
      <c r="E355" s="18" t="s">
        <v>945</v>
      </c>
      <c r="F355" s="33">
        <v>1069.4560000000001</v>
      </c>
      <c r="G355" s="34">
        <v>8</v>
      </c>
      <c r="S355" s="8"/>
      <c r="T355" s="8"/>
      <c r="U355" s="18" t="s">
        <v>7530</v>
      </c>
      <c r="V355" s="33">
        <v>9.8213999999999917</v>
      </c>
      <c r="W355" s="34">
        <v>2</v>
      </c>
      <c r="BG355" s="18" t="s">
        <v>4190</v>
      </c>
      <c r="BH355" s="14">
        <v>399.524</v>
      </c>
    </row>
    <row r="356" spans="1:60" x14ac:dyDescent="0.2">
      <c r="A356" s="60"/>
      <c r="B356" s="19"/>
      <c r="E356" s="18" t="s">
        <v>804</v>
      </c>
      <c r="F356" s="33">
        <v>3996.6990000000001</v>
      </c>
      <c r="G356" s="34">
        <v>13</v>
      </c>
      <c r="S356" s="8"/>
      <c r="T356" s="8"/>
      <c r="U356" s="18" t="s">
        <v>8834</v>
      </c>
      <c r="V356" s="33">
        <v>3.4400000000000008</v>
      </c>
      <c r="W356" s="34">
        <v>1</v>
      </c>
      <c r="BG356" s="18" t="s">
        <v>4865</v>
      </c>
      <c r="BH356" s="14">
        <v>397.78400000000005</v>
      </c>
    </row>
    <row r="357" spans="1:60" x14ac:dyDescent="0.2">
      <c r="A357" s="60"/>
      <c r="B357" s="19"/>
      <c r="E357" s="18" t="s">
        <v>2540</v>
      </c>
      <c r="F357" s="33">
        <v>119.25999999999999</v>
      </c>
      <c r="G357" s="34">
        <v>2</v>
      </c>
      <c r="S357" s="8"/>
      <c r="T357" s="8"/>
      <c r="U357" s="18" t="s">
        <v>9288</v>
      </c>
      <c r="V357" s="33">
        <v>5.8604000000000003</v>
      </c>
      <c r="W357" s="34">
        <v>1</v>
      </c>
      <c r="BG357" s="18" t="s">
        <v>2170</v>
      </c>
      <c r="BH357" s="14">
        <v>394.202</v>
      </c>
    </row>
    <row r="358" spans="1:60" x14ac:dyDescent="0.2">
      <c r="A358" s="60"/>
      <c r="B358" s="19"/>
      <c r="E358" s="18" t="s">
        <v>3160</v>
      </c>
      <c r="F358" s="33">
        <v>284.03000000000003</v>
      </c>
      <c r="G358" s="34">
        <v>3</v>
      </c>
      <c r="S358" s="8"/>
      <c r="T358" s="8"/>
      <c r="U358" s="18" t="s">
        <v>6301</v>
      </c>
      <c r="V358" s="33">
        <v>2.6909999999999998</v>
      </c>
      <c r="W358" s="34">
        <v>1</v>
      </c>
      <c r="BG358" s="18" t="s">
        <v>3172</v>
      </c>
      <c r="BH358" s="14">
        <v>393.25</v>
      </c>
    </row>
    <row r="359" spans="1:60" x14ac:dyDescent="0.2">
      <c r="A359" s="60"/>
      <c r="B359" s="19"/>
      <c r="E359" s="18" t="s">
        <v>5167</v>
      </c>
      <c r="F359" s="33">
        <v>38.212000000000003</v>
      </c>
      <c r="G359" s="34">
        <v>2</v>
      </c>
      <c r="S359" s="8"/>
      <c r="T359" s="8"/>
      <c r="U359" s="18" t="s">
        <v>8291</v>
      </c>
      <c r="V359" s="33">
        <v>-72.158100000000005</v>
      </c>
      <c r="W359" s="34">
        <v>3</v>
      </c>
      <c r="BG359" s="18" t="s">
        <v>2751</v>
      </c>
      <c r="BH359" s="14">
        <v>392.06799999999998</v>
      </c>
    </row>
    <row r="360" spans="1:60" x14ac:dyDescent="0.2">
      <c r="A360" s="60"/>
      <c r="B360" s="19"/>
      <c r="E360" s="18" t="s">
        <v>261</v>
      </c>
      <c r="F360" s="33">
        <v>633.04</v>
      </c>
      <c r="G360" s="34">
        <v>7</v>
      </c>
      <c r="S360" s="8"/>
      <c r="T360" s="8"/>
      <c r="U360" s="18" t="s">
        <v>6950</v>
      </c>
      <c r="V360" s="33">
        <v>42.391999999999996</v>
      </c>
      <c r="W360" s="34">
        <v>1</v>
      </c>
      <c r="BG360" s="18" t="s">
        <v>1847</v>
      </c>
      <c r="BH360" s="14">
        <v>389.67199999999997</v>
      </c>
    </row>
    <row r="361" spans="1:60" x14ac:dyDescent="0.2">
      <c r="A361" s="60"/>
      <c r="B361" s="19"/>
      <c r="E361" s="18" t="s">
        <v>4201</v>
      </c>
      <c r="F361" s="33">
        <v>86.199999999999989</v>
      </c>
      <c r="G361" s="34">
        <v>1</v>
      </c>
      <c r="S361" s="8"/>
      <c r="T361" s="8"/>
      <c r="U361" s="18" t="s">
        <v>7446</v>
      </c>
      <c r="V361" s="33">
        <v>-142.78700000000006</v>
      </c>
      <c r="W361" s="34">
        <v>3</v>
      </c>
      <c r="BG361" s="18" t="s">
        <v>3693</v>
      </c>
      <c r="BH361" s="14">
        <v>386.48</v>
      </c>
    </row>
    <row r="362" spans="1:60" x14ac:dyDescent="0.2">
      <c r="A362" s="60"/>
      <c r="B362" s="19"/>
      <c r="E362" s="18" t="s">
        <v>3099</v>
      </c>
      <c r="F362" s="33">
        <v>1626.3520000000001</v>
      </c>
      <c r="G362" s="34">
        <v>6</v>
      </c>
      <c r="S362" s="8"/>
      <c r="T362" s="8"/>
      <c r="U362" s="18" t="s">
        <v>9822</v>
      </c>
      <c r="V362" s="33">
        <v>5.5215999999999994</v>
      </c>
      <c r="W362" s="34">
        <v>1</v>
      </c>
      <c r="BG362" s="18" t="s">
        <v>5043</v>
      </c>
      <c r="BH362" s="14">
        <v>385.05400000000003</v>
      </c>
    </row>
    <row r="363" spans="1:60" x14ac:dyDescent="0.2">
      <c r="A363" s="60"/>
      <c r="B363" s="19"/>
      <c r="E363" s="18" t="s">
        <v>2880</v>
      </c>
      <c r="F363" s="33">
        <v>1020.8900000000001</v>
      </c>
      <c r="G363" s="34">
        <v>2</v>
      </c>
      <c r="S363" s="8"/>
      <c r="T363" s="8"/>
      <c r="U363" s="18" t="s">
        <v>10089</v>
      </c>
      <c r="V363" s="33">
        <v>39.619200000000006</v>
      </c>
      <c r="W363" s="34">
        <v>2</v>
      </c>
      <c r="BG363" s="18" t="s">
        <v>1274</v>
      </c>
      <c r="BH363" s="14">
        <v>383.8</v>
      </c>
    </row>
    <row r="364" spans="1:60" x14ac:dyDescent="0.2">
      <c r="A364" s="60"/>
      <c r="B364" s="19"/>
      <c r="E364" s="18" t="s">
        <v>1116</v>
      </c>
      <c r="F364" s="33">
        <v>67</v>
      </c>
      <c r="G364" s="34">
        <v>1</v>
      </c>
      <c r="S364" s="8"/>
      <c r="T364" s="8"/>
      <c r="U364" s="18" t="s">
        <v>9522</v>
      </c>
      <c r="V364" s="33">
        <v>26.901000000000003</v>
      </c>
      <c r="W364" s="34">
        <v>1</v>
      </c>
      <c r="BG364" s="18" t="s">
        <v>882</v>
      </c>
      <c r="BH364" s="14">
        <v>376.64000000000004</v>
      </c>
    </row>
    <row r="365" spans="1:60" x14ac:dyDescent="0.2">
      <c r="A365" s="60"/>
      <c r="B365" s="19"/>
      <c r="E365" s="18" t="s">
        <v>1175</v>
      </c>
      <c r="F365" s="33">
        <v>6451.2219999999998</v>
      </c>
      <c r="G365" s="34">
        <v>15</v>
      </c>
      <c r="S365" s="8"/>
      <c r="T365" s="8"/>
      <c r="U365" s="18" t="s">
        <v>6457</v>
      </c>
      <c r="V365" s="33">
        <v>285.76100000000008</v>
      </c>
      <c r="W365" s="34">
        <v>2</v>
      </c>
      <c r="BG365" s="18" t="s">
        <v>2241</v>
      </c>
      <c r="BH365" s="14">
        <v>370.64</v>
      </c>
    </row>
    <row r="366" spans="1:60" x14ac:dyDescent="0.2">
      <c r="A366" s="60"/>
      <c r="B366" s="19"/>
      <c r="E366" s="18" t="s">
        <v>3097</v>
      </c>
      <c r="F366" s="33">
        <v>21.48</v>
      </c>
      <c r="G366" s="34">
        <v>1</v>
      </c>
      <c r="S366" s="8"/>
      <c r="T366" s="8"/>
      <c r="U366" s="18" t="s">
        <v>10774</v>
      </c>
      <c r="V366" s="33">
        <v>90.377399999999994</v>
      </c>
      <c r="W366" s="34">
        <v>2</v>
      </c>
      <c r="BG366" s="18" t="s">
        <v>2183</v>
      </c>
      <c r="BH366" s="14">
        <v>367.952</v>
      </c>
    </row>
    <row r="367" spans="1:60" x14ac:dyDescent="0.2">
      <c r="A367" s="60"/>
      <c r="B367" s="19"/>
      <c r="E367" s="18" t="s">
        <v>4866</v>
      </c>
      <c r="F367" s="33">
        <v>2714.6180000000004</v>
      </c>
      <c r="G367" s="34">
        <v>12</v>
      </c>
      <c r="S367" s="8"/>
      <c r="T367" s="8"/>
      <c r="U367" s="18" t="s">
        <v>6440</v>
      </c>
      <c r="V367" s="33">
        <v>13.157200000000003</v>
      </c>
      <c r="W367" s="34">
        <v>1</v>
      </c>
      <c r="BG367" s="18" t="s">
        <v>1982</v>
      </c>
      <c r="BH367" s="14">
        <v>364.572</v>
      </c>
    </row>
    <row r="368" spans="1:60" x14ac:dyDescent="0.2">
      <c r="A368" s="60"/>
      <c r="B368" s="19"/>
      <c r="E368" s="18" t="s">
        <v>401</v>
      </c>
      <c r="F368" s="33">
        <v>426.666</v>
      </c>
      <c r="G368" s="34">
        <v>6</v>
      </c>
      <c r="S368" s="8"/>
      <c r="T368" s="8"/>
      <c r="U368" s="18" t="s">
        <v>7002</v>
      </c>
      <c r="V368" s="33">
        <v>112.77299999999997</v>
      </c>
      <c r="W368" s="34">
        <v>5</v>
      </c>
      <c r="BG368" s="18" t="s">
        <v>548</v>
      </c>
      <c r="BH368" s="14">
        <v>361.10399999999998</v>
      </c>
    </row>
    <row r="369" spans="1:60" x14ac:dyDescent="0.2">
      <c r="A369" s="60"/>
      <c r="B369" s="19"/>
      <c r="E369" s="18" t="s">
        <v>498</v>
      </c>
      <c r="F369" s="33">
        <v>1031.268</v>
      </c>
      <c r="G369" s="34">
        <v>10</v>
      </c>
      <c r="S369" s="8"/>
      <c r="T369" s="8"/>
      <c r="U369" s="18" t="s">
        <v>7970</v>
      </c>
      <c r="V369" s="33">
        <v>-19.562399999999997</v>
      </c>
      <c r="W369" s="34">
        <v>1</v>
      </c>
      <c r="BG369" s="18" t="s">
        <v>124</v>
      </c>
      <c r="BH369" s="14">
        <v>360.02799999999996</v>
      </c>
    </row>
    <row r="370" spans="1:60" x14ac:dyDescent="0.2">
      <c r="A370" s="60"/>
      <c r="B370" s="19"/>
      <c r="E370" s="18" t="s">
        <v>188</v>
      </c>
      <c r="F370" s="33">
        <v>3949.4360000000001</v>
      </c>
      <c r="G370" s="34">
        <v>9</v>
      </c>
      <c r="S370" s="8"/>
      <c r="T370" s="8"/>
      <c r="U370" s="18" t="s">
        <v>9539</v>
      </c>
      <c r="V370" s="33">
        <v>322.322</v>
      </c>
      <c r="W370" s="34">
        <v>2</v>
      </c>
      <c r="BG370" s="18" t="s">
        <v>3050</v>
      </c>
      <c r="BH370" s="14">
        <v>352.61400000000003</v>
      </c>
    </row>
    <row r="371" spans="1:60" x14ac:dyDescent="0.2">
      <c r="A371" s="60"/>
      <c r="B371" s="19"/>
      <c r="E371" s="18" t="s">
        <v>5824</v>
      </c>
      <c r="F371" s="33">
        <v>532.178</v>
      </c>
      <c r="G371" s="34">
        <v>4</v>
      </c>
      <c r="S371" s="8"/>
      <c r="T371" s="8"/>
      <c r="U371" s="18" t="s">
        <v>6199</v>
      </c>
      <c r="V371" s="33">
        <v>33.042699999999989</v>
      </c>
      <c r="W371" s="34">
        <v>5</v>
      </c>
      <c r="BG371" s="18" t="s">
        <v>5053</v>
      </c>
      <c r="BH371" s="14">
        <v>349.59</v>
      </c>
    </row>
    <row r="372" spans="1:60" x14ac:dyDescent="0.2">
      <c r="A372" s="60"/>
      <c r="B372" s="19"/>
      <c r="E372" s="18" t="s">
        <v>4911</v>
      </c>
      <c r="F372" s="33">
        <v>866.4</v>
      </c>
      <c r="G372" s="34">
        <v>1</v>
      </c>
      <c r="S372" s="8"/>
      <c r="T372" s="8"/>
      <c r="U372" s="18" t="s">
        <v>9854</v>
      </c>
      <c r="V372" s="33">
        <v>-2.9346000000000014</v>
      </c>
      <c r="W372" s="34">
        <v>4</v>
      </c>
      <c r="BG372" s="18" t="s">
        <v>684</v>
      </c>
      <c r="BH372" s="14">
        <v>345.47000000000008</v>
      </c>
    </row>
    <row r="373" spans="1:60" x14ac:dyDescent="0.2">
      <c r="A373" s="60"/>
      <c r="B373" s="19"/>
      <c r="E373" s="18" t="s">
        <v>714</v>
      </c>
      <c r="F373" s="33">
        <v>1075.058</v>
      </c>
      <c r="G373" s="34">
        <v>7</v>
      </c>
      <c r="S373" s="8"/>
      <c r="T373" s="8"/>
      <c r="U373" s="18" t="s">
        <v>10702</v>
      </c>
      <c r="V373" s="33">
        <v>49.140900000000002</v>
      </c>
      <c r="W373" s="34">
        <v>2</v>
      </c>
      <c r="BG373" s="18" t="s">
        <v>4356</v>
      </c>
      <c r="BH373" s="14">
        <v>345.32400000000001</v>
      </c>
    </row>
    <row r="374" spans="1:60" x14ac:dyDescent="0.2">
      <c r="A374" s="60"/>
      <c r="B374" s="19"/>
      <c r="E374" s="18" t="s">
        <v>5698</v>
      </c>
      <c r="F374" s="33">
        <v>5.3040000000000003</v>
      </c>
      <c r="G374" s="34">
        <v>1</v>
      </c>
      <c r="S374" s="8"/>
      <c r="T374" s="8"/>
      <c r="U374" s="18" t="s">
        <v>6451</v>
      </c>
      <c r="V374" s="33">
        <v>14.752000000000006</v>
      </c>
      <c r="W374" s="34">
        <v>2</v>
      </c>
      <c r="BG374" s="18" t="s">
        <v>564</v>
      </c>
      <c r="BH374" s="14">
        <v>332.00000000000006</v>
      </c>
    </row>
    <row r="375" spans="1:60" x14ac:dyDescent="0.2">
      <c r="A375" s="60"/>
      <c r="B375" s="19"/>
      <c r="E375" s="18" t="s">
        <v>3049</v>
      </c>
      <c r="F375" s="33">
        <v>352.61400000000003</v>
      </c>
      <c r="G375" s="34">
        <v>3</v>
      </c>
      <c r="S375" s="8"/>
      <c r="T375" s="8"/>
      <c r="U375" s="18" t="s">
        <v>6210</v>
      </c>
      <c r="V375" s="33">
        <v>-46.038000000000153</v>
      </c>
      <c r="W375" s="34">
        <v>5</v>
      </c>
      <c r="BG375" s="18" t="s">
        <v>486</v>
      </c>
      <c r="BH375" s="14">
        <v>329.24800000000005</v>
      </c>
    </row>
    <row r="376" spans="1:60" x14ac:dyDescent="0.2">
      <c r="A376" s="60"/>
      <c r="B376" s="19"/>
      <c r="E376" s="18" t="s">
        <v>723</v>
      </c>
      <c r="F376" s="33">
        <v>641.96</v>
      </c>
      <c r="G376" s="34">
        <v>1</v>
      </c>
      <c r="S376" s="8"/>
      <c r="T376" s="8"/>
      <c r="U376" s="18" t="s">
        <v>7176</v>
      </c>
      <c r="V376" s="33">
        <v>268.48200000000003</v>
      </c>
      <c r="W376" s="34">
        <v>3</v>
      </c>
      <c r="BG376" s="18" t="s">
        <v>3725</v>
      </c>
      <c r="BH376" s="14">
        <v>328.53999999999996</v>
      </c>
    </row>
    <row r="377" spans="1:60" x14ac:dyDescent="0.2">
      <c r="A377" s="60"/>
      <c r="B377" s="19"/>
      <c r="E377" s="18" t="s">
        <v>1236</v>
      </c>
      <c r="F377" s="33">
        <v>7.1519999999999992</v>
      </c>
      <c r="G377" s="34">
        <v>1</v>
      </c>
      <c r="S377" s="8"/>
      <c r="T377" s="8"/>
      <c r="U377" s="18" t="s">
        <v>9312</v>
      </c>
      <c r="V377" s="33">
        <v>15.254400000000004</v>
      </c>
      <c r="W377" s="34">
        <v>1</v>
      </c>
      <c r="BG377" s="18" t="s">
        <v>438</v>
      </c>
      <c r="BH377" s="14">
        <v>323.07799999999997</v>
      </c>
    </row>
    <row r="378" spans="1:60" x14ac:dyDescent="0.2">
      <c r="A378" s="60"/>
      <c r="B378" s="19"/>
      <c r="E378" s="18" t="s">
        <v>217</v>
      </c>
      <c r="F378" s="33">
        <v>401.05600000000004</v>
      </c>
      <c r="G378" s="34">
        <v>5</v>
      </c>
      <c r="S378" s="8"/>
      <c r="T378" s="8"/>
      <c r="U378" s="18" t="s">
        <v>7642</v>
      </c>
      <c r="V378" s="33">
        <v>3.3439999999999994</v>
      </c>
      <c r="W378" s="34">
        <v>1</v>
      </c>
      <c r="BG378" s="18" t="s">
        <v>1471</v>
      </c>
      <c r="BH378" s="14">
        <v>322.94</v>
      </c>
    </row>
    <row r="379" spans="1:60" x14ac:dyDescent="0.2">
      <c r="A379" s="60"/>
      <c r="B379" s="19"/>
      <c r="E379" s="18" t="s">
        <v>2064</v>
      </c>
      <c r="F379" s="33">
        <v>38.29</v>
      </c>
      <c r="G379" s="34">
        <v>1</v>
      </c>
      <c r="S379" s="8"/>
      <c r="T379" s="8"/>
      <c r="U379" s="18" t="s">
        <v>8455</v>
      </c>
      <c r="V379" s="33">
        <v>-37.612599999999972</v>
      </c>
      <c r="W379" s="34">
        <v>7</v>
      </c>
      <c r="BG379" s="18" t="s">
        <v>4627</v>
      </c>
      <c r="BH379" s="14">
        <v>322.24800000000005</v>
      </c>
    </row>
    <row r="380" spans="1:60" x14ac:dyDescent="0.2">
      <c r="A380" s="60"/>
      <c r="B380" s="19"/>
      <c r="E380" s="18" t="s">
        <v>827</v>
      </c>
      <c r="F380" s="33">
        <v>1503.2390000000003</v>
      </c>
      <c r="G380" s="34">
        <v>13</v>
      </c>
      <c r="S380" s="8"/>
      <c r="T380" s="8"/>
      <c r="U380" s="18" t="s">
        <v>7099</v>
      </c>
      <c r="V380" s="33">
        <v>-23.77920000000001</v>
      </c>
      <c r="W380" s="34">
        <v>2</v>
      </c>
      <c r="BG380" s="18" t="s">
        <v>2947</v>
      </c>
      <c r="BH380" s="14">
        <v>320.12599999999998</v>
      </c>
    </row>
    <row r="381" spans="1:60" x14ac:dyDescent="0.2">
      <c r="A381" s="60"/>
      <c r="B381" s="19"/>
      <c r="E381" s="18" t="s">
        <v>1601</v>
      </c>
      <c r="F381" s="33">
        <v>53.867999999999995</v>
      </c>
      <c r="G381" s="34">
        <v>2</v>
      </c>
      <c r="S381" s="8"/>
      <c r="T381" s="8"/>
      <c r="U381" s="18" t="s">
        <v>7866</v>
      </c>
      <c r="V381" s="33">
        <v>6.2059999999999977</v>
      </c>
      <c r="W381" s="34">
        <v>1</v>
      </c>
      <c r="BG381" s="18" t="s">
        <v>4576</v>
      </c>
      <c r="BH381" s="14">
        <v>311.97000000000003</v>
      </c>
    </row>
    <row r="382" spans="1:60" x14ac:dyDescent="0.2">
      <c r="A382" s="60"/>
      <c r="B382" s="19"/>
      <c r="E382" s="18" t="s">
        <v>1641</v>
      </c>
      <c r="F382" s="33">
        <v>524.61599999999999</v>
      </c>
      <c r="G382" s="34">
        <v>3</v>
      </c>
      <c r="S382" s="8"/>
      <c r="T382" s="8"/>
      <c r="U382" s="18" t="s">
        <v>9412</v>
      </c>
      <c r="V382" s="33">
        <v>14.417999999999999</v>
      </c>
      <c r="W382" s="34">
        <v>1</v>
      </c>
      <c r="BG382" s="18" t="s">
        <v>479</v>
      </c>
      <c r="BH382" s="14">
        <v>310.024</v>
      </c>
    </row>
    <row r="383" spans="1:60" x14ac:dyDescent="0.2">
      <c r="A383" s="60"/>
      <c r="B383" s="19"/>
      <c r="E383" s="18" t="s">
        <v>3030</v>
      </c>
      <c r="F383" s="33">
        <v>914.61200000000008</v>
      </c>
      <c r="G383" s="34">
        <v>6</v>
      </c>
      <c r="S383" s="8"/>
      <c r="T383" s="10" t="s">
        <v>10963</v>
      </c>
      <c r="U383" s="7"/>
      <c r="V383" s="31">
        <v>8662.1463999999978</v>
      </c>
      <c r="W383" s="32">
        <v>225</v>
      </c>
      <c r="BG383" s="18" t="s">
        <v>5075</v>
      </c>
      <c r="BH383" s="14">
        <v>305.24800000000005</v>
      </c>
    </row>
    <row r="384" spans="1:60" x14ac:dyDescent="0.2">
      <c r="A384" s="60"/>
      <c r="B384" s="19"/>
      <c r="E384" s="18" t="s">
        <v>1716</v>
      </c>
      <c r="F384" s="33">
        <v>2003.9320000000002</v>
      </c>
      <c r="G384" s="34">
        <v>8</v>
      </c>
      <c r="S384" s="8"/>
      <c r="T384" s="10" t="s">
        <v>10949</v>
      </c>
      <c r="U384" s="6" t="s">
        <v>10538</v>
      </c>
      <c r="V384" s="31">
        <v>626.39999999999964</v>
      </c>
      <c r="W384" s="32">
        <v>3</v>
      </c>
      <c r="BG384" s="18" t="s">
        <v>1630</v>
      </c>
      <c r="BH384" s="14">
        <v>301.95999999999998</v>
      </c>
    </row>
    <row r="385" spans="1:60" x14ac:dyDescent="0.2">
      <c r="A385" s="60"/>
      <c r="B385" s="19"/>
      <c r="E385" s="18" t="s">
        <v>5459</v>
      </c>
      <c r="F385" s="33">
        <v>547.99699999999996</v>
      </c>
      <c r="G385" s="34">
        <v>2</v>
      </c>
      <c r="S385" s="8"/>
      <c r="T385" s="8"/>
      <c r="U385" s="18" t="s">
        <v>6434</v>
      </c>
      <c r="V385" s="33">
        <v>91.125</v>
      </c>
      <c r="W385" s="34">
        <v>2</v>
      </c>
      <c r="BG385" s="18" t="s">
        <v>5474</v>
      </c>
      <c r="BH385" s="14">
        <v>300.92399999999998</v>
      </c>
    </row>
    <row r="386" spans="1:60" x14ac:dyDescent="0.2">
      <c r="A386" s="60"/>
      <c r="B386" s="19"/>
      <c r="E386" s="18" t="s">
        <v>2279</v>
      </c>
      <c r="F386" s="33">
        <v>2347.7760000000003</v>
      </c>
      <c r="G386" s="34">
        <v>6</v>
      </c>
      <c r="S386" s="8"/>
      <c r="T386" s="8"/>
      <c r="U386" s="18" t="s">
        <v>9690</v>
      </c>
      <c r="V386" s="33">
        <v>-32.258600000000001</v>
      </c>
      <c r="W386" s="34">
        <v>2</v>
      </c>
      <c r="BG386" s="18" t="s">
        <v>1883</v>
      </c>
      <c r="BH386" s="14">
        <v>299.15199999999999</v>
      </c>
    </row>
    <row r="387" spans="1:60" x14ac:dyDescent="0.2">
      <c r="A387" s="60"/>
      <c r="B387" s="19"/>
      <c r="E387" s="18" t="s">
        <v>485</v>
      </c>
      <c r="F387" s="33">
        <v>329.24800000000005</v>
      </c>
      <c r="G387" s="34">
        <v>3</v>
      </c>
      <c r="S387" s="8"/>
      <c r="T387" s="8"/>
      <c r="U387" s="18" t="s">
        <v>8401</v>
      </c>
      <c r="V387" s="33">
        <v>123.45480000000005</v>
      </c>
      <c r="W387" s="34">
        <v>1</v>
      </c>
      <c r="BG387" s="18" t="s">
        <v>4783</v>
      </c>
      <c r="BH387" s="14">
        <v>299.07</v>
      </c>
    </row>
    <row r="388" spans="1:60" x14ac:dyDescent="0.2">
      <c r="A388" s="60"/>
      <c r="B388" s="19"/>
      <c r="E388" s="18" t="s">
        <v>4363</v>
      </c>
      <c r="F388" s="33">
        <v>100.616</v>
      </c>
      <c r="G388" s="34">
        <v>3</v>
      </c>
      <c r="S388" s="8"/>
      <c r="T388" s="8"/>
      <c r="U388" s="18" t="s">
        <v>10463</v>
      </c>
      <c r="V388" s="33">
        <v>31.645899999999997</v>
      </c>
      <c r="W388" s="34">
        <v>3</v>
      </c>
      <c r="BG388" s="18" t="s">
        <v>1153</v>
      </c>
      <c r="BH388" s="14">
        <v>295.92</v>
      </c>
    </row>
    <row r="389" spans="1:60" x14ac:dyDescent="0.2">
      <c r="A389" s="60"/>
      <c r="B389" s="19"/>
      <c r="E389" s="18" t="s">
        <v>1514</v>
      </c>
      <c r="F389" s="33">
        <v>186.86800000000002</v>
      </c>
      <c r="G389" s="34">
        <v>2</v>
      </c>
      <c r="S389" s="8"/>
      <c r="T389" s="8"/>
      <c r="U389" s="18" t="s">
        <v>7886</v>
      </c>
      <c r="V389" s="33">
        <v>3.8725000000000001</v>
      </c>
      <c r="W389" s="34">
        <v>2</v>
      </c>
      <c r="BG389" s="18" t="s">
        <v>4188</v>
      </c>
      <c r="BH389" s="14">
        <v>286.02800000000002</v>
      </c>
    </row>
    <row r="390" spans="1:60" x14ac:dyDescent="0.2">
      <c r="A390" s="60"/>
      <c r="B390" s="19"/>
      <c r="E390" s="18" t="s">
        <v>2112</v>
      </c>
      <c r="F390" s="33">
        <v>647.41700000000003</v>
      </c>
      <c r="G390" s="34">
        <v>4</v>
      </c>
      <c r="S390" s="8"/>
      <c r="T390" s="8"/>
      <c r="U390" s="18" t="s">
        <v>6284</v>
      </c>
      <c r="V390" s="33">
        <v>167.15099999999998</v>
      </c>
      <c r="W390" s="34">
        <v>5</v>
      </c>
      <c r="BG390" s="18" t="s">
        <v>5832</v>
      </c>
      <c r="BH390" s="14">
        <v>284.58199999999999</v>
      </c>
    </row>
    <row r="391" spans="1:60" x14ac:dyDescent="0.2">
      <c r="A391" s="60"/>
      <c r="B391" s="19"/>
      <c r="E391" s="18" t="s">
        <v>3025</v>
      </c>
      <c r="F391" s="33">
        <v>499.30300000000005</v>
      </c>
      <c r="G391" s="34">
        <v>5</v>
      </c>
      <c r="S391" s="8"/>
      <c r="T391" s="8"/>
      <c r="U391" s="18" t="s">
        <v>10056</v>
      </c>
      <c r="V391" s="33">
        <v>89.866799999999984</v>
      </c>
      <c r="W391" s="34">
        <v>2</v>
      </c>
      <c r="BG391" s="18" t="s">
        <v>3161</v>
      </c>
      <c r="BH391" s="14">
        <v>284.03000000000003</v>
      </c>
    </row>
    <row r="392" spans="1:60" x14ac:dyDescent="0.2">
      <c r="A392" s="60"/>
      <c r="B392" s="19"/>
      <c r="E392" s="18" t="s">
        <v>2455</v>
      </c>
      <c r="F392" s="33">
        <v>1691.6080000000002</v>
      </c>
      <c r="G392" s="34">
        <v>2</v>
      </c>
      <c r="S392" s="8"/>
      <c r="T392" s="8"/>
      <c r="U392" s="18" t="s">
        <v>6647</v>
      </c>
      <c r="V392" s="33">
        <v>8.0464000000000002</v>
      </c>
      <c r="W392" s="34">
        <v>1</v>
      </c>
      <c r="BG392" s="18" t="s">
        <v>4500</v>
      </c>
      <c r="BH392" s="14">
        <v>280.36</v>
      </c>
    </row>
    <row r="393" spans="1:60" x14ac:dyDescent="0.2">
      <c r="A393" s="60"/>
      <c r="B393" s="19"/>
      <c r="E393" s="18" t="s">
        <v>5418</v>
      </c>
      <c r="F393" s="33">
        <v>1120.73</v>
      </c>
      <c r="G393" s="34">
        <v>3</v>
      </c>
      <c r="S393" s="8"/>
      <c r="T393" s="8"/>
      <c r="U393" s="18" t="s">
        <v>9730</v>
      </c>
      <c r="V393" s="33">
        <v>41.035199999999932</v>
      </c>
      <c r="W393" s="34">
        <v>2</v>
      </c>
      <c r="BG393" s="18" t="s">
        <v>5660</v>
      </c>
      <c r="BH393" s="14">
        <v>279.26799999999997</v>
      </c>
    </row>
    <row r="394" spans="1:60" x14ac:dyDescent="0.2">
      <c r="A394" s="60"/>
      <c r="B394" s="19"/>
      <c r="E394" s="18" t="s">
        <v>3906</v>
      </c>
      <c r="F394" s="33">
        <v>1326.816</v>
      </c>
      <c r="G394" s="34">
        <v>10</v>
      </c>
      <c r="S394" s="8"/>
      <c r="T394" s="8"/>
      <c r="U394" s="18" t="s">
        <v>6721</v>
      </c>
      <c r="V394" s="33">
        <v>18.315999999999999</v>
      </c>
      <c r="W394" s="34">
        <v>4</v>
      </c>
      <c r="BG394" s="18" t="s">
        <v>1693</v>
      </c>
      <c r="BH394" s="14">
        <v>276.78400000000005</v>
      </c>
    </row>
    <row r="395" spans="1:60" x14ac:dyDescent="0.2">
      <c r="A395" s="60"/>
      <c r="B395" s="19"/>
      <c r="E395" s="18" t="s">
        <v>165</v>
      </c>
      <c r="F395" s="33">
        <v>94.63600000000001</v>
      </c>
      <c r="G395" s="34">
        <v>6</v>
      </c>
      <c r="S395" s="8"/>
      <c r="T395" s="8"/>
      <c r="U395" s="18" t="s">
        <v>10745</v>
      </c>
      <c r="V395" s="33">
        <v>3.4973999999999998</v>
      </c>
      <c r="W395" s="34">
        <v>1</v>
      </c>
      <c r="BG395" s="18" t="s">
        <v>4295</v>
      </c>
      <c r="BH395" s="14">
        <v>275.91800000000001</v>
      </c>
    </row>
    <row r="396" spans="1:60" x14ac:dyDescent="0.2">
      <c r="A396" s="60"/>
      <c r="B396" s="19"/>
      <c r="E396" s="18" t="s">
        <v>4689</v>
      </c>
      <c r="F396" s="33">
        <v>1799.4660000000003</v>
      </c>
      <c r="G396" s="34">
        <v>4</v>
      </c>
      <c r="S396" s="8"/>
      <c r="T396" s="8"/>
      <c r="U396" s="18" t="s">
        <v>8591</v>
      </c>
      <c r="V396" s="33">
        <v>48.539199999999994</v>
      </c>
      <c r="W396" s="34">
        <v>1</v>
      </c>
      <c r="BG396" s="18" t="s">
        <v>1851</v>
      </c>
      <c r="BH396" s="14">
        <v>274.27800000000002</v>
      </c>
    </row>
    <row r="397" spans="1:60" x14ac:dyDescent="0.2">
      <c r="A397" s="60"/>
      <c r="B397" s="19"/>
      <c r="E397" s="18" t="s">
        <v>702</v>
      </c>
      <c r="F397" s="33">
        <v>448.44599999999997</v>
      </c>
      <c r="G397" s="34">
        <v>2</v>
      </c>
      <c r="S397" s="8"/>
      <c r="T397" s="8"/>
      <c r="U397" s="18" t="s">
        <v>7121</v>
      </c>
      <c r="V397" s="33">
        <v>30.020000000000003</v>
      </c>
      <c r="W397" s="34">
        <v>2</v>
      </c>
      <c r="BG397" s="18" t="s">
        <v>3666</v>
      </c>
      <c r="BH397" s="14">
        <v>273.916</v>
      </c>
    </row>
    <row r="398" spans="1:60" x14ac:dyDescent="0.2">
      <c r="A398" s="60"/>
      <c r="B398" s="19"/>
      <c r="E398" s="18" t="s">
        <v>3248</v>
      </c>
      <c r="F398" s="33">
        <v>559.65200000000004</v>
      </c>
      <c r="G398" s="34">
        <v>4</v>
      </c>
      <c r="S398" s="8"/>
      <c r="T398" s="8"/>
      <c r="U398" s="18" t="s">
        <v>8040</v>
      </c>
      <c r="V398" s="33">
        <v>35.997600000000006</v>
      </c>
      <c r="W398" s="34">
        <v>1</v>
      </c>
      <c r="BG398" s="18" t="s">
        <v>1414</v>
      </c>
      <c r="BH398" s="14">
        <v>271.89999999999998</v>
      </c>
    </row>
    <row r="399" spans="1:60" x14ac:dyDescent="0.2">
      <c r="A399" s="60"/>
      <c r="B399" s="19"/>
      <c r="E399" s="18" t="s">
        <v>3483</v>
      </c>
      <c r="F399" s="33">
        <v>180.84800000000001</v>
      </c>
      <c r="G399" s="34">
        <v>2</v>
      </c>
      <c r="S399" s="8"/>
      <c r="T399" s="8"/>
      <c r="U399" s="18" t="s">
        <v>8810</v>
      </c>
      <c r="V399" s="33">
        <v>22.729199999999999</v>
      </c>
      <c r="W399" s="34">
        <v>2</v>
      </c>
      <c r="BG399" s="18" t="s">
        <v>4466</v>
      </c>
      <c r="BH399" s="14">
        <v>262.096</v>
      </c>
    </row>
    <row r="400" spans="1:60" x14ac:dyDescent="0.2">
      <c r="A400" s="60"/>
      <c r="B400" s="19"/>
      <c r="E400" s="18" t="s">
        <v>3227</v>
      </c>
      <c r="F400" s="33">
        <v>3581.7620000000002</v>
      </c>
      <c r="G400" s="34">
        <v>7</v>
      </c>
      <c r="S400" s="8"/>
      <c r="T400" s="8"/>
      <c r="U400" s="18" t="s">
        <v>6039</v>
      </c>
      <c r="V400" s="33">
        <v>102.28079999999999</v>
      </c>
      <c r="W400" s="34">
        <v>7</v>
      </c>
      <c r="BG400" s="18" t="s">
        <v>3956</v>
      </c>
      <c r="BH400" s="14">
        <v>260.685</v>
      </c>
    </row>
    <row r="401" spans="1:60" x14ac:dyDescent="0.2">
      <c r="A401" s="60"/>
      <c r="B401" s="19"/>
      <c r="E401" s="18" t="s">
        <v>3028</v>
      </c>
      <c r="F401" s="33">
        <v>33.9</v>
      </c>
      <c r="G401" s="34">
        <v>1</v>
      </c>
      <c r="S401" s="8"/>
      <c r="T401" s="8"/>
      <c r="U401" s="18" t="s">
        <v>10899</v>
      </c>
      <c r="V401" s="33">
        <v>34.97399999999999</v>
      </c>
      <c r="W401" s="34">
        <v>2</v>
      </c>
      <c r="BG401" s="18" t="s">
        <v>4544</v>
      </c>
      <c r="BH401" s="14">
        <v>259.15000000000003</v>
      </c>
    </row>
    <row r="402" spans="1:60" x14ac:dyDescent="0.2">
      <c r="A402" s="60"/>
      <c r="B402" s="19"/>
      <c r="E402" s="18" t="s">
        <v>3933</v>
      </c>
      <c r="F402" s="33">
        <v>880.45</v>
      </c>
      <c r="G402" s="34">
        <v>5</v>
      </c>
      <c r="S402" s="8"/>
      <c r="T402" s="8"/>
      <c r="U402" s="18" t="s">
        <v>6472</v>
      </c>
      <c r="V402" s="33">
        <v>-191.56000000000017</v>
      </c>
      <c r="W402" s="34">
        <v>3</v>
      </c>
      <c r="BG402" s="18" t="s">
        <v>4392</v>
      </c>
      <c r="BH402" s="14">
        <v>258.57600000000002</v>
      </c>
    </row>
    <row r="403" spans="1:60" x14ac:dyDescent="0.2">
      <c r="A403" s="60"/>
      <c r="B403" s="19"/>
      <c r="E403" s="18" t="s">
        <v>1543</v>
      </c>
      <c r="F403" s="33">
        <v>39</v>
      </c>
      <c r="G403" s="34">
        <v>1</v>
      </c>
      <c r="S403" s="8"/>
      <c r="T403" s="8"/>
      <c r="U403" s="18" t="s">
        <v>8057</v>
      </c>
      <c r="V403" s="33">
        <v>6.4205999999999976</v>
      </c>
      <c r="W403" s="34">
        <v>1</v>
      </c>
      <c r="BG403" s="18" t="s">
        <v>2264</v>
      </c>
      <c r="BH403" s="14">
        <v>257.53000000000003</v>
      </c>
    </row>
    <row r="404" spans="1:60" x14ac:dyDescent="0.2">
      <c r="A404" s="60"/>
      <c r="B404" s="19"/>
      <c r="E404" s="18" t="s">
        <v>4455</v>
      </c>
      <c r="F404" s="33">
        <v>511.94799999999998</v>
      </c>
      <c r="G404" s="34">
        <v>4</v>
      </c>
      <c r="S404" s="8"/>
      <c r="T404" s="8"/>
      <c r="U404" s="18" t="s">
        <v>10070</v>
      </c>
      <c r="V404" s="33">
        <v>229.00570000000002</v>
      </c>
      <c r="W404" s="34">
        <v>3</v>
      </c>
      <c r="BG404" s="18" t="s">
        <v>2330</v>
      </c>
      <c r="BH404" s="14">
        <v>257.38800000000003</v>
      </c>
    </row>
    <row r="405" spans="1:60" x14ac:dyDescent="0.2">
      <c r="A405" s="60"/>
      <c r="B405" s="19"/>
      <c r="E405" s="18" t="s">
        <v>1910</v>
      </c>
      <c r="F405" s="33">
        <v>491.928</v>
      </c>
      <c r="G405" s="34">
        <v>3</v>
      </c>
      <c r="S405" s="8"/>
      <c r="T405" s="8"/>
      <c r="U405" s="18" t="s">
        <v>10125</v>
      </c>
      <c r="V405" s="33">
        <v>33.851700000000051</v>
      </c>
      <c r="W405" s="34">
        <v>1</v>
      </c>
      <c r="BG405" s="18" t="s">
        <v>1865</v>
      </c>
      <c r="BH405" s="14">
        <v>254.28000000000003</v>
      </c>
    </row>
    <row r="406" spans="1:60" x14ac:dyDescent="0.2">
      <c r="A406" s="60"/>
      <c r="B406" s="19"/>
      <c r="E406" s="18" t="s">
        <v>3412</v>
      </c>
      <c r="F406" s="33">
        <v>93.36</v>
      </c>
      <c r="G406" s="34">
        <v>1</v>
      </c>
      <c r="S406" s="8"/>
      <c r="T406" s="8"/>
      <c r="U406" s="18" t="s">
        <v>7223</v>
      </c>
      <c r="V406" s="33">
        <v>17.026800000000001</v>
      </c>
      <c r="W406" s="34">
        <v>1</v>
      </c>
      <c r="BG406" s="18" t="s">
        <v>5284</v>
      </c>
      <c r="BH406" s="14">
        <v>248.82</v>
      </c>
    </row>
    <row r="407" spans="1:60" x14ac:dyDescent="0.2">
      <c r="A407" s="60"/>
      <c r="B407" s="19"/>
      <c r="E407" s="18" t="s">
        <v>2144</v>
      </c>
      <c r="F407" s="33">
        <v>1444.038</v>
      </c>
      <c r="G407" s="34">
        <v>7</v>
      </c>
      <c r="S407" s="8"/>
      <c r="T407" s="8"/>
      <c r="U407" s="18" t="s">
        <v>6787</v>
      </c>
      <c r="V407" s="33">
        <v>1.0429999999999984</v>
      </c>
      <c r="W407" s="34">
        <v>1</v>
      </c>
      <c r="BG407" s="18" t="s">
        <v>3044</v>
      </c>
      <c r="BH407" s="14">
        <v>243.96400000000003</v>
      </c>
    </row>
    <row r="408" spans="1:60" x14ac:dyDescent="0.2">
      <c r="A408" s="60"/>
      <c r="B408" s="19"/>
      <c r="E408" s="18" t="s">
        <v>1478</v>
      </c>
      <c r="F408" s="33">
        <v>103.054</v>
      </c>
      <c r="G408" s="34">
        <v>3</v>
      </c>
      <c r="S408" s="8"/>
      <c r="T408" s="8"/>
      <c r="U408" s="18" t="s">
        <v>6256</v>
      </c>
      <c r="V408" s="33">
        <v>35.663599999999995</v>
      </c>
      <c r="W408" s="34">
        <v>1</v>
      </c>
      <c r="BG408" s="18" t="s">
        <v>4028</v>
      </c>
      <c r="BH408" s="14">
        <v>242.69</v>
      </c>
    </row>
    <row r="409" spans="1:60" x14ac:dyDescent="0.2">
      <c r="A409" s="60"/>
      <c r="B409" s="19"/>
      <c r="E409" s="18" t="s">
        <v>3234</v>
      </c>
      <c r="F409" s="33">
        <v>5408.6480000000001</v>
      </c>
      <c r="G409" s="34">
        <v>8</v>
      </c>
      <c r="S409" s="8"/>
      <c r="T409" s="8"/>
      <c r="U409" s="18" t="s">
        <v>8658</v>
      </c>
      <c r="V409" s="33">
        <v>29.096799999999966</v>
      </c>
      <c r="W409" s="34">
        <v>3</v>
      </c>
      <c r="BG409" s="18" t="s">
        <v>2126</v>
      </c>
      <c r="BH409" s="14">
        <v>239.96999999999997</v>
      </c>
    </row>
    <row r="410" spans="1:60" x14ac:dyDescent="0.2">
      <c r="A410" s="60"/>
      <c r="B410" s="19"/>
      <c r="E410" s="18" t="s">
        <v>1807</v>
      </c>
      <c r="F410" s="33">
        <v>141.21</v>
      </c>
      <c r="G410" s="34">
        <v>2</v>
      </c>
      <c r="S410" s="8"/>
      <c r="T410" s="8"/>
      <c r="U410" s="18" t="s">
        <v>7686</v>
      </c>
      <c r="V410" s="33">
        <v>15.552000000000001</v>
      </c>
      <c r="W410" s="34">
        <v>1</v>
      </c>
      <c r="BG410" s="18" t="s">
        <v>1712</v>
      </c>
      <c r="BH410" s="14">
        <v>239.37199999999996</v>
      </c>
    </row>
    <row r="411" spans="1:60" x14ac:dyDescent="0.2">
      <c r="A411" s="60"/>
      <c r="B411" s="19"/>
      <c r="E411" s="18" t="s">
        <v>5042</v>
      </c>
      <c r="F411" s="33">
        <v>385.05400000000003</v>
      </c>
      <c r="G411" s="34">
        <v>7</v>
      </c>
      <c r="S411" s="8"/>
      <c r="T411" s="8"/>
      <c r="U411" s="18" t="s">
        <v>10315</v>
      </c>
      <c r="V411" s="33">
        <v>-271.06420000000003</v>
      </c>
      <c r="W411" s="34">
        <v>7</v>
      </c>
      <c r="BG411" s="18" t="s">
        <v>3664</v>
      </c>
      <c r="BH411" s="14">
        <v>237.80999999999997</v>
      </c>
    </row>
    <row r="412" spans="1:60" x14ac:dyDescent="0.2">
      <c r="A412" s="60"/>
      <c r="B412" s="19"/>
      <c r="E412" s="18" t="s">
        <v>2627</v>
      </c>
      <c r="F412" s="33">
        <v>736.58600000000001</v>
      </c>
      <c r="G412" s="34">
        <v>5</v>
      </c>
      <c r="S412" s="8"/>
      <c r="T412" s="8"/>
      <c r="U412" s="18" t="s">
        <v>8357</v>
      </c>
      <c r="V412" s="33">
        <v>7.9703999999999997</v>
      </c>
      <c r="W412" s="34">
        <v>1</v>
      </c>
      <c r="BG412" s="18" t="s">
        <v>2165</v>
      </c>
      <c r="BH412" s="14">
        <v>235.99</v>
      </c>
    </row>
    <row r="413" spans="1:60" x14ac:dyDescent="0.2">
      <c r="A413" s="60"/>
      <c r="B413" s="19"/>
      <c r="E413" s="18" t="s">
        <v>5138</v>
      </c>
      <c r="F413" s="33">
        <v>835.17000000000007</v>
      </c>
      <c r="G413" s="34">
        <v>1</v>
      </c>
      <c r="S413" s="8"/>
      <c r="T413" s="8"/>
      <c r="U413" s="18" t="s">
        <v>8783</v>
      </c>
      <c r="V413" s="33">
        <v>13.764599999999994</v>
      </c>
      <c r="W413" s="34">
        <v>1</v>
      </c>
      <c r="BG413" s="18" t="s">
        <v>3303</v>
      </c>
      <c r="BH413" s="14">
        <v>227.96</v>
      </c>
    </row>
    <row r="414" spans="1:60" x14ac:dyDescent="0.2">
      <c r="A414" s="60"/>
      <c r="B414" s="19"/>
      <c r="E414" s="18" t="s">
        <v>4716</v>
      </c>
      <c r="F414" s="33">
        <v>207.48</v>
      </c>
      <c r="G414" s="34">
        <v>1</v>
      </c>
      <c r="S414" s="8"/>
      <c r="T414" s="8"/>
      <c r="U414" s="18" t="s">
        <v>9304</v>
      </c>
      <c r="V414" s="33">
        <v>132.61959999999999</v>
      </c>
      <c r="W414" s="34">
        <v>3</v>
      </c>
      <c r="BG414" s="18" t="s">
        <v>4146</v>
      </c>
      <c r="BH414" s="14">
        <v>226.84</v>
      </c>
    </row>
    <row r="415" spans="1:60" x14ac:dyDescent="0.2">
      <c r="A415" s="60"/>
      <c r="B415" s="19"/>
      <c r="E415" s="18" t="s">
        <v>3118</v>
      </c>
      <c r="F415" s="33">
        <v>137.65600000000001</v>
      </c>
      <c r="G415" s="34">
        <v>2</v>
      </c>
      <c r="S415" s="8"/>
      <c r="T415" s="8"/>
      <c r="U415" s="18" t="s">
        <v>6342</v>
      </c>
      <c r="V415" s="33">
        <v>28.7196</v>
      </c>
      <c r="W415" s="34">
        <v>1</v>
      </c>
      <c r="BG415" s="18" t="s">
        <v>3651</v>
      </c>
      <c r="BH415" s="14">
        <v>222.38400000000001</v>
      </c>
    </row>
    <row r="416" spans="1:60" x14ac:dyDescent="0.2">
      <c r="A416" s="60"/>
      <c r="B416" s="19"/>
      <c r="E416" s="18" t="s">
        <v>5532</v>
      </c>
      <c r="F416" s="33">
        <v>661.91699999999992</v>
      </c>
      <c r="G416" s="34">
        <v>3</v>
      </c>
      <c r="S416" s="8"/>
      <c r="T416" s="8"/>
      <c r="U416" s="18" t="s">
        <v>9296</v>
      </c>
      <c r="V416" s="33">
        <v>11.748799999999997</v>
      </c>
      <c r="W416" s="34">
        <v>1</v>
      </c>
      <c r="BG416" s="18" t="s">
        <v>454</v>
      </c>
      <c r="BH416" s="14">
        <v>219.81400000000002</v>
      </c>
    </row>
    <row r="417" spans="1:60" x14ac:dyDescent="0.2">
      <c r="A417" s="60"/>
      <c r="B417" s="19"/>
      <c r="E417" s="18" t="s">
        <v>5659</v>
      </c>
      <c r="F417" s="33">
        <v>279.26799999999997</v>
      </c>
      <c r="G417" s="34">
        <v>3</v>
      </c>
      <c r="S417" s="8"/>
      <c r="T417" s="8"/>
      <c r="U417" s="18" t="s">
        <v>6262</v>
      </c>
      <c r="V417" s="33">
        <v>64.238400000000013</v>
      </c>
      <c r="W417" s="34">
        <v>2</v>
      </c>
      <c r="BG417" s="18" t="s">
        <v>1475</v>
      </c>
      <c r="BH417" s="14">
        <v>219.62200000000001</v>
      </c>
    </row>
    <row r="418" spans="1:60" x14ac:dyDescent="0.2">
      <c r="A418" s="60"/>
      <c r="B418" s="19"/>
      <c r="E418" s="18" t="s">
        <v>4947</v>
      </c>
      <c r="F418" s="33">
        <v>1619.2520000000002</v>
      </c>
      <c r="G418" s="34">
        <v>2</v>
      </c>
      <c r="S418" s="8"/>
      <c r="T418" s="8"/>
      <c r="U418" s="18" t="s">
        <v>6417</v>
      </c>
      <c r="V418" s="33">
        <v>207.14699999999993</v>
      </c>
      <c r="W418" s="34">
        <v>1</v>
      </c>
      <c r="BG418" s="18" t="s">
        <v>4061</v>
      </c>
      <c r="BH418" s="14">
        <v>219.11999999999998</v>
      </c>
    </row>
    <row r="419" spans="1:60" x14ac:dyDescent="0.2">
      <c r="A419" s="60"/>
      <c r="B419" s="19"/>
      <c r="E419" s="18" t="s">
        <v>4095</v>
      </c>
      <c r="F419" s="33">
        <v>37.775999999999996</v>
      </c>
      <c r="G419" s="34">
        <v>2</v>
      </c>
      <c r="S419" s="8"/>
      <c r="T419" s="8"/>
      <c r="U419" s="18" t="s">
        <v>7497</v>
      </c>
      <c r="V419" s="33">
        <v>71.990999999999985</v>
      </c>
      <c r="W419" s="34">
        <v>1</v>
      </c>
      <c r="BG419" s="18" t="s">
        <v>3549</v>
      </c>
      <c r="BH419" s="14">
        <v>218.96000000000004</v>
      </c>
    </row>
    <row r="420" spans="1:60" x14ac:dyDescent="0.2">
      <c r="A420" s="60"/>
      <c r="B420" s="19"/>
      <c r="E420" s="18" t="s">
        <v>1408</v>
      </c>
      <c r="F420" s="33">
        <v>104.69600000000001</v>
      </c>
      <c r="G420" s="34">
        <v>1</v>
      </c>
      <c r="S420" s="8"/>
      <c r="T420" s="8"/>
      <c r="U420" s="18" t="s">
        <v>8972</v>
      </c>
      <c r="V420" s="33">
        <v>80.843000000000075</v>
      </c>
      <c r="W420" s="34">
        <v>1</v>
      </c>
      <c r="BG420" s="18" t="s">
        <v>4946</v>
      </c>
      <c r="BH420" s="14">
        <v>218.46</v>
      </c>
    </row>
    <row r="421" spans="1:60" x14ac:dyDescent="0.2">
      <c r="A421" s="60"/>
      <c r="B421" s="19"/>
      <c r="E421" s="18" t="s">
        <v>2923</v>
      </c>
      <c r="F421" s="33">
        <v>1416.3040000000001</v>
      </c>
      <c r="G421" s="34">
        <v>3</v>
      </c>
      <c r="S421" s="8"/>
      <c r="T421" s="8"/>
      <c r="U421" s="18" t="s">
        <v>10760</v>
      </c>
      <c r="V421" s="33">
        <v>-213.55740000000006</v>
      </c>
      <c r="W421" s="34">
        <v>1</v>
      </c>
      <c r="BG421" s="18" t="s">
        <v>1980</v>
      </c>
      <c r="BH421" s="14">
        <v>215.83999999999997</v>
      </c>
    </row>
    <row r="422" spans="1:60" x14ac:dyDescent="0.2">
      <c r="A422" s="60"/>
      <c r="B422" s="19"/>
      <c r="E422" s="18" t="s">
        <v>591</v>
      </c>
      <c r="F422" s="33">
        <v>5152.2700000000004</v>
      </c>
      <c r="G422" s="34">
        <v>9</v>
      </c>
      <c r="S422" s="8"/>
      <c r="T422" s="8"/>
      <c r="U422" s="18" t="s">
        <v>6059</v>
      </c>
      <c r="V422" s="33">
        <v>-9.56</v>
      </c>
      <c r="W422" s="34">
        <v>1</v>
      </c>
      <c r="BG422" s="18" t="s">
        <v>1660</v>
      </c>
      <c r="BH422" s="14">
        <v>212.88</v>
      </c>
    </row>
    <row r="423" spans="1:60" x14ac:dyDescent="0.2">
      <c r="A423" s="60"/>
      <c r="B423" s="19"/>
      <c r="E423" s="18" t="s">
        <v>1127</v>
      </c>
      <c r="F423" s="33">
        <v>1812.66</v>
      </c>
      <c r="G423" s="34">
        <v>12</v>
      </c>
      <c r="S423" s="8"/>
      <c r="T423" s="8"/>
      <c r="U423" s="18" t="s">
        <v>10729</v>
      </c>
      <c r="V423" s="33">
        <v>89.004999999999967</v>
      </c>
      <c r="W423" s="34">
        <v>3</v>
      </c>
      <c r="BG423" s="18" t="s">
        <v>2530</v>
      </c>
      <c r="BH423" s="14">
        <v>211.16800000000001</v>
      </c>
    </row>
    <row r="424" spans="1:60" x14ac:dyDescent="0.2">
      <c r="A424" s="60"/>
      <c r="B424" s="19"/>
      <c r="E424" s="18" t="s">
        <v>1322</v>
      </c>
      <c r="F424" s="33">
        <v>100.25</v>
      </c>
      <c r="G424" s="34">
        <v>3</v>
      </c>
      <c r="S424" s="8"/>
      <c r="T424" s="8"/>
      <c r="U424" s="18" t="s">
        <v>10484</v>
      </c>
      <c r="V424" s="33">
        <v>334.55099999999993</v>
      </c>
      <c r="W424" s="34">
        <v>1</v>
      </c>
      <c r="BG424" s="18" t="s">
        <v>4717</v>
      </c>
      <c r="BH424" s="14">
        <v>207.48</v>
      </c>
    </row>
    <row r="425" spans="1:60" x14ac:dyDescent="0.2">
      <c r="A425" s="60"/>
      <c r="B425" s="19"/>
      <c r="E425" s="18" t="s">
        <v>3461</v>
      </c>
      <c r="F425" s="33">
        <v>595.97</v>
      </c>
      <c r="G425" s="34">
        <v>2</v>
      </c>
      <c r="S425" s="8"/>
      <c r="T425" s="8"/>
      <c r="U425" s="18" t="s">
        <v>9831</v>
      </c>
      <c r="V425" s="33">
        <v>159.67669999999998</v>
      </c>
      <c r="W425" s="34">
        <v>3</v>
      </c>
      <c r="BG425" s="18" t="s">
        <v>212</v>
      </c>
      <c r="BH425" s="14">
        <v>206.64</v>
      </c>
    </row>
    <row r="426" spans="1:60" x14ac:dyDescent="0.2">
      <c r="A426" s="60"/>
      <c r="B426" s="19"/>
      <c r="E426" s="18" t="s">
        <v>4082</v>
      </c>
      <c r="F426" s="33">
        <v>36.24</v>
      </c>
      <c r="G426" s="34">
        <v>1</v>
      </c>
      <c r="S426" s="8"/>
      <c r="T426" s="8"/>
      <c r="U426" s="18" t="s">
        <v>9943</v>
      </c>
      <c r="V426" s="33">
        <v>-24.315999999999995</v>
      </c>
      <c r="W426" s="34">
        <v>2</v>
      </c>
      <c r="BG426" s="18" t="s">
        <v>4382</v>
      </c>
      <c r="BH426" s="14">
        <v>206.57600000000002</v>
      </c>
    </row>
    <row r="427" spans="1:60" x14ac:dyDescent="0.2">
      <c r="A427" s="60"/>
      <c r="B427" s="19"/>
      <c r="E427" s="18" t="s">
        <v>3630</v>
      </c>
      <c r="F427" s="33">
        <v>158.81</v>
      </c>
      <c r="G427" s="34">
        <v>4</v>
      </c>
      <c r="S427" s="8"/>
      <c r="T427" s="8"/>
      <c r="U427" s="18" t="s">
        <v>10393</v>
      </c>
      <c r="V427" s="33">
        <v>-0.62650000000000716</v>
      </c>
      <c r="W427" s="34">
        <v>1</v>
      </c>
      <c r="BG427" s="18" t="s">
        <v>5713</v>
      </c>
      <c r="BH427" s="14">
        <v>198.67000000000002</v>
      </c>
    </row>
    <row r="428" spans="1:60" x14ac:dyDescent="0.2">
      <c r="A428" s="60"/>
      <c r="B428" s="19"/>
      <c r="E428" s="18" t="s">
        <v>3977</v>
      </c>
      <c r="F428" s="33">
        <v>692.50200000000007</v>
      </c>
      <c r="G428" s="34">
        <v>2</v>
      </c>
      <c r="S428" s="8"/>
      <c r="T428" s="8"/>
      <c r="U428" s="18" t="s">
        <v>8145</v>
      </c>
      <c r="V428" s="33">
        <v>8.6939999999999991</v>
      </c>
      <c r="W428" s="34">
        <v>1</v>
      </c>
      <c r="BG428" s="18" t="s">
        <v>4496</v>
      </c>
      <c r="BH428" s="14">
        <v>197.18400000000003</v>
      </c>
    </row>
    <row r="429" spans="1:60" x14ac:dyDescent="0.2">
      <c r="A429" s="60"/>
      <c r="B429" s="19"/>
      <c r="E429" s="18" t="s">
        <v>3209</v>
      </c>
      <c r="F429" s="33">
        <v>2324.9499999999998</v>
      </c>
      <c r="G429" s="34">
        <v>6</v>
      </c>
      <c r="S429" s="8"/>
      <c r="T429" s="8"/>
      <c r="U429" s="18" t="s">
        <v>10834</v>
      </c>
      <c r="V429" s="33">
        <v>4.5359999999999996</v>
      </c>
      <c r="W429" s="34">
        <v>1</v>
      </c>
      <c r="BG429" s="18" t="s">
        <v>4701</v>
      </c>
      <c r="BH429" s="14">
        <v>196.01599999999999</v>
      </c>
    </row>
    <row r="430" spans="1:60" x14ac:dyDescent="0.2">
      <c r="A430" s="60"/>
      <c r="B430" s="19"/>
      <c r="E430" s="18" t="s">
        <v>1152</v>
      </c>
      <c r="F430" s="33">
        <v>295.92</v>
      </c>
      <c r="G430" s="34">
        <v>2</v>
      </c>
      <c r="S430" s="8"/>
      <c r="T430" s="8"/>
      <c r="U430" s="18" t="s">
        <v>6229</v>
      </c>
      <c r="V430" s="33">
        <v>6.8713999999999995</v>
      </c>
      <c r="W430" s="34">
        <v>1</v>
      </c>
      <c r="BG430" s="18" t="s">
        <v>2984</v>
      </c>
      <c r="BH430" s="14">
        <v>194.18200000000002</v>
      </c>
    </row>
    <row r="431" spans="1:60" x14ac:dyDescent="0.2">
      <c r="A431" s="60"/>
      <c r="B431" s="19"/>
      <c r="E431" s="18" t="s">
        <v>3053</v>
      </c>
      <c r="F431" s="33">
        <v>15.231999999999999</v>
      </c>
      <c r="G431" s="34">
        <v>1</v>
      </c>
      <c r="S431" s="8"/>
      <c r="T431" s="8"/>
      <c r="U431" s="18" t="s">
        <v>9553</v>
      </c>
      <c r="V431" s="33">
        <v>60.218999999999994</v>
      </c>
      <c r="W431" s="34">
        <v>2</v>
      </c>
      <c r="BG431" s="18" t="s">
        <v>491</v>
      </c>
      <c r="BH431" s="14">
        <v>192.93</v>
      </c>
    </row>
    <row r="432" spans="1:60" x14ac:dyDescent="0.2">
      <c r="A432" s="60"/>
      <c r="B432" s="19"/>
      <c r="E432" s="18" t="s">
        <v>2592</v>
      </c>
      <c r="F432" s="33">
        <v>813.96400000000006</v>
      </c>
      <c r="G432" s="34">
        <v>3</v>
      </c>
      <c r="S432" s="8"/>
      <c r="T432" s="8"/>
      <c r="U432" s="18" t="s">
        <v>6644</v>
      </c>
      <c r="V432" s="33">
        <v>32.433599999999984</v>
      </c>
      <c r="W432" s="34">
        <v>4</v>
      </c>
      <c r="BG432" s="18" t="s">
        <v>3295</v>
      </c>
      <c r="BH432" s="14">
        <v>191.88</v>
      </c>
    </row>
    <row r="433" spans="1:60" x14ac:dyDescent="0.2">
      <c r="A433" s="60"/>
      <c r="B433" s="19"/>
      <c r="E433" s="18" t="s">
        <v>1782</v>
      </c>
      <c r="F433" s="33">
        <v>22</v>
      </c>
      <c r="G433" s="34">
        <v>1</v>
      </c>
      <c r="S433" s="8"/>
      <c r="T433" s="8"/>
      <c r="U433" s="18" t="s">
        <v>9453</v>
      </c>
      <c r="V433" s="33">
        <v>142.00499999999985</v>
      </c>
      <c r="W433" s="34">
        <v>4</v>
      </c>
      <c r="BG433" s="18" t="s">
        <v>2936</v>
      </c>
      <c r="BH433" s="14">
        <v>191.56800000000001</v>
      </c>
    </row>
    <row r="434" spans="1:60" x14ac:dyDescent="0.2">
      <c r="A434" s="60"/>
      <c r="B434" s="19"/>
      <c r="E434" s="18" t="s">
        <v>670</v>
      </c>
      <c r="F434" s="33">
        <v>54.992000000000004</v>
      </c>
      <c r="G434" s="34">
        <v>1</v>
      </c>
      <c r="S434" s="8"/>
      <c r="T434" s="8"/>
      <c r="U434" s="18" t="s">
        <v>7171</v>
      </c>
      <c r="V434" s="33">
        <v>174.26300000000001</v>
      </c>
      <c r="W434" s="34">
        <v>5</v>
      </c>
      <c r="BG434" s="18" t="s">
        <v>5329</v>
      </c>
      <c r="BH434" s="14">
        <v>187.22799999999998</v>
      </c>
    </row>
    <row r="435" spans="1:60" x14ac:dyDescent="0.2">
      <c r="A435" s="60"/>
      <c r="B435" s="19"/>
      <c r="E435" s="18" t="s">
        <v>1287</v>
      </c>
      <c r="F435" s="33">
        <v>2014.1819999999998</v>
      </c>
      <c r="G435" s="34">
        <v>5</v>
      </c>
      <c r="S435" s="8"/>
      <c r="T435" s="8"/>
      <c r="U435" s="18" t="s">
        <v>7095</v>
      </c>
      <c r="V435" s="33">
        <v>19.188000000000002</v>
      </c>
      <c r="W435" s="34">
        <v>1</v>
      </c>
      <c r="BG435" s="18" t="s">
        <v>1515</v>
      </c>
      <c r="BH435" s="14">
        <v>186.86800000000002</v>
      </c>
    </row>
    <row r="436" spans="1:60" x14ac:dyDescent="0.2">
      <c r="A436" s="60"/>
      <c r="B436" s="19"/>
      <c r="E436" s="18" t="s">
        <v>3351</v>
      </c>
      <c r="F436" s="33">
        <v>654.89899999999989</v>
      </c>
      <c r="G436" s="34">
        <v>3</v>
      </c>
      <c r="S436" s="8"/>
      <c r="T436" s="8"/>
      <c r="U436" s="18" t="s">
        <v>10680</v>
      </c>
      <c r="V436" s="33">
        <v>-1.8294999999999959</v>
      </c>
      <c r="W436" s="34">
        <v>1</v>
      </c>
      <c r="BG436" s="18" t="s">
        <v>3958</v>
      </c>
      <c r="BH436" s="14">
        <v>186.048</v>
      </c>
    </row>
    <row r="437" spans="1:60" x14ac:dyDescent="0.2">
      <c r="A437" s="60"/>
      <c r="B437" s="19"/>
      <c r="E437" s="18" t="s">
        <v>2336</v>
      </c>
      <c r="F437" s="33">
        <v>4205.4299999999994</v>
      </c>
      <c r="G437" s="34">
        <v>6</v>
      </c>
      <c r="S437" s="8"/>
      <c r="T437" s="8"/>
      <c r="U437" s="18" t="s">
        <v>6799</v>
      </c>
      <c r="V437" s="33">
        <v>36.166199999999996</v>
      </c>
      <c r="W437" s="34">
        <v>5</v>
      </c>
      <c r="BG437" s="18" t="s">
        <v>781</v>
      </c>
      <c r="BH437" s="14">
        <v>185.88</v>
      </c>
    </row>
    <row r="438" spans="1:60" x14ac:dyDescent="0.2">
      <c r="A438" s="60"/>
      <c r="B438" s="19"/>
      <c r="E438" s="18" t="s">
        <v>4559</v>
      </c>
      <c r="F438" s="33">
        <v>116.96000000000001</v>
      </c>
      <c r="G438" s="34">
        <v>3</v>
      </c>
      <c r="S438" s="8"/>
      <c r="T438" s="8"/>
      <c r="U438" s="18" t="s">
        <v>8881</v>
      </c>
      <c r="V438" s="33">
        <v>157.00600000000003</v>
      </c>
      <c r="W438" s="34">
        <v>3</v>
      </c>
      <c r="BG438" s="18" t="s">
        <v>1401</v>
      </c>
      <c r="BH438" s="14">
        <v>184.321</v>
      </c>
    </row>
    <row r="439" spans="1:60" x14ac:dyDescent="0.2">
      <c r="A439" s="60"/>
      <c r="B439" s="19"/>
      <c r="E439" s="18" t="s">
        <v>2654</v>
      </c>
      <c r="F439" s="33">
        <v>519.7639999999999</v>
      </c>
      <c r="G439" s="34">
        <v>7</v>
      </c>
      <c r="S439" s="8"/>
      <c r="T439" s="8"/>
      <c r="U439" s="18" t="s">
        <v>10301</v>
      </c>
      <c r="V439" s="33">
        <v>26.151999999999983</v>
      </c>
      <c r="W439" s="34">
        <v>3</v>
      </c>
      <c r="BG439" s="18" t="s">
        <v>3491</v>
      </c>
      <c r="BH439" s="14">
        <v>184.14900000000003</v>
      </c>
    </row>
    <row r="440" spans="1:60" x14ac:dyDescent="0.2">
      <c r="A440" s="60"/>
      <c r="B440" s="19"/>
      <c r="E440" s="18" t="s">
        <v>3285</v>
      </c>
      <c r="F440" s="33">
        <v>1879.808</v>
      </c>
      <c r="G440" s="34">
        <v>7</v>
      </c>
      <c r="S440" s="8"/>
      <c r="T440" s="8"/>
      <c r="U440" s="18" t="s">
        <v>7869</v>
      </c>
      <c r="V440" s="33">
        <v>0.4073999999999991</v>
      </c>
      <c r="W440" s="34">
        <v>1</v>
      </c>
      <c r="BG440" s="18" t="s">
        <v>4971</v>
      </c>
      <c r="BH440" s="14">
        <v>182.94200000000001</v>
      </c>
    </row>
    <row r="441" spans="1:60" x14ac:dyDescent="0.2">
      <c r="A441" s="60"/>
      <c r="B441" s="19"/>
      <c r="E441" s="18" t="s">
        <v>1711</v>
      </c>
      <c r="F441" s="33">
        <v>239.37199999999996</v>
      </c>
      <c r="G441" s="34">
        <v>1</v>
      </c>
      <c r="S441" s="8"/>
      <c r="T441" s="8"/>
      <c r="U441" s="18" t="s">
        <v>7538</v>
      </c>
      <c r="V441" s="33">
        <v>-27.827999999999975</v>
      </c>
      <c r="W441" s="34">
        <v>1</v>
      </c>
      <c r="BG441" s="18" t="s">
        <v>4057</v>
      </c>
      <c r="BH441" s="14">
        <v>181.42400000000001</v>
      </c>
    </row>
    <row r="442" spans="1:60" x14ac:dyDescent="0.2">
      <c r="A442" s="60"/>
      <c r="B442" s="19"/>
      <c r="E442" s="18" t="s">
        <v>2525</v>
      </c>
      <c r="F442" s="33">
        <v>2537.5179999999996</v>
      </c>
      <c r="G442" s="34">
        <v>5</v>
      </c>
      <c r="S442" s="8"/>
      <c r="T442" s="8"/>
      <c r="U442" s="18" t="s">
        <v>6075</v>
      </c>
      <c r="V442" s="33">
        <v>156.83850000000001</v>
      </c>
      <c r="W442" s="34">
        <v>2</v>
      </c>
      <c r="BG442" s="18" t="s">
        <v>3484</v>
      </c>
      <c r="BH442" s="14">
        <v>180.84800000000001</v>
      </c>
    </row>
    <row r="443" spans="1:60" x14ac:dyDescent="0.2">
      <c r="A443" s="60"/>
      <c r="B443" s="19"/>
      <c r="E443" s="18" t="s">
        <v>1445</v>
      </c>
      <c r="F443" s="33">
        <v>151.82</v>
      </c>
      <c r="G443" s="34">
        <v>3</v>
      </c>
      <c r="S443" s="8"/>
      <c r="T443" s="8"/>
      <c r="U443" s="18" t="s">
        <v>8163</v>
      </c>
      <c r="V443" s="33">
        <v>21.784499999999998</v>
      </c>
      <c r="W443" s="34">
        <v>1</v>
      </c>
      <c r="BG443" s="18" t="s">
        <v>4003</v>
      </c>
      <c r="BH443" s="14">
        <v>179.85999999999999</v>
      </c>
    </row>
    <row r="444" spans="1:60" x14ac:dyDescent="0.2">
      <c r="A444" s="60"/>
      <c r="B444" s="19"/>
      <c r="E444" s="18" t="s">
        <v>4145</v>
      </c>
      <c r="F444" s="33">
        <v>226.84</v>
      </c>
      <c r="G444" s="34">
        <v>3</v>
      </c>
      <c r="S444" s="8"/>
      <c r="T444" s="8"/>
      <c r="U444" s="18" t="s">
        <v>10631</v>
      </c>
      <c r="V444" s="33">
        <v>15.958800000000004</v>
      </c>
      <c r="W444" s="34">
        <v>1</v>
      </c>
      <c r="BG444" s="18" t="s">
        <v>4154</v>
      </c>
      <c r="BH444" s="14">
        <v>179.53679999999997</v>
      </c>
    </row>
    <row r="445" spans="1:60" x14ac:dyDescent="0.2">
      <c r="A445" s="60"/>
      <c r="B445" s="19"/>
      <c r="E445" s="18" t="s">
        <v>1196</v>
      </c>
      <c r="F445" s="33">
        <v>1358.894</v>
      </c>
      <c r="G445" s="34">
        <v>5</v>
      </c>
      <c r="S445" s="8"/>
      <c r="T445" s="8"/>
      <c r="U445" s="18" t="s">
        <v>9620</v>
      </c>
      <c r="V445" s="33">
        <v>24.204900000000002</v>
      </c>
      <c r="W445" s="34">
        <v>2</v>
      </c>
      <c r="BG445" s="18" t="s">
        <v>3116</v>
      </c>
      <c r="BH445" s="14">
        <v>174.87</v>
      </c>
    </row>
    <row r="446" spans="1:60" x14ac:dyDescent="0.2">
      <c r="A446" s="60"/>
      <c r="B446" s="19"/>
      <c r="E446" s="18" t="s">
        <v>4143</v>
      </c>
      <c r="F446" s="33">
        <v>40</v>
      </c>
      <c r="G446" s="34">
        <v>1</v>
      </c>
      <c r="S446" s="8"/>
      <c r="T446" s="8"/>
      <c r="U446" s="18" t="s">
        <v>9263</v>
      </c>
      <c r="V446" s="33">
        <v>0.46409999999999996</v>
      </c>
      <c r="W446" s="34">
        <v>1</v>
      </c>
      <c r="BG446" s="18" t="s">
        <v>4142</v>
      </c>
      <c r="BH446" s="14">
        <v>170.976</v>
      </c>
    </row>
    <row r="447" spans="1:60" x14ac:dyDescent="0.2">
      <c r="A447" s="60"/>
      <c r="B447" s="19"/>
      <c r="E447" s="18" t="s">
        <v>1491</v>
      </c>
      <c r="F447" s="33">
        <v>874.30800000000011</v>
      </c>
      <c r="G447" s="34">
        <v>5</v>
      </c>
      <c r="S447" s="8"/>
      <c r="T447" s="8"/>
      <c r="U447" s="18" t="s">
        <v>6600</v>
      </c>
      <c r="V447" s="33">
        <v>20.004000000000001</v>
      </c>
      <c r="W447" s="34">
        <v>2</v>
      </c>
      <c r="BG447" s="18" t="s">
        <v>972</v>
      </c>
      <c r="BH447" s="14">
        <v>165.60000000000002</v>
      </c>
    </row>
    <row r="448" spans="1:60" x14ac:dyDescent="0.2">
      <c r="A448" s="60"/>
      <c r="B448" s="19"/>
      <c r="E448" s="18" t="s">
        <v>3429</v>
      </c>
      <c r="F448" s="33">
        <v>1813.07</v>
      </c>
      <c r="G448" s="34">
        <v>9</v>
      </c>
      <c r="S448" s="8"/>
      <c r="T448" s="8"/>
      <c r="U448" s="18" t="s">
        <v>9056</v>
      </c>
      <c r="V448" s="33">
        <v>54.214999999999982</v>
      </c>
      <c r="W448" s="34">
        <v>1</v>
      </c>
      <c r="BG448" s="18" t="s">
        <v>2837</v>
      </c>
      <c r="BH448" s="14">
        <v>165.55200000000002</v>
      </c>
    </row>
    <row r="449" spans="1:60" x14ac:dyDescent="0.2">
      <c r="A449" s="60"/>
      <c r="B449" s="19"/>
      <c r="E449" s="18" t="s">
        <v>4141</v>
      </c>
      <c r="F449" s="33">
        <v>170.976</v>
      </c>
      <c r="G449" s="34">
        <v>2</v>
      </c>
      <c r="S449" s="8"/>
      <c r="T449" s="8"/>
      <c r="U449" s="18" t="s">
        <v>7579</v>
      </c>
      <c r="V449" s="33">
        <v>4.4663999999998971</v>
      </c>
      <c r="W449" s="34">
        <v>2</v>
      </c>
      <c r="BG449" s="18" t="s">
        <v>729</v>
      </c>
      <c r="BH449" s="14">
        <v>165.36799999999999</v>
      </c>
    </row>
    <row r="450" spans="1:60" x14ac:dyDescent="0.2">
      <c r="A450" s="60"/>
      <c r="B450" s="19"/>
      <c r="E450" s="18" t="s">
        <v>680</v>
      </c>
      <c r="F450" s="33">
        <v>22.16</v>
      </c>
      <c r="G450" s="34">
        <v>3</v>
      </c>
      <c r="S450" s="8"/>
      <c r="T450" s="8"/>
      <c r="U450" s="18" t="s">
        <v>9054</v>
      </c>
      <c r="V450" s="33">
        <v>173.23500000000001</v>
      </c>
      <c r="W450" s="34">
        <v>1</v>
      </c>
      <c r="BG450" s="18" t="s">
        <v>2680</v>
      </c>
      <c r="BH450" s="14">
        <v>162.40600000000001</v>
      </c>
    </row>
    <row r="451" spans="1:60" x14ac:dyDescent="0.2">
      <c r="A451" s="60"/>
      <c r="B451" s="19"/>
      <c r="E451" s="18" t="s">
        <v>1744</v>
      </c>
      <c r="F451" s="33">
        <v>910.90800000000002</v>
      </c>
      <c r="G451" s="34">
        <v>4</v>
      </c>
      <c r="S451" s="8"/>
      <c r="T451" s="8"/>
      <c r="U451" s="18" t="s">
        <v>9368</v>
      </c>
      <c r="V451" s="33">
        <v>175.73439999999999</v>
      </c>
      <c r="W451" s="34">
        <v>5</v>
      </c>
      <c r="BG451" s="18" t="s">
        <v>5655</v>
      </c>
      <c r="BH451" s="14">
        <v>161.28</v>
      </c>
    </row>
    <row r="452" spans="1:60" x14ac:dyDescent="0.2">
      <c r="A452" s="60"/>
      <c r="B452" s="19"/>
      <c r="E452" s="18" t="s">
        <v>2763</v>
      </c>
      <c r="F452" s="33">
        <v>123.65600000000002</v>
      </c>
      <c r="G452" s="34">
        <v>4</v>
      </c>
      <c r="S452" s="8"/>
      <c r="T452" s="8"/>
      <c r="U452" s="18" t="s">
        <v>7924</v>
      </c>
      <c r="V452" s="33">
        <v>94.492500000000007</v>
      </c>
      <c r="W452" s="34">
        <v>1</v>
      </c>
      <c r="BG452" s="18" t="s">
        <v>4129</v>
      </c>
      <c r="BH452" s="14">
        <v>160.29000000000002</v>
      </c>
    </row>
    <row r="453" spans="1:60" x14ac:dyDescent="0.2">
      <c r="A453" s="60"/>
      <c r="B453" s="19"/>
      <c r="E453" s="18" t="s">
        <v>5074</v>
      </c>
      <c r="F453" s="33">
        <v>305.24800000000005</v>
      </c>
      <c r="G453" s="34">
        <v>6</v>
      </c>
      <c r="S453" s="8"/>
      <c r="T453" s="8"/>
      <c r="U453" s="18" t="s">
        <v>9902</v>
      </c>
      <c r="V453" s="33">
        <v>-118.01160000000002</v>
      </c>
      <c r="W453" s="34">
        <v>1</v>
      </c>
      <c r="BG453" s="18" t="s">
        <v>4283</v>
      </c>
      <c r="BH453" s="14">
        <v>159.97999999999999</v>
      </c>
    </row>
    <row r="454" spans="1:60" x14ac:dyDescent="0.2">
      <c r="A454" s="60"/>
      <c r="B454" s="19"/>
      <c r="E454" s="18" t="s">
        <v>4998</v>
      </c>
      <c r="F454" s="33">
        <v>58.415999999999997</v>
      </c>
      <c r="G454" s="34">
        <v>1</v>
      </c>
      <c r="S454" s="8"/>
      <c r="T454" s="8"/>
      <c r="U454" s="18" t="s">
        <v>6333</v>
      </c>
      <c r="V454" s="33">
        <v>-462.95279999999997</v>
      </c>
      <c r="W454" s="34">
        <v>7</v>
      </c>
      <c r="BG454" s="18" t="s">
        <v>3631</v>
      </c>
      <c r="BH454" s="14">
        <v>158.81</v>
      </c>
    </row>
    <row r="455" spans="1:60" x14ac:dyDescent="0.2">
      <c r="A455" s="60"/>
      <c r="B455" s="19"/>
      <c r="E455" s="18" t="s">
        <v>3753</v>
      </c>
      <c r="F455" s="33">
        <v>752.41000000000008</v>
      </c>
      <c r="G455" s="34">
        <v>2</v>
      </c>
      <c r="S455" s="8"/>
      <c r="T455" s="8"/>
      <c r="U455" s="18" t="s">
        <v>6084</v>
      </c>
      <c r="V455" s="33">
        <v>54.860399999999998</v>
      </c>
      <c r="W455" s="34">
        <v>1</v>
      </c>
      <c r="BG455" s="18" t="s">
        <v>920</v>
      </c>
      <c r="BH455" s="14">
        <v>156.51600000000002</v>
      </c>
    </row>
    <row r="456" spans="1:60" x14ac:dyDescent="0.2">
      <c r="A456" s="60"/>
      <c r="B456" s="19"/>
      <c r="E456" s="18" t="s">
        <v>3093</v>
      </c>
      <c r="F456" s="33">
        <v>132.63</v>
      </c>
      <c r="G456" s="34">
        <v>3</v>
      </c>
      <c r="S456" s="8"/>
      <c r="T456" s="8"/>
      <c r="U456" s="18" t="s">
        <v>10850</v>
      </c>
      <c r="V456" s="33">
        <v>39.425499999999985</v>
      </c>
      <c r="W456" s="34">
        <v>1</v>
      </c>
      <c r="BG456" s="18" t="s">
        <v>3814</v>
      </c>
      <c r="BH456" s="14">
        <v>156.512</v>
      </c>
    </row>
    <row r="457" spans="1:60" x14ac:dyDescent="0.2">
      <c r="A457" s="60"/>
      <c r="B457" s="19"/>
      <c r="E457" s="18" t="s">
        <v>1294</v>
      </c>
      <c r="F457" s="33">
        <v>842.39400000000001</v>
      </c>
      <c r="G457" s="34">
        <v>4</v>
      </c>
      <c r="S457" s="8"/>
      <c r="T457" s="8"/>
      <c r="U457" s="18" t="s">
        <v>10787</v>
      </c>
      <c r="V457" s="33">
        <v>391.75900000000007</v>
      </c>
      <c r="W457" s="34">
        <v>3</v>
      </c>
      <c r="BG457" s="18" t="s">
        <v>2136</v>
      </c>
      <c r="BH457" s="14">
        <v>152.51999999999998</v>
      </c>
    </row>
    <row r="458" spans="1:60" x14ac:dyDescent="0.2">
      <c r="A458" s="60"/>
      <c r="B458" s="19"/>
      <c r="E458" s="18" t="s">
        <v>5246</v>
      </c>
      <c r="F458" s="33">
        <v>11.415999999999997</v>
      </c>
      <c r="G458" s="34">
        <v>1</v>
      </c>
      <c r="S458" s="8"/>
      <c r="T458" s="8"/>
      <c r="U458" s="18" t="s">
        <v>8233</v>
      </c>
      <c r="V458" s="33">
        <v>14.558899999999998</v>
      </c>
      <c r="W458" s="34">
        <v>2</v>
      </c>
      <c r="BG458" s="18" t="s">
        <v>1446</v>
      </c>
      <c r="BH458" s="14">
        <v>151.82</v>
      </c>
    </row>
    <row r="459" spans="1:60" x14ac:dyDescent="0.2">
      <c r="A459" s="60"/>
      <c r="B459" s="19"/>
      <c r="E459" s="18" t="s">
        <v>3241</v>
      </c>
      <c r="F459" s="33">
        <v>15.936000000000002</v>
      </c>
      <c r="G459" s="34">
        <v>1</v>
      </c>
      <c r="S459" s="8"/>
      <c r="T459" s="8"/>
      <c r="U459" s="18" t="s">
        <v>9097</v>
      </c>
      <c r="V459" s="33">
        <v>12.599000000000004</v>
      </c>
      <c r="W459" s="34">
        <v>1</v>
      </c>
      <c r="BG459" s="18" t="s">
        <v>4746</v>
      </c>
      <c r="BH459" s="14">
        <v>151.68799999999999</v>
      </c>
    </row>
    <row r="460" spans="1:60" x14ac:dyDescent="0.2">
      <c r="A460" s="60"/>
      <c r="B460" s="19"/>
      <c r="E460" s="18" t="s">
        <v>563</v>
      </c>
      <c r="F460" s="33">
        <v>332.00000000000006</v>
      </c>
      <c r="G460" s="34">
        <v>4</v>
      </c>
      <c r="S460" s="8"/>
      <c r="T460" s="8"/>
      <c r="U460" s="18" t="s">
        <v>10059</v>
      </c>
      <c r="V460" s="33">
        <v>301.08969999999988</v>
      </c>
      <c r="W460" s="34">
        <v>2</v>
      </c>
      <c r="BG460" s="18" t="s">
        <v>4103</v>
      </c>
      <c r="BH460" s="14">
        <v>149.15800000000002</v>
      </c>
    </row>
    <row r="461" spans="1:60" x14ac:dyDescent="0.2">
      <c r="A461" s="60"/>
      <c r="B461" s="19"/>
      <c r="E461" s="18" t="s">
        <v>4497</v>
      </c>
      <c r="F461" s="33">
        <v>38.880000000000003</v>
      </c>
      <c r="G461" s="34">
        <v>1</v>
      </c>
      <c r="S461" s="8"/>
      <c r="T461" s="8"/>
      <c r="U461" s="18" t="s">
        <v>7578</v>
      </c>
      <c r="V461" s="33">
        <v>8.3810000000000002</v>
      </c>
      <c r="W461" s="34">
        <v>1</v>
      </c>
      <c r="BG461" s="18" t="s">
        <v>1900</v>
      </c>
      <c r="BH461" s="14">
        <v>147.91199999999998</v>
      </c>
    </row>
    <row r="462" spans="1:60" x14ac:dyDescent="0.2">
      <c r="A462" s="60"/>
      <c r="B462" s="19"/>
      <c r="E462" s="18" t="s">
        <v>2711</v>
      </c>
      <c r="F462" s="33">
        <v>2041.883</v>
      </c>
      <c r="G462" s="34">
        <v>9</v>
      </c>
      <c r="S462" s="8"/>
      <c r="T462" s="8"/>
      <c r="U462" s="18" t="s">
        <v>10917</v>
      </c>
      <c r="V462" s="33">
        <v>-1.7772000000000041</v>
      </c>
      <c r="W462" s="34">
        <v>1</v>
      </c>
      <c r="BG462" s="18" t="s">
        <v>4256</v>
      </c>
      <c r="BH462" s="14">
        <v>147.26</v>
      </c>
    </row>
    <row r="463" spans="1:60" x14ac:dyDescent="0.2">
      <c r="A463" s="60"/>
      <c r="B463" s="19"/>
      <c r="E463" s="18" t="s">
        <v>569</v>
      </c>
      <c r="F463" s="33">
        <v>1015.542</v>
      </c>
      <c r="G463" s="34">
        <v>3</v>
      </c>
      <c r="S463" s="8"/>
      <c r="T463" s="8"/>
      <c r="U463" s="18" t="s">
        <v>7953</v>
      </c>
      <c r="V463" s="33">
        <v>103.3612</v>
      </c>
      <c r="W463" s="34">
        <v>3</v>
      </c>
      <c r="BG463" s="18" t="s">
        <v>3435</v>
      </c>
      <c r="BH463" s="14">
        <v>145.70999999999998</v>
      </c>
    </row>
    <row r="464" spans="1:60" x14ac:dyDescent="0.2">
      <c r="A464" s="60"/>
      <c r="B464" s="19"/>
      <c r="E464" s="18" t="s">
        <v>3264</v>
      </c>
      <c r="F464" s="33">
        <v>98.96</v>
      </c>
      <c r="G464" s="34">
        <v>3</v>
      </c>
      <c r="S464" s="8"/>
      <c r="T464" s="8"/>
      <c r="U464" s="18" t="s">
        <v>7421</v>
      </c>
      <c r="V464" s="33">
        <v>397.39149999999995</v>
      </c>
      <c r="W464" s="34">
        <v>4</v>
      </c>
      <c r="BG464" s="18" t="s">
        <v>1808</v>
      </c>
      <c r="BH464" s="14">
        <v>141.21</v>
      </c>
    </row>
    <row r="465" spans="1:60" x14ac:dyDescent="0.2">
      <c r="A465" s="60"/>
      <c r="B465" s="19"/>
      <c r="E465" s="18" t="s">
        <v>2909</v>
      </c>
      <c r="F465" s="33">
        <v>2279.8879999999999</v>
      </c>
      <c r="G465" s="34">
        <v>3</v>
      </c>
      <c r="S465" s="8"/>
      <c r="T465" s="8"/>
      <c r="U465" s="18" t="s">
        <v>8406</v>
      </c>
      <c r="V465" s="33">
        <v>-19.602000000000007</v>
      </c>
      <c r="W465" s="34">
        <v>1</v>
      </c>
      <c r="BG465" s="18" t="s">
        <v>3119</v>
      </c>
      <c r="BH465" s="14">
        <v>137.65600000000001</v>
      </c>
    </row>
    <row r="466" spans="1:60" x14ac:dyDescent="0.2">
      <c r="A466" s="60"/>
      <c r="B466" s="19"/>
      <c r="E466" s="18" t="s">
        <v>5390</v>
      </c>
      <c r="F466" s="33">
        <v>803.70399999999995</v>
      </c>
      <c r="G466" s="34">
        <v>3</v>
      </c>
      <c r="S466" s="8"/>
      <c r="T466" s="8"/>
      <c r="U466" s="18" t="s">
        <v>10284</v>
      </c>
      <c r="V466" s="33">
        <v>-1.3376000000000001</v>
      </c>
      <c r="W466" s="34">
        <v>1</v>
      </c>
      <c r="BG466" s="18" t="s">
        <v>3094</v>
      </c>
      <c r="BH466" s="14">
        <v>132.63</v>
      </c>
    </row>
    <row r="467" spans="1:60" x14ac:dyDescent="0.2">
      <c r="A467" s="60"/>
      <c r="B467" s="19"/>
      <c r="E467" s="18" t="s">
        <v>3532</v>
      </c>
      <c r="F467" s="33">
        <v>527.22400000000005</v>
      </c>
      <c r="G467" s="34">
        <v>6</v>
      </c>
      <c r="S467" s="8"/>
      <c r="T467" s="8"/>
      <c r="U467" s="18" t="s">
        <v>6250</v>
      </c>
      <c r="V467" s="33">
        <v>11.054000000000002</v>
      </c>
      <c r="W467" s="34">
        <v>2</v>
      </c>
      <c r="BG467" s="18" t="s">
        <v>1565</v>
      </c>
      <c r="BH467" s="14">
        <v>132.22400000000002</v>
      </c>
    </row>
    <row r="468" spans="1:60" x14ac:dyDescent="0.2">
      <c r="A468" s="60"/>
      <c r="B468" s="19"/>
      <c r="E468" s="18" t="s">
        <v>2598</v>
      </c>
      <c r="F468" s="33">
        <v>1458.3939999999998</v>
      </c>
      <c r="G468" s="34">
        <v>11</v>
      </c>
      <c r="S468" s="8"/>
      <c r="T468" s="8"/>
      <c r="U468" s="18" t="s">
        <v>7341</v>
      </c>
      <c r="V468" s="33">
        <v>-24.893600000000006</v>
      </c>
      <c r="W468" s="34">
        <v>3</v>
      </c>
      <c r="BG468" s="18" t="s">
        <v>1733</v>
      </c>
      <c r="BH468" s="14">
        <v>131.08199999999999</v>
      </c>
    </row>
    <row r="469" spans="1:60" x14ac:dyDescent="0.2">
      <c r="A469" s="60"/>
      <c r="B469" s="19"/>
      <c r="E469" s="18" t="s">
        <v>3490</v>
      </c>
      <c r="F469" s="33">
        <v>184.14900000000003</v>
      </c>
      <c r="G469" s="34">
        <v>2</v>
      </c>
      <c r="S469" s="8"/>
      <c r="T469" s="8"/>
      <c r="U469" s="18" t="s">
        <v>8764</v>
      </c>
      <c r="V469" s="33">
        <v>35.245000000000005</v>
      </c>
      <c r="W469" s="34">
        <v>1</v>
      </c>
      <c r="BG469" s="18" t="s">
        <v>2343</v>
      </c>
      <c r="BH469" s="14">
        <v>130.73400000000001</v>
      </c>
    </row>
    <row r="470" spans="1:60" x14ac:dyDescent="0.2">
      <c r="A470" s="60"/>
      <c r="B470" s="19"/>
      <c r="E470" s="18" t="s">
        <v>935</v>
      </c>
      <c r="F470" s="33">
        <v>487.846</v>
      </c>
      <c r="G470" s="34">
        <v>8</v>
      </c>
      <c r="S470" s="8"/>
      <c r="T470" s="8"/>
      <c r="U470" s="18" t="s">
        <v>6205</v>
      </c>
      <c r="V470" s="33">
        <v>36.5364</v>
      </c>
      <c r="W470" s="34">
        <v>3</v>
      </c>
      <c r="BG470" s="18" t="s">
        <v>2661</v>
      </c>
      <c r="BH470" s="14">
        <v>126.08899999999998</v>
      </c>
    </row>
    <row r="471" spans="1:60" x14ac:dyDescent="0.2">
      <c r="A471" s="60"/>
      <c r="B471" s="19"/>
      <c r="E471" s="18" t="s">
        <v>203</v>
      </c>
      <c r="F471" s="33">
        <v>853.44799999999998</v>
      </c>
      <c r="G471" s="34">
        <v>4</v>
      </c>
      <c r="S471" s="8"/>
      <c r="T471" s="8"/>
      <c r="U471" s="18" t="s">
        <v>7547</v>
      </c>
      <c r="V471" s="33">
        <v>-12.956800000000005</v>
      </c>
      <c r="W471" s="34">
        <v>1</v>
      </c>
      <c r="BG471" s="18" t="s">
        <v>614</v>
      </c>
      <c r="BH471" s="14">
        <v>124.056</v>
      </c>
    </row>
    <row r="472" spans="1:60" x14ac:dyDescent="0.2">
      <c r="A472" s="60"/>
      <c r="B472" s="19"/>
      <c r="E472" s="18" t="s">
        <v>1633</v>
      </c>
      <c r="F472" s="33">
        <v>2945.4740000000006</v>
      </c>
      <c r="G472" s="34">
        <v>6</v>
      </c>
      <c r="S472" s="8"/>
      <c r="T472" s="8"/>
      <c r="U472" s="18" t="s">
        <v>6730</v>
      </c>
      <c r="V472" s="33">
        <v>-20.718000000000018</v>
      </c>
      <c r="W472" s="34">
        <v>2</v>
      </c>
      <c r="BG472" s="18" t="s">
        <v>2764</v>
      </c>
      <c r="BH472" s="14">
        <v>123.65600000000002</v>
      </c>
    </row>
    <row r="473" spans="1:60" x14ac:dyDescent="0.2">
      <c r="A473" s="60"/>
      <c r="B473" s="19"/>
      <c r="E473" s="18" t="s">
        <v>420</v>
      </c>
      <c r="F473" s="33">
        <v>70.88000000000001</v>
      </c>
      <c r="G473" s="34">
        <v>2</v>
      </c>
      <c r="S473" s="8"/>
      <c r="T473" s="8"/>
      <c r="U473" s="18" t="s">
        <v>7113</v>
      </c>
      <c r="V473" s="33">
        <v>19.966499999999982</v>
      </c>
      <c r="W473" s="34">
        <v>1</v>
      </c>
      <c r="BG473" s="18" t="s">
        <v>979</v>
      </c>
      <c r="BH473" s="14">
        <v>121.78</v>
      </c>
    </row>
    <row r="474" spans="1:60" x14ac:dyDescent="0.2">
      <c r="A474" s="60"/>
      <c r="B474" s="19"/>
      <c r="E474" s="18" t="s">
        <v>4060</v>
      </c>
      <c r="F474" s="33">
        <v>219.11999999999998</v>
      </c>
      <c r="G474" s="34">
        <v>4</v>
      </c>
      <c r="S474" s="8"/>
      <c r="T474" s="8"/>
      <c r="U474" s="18" t="s">
        <v>8049</v>
      </c>
      <c r="V474" s="33">
        <v>16.703400000000016</v>
      </c>
      <c r="W474" s="34">
        <v>1</v>
      </c>
      <c r="BG474" s="18" t="s">
        <v>2541</v>
      </c>
      <c r="BH474" s="14">
        <v>119.25999999999999</v>
      </c>
    </row>
    <row r="475" spans="1:60" x14ac:dyDescent="0.2">
      <c r="A475" s="60"/>
      <c r="B475" s="19"/>
      <c r="E475" s="18" t="s">
        <v>2035</v>
      </c>
      <c r="F475" s="33">
        <v>11.992000000000001</v>
      </c>
      <c r="G475" s="34">
        <v>1</v>
      </c>
      <c r="S475" s="8"/>
      <c r="T475" s="8"/>
      <c r="U475" s="18" t="s">
        <v>6213</v>
      </c>
      <c r="V475" s="33">
        <v>-96.889800000000008</v>
      </c>
      <c r="W475" s="34">
        <v>3</v>
      </c>
      <c r="BG475" s="18" t="s">
        <v>4560</v>
      </c>
      <c r="BH475" s="14">
        <v>116.96000000000001</v>
      </c>
    </row>
    <row r="476" spans="1:60" x14ac:dyDescent="0.2">
      <c r="A476" s="60"/>
      <c r="B476" s="19"/>
      <c r="E476" s="18" t="s">
        <v>1273</v>
      </c>
      <c r="F476" s="33">
        <v>383.8</v>
      </c>
      <c r="G476" s="34">
        <v>1</v>
      </c>
      <c r="S476" s="8"/>
      <c r="T476" s="8"/>
      <c r="U476" s="18" t="s">
        <v>9497</v>
      </c>
      <c r="V476" s="33">
        <v>12.1401</v>
      </c>
      <c r="W476" s="34">
        <v>1</v>
      </c>
      <c r="BG476" s="18" t="s">
        <v>4472</v>
      </c>
      <c r="BH476" s="14">
        <v>116.4</v>
      </c>
    </row>
    <row r="477" spans="1:60" x14ac:dyDescent="0.2">
      <c r="A477" s="60"/>
      <c r="B477" s="19"/>
      <c r="E477" s="18" t="s">
        <v>3677</v>
      </c>
      <c r="F477" s="33">
        <v>69.930000000000007</v>
      </c>
      <c r="G477" s="34">
        <v>1</v>
      </c>
      <c r="S477" s="8"/>
      <c r="T477" s="8"/>
      <c r="U477" s="18" t="s">
        <v>10512</v>
      </c>
      <c r="V477" s="33">
        <v>57.536999999999992</v>
      </c>
      <c r="W477" s="34">
        <v>2</v>
      </c>
      <c r="BG477" s="18" t="s">
        <v>2030</v>
      </c>
      <c r="BH477" s="14">
        <v>114.84</v>
      </c>
    </row>
    <row r="478" spans="1:60" x14ac:dyDescent="0.2">
      <c r="A478" s="60"/>
      <c r="B478" s="19"/>
      <c r="E478" s="18" t="s">
        <v>2329</v>
      </c>
      <c r="F478" s="33">
        <v>257.38800000000003</v>
      </c>
      <c r="G478" s="34">
        <v>3</v>
      </c>
      <c r="S478" s="8"/>
      <c r="T478" s="8"/>
      <c r="U478" s="18" t="s">
        <v>6991</v>
      </c>
      <c r="V478" s="33">
        <v>3.5742000000000012</v>
      </c>
      <c r="W478" s="34">
        <v>1</v>
      </c>
      <c r="BG478" s="18" t="s">
        <v>3373</v>
      </c>
      <c r="BH478" s="14">
        <v>111.96</v>
      </c>
    </row>
    <row r="479" spans="1:60" x14ac:dyDescent="0.2">
      <c r="A479" s="60"/>
      <c r="B479" s="19"/>
      <c r="E479" s="18" t="s">
        <v>473</v>
      </c>
      <c r="F479" s="33">
        <v>1782.8</v>
      </c>
      <c r="G479" s="34">
        <v>3</v>
      </c>
      <c r="S479" s="8"/>
      <c r="T479" s="8"/>
      <c r="U479" s="18" t="s">
        <v>9414</v>
      </c>
      <c r="V479" s="33">
        <v>26.902399999999993</v>
      </c>
      <c r="W479" s="34">
        <v>1</v>
      </c>
      <c r="BG479" s="18" t="s">
        <v>4733</v>
      </c>
      <c r="BH479" s="14">
        <v>111.212</v>
      </c>
    </row>
    <row r="480" spans="1:60" x14ac:dyDescent="0.2">
      <c r="A480" s="60"/>
      <c r="B480" s="19"/>
      <c r="E480" s="18" t="s">
        <v>2942</v>
      </c>
      <c r="F480" s="33">
        <v>1636.9059999999999</v>
      </c>
      <c r="G480" s="34">
        <v>6</v>
      </c>
      <c r="S480" s="8"/>
      <c r="T480" s="8"/>
      <c r="U480" s="18" t="s">
        <v>8818</v>
      </c>
      <c r="V480" s="33">
        <v>280.8057</v>
      </c>
      <c r="W480" s="34">
        <v>7</v>
      </c>
      <c r="BG480" s="18" t="s">
        <v>1053</v>
      </c>
      <c r="BH480" s="14">
        <v>108.42</v>
      </c>
    </row>
    <row r="481" spans="1:60" x14ac:dyDescent="0.2">
      <c r="A481" s="60"/>
      <c r="B481" s="19"/>
      <c r="E481" s="18" t="s">
        <v>2186</v>
      </c>
      <c r="F481" s="33">
        <v>2088.2370000000001</v>
      </c>
      <c r="G481" s="34">
        <v>13</v>
      </c>
      <c r="S481" s="8"/>
      <c r="T481" s="10" t="s">
        <v>10964</v>
      </c>
      <c r="U481" s="7"/>
      <c r="V481" s="31">
        <v>4750.3780999999999</v>
      </c>
      <c r="W481" s="32">
        <v>199</v>
      </c>
      <c r="BG481" s="18" t="s">
        <v>1770</v>
      </c>
      <c r="BH481" s="14">
        <v>107.83</v>
      </c>
    </row>
    <row r="482" spans="1:60" x14ac:dyDescent="0.2">
      <c r="A482" s="60"/>
      <c r="B482" s="19"/>
      <c r="E482" s="18" t="s">
        <v>344</v>
      </c>
      <c r="F482" s="33">
        <v>39.119999999999997</v>
      </c>
      <c r="G482" s="34">
        <v>2</v>
      </c>
      <c r="S482" s="8"/>
      <c r="T482" s="10" t="s">
        <v>10950</v>
      </c>
      <c r="U482" s="6" t="s">
        <v>7037</v>
      </c>
      <c r="V482" s="31">
        <v>73.320999999999998</v>
      </c>
      <c r="W482" s="32">
        <v>1</v>
      </c>
      <c r="BG482" s="18" t="s">
        <v>4813</v>
      </c>
      <c r="BH482" s="14">
        <v>107.44799999999999</v>
      </c>
    </row>
    <row r="483" spans="1:60" x14ac:dyDescent="0.2">
      <c r="A483" s="60"/>
      <c r="B483" s="19"/>
      <c r="E483" s="18" t="s">
        <v>4172</v>
      </c>
      <c r="F483" s="33">
        <v>23.6</v>
      </c>
      <c r="G483" s="34">
        <v>2</v>
      </c>
      <c r="S483" s="8"/>
      <c r="T483" s="8"/>
      <c r="U483" s="18" t="s">
        <v>6246</v>
      </c>
      <c r="V483" s="33">
        <v>3.8939999999999912</v>
      </c>
      <c r="W483" s="34">
        <v>1</v>
      </c>
      <c r="BG483" s="18" t="s">
        <v>720</v>
      </c>
      <c r="BH483" s="14">
        <v>107.21200000000002</v>
      </c>
    </row>
    <row r="484" spans="1:60" x14ac:dyDescent="0.2">
      <c r="A484" s="60"/>
      <c r="B484" s="19"/>
      <c r="E484" s="18" t="s">
        <v>2164</v>
      </c>
      <c r="F484" s="33">
        <v>235.99</v>
      </c>
      <c r="G484" s="34">
        <v>2</v>
      </c>
      <c r="S484" s="8"/>
      <c r="T484" s="8"/>
      <c r="U484" s="18" t="s">
        <v>7221</v>
      </c>
      <c r="V484" s="33">
        <v>7.25</v>
      </c>
      <c r="W484" s="34">
        <v>1</v>
      </c>
      <c r="BG484" s="18" t="s">
        <v>3385</v>
      </c>
      <c r="BH484" s="14">
        <v>105.264</v>
      </c>
    </row>
    <row r="485" spans="1:60" x14ac:dyDescent="0.2">
      <c r="A485" s="60"/>
      <c r="B485" s="19"/>
      <c r="E485" s="18" t="s">
        <v>2287</v>
      </c>
      <c r="F485" s="33">
        <v>1422.2520000000004</v>
      </c>
      <c r="G485" s="34">
        <v>2</v>
      </c>
      <c r="S485" s="8"/>
      <c r="T485" s="8"/>
      <c r="U485" s="18" t="s">
        <v>10111</v>
      </c>
      <c r="V485" s="33">
        <v>3.157</v>
      </c>
      <c r="W485" s="34">
        <v>1</v>
      </c>
      <c r="BG485" s="18" t="s">
        <v>1409</v>
      </c>
      <c r="BH485" s="14">
        <v>104.69600000000001</v>
      </c>
    </row>
    <row r="486" spans="1:60" x14ac:dyDescent="0.2">
      <c r="A486" s="60"/>
      <c r="B486" s="19"/>
      <c r="E486" s="18" t="s">
        <v>102</v>
      </c>
      <c r="F486" s="33">
        <v>2001.9179999999999</v>
      </c>
      <c r="G486" s="34">
        <v>17</v>
      </c>
      <c r="S486" s="8"/>
      <c r="T486" s="8"/>
      <c r="U486" s="18" t="s">
        <v>6798</v>
      </c>
      <c r="V486" s="33">
        <v>52.492999999999967</v>
      </c>
      <c r="W486" s="34">
        <v>1</v>
      </c>
      <c r="BG486" s="18" t="s">
        <v>2665</v>
      </c>
      <c r="BH486" s="14">
        <v>104.232</v>
      </c>
    </row>
    <row r="487" spans="1:60" x14ac:dyDescent="0.2">
      <c r="A487" s="60"/>
      <c r="B487" s="19"/>
      <c r="E487" s="18" t="s">
        <v>3327</v>
      </c>
      <c r="F487" s="33">
        <v>83.976000000000013</v>
      </c>
      <c r="G487" s="34">
        <v>1</v>
      </c>
      <c r="S487" s="8"/>
      <c r="T487" s="8"/>
      <c r="U487" s="18" t="s">
        <v>10325</v>
      </c>
      <c r="V487" s="33">
        <v>21.227999999999998</v>
      </c>
      <c r="W487" s="34">
        <v>1</v>
      </c>
      <c r="BG487" s="18" t="s">
        <v>861</v>
      </c>
      <c r="BH487" s="14">
        <v>103.96799999999999</v>
      </c>
    </row>
    <row r="488" spans="1:60" x14ac:dyDescent="0.2">
      <c r="A488" s="60"/>
      <c r="B488" s="19"/>
      <c r="E488" s="18" t="s">
        <v>2800</v>
      </c>
      <c r="F488" s="33">
        <v>1056.8599999999999</v>
      </c>
      <c r="G488" s="34">
        <v>1</v>
      </c>
      <c r="S488" s="8"/>
      <c r="T488" s="8"/>
      <c r="U488" s="18" t="s">
        <v>10014</v>
      </c>
      <c r="V488" s="33">
        <v>32.829000000000001</v>
      </c>
      <c r="W488" s="34">
        <v>3</v>
      </c>
      <c r="BG488" s="18" t="s">
        <v>2295</v>
      </c>
      <c r="BH488" s="14">
        <v>103.31800000000001</v>
      </c>
    </row>
    <row r="489" spans="1:60" x14ac:dyDescent="0.2">
      <c r="A489" s="60"/>
      <c r="B489" s="19"/>
      <c r="E489" s="18" t="s">
        <v>2306</v>
      </c>
      <c r="F489" s="33">
        <v>91.544000000000011</v>
      </c>
      <c r="G489" s="34">
        <v>2</v>
      </c>
      <c r="S489" s="8"/>
      <c r="T489" s="8"/>
      <c r="U489" s="18" t="s">
        <v>10341</v>
      </c>
      <c r="V489" s="33">
        <v>14.5152</v>
      </c>
      <c r="W489" s="34">
        <v>2</v>
      </c>
      <c r="BG489" s="18" t="s">
        <v>1479</v>
      </c>
      <c r="BH489" s="14">
        <v>103.054</v>
      </c>
    </row>
    <row r="490" spans="1:60" x14ac:dyDescent="0.2">
      <c r="A490" s="60"/>
      <c r="B490" s="19"/>
      <c r="E490" s="18" t="s">
        <v>376</v>
      </c>
      <c r="F490" s="33">
        <v>656.03</v>
      </c>
      <c r="G490" s="34">
        <v>4</v>
      </c>
      <c r="S490" s="8"/>
      <c r="T490" s="8"/>
      <c r="U490" s="18" t="s">
        <v>7671</v>
      </c>
      <c r="V490" s="33">
        <v>5.6955999999999989</v>
      </c>
      <c r="W490" s="34">
        <v>1</v>
      </c>
      <c r="BG490" s="18" t="s">
        <v>2362</v>
      </c>
      <c r="BH490" s="14">
        <v>102.91600000000001</v>
      </c>
    </row>
    <row r="491" spans="1:60" x14ac:dyDescent="0.2">
      <c r="A491" s="60"/>
      <c r="B491" s="19"/>
      <c r="E491" s="18" t="s">
        <v>1040</v>
      </c>
      <c r="F491" s="33">
        <v>1272.8699999999999</v>
      </c>
      <c r="G491" s="34">
        <v>6</v>
      </c>
      <c r="S491" s="8"/>
      <c r="T491" s="8"/>
      <c r="U491" s="18" t="s">
        <v>9002</v>
      </c>
      <c r="V491" s="33">
        <v>37.599499999999971</v>
      </c>
      <c r="W491" s="34">
        <v>3</v>
      </c>
      <c r="BG491" s="18" t="s">
        <v>4364</v>
      </c>
      <c r="BH491" s="14">
        <v>100.616</v>
      </c>
    </row>
    <row r="492" spans="1:60" x14ac:dyDescent="0.2">
      <c r="A492" s="60"/>
      <c r="B492" s="19"/>
      <c r="E492" s="18" t="s">
        <v>211</v>
      </c>
      <c r="F492" s="33">
        <v>206.64</v>
      </c>
      <c r="G492" s="34">
        <v>2</v>
      </c>
      <c r="S492" s="8"/>
      <c r="T492" s="8"/>
      <c r="U492" s="18" t="s">
        <v>6432</v>
      </c>
      <c r="V492" s="33">
        <v>7.1819999999999951</v>
      </c>
      <c r="W492" s="34">
        <v>1</v>
      </c>
      <c r="BG492" s="18" t="s">
        <v>1323</v>
      </c>
      <c r="BH492" s="14">
        <v>100.25</v>
      </c>
    </row>
    <row r="493" spans="1:60" x14ac:dyDescent="0.2">
      <c r="A493" s="60"/>
      <c r="B493" s="19"/>
      <c r="E493" s="18" t="s">
        <v>1329</v>
      </c>
      <c r="F493" s="33">
        <v>1571.095</v>
      </c>
      <c r="G493" s="34">
        <v>5</v>
      </c>
      <c r="S493" s="8"/>
      <c r="T493" s="8"/>
      <c r="U493" s="18" t="s">
        <v>7887</v>
      </c>
      <c r="V493" s="33">
        <v>421.2234000000002</v>
      </c>
      <c r="W493" s="34">
        <v>3</v>
      </c>
      <c r="BG493" s="18" t="s">
        <v>362</v>
      </c>
      <c r="BH493" s="14">
        <v>99.155999999999992</v>
      </c>
    </row>
    <row r="494" spans="1:60" x14ac:dyDescent="0.2">
      <c r="A494" s="60"/>
      <c r="B494" s="19"/>
      <c r="E494" s="18" t="s">
        <v>3140</v>
      </c>
      <c r="F494" s="33">
        <v>2975.1000000000004</v>
      </c>
      <c r="G494" s="34">
        <v>20</v>
      </c>
      <c r="S494" s="8"/>
      <c r="T494" s="8"/>
      <c r="U494" s="18" t="s">
        <v>10849</v>
      </c>
      <c r="V494" s="33">
        <v>38.724999999999994</v>
      </c>
      <c r="W494" s="34">
        <v>1</v>
      </c>
      <c r="BG494" s="18" t="s">
        <v>3265</v>
      </c>
      <c r="BH494" s="14">
        <v>98.96</v>
      </c>
    </row>
    <row r="495" spans="1:60" x14ac:dyDescent="0.2">
      <c r="A495" s="60"/>
      <c r="B495" s="19"/>
      <c r="E495" s="18" t="s">
        <v>3554</v>
      </c>
      <c r="F495" s="33">
        <v>454.82000000000005</v>
      </c>
      <c r="G495" s="34">
        <v>5</v>
      </c>
      <c r="S495" s="8"/>
      <c r="T495" s="8"/>
      <c r="U495" s="18" t="s">
        <v>10352</v>
      </c>
      <c r="V495" s="33">
        <v>19.095200000000002</v>
      </c>
      <c r="W495" s="34">
        <v>2</v>
      </c>
      <c r="BG495" s="18" t="s">
        <v>889</v>
      </c>
      <c r="BH495" s="14">
        <v>95.76</v>
      </c>
    </row>
    <row r="496" spans="1:60" x14ac:dyDescent="0.2">
      <c r="A496" s="60"/>
      <c r="B496" s="19"/>
      <c r="E496" s="18" t="s">
        <v>271</v>
      </c>
      <c r="F496" s="33">
        <v>8</v>
      </c>
      <c r="G496" s="34">
        <v>1</v>
      </c>
      <c r="S496" s="8"/>
      <c r="T496" s="8"/>
      <c r="U496" s="18" t="s">
        <v>10273</v>
      </c>
      <c r="V496" s="33">
        <v>-990.54299999999989</v>
      </c>
      <c r="W496" s="34">
        <v>3</v>
      </c>
      <c r="BG496" s="18" t="s">
        <v>166</v>
      </c>
      <c r="BH496" s="14">
        <v>94.63600000000001</v>
      </c>
    </row>
    <row r="497" spans="1:60" x14ac:dyDescent="0.2">
      <c r="A497" s="60"/>
      <c r="B497" s="19"/>
      <c r="E497" s="18" t="s">
        <v>2695</v>
      </c>
      <c r="F497" s="33">
        <v>12.9</v>
      </c>
      <c r="G497" s="34">
        <v>1</v>
      </c>
      <c r="S497" s="8"/>
      <c r="T497" s="8"/>
      <c r="U497" s="18" t="s">
        <v>9589</v>
      </c>
      <c r="V497" s="33">
        <v>72.615899999999982</v>
      </c>
      <c r="W497" s="34">
        <v>3</v>
      </c>
      <c r="BG497" s="18" t="s">
        <v>2562</v>
      </c>
      <c r="BH497" s="14">
        <v>94.451999999999998</v>
      </c>
    </row>
    <row r="498" spans="1:60" x14ac:dyDescent="0.2">
      <c r="A498" s="60"/>
      <c r="B498" s="19"/>
      <c r="E498" s="18" t="s">
        <v>4814</v>
      </c>
      <c r="F498" s="33">
        <v>93.456000000000003</v>
      </c>
      <c r="G498" s="34">
        <v>1</v>
      </c>
      <c r="S498" s="8"/>
      <c r="T498" s="8"/>
      <c r="U498" s="18" t="s">
        <v>7205</v>
      </c>
      <c r="V498" s="33">
        <v>10.74</v>
      </c>
      <c r="W498" s="34">
        <v>1</v>
      </c>
      <c r="BG498" s="18" t="s">
        <v>4815</v>
      </c>
      <c r="BH498" s="14">
        <v>93.456000000000003</v>
      </c>
    </row>
    <row r="499" spans="1:60" x14ac:dyDescent="0.2">
      <c r="A499" s="60"/>
      <c r="B499" s="19"/>
      <c r="E499" s="18" t="s">
        <v>2703</v>
      </c>
      <c r="F499" s="33">
        <v>544.02</v>
      </c>
      <c r="G499" s="34">
        <v>5</v>
      </c>
      <c r="S499" s="8"/>
      <c r="T499" s="8"/>
      <c r="U499" s="18" t="s">
        <v>10307</v>
      </c>
      <c r="V499" s="33">
        <v>11.513600000000004</v>
      </c>
      <c r="W499" s="34">
        <v>1</v>
      </c>
      <c r="BG499" s="18" t="s">
        <v>3413</v>
      </c>
      <c r="BH499" s="14">
        <v>93.36</v>
      </c>
    </row>
    <row r="500" spans="1:60" x14ac:dyDescent="0.2">
      <c r="A500" s="60"/>
      <c r="B500" s="19"/>
      <c r="E500" s="18" t="s">
        <v>3211</v>
      </c>
      <c r="F500" s="33">
        <v>1523.46</v>
      </c>
      <c r="G500" s="34">
        <v>5</v>
      </c>
      <c r="S500" s="8"/>
      <c r="T500" s="8"/>
      <c r="U500" s="18" t="s">
        <v>7216</v>
      </c>
      <c r="V500" s="33">
        <v>-13.895999999999997</v>
      </c>
      <c r="W500" s="34">
        <v>1</v>
      </c>
      <c r="BG500" s="18" t="s">
        <v>2307</v>
      </c>
      <c r="BH500" s="14">
        <v>91.544000000000011</v>
      </c>
    </row>
    <row r="501" spans="1:60" x14ac:dyDescent="0.2">
      <c r="A501" s="60"/>
      <c r="B501" s="19"/>
      <c r="E501" s="18" t="s">
        <v>4309</v>
      </c>
      <c r="F501" s="33">
        <v>10.086</v>
      </c>
      <c r="G501" s="34">
        <v>2</v>
      </c>
      <c r="S501" s="8"/>
      <c r="T501" s="8"/>
      <c r="U501" s="18" t="s">
        <v>7120</v>
      </c>
      <c r="V501" s="33">
        <v>53.890999999999956</v>
      </c>
      <c r="W501" s="34">
        <v>4</v>
      </c>
      <c r="BG501" s="18" t="s">
        <v>2214</v>
      </c>
      <c r="BH501" s="14">
        <v>91.474999999999994</v>
      </c>
    </row>
    <row r="502" spans="1:60" x14ac:dyDescent="0.2">
      <c r="A502" s="60"/>
      <c r="B502" s="19"/>
      <c r="E502" s="18" t="s">
        <v>2997</v>
      </c>
      <c r="F502" s="33">
        <v>471.27800000000002</v>
      </c>
      <c r="G502" s="34">
        <v>5</v>
      </c>
      <c r="S502" s="8"/>
      <c r="T502" s="8"/>
      <c r="U502" s="18" t="s">
        <v>9521</v>
      </c>
      <c r="V502" s="33">
        <v>10.225800000000007</v>
      </c>
      <c r="W502" s="34">
        <v>5</v>
      </c>
      <c r="BG502" s="18" t="s">
        <v>2224</v>
      </c>
      <c r="BH502" s="14">
        <v>90.396000000000001</v>
      </c>
    </row>
    <row r="503" spans="1:60" x14ac:dyDescent="0.2">
      <c r="A503" s="60"/>
      <c r="B503" s="19"/>
      <c r="E503" s="18" t="s">
        <v>1914</v>
      </c>
      <c r="F503" s="33">
        <v>3.9799999999999991</v>
      </c>
      <c r="G503" s="34">
        <v>1</v>
      </c>
      <c r="S503" s="8"/>
      <c r="T503" s="8"/>
      <c r="U503" s="18" t="s">
        <v>9911</v>
      </c>
      <c r="V503" s="33">
        <v>178.90999999999997</v>
      </c>
      <c r="W503" s="34">
        <v>1</v>
      </c>
      <c r="BG503" s="18" t="s">
        <v>1739</v>
      </c>
      <c r="BH503" s="14">
        <v>89.97</v>
      </c>
    </row>
    <row r="504" spans="1:60" x14ac:dyDescent="0.2">
      <c r="A504" s="60"/>
      <c r="B504" s="19"/>
      <c r="E504" s="18" t="s">
        <v>194</v>
      </c>
      <c r="F504" s="33">
        <v>77.88</v>
      </c>
      <c r="G504" s="34">
        <v>1</v>
      </c>
      <c r="S504" s="8"/>
      <c r="T504" s="8"/>
      <c r="U504" s="18" t="s">
        <v>6043</v>
      </c>
      <c r="V504" s="33">
        <v>47.348399999999998</v>
      </c>
      <c r="W504" s="34">
        <v>4</v>
      </c>
      <c r="BG504" s="18" t="s">
        <v>5155</v>
      </c>
      <c r="BH504" s="14">
        <v>89.11</v>
      </c>
    </row>
    <row r="505" spans="1:60" x14ac:dyDescent="0.2">
      <c r="A505" s="60"/>
      <c r="B505" s="19"/>
      <c r="E505" s="18" t="s">
        <v>1161</v>
      </c>
      <c r="F505" s="33">
        <v>487.21999999999997</v>
      </c>
      <c r="G505" s="34">
        <v>2</v>
      </c>
      <c r="S505" s="8"/>
      <c r="T505" s="8"/>
      <c r="U505" s="18" t="s">
        <v>6543</v>
      </c>
      <c r="V505" s="33">
        <v>5.1281999999999996</v>
      </c>
      <c r="W505" s="34">
        <v>1</v>
      </c>
      <c r="BG505" s="18" t="s">
        <v>5759</v>
      </c>
      <c r="BH505" s="14">
        <v>88.15</v>
      </c>
    </row>
    <row r="506" spans="1:60" x14ac:dyDescent="0.2">
      <c r="A506" s="60"/>
      <c r="B506" s="19"/>
      <c r="E506" s="18" t="s">
        <v>1355</v>
      </c>
      <c r="F506" s="33">
        <v>914.06099999999992</v>
      </c>
      <c r="G506" s="34">
        <v>12</v>
      </c>
      <c r="S506" s="8"/>
      <c r="T506" s="8"/>
      <c r="U506" s="18" t="s">
        <v>6044</v>
      </c>
      <c r="V506" s="33">
        <v>16.240799999999872</v>
      </c>
      <c r="W506" s="34">
        <v>5</v>
      </c>
      <c r="BG506" s="18" t="s">
        <v>3428</v>
      </c>
      <c r="BH506" s="14">
        <v>86.896000000000001</v>
      </c>
    </row>
    <row r="507" spans="1:60" x14ac:dyDescent="0.2">
      <c r="A507" s="60"/>
      <c r="B507" s="19"/>
      <c r="E507" s="18" t="s">
        <v>389</v>
      </c>
      <c r="F507" s="33">
        <v>2787.6379999999999</v>
      </c>
      <c r="G507" s="34">
        <v>12</v>
      </c>
      <c r="S507" s="8"/>
      <c r="T507" s="8"/>
      <c r="U507" s="18" t="s">
        <v>9322</v>
      </c>
      <c r="V507" s="33">
        <v>79.691999999999979</v>
      </c>
      <c r="W507" s="34">
        <v>1</v>
      </c>
      <c r="BG507" s="18" t="s">
        <v>2319</v>
      </c>
      <c r="BH507" s="14">
        <v>86.62</v>
      </c>
    </row>
    <row r="508" spans="1:60" x14ac:dyDescent="0.2">
      <c r="A508" s="60"/>
      <c r="B508" s="19"/>
      <c r="E508" s="18" t="s">
        <v>1882</v>
      </c>
      <c r="F508" s="33">
        <v>299.15199999999999</v>
      </c>
      <c r="G508" s="34">
        <v>4</v>
      </c>
      <c r="S508" s="8"/>
      <c r="T508" s="8"/>
      <c r="U508" s="18" t="s">
        <v>7629</v>
      </c>
      <c r="V508" s="33">
        <v>27.43649999999996</v>
      </c>
      <c r="W508" s="34">
        <v>1</v>
      </c>
      <c r="BG508" s="18" t="s">
        <v>4838</v>
      </c>
      <c r="BH508" s="14">
        <v>86.45</v>
      </c>
    </row>
    <row r="509" spans="1:60" x14ac:dyDescent="0.2">
      <c r="A509" s="60"/>
      <c r="B509" s="19"/>
      <c r="E509" s="18" t="s">
        <v>3542</v>
      </c>
      <c r="F509" s="33">
        <v>58.58</v>
      </c>
      <c r="G509" s="34">
        <v>1</v>
      </c>
      <c r="S509" s="8"/>
      <c r="T509" s="8"/>
      <c r="U509" s="18" t="s">
        <v>7821</v>
      </c>
      <c r="V509" s="33">
        <v>-16.956800000000005</v>
      </c>
      <c r="W509" s="34">
        <v>1</v>
      </c>
      <c r="BG509" s="18" t="s">
        <v>4202</v>
      </c>
      <c r="BH509" s="14">
        <v>86.199999999999989</v>
      </c>
    </row>
    <row r="510" spans="1:60" x14ac:dyDescent="0.2">
      <c r="A510" s="60"/>
      <c r="B510" s="19"/>
      <c r="E510" s="18" t="s">
        <v>1313</v>
      </c>
      <c r="F510" s="33">
        <v>1840.6200000000001</v>
      </c>
      <c r="G510" s="34">
        <v>9</v>
      </c>
      <c r="S510" s="8"/>
      <c r="T510" s="8"/>
      <c r="U510" s="18" t="s">
        <v>9882</v>
      </c>
      <c r="V510" s="33">
        <v>13.787999999999997</v>
      </c>
      <c r="W510" s="34">
        <v>1</v>
      </c>
      <c r="BG510" s="18" t="s">
        <v>1999</v>
      </c>
      <c r="BH510" s="14">
        <v>85.500000000000014</v>
      </c>
    </row>
    <row r="511" spans="1:60" x14ac:dyDescent="0.2">
      <c r="A511" s="60"/>
      <c r="B511" s="19"/>
      <c r="E511" s="18" t="s">
        <v>864</v>
      </c>
      <c r="F511" s="33">
        <v>941.84899999999993</v>
      </c>
      <c r="G511" s="34">
        <v>9</v>
      </c>
      <c r="S511" s="8"/>
      <c r="T511" s="8"/>
      <c r="U511" s="18" t="s">
        <v>7203</v>
      </c>
      <c r="V511" s="33">
        <v>5.133</v>
      </c>
      <c r="W511" s="34">
        <v>1</v>
      </c>
      <c r="BG511" s="18" t="s">
        <v>4458</v>
      </c>
      <c r="BH511" s="14">
        <v>84.272000000000006</v>
      </c>
    </row>
    <row r="512" spans="1:60" x14ac:dyDescent="0.2">
      <c r="A512" s="60"/>
      <c r="B512" s="19"/>
      <c r="E512" s="18" t="s">
        <v>437</v>
      </c>
      <c r="F512" s="33">
        <v>323.07799999999997</v>
      </c>
      <c r="G512" s="34">
        <v>4</v>
      </c>
      <c r="S512" s="8"/>
      <c r="T512" s="8"/>
      <c r="U512" s="18" t="s">
        <v>6486</v>
      </c>
      <c r="V512" s="33">
        <v>1.0178000000000007</v>
      </c>
      <c r="W512" s="34">
        <v>1</v>
      </c>
      <c r="BG512" s="18" t="s">
        <v>3328</v>
      </c>
      <c r="BH512" s="14">
        <v>83.976000000000013</v>
      </c>
    </row>
    <row r="513" spans="1:60" x14ac:dyDescent="0.2">
      <c r="A513" s="60"/>
      <c r="B513" s="19"/>
      <c r="E513" s="18" t="s">
        <v>3434</v>
      </c>
      <c r="F513" s="33">
        <v>145.70999999999998</v>
      </c>
      <c r="G513" s="34">
        <v>2</v>
      </c>
      <c r="S513" s="8"/>
      <c r="T513" s="8"/>
      <c r="U513" s="18" t="s">
        <v>7673</v>
      </c>
      <c r="V513" s="33">
        <v>91.822400000000002</v>
      </c>
      <c r="W513" s="34">
        <v>5</v>
      </c>
      <c r="BG513" s="18" t="s">
        <v>1828</v>
      </c>
      <c r="BH513" s="14">
        <v>83.72</v>
      </c>
    </row>
    <row r="514" spans="1:60" x14ac:dyDescent="0.2">
      <c r="A514" s="60"/>
      <c r="B514" s="19"/>
      <c r="E514" s="18" t="s">
        <v>2510</v>
      </c>
      <c r="F514" s="33">
        <v>49.44</v>
      </c>
      <c r="G514" s="34">
        <v>1</v>
      </c>
      <c r="S514" s="8"/>
      <c r="T514" s="8"/>
      <c r="U514" s="18" t="s">
        <v>7250</v>
      </c>
      <c r="V514" s="33">
        <v>12.432000000000002</v>
      </c>
      <c r="W514" s="34">
        <v>1</v>
      </c>
      <c r="BG514" s="18" t="s">
        <v>5581</v>
      </c>
      <c r="BH514" s="14">
        <v>82.408000000000001</v>
      </c>
    </row>
    <row r="515" spans="1:60" x14ac:dyDescent="0.2">
      <c r="A515" s="60"/>
      <c r="B515" s="19"/>
      <c r="E515" s="18" t="s">
        <v>2589</v>
      </c>
      <c r="F515" s="33">
        <v>713.68</v>
      </c>
      <c r="G515" s="34">
        <v>2</v>
      </c>
      <c r="S515" s="8"/>
      <c r="T515" s="8"/>
      <c r="U515" s="18" t="s">
        <v>6906</v>
      </c>
      <c r="V515" s="33">
        <v>3.7128000000000014</v>
      </c>
      <c r="W515" s="34">
        <v>2</v>
      </c>
      <c r="BG515" s="18" t="s">
        <v>4452</v>
      </c>
      <c r="BH515" s="14">
        <v>81.94</v>
      </c>
    </row>
    <row r="516" spans="1:60" x14ac:dyDescent="0.2">
      <c r="A516" s="60"/>
      <c r="B516" s="19"/>
      <c r="E516" s="18" t="s">
        <v>5272</v>
      </c>
      <c r="F516" s="33">
        <v>698.54600000000005</v>
      </c>
      <c r="G516" s="34">
        <v>8</v>
      </c>
      <c r="S516" s="8"/>
      <c r="T516" s="8"/>
      <c r="U516" s="18" t="s">
        <v>8421</v>
      </c>
      <c r="V516" s="33">
        <v>3.3098999999999998</v>
      </c>
      <c r="W516" s="34">
        <v>1</v>
      </c>
      <c r="BG516" s="18" t="s">
        <v>3326</v>
      </c>
      <c r="BH516" s="14">
        <v>81.199999999999989</v>
      </c>
    </row>
    <row r="517" spans="1:60" x14ac:dyDescent="0.2">
      <c r="A517" s="60"/>
      <c r="B517" s="19"/>
      <c r="E517" s="18" t="s">
        <v>1981</v>
      </c>
      <c r="F517" s="33">
        <v>364.572</v>
      </c>
      <c r="G517" s="34">
        <v>5</v>
      </c>
      <c r="S517" s="8"/>
      <c r="T517" s="8"/>
      <c r="U517" s="18" t="s">
        <v>6443</v>
      </c>
      <c r="V517" s="33">
        <v>163.2002</v>
      </c>
      <c r="W517" s="34">
        <v>4</v>
      </c>
      <c r="BG517" s="18" t="s">
        <v>1310</v>
      </c>
      <c r="BH517" s="14">
        <v>79.591999999999999</v>
      </c>
    </row>
    <row r="518" spans="1:60" x14ac:dyDescent="0.2">
      <c r="A518" s="60"/>
      <c r="B518" s="19"/>
      <c r="E518" s="18" t="s">
        <v>585</v>
      </c>
      <c r="F518" s="33">
        <v>1154.2840000000001</v>
      </c>
      <c r="G518" s="34">
        <v>6</v>
      </c>
      <c r="S518" s="8"/>
      <c r="T518" s="8"/>
      <c r="U518" s="18" t="s">
        <v>6458</v>
      </c>
      <c r="V518" s="33">
        <v>1.4672000000000001</v>
      </c>
      <c r="W518" s="34">
        <v>1</v>
      </c>
      <c r="BG518" s="18" t="s">
        <v>195</v>
      </c>
      <c r="BH518" s="14">
        <v>77.88</v>
      </c>
    </row>
    <row r="519" spans="1:60" x14ac:dyDescent="0.2">
      <c r="A519" s="60"/>
      <c r="B519" s="19"/>
      <c r="E519" s="18" t="s">
        <v>4755</v>
      </c>
      <c r="F519" s="33">
        <v>29.61</v>
      </c>
      <c r="G519" s="34">
        <v>1</v>
      </c>
      <c r="S519" s="8"/>
      <c r="T519" s="8"/>
      <c r="U519" s="18" t="s">
        <v>8774</v>
      </c>
      <c r="V519" s="33">
        <v>7.0659000000000001</v>
      </c>
      <c r="W519" s="34">
        <v>1</v>
      </c>
      <c r="BG519" s="18" t="s">
        <v>2651</v>
      </c>
      <c r="BH519" s="14">
        <v>74.054000000000002</v>
      </c>
    </row>
    <row r="520" spans="1:60" x14ac:dyDescent="0.2">
      <c r="A520" s="60"/>
      <c r="B520" s="19"/>
      <c r="E520" s="18" t="s">
        <v>4015</v>
      </c>
      <c r="F520" s="33">
        <v>2695.7219999999998</v>
      </c>
      <c r="G520" s="34">
        <v>6</v>
      </c>
      <c r="S520" s="8"/>
      <c r="T520" s="8"/>
      <c r="U520" s="18" t="s">
        <v>9269</v>
      </c>
      <c r="V520" s="33">
        <v>-22.335200000000011</v>
      </c>
      <c r="W520" s="34">
        <v>4</v>
      </c>
      <c r="BG520" s="18" t="s">
        <v>5209</v>
      </c>
      <c r="BH520" s="14">
        <v>71.088000000000008</v>
      </c>
    </row>
    <row r="521" spans="1:60" x14ac:dyDescent="0.2">
      <c r="A521" s="60"/>
      <c r="B521" s="19"/>
      <c r="E521" s="18" t="s">
        <v>2040</v>
      </c>
      <c r="F521" s="33">
        <v>525.10599999999999</v>
      </c>
      <c r="G521" s="34">
        <v>3</v>
      </c>
      <c r="S521" s="8"/>
      <c r="T521" s="8"/>
      <c r="U521" s="18" t="s">
        <v>7879</v>
      </c>
      <c r="V521" s="33">
        <v>6.3000000000000007</v>
      </c>
      <c r="W521" s="34">
        <v>2</v>
      </c>
      <c r="BG521" s="18" t="s">
        <v>421</v>
      </c>
      <c r="BH521" s="14">
        <v>70.88000000000001</v>
      </c>
    </row>
    <row r="522" spans="1:60" x14ac:dyDescent="0.2">
      <c r="A522" s="60"/>
      <c r="B522" s="19"/>
      <c r="E522" s="18" t="s">
        <v>1243</v>
      </c>
      <c r="F522" s="33">
        <v>799.56</v>
      </c>
      <c r="G522" s="34">
        <v>6</v>
      </c>
      <c r="S522" s="8"/>
      <c r="T522" s="8"/>
      <c r="U522" s="18" t="s">
        <v>7785</v>
      </c>
      <c r="V522" s="33">
        <v>-3.8207999999999984</v>
      </c>
      <c r="W522" s="34">
        <v>1</v>
      </c>
      <c r="BG522" s="18" t="s">
        <v>3678</v>
      </c>
      <c r="BH522" s="14">
        <v>69.930000000000007</v>
      </c>
    </row>
    <row r="523" spans="1:60" x14ac:dyDescent="0.2">
      <c r="A523" s="60"/>
      <c r="B523" s="19"/>
      <c r="E523" s="18" t="s">
        <v>3921</v>
      </c>
      <c r="F523" s="33">
        <v>5973.9699999999993</v>
      </c>
      <c r="G523" s="34">
        <v>7</v>
      </c>
      <c r="S523" s="8"/>
      <c r="T523" s="8"/>
      <c r="U523" s="18" t="s">
        <v>7157</v>
      </c>
      <c r="V523" s="33">
        <v>352.75960000000003</v>
      </c>
      <c r="W523" s="34">
        <v>3</v>
      </c>
      <c r="BG523" s="18" t="s">
        <v>1208</v>
      </c>
      <c r="BH523" s="14">
        <v>68.951999999999998</v>
      </c>
    </row>
    <row r="524" spans="1:60" x14ac:dyDescent="0.2">
      <c r="A524" s="60"/>
      <c r="B524" s="19"/>
      <c r="E524" s="18" t="s">
        <v>4564</v>
      </c>
      <c r="F524" s="33">
        <v>732.15599999999995</v>
      </c>
      <c r="G524" s="34">
        <v>2</v>
      </c>
      <c r="S524" s="8"/>
      <c r="T524" s="8"/>
      <c r="U524" s="18" t="s">
        <v>8395</v>
      </c>
      <c r="V524" s="33">
        <v>301.04819999999995</v>
      </c>
      <c r="W524" s="34">
        <v>4</v>
      </c>
      <c r="BG524" s="18" t="s">
        <v>1117</v>
      </c>
      <c r="BH524" s="14">
        <v>67</v>
      </c>
    </row>
    <row r="525" spans="1:60" x14ac:dyDescent="0.2">
      <c r="A525" s="60"/>
      <c r="B525" s="19"/>
      <c r="E525" s="18" t="s">
        <v>4067</v>
      </c>
      <c r="F525" s="33">
        <v>29</v>
      </c>
      <c r="G525" s="34">
        <v>1</v>
      </c>
      <c r="S525" s="8"/>
      <c r="T525" s="8"/>
      <c r="U525" s="18" t="s">
        <v>8465</v>
      </c>
      <c r="V525" s="33">
        <v>-35.884799999999984</v>
      </c>
      <c r="W525" s="34">
        <v>1</v>
      </c>
      <c r="BG525" s="18" t="s">
        <v>4692</v>
      </c>
      <c r="BH525" s="14">
        <v>66.976000000000013</v>
      </c>
    </row>
    <row r="526" spans="1:60" x14ac:dyDescent="0.2">
      <c r="A526" s="60"/>
      <c r="B526" s="19"/>
      <c r="E526" s="18" t="s">
        <v>1572</v>
      </c>
      <c r="F526" s="33">
        <v>2430.0079999999998</v>
      </c>
      <c r="G526" s="34">
        <v>5</v>
      </c>
      <c r="S526" s="8"/>
      <c r="T526" s="8"/>
      <c r="U526" s="18" t="s">
        <v>8072</v>
      </c>
      <c r="V526" s="33">
        <v>965.85689999999988</v>
      </c>
      <c r="W526" s="34">
        <v>3</v>
      </c>
      <c r="BG526" s="18" t="s">
        <v>3913</v>
      </c>
      <c r="BH526" s="14">
        <v>66.300000000000011</v>
      </c>
    </row>
    <row r="527" spans="1:60" x14ac:dyDescent="0.2">
      <c r="A527" s="60"/>
      <c r="B527" s="19"/>
      <c r="E527" s="18" t="s">
        <v>3622</v>
      </c>
      <c r="F527" s="33">
        <v>570.55000000000007</v>
      </c>
      <c r="G527" s="34">
        <v>2</v>
      </c>
      <c r="S527" s="8"/>
      <c r="T527" s="8"/>
      <c r="U527" s="18" t="s">
        <v>6845</v>
      </c>
      <c r="V527" s="33">
        <v>87.409600000000012</v>
      </c>
      <c r="W527" s="34">
        <v>2</v>
      </c>
      <c r="BG527" s="18" t="s">
        <v>1454</v>
      </c>
      <c r="BH527" s="14">
        <v>65.944000000000003</v>
      </c>
    </row>
    <row r="528" spans="1:60" x14ac:dyDescent="0.2">
      <c r="A528" s="60"/>
      <c r="B528" s="19"/>
      <c r="E528" s="18" t="s">
        <v>1474</v>
      </c>
      <c r="F528" s="33">
        <v>219.62200000000001</v>
      </c>
      <c r="G528" s="34">
        <v>2</v>
      </c>
      <c r="S528" s="8"/>
      <c r="T528" s="8"/>
      <c r="U528" s="18" t="s">
        <v>6066</v>
      </c>
      <c r="V528" s="33">
        <v>38.086400000000026</v>
      </c>
      <c r="W528" s="34">
        <v>1</v>
      </c>
      <c r="BG528" s="18" t="s">
        <v>5092</v>
      </c>
      <c r="BH528" s="14">
        <v>65.070000000000007</v>
      </c>
    </row>
    <row r="529" spans="1:60" x14ac:dyDescent="0.2">
      <c r="A529" s="60"/>
      <c r="B529" s="19"/>
      <c r="E529" s="18" t="s">
        <v>2411</v>
      </c>
      <c r="F529" s="33">
        <v>33.44</v>
      </c>
      <c r="G529" s="34">
        <v>1</v>
      </c>
      <c r="S529" s="8"/>
      <c r="T529" s="8"/>
      <c r="U529" s="18" t="s">
        <v>6757</v>
      </c>
      <c r="V529" s="33">
        <v>48.523899999999948</v>
      </c>
      <c r="W529" s="34">
        <v>6</v>
      </c>
      <c r="BG529" s="18" t="s">
        <v>3052</v>
      </c>
      <c r="BH529" s="14">
        <v>65.006</v>
      </c>
    </row>
    <row r="530" spans="1:60" x14ac:dyDescent="0.2">
      <c r="A530" s="60"/>
      <c r="B530" s="19"/>
      <c r="E530" s="18" t="s">
        <v>1870</v>
      </c>
      <c r="F530" s="33">
        <v>448.79200000000003</v>
      </c>
      <c r="G530" s="34">
        <v>3</v>
      </c>
      <c r="S530" s="8"/>
      <c r="T530" s="8"/>
      <c r="U530" s="18" t="s">
        <v>9702</v>
      </c>
      <c r="V530" s="33">
        <v>54.952400000000026</v>
      </c>
      <c r="W530" s="34">
        <v>2</v>
      </c>
      <c r="BG530" s="18" t="s">
        <v>2581</v>
      </c>
      <c r="BH530" s="14">
        <v>63.95</v>
      </c>
    </row>
    <row r="531" spans="1:60" x14ac:dyDescent="0.2">
      <c r="A531" s="60"/>
      <c r="B531" s="19"/>
      <c r="E531" s="18" t="s">
        <v>3654</v>
      </c>
      <c r="F531" s="33">
        <v>586.78</v>
      </c>
      <c r="G531" s="34">
        <v>4</v>
      </c>
      <c r="S531" s="8"/>
      <c r="T531" s="8"/>
      <c r="U531" s="18" t="s">
        <v>9941</v>
      </c>
      <c r="V531" s="33">
        <v>43.175999999999995</v>
      </c>
      <c r="W531" s="34">
        <v>1</v>
      </c>
      <c r="BG531" s="18" t="s">
        <v>2979</v>
      </c>
      <c r="BH531" s="14">
        <v>63.572000000000003</v>
      </c>
    </row>
    <row r="532" spans="1:60" x14ac:dyDescent="0.2">
      <c r="A532" s="60"/>
      <c r="B532" s="19"/>
      <c r="E532" s="18" t="s">
        <v>4365</v>
      </c>
      <c r="F532" s="33">
        <v>7.38</v>
      </c>
      <c r="G532" s="34">
        <v>1</v>
      </c>
      <c r="S532" s="8"/>
      <c r="T532" s="8"/>
      <c r="U532" s="18" t="s">
        <v>9709</v>
      </c>
      <c r="V532" s="33">
        <v>449.9849999999999</v>
      </c>
      <c r="W532" s="34">
        <v>1</v>
      </c>
      <c r="BG532" s="18" t="s">
        <v>308</v>
      </c>
      <c r="BH532" s="14">
        <v>62.216000000000001</v>
      </c>
    </row>
    <row r="533" spans="1:60" x14ac:dyDescent="0.2">
      <c r="A533" s="60"/>
      <c r="B533" s="19"/>
      <c r="E533" s="18" t="s">
        <v>4499</v>
      </c>
      <c r="F533" s="33">
        <v>280.36</v>
      </c>
      <c r="G533" s="34">
        <v>2</v>
      </c>
      <c r="S533" s="8"/>
      <c r="T533" s="8"/>
      <c r="U533" s="18" t="s">
        <v>9452</v>
      </c>
      <c r="V533" s="33">
        <v>8.6939999999999991</v>
      </c>
      <c r="W533" s="34">
        <v>1</v>
      </c>
      <c r="BG533" s="18" t="s">
        <v>899</v>
      </c>
      <c r="BH533" s="14">
        <v>61.704000000000008</v>
      </c>
    </row>
    <row r="534" spans="1:60" x14ac:dyDescent="0.2">
      <c r="A534" s="60"/>
      <c r="B534" s="19"/>
      <c r="E534" s="18" t="s">
        <v>4180</v>
      </c>
      <c r="F534" s="33">
        <v>32.04</v>
      </c>
      <c r="G534" s="34">
        <v>1</v>
      </c>
      <c r="S534" s="8"/>
      <c r="T534" s="8"/>
      <c r="U534" s="18" t="s">
        <v>8776</v>
      </c>
      <c r="V534" s="33">
        <v>24.997999999999987</v>
      </c>
      <c r="W534" s="34">
        <v>1</v>
      </c>
      <c r="BG534" s="18" t="s">
        <v>2067</v>
      </c>
      <c r="BH534" s="14">
        <v>60.280000000000008</v>
      </c>
    </row>
    <row r="535" spans="1:60" x14ac:dyDescent="0.2">
      <c r="A535" s="60"/>
      <c r="B535" s="19"/>
      <c r="E535" s="18" t="s">
        <v>5889</v>
      </c>
      <c r="F535" s="33">
        <v>9.6479999999999997</v>
      </c>
      <c r="G535" s="34">
        <v>1</v>
      </c>
      <c r="S535" s="8"/>
      <c r="T535" s="8"/>
      <c r="U535" s="18" t="s">
        <v>8880</v>
      </c>
      <c r="V535" s="33">
        <v>6.1412000000000093</v>
      </c>
      <c r="W535" s="34">
        <v>4</v>
      </c>
      <c r="BG535" s="18" t="s">
        <v>3543</v>
      </c>
      <c r="BH535" s="14">
        <v>58.58</v>
      </c>
    </row>
    <row r="536" spans="1:60" x14ac:dyDescent="0.2">
      <c r="A536" s="60"/>
      <c r="B536" s="19"/>
      <c r="E536" s="18" t="s">
        <v>2374</v>
      </c>
      <c r="F536" s="33">
        <v>2229.2659999999996</v>
      </c>
      <c r="G536" s="34">
        <v>10</v>
      </c>
      <c r="S536" s="8"/>
      <c r="T536" s="8"/>
      <c r="U536" s="18" t="s">
        <v>8956</v>
      </c>
      <c r="V536" s="33">
        <v>2.0358000000000001</v>
      </c>
      <c r="W536" s="34">
        <v>2</v>
      </c>
      <c r="BG536" s="18" t="s">
        <v>4999</v>
      </c>
      <c r="BH536" s="14">
        <v>58.415999999999997</v>
      </c>
    </row>
    <row r="537" spans="1:60" x14ac:dyDescent="0.2">
      <c r="A537" s="60"/>
      <c r="B537" s="19"/>
      <c r="E537" s="18" t="s">
        <v>2478</v>
      </c>
      <c r="F537" s="33">
        <v>3.2820000000000005</v>
      </c>
      <c r="G537" s="34">
        <v>1</v>
      </c>
      <c r="S537" s="8"/>
      <c r="T537" s="8"/>
      <c r="U537" s="18" t="s">
        <v>8887</v>
      </c>
      <c r="V537" s="33">
        <v>63.058799999999998</v>
      </c>
      <c r="W537" s="34">
        <v>2</v>
      </c>
      <c r="BG537" s="18" t="s">
        <v>1070</v>
      </c>
      <c r="BH537" s="14">
        <v>57.576000000000001</v>
      </c>
    </row>
    <row r="538" spans="1:60" x14ac:dyDescent="0.2">
      <c r="A538" s="60"/>
      <c r="B538" s="19"/>
      <c r="E538" s="18" t="s">
        <v>1453</v>
      </c>
      <c r="F538" s="33">
        <v>65.944000000000003</v>
      </c>
      <c r="G538" s="34">
        <v>3</v>
      </c>
      <c r="S538" s="8"/>
      <c r="T538" s="8"/>
      <c r="U538" s="18" t="s">
        <v>10028</v>
      </c>
      <c r="V538" s="33">
        <v>-32.367300000000085</v>
      </c>
      <c r="W538" s="34">
        <v>1</v>
      </c>
      <c r="BG538" s="18" t="s">
        <v>666</v>
      </c>
      <c r="BH538" s="14">
        <v>57.240000000000009</v>
      </c>
    </row>
    <row r="539" spans="1:60" x14ac:dyDescent="0.2">
      <c r="A539" s="60"/>
      <c r="B539" s="19"/>
      <c r="E539" s="18" t="s">
        <v>860</v>
      </c>
      <c r="F539" s="33">
        <v>103.96799999999999</v>
      </c>
      <c r="G539" s="34">
        <v>1</v>
      </c>
      <c r="S539" s="8"/>
      <c r="T539" s="8"/>
      <c r="U539" s="18" t="s">
        <v>6724</v>
      </c>
      <c r="V539" s="33">
        <v>3.024</v>
      </c>
      <c r="W539" s="34">
        <v>1</v>
      </c>
      <c r="BG539" s="18" t="s">
        <v>671</v>
      </c>
      <c r="BH539" s="14">
        <v>54.992000000000004</v>
      </c>
    </row>
    <row r="540" spans="1:60" x14ac:dyDescent="0.2">
      <c r="A540" s="60"/>
      <c r="B540" s="19"/>
      <c r="E540" s="18" t="s">
        <v>2369</v>
      </c>
      <c r="F540" s="33">
        <v>937.09400000000005</v>
      </c>
      <c r="G540" s="34">
        <v>6</v>
      </c>
      <c r="S540" s="8"/>
      <c r="T540" s="8"/>
      <c r="U540" s="18" t="s">
        <v>7163</v>
      </c>
      <c r="V540" s="33">
        <v>-1.294</v>
      </c>
      <c r="W540" s="34">
        <v>1</v>
      </c>
      <c r="BG540" s="18" t="s">
        <v>1674</v>
      </c>
      <c r="BH540" s="14">
        <v>54.704000000000001</v>
      </c>
    </row>
    <row r="541" spans="1:60" x14ac:dyDescent="0.2">
      <c r="A541" s="60"/>
      <c r="B541" s="19"/>
      <c r="E541" s="18" t="s">
        <v>1377</v>
      </c>
      <c r="F541" s="33">
        <v>996.80399999999986</v>
      </c>
      <c r="G541" s="34">
        <v>6</v>
      </c>
      <c r="S541" s="8"/>
      <c r="T541" s="8"/>
      <c r="U541" s="18" t="s">
        <v>8296</v>
      </c>
      <c r="V541" s="33">
        <v>255.59059999999994</v>
      </c>
      <c r="W541" s="34">
        <v>4</v>
      </c>
      <c r="BG541" s="18" t="s">
        <v>1602</v>
      </c>
      <c r="BH541" s="14">
        <v>53.867999999999995</v>
      </c>
    </row>
    <row r="542" spans="1:60" x14ac:dyDescent="0.2">
      <c r="A542" s="60"/>
      <c r="B542" s="19"/>
      <c r="E542" s="18" t="s">
        <v>3835</v>
      </c>
      <c r="F542" s="33">
        <v>4355.8980000000001</v>
      </c>
      <c r="G542" s="34">
        <v>10</v>
      </c>
      <c r="S542" s="8"/>
      <c r="T542" s="8"/>
      <c r="U542" s="18" t="s">
        <v>7132</v>
      </c>
      <c r="V542" s="33">
        <v>191.99680000000001</v>
      </c>
      <c r="W542" s="34">
        <v>1</v>
      </c>
      <c r="BG542" s="18" t="s">
        <v>2234</v>
      </c>
      <c r="BH542" s="14">
        <v>53.695999999999998</v>
      </c>
    </row>
    <row r="543" spans="1:60" x14ac:dyDescent="0.2">
      <c r="A543" s="60"/>
      <c r="B543" s="19"/>
      <c r="E543" s="18" t="s">
        <v>1827</v>
      </c>
      <c r="F543" s="33">
        <v>83.72</v>
      </c>
      <c r="G543" s="34">
        <v>2</v>
      </c>
      <c r="S543" s="8"/>
      <c r="T543" s="8"/>
      <c r="U543" s="18" t="s">
        <v>6738</v>
      </c>
      <c r="V543" s="33">
        <v>19.518400000000007</v>
      </c>
      <c r="W543" s="34">
        <v>1</v>
      </c>
      <c r="BG543" s="18" t="s">
        <v>1305</v>
      </c>
      <c r="BH543" s="14">
        <v>53.370000000000005</v>
      </c>
    </row>
    <row r="544" spans="1:60" x14ac:dyDescent="0.2">
      <c r="A544" s="60"/>
      <c r="B544" s="19"/>
      <c r="E544" s="18" t="s">
        <v>4321</v>
      </c>
      <c r="F544" s="33">
        <v>15.623999999999997</v>
      </c>
      <c r="G544" s="34">
        <v>1</v>
      </c>
      <c r="S544" s="8"/>
      <c r="T544" s="8"/>
      <c r="U544" s="18" t="s">
        <v>10096</v>
      </c>
      <c r="V544" s="33">
        <v>11.151</v>
      </c>
      <c r="W544" s="34">
        <v>1</v>
      </c>
      <c r="BG544" s="18" t="s">
        <v>5518</v>
      </c>
      <c r="BH544" s="14">
        <v>52.096000000000004</v>
      </c>
    </row>
    <row r="545" spans="1:60" x14ac:dyDescent="0.2">
      <c r="A545" s="60"/>
      <c r="B545" s="19"/>
      <c r="E545" s="18" t="s">
        <v>4543</v>
      </c>
      <c r="F545" s="33">
        <v>259.15000000000003</v>
      </c>
      <c r="G545" s="34">
        <v>4</v>
      </c>
      <c r="S545" s="8"/>
      <c r="T545" s="8"/>
      <c r="U545" s="18" t="s">
        <v>8667</v>
      </c>
      <c r="V545" s="33">
        <v>4.8023999999999996</v>
      </c>
      <c r="W545" s="34">
        <v>1</v>
      </c>
      <c r="BG545" s="18" t="s">
        <v>1458</v>
      </c>
      <c r="BH545" s="14">
        <v>50.768000000000008</v>
      </c>
    </row>
    <row r="546" spans="1:60" x14ac:dyDescent="0.2">
      <c r="A546" s="60"/>
      <c r="B546" s="19"/>
      <c r="E546" s="18" t="s">
        <v>1993</v>
      </c>
      <c r="F546" s="33">
        <v>1480.9099999999999</v>
      </c>
      <c r="G546" s="34">
        <v>8</v>
      </c>
      <c r="S546" s="8"/>
      <c r="T546" s="8"/>
      <c r="U546" s="18" t="s">
        <v>8160</v>
      </c>
      <c r="V546" s="33">
        <v>40.756</v>
      </c>
      <c r="W546" s="34">
        <v>3</v>
      </c>
      <c r="BG546" s="18" t="s">
        <v>2511</v>
      </c>
      <c r="BH546" s="14">
        <v>49.44</v>
      </c>
    </row>
    <row r="547" spans="1:60" x14ac:dyDescent="0.2">
      <c r="A547" s="60"/>
      <c r="B547" s="19"/>
      <c r="E547" s="18" t="s">
        <v>458</v>
      </c>
      <c r="F547" s="33">
        <v>869.30399999999997</v>
      </c>
      <c r="G547" s="34">
        <v>8</v>
      </c>
      <c r="S547" s="8"/>
      <c r="T547" s="8"/>
      <c r="U547" s="18" t="s">
        <v>7993</v>
      </c>
      <c r="V547" s="33">
        <v>56.492499999999971</v>
      </c>
      <c r="W547" s="34">
        <v>2</v>
      </c>
      <c r="BG547" s="18" t="s">
        <v>4727</v>
      </c>
      <c r="BH547" s="14">
        <v>48.465999999999994</v>
      </c>
    </row>
    <row r="548" spans="1:60" x14ac:dyDescent="0.2">
      <c r="A548" s="60"/>
      <c r="B548" s="19"/>
      <c r="E548" s="18" t="s">
        <v>317</v>
      </c>
      <c r="F548" s="33">
        <v>3339.9509999999996</v>
      </c>
      <c r="G548" s="34">
        <v>15</v>
      </c>
      <c r="S548" s="8"/>
      <c r="T548" s="8"/>
      <c r="U548" s="18" t="s">
        <v>9761</v>
      </c>
      <c r="V548" s="33">
        <v>6.2208000000000006</v>
      </c>
      <c r="W548" s="34">
        <v>1</v>
      </c>
      <c r="BG548" s="18" t="s">
        <v>5697</v>
      </c>
      <c r="BH548" s="14">
        <v>47.97</v>
      </c>
    </row>
    <row r="549" spans="1:60" x14ac:dyDescent="0.2">
      <c r="A549" s="60"/>
      <c r="B549" s="19"/>
      <c r="E549" s="18" t="s">
        <v>3912</v>
      </c>
      <c r="F549" s="33">
        <v>66.300000000000011</v>
      </c>
      <c r="G549" s="34">
        <v>1</v>
      </c>
      <c r="S549" s="8"/>
      <c r="T549" s="8"/>
      <c r="U549" s="18" t="s">
        <v>7740</v>
      </c>
      <c r="V549" s="33">
        <v>15.478599999999995</v>
      </c>
      <c r="W549" s="34">
        <v>2</v>
      </c>
      <c r="BG549" s="18" t="s">
        <v>1699</v>
      </c>
      <c r="BH549" s="14">
        <v>46.72</v>
      </c>
    </row>
    <row r="550" spans="1:60" x14ac:dyDescent="0.2">
      <c r="A550" s="60"/>
      <c r="B550" s="19"/>
      <c r="E550" s="18" t="s">
        <v>5902</v>
      </c>
      <c r="F550" s="33">
        <v>14.111999999999998</v>
      </c>
      <c r="G550" s="34">
        <v>1</v>
      </c>
      <c r="S550" s="8"/>
      <c r="T550" s="8"/>
      <c r="U550" s="18" t="s">
        <v>7110</v>
      </c>
      <c r="V550" s="33">
        <v>111.52619999999999</v>
      </c>
      <c r="W550" s="34">
        <v>2</v>
      </c>
      <c r="BG550" s="18" t="s">
        <v>226</v>
      </c>
      <c r="BH550" s="14">
        <v>45.393999999999998</v>
      </c>
    </row>
    <row r="551" spans="1:60" x14ac:dyDescent="0.2">
      <c r="A551" s="60"/>
      <c r="B551" s="19"/>
      <c r="E551" s="18" t="s">
        <v>1304</v>
      </c>
      <c r="F551" s="33">
        <v>53.370000000000005</v>
      </c>
      <c r="G551" s="34">
        <v>2</v>
      </c>
      <c r="S551" s="8"/>
      <c r="T551" s="8"/>
      <c r="U551" s="18" t="s">
        <v>6315</v>
      </c>
      <c r="V551" s="33">
        <v>9.9773999999999958</v>
      </c>
      <c r="W551" s="34">
        <v>2</v>
      </c>
      <c r="BG551" s="18" t="s">
        <v>5799</v>
      </c>
      <c r="BH551" s="14">
        <v>43.6</v>
      </c>
    </row>
    <row r="552" spans="1:60" x14ac:dyDescent="0.2">
      <c r="A552" s="60"/>
      <c r="B552" s="19"/>
      <c r="E552" s="18" t="s">
        <v>2379</v>
      </c>
      <c r="F552" s="33">
        <v>9879.2200000000012</v>
      </c>
      <c r="G552" s="34">
        <v>8</v>
      </c>
      <c r="S552" s="8"/>
      <c r="T552" s="8"/>
      <c r="U552" s="18" t="s">
        <v>9472</v>
      </c>
      <c r="V552" s="33">
        <v>71.718199999999996</v>
      </c>
      <c r="W552" s="34">
        <v>6</v>
      </c>
      <c r="BG552" s="18" t="s">
        <v>2816</v>
      </c>
      <c r="BH552" s="14">
        <v>43.46</v>
      </c>
    </row>
    <row r="553" spans="1:60" x14ac:dyDescent="0.2">
      <c r="A553" s="60"/>
      <c r="B553" s="19"/>
      <c r="E553" s="18" t="s">
        <v>131</v>
      </c>
      <c r="F553" s="33">
        <v>34.944000000000003</v>
      </c>
      <c r="G553" s="34">
        <v>1</v>
      </c>
      <c r="S553" s="8"/>
      <c r="T553" s="8"/>
      <c r="U553" s="18" t="s">
        <v>9613</v>
      </c>
      <c r="V553" s="33">
        <v>137.08780000000002</v>
      </c>
      <c r="W553" s="34">
        <v>2</v>
      </c>
      <c r="BG553" s="18" t="s">
        <v>2056</v>
      </c>
      <c r="BH553" s="14">
        <v>41.86</v>
      </c>
    </row>
    <row r="554" spans="1:60" x14ac:dyDescent="0.2">
      <c r="A554" s="60"/>
      <c r="B554" s="19"/>
      <c r="E554" s="18" t="s">
        <v>1673</v>
      </c>
      <c r="F554" s="33">
        <v>54.704000000000001</v>
      </c>
      <c r="G554" s="34">
        <v>5</v>
      </c>
      <c r="S554" s="8"/>
      <c r="T554" s="8"/>
      <c r="U554" s="18" t="s">
        <v>9469</v>
      </c>
      <c r="V554" s="33">
        <v>32.632999999999996</v>
      </c>
      <c r="W554" s="34">
        <v>2</v>
      </c>
      <c r="BG554" s="18" t="s">
        <v>4144</v>
      </c>
      <c r="BH554" s="14">
        <v>40</v>
      </c>
    </row>
    <row r="555" spans="1:60" x14ac:dyDescent="0.2">
      <c r="A555" s="60"/>
      <c r="B555" s="19"/>
      <c r="E555" s="18" t="s">
        <v>1773</v>
      </c>
      <c r="F555" s="33">
        <v>1403.9200000000003</v>
      </c>
      <c r="G555" s="34">
        <v>1</v>
      </c>
      <c r="S555" s="8"/>
      <c r="T555" s="8"/>
      <c r="U555" s="18" t="s">
        <v>7060</v>
      </c>
      <c r="V555" s="33">
        <v>39.4268</v>
      </c>
      <c r="W555" s="34">
        <v>1</v>
      </c>
      <c r="BG555" s="18" t="s">
        <v>2730</v>
      </c>
      <c r="BH555" s="14">
        <v>39.68</v>
      </c>
    </row>
    <row r="556" spans="1:60" x14ac:dyDescent="0.2">
      <c r="A556" s="60"/>
      <c r="B556" s="19"/>
      <c r="E556" s="18" t="s">
        <v>3393</v>
      </c>
      <c r="F556" s="33">
        <v>26.352000000000004</v>
      </c>
      <c r="G556" s="34">
        <v>1</v>
      </c>
      <c r="S556" s="8"/>
      <c r="T556" s="8"/>
      <c r="U556" s="18" t="s">
        <v>7314</v>
      </c>
      <c r="V556" s="33">
        <v>-33.086899999999986</v>
      </c>
      <c r="W556" s="34">
        <v>4</v>
      </c>
      <c r="BG556" s="18" t="s">
        <v>345</v>
      </c>
      <c r="BH556" s="14">
        <v>39.119999999999997</v>
      </c>
    </row>
    <row r="557" spans="1:60" x14ac:dyDescent="0.2">
      <c r="A557" s="60"/>
      <c r="B557" s="19"/>
      <c r="E557" s="18" t="s">
        <v>5220</v>
      </c>
      <c r="F557" s="33">
        <v>19.648</v>
      </c>
      <c r="G557" s="34">
        <v>1</v>
      </c>
      <c r="S557" s="8"/>
      <c r="T557" s="8"/>
      <c r="U557" s="18" t="s">
        <v>9283</v>
      </c>
      <c r="V557" s="33">
        <v>198.86499999999998</v>
      </c>
      <c r="W557" s="34">
        <v>2</v>
      </c>
      <c r="BG557" s="18" t="s">
        <v>1544</v>
      </c>
      <c r="BH557" s="14">
        <v>39</v>
      </c>
    </row>
    <row r="558" spans="1:60" x14ac:dyDescent="0.2">
      <c r="A558" s="60"/>
      <c r="B558" s="19"/>
      <c r="E558" s="18" t="s">
        <v>516</v>
      </c>
      <c r="F558" s="33">
        <v>1563.5835</v>
      </c>
      <c r="G558" s="34">
        <v>12</v>
      </c>
      <c r="S558" s="8"/>
      <c r="T558" s="8"/>
      <c r="U558" s="18" t="s">
        <v>7923</v>
      </c>
      <c r="V558" s="33">
        <v>4.2249999999999979</v>
      </c>
      <c r="W558" s="34">
        <v>1</v>
      </c>
      <c r="BG558" s="18" t="s">
        <v>4498</v>
      </c>
      <c r="BH558" s="14">
        <v>38.880000000000003</v>
      </c>
    </row>
    <row r="559" spans="1:60" x14ac:dyDescent="0.2">
      <c r="A559" s="60"/>
      <c r="B559" s="19"/>
      <c r="E559" s="18" t="s">
        <v>985</v>
      </c>
      <c r="F559" s="33">
        <v>2.2140000000000004</v>
      </c>
      <c r="G559" s="34">
        <v>1</v>
      </c>
      <c r="S559" s="8"/>
      <c r="T559" s="8"/>
      <c r="U559" s="18" t="s">
        <v>9413</v>
      </c>
      <c r="V559" s="33">
        <v>3.4995000000000029</v>
      </c>
      <c r="W559" s="34">
        <v>1</v>
      </c>
      <c r="BG559" s="18" t="s">
        <v>5358</v>
      </c>
      <c r="BH559" s="14">
        <v>38.619999999999997</v>
      </c>
    </row>
    <row r="560" spans="1:60" x14ac:dyDescent="0.2">
      <c r="A560" s="60"/>
      <c r="B560" s="19"/>
      <c r="E560" s="18" t="s">
        <v>2260</v>
      </c>
      <c r="F560" s="33">
        <v>848.36</v>
      </c>
      <c r="G560" s="34">
        <v>8</v>
      </c>
      <c r="S560" s="8"/>
      <c r="T560" s="8"/>
      <c r="U560" s="18" t="s">
        <v>8192</v>
      </c>
      <c r="V560" s="33">
        <v>-18.836400000000005</v>
      </c>
      <c r="W560" s="34">
        <v>1</v>
      </c>
      <c r="BG560" s="18" t="s">
        <v>2065</v>
      </c>
      <c r="BH560" s="14">
        <v>38.29</v>
      </c>
    </row>
    <row r="561" spans="1:60" x14ac:dyDescent="0.2">
      <c r="A561" s="60"/>
      <c r="B561" s="19"/>
      <c r="E561" s="18" t="s">
        <v>4857</v>
      </c>
      <c r="F561" s="33">
        <v>1.9639999999999995</v>
      </c>
      <c r="G561" s="34">
        <v>1</v>
      </c>
      <c r="S561" s="8"/>
      <c r="T561" s="8"/>
      <c r="U561" s="18" t="s">
        <v>9372</v>
      </c>
      <c r="V561" s="33">
        <v>31.015599999999978</v>
      </c>
      <c r="W561" s="34">
        <v>1</v>
      </c>
      <c r="BG561" s="18" t="s">
        <v>5168</v>
      </c>
      <c r="BH561" s="14">
        <v>38.212000000000003</v>
      </c>
    </row>
    <row r="562" spans="1:60" x14ac:dyDescent="0.2">
      <c r="A562" s="60"/>
      <c r="B562" s="19"/>
      <c r="E562" s="18" t="s">
        <v>627</v>
      </c>
      <c r="F562" s="33">
        <v>968.4</v>
      </c>
      <c r="G562" s="34">
        <v>3</v>
      </c>
      <c r="S562" s="8"/>
      <c r="T562" s="8"/>
      <c r="U562" s="18" t="s">
        <v>9025</v>
      </c>
      <c r="V562" s="33">
        <v>363.42220000000003</v>
      </c>
      <c r="W562" s="34">
        <v>6</v>
      </c>
      <c r="BG562" s="18" t="s">
        <v>4096</v>
      </c>
      <c r="BH562" s="14">
        <v>37.775999999999996</v>
      </c>
    </row>
    <row r="563" spans="1:60" x14ac:dyDescent="0.2">
      <c r="A563" s="60"/>
      <c r="B563" s="19"/>
      <c r="E563" s="18" t="s">
        <v>655</v>
      </c>
      <c r="F563" s="33">
        <v>7.16</v>
      </c>
      <c r="G563" s="34">
        <v>1</v>
      </c>
      <c r="S563" s="8"/>
      <c r="T563" s="8"/>
      <c r="U563" s="18" t="s">
        <v>10283</v>
      </c>
      <c r="V563" s="33">
        <v>6.3380999999999617</v>
      </c>
      <c r="W563" s="34">
        <v>2</v>
      </c>
      <c r="BG563" s="18" t="s">
        <v>37</v>
      </c>
      <c r="BH563" s="14">
        <v>37.599999999999994</v>
      </c>
    </row>
    <row r="564" spans="1:60" x14ac:dyDescent="0.2">
      <c r="A564" s="60"/>
      <c r="B564" s="19"/>
      <c r="E564" s="18" t="s">
        <v>2500</v>
      </c>
      <c r="F564" s="33">
        <v>6.48</v>
      </c>
      <c r="G564" s="34">
        <v>1</v>
      </c>
      <c r="S564" s="8"/>
      <c r="T564" s="8"/>
      <c r="U564" s="18" t="s">
        <v>9595</v>
      </c>
      <c r="V564" s="33">
        <v>-319.19159999999999</v>
      </c>
      <c r="W564" s="34">
        <v>1</v>
      </c>
      <c r="BG564" s="18" t="s">
        <v>2574</v>
      </c>
      <c r="BH564" s="14">
        <v>37.455000000000005</v>
      </c>
    </row>
    <row r="565" spans="1:60" x14ac:dyDescent="0.2">
      <c r="A565" s="60"/>
      <c r="B565" s="19"/>
      <c r="E565" s="18" t="s">
        <v>2294</v>
      </c>
      <c r="F565" s="33">
        <v>103.31800000000001</v>
      </c>
      <c r="G565" s="34">
        <v>3</v>
      </c>
      <c r="S565" s="8"/>
      <c r="T565" s="8"/>
      <c r="U565" s="18" t="s">
        <v>6591</v>
      </c>
      <c r="V565" s="33">
        <v>-102.34190000000007</v>
      </c>
      <c r="W565" s="34">
        <v>3</v>
      </c>
      <c r="BG565" s="18" t="s">
        <v>3576</v>
      </c>
      <c r="BH565" s="14">
        <v>36.363999999999997</v>
      </c>
    </row>
    <row r="566" spans="1:60" x14ac:dyDescent="0.2">
      <c r="A566" s="60"/>
      <c r="B566" s="19"/>
      <c r="E566" s="18" t="s">
        <v>5914</v>
      </c>
      <c r="F566" s="33">
        <v>1043.0410000000002</v>
      </c>
      <c r="G566" s="34">
        <v>6</v>
      </c>
      <c r="S566" s="8"/>
      <c r="T566" s="8"/>
      <c r="U566" s="18" t="s">
        <v>9971</v>
      </c>
      <c r="V566" s="33">
        <v>197.92079999999999</v>
      </c>
      <c r="W566" s="34">
        <v>1</v>
      </c>
      <c r="BG566" s="18" t="s">
        <v>4083</v>
      </c>
      <c r="BH566" s="14">
        <v>36.24</v>
      </c>
    </row>
    <row r="567" spans="1:60" x14ac:dyDescent="0.2">
      <c r="A567" s="60"/>
      <c r="B567" s="19"/>
      <c r="E567" s="18" t="s">
        <v>2935</v>
      </c>
      <c r="F567" s="33">
        <v>191.56800000000001</v>
      </c>
      <c r="G567" s="34">
        <v>3</v>
      </c>
      <c r="S567" s="8"/>
      <c r="T567" s="8"/>
      <c r="U567" s="18" t="s">
        <v>8398</v>
      </c>
      <c r="V567" s="33">
        <v>13.324499999999999</v>
      </c>
      <c r="W567" s="34">
        <v>1</v>
      </c>
      <c r="BG567" s="18" t="s">
        <v>5231</v>
      </c>
      <c r="BH567" s="14">
        <v>35.4</v>
      </c>
    </row>
    <row r="568" spans="1:60" x14ac:dyDescent="0.2">
      <c r="A568" s="60"/>
      <c r="B568" s="19"/>
      <c r="E568" s="18" t="s">
        <v>2646</v>
      </c>
      <c r="F568" s="33">
        <v>547.97</v>
      </c>
      <c r="G568" s="34">
        <v>3</v>
      </c>
      <c r="S568" s="8"/>
      <c r="T568" s="8"/>
      <c r="U568" s="18" t="s">
        <v>6487</v>
      </c>
      <c r="V568" s="33">
        <v>-143.42080000000007</v>
      </c>
      <c r="W568" s="34">
        <v>3</v>
      </c>
      <c r="BG568" s="18" t="s">
        <v>132</v>
      </c>
      <c r="BH568" s="14">
        <v>34.944000000000003</v>
      </c>
    </row>
    <row r="569" spans="1:60" x14ac:dyDescent="0.2">
      <c r="A569" s="60"/>
      <c r="B569" s="19"/>
      <c r="E569" s="18" t="s">
        <v>178</v>
      </c>
      <c r="F569" s="33">
        <v>1308.8919999999998</v>
      </c>
      <c r="G569" s="34">
        <v>10</v>
      </c>
      <c r="S569" s="8"/>
      <c r="T569" s="8"/>
      <c r="U569" s="18" t="s">
        <v>10753</v>
      </c>
      <c r="V569" s="33">
        <v>-388.28000000000009</v>
      </c>
      <c r="W569" s="34">
        <v>2</v>
      </c>
      <c r="BG569" s="18" t="s">
        <v>3029</v>
      </c>
      <c r="BH569" s="14">
        <v>33.9</v>
      </c>
    </row>
    <row r="570" spans="1:60" x14ac:dyDescent="0.2">
      <c r="A570" s="60"/>
      <c r="B570" s="19"/>
      <c r="E570" s="18" t="s">
        <v>1862</v>
      </c>
      <c r="F570" s="33">
        <v>1024.634</v>
      </c>
      <c r="G570" s="34">
        <v>7</v>
      </c>
      <c r="S570" s="8"/>
      <c r="T570" s="8"/>
      <c r="U570" s="18" t="s">
        <v>8293</v>
      </c>
      <c r="V570" s="33">
        <v>197.56650000000002</v>
      </c>
      <c r="W570" s="34">
        <v>4</v>
      </c>
      <c r="BG570" s="18" t="s">
        <v>2412</v>
      </c>
      <c r="BH570" s="14">
        <v>33.44</v>
      </c>
    </row>
    <row r="571" spans="1:60" x14ac:dyDescent="0.2">
      <c r="A571" s="60"/>
      <c r="B571" s="19"/>
      <c r="E571" s="18" t="s">
        <v>2861</v>
      </c>
      <c r="F571" s="33">
        <v>1475.5840000000001</v>
      </c>
      <c r="G571" s="34">
        <v>3</v>
      </c>
      <c r="S571" s="8"/>
      <c r="T571" s="8"/>
      <c r="U571" s="18" t="s">
        <v>10896</v>
      </c>
      <c r="V571" s="33">
        <v>265.92529999999999</v>
      </c>
      <c r="W571" s="34">
        <v>5</v>
      </c>
      <c r="BG571" s="18" t="s">
        <v>277</v>
      </c>
      <c r="BH571" s="14">
        <v>33.4</v>
      </c>
    </row>
    <row r="572" spans="1:60" x14ac:dyDescent="0.2">
      <c r="A572" s="60"/>
      <c r="B572" s="19"/>
      <c r="E572" s="18" t="s">
        <v>554</v>
      </c>
      <c r="F572" s="33">
        <v>1346.664</v>
      </c>
      <c r="G572" s="34">
        <v>8</v>
      </c>
      <c r="S572" s="8"/>
      <c r="T572" s="8"/>
      <c r="U572" s="18" t="s">
        <v>10404</v>
      </c>
      <c r="V572" s="33">
        <v>53.988799999999998</v>
      </c>
      <c r="W572" s="34">
        <v>3</v>
      </c>
      <c r="BG572" s="18" t="s">
        <v>1652</v>
      </c>
      <c r="BH572" s="14">
        <v>32.186</v>
      </c>
    </row>
    <row r="573" spans="1:60" x14ac:dyDescent="0.2">
      <c r="A573" s="60"/>
      <c r="B573" s="19"/>
      <c r="E573" s="18" t="s">
        <v>1013</v>
      </c>
      <c r="F573" s="33">
        <v>2904.5720000000001</v>
      </c>
      <c r="G573" s="34">
        <v>3</v>
      </c>
      <c r="S573" s="8"/>
      <c r="T573" s="8"/>
      <c r="U573" s="18" t="s">
        <v>6207</v>
      </c>
      <c r="V573" s="33">
        <v>-16.452000000000027</v>
      </c>
      <c r="W573" s="34">
        <v>2</v>
      </c>
      <c r="BG573" s="18" t="s">
        <v>4181</v>
      </c>
      <c r="BH573" s="14">
        <v>32.04</v>
      </c>
    </row>
    <row r="574" spans="1:60" x14ac:dyDescent="0.2">
      <c r="A574" s="60"/>
      <c r="B574" s="19"/>
      <c r="E574" s="18" t="s">
        <v>5148</v>
      </c>
      <c r="F574" s="33">
        <v>3597.8359999999998</v>
      </c>
      <c r="G574" s="34">
        <v>7</v>
      </c>
      <c r="S574" s="8"/>
      <c r="T574" s="8"/>
      <c r="U574" s="18" t="s">
        <v>8493</v>
      </c>
      <c r="V574" s="33">
        <v>-1.4760000000000004</v>
      </c>
      <c r="W574" s="34">
        <v>1</v>
      </c>
      <c r="BG574" s="18" t="s">
        <v>3180</v>
      </c>
      <c r="BH574" s="14">
        <v>31.007999999999999</v>
      </c>
    </row>
    <row r="575" spans="1:60" x14ac:dyDescent="0.2">
      <c r="A575" s="60"/>
      <c r="B575" s="19"/>
      <c r="E575" s="18" t="s">
        <v>1846</v>
      </c>
      <c r="F575" s="33">
        <v>389.67199999999997</v>
      </c>
      <c r="G575" s="34">
        <v>2</v>
      </c>
      <c r="S575" s="8"/>
      <c r="T575" s="8"/>
      <c r="U575" s="18" t="s">
        <v>9163</v>
      </c>
      <c r="V575" s="33">
        <v>163.4177</v>
      </c>
      <c r="W575" s="34">
        <v>7</v>
      </c>
      <c r="BG575" s="18" t="s">
        <v>4192</v>
      </c>
      <c r="BH575" s="14">
        <v>30.42</v>
      </c>
    </row>
    <row r="576" spans="1:60" x14ac:dyDescent="0.2">
      <c r="A576" s="60"/>
      <c r="B576" s="19"/>
      <c r="E576" s="18" t="s">
        <v>1218</v>
      </c>
      <c r="F576" s="33">
        <v>21.12</v>
      </c>
      <c r="G576" s="34">
        <v>1</v>
      </c>
      <c r="S576" s="8"/>
      <c r="T576" s="8"/>
      <c r="U576" s="18" t="s">
        <v>10840</v>
      </c>
      <c r="V576" s="33">
        <v>0.90479999999999983</v>
      </c>
      <c r="W576" s="34">
        <v>1</v>
      </c>
      <c r="BG576" s="18" t="s">
        <v>2691</v>
      </c>
      <c r="BH576" s="14">
        <v>30.336000000000002</v>
      </c>
    </row>
    <row r="577" spans="1:60" x14ac:dyDescent="0.2">
      <c r="A577" s="60"/>
      <c r="B577" s="19"/>
      <c r="E577" s="18" t="s">
        <v>5696</v>
      </c>
      <c r="F577" s="33">
        <v>47.97</v>
      </c>
      <c r="G577" s="34">
        <v>1</v>
      </c>
      <c r="S577" s="8"/>
      <c r="T577" s="8"/>
      <c r="U577" s="18" t="s">
        <v>9926</v>
      </c>
      <c r="V577" s="33">
        <v>57.321999999999989</v>
      </c>
      <c r="W577" s="34">
        <v>2</v>
      </c>
      <c r="BG577" s="18" t="s">
        <v>4756</v>
      </c>
      <c r="BH577" s="14">
        <v>29.61</v>
      </c>
    </row>
    <row r="578" spans="1:60" x14ac:dyDescent="0.2">
      <c r="A578" s="60"/>
      <c r="B578" s="19"/>
      <c r="E578" s="18" t="s">
        <v>1470</v>
      </c>
      <c r="F578" s="33">
        <v>322.94</v>
      </c>
      <c r="G578" s="34">
        <v>5</v>
      </c>
      <c r="S578" s="8"/>
      <c r="T578" s="10" t="s">
        <v>10965</v>
      </c>
      <c r="U578" s="7"/>
      <c r="V578" s="31">
        <v>4432.8779000000022</v>
      </c>
      <c r="W578" s="32">
        <v>201</v>
      </c>
      <c r="BG578" s="18" t="s">
        <v>2649</v>
      </c>
      <c r="BH578" s="14">
        <v>29.472000000000001</v>
      </c>
    </row>
    <row r="579" spans="1:60" x14ac:dyDescent="0.2">
      <c r="A579" s="60"/>
      <c r="B579" s="19"/>
      <c r="E579" s="18" t="s">
        <v>2029</v>
      </c>
      <c r="F579" s="33">
        <v>114.84</v>
      </c>
      <c r="G579" s="34">
        <v>4</v>
      </c>
      <c r="S579" s="8"/>
      <c r="T579" s="10" t="s">
        <v>10951</v>
      </c>
      <c r="U579" s="6" t="s">
        <v>9530</v>
      </c>
      <c r="V579" s="31">
        <v>154.1413</v>
      </c>
      <c r="W579" s="32">
        <v>3</v>
      </c>
      <c r="BG579" s="18" t="s">
        <v>4068</v>
      </c>
      <c r="BH579" s="14">
        <v>29</v>
      </c>
    </row>
    <row r="580" spans="1:60" x14ac:dyDescent="0.2">
      <c r="A580" s="60"/>
      <c r="B580" s="19"/>
      <c r="E580" s="18" t="s">
        <v>4970</v>
      </c>
      <c r="F580" s="33">
        <v>182.94200000000001</v>
      </c>
      <c r="G580" s="34">
        <v>6</v>
      </c>
      <c r="S580" s="8"/>
      <c r="T580" s="8"/>
      <c r="U580" s="18" t="s">
        <v>9102</v>
      </c>
      <c r="V580" s="33">
        <v>61.743000000000009</v>
      </c>
      <c r="W580" s="34">
        <v>2</v>
      </c>
      <c r="BG580" s="18" t="s">
        <v>3525</v>
      </c>
      <c r="BH580" s="14">
        <v>27.86</v>
      </c>
    </row>
    <row r="581" spans="1:60" x14ac:dyDescent="0.2">
      <c r="A581" s="60"/>
      <c r="B581" s="19"/>
      <c r="E581" s="18" t="s">
        <v>1975</v>
      </c>
      <c r="F581" s="33">
        <v>1041.2120000000002</v>
      </c>
      <c r="G581" s="34">
        <v>5</v>
      </c>
      <c r="S581" s="8"/>
      <c r="T581" s="8"/>
      <c r="U581" s="18" t="s">
        <v>10709</v>
      </c>
      <c r="V581" s="33">
        <v>15.7194</v>
      </c>
      <c r="W581" s="34">
        <v>1</v>
      </c>
      <c r="BG581" s="18" t="s">
        <v>3770</v>
      </c>
      <c r="BH581" s="14">
        <v>27.62</v>
      </c>
    </row>
    <row r="582" spans="1:60" x14ac:dyDescent="0.2">
      <c r="A582" s="60"/>
      <c r="B582" s="19"/>
      <c r="E582" s="18" t="s">
        <v>4507</v>
      </c>
      <c r="F582" s="33">
        <v>1119.1479999999999</v>
      </c>
      <c r="G582" s="34">
        <v>5</v>
      </c>
      <c r="S582" s="8"/>
      <c r="T582" s="8"/>
      <c r="U582" s="18" t="s">
        <v>10647</v>
      </c>
      <c r="V582" s="33">
        <v>220.15339999999989</v>
      </c>
      <c r="W582" s="34">
        <v>2</v>
      </c>
      <c r="BG582" s="18" t="s">
        <v>3316</v>
      </c>
      <c r="BH582" s="14">
        <v>27.240000000000002</v>
      </c>
    </row>
    <row r="583" spans="1:60" x14ac:dyDescent="0.2">
      <c r="A583" s="60"/>
      <c r="B583" s="19"/>
      <c r="E583" s="18" t="s">
        <v>3179</v>
      </c>
      <c r="F583" s="33">
        <v>31.007999999999999</v>
      </c>
      <c r="G583" s="34">
        <v>1</v>
      </c>
      <c r="S583" s="8"/>
      <c r="T583" s="8"/>
      <c r="U583" s="18" t="s">
        <v>6035</v>
      </c>
      <c r="V583" s="33">
        <v>74.615399999999994</v>
      </c>
      <c r="W583" s="34">
        <v>2</v>
      </c>
      <c r="BG583" s="18" t="s">
        <v>3394</v>
      </c>
      <c r="BH583" s="14">
        <v>26.352000000000004</v>
      </c>
    </row>
    <row r="584" spans="1:60" x14ac:dyDescent="0.2">
      <c r="A584" s="60"/>
      <c r="B584" s="19"/>
      <c r="E584" s="18" t="s">
        <v>4187</v>
      </c>
      <c r="F584" s="33">
        <v>286.02800000000002</v>
      </c>
      <c r="G584" s="34">
        <v>4</v>
      </c>
      <c r="S584" s="8"/>
      <c r="T584" s="8"/>
      <c r="U584" s="18" t="s">
        <v>7851</v>
      </c>
      <c r="V584" s="33">
        <v>154.77719999999997</v>
      </c>
      <c r="W584" s="34">
        <v>3</v>
      </c>
      <c r="BG584" s="18" t="s">
        <v>1889</v>
      </c>
      <c r="BH584" s="14">
        <v>24.784000000000002</v>
      </c>
    </row>
    <row r="585" spans="1:60" x14ac:dyDescent="0.2">
      <c r="A585" s="60"/>
      <c r="B585" s="19"/>
      <c r="E585" s="18" t="s">
        <v>4002</v>
      </c>
      <c r="F585" s="33">
        <v>179.85999999999999</v>
      </c>
      <c r="G585" s="34">
        <v>2</v>
      </c>
      <c r="S585" s="8"/>
      <c r="T585" s="8"/>
      <c r="U585" s="18" t="s">
        <v>7022</v>
      </c>
      <c r="V585" s="33">
        <v>63.345599999999997</v>
      </c>
      <c r="W585" s="34">
        <v>4</v>
      </c>
      <c r="BG585" s="18" t="s">
        <v>3418</v>
      </c>
      <c r="BH585" s="14">
        <v>23.952000000000002</v>
      </c>
    </row>
    <row r="586" spans="1:60" x14ac:dyDescent="0.2">
      <c r="A586" s="60"/>
      <c r="B586" s="19"/>
      <c r="E586" s="18" t="s">
        <v>2443</v>
      </c>
      <c r="F586" s="33">
        <v>885.56999999999994</v>
      </c>
      <c r="G586" s="34">
        <v>2</v>
      </c>
      <c r="S586" s="8"/>
      <c r="T586" s="8"/>
      <c r="U586" s="18" t="s">
        <v>8117</v>
      </c>
      <c r="V586" s="33">
        <v>41.286800000000014</v>
      </c>
      <c r="W586" s="34">
        <v>3</v>
      </c>
      <c r="BG586" s="18" t="s">
        <v>4173</v>
      </c>
      <c r="BH586" s="14">
        <v>23.6</v>
      </c>
    </row>
    <row r="587" spans="1:60" x14ac:dyDescent="0.2">
      <c r="A587" s="60"/>
      <c r="B587" s="19"/>
      <c r="E587" s="18" t="s">
        <v>4751</v>
      </c>
      <c r="F587" s="33">
        <v>552.23</v>
      </c>
      <c r="G587" s="34">
        <v>3</v>
      </c>
      <c r="S587" s="8"/>
      <c r="T587" s="8"/>
      <c r="U587" s="18" t="s">
        <v>9904</v>
      </c>
      <c r="V587" s="33">
        <v>15.552000000000001</v>
      </c>
      <c r="W587" s="34">
        <v>1</v>
      </c>
      <c r="BG587" s="18" t="s">
        <v>5509</v>
      </c>
      <c r="BH587" s="14">
        <v>23.36</v>
      </c>
    </row>
    <row r="588" spans="1:60" x14ac:dyDescent="0.2">
      <c r="A588" s="60"/>
      <c r="B588" s="19"/>
      <c r="E588" s="18" t="s">
        <v>3545</v>
      </c>
      <c r="F588" s="33">
        <v>1001.5840000000001</v>
      </c>
      <c r="G588" s="34">
        <v>1</v>
      </c>
      <c r="S588" s="8"/>
      <c r="T588" s="8"/>
      <c r="U588" s="18" t="s">
        <v>9059</v>
      </c>
      <c r="V588" s="33">
        <v>26.979799999999997</v>
      </c>
      <c r="W588" s="34">
        <v>2</v>
      </c>
      <c r="BG588" s="18" t="s">
        <v>697</v>
      </c>
      <c r="BH588" s="14">
        <v>23.04</v>
      </c>
    </row>
    <row r="589" spans="1:60" x14ac:dyDescent="0.2">
      <c r="A589" s="60"/>
      <c r="B589" s="19"/>
      <c r="E589" s="18" t="s">
        <v>2855</v>
      </c>
      <c r="F589" s="33">
        <v>663.96399999999994</v>
      </c>
      <c r="G589" s="34">
        <v>6</v>
      </c>
      <c r="S589" s="8"/>
      <c r="T589" s="8"/>
      <c r="U589" s="18" t="s">
        <v>9804</v>
      </c>
      <c r="V589" s="33">
        <v>328.67619999999999</v>
      </c>
      <c r="W589" s="34">
        <v>5</v>
      </c>
      <c r="BG589" s="18" t="s">
        <v>681</v>
      </c>
      <c r="BH589" s="14">
        <v>22.16</v>
      </c>
    </row>
    <row r="590" spans="1:60" x14ac:dyDescent="0.2">
      <c r="A590" s="60"/>
      <c r="B590" s="19"/>
      <c r="E590" s="18" t="s">
        <v>3115</v>
      </c>
      <c r="F590" s="33">
        <v>174.87</v>
      </c>
      <c r="G590" s="34">
        <v>2</v>
      </c>
      <c r="S590" s="8"/>
      <c r="T590" s="8"/>
      <c r="U590" s="18" t="s">
        <v>9601</v>
      </c>
      <c r="V590" s="33">
        <v>3.3408000000000002</v>
      </c>
      <c r="W590" s="34">
        <v>1</v>
      </c>
      <c r="BG590" s="18" t="s">
        <v>1783</v>
      </c>
      <c r="BH590" s="14">
        <v>22</v>
      </c>
    </row>
    <row r="591" spans="1:60" x14ac:dyDescent="0.2">
      <c r="A591" s="60"/>
      <c r="B591" s="19"/>
      <c r="E591" s="18" t="s">
        <v>4457</v>
      </c>
      <c r="F591" s="33">
        <v>84.272000000000006</v>
      </c>
      <c r="G591" s="34">
        <v>1</v>
      </c>
      <c r="S591" s="8"/>
      <c r="T591" s="8"/>
      <c r="U591" s="18" t="s">
        <v>8933</v>
      </c>
      <c r="V591" s="33">
        <v>2.3967999999999989</v>
      </c>
      <c r="W591" s="34">
        <v>1</v>
      </c>
      <c r="BG591" s="18" t="s">
        <v>3564</v>
      </c>
      <c r="BH591" s="14">
        <v>21.880000000000003</v>
      </c>
    </row>
    <row r="592" spans="1:60" x14ac:dyDescent="0.2">
      <c r="A592" s="60"/>
      <c r="B592" s="19"/>
      <c r="E592" s="18" t="s">
        <v>246</v>
      </c>
      <c r="F592" s="33">
        <v>1204.8649999999998</v>
      </c>
      <c r="G592" s="34">
        <v>13</v>
      </c>
      <c r="S592" s="8"/>
      <c r="T592" s="8"/>
      <c r="U592" s="18" t="s">
        <v>8846</v>
      </c>
      <c r="V592" s="33">
        <v>29.034000000000002</v>
      </c>
      <c r="W592" s="34">
        <v>2</v>
      </c>
      <c r="BG592" s="18" t="s">
        <v>1442</v>
      </c>
      <c r="BH592" s="14">
        <v>21.504000000000005</v>
      </c>
    </row>
    <row r="593" spans="1:60" x14ac:dyDescent="0.2">
      <c r="A593" s="60"/>
      <c r="B593" s="19"/>
      <c r="E593" s="18" t="s">
        <v>3663</v>
      </c>
      <c r="F593" s="33">
        <v>237.80999999999997</v>
      </c>
      <c r="G593" s="34">
        <v>6</v>
      </c>
      <c r="S593" s="8"/>
      <c r="T593" s="8"/>
      <c r="U593" s="18" t="s">
        <v>10012</v>
      </c>
      <c r="V593" s="33">
        <v>-255.58750000000009</v>
      </c>
      <c r="W593" s="34">
        <v>1</v>
      </c>
      <c r="BG593" s="18" t="s">
        <v>3098</v>
      </c>
      <c r="BH593" s="14">
        <v>21.48</v>
      </c>
    </row>
    <row r="594" spans="1:60" x14ac:dyDescent="0.2">
      <c r="A594" s="60"/>
      <c r="B594" s="19"/>
      <c r="E594" s="18" t="s">
        <v>4349</v>
      </c>
      <c r="F594" s="33">
        <v>520.85199999999998</v>
      </c>
      <c r="G594" s="34">
        <v>4</v>
      </c>
      <c r="S594" s="8"/>
      <c r="T594" s="8"/>
      <c r="U594" s="18" t="s">
        <v>7399</v>
      </c>
      <c r="V594" s="33">
        <v>70.554400000000072</v>
      </c>
      <c r="W594" s="34">
        <v>1</v>
      </c>
      <c r="BG594" s="18" t="s">
        <v>1219</v>
      </c>
      <c r="BH594" s="14">
        <v>21.12</v>
      </c>
    </row>
    <row r="595" spans="1:60" x14ac:dyDescent="0.2">
      <c r="A595" s="60"/>
      <c r="B595" s="19"/>
      <c r="E595" s="18" t="s">
        <v>3495</v>
      </c>
      <c r="F595" s="33">
        <v>1396.9360000000001</v>
      </c>
      <c r="G595" s="34">
        <v>6</v>
      </c>
      <c r="S595" s="8"/>
      <c r="T595" s="8"/>
      <c r="U595" s="18" t="s">
        <v>10535</v>
      </c>
      <c r="V595" s="33">
        <v>-10.956599999999998</v>
      </c>
      <c r="W595" s="34">
        <v>2</v>
      </c>
      <c r="BG595" s="18" t="s">
        <v>5221</v>
      </c>
      <c r="BH595" s="14">
        <v>19.648</v>
      </c>
    </row>
    <row r="596" spans="1:60" x14ac:dyDescent="0.2">
      <c r="A596" s="60"/>
      <c r="B596" s="19"/>
      <c r="E596" s="18" t="s">
        <v>2983</v>
      </c>
      <c r="F596" s="33">
        <v>194.18200000000002</v>
      </c>
      <c r="G596" s="34">
        <v>7</v>
      </c>
      <c r="S596" s="8"/>
      <c r="T596" s="8"/>
      <c r="U596" s="18" t="s">
        <v>9510</v>
      </c>
      <c r="V596" s="33">
        <v>5.4432</v>
      </c>
      <c r="W596" s="34">
        <v>1</v>
      </c>
      <c r="BG596" s="18" t="s">
        <v>2608</v>
      </c>
      <c r="BH596" s="14">
        <v>19.440000000000001</v>
      </c>
    </row>
    <row r="597" spans="1:60" x14ac:dyDescent="0.2">
      <c r="A597" s="60"/>
      <c r="B597" s="19"/>
      <c r="E597" s="18" t="s">
        <v>3325</v>
      </c>
      <c r="F597" s="33">
        <v>81.199999999999989</v>
      </c>
      <c r="G597" s="34">
        <v>1</v>
      </c>
      <c r="S597" s="8"/>
      <c r="T597" s="8"/>
      <c r="U597" s="18" t="s">
        <v>7038</v>
      </c>
      <c r="V597" s="33">
        <v>21.163999999999998</v>
      </c>
      <c r="W597" s="34">
        <v>2</v>
      </c>
      <c r="BG597" s="18" t="s">
        <v>1569</v>
      </c>
      <c r="BH597" s="14">
        <v>19.395000000000003</v>
      </c>
    </row>
    <row r="598" spans="1:60" x14ac:dyDescent="0.2">
      <c r="A598" s="60"/>
      <c r="B598" s="19"/>
      <c r="E598" s="18" t="s">
        <v>148</v>
      </c>
      <c r="F598" s="33">
        <v>14.368000000000002</v>
      </c>
      <c r="G598" s="34">
        <v>1</v>
      </c>
      <c r="S598" s="8"/>
      <c r="T598" s="8"/>
      <c r="U598" s="18" t="s">
        <v>10888</v>
      </c>
      <c r="V598" s="33">
        <v>63.685999999999979</v>
      </c>
      <c r="W598" s="34">
        <v>1</v>
      </c>
      <c r="BG598" s="18" t="s">
        <v>906</v>
      </c>
      <c r="BH598" s="14">
        <v>19.295999999999999</v>
      </c>
    </row>
    <row r="599" spans="1:60" x14ac:dyDescent="0.2">
      <c r="A599" s="60"/>
      <c r="B599" s="19"/>
      <c r="E599" s="18" t="s">
        <v>1351</v>
      </c>
      <c r="F599" s="33">
        <v>1212.8009999999999</v>
      </c>
      <c r="G599" s="34">
        <v>3</v>
      </c>
      <c r="S599" s="8"/>
      <c r="T599" s="8"/>
      <c r="U599" s="18" t="s">
        <v>8706</v>
      </c>
      <c r="V599" s="33">
        <v>6.8467999999999964</v>
      </c>
      <c r="W599" s="34">
        <v>2</v>
      </c>
      <c r="BG599" s="18" t="s">
        <v>1180</v>
      </c>
      <c r="BH599" s="14">
        <v>17.34</v>
      </c>
    </row>
    <row r="600" spans="1:60" x14ac:dyDescent="0.2">
      <c r="A600" s="60"/>
      <c r="B600" s="19"/>
      <c r="E600" s="18" t="s">
        <v>4027</v>
      </c>
      <c r="F600" s="33">
        <v>242.69</v>
      </c>
      <c r="G600" s="34">
        <v>2</v>
      </c>
      <c r="S600" s="8"/>
      <c r="T600" s="8"/>
      <c r="U600" s="18" t="s">
        <v>9922</v>
      </c>
      <c r="V600" s="33">
        <v>62.513600000000004</v>
      </c>
      <c r="W600" s="34">
        <v>2</v>
      </c>
      <c r="BG600" s="18" t="s">
        <v>1689</v>
      </c>
      <c r="BH600" s="14">
        <v>17.04</v>
      </c>
    </row>
    <row r="601" spans="1:60" x14ac:dyDescent="0.2">
      <c r="A601" s="60"/>
      <c r="B601" s="19"/>
      <c r="E601" s="18" t="s">
        <v>3960</v>
      </c>
      <c r="F601" s="33">
        <v>18344.052</v>
      </c>
      <c r="G601" s="34">
        <v>6</v>
      </c>
      <c r="S601" s="8"/>
      <c r="T601" s="8"/>
      <c r="U601" s="18" t="s">
        <v>7552</v>
      </c>
      <c r="V601" s="33">
        <v>100.19599999999997</v>
      </c>
      <c r="W601" s="34">
        <v>1</v>
      </c>
      <c r="BG601" s="18" t="s">
        <v>1137</v>
      </c>
      <c r="BH601" s="14">
        <v>16.920000000000002</v>
      </c>
    </row>
    <row r="602" spans="1:60" x14ac:dyDescent="0.2">
      <c r="A602" s="60"/>
      <c r="B602" s="19"/>
      <c r="E602" s="18" t="s">
        <v>4505</v>
      </c>
      <c r="F602" s="33">
        <v>695.7</v>
      </c>
      <c r="G602" s="34">
        <v>1</v>
      </c>
      <c r="S602" s="8"/>
      <c r="T602" s="8"/>
      <c r="U602" s="18" t="s">
        <v>6056</v>
      </c>
      <c r="V602" s="33">
        <v>70.485200000000006</v>
      </c>
      <c r="W602" s="34">
        <v>3</v>
      </c>
      <c r="BG602" s="18" t="s">
        <v>3362</v>
      </c>
      <c r="BH602" s="14">
        <v>16.739999999999998</v>
      </c>
    </row>
    <row r="603" spans="1:60" x14ac:dyDescent="0.2">
      <c r="A603" s="60"/>
      <c r="B603" s="19"/>
      <c r="E603" s="18" t="s">
        <v>4745</v>
      </c>
      <c r="F603" s="33">
        <v>151.68799999999999</v>
      </c>
      <c r="G603" s="34">
        <v>3</v>
      </c>
      <c r="S603" s="8"/>
      <c r="T603" s="8"/>
      <c r="U603" s="18" t="s">
        <v>6764</v>
      </c>
      <c r="V603" s="33">
        <v>5.5</v>
      </c>
      <c r="W603" s="34">
        <v>1</v>
      </c>
      <c r="BG603" s="18" t="s">
        <v>5859</v>
      </c>
      <c r="BH603" s="14">
        <v>16.520000000000003</v>
      </c>
    </row>
    <row r="604" spans="1:60" x14ac:dyDescent="0.2">
      <c r="A604" s="60"/>
      <c r="B604" s="19"/>
      <c r="E604" s="18" t="s">
        <v>2999</v>
      </c>
      <c r="F604" s="33">
        <v>554.98599999999999</v>
      </c>
      <c r="G604" s="34">
        <v>4</v>
      </c>
      <c r="S604" s="8"/>
      <c r="T604" s="8"/>
      <c r="U604" s="18" t="s">
        <v>10515</v>
      </c>
      <c r="V604" s="33">
        <v>-5.9583999999999975</v>
      </c>
      <c r="W604" s="34">
        <v>2</v>
      </c>
      <c r="BG604" s="18" t="s">
        <v>869</v>
      </c>
      <c r="BH604" s="14">
        <v>16.496000000000002</v>
      </c>
    </row>
    <row r="605" spans="1:60" x14ac:dyDescent="0.2">
      <c r="A605" s="60"/>
      <c r="B605" s="19"/>
      <c r="E605" s="18" t="s">
        <v>1085</v>
      </c>
      <c r="F605" s="33">
        <v>1167.056</v>
      </c>
      <c r="G605" s="34">
        <v>2</v>
      </c>
      <c r="S605" s="8"/>
      <c r="T605" s="8"/>
      <c r="U605" s="18" t="s">
        <v>8676</v>
      </c>
      <c r="V605" s="33">
        <v>4.7519999999999998</v>
      </c>
      <c r="W605" s="34">
        <v>1</v>
      </c>
      <c r="BG605" s="18" t="s">
        <v>3242</v>
      </c>
      <c r="BH605" s="14">
        <v>15.936000000000002</v>
      </c>
    </row>
    <row r="606" spans="1:60" x14ac:dyDescent="0.2">
      <c r="A606" s="60"/>
      <c r="B606" s="19"/>
      <c r="E606" s="18" t="s">
        <v>4122</v>
      </c>
      <c r="F606" s="33">
        <v>2054.9079999999999</v>
      </c>
      <c r="G606" s="34">
        <v>3</v>
      </c>
      <c r="S606" s="8"/>
      <c r="T606" s="8"/>
      <c r="U606" s="18" t="s">
        <v>8500</v>
      </c>
      <c r="V606" s="33">
        <v>-18.446399999999997</v>
      </c>
      <c r="W606" s="34">
        <v>1</v>
      </c>
      <c r="BG606" s="18" t="s">
        <v>4322</v>
      </c>
      <c r="BH606" s="14">
        <v>15.623999999999997</v>
      </c>
    </row>
    <row r="607" spans="1:60" x14ac:dyDescent="0.2">
      <c r="A607" s="60"/>
      <c r="B607" s="19"/>
      <c r="E607" s="18" t="s">
        <v>3524</v>
      </c>
      <c r="F607" s="33">
        <v>27.86</v>
      </c>
      <c r="G607" s="34">
        <v>1</v>
      </c>
      <c r="S607" s="8"/>
      <c r="T607" s="8"/>
      <c r="U607" s="18" t="s">
        <v>8043</v>
      </c>
      <c r="V607" s="33">
        <v>14.837200000000001</v>
      </c>
      <c r="W607" s="34">
        <v>2</v>
      </c>
      <c r="BG607" s="18" t="s">
        <v>3383</v>
      </c>
      <c r="BH607" s="14">
        <v>15.552000000000003</v>
      </c>
    </row>
    <row r="608" spans="1:60" x14ac:dyDescent="0.2">
      <c r="A608" s="60"/>
      <c r="B608" s="19"/>
      <c r="E608" s="18" t="s">
        <v>5551</v>
      </c>
      <c r="F608" s="33">
        <v>2040.1480000000001</v>
      </c>
      <c r="G608" s="34">
        <v>4</v>
      </c>
      <c r="S608" s="8"/>
      <c r="T608" s="8"/>
      <c r="U608" s="18" t="s">
        <v>10532</v>
      </c>
      <c r="V608" s="33">
        <v>3.1382000000000003</v>
      </c>
      <c r="W608" s="34">
        <v>1</v>
      </c>
      <c r="BG608" s="18" t="s">
        <v>3054</v>
      </c>
      <c r="BH608" s="14">
        <v>15.231999999999999</v>
      </c>
    </row>
    <row r="609" spans="1:60" x14ac:dyDescent="0.2">
      <c r="A609" s="60"/>
      <c r="B609" s="19"/>
      <c r="E609" s="18" t="s">
        <v>1864</v>
      </c>
      <c r="F609" s="33">
        <v>254.28000000000003</v>
      </c>
      <c r="G609" s="34">
        <v>4</v>
      </c>
      <c r="S609" s="8"/>
      <c r="T609" s="8"/>
      <c r="U609" s="18" t="s">
        <v>8741</v>
      </c>
      <c r="V609" s="33">
        <v>43.238399999999999</v>
      </c>
      <c r="W609" s="34">
        <v>2</v>
      </c>
      <c r="BG609" s="18" t="s">
        <v>149</v>
      </c>
      <c r="BH609" s="14">
        <v>14.368000000000002</v>
      </c>
    </row>
    <row r="610" spans="1:60" x14ac:dyDescent="0.2">
      <c r="A610" s="60"/>
      <c r="B610" s="19"/>
      <c r="E610" s="18" t="s">
        <v>1390</v>
      </c>
      <c r="F610" s="33">
        <v>2327.9089999999997</v>
      </c>
      <c r="G610" s="34">
        <v>8</v>
      </c>
      <c r="S610" s="8"/>
      <c r="T610" s="8"/>
      <c r="U610" s="18" t="s">
        <v>6577</v>
      </c>
      <c r="V610" s="33">
        <v>99.48960000000001</v>
      </c>
      <c r="W610" s="34">
        <v>1</v>
      </c>
      <c r="BG610" s="18" t="s">
        <v>5903</v>
      </c>
      <c r="BH610" s="14">
        <v>14.111999999999998</v>
      </c>
    </row>
    <row r="611" spans="1:60" x14ac:dyDescent="0.2">
      <c r="A611" s="60"/>
      <c r="B611" s="19"/>
      <c r="E611" s="18" t="s">
        <v>1722</v>
      </c>
      <c r="F611" s="33">
        <v>1575.39</v>
      </c>
      <c r="G611" s="34">
        <v>6</v>
      </c>
      <c r="S611" s="8"/>
      <c r="T611" s="8"/>
      <c r="U611" s="18" t="s">
        <v>10303</v>
      </c>
      <c r="V611" s="33">
        <v>-56.755400000000009</v>
      </c>
      <c r="W611" s="34">
        <v>3</v>
      </c>
      <c r="BG611" s="18" t="s">
        <v>4869</v>
      </c>
      <c r="BH611" s="14">
        <v>13.68</v>
      </c>
    </row>
    <row r="612" spans="1:60" x14ac:dyDescent="0.2">
      <c r="A612" s="60"/>
      <c r="B612" s="19"/>
      <c r="E612" s="18" t="s">
        <v>4153</v>
      </c>
      <c r="F612" s="33">
        <v>179.53679999999997</v>
      </c>
      <c r="G612" s="34">
        <v>3</v>
      </c>
      <c r="S612" s="8"/>
      <c r="T612" s="8"/>
      <c r="U612" s="18" t="s">
        <v>6511</v>
      </c>
      <c r="V612" s="33">
        <v>51.18419999999999</v>
      </c>
      <c r="W612" s="34">
        <v>3</v>
      </c>
      <c r="BG612" s="18" t="s">
        <v>2489</v>
      </c>
      <c r="BH612" s="14">
        <v>13.28</v>
      </c>
    </row>
    <row r="613" spans="1:60" x14ac:dyDescent="0.2">
      <c r="A613" s="60"/>
      <c r="B613" s="19"/>
      <c r="E613" s="18" t="s">
        <v>5210</v>
      </c>
      <c r="F613" s="33">
        <v>1503.1120000000003</v>
      </c>
      <c r="G613" s="34">
        <v>7</v>
      </c>
      <c r="S613" s="8"/>
      <c r="T613" s="8"/>
      <c r="U613" s="18" t="s">
        <v>10158</v>
      </c>
      <c r="V613" s="33">
        <v>-12.287999999999997</v>
      </c>
      <c r="W613" s="34">
        <v>1</v>
      </c>
      <c r="BG613" s="18" t="s">
        <v>2696</v>
      </c>
      <c r="BH613" s="14">
        <v>12.9</v>
      </c>
    </row>
    <row r="614" spans="1:60" x14ac:dyDescent="0.2">
      <c r="A614" s="60"/>
      <c r="B614" s="19"/>
      <c r="E614" s="18" t="s">
        <v>2182</v>
      </c>
      <c r="F614" s="33">
        <v>367.952</v>
      </c>
      <c r="G614" s="34">
        <v>4</v>
      </c>
      <c r="S614" s="8"/>
      <c r="T614" s="8"/>
      <c r="U614" s="18" t="s">
        <v>10767</v>
      </c>
      <c r="V614" s="33">
        <v>1.6703999999999999</v>
      </c>
      <c r="W614" s="34">
        <v>1</v>
      </c>
      <c r="BG614" s="18" t="s">
        <v>4601</v>
      </c>
      <c r="BH614" s="14">
        <v>12.419999999999998</v>
      </c>
    </row>
    <row r="615" spans="1:60" x14ac:dyDescent="0.2">
      <c r="A615" s="60"/>
      <c r="B615" s="19"/>
      <c r="E615" s="18" t="s">
        <v>2631</v>
      </c>
      <c r="F615" s="33">
        <v>1025.6079999999999</v>
      </c>
      <c r="G615" s="34">
        <v>7</v>
      </c>
      <c r="S615" s="8"/>
      <c r="T615" s="8"/>
      <c r="U615" s="18" t="s">
        <v>8383</v>
      </c>
      <c r="V615" s="33">
        <v>-8.0980000000000167</v>
      </c>
      <c r="W615" s="34">
        <v>1</v>
      </c>
      <c r="BG615" s="18" t="s">
        <v>2036</v>
      </c>
      <c r="BH615" s="14">
        <v>11.992000000000001</v>
      </c>
    </row>
    <row r="616" spans="1:60" x14ac:dyDescent="0.2">
      <c r="A616" s="60"/>
      <c r="B616" s="19"/>
      <c r="E616" s="18" t="s">
        <v>1001</v>
      </c>
      <c r="F616" s="33">
        <v>1085.6880000000001</v>
      </c>
      <c r="G616" s="34">
        <v>2</v>
      </c>
      <c r="S616" s="8"/>
      <c r="T616" s="8"/>
      <c r="U616" s="18" t="s">
        <v>9534</v>
      </c>
      <c r="V616" s="33">
        <v>6.6311999999999989</v>
      </c>
      <c r="W616" s="34">
        <v>1</v>
      </c>
      <c r="BG616" s="18" t="s">
        <v>3036</v>
      </c>
      <c r="BH616" s="14">
        <v>11.840000000000002</v>
      </c>
    </row>
    <row r="617" spans="1:60" x14ac:dyDescent="0.2">
      <c r="A617" s="60"/>
      <c r="B617" s="19"/>
      <c r="E617" s="18" t="s">
        <v>5357</v>
      </c>
      <c r="F617" s="33">
        <v>38.619999999999997</v>
      </c>
      <c r="G617" s="34">
        <v>2</v>
      </c>
      <c r="S617" s="8"/>
      <c r="T617" s="8"/>
      <c r="U617" s="18" t="s">
        <v>8108</v>
      </c>
      <c r="V617" s="33">
        <v>-91.111400000000032</v>
      </c>
      <c r="W617" s="34">
        <v>3</v>
      </c>
      <c r="BG617" s="18" t="s">
        <v>5247</v>
      </c>
      <c r="BH617" s="14">
        <v>11.415999999999997</v>
      </c>
    </row>
    <row r="618" spans="1:60" x14ac:dyDescent="0.2">
      <c r="A618" s="60"/>
      <c r="B618" s="19"/>
      <c r="E618" s="18" t="s">
        <v>4887</v>
      </c>
      <c r="F618" s="33">
        <v>642.01600000000008</v>
      </c>
      <c r="G618" s="34">
        <v>3</v>
      </c>
      <c r="S618" s="8"/>
      <c r="T618" s="8"/>
      <c r="U618" s="18" t="s">
        <v>6074</v>
      </c>
      <c r="V618" s="33">
        <v>165.87689999999998</v>
      </c>
      <c r="W618" s="34">
        <v>6</v>
      </c>
      <c r="BG618" s="18" t="s">
        <v>4310</v>
      </c>
      <c r="BH618" s="14">
        <v>10.086</v>
      </c>
    </row>
    <row r="619" spans="1:60" x14ac:dyDescent="0.2">
      <c r="A619" s="60"/>
      <c r="B619" s="19"/>
      <c r="E619" s="18" t="s">
        <v>478</v>
      </c>
      <c r="F619" s="33">
        <v>310.024</v>
      </c>
      <c r="G619" s="34">
        <v>2</v>
      </c>
      <c r="S619" s="8"/>
      <c r="T619" s="8"/>
      <c r="U619" s="18" t="s">
        <v>9087</v>
      </c>
      <c r="V619" s="33">
        <v>12.095999999999997</v>
      </c>
      <c r="W619" s="34">
        <v>1</v>
      </c>
      <c r="BG619" s="18" t="s">
        <v>5890</v>
      </c>
      <c r="BH619" s="14">
        <v>9.6479999999999997</v>
      </c>
    </row>
    <row r="620" spans="1:60" x14ac:dyDescent="0.2">
      <c r="A620" s="60"/>
      <c r="B620" s="19"/>
      <c r="E620" s="18" t="s">
        <v>5639</v>
      </c>
      <c r="F620" s="33">
        <v>870.04</v>
      </c>
      <c r="G620" s="34">
        <v>4</v>
      </c>
      <c r="S620" s="8"/>
      <c r="T620" s="8"/>
      <c r="U620" s="18" t="s">
        <v>7075</v>
      </c>
      <c r="V620" s="33">
        <v>3.1104000000000003</v>
      </c>
      <c r="W620" s="34">
        <v>1</v>
      </c>
      <c r="BG620" s="18" t="s">
        <v>2669</v>
      </c>
      <c r="BH620" s="14">
        <v>9.5840000000000014</v>
      </c>
    </row>
    <row r="621" spans="1:60" x14ac:dyDescent="0.2">
      <c r="A621" s="60"/>
      <c r="B621" s="19"/>
      <c r="E621" s="18" t="s">
        <v>577</v>
      </c>
      <c r="F621" s="33">
        <v>5.98</v>
      </c>
      <c r="G621" s="34">
        <v>1</v>
      </c>
      <c r="S621" s="8"/>
      <c r="T621" s="8"/>
      <c r="U621" s="18" t="s">
        <v>9293</v>
      </c>
      <c r="V621" s="33">
        <v>86.385600000000011</v>
      </c>
      <c r="W621" s="34">
        <v>1</v>
      </c>
      <c r="BG621" s="18" t="s">
        <v>4926</v>
      </c>
      <c r="BH621" s="14">
        <v>8.711999999999998</v>
      </c>
    </row>
    <row r="622" spans="1:60" x14ac:dyDescent="0.2">
      <c r="A622" s="60"/>
      <c r="B622" s="19"/>
      <c r="E622" s="18" t="s">
        <v>4381</v>
      </c>
      <c r="F622" s="33">
        <v>206.57600000000002</v>
      </c>
      <c r="G622" s="34">
        <v>2</v>
      </c>
      <c r="S622" s="8"/>
      <c r="T622" s="8"/>
      <c r="U622" s="18" t="s">
        <v>7442</v>
      </c>
      <c r="V622" s="33">
        <v>5.1042000000000005</v>
      </c>
      <c r="W622" s="34">
        <v>1</v>
      </c>
      <c r="BG622" s="18" t="s">
        <v>272</v>
      </c>
      <c r="BH622" s="14">
        <v>8</v>
      </c>
    </row>
    <row r="623" spans="1:60" x14ac:dyDescent="0.2">
      <c r="A623" s="60"/>
      <c r="B623" s="19"/>
      <c r="E623" s="18" t="s">
        <v>4471</v>
      </c>
      <c r="F623" s="33">
        <v>116.4</v>
      </c>
      <c r="G623" s="34">
        <v>2</v>
      </c>
      <c r="S623" s="8"/>
      <c r="T623" s="8"/>
      <c r="U623" s="18" t="s">
        <v>7674</v>
      </c>
      <c r="V623" s="33">
        <v>115.09820000000002</v>
      </c>
      <c r="W623" s="34">
        <v>6</v>
      </c>
      <c r="BG623" s="18" t="s">
        <v>1821</v>
      </c>
      <c r="BH623" s="14">
        <v>7.7120000000000006</v>
      </c>
    </row>
    <row r="624" spans="1:60" x14ac:dyDescent="0.2">
      <c r="A624" s="60"/>
      <c r="B624" s="19"/>
      <c r="E624" s="18" t="s">
        <v>3417</v>
      </c>
      <c r="F624" s="33">
        <v>23.952000000000002</v>
      </c>
      <c r="G624" s="34">
        <v>1</v>
      </c>
      <c r="S624" s="8"/>
      <c r="T624" s="8"/>
      <c r="U624" s="18" t="s">
        <v>9005</v>
      </c>
      <c r="V624" s="33">
        <v>18.477200000000011</v>
      </c>
      <c r="W624" s="34">
        <v>1</v>
      </c>
      <c r="BG624" s="18" t="s">
        <v>2274</v>
      </c>
      <c r="BH624" s="14">
        <v>7.4340000000000011</v>
      </c>
    </row>
    <row r="625" spans="1:60" x14ac:dyDescent="0.2">
      <c r="A625" s="60"/>
      <c r="B625" s="19"/>
      <c r="E625" s="18" t="s">
        <v>547</v>
      </c>
      <c r="F625" s="33">
        <v>361.10399999999998</v>
      </c>
      <c r="G625" s="34">
        <v>2</v>
      </c>
      <c r="S625" s="8"/>
      <c r="T625" s="8"/>
      <c r="U625" s="18" t="s">
        <v>7096</v>
      </c>
      <c r="V625" s="33">
        <v>3.9906000000000006</v>
      </c>
      <c r="W625" s="34">
        <v>1</v>
      </c>
      <c r="BG625" s="18" t="s">
        <v>4366</v>
      </c>
      <c r="BH625" s="14">
        <v>7.38</v>
      </c>
    </row>
    <row r="626" spans="1:60" x14ac:dyDescent="0.2">
      <c r="A626" s="60"/>
      <c r="B626" s="19"/>
      <c r="E626" s="18" t="s">
        <v>2482</v>
      </c>
      <c r="F626" s="33">
        <v>492.85</v>
      </c>
      <c r="G626" s="34">
        <v>3</v>
      </c>
      <c r="S626" s="8"/>
      <c r="T626" s="8"/>
      <c r="U626" s="18" t="s">
        <v>6869</v>
      </c>
      <c r="V626" s="33">
        <v>14.71800000000011</v>
      </c>
      <c r="W626" s="34">
        <v>2</v>
      </c>
      <c r="BG626" s="18" t="s">
        <v>656</v>
      </c>
      <c r="BH626" s="14">
        <v>7.16</v>
      </c>
    </row>
    <row r="627" spans="1:60" x14ac:dyDescent="0.2">
      <c r="A627" s="60"/>
      <c r="B627" s="19"/>
      <c r="E627" s="18" t="s">
        <v>1109</v>
      </c>
      <c r="F627" s="33">
        <v>924.0920000000001</v>
      </c>
      <c r="G627" s="34">
        <v>2</v>
      </c>
      <c r="S627" s="8"/>
      <c r="T627" s="8"/>
      <c r="U627" s="18" t="s">
        <v>7601</v>
      </c>
      <c r="V627" s="33">
        <v>11.597099999999998</v>
      </c>
      <c r="W627" s="34">
        <v>1</v>
      </c>
      <c r="BG627" s="18" t="s">
        <v>1237</v>
      </c>
      <c r="BH627" s="14">
        <v>7.1519999999999992</v>
      </c>
    </row>
    <row r="628" spans="1:60" x14ac:dyDescent="0.2">
      <c r="A628" s="60"/>
      <c r="B628" s="19"/>
      <c r="E628" s="18" t="s">
        <v>780</v>
      </c>
      <c r="F628" s="33">
        <v>185.88</v>
      </c>
      <c r="G628" s="34">
        <v>1</v>
      </c>
      <c r="S628" s="8"/>
      <c r="T628" s="8"/>
      <c r="U628" s="18" t="s">
        <v>7553</v>
      </c>
      <c r="V628" s="33">
        <v>22.529599999999995</v>
      </c>
      <c r="W628" s="34">
        <v>1</v>
      </c>
      <c r="BG628" s="18" t="s">
        <v>2253</v>
      </c>
      <c r="BH628" s="14">
        <v>6.96</v>
      </c>
    </row>
    <row r="629" spans="1:60" x14ac:dyDescent="0.2">
      <c r="A629" s="60"/>
      <c r="B629" s="19"/>
      <c r="E629" s="18" t="s">
        <v>2529</v>
      </c>
      <c r="F629" s="33">
        <v>211.16800000000001</v>
      </c>
      <c r="G629" s="34">
        <v>1</v>
      </c>
      <c r="S629" s="8"/>
      <c r="T629" s="8"/>
      <c r="U629" s="18" t="s">
        <v>7013</v>
      </c>
      <c r="V629" s="33">
        <v>-5.0268000000000006</v>
      </c>
      <c r="W629" s="34">
        <v>2</v>
      </c>
      <c r="BG629" s="18" t="s">
        <v>1646</v>
      </c>
      <c r="BH629" s="14">
        <v>6.6719999999999988</v>
      </c>
    </row>
    <row r="630" spans="1:60" x14ac:dyDescent="0.2">
      <c r="A630" s="60"/>
      <c r="B630" s="19"/>
      <c r="E630" s="18" t="s">
        <v>3427</v>
      </c>
      <c r="F630" s="33">
        <v>86.896000000000001</v>
      </c>
      <c r="G630" s="34">
        <v>4</v>
      </c>
      <c r="S630" s="8"/>
      <c r="T630" s="8"/>
      <c r="U630" s="18" t="s">
        <v>7411</v>
      </c>
      <c r="V630" s="33">
        <v>52.497900000000016</v>
      </c>
      <c r="W630" s="34">
        <v>1</v>
      </c>
      <c r="BG630" s="18" t="s">
        <v>2501</v>
      </c>
      <c r="BH630" s="14">
        <v>6.48</v>
      </c>
    </row>
    <row r="631" spans="1:60" x14ac:dyDescent="0.2">
      <c r="A631" s="60"/>
      <c r="B631" s="19"/>
      <c r="E631" s="18" t="s">
        <v>690</v>
      </c>
      <c r="F631" s="33">
        <v>1394.9099999999999</v>
      </c>
      <c r="G631" s="34">
        <v>3</v>
      </c>
      <c r="S631" s="8"/>
      <c r="T631" s="8"/>
      <c r="U631" s="18" t="s">
        <v>9846</v>
      </c>
      <c r="V631" s="33">
        <v>104.76420000000006</v>
      </c>
      <c r="W631" s="34">
        <v>2</v>
      </c>
      <c r="BG631" s="18" t="s">
        <v>578</v>
      </c>
      <c r="BH631" s="14">
        <v>5.98</v>
      </c>
    </row>
    <row r="632" spans="1:60" x14ac:dyDescent="0.2">
      <c r="A632" s="60"/>
      <c r="B632" s="19"/>
      <c r="E632" s="18" t="s">
        <v>5052</v>
      </c>
      <c r="F632" s="33">
        <v>349.59</v>
      </c>
      <c r="G632" s="34">
        <v>6</v>
      </c>
      <c r="S632" s="8"/>
      <c r="T632" s="8"/>
      <c r="U632" s="18" t="s">
        <v>7964</v>
      </c>
      <c r="V632" s="33">
        <v>28.370799999999996</v>
      </c>
      <c r="W632" s="34">
        <v>2</v>
      </c>
      <c r="BG632" s="18" t="s">
        <v>5699</v>
      </c>
      <c r="BH632" s="14">
        <v>5.3040000000000003</v>
      </c>
    </row>
    <row r="633" spans="1:60" x14ac:dyDescent="0.2">
      <c r="A633" s="60"/>
      <c r="B633" s="19"/>
      <c r="E633" s="18" t="s">
        <v>5712</v>
      </c>
      <c r="F633" s="33">
        <v>198.67000000000002</v>
      </c>
      <c r="G633" s="34">
        <v>3</v>
      </c>
      <c r="S633" s="8"/>
      <c r="T633" s="8"/>
      <c r="U633" s="18" t="s">
        <v>8668</v>
      </c>
      <c r="V633" s="33">
        <v>53.413800000000009</v>
      </c>
      <c r="W633" s="34">
        <v>3</v>
      </c>
      <c r="BG633" s="18" t="s">
        <v>291</v>
      </c>
      <c r="BH633" s="14">
        <v>4.6159999999999997</v>
      </c>
    </row>
    <row r="634" spans="1:60" x14ac:dyDescent="0.2">
      <c r="A634" s="60"/>
      <c r="B634" s="19"/>
      <c r="E634" s="18" t="s">
        <v>5328</v>
      </c>
      <c r="F634" s="33">
        <v>187.22799999999998</v>
      </c>
      <c r="G634" s="34">
        <v>3</v>
      </c>
      <c r="S634" s="8"/>
      <c r="T634" s="8"/>
      <c r="U634" s="18" t="s">
        <v>8855</v>
      </c>
      <c r="V634" s="33">
        <v>297.6708000000001</v>
      </c>
      <c r="W634" s="34">
        <v>3</v>
      </c>
      <c r="BG634" s="18" t="s">
        <v>5196</v>
      </c>
      <c r="BH634" s="14">
        <v>4.3119999999999985</v>
      </c>
    </row>
    <row r="635" spans="1:60" x14ac:dyDescent="0.2">
      <c r="A635" s="60"/>
      <c r="B635" s="19"/>
      <c r="E635" s="18" t="s">
        <v>743</v>
      </c>
      <c r="F635" s="33">
        <v>1121.1559999999999</v>
      </c>
      <c r="G635" s="34">
        <v>3</v>
      </c>
      <c r="S635" s="8"/>
      <c r="T635" s="8"/>
      <c r="U635" s="18" t="s">
        <v>6274</v>
      </c>
      <c r="V635" s="33">
        <v>8.7814999999999834</v>
      </c>
      <c r="W635" s="34">
        <v>3</v>
      </c>
      <c r="BG635" s="18" t="s">
        <v>1610</v>
      </c>
      <c r="BH635" s="14">
        <v>4.18</v>
      </c>
    </row>
    <row r="636" spans="1:60" x14ac:dyDescent="0.2">
      <c r="A636" s="60"/>
      <c r="B636" s="19"/>
      <c r="E636" s="18" t="s">
        <v>4023</v>
      </c>
      <c r="F636" s="33">
        <v>2094.4920000000002</v>
      </c>
      <c r="G636" s="34">
        <v>16</v>
      </c>
      <c r="S636" s="8"/>
      <c r="T636" s="8"/>
      <c r="U636" s="18" t="s">
        <v>7823</v>
      </c>
      <c r="V636" s="33">
        <v>33.313599999999994</v>
      </c>
      <c r="W636" s="34">
        <v>1</v>
      </c>
      <c r="BG636" s="18" t="s">
        <v>4832</v>
      </c>
      <c r="BH636" s="14">
        <v>3.9840000000000004</v>
      </c>
    </row>
    <row r="637" spans="1:60" x14ac:dyDescent="0.2">
      <c r="A637" s="60"/>
      <c r="B637" s="19"/>
      <c r="E637" s="18" t="s">
        <v>1437</v>
      </c>
      <c r="F637" s="33">
        <v>816.38200000000006</v>
      </c>
      <c r="G637" s="34">
        <v>9</v>
      </c>
      <c r="S637" s="8"/>
      <c r="T637" s="8"/>
      <c r="U637" s="18" t="s">
        <v>8400</v>
      </c>
      <c r="V637" s="33">
        <v>-143.5582</v>
      </c>
      <c r="W637" s="34">
        <v>4</v>
      </c>
      <c r="BG637" s="18" t="s">
        <v>1915</v>
      </c>
      <c r="BH637" s="14">
        <v>3.9799999999999991</v>
      </c>
    </row>
    <row r="638" spans="1:60" x14ac:dyDescent="0.2">
      <c r="A638" s="60"/>
      <c r="B638" s="19"/>
      <c r="E638" s="18" t="s">
        <v>2049</v>
      </c>
      <c r="F638" s="33">
        <v>1571.4800000000002</v>
      </c>
      <c r="G638" s="34">
        <v>3</v>
      </c>
      <c r="S638" s="8"/>
      <c r="T638" s="8"/>
      <c r="U638" s="18" t="s">
        <v>10748</v>
      </c>
      <c r="V638" s="33">
        <v>11.240400000000001</v>
      </c>
      <c r="W638" s="34">
        <v>1</v>
      </c>
      <c r="BG638" s="18" t="s">
        <v>2479</v>
      </c>
      <c r="BH638" s="14">
        <v>3.2820000000000005</v>
      </c>
    </row>
    <row r="639" spans="1:60" x14ac:dyDescent="0.2">
      <c r="A639" s="60"/>
      <c r="B639" s="19"/>
      <c r="E639" s="18" t="s">
        <v>1702</v>
      </c>
      <c r="F639" s="33">
        <v>3215.7330000000002</v>
      </c>
      <c r="G639" s="34">
        <v>9</v>
      </c>
      <c r="S639" s="8"/>
      <c r="T639" s="8"/>
      <c r="U639" s="18" t="s">
        <v>6748</v>
      </c>
      <c r="V639" s="33">
        <v>8.0996999999999986</v>
      </c>
      <c r="W639" s="34">
        <v>1</v>
      </c>
      <c r="BG639" s="18" t="s">
        <v>2218</v>
      </c>
      <c r="BH639" s="14">
        <v>2.907</v>
      </c>
    </row>
    <row r="640" spans="1:60" x14ac:dyDescent="0.2">
      <c r="A640" s="60"/>
      <c r="B640" s="19"/>
      <c r="E640" s="18" t="s">
        <v>114</v>
      </c>
      <c r="F640" s="33">
        <v>1187.7440000000001</v>
      </c>
      <c r="G640" s="34">
        <v>5</v>
      </c>
      <c r="S640" s="8"/>
      <c r="T640" s="8"/>
      <c r="U640" s="18" t="s">
        <v>10120</v>
      </c>
      <c r="V640" s="33">
        <v>41.038800000000002</v>
      </c>
      <c r="W640" s="34">
        <v>1</v>
      </c>
      <c r="BG640" s="18" t="s">
        <v>3617</v>
      </c>
      <c r="BH640" s="14">
        <v>2.61</v>
      </c>
    </row>
    <row r="641" spans="1:60" x14ac:dyDescent="0.2">
      <c r="A641" s="60"/>
      <c r="B641" s="19"/>
      <c r="E641" s="16" t="s">
        <v>10941</v>
      </c>
      <c r="F641" s="29">
        <v>609205.59800000105</v>
      </c>
      <c r="G641" s="30">
        <v>2587</v>
      </c>
      <c r="S641" s="8"/>
      <c r="T641" s="8"/>
      <c r="U641" s="18" t="s">
        <v>9191</v>
      </c>
      <c r="V641" s="33">
        <v>58.488599999999948</v>
      </c>
      <c r="W641" s="34">
        <v>2</v>
      </c>
      <c r="BG641" s="18" t="s">
        <v>986</v>
      </c>
      <c r="BH641" s="14">
        <v>2.2140000000000004</v>
      </c>
    </row>
    <row r="642" spans="1:60" x14ac:dyDescent="0.2">
      <c r="A642" s="60"/>
      <c r="B642" s="19"/>
      <c r="S642" s="8"/>
      <c r="T642" s="8"/>
      <c r="U642" s="18" t="s">
        <v>6717</v>
      </c>
      <c r="V642" s="33">
        <v>8.7096000000000053</v>
      </c>
      <c r="W642" s="34">
        <v>2</v>
      </c>
      <c r="BG642" s="56" t="s">
        <v>4858</v>
      </c>
      <c r="BH642" s="57">
        <v>1.9639999999999995</v>
      </c>
    </row>
    <row r="643" spans="1:60" x14ac:dyDescent="0.2">
      <c r="A643" s="60"/>
      <c r="B643" s="19"/>
      <c r="S643" s="8"/>
      <c r="T643" s="8"/>
      <c r="U643" s="18" t="s">
        <v>10401</v>
      </c>
      <c r="V643" s="33">
        <v>75.093600000000009</v>
      </c>
      <c r="W643" s="34">
        <v>4</v>
      </c>
    </row>
    <row r="644" spans="1:60" x14ac:dyDescent="0.2">
      <c r="A644" s="60"/>
      <c r="B644" s="19"/>
      <c r="S644" s="8"/>
      <c r="T644" s="8"/>
      <c r="U644" s="18" t="s">
        <v>6716</v>
      </c>
      <c r="V644" s="33">
        <v>3.1104000000000003</v>
      </c>
      <c r="W644" s="34">
        <v>1</v>
      </c>
    </row>
    <row r="645" spans="1:60" x14ac:dyDescent="0.2">
      <c r="A645" s="60"/>
      <c r="B645" s="19"/>
      <c r="S645" s="8"/>
      <c r="T645" s="8"/>
      <c r="U645" s="18" t="s">
        <v>10371</v>
      </c>
      <c r="V645" s="33">
        <v>11.703999999999997</v>
      </c>
      <c r="W645" s="34">
        <v>1</v>
      </c>
    </row>
    <row r="646" spans="1:60" x14ac:dyDescent="0.2">
      <c r="A646" s="60"/>
      <c r="B646" s="19"/>
      <c r="S646" s="8"/>
      <c r="T646" s="8"/>
      <c r="U646" s="18" t="s">
        <v>7710</v>
      </c>
      <c r="V646" s="33">
        <v>0.23339999999999961</v>
      </c>
      <c r="W646" s="34">
        <v>1</v>
      </c>
    </row>
    <row r="647" spans="1:60" x14ac:dyDescent="0.2">
      <c r="A647" s="60"/>
      <c r="B647" s="19"/>
      <c r="S647" s="8"/>
      <c r="T647" s="8"/>
      <c r="U647" s="18" t="s">
        <v>8358</v>
      </c>
      <c r="V647" s="33">
        <v>3.7995999999999999</v>
      </c>
      <c r="W647" s="34">
        <v>1</v>
      </c>
    </row>
    <row r="648" spans="1:60" x14ac:dyDescent="0.2">
      <c r="A648" s="60"/>
      <c r="B648" s="19"/>
      <c r="S648" s="8"/>
      <c r="T648" s="8"/>
      <c r="U648" s="18" t="s">
        <v>10604</v>
      </c>
      <c r="V648" s="33">
        <v>45.839999999999996</v>
      </c>
      <c r="W648" s="34">
        <v>1</v>
      </c>
    </row>
    <row r="649" spans="1:60" x14ac:dyDescent="0.2">
      <c r="A649" s="60"/>
      <c r="B649" s="19"/>
      <c r="S649" s="8"/>
      <c r="T649" s="8"/>
      <c r="U649" s="18" t="s">
        <v>10698</v>
      </c>
      <c r="V649" s="33">
        <v>59.114999999999981</v>
      </c>
      <c r="W649" s="34">
        <v>1</v>
      </c>
    </row>
    <row r="650" spans="1:60" x14ac:dyDescent="0.2">
      <c r="A650" s="60"/>
      <c r="B650" s="19"/>
      <c r="S650" s="8"/>
      <c r="T650" s="8"/>
      <c r="U650" s="18" t="s">
        <v>9824</v>
      </c>
      <c r="V650" s="33">
        <v>9.3312000000000008</v>
      </c>
      <c r="W650" s="34">
        <v>1</v>
      </c>
    </row>
    <row r="651" spans="1:60" x14ac:dyDescent="0.2">
      <c r="A651" s="60"/>
      <c r="B651" s="19"/>
      <c r="S651" s="8"/>
      <c r="T651" s="8"/>
      <c r="U651" s="18" t="s">
        <v>7858</v>
      </c>
      <c r="V651" s="33">
        <v>78.181199999999933</v>
      </c>
      <c r="W651" s="34">
        <v>3</v>
      </c>
    </row>
    <row r="652" spans="1:60" x14ac:dyDescent="0.2">
      <c r="A652" s="60"/>
      <c r="B652" s="19"/>
      <c r="S652" s="8"/>
      <c r="T652" s="8"/>
      <c r="U652" s="18" t="s">
        <v>9942</v>
      </c>
      <c r="V652" s="33">
        <v>34.341899999999995</v>
      </c>
      <c r="W652" s="34">
        <v>4</v>
      </c>
    </row>
    <row r="653" spans="1:60" x14ac:dyDescent="0.2">
      <c r="A653" s="60"/>
      <c r="B653" s="19"/>
      <c r="S653" s="8"/>
      <c r="T653" s="8"/>
      <c r="U653" s="18" t="s">
        <v>6501</v>
      </c>
      <c r="V653" s="33">
        <v>-1.6140000000000043</v>
      </c>
      <c r="W653" s="34">
        <v>2</v>
      </c>
    </row>
    <row r="654" spans="1:60" x14ac:dyDescent="0.2">
      <c r="A654" s="60"/>
      <c r="B654" s="19"/>
      <c r="S654" s="8"/>
      <c r="T654" s="8"/>
      <c r="U654" s="18" t="s">
        <v>9419</v>
      </c>
      <c r="V654" s="33">
        <v>275.89999999999998</v>
      </c>
      <c r="W654" s="34">
        <v>7</v>
      </c>
    </row>
    <row r="655" spans="1:60" x14ac:dyDescent="0.2">
      <c r="A655" s="60"/>
      <c r="B655" s="19"/>
      <c r="S655" s="8"/>
      <c r="T655" s="8"/>
      <c r="U655" s="18" t="s">
        <v>6206</v>
      </c>
      <c r="V655" s="33">
        <v>95.732499999999987</v>
      </c>
      <c r="W655" s="34">
        <v>2</v>
      </c>
    </row>
    <row r="656" spans="1:60" x14ac:dyDescent="0.2">
      <c r="A656" s="60"/>
      <c r="B656" s="19"/>
      <c r="S656" s="8"/>
      <c r="T656" s="8"/>
      <c r="U656" s="18" t="s">
        <v>7454</v>
      </c>
      <c r="V656" s="33">
        <v>-6.5670000000000019</v>
      </c>
      <c r="W656" s="34">
        <v>1</v>
      </c>
    </row>
    <row r="657" spans="1:23" x14ac:dyDescent="0.2">
      <c r="A657" s="60"/>
      <c r="B657" s="19"/>
      <c r="S657" s="8"/>
      <c r="T657" s="8"/>
      <c r="U657" s="18" t="s">
        <v>10390</v>
      </c>
      <c r="V657" s="33">
        <v>-187.96040000000002</v>
      </c>
      <c r="W657" s="34">
        <v>2</v>
      </c>
    </row>
    <row r="658" spans="1:23" x14ac:dyDescent="0.2">
      <c r="A658" s="60"/>
      <c r="B658" s="19"/>
      <c r="S658" s="8"/>
      <c r="T658" s="8"/>
      <c r="U658" s="18" t="s">
        <v>6370</v>
      </c>
      <c r="V658" s="33">
        <v>-316.85140000000007</v>
      </c>
      <c r="W658" s="34">
        <v>5</v>
      </c>
    </row>
    <row r="659" spans="1:23" x14ac:dyDescent="0.2">
      <c r="A659" s="60"/>
      <c r="B659" s="19"/>
      <c r="S659" s="8"/>
      <c r="T659" s="8"/>
      <c r="U659" s="18" t="s">
        <v>10461</v>
      </c>
      <c r="V659" s="33">
        <v>9.832800000000006</v>
      </c>
      <c r="W659" s="34">
        <v>1</v>
      </c>
    </row>
    <row r="660" spans="1:23" x14ac:dyDescent="0.2">
      <c r="A660" s="60"/>
      <c r="B660" s="19"/>
      <c r="S660" s="8"/>
      <c r="T660" s="8"/>
      <c r="U660" s="18" t="s">
        <v>7457</v>
      </c>
      <c r="V660" s="33">
        <v>13.7547</v>
      </c>
      <c r="W660" s="34">
        <v>2</v>
      </c>
    </row>
    <row r="661" spans="1:23" x14ac:dyDescent="0.2">
      <c r="A661" s="60"/>
      <c r="B661" s="19"/>
      <c r="S661" s="8"/>
      <c r="T661" s="8"/>
      <c r="U661" s="18" t="s">
        <v>10818</v>
      </c>
      <c r="V661" s="33">
        <v>2.7984000000000027</v>
      </c>
      <c r="W661" s="34">
        <v>1</v>
      </c>
    </row>
    <row r="662" spans="1:23" x14ac:dyDescent="0.2">
      <c r="A662" s="60"/>
      <c r="B662" s="19"/>
      <c r="S662" s="8"/>
      <c r="T662" s="8"/>
      <c r="U662" s="18" t="s">
        <v>8862</v>
      </c>
      <c r="V662" s="33">
        <v>-339.7050000000001</v>
      </c>
      <c r="W662" s="34">
        <v>1</v>
      </c>
    </row>
    <row r="663" spans="1:23" x14ac:dyDescent="0.2">
      <c r="A663" s="60"/>
      <c r="B663" s="19"/>
      <c r="S663" s="8"/>
      <c r="T663" s="8"/>
      <c r="U663" s="18" t="s">
        <v>6549</v>
      </c>
      <c r="V663" s="33">
        <v>-1.9188000000000134</v>
      </c>
      <c r="W663" s="34">
        <v>4</v>
      </c>
    </row>
    <row r="664" spans="1:23" x14ac:dyDescent="0.2">
      <c r="A664" s="60"/>
      <c r="B664" s="19"/>
      <c r="S664" s="8"/>
      <c r="T664" s="8"/>
      <c r="U664" s="18" t="s">
        <v>8125</v>
      </c>
      <c r="V664" s="33">
        <v>-6.8992000000000022</v>
      </c>
      <c r="W664" s="34">
        <v>1</v>
      </c>
    </row>
    <row r="665" spans="1:23" x14ac:dyDescent="0.2">
      <c r="A665" s="60"/>
      <c r="B665" s="19"/>
      <c r="S665" s="8"/>
      <c r="T665" s="8"/>
      <c r="U665" s="18" t="s">
        <v>9037</v>
      </c>
      <c r="V665" s="33">
        <v>19.797600000000003</v>
      </c>
      <c r="W665" s="34">
        <v>2</v>
      </c>
    </row>
    <row r="666" spans="1:23" x14ac:dyDescent="0.2">
      <c r="A666" s="60"/>
      <c r="B666" s="19"/>
      <c r="S666" s="8"/>
      <c r="T666" s="8"/>
      <c r="U666" s="18" t="s">
        <v>7777</v>
      </c>
      <c r="V666" s="33">
        <v>5.6955999999999989</v>
      </c>
      <c r="W666" s="34">
        <v>1</v>
      </c>
    </row>
    <row r="667" spans="1:23" x14ac:dyDescent="0.2">
      <c r="A667" s="60"/>
      <c r="B667" s="19"/>
      <c r="S667" s="8"/>
      <c r="T667" s="8"/>
      <c r="U667" s="18" t="s">
        <v>7632</v>
      </c>
      <c r="V667" s="33">
        <v>-216.22640000000001</v>
      </c>
      <c r="W667" s="34">
        <v>3</v>
      </c>
    </row>
    <row r="668" spans="1:23" x14ac:dyDescent="0.2">
      <c r="A668" s="60"/>
      <c r="B668" s="19"/>
      <c r="S668" s="8"/>
      <c r="T668" s="8"/>
      <c r="U668" s="18" t="s">
        <v>9340</v>
      </c>
      <c r="V668" s="33">
        <v>14.870699999999998</v>
      </c>
      <c r="W668" s="34">
        <v>1</v>
      </c>
    </row>
    <row r="669" spans="1:23" x14ac:dyDescent="0.2">
      <c r="A669" s="60"/>
      <c r="B669" s="19"/>
      <c r="S669" s="8"/>
      <c r="T669" s="10" t="s">
        <v>10966</v>
      </c>
      <c r="U669" s="7"/>
      <c r="V669" s="31">
        <v>2062.0693000000006</v>
      </c>
      <c r="W669" s="32">
        <v>176</v>
      </c>
    </row>
    <row r="670" spans="1:23" x14ac:dyDescent="0.2">
      <c r="A670" s="60"/>
      <c r="B670" s="19"/>
      <c r="S670" s="8"/>
      <c r="T670" s="10" t="s">
        <v>10952</v>
      </c>
      <c r="U670" s="6" t="s">
        <v>7808</v>
      </c>
      <c r="V670" s="31">
        <v>175.62619999999998</v>
      </c>
      <c r="W670" s="32">
        <v>5</v>
      </c>
    </row>
    <row r="671" spans="1:23" x14ac:dyDescent="0.2">
      <c r="A671" s="60"/>
      <c r="B671" s="19"/>
      <c r="S671" s="8"/>
      <c r="T671" s="8"/>
      <c r="U671" s="18" t="s">
        <v>9166</v>
      </c>
      <c r="V671" s="33">
        <v>199.62699999999998</v>
      </c>
      <c r="W671" s="34">
        <v>2</v>
      </c>
    </row>
    <row r="672" spans="1:23" x14ac:dyDescent="0.2">
      <c r="A672" s="60"/>
      <c r="B672" s="19"/>
      <c r="S672" s="8"/>
      <c r="T672" s="8"/>
      <c r="U672" s="18" t="s">
        <v>8321</v>
      </c>
      <c r="V672" s="33">
        <v>6.9551999999999996</v>
      </c>
      <c r="W672" s="34">
        <v>1</v>
      </c>
    </row>
    <row r="673" spans="1:23" x14ac:dyDescent="0.2">
      <c r="A673" s="60"/>
      <c r="B673" s="19"/>
      <c r="S673" s="8"/>
      <c r="T673" s="8"/>
      <c r="U673" s="18" t="s">
        <v>8864</v>
      </c>
      <c r="V673" s="33">
        <v>3.6847999999999987</v>
      </c>
      <c r="W673" s="34">
        <v>1</v>
      </c>
    </row>
    <row r="674" spans="1:23" x14ac:dyDescent="0.2">
      <c r="A674" s="60"/>
      <c r="B674" s="19"/>
      <c r="S674" s="8"/>
      <c r="T674" s="8"/>
      <c r="U674" s="18" t="s">
        <v>8380</v>
      </c>
      <c r="V674" s="33">
        <v>757.39649999999995</v>
      </c>
      <c r="W674" s="34">
        <v>2</v>
      </c>
    </row>
    <row r="675" spans="1:23" x14ac:dyDescent="0.2">
      <c r="A675" s="60"/>
      <c r="B675" s="19"/>
      <c r="S675" s="8"/>
      <c r="T675" s="8"/>
      <c r="U675" s="18" t="s">
        <v>7564</v>
      </c>
      <c r="V675" s="33">
        <v>20.819699999999997</v>
      </c>
      <c r="W675" s="34">
        <v>2</v>
      </c>
    </row>
    <row r="676" spans="1:23" x14ac:dyDescent="0.2">
      <c r="A676" s="60"/>
      <c r="B676" s="19"/>
      <c r="S676" s="8"/>
      <c r="T676" s="8"/>
      <c r="U676" s="18" t="s">
        <v>6695</v>
      </c>
      <c r="V676" s="33">
        <v>101.44499999999992</v>
      </c>
      <c r="W676" s="34">
        <v>2</v>
      </c>
    </row>
    <row r="677" spans="1:23" x14ac:dyDescent="0.2">
      <c r="A677" s="60"/>
      <c r="B677" s="19"/>
      <c r="S677" s="8"/>
      <c r="T677" s="8"/>
      <c r="U677" s="18" t="s">
        <v>9705</v>
      </c>
      <c r="V677" s="33">
        <v>84.563000000000002</v>
      </c>
      <c r="W677" s="34">
        <v>3</v>
      </c>
    </row>
    <row r="678" spans="1:23" x14ac:dyDescent="0.2">
      <c r="A678" s="60"/>
      <c r="B678" s="19"/>
      <c r="S678" s="8"/>
      <c r="T678" s="8"/>
      <c r="U678" s="18" t="s">
        <v>9673</v>
      </c>
      <c r="V678" s="33">
        <v>696.29469999999992</v>
      </c>
      <c r="W678" s="34">
        <v>10</v>
      </c>
    </row>
    <row r="679" spans="1:23" x14ac:dyDescent="0.2">
      <c r="A679" s="60"/>
      <c r="B679" s="19"/>
      <c r="S679" s="8"/>
      <c r="T679" s="8"/>
      <c r="U679" s="18" t="s">
        <v>7947</v>
      </c>
      <c r="V679" s="33">
        <v>12.357999999999997</v>
      </c>
      <c r="W679" s="34">
        <v>1</v>
      </c>
    </row>
    <row r="680" spans="1:23" x14ac:dyDescent="0.2">
      <c r="A680" s="60"/>
      <c r="B680" s="19"/>
      <c r="S680" s="8"/>
      <c r="T680" s="8"/>
      <c r="U680" s="18" t="s">
        <v>6257</v>
      </c>
      <c r="V680" s="33">
        <v>1.7309999999999999</v>
      </c>
      <c r="W680" s="34">
        <v>1</v>
      </c>
    </row>
    <row r="681" spans="1:23" x14ac:dyDescent="0.2">
      <c r="A681" s="60"/>
      <c r="B681" s="19"/>
      <c r="S681" s="8"/>
      <c r="T681" s="8"/>
      <c r="U681" s="18" t="s">
        <v>9462</v>
      </c>
      <c r="V681" s="33">
        <v>-26.195999999999984</v>
      </c>
      <c r="W681" s="34">
        <v>1</v>
      </c>
    </row>
    <row r="682" spans="1:23" x14ac:dyDescent="0.2">
      <c r="A682" s="60"/>
      <c r="B682" s="19"/>
      <c r="S682" s="8"/>
      <c r="T682" s="8"/>
      <c r="U682" s="18" t="s">
        <v>10489</v>
      </c>
      <c r="V682" s="33">
        <v>28.292099999999966</v>
      </c>
      <c r="W682" s="34">
        <v>2</v>
      </c>
    </row>
    <row r="683" spans="1:23" x14ac:dyDescent="0.2">
      <c r="A683" s="60"/>
      <c r="B683" s="19"/>
      <c r="S683" s="8"/>
      <c r="T683" s="8"/>
      <c r="U683" s="18" t="s">
        <v>9985</v>
      </c>
      <c r="V683" s="33">
        <v>1.1807999999999983</v>
      </c>
      <c r="W683" s="34">
        <v>1</v>
      </c>
    </row>
    <row r="684" spans="1:23" x14ac:dyDescent="0.2">
      <c r="A684" s="60"/>
      <c r="B684" s="19"/>
      <c r="S684" s="8"/>
      <c r="T684" s="8"/>
      <c r="U684" s="18" t="s">
        <v>8700</v>
      </c>
      <c r="V684" s="33">
        <v>10.611599999999999</v>
      </c>
      <c r="W684" s="34">
        <v>2</v>
      </c>
    </row>
    <row r="685" spans="1:23" x14ac:dyDescent="0.2">
      <c r="A685" s="60"/>
      <c r="B685" s="19"/>
      <c r="S685" s="8"/>
      <c r="T685" s="8"/>
      <c r="U685" s="18" t="s">
        <v>6036</v>
      </c>
      <c r="V685" s="33">
        <v>162.19879999999992</v>
      </c>
      <c r="W685" s="34">
        <v>6</v>
      </c>
    </row>
    <row r="686" spans="1:23" x14ac:dyDescent="0.2">
      <c r="A686" s="60"/>
      <c r="B686" s="19"/>
      <c r="S686" s="8"/>
      <c r="T686" s="8"/>
      <c r="U686" s="18" t="s">
        <v>10613</v>
      </c>
      <c r="V686" s="33">
        <v>75.180000000000064</v>
      </c>
      <c r="W686" s="34">
        <v>1</v>
      </c>
    </row>
    <row r="687" spans="1:23" x14ac:dyDescent="0.2">
      <c r="A687" s="60"/>
      <c r="B687" s="19"/>
      <c r="S687" s="8"/>
      <c r="T687" s="8"/>
      <c r="U687" s="18" t="s">
        <v>7852</v>
      </c>
      <c r="V687" s="33">
        <v>109.37699999999998</v>
      </c>
      <c r="W687" s="34">
        <v>3</v>
      </c>
    </row>
    <row r="688" spans="1:23" x14ac:dyDescent="0.2">
      <c r="A688" s="60"/>
      <c r="B688" s="19"/>
      <c r="S688" s="8"/>
      <c r="T688" s="8"/>
      <c r="U688" s="18" t="s">
        <v>8186</v>
      </c>
      <c r="V688" s="33">
        <v>-3.2406000000000006</v>
      </c>
      <c r="W688" s="34">
        <v>1</v>
      </c>
    </row>
    <row r="689" spans="1:23" x14ac:dyDescent="0.2">
      <c r="A689" s="60"/>
      <c r="B689" s="19"/>
      <c r="S689" s="8"/>
      <c r="T689" s="8"/>
      <c r="U689" s="18" t="s">
        <v>8269</v>
      </c>
      <c r="V689" s="33">
        <v>27.892700000000005</v>
      </c>
      <c r="W689" s="34">
        <v>2</v>
      </c>
    </row>
    <row r="690" spans="1:23" x14ac:dyDescent="0.2">
      <c r="A690" s="60"/>
      <c r="B690" s="19"/>
      <c r="S690" s="8"/>
      <c r="T690" s="8"/>
      <c r="U690" s="18" t="s">
        <v>8879</v>
      </c>
      <c r="V690" s="33">
        <v>-88.319000000000074</v>
      </c>
      <c r="W690" s="34">
        <v>2</v>
      </c>
    </row>
    <row r="691" spans="1:23" x14ac:dyDescent="0.2">
      <c r="A691" s="60"/>
      <c r="B691" s="19"/>
      <c r="S691" s="8"/>
      <c r="T691" s="8"/>
      <c r="U691" s="18" t="s">
        <v>6401</v>
      </c>
      <c r="V691" s="33">
        <v>-345.62180000000006</v>
      </c>
      <c r="W691" s="34">
        <v>4</v>
      </c>
    </row>
    <row r="692" spans="1:23" x14ac:dyDescent="0.2">
      <c r="A692" s="60"/>
      <c r="B692" s="19"/>
      <c r="S692" s="8"/>
      <c r="T692" s="8"/>
      <c r="U692" s="18" t="s">
        <v>7908</v>
      </c>
      <c r="V692" s="33">
        <v>10.181699999999994</v>
      </c>
      <c r="W692" s="34">
        <v>2</v>
      </c>
    </row>
    <row r="693" spans="1:23" x14ac:dyDescent="0.2">
      <c r="A693" s="60"/>
      <c r="B693" s="19"/>
      <c r="S693" s="8"/>
      <c r="T693" s="8"/>
      <c r="U693" s="18" t="s">
        <v>6037</v>
      </c>
      <c r="V693" s="33">
        <v>18.021599999999999</v>
      </c>
      <c r="W693" s="34">
        <v>3</v>
      </c>
    </row>
    <row r="694" spans="1:23" x14ac:dyDescent="0.2">
      <c r="A694" s="60"/>
      <c r="B694" s="19"/>
      <c r="S694" s="8"/>
      <c r="T694" s="8"/>
      <c r="U694" s="18" t="s">
        <v>9680</v>
      </c>
      <c r="V694" s="33">
        <v>28.8644</v>
      </c>
      <c r="W694" s="34">
        <v>2</v>
      </c>
    </row>
    <row r="695" spans="1:23" x14ac:dyDescent="0.2">
      <c r="A695" s="60"/>
      <c r="B695" s="19"/>
      <c r="S695" s="8"/>
      <c r="T695" s="8"/>
      <c r="U695" s="18" t="s">
        <v>6672</v>
      </c>
      <c r="V695" s="33">
        <v>5.484</v>
      </c>
      <c r="W695" s="34">
        <v>1</v>
      </c>
    </row>
    <row r="696" spans="1:23" x14ac:dyDescent="0.2">
      <c r="A696" s="60"/>
      <c r="B696" s="19"/>
      <c r="S696" s="8"/>
      <c r="T696" s="8"/>
      <c r="U696" s="18" t="s">
        <v>10765</v>
      </c>
      <c r="V696" s="33">
        <v>23.998400000000004</v>
      </c>
      <c r="W696" s="34">
        <v>1</v>
      </c>
    </row>
    <row r="697" spans="1:23" x14ac:dyDescent="0.2">
      <c r="A697" s="60"/>
      <c r="B697" s="19"/>
      <c r="S697" s="8"/>
      <c r="T697" s="8"/>
      <c r="U697" s="18" t="s">
        <v>6290</v>
      </c>
      <c r="V697" s="33">
        <v>10.349999999999994</v>
      </c>
      <c r="W697" s="34">
        <v>1</v>
      </c>
    </row>
    <row r="698" spans="1:23" x14ac:dyDescent="0.2">
      <c r="A698" s="60"/>
      <c r="B698" s="19"/>
      <c r="S698" s="8"/>
      <c r="T698" s="8"/>
      <c r="U698" s="18" t="s">
        <v>8665</v>
      </c>
      <c r="V698" s="33">
        <v>3.6936</v>
      </c>
      <c r="W698" s="34">
        <v>1</v>
      </c>
    </row>
    <row r="699" spans="1:23" x14ac:dyDescent="0.2">
      <c r="A699" s="60"/>
      <c r="B699" s="19"/>
      <c r="S699" s="8"/>
      <c r="T699" s="8"/>
      <c r="U699" s="18" t="s">
        <v>8392</v>
      </c>
      <c r="V699" s="33">
        <v>1.0499999999999998</v>
      </c>
      <c r="W699" s="34">
        <v>1</v>
      </c>
    </row>
    <row r="700" spans="1:23" x14ac:dyDescent="0.2">
      <c r="A700" s="60"/>
      <c r="B700" s="19"/>
      <c r="S700" s="8"/>
      <c r="T700" s="8"/>
      <c r="U700" s="18" t="s">
        <v>7765</v>
      </c>
      <c r="V700" s="33">
        <v>78.434999999999988</v>
      </c>
      <c r="W700" s="34">
        <v>1</v>
      </c>
    </row>
    <row r="701" spans="1:23" x14ac:dyDescent="0.2">
      <c r="A701" s="60"/>
      <c r="B701" s="19"/>
      <c r="S701" s="8"/>
      <c r="T701" s="8"/>
      <c r="U701" s="18" t="s">
        <v>9345</v>
      </c>
      <c r="V701" s="33">
        <v>58.46399999999997</v>
      </c>
      <c r="W701" s="34">
        <v>1</v>
      </c>
    </row>
    <row r="702" spans="1:23" x14ac:dyDescent="0.2">
      <c r="A702" s="60"/>
      <c r="B702" s="19"/>
      <c r="S702" s="8"/>
      <c r="T702" s="8"/>
      <c r="U702" s="18" t="s">
        <v>10295</v>
      </c>
      <c r="V702" s="33">
        <v>20.564099999999993</v>
      </c>
      <c r="W702" s="34">
        <v>2</v>
      </c>
    </row>
    <row r="703" spans="1:23" x14ac:dyDescent="0.2">
      <c r="A703" s="60"/>
      <c r="B703" s="19"/>
      <c r="S703" s="8"/>
      <c r="T703" s="8"/>
      <c r="U703" s="18" t="s">
        <v>7619</v>
      </c>
      <c r="V703" s="33">
        <v>18.683999999999997</v>
      </c>
      <c r="W703" s="34">
        <v>1</v>
      </c>
    </row>
    <row r="704" spans="1:23" x14ac:dyDescent="0.2">
      <c r="A704" s="60"/>
      <c r="B704" s="19"/>
      <c r="S704" s="8"/>
      <c r="T704" s="8"/>
      <c r="U704" s="18" t="s">
        <v>10359</v>
      </c>
      <c r="V704" s="33">
        <v>14.572799999999997</v>
      </c>
      <c r="W704" s="34">
        <v>1</v>
      </c>
    </row>
    <row r="705" spans="1:23" x14ac:dyDescent="0.2">
      <c r="A705" s="60"/>
      <c r="B705" s="19"/>
      <c r="S705" s="8"/>
      <c r="T705" s="8"/>
      <c r="U705" s="18" t="s">
        <v>8765</v>
      </c>
      <c r="V705" s="33">
        <v>12.097800000000001</v>
      </c>
      <c r="W705" s="34">
        <v>1</v>
      </c>
    </row>
    <row r="706" spans="1:23" x14ac:dyDescent="0.2">
      <c r="A706" s="60"/>
      <c r="B706" s="19"/>
      <c r="S706" s="8"/>
      <c r="T706" s="8"/>
      <c r="U706" s="18" t="s">
        <v>7149</v>
      </c>
      <c r="V706" s="33">
        <v>35.055999999999997</v>
      </c>
      <c r="W706" s="34">
        <v>2</v>
      </c>
    </row>
    <row r="707" spans="1:23" x14ac:dyDescent="0.2">
      <c r="A707" s="60"/>
      <c r="B707" s="19"/>
      <c r="S707" s="8"/>
      <c r="T707" s="8"/>
      <c r="U707" s="18" t="s">
        <v>9815</v>
      </c>
      <c r="V707" s="33">
        <v>-69.83780000000003</v>
      </c>
      <c r="W707" s="34">
        <v>3</v>
      </c>
    </row>
    <row r="708" spans="1:23" x14ac:dyDescent="0.2">
      <c r="A708" s="60"/>
      <c r="B708" s="19"/>
      <c r="S708" s="8"/>
      <c r="T708" s="8"/>
      <c r="U708" s="18" t="s">
        <v>6420</v>
      </c>
      <c r="V708" s="33">
        <v>129.39670000000001</v>
      </c>
      <c r="W708" s="34">
        <v>6</v>
      </c>
    </row>
    <row r="709" spans="1:23" x14ac:dyDescent="0.2">
      <c r="A709" s="60"/>
      <c r="B709" s="19"/>
      <c r="S709" s="8"/>
      <c r="T709" s="8"/>
      <c r="U709" s="18" t="s">
        <v>8393</v>
      </c>
      <c r="V709" s="33">
        <v>-0.20879999999999743</v>
      </c>
      <c r="W709" s="34">
        <v>2</v>
      </c>
    </row>
    <row r="710" spans="1:23" x14ac:dyDescent="0.2">
      <c r="A710" s="60"/>
      <c r="B710" s="19"/>
      <c r="S710" s="8"/>
      <c r="T710" s="8"/>
      <c r="U710" s="18" t="s">
        <v>9480</v>
      </c>
      <c r="V710" s="33">
        <v>114.65759999999997</v>
      </c>
      <c r="W710" s="34">
        <v>6</v>
      </c>
    </row>
    <row r="711" spans="1:23" x14ac:dyDescent="0.2">
      <c r="A711" s="60"/>
      <c r="B711" s="19"/>
      <c r="S711" s="8"/>
      <c r="T711" s="8"/>
      <c r="U711" s="18" t="s">
        <v>7809</v>
      </c>
      <c r="V711" s="33">
        <v>4.5338000000000003</v>
      </c>
      <c r="W711" s="34">
        <v>2</v>
      </c>
    </row>
    <row r="712" spans="1:23" x14ac:dyDescent="0.2">
      <c r="A712" s="60"/>
      <c r="B712" s="19"/>
      <c r="S712" s="8"/>
      <c r="T712" s="8"/>
      <c r="U712" s="18" t="s">
        <v>8664</v>
      </c>
      <c r="V712" s="33">
        <v>19.617199999999997</v>
      </c>
      <c r="W712" s="34">
        <v>2</v>
      </c>
    </row>
    <row r="713" spans="1:23" x14ac:dyDescent="0.2">
      <c r="A713" s="60"/>
      <c r="B713" s="19"/>
      <c r="S713" s="8"/>
      <c r="T713" s="8"/>
      <c r="U713" s="18" t="s">
        <v>10345</v>
      </c>
      <c r="V713" s="33">
        <v>266.16490000000005</v>
      </c>
      <c r="W713" s="34">
        <v>2</v>
      </c>
    </row>
    <row r="714" spans="1:23" x14ac:dyDescent="0.2">
      <c r="A714" s="60"/>
      <c r="B714" s="19"/>
      <c r="S714" s="8"/>
      <c r="T714" s="8"/>
      <c r="U714" s="18" t="s">
        <v>10758</v>
      </c>
      <c r="V714" s="33">
        <v>114.95999999999998</v>
      </c>
      <c r="W714" s="34">
        <v>1</v>
      </c>
    </row>
    <row r="715" spans="1:23" x14ac:dyDescent="0.2">
      <c r="A715" s="60"/>
      <c r="B715" s="19"/>
      <c r="S715" s="8"/>
      <c r="T715" s="8"/>
      <c r="U715" s="18" t="s">
        <v>10821</v>
      </c>
      <c r="V715" s="33">
        <v>7.5840000000000014</v>
      </c>
      <c r="W715" s="34">
        <v>1</v>
      </c>
    </row>
    <row r="716" spans="1:23" x14ac:dyDescent="0.2">
      <c r="A716" s="60"/>
      <c r="B716" s="19"/>
      <c r="S716" s="8"/>
      <c r="T716" s="8"/>
      <c r="U716" s="18" t="s">
        <v>8356</v>
      </c>
      <c r="V716" s="33">
        <v>3.8447999999999967</v>
      </c>
      <c r="W716" s="34">
        <v>1</v>
      </c>
    </row>
    <row r="717" spans="1:23" x14ac:dyDescent="0.2">
      <c r="A717" s="60"/>
      <c r="B717" s="19"/>
      <c r="S717" s="8"/>
      <c r="T717" s="8"/>
      <c r="U717" s="18" t="s">
        <v>8061</v>
      </c>
      <c r="V717" s="33">
        <v>0.88559999999999883</v>
      </c>
      <c r="W717" s="34">
        <v>1</v>
      </c>
    </row>
    <row r="718" spans="1:23" x14ac:dyDescent="0.2">
      <c r="A718" s="60"/>
      <c r="B718" s="19"/>
      <c r="S718" s="8"/>
      <c r="T718" s="8"/>
      <c r="U718" s="18" t="s">
        <v>8251</v>
      </c>
      <c r="V718" s="33">
        <v>166.50559999999993</v>
      </c>
      <c r="W718" s="34">
        <v>2</v>
      </c>
    </row>
    <row r="719" spans="1:23" x14ac:dyDescent="0.2">
      <c r="A719" s="60"/>
      <c r="B719" s="19"/>
      <c r="S719" s="8"/>
      <c r="T719" s="8"/>
      <c r="U719" s="18" t="s">
        <v>6658</v>
      </c>
      <c r="V719" s="33">
        <v>10.94</v>
      </c>
      <c r="W719" s="34">
        <v>1</v>
      </c>
    </row>
    <row r="720" spans="1:23" x14ac:dyDescent="0.2">
      <c r="A720" s="60"/>
      <c r="B720" s="19"/>
      <c r="S720" s="8"/>
      <c r="T720" s="8"/>
      <c r="U720" s="18" t="s">
        <v>6491</v>
      </c>
      <c r="V720" s="33">
        <v>-155.2983000000001</v>
      </c>
      <c r="W720" s="34">
        <v>2</v>
      </c>
    </row>
    <row r="721" spans="1:23" x14ac:dyDescent="0.2">
      <c r="A721" s="60"/>
      <c r="B721" s="19"/>
      <c r="S721" s="8"/>
      <c r="T721" s="8"/>
      <c r="U721" s="18" t="s">
        <v>8716</v>
      </c>
      <c r="V721" s="33">
        <v>51.977899999999991</v>
      </c>
      <c r="W721" s="34">
        <v>3</v>
      </c>
    </row>
    <row r="722" spans="1:23" x14ac:dyDescent="0.2">
      <c r="A722" s="60"/>
      <c r="B722" s="19"/>
      <c r="S722" s="8"/>
      <c r="T722" s="8"/>
      <c r="U722" s="18" t="s">
        <v>9545</v>
      </c>
      <c r="V722" s="33">
        <v>13.374300000000002</v>
      </c>
      <c r="W722" s="34">
        <v>2</v>
      </c>
    </row>
    <row r="723" spans="1:23" x14ac:dyDescent="0.2">
      <c r="A723" s="60"/>
      <c r="B723" s="19"/>
      <c r="S723" s="8"/>
      <c r="T723" s="8"/>
      <c r="U723" s="18" t="s">
        <v>9609</v>
      </c>
      <c r="V723" s="33">
        <v>-8.333600000000013</v>
      </c>
      <c r="W723" s="34">
        <v>2</v>
      </c>
    </row>
    <row r="724" spans="1:23" x14ac:dyDescent="0.2">
      <c r="A724" s="60"/>
      <c r="B724" s="19"/>
      <c r="S724" s="8"/>
      <c r="T724" s="8"/>
      <c r="U724" s="18" t="s">
        <v>6866</v>
      </c>
      <c r="V724" s="33">
        <v>5.1791999999999998</v>
      </c>
      <c r="W724" s="34">
        <v>1</v>
      </c>
    </row>
    <row r="725" spans="1:23" x14ac:dyDescent="0.2">
      <c r="A725" s="60"/>
      <c r="B725" s="19"/>
      <c r="S725" s="8"/>
      <c r="T725" s="8"/>
      <c r="U725" s="18" t="s">
        <v>8725</v>
      </c>
      <c r="V725" s="33">
        <v>52.274199999999979</v>
      </c>
      <c r="W725" s="34">
        <v>2</v>
      </c>
    </row>
    <row r="726" spans="1:23" x14ac:dyDescent="0.2">
      <c r="A726" s="60"/>
      <c r="B726" s="19"/>
      <c r="S726" s="8"/>
      <c r="T726" s="8"/>
      <c r="U726" s="18" t="s">
        <v>9410</v>
      </c>
      <c r="V726" s="33">
        <v>314.69619999999992</v>
      </c>
      <c r="W726" s="34">
        <v>4</v>
      </c>
    </row>
    <row r="727" spans="1:23" x14ac:dyDescent="0.2">
      <c r="A727" s="60"/>
      <c r="B727" s="19"/>
      <c r="S727" s="8"/>
      <c r="T727" s="8"/>
      <c r="U727" s="18" t="s">
        <v>9058</v>
      </c>
      <c r="V727" s="33">
        <v>1.973000000000007</v>
      </c>
      <c r="W727" s="34">
        <v>3</v>
      </c>
    </row>
    <row r="728" spans="1:23" x14ac:dyDescent="0.2">
      <c r="A728" s="60"/>
      <c r="B728" s="19"/>
      <c r="S728" s="8"/>
      <c r="T728" s="8"/>
      <c r="U728" s="18" t="s">
        <v>9712</v>
      </c>
      <c r="V728" s="33">
        <v>5.7509999999999994</v>
      </c>
      <c r="W728" s="34">
        <v>1</v>
      </c>
    </row>
    <row r="729" spans="1:23" x14ac:dyDescent="0.2">
      <c r="A729" s="60"/>
      <c r="B729" s="19"/>
      <c r="S729" s="8"/>
      <c r="T729" s="8"/>
      <c r="U729" s="18" t="s">
        <v>10733</v>
      </c>
      <c r="V729" s="33">
        <v>8.5539999999999878</v>
      </c>
      <c r="W729" s="34">
        <v>1</v>
      </c>
    </row>
    <row r="730" spans="1:23" x14ac:dyDescent="0.2">
      <c r="A730" s="60"/>
      <c r="B730" s="19"/>
      <c r="S730" s="8"/>
      <c r="T730" s="8"/>
      <c r="U730" s="18" t="s">
        <v>10937</v>
      </c>
      <c r="V730" s="33">
        <v>15.220800000000001</v>
      </c>
      <c r="W730" s="34">
        <v>1</v>
      </c>
    </row>
    <row r="731" spans="1:23" x14ac:dyDescent="0.2">
      <c r="A731" s="60"/>
      <c r="B731" s="19"/>
      <c r="S731" s="8"/>
      <c r="T731" s="8"/>
      <c r="U731" s="18" t="s">
        <v>10499</v>
      </c>
      <c r="V731" s="33">
        <v>89.954799999999992</v>
      </c>
      <c r="W731" s="34">
        <v>1</v>
      </c>
    </row>
    <row r="732" spans="1:23" x14ac:dyDescent="0.2">
      <c r="A732" s="60"/>
      <c r="B732" s="19"/>
      <c r="S732" s="8"/>
      <c r="T732" s="8"/>
      <c r="U732" s="18" t="s">
        <v>10196</v>
      </c>
      <c r="V732" s="33">
        <v>41.012999999999991</v>
      </c>
      <c r="W732" s="34">
        <v>1</v>
      </c>
    </row>
    <row r="733" spans="1:23" x14ac:dyDescent="0.2">
      <c r="A733" s="60"/>
      <c r="B733" s="19"/>
      <c r="S733" s="8"/>
      <c r="T733" s="8"/>
      <c r="U733" s="18" t="s">
        <v>6055</v>
      </c>
      <c r="V733" s="33">
        <v>136.61799999999991</v>
      </c>
      <c r="W733" s="34">
        <v>6</v>
      </c>
    </row>
    <row r="734" spans="1:23" x14ac:dyDescent="0.2">
      <c r="A734" s="60"/>
      <c r="B734" s="19"/>
      <c r="S734" s="8"/>
      <c r="T734" s="8"/>
      <c r="U734" s="18" t="s">
        <v>9355</v>
      </c>
      <c r="V734" s="33">
        <v>17.783099999999997</v>
      </c>
      <c r="W734" s="34">
        <v>3</v>
      </c>
    </row>
    <row r="735" spans="1:23" x14ac:dyDescent="0.2">
      <c r="A735" s="60"/>
      <c r="B735" s="19"/>
      <c r="S735" s="8"/>
      <c r="T735" s="8"/>
      <c r="U735" s="18" t="s">
        <v>10912</v>
      </c>
      <c r="V735" s="33">
        <v>953.72369999999989</v>
      </c>
      <c r="W735" s="34">
        <v>2</v>
      </c>
    </row>
    <row r="736" spans="1:23" x14ac:dyDescent="0.2">
      <c r="A736" s="60"/>
      <c r="B736" s="19"/>
      <c r="S736" s="8"/>
      <c r="T736" s="8"/>
      <c r="U736" s="18" t="s">
        <v>6379</v>
      </c>
      <c r="V736" s="33">
        <v>1453.4345999999996</v>
      </c>
      <c r="W736" s="34">
        <v>5</v>
      </c>
    </row>
    <row r="737" spans="1:23" x14ac:dyDescent="0.2">
      <c r="A737" s="60"/>
      <c r="B737" s="19"/>
      <c r="S737" s="8"/>
      <c r="T737" s="8"/>
      <c r="U737" s="18" t="s">
        <v>9456</v>
      </c>
      <c r="V737" s="33">
        <v>-75.844800000000006</v>
      </c>
      <c r="W737" s="34">
        <v>1</v>
      </c>
    </row>
    <row r="738" spans="1:23" x14ac:dyDescent="0.2">
      <c r="A738" s="60"/>
      <c r="B738" s="19"/>
      <c r="S738" s="8"/>
      <c r="T738" s="8"/>
      <c r="U738" s="18" t="s">
        <v>10931</v>
      </c>
      <c r="V738" s="33">
        <v>33.604199999999992</v>
      </c>
      <c r="W738" s="34">
        <v>1</v>
      </c>
    </row>
    <row r="739" spans="1:23" x14ac:dyDescent="0.2">
      <c r="A739" s="60"/>
      <c r="B739" s="19"/>
      <c r="S739" s="8"/>
      <c r="T739" s="8"/>
      <c r="U739" s="18" t="s">
        <v>7183</v>
      </c>
      <c r="V739" s="33">
        <v>73.544799999999995</v>
      </c>
      <c r="W739" s="34">
        <v>1</v>
      </c>
    </row>
    <row r="740" spans="1:23" x14ac:dyDescent="0.2">
      <c r="A740" s="60"/>
      <c r="B740" s="19"/>
      <c r="S740" s="8"/>
      <c r="T740" s="8"/>
      <c r="U740" s="18" t="s">
        <v>6842</v>
      </c>
      <c r="V740" s="33">
        <v>29.619799999999998</v>
      </c>
      <c r="W740" s="34">
        <v>2</v>
      </c>
    </row>
    <row r="741" spans="1:23" x14ac:dyDescent="0.2">
      <c r="A741" s="60"/>
      <c r="B741" s="19"/>
      <c r="S741" s="8"/>
      <c r="T741" s="8"/>
      <c r="U741" s="18" t="s">
        <v>10502</v>
      </c>
      <c r="V741" s="33">
        <v>-62.772499999999965</v>
      </c>
      <c r="W741" s="34">
        <v>1</v>
      </c>
    </row>
    <row r="742" spans="1:23" x14ac:dyDescent="0.2">
      <c r="A742" s="60"/>
      <c r="B742" s="19"/>
      <c r="S742" s="8"/>
      <c r="T742" s="8"/>
      <c r="U742" s="18" t="s">
        <v>9049</v>
      </c>
      <c r="V742" s="33">
        <v>79.036399999999986</v>
      </c>
      <c r="W742" s="34">
        <v>4</v>
      </c>
    </row>
    <row r="743" spans="1:23" x14ac:dyDescent="0.2">
      <c r="A743" s="60"/>
      <c r="B743" s="19"/>
      <c r="S743" s="8"/>
      <c r="T743" s="8"/>
      <c r="U743" s="18" t="s">
        <v>7624</v>
      </c>
      <c r="V743" s="33">
        <v>62.243999999999971</v>
      </c>
      <c r="W743" s="34">
        <v>1</v>
      </c>
    </row>
    <row r="744" spans="1:23" x14ac:dyDescent="0.2">
      <c r="A744" s="60"/>
      <c r="B744" s="19"/>
      <c r="S744" s="8"/>
      <c r="T744" s="8"/>
      <c r="U744" s="18" t="s">
        <v>10654</v>
      </c>
      <c r="V744" s="33">
        <v>-11.587200000000003</v>
      </c>
      <c r="W744" s="34">
        <v>1</v>
      </c>
    </row>
    <row r="745" spans="1:23" x14ac:dyDescent="0.2">
      <c r="A745" s="60"/>
      <c r="B745" s="19"/>
      <c r="S745" s="8"/>
      <c r="T745" s="8"/>
      <c r="U745" s="18" t="s">
        <v>7271</v>
      </c>
      <c r="V745" s="33">
        <v>22.153599999999997</v>
      </c>
      <c r="W745" s="34">
        <v>1</v>
      </c>
    </row>
    <row r="746" spans="1:23" x14ac:dyDescent="0.2">
      <c r="A746" s="60"/>
      <c r="B746" s="19"/>
      <c r="S746" s="8"/>
      <c r="T746" s="8"/>
      <c r="U746" s="18" t="s">
        <v>9157</v>
      </c>
      <c r="V746" s="33">
        <v>-729.91380000000004</v>
      </c>
      <c r="W746" s="34">
        <v>1</v>
      </c>
    </row>
    <row r="747" spans="1:23" x14ac:dyDescent="0.2">
      <c r="A747" s="60"/>
      <c r="B747" s="19"/>
      <c r="S747" s="8"/>
      <c r="T747" s="8"/>
      <c r="U747" s="18" t="s">
        <v>7453</v>
      </c>
      <c r="V747" s="33">
        <v>27.528599999999987</v>
      </c>
      <c r="W747" s="34">
        <v>2</v>
      </c>
    </row>
    <row r="748" spans="1:23" x14ac:dyDescent="0.2">
      <c r="A748" s="60"/>
      <c r="B748" s="19"/>
      <c r="S748" s="8"/>
      <c r="T748" s="8"/>
      <c r="U748" s="18" t="s">
        <v>6060</v>
      </c>
      <c r="V748" s="33">
        <v>92.236799999999988</v>
      </c>
      <c r="W748" s="34">
        <v>1</v>
      </c>
    </row>
    <row r="749" spans="1:23" x14ac:dyDescent="0.2">
      <c r="A749" s="60"/>
      <c r="B749" s="19"/>
      <c r="S749" s="8"/>
      <c r="T749" s="8"/>
      <c r="U749" s="18" t="s">
        <v>8978</v>
      </c>
      <c r="V749" s="33">
        <v>131.24199999999993</v>
      </c>
      <c r="W749" s="34">
        <v>3</v>
      </c>
    </row>
    <row r="750" spans="1:23" x14ac:dyDescent="0.2">
      <c r="A750" s="60"/>
      <c r="B750" s="19"/>
      <c r="S750" s="8"/>
      <c r="T750" s="8"/>
      <c r="U750" s="18" t="s">
        <v>6896</v>
      </c>
      <c r="V750" s="33">
        <v>190.07999999999998</v>
      </c>
      <c r="W750" s="34">
        <v>1</v>
      </c>
    </row>
    <row r="751" spans="1:23" x14ac:dyDescent="0.2">
      <c r="A751" s="60"/>
      <c r="B751" s="19"/>
      <c r="S751" s="8"/>
      <c r="T751" s="8"/>
      <c r="U751" s="18" t="s">
        <v>6608</v>
      </c>
      <c r="V751" s="33">
        <v>5.1791999999999998</v>
      </c>
      <c r="W751" s="34">
        <v>1</v>
      </c>
    </row>
    <row r="752" spans="1:23" x14ac:dyDescent="0.2">
      <c r="A752" s="60"/>
      <c r="B752" s="19"/>
      <c r="S752" s="8"/>
      <c r="T752" s="8"/>
      <c r="U752" s="18" t="s">
        <v>8848</v>
      </c>
      <c r="V752" s="33">
        <v>-10.001100000000006</v>
      </c>
      <c r="W752" s="34">
        <v>2</v>
      </c>
    </row>
    <row r="753" spans="1:23" x14ac:dyDescent="0.2">
      <c r="A753" s="60"/>
      <c r="B753" s="19"/>
      <c r="S753" s="8"/>
      <c r="T753" s="8"/>
      <c r="U753" s="18" t="s">
        <v>10033</v>
      </c>
      <c r="V753" s="33">
        <v>37.218599999999995</v>
      </c>
      <c r="W753" s="34">
        <v>1</v>
      </c>
    </row>
    <row r="754" spans="1:23" x14ac:dyDescent="0.2">
      <c r="A754" s="60"/>
      <c r="B754" s="19"/>
      <c r="S754" s="8"/>
      <c r="T754" s="8"/>
      <c r="U754" s="18" t="s">
        <v>8018</v>
      </c>
      <c r="V754" s="33">
        <v>-45.471799999999988</v>
      </c>
      <c r="W754" s="34">
        <v>4</v>
      </c>
    </row>
    <row r="755" spans="1:23" x14ac:dyDescent="0.2">
      <c r="A755" s="60"/>
      <c r="B755" s="19"/>
      <c r="S755" s="8"/>
      <c r="T755" s="8"/>
      <c r="U755" s="18" t="s">
        <v>9737</v>
      </c>
      <c r="V755" s="33">
        <v>-11.662199999999999</v>
      </c>
      <c r="W755" s="34">
        <v>1</v>
      </c>
    </row>
    <row r="756" spans="1:23" x14ac:dyDescent="0.2">
      <c r="A756" s="60"/>
      <c r="B756" s="19"/>
      <c r="S756" s="8"/>
      <c r="T756" s="8"/>
      <c r="U756" s="18" t="s">
        <v>7881</v>
      </c>
      <c r="V756" s="33">
        <v>-12.006399999999999</v>
      </c>
      <c r="W756" s="34">
        <v>1</v>
      </c>
    </row>
    <row r="757" spans="1:23" x14ac:dyDescent="0.2">
      <c r="A757" s="60"/>
      <c r="B757" s="19"/>
      <c r="S757" s="8"/>
      <c r="T757" s="8"/>
      <c r="U757" s="18" t="s">
        <v>7862</v>
      </c>
      <c r="V757" s="33">
        <v>29</v>
      </c>
      <c r="W757" s="34">
        <v>1</v>
      </c>
    </row>
    <row r="758" spans="1:23" x14ac:dyDescent="0.2">
      <c r="A758" s="60"/>
      <c r="B758" s="19"/>
      <c r="S758" s="8"/>
      <c r="T758" s="8"/>
      <c r="U758" s="18" t="s">
        <v>8728</v>
      </c>
      <c r="V758" s="33">
        <v>9.5339999999999971</v>
      </c>
      <c r="W758" s="34">
        <v>1</v>
      </c>
    </row>
    <row r="759" spans="1:23" x14ac:dyDescent="0.2">
      <c r="A759" s="60"/>
      <c r="B759" s="19"/>
      <c r="S759" s="8"/>
      <c r="T759" s="8"/>
      <c r="U759" s="18" t="s">
        <v>10526</v>
      </c>
      <c r="V759" s="33">
        <v>12.208000000000002</v>
      </c>
      <c r="W759" s="34">
        <v>1</v>
      </c>
    </row>
    <row r="760" spans="1:23" x14ac:dyDescent="0.2">
      <c r="A760" s="60"/>
      <c r="B760" s="19"/>
      <c r="S760" s="8"/>
      <c r="T760" s="8"/>
      <c r="U760" s="18" t="s">
        <v>9437</v>
      </c>
      <c r="V760" s="33">
        <v>125.19799999999992</v>
      </c>
      <c r="W760" s="34">
        <v>1</v>
      </c>
    </row>
    <row r="761" spans="1:23" x14ac:dyDescent="0.2">
      <c r="A761" s="60"/>
      <c r="B761" s="19"/>
      <c r="S761" s="8"/>
      <c r="T761" s="8"/>
      <c r="U761" s="18" t="s">
        <v>8114</v>
      </c>
      <c r="V761" s="33">
        <v>19.002600000000001</v>
      </c>
      <c r="W761" s="34">
        <v>2</v>
      </c>
    </row>
    <row r="762" spans="1:23" x14ac:dyDescent="0.2">
      <c r="A762" s="60"/>
      <c r="B762" s="19"/>
      <c r="S762" s="8"/>
      <c r="T762" s="8"/>
      <c r="U762" s="18" t="s">
        <v>7035</v>
      </c>
      <c r="V762" s="33">
        <v>26.984999999999992</v>
      </c>
      <c r="W762" s="34">
        <v>1</v>
      </c>
    </row>
    <row r="763" spans="1:23" x14ac:dyDescent="0.2">
      <c r="A763" s="60"/>
      <c r="B763" s="19"/>
      <c r="S763" s="8"/>
      <c r="T763" s="8"/>
      <c r="U763" s="18" t="s">
        <v>6555</v>
      </c>
      <c r="V763" s="33">
        <v>-167.3184</v>
      </c>
      <c r="W763" s="34">
        <v>1</v>
      </c>
    </row>
    <row r="764" spans="1:23" x14ac:dyDescent="0.2">
      <c r="A764" s="60"/>
      <c r="B764" s="19"/>
      <c r="S764" s="8"/>
      <c r="T764" s="8"/>
      <c r="U764" s="18" t="s">
        <v>8888</v>
      </c>
      <c r="V764" s="33">
        <v>6.0451999999999995</v>
      </c>
      <c r="W764" s="34">
        <v>2</v>
      </c>
    </row>
    <row r="765" spans="1:23" x14ac:dyDescent="0.2">
      <c r="A765" s="60"/>
      <c r="B765" s="19"/>
      <c r="S765" s="8"/>
      <c r="T765" s="8"/>
      <c r="U765" s="18" t="s">
        <v>7946</v>
      </c>
      <c r="V765" s="33">
        <v>107.62970000000001</v>
      </c>
      <c r="W765" s="34">
        <v>2</v>
      </c>
    </row>
    <row r="766" spans="1:23" x14ac:dyDescent="0.2">
      <c r="A766" s="60"/>
      <c r="B766" s="19"/>
      <c r="S766" s="8"/>
      <c r="T766" s="8"/>
      <c r="U766" s="18" t="s">
        <v>10492</v>
      </c>
      <c r="V766" s="33">
        <v>74.97120000000001</v>
      </c>
      <c r="W766" s="34">
        <v>2</v>
      </c>
    </row>
    <row r="767" spans="1:23" x14ac:dyDescent="0.2">
      <c r="A767" s="60"/>
      <c r="B767" s="19"/>
      <c r="S767" s="8"/>
      <c r="T767" s="8"/>
      <c r="U767" s="18" t="s">
        <v>6363</v>
      </c>
      <c r="V767" s="33">
        <v>59.855599999999981</v>
      </c>
      <c r="W767" s="34">
        <v>4</v>
      </c>
    </row>
    <row r="768" spans="1:23" x14ac:dyDescent="0.2">
      <c r="A768" s="60"/>
      <c r="B768" s="19"/>
      <c r="S768" s="8"/>
      <c r="T768" s="8"/>
      <c r="U768" s="18" t="s">
        <v>10500</v>
      </c>
      <c r="V768" s="33">
        <v>-387.67590000000007</v>
      </c>
      <c r="W768" s="34">
        <v>2</v>
      </c>
    </row>
    <row r="769" spans="1:23" x14ac:dyDescent="0.2">
      <c r="A769" s="60"/>
      <c r="B769" s="19"/>
      <c r="S769" s="8"/>
      <c r="T769" s="8"/>
      <c r="U769" s="18" t="s">
        <v>9584</v>
      </c>
      <c r="V769" s="33">
        <v>11.157599999999999</v>
      </c>
      <c r="W769" s="34">
        <v>3</v>
      </c>
    </row>
    <row r="770" spans="1:23" x14ac:dyDescent="0.2">
      <c r="A770" s="60"/>
      <c r="B770" s="19"/>
      <c r="S770" s="8"/>
      <c r="T770" s="8"/>
      <c r="U770" s="18" t="s">
        <v>8369</v>
      </c>
      <c r="V770" s="33">
        <v>-162.12750000000003</v>
      </c>
      <c r="W770" s="34">
        <v>2</v>
      </c>
    </row>
    <row r="771" spans="1:23" x14ac:dyDescent="0.2">
      <c r="A771" s="60"/>
      <c r="B771" s="19"/>
      <c r="S771" s="8"/>
      <c r="T771" s="8"/>
      <c r="U771" s="18" t="s">
        <v>9373</v>
      </c>
      <c r="V771" s="33">
        <v>-17.953900000000143</v>
      </c>
      <c r="W771" s="34">
        <v>3</v>
      </c>
    </row>
    <row r="772" spans="1:23" x14ac:dyDescent="0.2">
      <c r="A772" s="60"/>
      <c r="B772" s="19"/>
      <c r="S772" s="8"/>
      <c r="T772" s="8"/>
      <c r="U772" s="18" t="s">
        <v>8318</v>
      </c>
      <c r="V772" s="33">
        <v>0.8087999999999993</v>
      </c>
      <c r="W772" s="34">
        <v>1</v>
      </c>
    </row>
    <row r="773" spans="1:23" x14ac:dyDescent="0.2">
      <c r="A773" s="60"/>
      <c r="B773" s="19"/>
      <c r="S773" s="8"/>
      <c r="T773" s="8"/>
      <c r="U773" s="18" t="s">
        <v>9968</v>
      </c>
      <c r="V773" s="33">
        <v>129.77249999999998</v>
      </c>
      <c r="W773" s="34">
        <v>1</v>
      </c>
    </row>
    <row r="774" spans="1:23" x14ac:dyDescent="0.2">
      <c r="A774" s="60"/>
      <c r="B774" s="19"/>
      <c r="S774" s="8"/>
      <c r="T774" s="8"/>
      <c r="U774" s="18" t="s">
        <v>6336</v>
      </c>
      <c r="V774" s="33">
        <v>639.57699999999966</v>
      </c>
      <c r="W774" s="34">
        <v>2</v>
      </c>
    </row>
    <row r="775" spans="1:23" x14ac:dyDescent="0.2">
      <c r="A775" s="60"/>
      <c r="B775" s="19"/>
      <c r="S775" s="8"/>
      <c r="T775" s="8"/>
      <c r="U775" s="18" t="s">
        <v>8650</v>
      </c>
      <c r="V775" s="33">
        <v>44.400300000000001</v>
      </c>
      <c r="W775" s="34">
        <v>4</v>
      </c>
    </row>
    <row r="776" spans="1:23" x14ac:dyDescent="0.2">
      <c r="A776" s="60"/>
      <c r="B776" s="19"/>
      <c r="S776" s="8"/>
      <c r="T776" s="8"/>
      <c r="U776" s="18" t="s">
        <v>7144</v>
      </c>
      <c r="V776" s="33">
        <v>207.26240000000001</v>
      </c>
      <c r="W776" s="34">
        <v>3</v>
      </c>
    </row>
    <row r="777" spans="1:23" x14ac:dyDescent="0.2">
      <c r="A777" s="60"/>
      <c r="B777" s="19"/>
      <c r="S777" s="8"/>
      <c r="T777" s="8"/>
      <c r="U777" s="18" t="s">
        <v>7370</v>
      </c>
      <c r="V777" s="33">
        <v>19.605000000000032</v>
      </c>
      <c r="W777" s="34">
        <v>2</v>
      </c>
    </row>
    <row r="778" spans="1:23" x14ac:dyDescent="0.2">
      <c r="A778" s="60"/>
      <c r="B778" s="19"/>
      <c r="S778" s="8"/>
      <c r="T778" s="8"/>
      <c r="U778" s="18" t="s">
        <v>10724</v>
      </c>
      <c r="V778" s="33">
        <v>84.293999999999969</v>
      </c>
      <c r="W778" s="34">
        <v>1</v>
      </c>
    </row>
    <row r="779" spans="1:23" x14ac:dyDescent="0.2">
      <c r="A779" s="60"/>
      <c r="B779" s="19"/>
      <c r="S779" s="8"/>
      <c r="T779" s="8"/>
      <c r="U779" s="18" t="s">
        <v>8742</v>
      </c>
      <c r="V779" s="33">
        <v>18.165599999999998</v>
      </c>
      <c r="W779" s="34">
        <v>3</v>
      </c>
    </row>
    <row r="780" spans="1:23" x14ac:dyDescent="0.2">
      <c r="A780" s="60"/>
      <c r="B780" s="19"/>
      <c r="S780" s="8"/>
      <c r="T780" s="8"/>
      <c r="U780" s="18" t="s">
        <v>6273</v>
      </c>
      <c r="V780" s="33">
        <v>22.585199999999993</v>
      </c>
      <c r="W780" s="34">
        <v>1</v>
      </c>
    </row>
    <row r="781" spans="1:23" x14ac:dyDescent="0.2">
      <c r="A781" s="60"/>
      <c r="B781" s="19"/>
      <c r="S781" s="8"/>
      <c r="T781" s="8"/>
      <c r="U781" s="18" t="s">
        <v>6585</v>
      </c>
      <c r="V781" s="33">
        <v>1.8703999999999998</v>
      </c>
      <c r="W781" s="34">
        <v>1</v>
      </c>
    </row>
    <row r="782" spans="1:23" x14ac:dyDescent="0.2">
      <c r="A782" s="60"/>
      <c r="B782" s="19"/>
      <c r="S782" s="8"/>
      <c r="T782" s="8"/>
      <c r="U782" s="18" t="s">
        <v>8945</v>
      </c>
      <c r="V782" s="33">
        <v>21.164400000000008</v>
      </c>
      <c r="W782" s="34">
        <v>3</v>
      </c>
    </row>
    <row r="783" spans="1:23" x14ac:dyDescent="0.2">
      <c r="A783" s="60"/>
      <c r="B783" s="19"/>
      <c r="S783" s="8"/>
      <c r="T783" s="8"/>
      <c r="U783" s="18" t="s">
        <v>6639</v>
      </c>
      <c r="V783" s="33">
        <v>294.54879999999991</v>
      </c>
      <c r="W783" s="34">
        <v>1</v>
      </c>
    </row>
    <row r="784" spans="1:23" x14ac:dyDescent="0.2">
      <c r="A784" s="60"/>
      <c r="B784" s="19"/>
      <c r="S784" s="8"/>
      <c r="T784" s="8"/>
      <c r="U784" s="18" t="s">
        <v>7959</v>
      </c>
      <c r="V784" s="33">
        <v>115.4659</v>
      </c>
      <c r="W784" s="34">
        <v>2</v>
      </c>
    </row>
    <row r="785" spans="1:23" x14ac:dyDescent="0.2">
      <c r="A785" s="60"/>
      <c r="B785" s="19"/>
      <c r="S785" s="8"/>
      <c r="T785" s="8"/>
      <c r="U785" s="18" t="s">
        <v>9077</v>
      </c>
      <c r="V785" s="33">
        <v>-1.1436000000000019</v>
      </c>
      <c r="W785" s="34">
        <v>2</v>
      </c>
    </row>
    <row r="786" spans="1:23" x14ac:dyDescent="0.2">
      <c r="A786" s="60"/>
      <c r="B786" s="19"/>
      <c r="S786" s="8"/>
      <c r="T786" s="8"/>
      <c r="U786" s="18" t="s">
        <v>10337</v>
      </c>
      <c r="V786" s="33">
        <v>14.380499999999994</v>
      </c>
      <c r="W786" s="34">
        <v>2</v>
      </c>
    </row>
    <row r="787" spans="1:23" x14ac:dyDescent="0.2">
      <c r="A787" s="60"/>
      <c r="B787" s="19"/>
      <c r="S787" s="8"/>
      <c r="T787" s="8"/>
      <c r="U787" s="18" t="s">
        <v>6079</v>
      </c>
      <c r="V787" s="33">
        <v>51.847999999999992</v>
      </c>
      <c r="W787" s="34">
        <v>3</v>
      </c>
    </row>
    <row r="788" spans="1:23" x14ac:dyDescent="0.2">
      <c r="A788" s="60"/>
      <c r="B788" s="19"/>
      <c r="S788" s="8"/>
      <c r="T788" s="8"/>
      <c r="U788" s="18" t="s">
        <v>9068</v>
      </c>
      <c r="V788" s="33">
        <v>301.42500000000007</v>
      </c>
      <c r="W788" s="34">
        <v>4</v>
      </c>
    </row>
    <row r="789" spans="1:23" x14ac:dyDescent="0.2">
      <c r="A789" s="60"/>
      <c r="B789" s="19"/>
      <c r="S789" s="8"/>
      <c r="T789" s="8"/>
      <c r="U789" s="18" t="s">
        <v>9658</v>
      </c>
      <c r="V789" s="33">
        <v>5.368999999999998</v>
      </c>
      <c r="W789" s="34">
        <v>1</v>
      </c>
    </row>
    <row r="790" spans="1:23" x14ac:dyDescent="0.2">
      <c r="A790" s="60"/>
      <c r="B790" s="19"/>
      <c r="S790" s="8"/>
      <c r="T790" s="8"/>
      <c r="U790" s="18" t="s">
        <v>9602</v>
      </c>
      <c r="V790" s="33">
        <v>31.519199999999998</v>
      </c>
      <c r="W790" s="34">
        <v>1</v>
      </c>
    </row>
    <row r="791" spans="1:23" x14ac:dyDescent="0.2">
      <c r="A791" s="60"/>
      <c r="B791" s="19"/>
      <c r="S791" s="8"/>
      <c r="T791" s="8"/>
      <c r="U791" s="18" t="s">
        <v>9404</v>
      </c>
      <c r="V791" s="33">
        <v>-12.778499999999994</v>
      </c>
      <c r="W791" s="34">
        <v>1</v>
      </c>
    </row>
    <row r="792" spans="1:23" x14ac:dyDescent="0.2">
      <c r="A792" s="60"/>
      <c r="B792" s="19"/>
      <c r="S792" s="8"/>
      <c r="T792" s="8"/>
      <c r="U792" s="18" t="s">
        <v>8756</v>
      </c>
      <c r="V792" s="33">
        <v>62.929999999999993</v>
      </c>
      <c r="W792" s="34">
        <v>1</v>
      </c>
    </row>
    <row r="793" spans="1:23" x14ac:dyDescent="0.2">
      <c r="A793" s="60"/>
      <c r="B793" s="19"/>
      <c r="S793" s="8"/>
      <c r="T793" s="8"/>
      <c r="U793" s="18" t="s">
        <v>10851</v>
      </c>
      <c r="V793" s="33">
        <v>383.94299999999998</v>
      </c>
      <c r="W793" s="34">
        <v>2</v>
      </c>
    </row>
    <row r="794" spans="1:23" x14ac:dyDescent="0.2">
      <c r="A794" s="60"/>
      <c r="B794" s="19"/>
      <c r="S794" s="8"/>
      <c r="T794" s="8"/>
      <c r="U794" s="18" t="s">
        <v>10285</v>
      </c>
      <c r="V794" s="33">
        <v>11.223000000000001</v>
      </c>
      <c r="W794" s="34">
        <v>1</v>
      </c>
    </row>
    <row r="795" spans="1:23" x14ac:dyDescent="0.2">
      <c r="A795" s="60"/>
      <c r="B795" s="19"/>
      <c r="S795" s="8"/>
      <c r="T795" s="8"/>
      <c r="U795" s="18" t="s">
        <v>8973</v>
      </c>
      <c r="V795" s="33">
        <v>21.751499999999986</v>
      </c>
      <c r="W795" s="34">
        <v>1</v>
      </c>
    </row>
    <row r="796" spans="1:23" x14ac:dyDescent="0.2">
      <c r="A796" s="60"/>
      <c r="B796" s="19"/>
      <c r="S796" s="8"/>
      <c r="T796" s="8"/>
      <c r="U796" s="18" t="s">
        <v>7907</v>
      </c>
      <c r="V796" s="33">
        <v>-7.3254999999999981</v>
      </c>
      <c r="W796" s="34">
        <v>1</v>
      </c>
    </row>
    <row r="797" spans="1:23" x14ac:dyDescent="0.2">
      <c r="A797" s="60"/>
      <c r="B797" s="19"/>
      <c r="S797" s="8"/>
      <c r="T797" s="8"/>
      <c r="U797" s="18" t="s">
        <v>8590</v>
      </c>
      <c r="V797" s="33">
        <v>31.807600000000001</v>
      </c>
      <c r="W797" s="34">
        <v>2</v>
      </c>
    </row>
    <row r="798" spans="1:23" x14ac:dyDescent="0.2">
      <c r="A798" s="60"/>
      <c r="B798" s="19"/>
      <c r="S798" s="8"/>
      <c r="T798" s="8"/>
      <c r="U798" s="18" t="s">
        <v>7294</v>
      </c>
      <c r="V798" s="33">
        <v>23.787199999999999</v>
      </c>
      <c r="W798" s="34">
        <v>2</v>
      </c>
    </row>
    <row r="799" spans="1:23" x14ac:dyDescent="0.2">
      <c r="A799" s="60"/>
      <c r="B799" s="19"/>
      <c r="S799" s="8"/>
      <c r="T799" s="8"/>
      <c r="U799" s="18" t="s">
        <v>7398</v>
      </c>
      <c r="V799" s="33">
        <v>12.441600000000001</v>
      </c>
      <c r="W799" s="34">
        <v>1</v>
      </c>
    </row>
    <row r="800" spans="1:23" x14ac:dyDescent="0.2">
      <c r="A800" s="60"/>
      <c r="B800" s="19"/>
      <c r="S800" s="8"/>
      <c r="T800" s="8"/>
      <c r="U800" s="18" t="s">
        <v>7197</v>
      </c>
      <c r="V800" s="33">
        <v>10.532</v>
      </c>
      <c r="W800" s="34">
        <v>3</v>
      </c>
    </row>
    <row r="801" spans="1:23" x14ac:dyDescent="0.2">
      <c r="A801" s="60"/>
      <c r="B801" s="19"/>
      <c r="S801" s="8"/>
      <c r="T801" s="8"/>
      <c r="U801" s="18" t="s">
        <v>7871</v>
      </c>
      <c r="V801" s="33">
        <v>-5.124999999999992</v>
      </c>
      <c r="W801" s="34">
        <v>3</v>
      </c>
    </row>
    <row r="802" spans="1:23" x14ac:dyDescent="0.2">
      <c r="A802" s="60"/>
      <c r="B802" s="19"/>
      <c r="S802" s="8"/>
      <c r="T802" s="8"/>
      <c r="U802" s="18" t="s">
        <v>8170</v>
      </c>
      <c r="V802" s="33">
        <v>4.4954999999999998</v>
      </c>
      <c r="W802" s="34">
        <v>1</v>
      </c>
    </row>
    <row r="803" spans="1:23" x14ac:dyDescent="0.2">
      <c r="A803" s="60"/>
      <c r="B803" s="19"/>
      <c r="S803" s="8"/>
      <c r="T803" s="8"/>
      <c r="U803" s="18" t="s">
        <v>6610</v>
      </c>
      <c r="V803" s="33">
        <v>-807.77700000000027</v>
      </c>
      <c r="W803" s="34">
        <v>2</v>
      </c>
    </row>
    <row r="804" spans="1:23" x14ac:dyDescent="0.2">
      <c r="A804" s="60"/>
      <c r="B804" s="19"/>
      <c r="S804" s="8"/>
      <c r="T804" s="8"/>
      <c r="U804" s="18" t="s">
        <v>9564</v>
      </c>
      <c r="V804" s="33">
        <v>17.379999999999995</v>
      </c>
      <c r="W804" s="34">
        <v>1</v>
      </c>
    </row>
    <row r="805" spans="1:23" x14ac:dyDescent="0.2">
      <c r="A805" s="60"/>
      <c r="B805" s="19"/>
      <c r="S805" s="8"/>
      <c r="T805" s="8"/>
      <c r="U805" s="18" t="s">
        <v>10675</v>
      </c>
      <c r="V805" s="33">
        <v>16.146000000000001</v>
      </c>
      <c r="W805" s="34">
        <v>1</v>
      </c>
    </row>
    <row r="806" spans="1:23" x14ac:dyDescent="0.2">
      <c r="A806" s="60"/>
      <c r="B806" s="19"/>
      <c r="S806" s="8"/>
      <c r="T806" s="8"/>
      <c r="U806" s="18" t="s">
        <v>9757</v>
      </c>
      <c r="V806" s="33">
        <v>-70.474699999999956</v>
      </c>
      <c r="W806" s="34">
        <v>4</v>
      </c>
    </row>
    <row r="807" spans="1:23" x14ac:dyDescent="0.2">
      <c r="A807" s="60"/>
      <c r="B807" s="19"/>
      <c r="S807" s="8"/>
      <c r="T807" s="8"/>
      <c r="U807" s="18" t="s">
        <v>10620</v>
      </c>
      <c r="V807" s="33">
        <v>-16.324200000000012</v>
      </c>
      <c r="W807" s="34">
        <v>2</v>
      </c>
    </row>
    <row r="808" spans="1:23" x14ac:dyDescent="0.2">
      <c r="A808" s="60"/>
      <c r="B808" s="19"/>
      <c r="S808" s="8"/>
      <c r="T808" s="8"/>
      <c r="U808" s="18" t="s">
        <v>7736</v>
      </c>
      <c r="V808" s="33">
        <v>17.884000000000004</v>
      </c>
      <c r="W808" s="34">
        <v>2</v>
      </c>
    </row>
    <row r="809" spans="1:23" x14ac:dyDescent="0.2">
      <c r="A809" s="60"/>
      <c r="B809" s="19"/>
      <c r="S809" s="8"/>
      <c r="T809" s="8"/>
      <c r="U809" s="18" t="s">
        <v>7208</v>
      </c>
      <c r="V809" s="33">
        <v>-14.973600000000001</v>
      </c>
      <c r="W809" s="34">
        <v>1</v>
      </c>
    </row>
    <row r="810" spans="1:23" x14ac:dyDescent="0.2">
      <c r="A810" s="60"/>
      <c r="B810" s="19"/>
      <c r="S810" s="8"/>
      <c r="T810" s="8"/>
      <c r="U810" s="18" t="s">
        <v>10660</v>
      </c>
      <c r="V810" s="33">
        <v>13.452000000000002</v>
      </c>
      <c r="W810" s="34">
        <v>1</v>
      </c>
    </row>
    <row r="811" spans="1:23" x14ac:dyDescent="0.2">
      <c r="A811" s="60"/>
      <c r="B811" s="19"/>
      <c r="S811" s="8"/>
      <c r="T811" s="8"/>
      <c r="U811" s="18" t="s">
        <v>6784</v>
      </c>
      <c r="V811" s="33">
        <v>80.735999999999976</v>
      </c>
      <c r="W811" s="34">
        <v>1</v>
      </c>
    </row>
    <row r="812" spans="1:23" x14ac:dyDescent="0.2">
      <c r="A812" s="60"/>
      <c r="B812" s="19"/>
      <c r="S812" s="8"/>
      <c r="T812" s="8"/>
      <c r="U812" s="18" t="s">
        <v>6712</v>
      </c>
      <c r="V812" s="33">
        <v>10.628799999999998</v>
      </c>
      <c r="W812" s="34">
        <v>1</v>
      </c>
    </row>
    <row r="813" spans="1:23" x14ac:dyDescent="0.2">
      <c r="A813" s="60"/>
      <c r="B813" s="19"/>
      <c r="S813" s="8"/>
      <c r="T813" s="8"/>
      <c r="U813" s="18" t="s">
        <v>6087</v>
      </c>
      <c r="V813" s="33">
        <v>30.444999999999993</v>
      </c>
      <c r="W813" s="34">
        <v>1</v>
      </c>
    </row>
    <row r="814" spans="1:23" x14ac:dyDescent="0.2">
      <c r="A814" s="60"/>
      <c r="B814" s="19"/>
      <c r="S814" s="8"/>
      <c r="T814" s="8"/>
      <c r="U814" s="18" t="s">
        <v>9727</v>
      </c>
      <c r="V814" s="33">
        <v>-15.172200000000007</v>
      </c>
      <c r="W814" s="34">
        <v>3</v>
      </c>
    </row>
    <row r="815" spans="1:23" x14ac:dyDescent="0.2">
      <c r="S815" s="8"/>
      <c r="T815" s="8"/>
      <c r="U815" s="18" t="s">
        <v>8749</v>
      </c>
      <c r="V815" s="33">
        <v>-2.0348999999999995</v>
      </c>
      <c r="W815" s="34">
        <v>1</v>
      </c>
    </row>
    <row r="816" spans="1:23" x14ac:dyDescent="0.2">
      <c r="S816" s="8"/>
      <c r="T816" s="8"/>
      <c r="U816" s="18" t="s">
        <v>7504</v>
      </c>
      <c r="V816" s="33">
        <v>14.169999999999998</v>
      </c>
      <c r="W816" s="34">
        <v>1</v>
      </c>
    </row>
    <row r="817" spans="19:23" x14ac:dyDescent="0.2">
      <c r="S817" s="8"/>
      <c r="T817" s="8"/>
      <c r="U817" s="18" t="s">
        <v>7256</v>
      </c>
      <c r="V817" s="33">
        <v>165.29379999999998</v>
      </c>
      <c r="W817" s="34">
        <v>2</v>
      </c>
    </row>
    <row r="818" spans="19:23" x14ac:dyDescent="0.2">
      <c r="S818" s="8"/>
      <c r="T818" s="8"/>
      <c r="U818" s="18" t="s">
        <v>7895</v>
      </c>
      <c r="V818" s="33">
        <v>-14.190399999999993</v>
      </c>
      <c r="W818" s="34">
        <v>2</v>
      </c>
    </row>
    <row r="819" spans="19:23" x14ac:dyDescent="0.2">
      <c r="S819" s="8"/>
      <c r="T819" s="8"/>
      <c r="U819" s="18" t="s">
        <v>7230</v>
      </c>
      <c r="V819" s="33">
        <v>8.4449999999999896</v>
      </c>
      <c r="W819" s="34">
        <v>1</v>
      </c>
    </row>
    <row r="820" spans="19:23" x14ac:dyDescent="0.2">
      <c r="S820" s="8"/>
      <c r="T820" s="8"/>
      <c r="U820" s="18" t="s">
        <v>9520</v>
      </c>
      <c r="V820" s="33">
        <v>3.3524000000000003</v>
      </c>
      <c r="W820" s="34">
        <v>1</v>
      </c>
    </row>
    <row r="821" spans="19:23" x14ac:dyDescent="0.2">
      <c r="S821" s="8"/>
      <c r="T821" s="8"/>
      <c r="U821" s="18" t="s">
        <v>8907</v>
      </c>
      <c r="V821" s="33">
        <v>6.2208000000000006</v>
      </c>
      <c r="W821" s="34">
        <v>1</v>
      </c>
    </row>
    <row r="822" spans="19:23" x14ac:dyDescent="0.2">
      <c r="S822" s="8"/>
      <c r="T822" s="8"/>
      <c r="U822" s="18" t="s">
        <v>10266</v>
      </c>
      <c r="V822" s="33">
        <v>61.962200000000003</v>
      </c>
      <c r="W822" s="34">
        <v>4</v>
      </c>
    </row>
    <row r="823" spans="19:23" x14ac:dyDescent="0.2">
      <c r="S823" s="8"/>
      <c r="T823" s="8"/>
      <c r="U823" s="18" t="s">
        <v>10035</v>
      </c>
      <c r="V823" s="33">
        <v>449.99099999999999</v>
      </c>
      <c r="W823" s="34">
        <v>1</v>
      </c>
    </row>
    <row r="824" spans="19:23" x14ac:dyDescent="0.2">
      <c r="S824" s="8"/>
      <c r="T824" s="8"/>
      <c r="U824" s="18" t="s">
        <v>10885</v>
      </c>
      <c r="V824" s="33">
        <v>19.989999999999995</v>
      </c>
      <c r="W824" s="34">
        <v>1</v>
      </c>
    </row>
    <row r="825" spans="19:23" x14ac:dyDescent="0.2">
      <c r="S825" s="8"/>
      <c r="T825" s="8"/>
      <c r="U825" s="18" t="s">
        <v>10588</v>
      </c>
      <c r="V825" s="33">
        <v>40.97</v>
      </c>
      <c r="W825" s="34">
        <v>1</v>
      </c>
    </row>
    <row r="826" spans="19:23" x14ac:dyDescent="0.2">
      <c r="S826" s="8"/>
      <c r="T826" s="8"/>
      <c r="U826" s="18" t="s">
        <v>7146</v>
      </c>
      <c r="V826" s="33">
        <v>757.56099999999981</v>
      </c>
      <c r="W826" s="34">
        <v>4</v>
      </c>
    </row>
    <row r="827" spans="19:23" x14ac:dyDescent="0.2">
      <c r="S827" s="8"/>
      <c r="T827" s="8"/>
      <c r="U827" s="18" t="s">
        <v>10184</v>
      </c>
      <c r="V827" s="33">
        <v>3.1247999999999996</v>
      </c>
      <c r="W827" s="34">
        <v>1</v>
      </c>
    </row>
    <row r="828" spans="19:23" x14ac:dyDescent="0.2">
      <c r="S828" s="8"/>
      <c r="T828" s="8"/>
      <c r="U828" s="18" t="s">
        <v>10322</v>
      </c>
      <c r="V828" s="33">
        <v>160.62299999999993</v>
      </c>
      <c r="W828" s="34">
        <v>1</v>
      </c>
    </row>
    <row r="829" spans="19:23" x14ac:dyDescent="0.2">
      <c r="S829" s="8"/>
      <c r="T829" s="8"/>
      <c r="U829" s="18" t="s">
        <v>8093</v>
      </c>
      <c r="V829" s="33">
        <v>101.9774</v>
      </c>
      <c r="W829" s="34">
        <v>3</v>
      </c>
    </row>
    <row r="830" spans="19:23" x14ac:dyDescent="0.2">
      <c r="S830" s="8"/>
      <c r="T830" s="8"/>
      <c r="U830" s="18" t="s">
        <v>7982</v>
      </c>
      <c r="V830" s="33">
        <v>8.0441999999999947</v>
      </c>
      <c r="W830" s="34">
        <v>2</v>
      </c>
    </row>
    <row r="831" spans="19:23" x14ac:dyDescent="0.2">
      <c r="S831" s="8"/>
      <c r="T831" s="8"/>
      <c r="U831" s="18" t="s">
        <v>6835</v>
      </c>
      <c r="V831" s="33">
        <v>-90.24839999999999</v>
      </c>
      <c r="W831" s="34">
        <v>1</v>
      </c>
    </row>
    <row r="832" spans="19:23" x14ac:dyDescent="0.2">
      <c r="S832" s="8"/>
      <c r="T832" s="8"/>
      <c r="U832" s="18" t="s">
        <v>6984</v>
      </c>
      <c r="V832" s="33">
        <v>9.105599999999999</v>
      </c>
      <c r="W832" s="34">
        <v>1</v>
      </c>
    </row>
    <row r="833" spans="19:23" x14ac:dyDescent="0.2">
      <c r="S833" s="8"/>
      <c r="T833" s="8"/>
      <c r="U833" s="18" t="s">
        <v>8726</v>
      </c>
      <c r="V833" s="33">
        <v>41.021599999999999</v>
      </c>
      <c r="W833" s="34">
        <v>1</v>
      </c>
    </row>
    <row r="834" spans="19:23" x14ac:dyDescent="0.2">
      <c r="S834" s="8"/>
      <c r="T834" s="8"/>
      <c r="U834" s="18" t="s">
        <v>9743</v>
      </c>
      <c r="V834" s="33">
        <v>0</v>
      </c>
      <c r="W834" s="34">
        <v>1</v>
      </c>
    </row>
    <row r="835" spans="19:23" x14ac:dyDescent="0.2">
      <c r="S835" s="8"/>
      <c r="T835" s="8"/>
      <c r="U835" s="18" t="s">
        <v>9818</v>
      </c>
      <c r="V835" s="33">
        <v>-75.59580000000004</v>
      </c>
      <c r="W835" s="34">
        <v>1</v>
      </c>
    </row>
    <row r="836" spans="19:23" x14ac:dyDescent="0.2">
      <c r="S836" s="8"/>
      <c r="T836" s="8"/>
      <c r="U836" s="18" t="s">
        <v>7327</v>
      </c>
      <c r="V836" s="33">
        <v>-225.09759999999991</v>
      </c>
      <c r="W836" s="34">
        <v>1</v>
      </c>
    </row>
    <row r="837" spans="19:23" x14ac:dyDescent="0.2">
      <c r="S837" s="8"/>
      <c r="T837" s="8"/>
      <c r="U837" s="18" t="s">
        <v>7395</v>
      </c>
      <c r="V837" s="33">
        <v>20.852399999999992</v>
      </c>
      <c r="W837" s="34">
        <v>2</v>
      </c>
    </row>
    <row r="838" spans="19:23" x14ac:dyDescent="0.2">
      <c r="S838" s="8"/>
      <c r="T838" s="8"/>
      <c r="U838" s="18" t="s">
        <v>8443</v>
      </c>
      <c r="V838" s="33">
        <v>6.0552000000000001</v>
      </c>
      <c r="W838" s="34">
        <v>2</v>
      </c>
    </row>
    <row r="839" spans="19:23" x14ac:dyDescent="0.2">
      <c r="S839" s="8"/>
      <c r="T839" s="8"/>
      <c r="U839" s="18" t="s">
        <v>7417</v>
      </c>
      <c r="V839" s="33">
        <v>-308.50980000000004</v>
      </c>
      <c r="W839" s="34">
        <v>2</v>
      </c>
    </row>
    <row r="840" spans="19:23" x14ac:dyDescent="0.2">
      <c r="S840" s="8"/>
      <c r="T840" s="8"/>
      <c r="U840" s="18" t="s">
        <v>6957</v>
      </c>
      <c r="V840" s="33">
        <v>11.999400000000005</v>
      </c>
      <c r="W840" s="34">
        <v>2</v>
      </c>
    </row>
    <row r="841" spans="19:23" x14ac:dyDescent="0.2">
      <c r="S841" s="8"/>
      <c r="T841" s="8"/>
      <c r="U841" s="18" t="s">
        <v>9423</v>
      </c>
      <c r="V841" s="33">
        <v>325.83679999999993</v>
      </c>
      <c r="W841" s="34">
        <v>2</v>
      </c>
    </row>
    <row r="842" spans="19:23" x14ac:dyDescent="0.2">
      <c r="S842" s="8"/>
      <c r="T842" s="8"/>
      <c r="U842" s="18" t="s">
        <v>6843</v>
      </c>
      <c r="V842" s="33">
        <v>-204.44580000000005</v>
      </c>
      <c r="W842" s="34">
        <v>1</v>
      </c>
    </row>
    <row r="843" spans="19:23" x14ac:dyDescent="0.2">
      <c r="S843" s="8"/>
      <c r="T843" s="8"/>
      <c r="U843" s="18" t="s">
        <v>8858</v>
      </c>
      <c r="V843" s="33">
        <v>243.6661</v>
      </c>
      <c r="W843" s="34">
        <v>4</v>
      </c>
    </row>
    <row r="844" spans="19:23" x14ac:dyDescent="0.2">
      <c r="S844" s="8"/>
      <c r="T844" s="8"/>
      <c r="U844" s="18" t="s">
        <v>10873</v>
      </c>
      <c r="V844" s="33">
        <v>250.74169999999992</v>
      </c>
      <c r="W844" s="34">
        <v>7</v>
      </c>
    </row>
    <row r="845" spans="19:23" x14ac:dyDescent="0.2">
      <c r="S845" s="8"/>
      <c r="T845" s="8"/>
      <c r="U845" s="18" t="s">
        <v>8320</v>
      </c>
      <c r="V845" s="33">
        <v>25.873799999999999</v>
      </c>
      <c r="W845" s="34">
        <v>2</v>
      </c>
    </row>
    <row r="846" spans="19:23" x14ac:dyDescent="0.2">
      <c r="S846" s="8"/>
      <c r="T846" s="8"/>
      <c r="U846" s="18" t="s">
        <v>7312</v>
      </c>
      <c r="V846" s="33">
        <v>-26.328200000000027</v>
      </c>
      <c r="W846" s="34">
        <v>2</v>
      </c>
    </row>
    <row r="847" spans="19:23" x14ac:dyDescent="0.2">
      <c r="S847" s="8"/>
      <c r="T847" s="8"/>
      <c r="U847" s="18" t="s">
        <v>9486</v>
      </c>
      <c r="V847" s="33">
        <v>6.3504000000000005</v>
      </c>
      <c r="W847" s="34">
        <v>1</v>
      </c>
    </row>
    <row r="848" spans="19:23" x14ac:dyDescent="0.2">
      <c r="S848" s="8"/>
      <c r="T848" s="8"/>
      <c r="U848" s="18" t="s">
        <v>6801</v>
      </c>
      <c r="V848" s="33">
        <v>-13.317599999999999</v>
      </c>
      <c r="W848" s="34">
        <v>1</v>
      </c>
    </row>
    <row r="849" spans="19:23" x14ac:dyDescent="0.2">
      <c r="S849" s="8"/>
      <c r="T849" s="8"/>
      <c r="U849" s="18" t="s">
        <v>6388</v>
      </c>
      <c r="V849" s="33">
        <v>30.979999999999993</v>
      </c>
      <c r="W849" s="34">
        <v>1</v>
      </c>
    </row>
    <row r="850" spans="19:23" x14ac:dyDescent="0.2">
      <c r="S850" s="8"/>
      <c r="T850" s="8"/>
      <c r="U850" s="18" t="s">
        <v>7440</v>
      </c>
      <c r="V850" s="33">
        <v>19.997999999999976</v>
      </c>
      <c r="W850" s="34">
        <v>1</v>
      </c>
    </row>
    <row r="851" spans="19:23" x14ac:dyDescent="0.2">
      <c r="S851" s="8"/>
      <c r="T851" s="8"/>
      <c r="U851" s="18" t="s">
        <v>8748</v>
      </c>
      <c r="V851" s="33">
        <v>23.384</v>
      </c>
      <c r="W851" s="34">
        <v>1</v>
      </c>
    </row>
    <row r="852" spans="19:23" x14ac:dyDescent="0.2">
      <c r="S852" s="8"/>
      <c r="T852" s="8"/>
      <c r="U852" s="18" t="s">
        <v>9382</v>
      </c>
      <c r="V852" s="33">
        <v>68.680199999999971</v>
      </c>
      <c r="W852" s="34">
        <v>4</v>
      </c>
    </row>
    <row r="853" spans="19:23" x14ac:dyDescent="0.2">
      <c r="S853" s="8"/>
      <c r="T853" s="8"/>
      <c r="U853" s="18" t="s">
        <v>7684</v>
      </c>
      <c r="V853" s="33">
        <v>-24.842999999999961</v>
      </c>
      <c r="W853" s="34">
        <v>1</v>
      </c>
    </row>
    <row r="854" spans="19:23" x14ac:dyDescent="0.2">
      <c r="S854" s="8"/>
      <c r="T854" s="8"/>
      <c r="U854" s="18" t="s">
        <v>6211</v>
      </c>
      <c r="V854" s="33">
        <v>5.9135999999999997</v>
      </c>
      <c r="W854" s="34">
        <v>1</v>
      </c>
    </row>
    <row r="855" spans="19:23" x14ac:dyDescent="0.2">
      <c r="S855" s="8"/>
      <c r="T855" s="8"/>
      <c r="U855" s="18" t="s">
        <v>10103</v>
      </c>
      <c r="V855" s="33">
        <v>-24.998400000000011</v>
      </c>
      <c r="W855" s="34">
        <v>1</v>
      </c>
    </row>
    <row r="856" spans="19:23" x14ac:dyDescent="0.2">
      <c r="S856" s="8"/>
      <c r="T856" s="8"/>
      <c r="U856" s="18" t="s">
        <v>9380</v>
      </c>
      <c r="V856" s="33">
        <v>-17.523000000000014</v>
      </c>
      <c r="W856" s="34">
        <v>1</v>
      </c>
    </row>
    <row r="857" spans="19:23" x14ac:dyDescent="0.2">
      <c r="S857" s="8"/>
      <c r="T857" s="8"/>
      <c r="U857" s="18" t="s">
        <v>10464</v>
      </c>
      <c r="V857" s="33">
        <v>67.606799999999993</v>
      </c>
      <c r="W857" s="34">
        <v>2</v>
      </c>
    </row>
    <row r="858" spans="19:23" x14ac:dyDescent="0.2">
      <c r="S858" s="8"/>
      <c r="T858" s="8"/>
      <c r="U858" s="18" t="s">
        <v>9245</v>
      </c>
      <c r="V858" s="33">
        <v>6.3743999999999996</v>
      </c>
      <c r="W858" s="34">
        <v>1</v>
      </c>
    </row>
    <row r="859" spans="19:23" x14ac:dyDescent="0.2">
      <c r="S859" s="8"/>
      <c r="T859" s="8"/>
      <c r="U859" s="18" t="s">
        <v>6512</v>
      </c>
      <c r="V859" s="33">
        <v>-53.560000000000016</v>
      </c>
      <c r="W859" s="34">
        <v>2</v>
      </c>
    </row>
    <row r="860" spans="19:23" x14ac:dyDescent="0.2">
      <c r="S860" s="8"/>
      <c r="T860" s="8"/>
      <c r="U860" s="18" t="s">
        <v>10935</v>
      </c>
      <c r="V860" s="33">
        <v>44.147600000000011</v>
      </c>
      <c r="W860" s="34">
        <v>2</v>
      </c>
    </row>
    <row r="861" spans="19:23" x14ac:dyDescent="0.2">
      <c r="S861" s="8"/>
      <c r="T861" s="8"/>
      <c r="U861" s="18" t="s">
        <v>6425</v>
      </c>
      <c r="V861" s="33">
        <v>-92.766600000000111</v>
      </c>
      <c r="W861" s="34">
        <v>2</v>
      </c>
    </row>
    <row r="862" spans="19:23" x14ac:dyDescent="0.2">
      <c r="S862" s="8"/>
      <c r="T862" s="10" t="s">
        <v>10967</v>
      </c>
      <c r="U862" s="7"/>
      <c r="V862" s="31">
        <v>9328.6575999999932</v>
      </c>
      <c r="W862" s="32">
        <v>363</v>
      </c>
    </row>
    <row r="863" spans="19:23" x14ac:dyDescent="0.2">
      <c r="S863" s="8"/>
      <c r="T863" s="10" t="s">
        <v>10953</v>
      </c>
      <c r="U863" s="6" t="s">
        <v>9236</v>
      </c>
      <c r="V863" s="31">
        <v>99.85260000000001</v>
      </c>
      <c r="W863" s="32">
        <v>5</v>
      </c>
    </row>
    <row r="864" spans="19:23" x14ac:dyDescent="0.2">
      <c r="S864" s="8"/>
      <c r="T864" s="8"/>
      <c r="U864" s="18" t="s">
        <v>9898</v>
      </c>
      <c r="V864" s="33">
        <v>155.73699999999985</v>
      </c>
      <c r="W864" s="34">
        <v>4</v>
      </c>
    </row>
    <row r="865" spans="19:23" x14ac:dyDescent="0.2">
      <c r="S865" s="8"/>
      <c r="T865" s="8"/>
      <c r="U865" s="18" t="s">
        <v>9205</v>
      </c>
      <c r="V865" s="33">
        <v>-29.512000000000008</v>
      </c>
      <c r="W865" s="34">
        <v>1</v>
      </c>
    </row>
    <row r="866" spans="19:23" x14ac:dyDescent="0.2">
      <c r="S866" s="8"/>
      <c r="T866" s="8"/>
      <c r="U866" s="18" t="s">
        <v>6034</v>
      </c>
      <c r="V866" s="33">
        <v>1.1945999999999999</v>
      </c>
      <c r="W866" s="34">
        <v>1</v>
      </c>
    </row>
    <row r="867" spans="19:23" x14ac:dyDescent="0.2">
      <c r="S867" s="8"/>
      <c r="T867" s="8"/>
      <c r="U867" s="18" t="s">
        <v>9983</v>
      </c>
      <c r="V867" s="33">
        <v>18.329999999999991</v>
      </c>
      <c r="W867" s="34">
        <v>1</v>
      </c>
    </row>
    <row r="868" spans="19:23" x14ac:dyDescent="0.2">
      <c r="S868" s="8"/>
      <c r="T868" s="8"/>
      <c r="U868" s="18" t="s">
        <v>6447</v>
      </c>
      <c r="V868" s="33">
        <v>0.71520000000000028</v>
      </c>
      <c r="W868" s="34">
        <v>1</v>
      </c>
    </row>
    <row r="869" spans="19:23" x14ac:dyDescent="0.2">
      <c r="S869" s="8"/>
      <c r="T869" s="8"/>
      <c r="U869" s="18" t="s">
        <v>8168</v>
      </c>
      <c r="V869" s="33">
        <v>9.8159999999999954</v>
      </c>
      <c r="W869" s="34">
        <v>1</v>
      </c>
    </row>
    <row r="870" spans="19:23" x14ac:dyDescent="0.2">
      <c r="S870" s="8"/>
      <c r="T870" s="8"/>
      <c r="U870" s="18" t="s">
        <v>7447</v>
      </c>
      <c r="V870" s="33">
        <v>30.440699999999996</v>
      </c>
      <c r="W870" s="34">
        <v>2</v>
      </c>
    </row>
    <row r="871" spans="19:23" x14ac:dyDescent="0.2">
      <c r="S871" s="8"/>
      <c r="T871" s="8"/>
      <c r="U871" s="18" t="s">
        <v>6041</v>
      </c>
      <c r="V871" s="33">
        <v>11.230799999999999</v>
      </c>
      <c r="W871" s="34">
        <v>1</v>
      </c>
    </row>
    <row r="872" spans="19:23" x14ac:dyDescent="0.2">
      <c r="S872" s="8"/>
      <c r="T872" s="8"/>
      <c r="U872" s="18" t="s">
        <v>6912</v>
      </c>
      <c r="V872" s="33">
        <v>3.4415999999999993</v>
      </c>
      <c r="W872" s="34">
        <v>2</v>
      </c>
    </row>
    <row r="873" spans="19:23" x14ac:dyDescent="0.2">
      <c r="S873" s="8"/>
      <c r="T873" s="8"/>
      <c r="U873" s="18" t="s">
        <v>10839</v>
      </c>
      <c r="V873" s="33">
        <v>4.1329999999999991</v>
      </c>
      <c r="W873" s="34">
        <v>2</v>
      </c>
    </row>
    <row r="874" spans="19:23" x14ac:dyDescent="0.2">
      <c r="S874" s="8"/>
      <c r="T874" s="8"/>
      <c r="U874" s="18" t="s">
        <v>10707</v>
      </c>
      <c r="V874" s="33">
        <v>327.84289999999999</v>
      </c>
      <c r="W874" s="34">
        <v>2</v>
      </c>
    </row>
    <row r="875" spans="19:23" x14ac:dyDescent="0.2">
      <c r="S875" s="8"/>
      <c r="T875" s="8"/>
      <c r="U875" s="18" t="s">
        <v>9661</v>
      </c>
      <c r="V875" s="33">
        <v>0.15839999999999993</v>
      </c>
      <c r="W875" s="34">
        <v>2</v>
      </c>
    </row>
    <row r="876" spans="19:23" x14ac:dyDescent="0.2">
      <c r="S876" s="8"/>
      <c r="T876" s="8"/>
      <c r="U876" s="18" t="s">
        <v>10722</v>
      </c>
      <c r="V876" s="33">
        <v>98.007299999999972</v>
      </c>
      <c r="W876" s="34">
        <v>4</v>
      </c>
    </row>
    <row r="877" spans="19:23" x14ac:dyDescent="0.2">
      <c r="S877" s="8"/>
      <c r="T877" s="8"/>
      <c r="U877" s="18" t="s">
        <v>9576</v>
      </c>
      <c r="V877" s="33">
        <v>0.54359999999999964</v>
      </c>
      <c r="W877" s="34">
        <v>2</v>
      </c>
    </row>
    <row r="878" spans="19:23" x14ac:dyDescent="0.2">
      <c r="S878" s="8"/>
      <c r="T878" s="8"/>
      <c r="U878" s="18" t="s">
        <v>7516</v>
      </c>
      <c r="V878" s="33">
        <v>-15.584400000000002</v>
      </c>
      <c r="W878" s="34">
        <v>1</v>
      </c>
    </row>
    <row r="879" spans="19:23" x14ac:dyDescent="0.2">
      <c r="S879" s="8"/>
      <c r="T879" s="8"/>
      <c r="U879" s="18" t="s">
        <v>6048</v>
      </c>
      <c r="V879" s="33">
        <v>162</v>
      </c>
      <c r="W879" s="34">
        <v>1</v>
      </c>
    </row>
    <row r="880" spans="19:23" x14ac:dyDescent="0.2">
      <c r="S880" s="8"/>
      <c r="T880" s="8"/>
      <c r="U880" s="18" t="s">
        <v>9400</v>
      </c>
      <c r="V880" s="33">
        <v>8762.3890999999985</v>
      </c>
      <c r="W880" s="34">
        <v>5</v>
      </c>
    </row>
    <row r="881" spans="19:23" x14ac:dyDescent="0.2">
      <c r="S881" s="8"/>
      <c r="T881" s="8"/>
      <c r="U881" s="18" t="s">
        <v>8317</v>
      </c>
      <c r="V881" s="33">
        <v>-40.180799999999991</v>
      </c>
      <c r="W881" s="34">
        <v>1</v>
      </c>
    </row>
    <row r="882" spans="19:23" x14ac:dyDescent="0.2">
      <c r="S882" s="8"/>
      <c r="T882" s="8"/>
      <c r="U882" s="18" t="s">
        <v>7351</v>
      </c>
      <c r="V882" s="33">
        <v>-14.080999999999989</v>
      </c>
      <c r="W882" s="34">
        <v>1</v>
      </c>
    </row>
    <row r="883" spans="19:23" x14ac:dyDescent="0.2">
      <c r="S883" s="8"/>
      <c r="T883" s="8"/>
      <c r="U883" s="18" t="s">
        <v>9581</v>
      </c>
      <c r="V883" s="33">
        <v>75.679999999999978</v>
      </c>
      <c r="W883" s="34">
        <v>1</v>
      </c>
    </row>
    <row r="884" spans="19:23" x14ac:dyDescent="0.2">
      <c r="S884" s="8"/>
      <c r="T884" s="8"/>
      <c r="U884" s="18" t="s">
        <v>6051</v>
      </c>
      <c r="V884" s="33">
        <v>75.654799999999994</v>
      </c>
      <c r="W884" s="34">
        <v>1</v>
      </c>
    </row>
    <row r="885" spans="19:23" x14ac:dyDescent="0.2">
      <c r="S885" s="8"/>
      <c r="T885" s="8"/>
      <c r="U885" s="18" t="s">
        <v>9168</v>
      </c>
      <c r="V885" s="33">
        <v>17.998199999999997</v>
      </c>
      <c r="W885" s="34">
        <v>1</v>
      </c>
    </row>
    <row r="886" spans="19:23" x14ac:dyDescent="0.2">
      <c r="S886" s="8"/>
      <c r="T886" s="8"/>
      <c r="U886" s="18" t="s">
        <v>8231</v>
      </c>
      <c r="V886" s="33">
        <v>19.4194</v>
      </c>
      <c r="W886" s="34">
        <v>1</v>
      </c>
    </row>
    <row r="887" spans="19:23" x14ac:dyDescent="0.2">
      <c r="S887" s="8"/>
      <c r="T887" s="8"/>
      <c r="U887" s="18" t="s">
        <v>8859</v>
      </c>
      <c r="V887" s="33">
        <v>42.598799999999983</v>
      </c>
      <c r="W887" s="34">
        <v>2</v>
      </c>
    </row>
    <row r="888" spans="19:23" x14ac:dyDescent="0.2">
      <c r="S888" s="8"/>
      <c r="T888" s="8"/>
      <c r="U888" s="18" t="s">
        <v>7386</v>
      </c>
      <c r="V888" s="33">
        <v>339.73669999999987</v>
      </c>
      <c r="W888" s="34">
        <v>6</v>
      </c>
    </row>
    <row r="889" spans="19:23" x14ac:dyDescent="0.2">
      <c r="S889" s="8"/>
      <c r="T889" s="8"/>
      <c r="U889" s="18" t="s">
        <v>9167</v>
      </c>
      <c r="V889" s="33">
        <v>-231.41160000000008</v>
      </c>
      <c r="W889" s="34">
        <v>1</v>
      </c>
    </row>
    <row r="890" spans="19:23" x14ac:dyDescent="0.2">
      <c r="S890" s="8"/>
      <c r="T890" s="8"/>
      <c r="U890" s="18" t="s">
        <v>10712</v>
      </c>
      <c r="V890" s="33">
        <v>544.41749999999979</v>
      </c>
      <c r="W890" s="34">
        <v>1</v>
      </c>
    </row>
    <row r="891" spans="19:23" x14ac:dyDescent="0.2">
      <c r="S891" s="8"/>
      <c r="T891" s="8"/>
      <c r="U891" s="18" t="s">
        <v>7218</v>
      </c>
      <c r="V891" s="33">
        <v>95.843899999999991</v>
      </c>
      <c r="W891" s="34">
        <v>4</v>
      </c>
    </row>
    <row r="892" spans="19:23" x14ac:dyDescent="0.2">
      <c r="S892" s="8"/>
      <c r="T892" s="8"/>
      <c r="U892" s="18" t="s">
        <v>8524</v>
      </c>
      <c r="V892" s="33">
        <v>5.2164000000000001</v>
      </c>
      <c r="W892" s="34">
        <v>1</v>
      </c>
    </row>
    <row r="893" spans="19:23" x14ac:dyDescent="0.2">
      <c r="S893" s="8"/>
      <c r="T893" s="8"/>
      <c r="U893" s="18" t="s">
        <v>10872</v>
      </c>
      <c r="V893" s="33">
        <v>-32.527200000000001</v>
      </c>
      <c r="W893" s="34">
        <v>2</v>
      </c>
    </row>
    <row r="894" spans="19:23" x14ac:dyDescent="0.2">
      <c r="S894" s="8"/>
      <c r="T894" s="8"/>
      <c r="U894" s="18" t="s">
        <v>8429</v>
      </c>
      <c r="V894" s="33">
        <v>62.82000000000005</v>
      </c>
      <c r="W894" s="34">
        <v>1</v>
      </c>
    </row>
    <row r="895" spans="19:23" x14ac:dyDescent="0.2">
      <c r="S895" s="8"/>
      <c r="T895" s="8"/>
      <c r="U895" s="18" t="s">
        <v>6327</v>
      </c>
      <c r="V895" s="33">
        <v>48.735000000000021</v>
      </c>
      <c r="W895" s="34">
        <v>2</v>
      </c>
    </row>
    <row r="896" spans="19:23" x14ac:dyDescent="0.2">
      <c r="S896" s="8"/>
      <c r="T896" s="8"/>
      <c r="U896" s="18" t="s">
        <v>10021</v>
      </c>
      <c r="V896" s="33">
        <v>-23.93719999999999</v>
      </c>
      <c r="W896" s="34">
        <v>1</v>
      </c>
    </row>
    <row r="897" spans="19:23" x14ac:dyDescent="0.2">
      <c r="S897" s="8"/>
      <c r="T897" s="8"/>
      <c r="U897" s="18" t="s">
        <v>9637</v>
      </c>
      <c r="V897" s="33">
        <v>-37.915200000000027</v>
      </c>
      <c r="W897" s="34">
        <v>1</v>
      </c>
    </row>
    <row r="898" spans="19:23" x14ac:dyDescent="0.2">
      <c r="S898" s="8"/>
      <c r="T898" s="8"/>
      <c r="U898" s="18" t="s">
        <v>6509</v>
      </c>
      <c r="V898" s="33">
        <v>178.31799999999998</v>
      </c>
      <c r="W898" s="34">
        <v>1</v>
      </c>
    </row>
    <row r="899" spans="19:23" x14ac:dyDescent="0.2">
      <c r="S899" s="8"/>
      <c r="T899" s="8"/>
      <c r="U899" s="18" t="s">
        <v>9122</v>
      </c>
      <c r="V899" s="33">
        <v>-47.030399999999986</v>
      </c>
      <c r="W899" s="34">
        <v>1</v>
      </c>
    </row>
    <row r="900" spans="19:23" x14ac:dyDescent="0.2">
      <c r="S900" s="8"/>
      <c r="T900" s="8"/>
      <c r="U900" s="18" t="s">
        <v>9124</v>
      </c>
      <c r="V900" s="33">
        <v>9.2560999999999929</v>
      </c>
      <c r="W900" s="34">
        <v>3</v>
      </c>
    </row>
    <row r="901" spans="19:23" x14ac:dyDescent="0.2">
      <c r="S901" s="8"/>
      <c r="T901" s="8"/>
      <c r="U901" s="18" t="s">
        <v>7617</v>
      </c>
      <c r="V901" s="33">
        <v>16.588799999999999</v>
      </c>
      <c r="W901" s="34">
        <v>1</v>
      </c>
    </row>
    <row r="902" spans="19:23" x14ac:dyDescent="0.2">
      <c r="S902" s="8"/>
      <c r="T902" s="8"/>
      <c r="U902" s="18" t="s">
        <v>6063</v>
      </c>
      <c r="V902" s="33">
        <v>42.817599999999999</v>
      </c>
      <c r="W902" s="34">
        <v>2</v>
      </c>
    </row>
    <row r="903" spans="19:23" x14ac:dyDescent="0.2">
      <c r="S903" s="8"/>
      <c r="T903" s="8"/>
      <c r="U903" s="18" t="s">
        <v>9019</v>
      </c>
      <c r="V903" s="33">
        <v>-67.851000000000028</v>
      </c>
      <c r="W903" s="34">
        <v>1</v>
      </c>
    </row>
    <row r="904" spans="19:23" x14ac:dyDescent="0.2">
      <c r="S904" s="8"/>
      <c r="T904" s="8"/>
      <c r="U904" s="18" t="s">
        <v>10861</v>
      </c>
      <c r="V904" s="33">
        <v>-11.401599999999993</v>
      </c>
      <c r="W904" s="34">
        <v>2</v>
      </c>
    </row>
    <row r="905" spans="19:23" x14ac:dyDescent="0.2">
      <c r="S905" s="8"/>
      <c r="T905" s="8"/>
      <c r="U905" s="18" t="s">
        <v>9868</v>
      </c>
      <c r="V905" s="33">
        <v>1691.3097</v>
      </c>
      <c r="W905" s="34">
        <v>3</v>
      </c>
    </row>
    <row r="906" spans="19:23" x14ac:dyDescent="0.2">
      <c r="S906" s="8"/>
      <c r="T906" s="8"/>
      <c r="U906" s="18" t="s">
        <v>7243</v>
      </c>
      <c r="V906" s="33">
        <v>-115.70580000000004</v>
      </c>
      <c r="W906" s="34">
        <v>1</v>
      </c>
    </row>
    <row r="907" spans="19:23" x14ac:dyDescent="0.2">
      <c r="S907" s="8"/>
      <c r="T907" s="8"/>
      <c r="U907" s="18" t="s">
        <v>10077</v>
      </c>
      <c r="V907" s="33">
        <v>4.8391999999999911</v>
      </c>
      <c r="W907" s="34">
        <v>1</v>
      </c>
    </row>
    <row r="908" spans="19:23" x14ac:dyDescent="0.2">
      <c r="S908" s="8"/>
      <c r="T908" s="8"/>
      <c r="U908" s="18" t="s">
        <v>9950</v>
      </c>
      <c r="V908" s="33">
        <v>0.93359999999999843</v>
      </c>
      <c r="W908" s="34">
        <v>1</v>
      </c>
    </row>
    <row r="909" spans="19:23" x14ac:dyDescent="0.2">
      <c r="S909" s="8"/>
      <c r="T909" s="8"/>
      <c r="U909" s="18" t="s">
        <v>9227</v>
      </c>
      <c r="V909" s="33">
        <v>100.77960000000002</v>
      </c>
      <c r="W909" s="34">
        <v>4</v>
      </c>
    </row>
    <row r="910" spans="19:23" x14ac:dyDescent="0.2">
      <c r="S910" s="8"/>
      <c r="T910" s="8"/>
      <c r="U910" s="18" t="s">
        <v>6626</v>
      </c>
      <c r="V910" s="33">
        <v>5.0855999999999986</v>
      </c>
      <c r="W910" s="34">
        <v>1</v>
      </c>
    </row>
    <row r="911" spans="19:23" x14ac:dyDescent="0.2">
      <c r="S911" s="8"/>
      <c r="T911" s="8"/>
      <c r="U911" s="18" t="s">
        <v>8019</v>
      </c>
      <c r="V911" s="33">
        <v>-26.732999999999997</v>
      </c>
      <c r="W911" s="34">
        <v>1</v>
      </c>
    </row>
    <row r="912" spans="19:23" x14ac:dyDescent="0.2">
      <c r="S912" s="8"/>
      <c r="T912" s="8"/>
      <c r="U912" s="18" t="s">
        <v>6891</v>
      </c>
      <c r="V912" s="33">
        <v>6.5830000000000011</v>
      </c>
      <c r="W912" s="34">
        <v>1</v>
      </c>
    </row>
    <row r="913" spans="19:23" x14ac:dyDescent="0.2">
      <c r="S913" s="8"/>
      <c r="T913" s="8"/>
      <c r="U913" s="18" t="s">
        <v>7934</v>
      </c>
      <c r="V913" s="33">
        <v>163.3604</v>
      </c>
      <c r="W913" s="34">
        <v>3</v>
      </c>
    </row>
    <row r="914" spans="19:23" x14ac:dyDescent="0.2">
      <c r="S914" s="8"/>
      <c r="T914" s="8"/>
      <c r="U914" s="18" t="s">
        <v>6357</v>
      </c>
      <c r="V914" s="33">
        <v>98.286400000000086</v>
      </c>
      <c r="W914" s="34">
        <v>5</v>
      </c>
    </row>
    <row r="915" spans="19:23" x14ac:dyDescent="0.2">
      <c r="S915" s="8"/>
      <c r="T915" s="8"/>
      <c r="U915" s="18" t="s">
        <v>7981</v>
      </c>
      <c r="V915" s="33">
        <v>282.20920000000001</v>
      </c>
      <c r="W915" s="34">
        <v>1</v>
      </c>
    </row>
    <row r="916" spans="19:23" x14ac:dyDescent="0.2">
      <c r="S916" s="8"/>
      <c r="T916" s="8"/>
      <c r="U916" s="18" t="s">
        <v>6763</v>
      </c>
      <c r="V916" s="33">
        <v>25.108199999999997</v>
      </c>
      <c r="W916" s="34">
        <v>4</v>
      </c>
    </row>
    <row r="917" spans="19:23" x14ac:dyDescent="0.2">
      <c r="S917" s="8"/>
      <c r="T917" s="8"/>
      <c r="U917" s="18" t="s">
        <v>7508</v>
      </c>
      <c r="V917" s="33">
        <v>1.5444000000000031</v>
      </c>
      <c r="W917" s="34">
        <v>1</v>
      </c>
    </row>
    <row r="918" spans="19:23" x14ac:dyDescent="0.2">
      <c r="S918" s="8"/>
      <c r="T918" s="8"/>
      <c r="U918" s="18" t="s">
        <v>6666</v>
      </c>
      <c r="V918" s="33">
        <v>93.223199999999977</v>
      </c>
      <c r="W918" s="34">
        <v>1</v>
      </c>
    </row>
    <row r="919" spans="19:23" x14ac:dyDescent="0.2">
      <c r="S919" s="8"/>
      <c r="T919" s="8"/>
      <c r="U919" s="18" t="s">
        <v>6072</v>
      </c>
      <c r="V919" s="33">
        <v>97.50739999999999</v>
      </c>
      <c r="W919" s="34">
        <v>7</v>
      </c>
    </row>
    <row r="920" spans="19:23" x14ac:dyDescent="0.2">
      <c r="S920" s="8"/>
      <c r="T920" s="8"/>
      <c r="U920" s="18" t="s">
        <v>10411</v>
      </c>
      <c r="V920" s="33">
        <v>22.357800000000001</v>
      </c>
      <c r="W920" s="34">
        <v>2</v>
      </c>
    </row>
    <row r="921" spans="19:23" x14ac:dyDescent="0.2">
      <c r="S921" s="8"/>
      <c r="T921" s="8"/>
      <c r="U921" s="18" t="s">
        <v>7695</v>
      </c>
      <c r="V921" s="33">
        <v>32.159999999999997</v>
      </c>
      <c r="W921" s="34">
        <v>1</v>
      </c>
    </row>
    <row r="922" spans="19:23" x14ac:dyDescent="0.2">
      <c r="S922" s="8"/>
      <c r="T922" s="8"/>
      <c r="U922" s="18" t="s">
        <v>10842</v>
      </c>
      <c r="V922" s="33">
        <v>70.196000000000026</v>
      </c>
      <c r="W922" s="34">
        <v>1</v>
      </c>
    </row>
    <row r="923" spans="19:23" x14ac:dyDescent="0.2">
      <c r="S923" s="8"/>
      <c r="T923" s="8"/>
      <c r="U923" s="18" t="s">
        <v>10398</v>
      </c>
      <c r="V923" s="33">
        <v>972.24540000000013</v>
      </c>
      <c r="W923" s="34">
        <v>2</v>
      </c>
    </row>
    <row r="924" spans="19:23" x14ac:dyDescent="0.2">
      <c r="S924" s="8"/>
      <c r="T924" s="8"/>
      <c r="U924" s="18" t="s">
        <v>8928</v>
      </c>
      <c r="V924" s="33">
        <v>20.298599999999993</v>
      </c>
      <c r="W924" s="34">
        <v>1</v>
      </c>
    </row>
    <row r="925" spans="19:23" x14ac:dyDescent="0.2">
      <c r="S925" s="8"/>
      <c r="T925" s="8"/>
      <c r="U925" s="18" t="s">
        <v>7846</v>
      </c>
      <c r="V925" s="33">
        <v>3.5640000000000001</v>
      </c>
      <c r="W925" s="34">
        <v>1</v>
      </c>
    </row>
    <row r="926" spans="19:23" x14ac:dyDescent="0.2">
      <c r="S926" s="8"/>
      <c r="T926" s="8"/>
      <c r="U926" s="18" t="s">
        <v>6078</v>
      </c>
      <c r="V926" s="33">
        <v>8.1840000000000011</v>
      </c>
      <c r="W926" s="34">
        <v>1</v>
      </c>
    </row>
    <row r="927" spans="19:23" x14ac:dyDescent="0.2">
      <c r="S927" s="8"/>
      <c r="T927" s="8"/>
      <c r="U927" s="18" t="s">
        <v>6433</v>
      </c>
      <c r="V927" s="33">
        <v>19.295999999999999</v>
      </c>
      <c r="W927" s="34">
        <v>1</v>
      </c>
    </row>
    <row r="928" spans="19:23" x14ac:dyDescent="0.2">
      <c r="S928" s="8"/>
      <c r="T928" s="8"/>
      <c r="U928" s="18" t="s">
        <v>10549</v>
      </c>
      <c r="V928" s="33">
        <v>160.60860000000002</v>
      </c>
      <c r="W928" s="34">
        <v>2</v>
      </c>
    </row>
    <row r="929" spans="19:23" x14ac:dyDescent="0.2">
      <c r="S929" s="8"/>
      <c r="T929" s="8"/>
      <c r="U929" s="18" t="s">
        <v>7522</v>
      </c>
      <c r="V929" s="33">
        <v>78.396000000000043</v>
      </c>
      <c r="W929" s="34">
        <v>1</v>
      </c>
    </row>
    <row r="930" spans="19:23" x14ac:dyDescent="0.2">
      <c r="S930" s="8"/>
      <c r="T930" s="8"/>
      <c r="U930" s="18" t="s">
        <v>10550</v>
      </c>
      <c r="V930" s="33">
        <v>42.249200000000009</v>
      </c>
      <c r="W930" s="34">
        <v>2</v>
      </c>
    </row>
    <row r="931" spans="19:23" x14ac:dyDescent="0.2">
      <c r="S931" s="8"/>
      <c r="T931" s="8"/>
      <c r="U931" s="18" t="s">
        <v>7212</v>
      </c>
      <c r="V931" s="33">
        <v>-133.2227</v>
      </c>
      <c r="W931" s="34">
        <v>5</v>
      </c>
    </row>
    <row r="932" spans="19:23" x14ac:dyDescent="0.2">
      <c r="S932" s="8"/>
      <c r="T932" s="8"/>
      <c r="U932" s="18" t="s">
        <v>8552</v>
      </c>
      <c r="V932" s="33">
        <v>5.0688000000000004</v>
      </c>
      <c r="W932" s="34">
        <v>1</v>
      </c>
    </row>
    <row r="933" spans="19:23" x14ac:dyDescent="0.2">
      <c r="S933" s="8"/>
      <c r="T933" s="8"/>
      <c r="U933" s="18" t="s">
        <v>6385</v>
      </c>
      <c r="V933" s="33">
        <v>311.34760000000006</v>
      </c>
      <c r="W933" s="34">
        <v>4</v>
      </c>
    </row>
    <row r="934" spans="19:23" x14ac:dyDescent="0.2">
      <c r="S934" s="8"/>
      <c r="T934" s="8"/>
      <c r="U934" s="18" t="s">
        <v>6775</v>
      </c>
      <c r="V934" s="33">
        <v>29.754000000000005</v>
      </c>
      <c r="W934" s="34">
        <v>2</v>
      </c>
    </row>
    <row r="935" spans="19:23" x14ac:dyDescent="0.2">
      <c r="S935" s="8"/>
      <c r="T935" s="8"/>
      <c r="U935" s="18" t="s">
        <v>7990</v>
      </c>
      <c r="V935" s="33">
        <v>79.186599999999999</v>
      </c>
      <c r="W935" s="34">
        <v>6</v>
      </c>
    </row>
    <row r="936" spans="19:23" x14ac:dyDescent="0.2">
      <c r="S936" s="8"/>
      <c r="T936" s="8"/>
      <c r="U936" s="18" t="s">
        <v>8268</v>
      </c>
      <c r="V936" s="33">
        <v>19.680900000000001</v>
      </c>
      <c r="W936" s="34">
        <v>2</v>
      </c>
    </row>
    <row r="937" spans="19:23" x14ac:dyDescent="0.2">
      <c r="S937" s="8"/>
      <c r="T937" s="8"/>
      <c r="U937" s="18" t="s">
        <v>6706</v>
      </c>
      <c r="V937" s="33">
        <v>12.177999999999983</v>
      </c>
      <c r="W937" s="34">
        <v>1</v>
      </c>
    </row>
    <row r="938" spans="19:23" x14ac:dyDescent="0.2">
      <c r="S938" s="8"/>
      <c r="T938" s="8"/>
      <c r="U938" s="18" t="s">
        <v>9933</v>
      </c>
      <c r="V938" s="33">
        <v>-180.26250000000005</v>
      </c>
      <c r="W938" s="34">
        <v>3</v>
      </c>
    </row>
    <row r="939" spans="19:23" x14ac:dyDescent="0.2">
      <c r="S939" s="8"/>
      <c r="T939" s="8"/>
      <c r="U939" s="18" t="s">
        <v>9839</v>
      </c>
      <c r="V939" s="33">
        <v>5.4432</v>
      </c>
      <c r="W939" s="34">
        <v>1</v>
      </c>
    </row>
    <row r="940" spans="19:23" x14ac:dyDescent="0.2">
      <c r="S940" s="8"/>
      <c r="T940" s="8"/>
      <c r="U940" s="18" t="s">
        <v>9131</v>
      </c>
      <c r="V940" s="33">
        <v>88.490799999999993</v>
      </c>
      <c r="W940" s="34">
        <v>3</v>
      </c>
    </row>
    <row r="941" spans="19:23" x14ac:dyDescent="0.2">
      <c r="S941" s="8"/>
      <c r="T941" s="8"/>
      <c r="U941" s="18" t="s">
        <v>6085</v>
      </c>
      <c r="V941" s="33">
        <v>26.804199999999977</v>
      </c>
      <c r="W941" s="34">
        <v>4</v>
      </c>
    </row>
    <row r="942" spans="19:23" x14ac:dyDescent="0.2">
      <c r="S942" s="8"/>
      <c r="T942" s="8"/>
      <c r="U942" s="18" t="s">
        <v>7825</v>
      </c>
      <c r="V942" s="33">
        <v>8.8607999999999976</v>
      </c>
      <c r="W942" s="34">
        <v>1</v>
      </c>
    </row>
    <row r="943" spans="19:23" x14ac:dyDescent="0.2">
      <c r="S943" s="8"/>
      <c r="T943" s="8"/>
      <c r="U943" s="18" t="s">
        <v>9209</v>
      </c>
      <c r="V943" s="33">
        <v>1.7247999999999997</v>
      </c>
      <c r="W943" s="34">
        <v>1</v>
      </c>
    </row>
    <row r="944" spans="19:23" x14ac:dyDescent="0.2">
      <c r="S944" s="8"/>
      <c r="T944" s="8"/>
      <c r="U944" s="18" t="s">
        <v>10126</v>
      </c>
      <c r="V944" s="33">
        <v>21.293999999999993</v>
      </c>
      <c r="W944" s="34">
        <v>1</v>
      </c>
    </row>
    <row r="945" spans="19:23" x14ac:dyDescent="0.2">
      <c r="S945" s="8"/>
      <c r="T945" s="8"/>
      <c r="U945" s="18" t="s">
        <v>6618</v>
      </c>
      <c r="V945" s="33">
        <v>10.047999999999998</v>
      </c>
      <c r="W945" s="34">
        <v>1</v>
      </c>
    </row>
    <row r="946" spans="19:23" x14ac:dyDescent="0.2">
      <c r="S946" s="8"/>
      <c r="T946" s="8"/>
      <c r="U946" s="18" t="s">
        <v>7043</v>
      </c>
      <c r="V946" s="33">
        <v>5.6981999999999982</v>
      </c>
      <c r="W946" s="34">
        <v>2</v>
      </c>
    </row>
    <row r="947" spans="19:23" x14ac:dyDescent="0.2">
      <c r="S947" s="8"/>
      <c r="T947" s="8"/>
      <c r="U947" s="18" t="s">
        <v>6089</v>
      </c>
      <c r="V947" s="33">
        <v>85.995700000000014</v>
      </c>
      <c r="W947" s="34">
        <v>1</v>
      </c>
    </row>
    <row r="948" spans="19:23" x14ac:dyDescent="0.2">
      <c r="S948" s="8"/>
      <c r="T948" s="8"/>
      <c r="U948" s="18" t="s">
        <v>9960</v>
      </c>
      <c r="V948" s="33">
        <v>-9.2819999999999965</v>
      </c>
      <c r="W948" s="34">
        <v>1</v>
      </c>
    </row>
    <row r="949" spans="19:23" x14ac:dyDescent="0.2">
      <c r="S949" s="8"/>
      <c r="T949" s="8"/>
      <c r="U949" s="18" t="s">
        <v>7758</v>
      </c>
      <c r="V949" s="33">
        <v>3.5039999999999996</v>
      </c>
      <c r="W949" s="34">
        <v>1</v>
      </c>
    </row>
    <row r="950" spans="19:23" x14ac:dyDescent="0.2">
      <c r="S950" s="8"/>
      <c r="T950" s="8"/>
      <c r="U950" s="18" t="s">
        <v>6091</v>
      </c>
      <c r="V950" s="33">
        <v>6.0299999999999994</v>
      </c>
      <c r="W950" s="34">
        <v>1</v>
      </c>
    </row>
    <row r="951" spans="19:23" x14ac:dyDescent="0.2">
      <c r="S951" s="8"/>
      <c r="T951" s="8"/>
      <c r="U951" s="18" t="s">
        <v>9871</v>
      </c>
      <c r="V951" s="33">
        <v>6.9794999999999909</v>
      </c>
      <c r="W951" s="34">
        <v>1</v>
      </c>
    </row>
    <row r="952" spans="19:23" x14ac:dyDescent="0.2">
      <c r="S952" s="8"/>
      <c r="T952" s="8"/>
      <c r="U952" s="18" t="s">
        <v>9292</v>
      </c>
      <c r="V952" s="33">
        <v>36.040199999999992</v>
      </c>
      <c r="W952" s="34">
        <v>3</v>
      </c>
    </row>
    <row r="953" spans="19:23" x14ac:dyDescent="0.2">
      <c r="S953" s="8"/>
      <c r="T953" s="8"/>
      <c r="U953" s="18" t="s">
        <v>7071</v>
      </c>
      <c r="V953" s="33">
        <v>-461.2000000000001</v>
      </c>
      <c r="W953" s="34">
        <v>2</v>
      </c>
    </row>
    <row r="954" spans="19:23" x14ac:dyDescent="0.2">
      <c r="S954" s="8"/>
      <c r="T954" s="8"/>
      <c r="U954" s="18" t="s">
        <v>6882</v>
      </c>
      <c r="V954" s="33">
        <v>30.089999999999982</v>
      </c>
      <c r="W954" s="34">
        <v>1</v>
      </c>
    </row>
    <row r="955" spans="19:23" x14ac:dyDescent="0.2">
      <c r="S955" s="8"/>
      <c r="T955" s="8"/>
      <c r="U955" s="18" t="s">
        <v>6204</v>
      </c>
      <c r="V955" s="33">
        <v>14.424999999999999</v>
      </c>
      <c r="W955" s="34">
        <v>1</v>
      </c>
    </row>
    <row r="956" spans="19:23" x14ac:dyDescent="0.2">
      <c r="S956" s="8"/>
      <c r="T956" s="8"/>
      <c r="U956" s="18" t="s">
        <v>8068</v>
      </c>
      <c r="V956" s="33">
        <v>11.177600000000002</v>
      </c>
      <c r="W956" s="34">
        <v>1</v>
      </c>
    </row>
    <row r="957" spans="19:23" x14ac:dyDescent="0.2">
      <c r="S957" s="8"/>
      <c r="T957" s="8"/>
      <c r="U957" s="18" t="s">
        <v>10257</v>
      </c>
      <c r="V957" s="33">
        <v>25.175999999999998</v>
      </c>
      <c r="W957" s="34">
        <v>1</v>
      </c>
    </row>
    <row r="958" spans="19:23" x14ac:dyDescent="0.2">
      <c r="S958" s="8"/>
      <c r="T958" s="8"/>
      <c r="U958" s="18" t="s">
        <v>7401</v>
      </c>
      <c r="V958" s="33">
        <v>-32.320000000000007</v>
      </c>
      <c r="W958" s="34">
        <v>1</v>
      </c>
    </row>
    <row r="959" spans="19:23" x14ac:dyDescent="0.2">
      <c r="S959" s="8"/>
      <c r="T959" s="8"/>
      <c r="U959" s="18" t="s">
        <v>9264</v>
      </c>
      <c r="V959" s="33">
        <v>-18.982399999999991</v>
      </c>
      <c r="W959" s="34">
        <v>2</v>
      </c>
    </row>
    <row r="960" spans="19:23" x14ac:dyDescent="0.2">
      <c r="S960" s="8"/>
      <c r="T960" s="8"/>
      <c r="U960" s="18" t="s">
        <v>9141</v>
      </c>
      <c r="V960" s="33">
        <v>3.8167999999999997</v>
      </c>
      <c r="W960" s="34">
        <v>1</v>
      </c>
    </row>
    <row r="961" spans="19:23" x14ac:dyDescent="0.2">
      <c r="S961" s="8"/>
      <c r="T961" s="8"/>
      <c r="U961" s="18" t="s">
        <v>9792</v>
      </c>
      <c r="V961" s="33">
        <v>2640.4798000000001</v>
      </c>
      <c r="W961" s="34">
        <v>3</v>
      </c>
    </row>
    <row r="962" spans="19:23" x14ac:dyDescent="0.2">
      <c r="S962" s="8"/>
      <c r="T962" s="8"/>
      <c r="U962" s="18" t="s">
        <v>9090</v>
      </c>
      <c r="V962" s="33">
        <v>11.222399999999999</v>
      </c>
      <c r="W962" s="34">
        <v>1</v>
      </c>
    </row>
    <row r="963" spans="19:23" x14ac:dyDescent="0.2">
      <c r="S963" s="8"/>
      <c r="T963" s="8"/>
      <c r="U963" s="18" t="s">
        <v>6773</v>
      </c>
      <c r="V963" s="33">
        <v>-14.0928</v>
      </c>
      <c r="W963" s="34">
        <v>1</v>
      </c>
    </row>
    <row r="964" spans="19:23" x14ac:dyDescent="0.2">
      <c r="S964" s="8"/>
      <c r="T964" s="8"/>
      <c r="U964" s="18" t="s">
        <v>9610</v>
      </c>
      <c r="V964" s="33">
        <v>-7.1092000000000013</v>
      </c>
      <c r="W964" s="34">
        <v>2</v>
      </c>
    </row>
    <row r="965" spans="19:23" x14ac:dyDescent="0.2">
      <c r="S965" s="8"/>
      <c r="T965" s="8"/>
      <c r="U965" s="18" t="s">
        <v>6215</v>
      </c>
      <c r="V965" s="33">
        <v>-961.53210000000001</v>
      </c>
      <c r="W965" s="34">
        <v>4</v>
      </c>
    </row>
    <row r="966" spans="19:23" x14ac:dyDescent="0.2">
      <c r="S966" s="8"/>
      <c r="T966" s="8"/>
      <c r="U966" s="18" t="s">
        <v>7568</v>
      </c>
      <c r="V966" s="33">
        <v>-34.64100000000002</v>
      </c>
      <c r="W966" s="34">
        <v>1</v>
      </c>
    </row>
    <row r="967" spans="19:23" x14ac:dyDescent="0.2">
      <c r="S967" s="8"/>
      <c r="T967" s="8"/>
      <c r="U967" s="18" t="s">
        <v>8802</v>
      </c>
      <c r="V967" s="33">
        <v>27.881999999999998</v>
      </c>
      <c r="W967" s="34">
        <v>1</v>
      </c>
    </row>
    <row r="968" spans="19:23" x14ac:dyDescent="0.2">
      <c r="S968" s="8"/>
      <c r="T968" s="10" t="s">
        <v>10968</v>
      </c>
      <c r="U968" s="7"/>
      <c r="V968" s="31">
        <v>16243.142500000002</v>
      </c>
      <c r="W968" s="32">
        <v>196</v>
      </c>
    </row>
    <row r="969" spans="19:23" x14ac:dyDescent="0.2">
      <c r="S969" s="8"/>
      <c r="T969" s="10" t="s">
        <v>10954</v>
      </c>
      <c r="U969" s="6" t="s">
        <v>8276</v>
      </c>
      <c r="V969" s="31">
        <v>157.3777</v>
      </c>
      <c r="W969" s="32">
        <v>3</v>
      </c>
    </row>
    <row r="970" spans="19:23" x14ac:dyDescent="0.2">
      <c r="S970" s="8"/>
      <c r="T970" s="8"/>
      <c r="U970" s="18" t="s">
        <v>7090</v>
      </c>
      <c r="V970" s="33">
        <v>7.7449999999999983</v>
      </c>
      <c r="W970" s="34">
        <v>1</v>
      </c>
    </row>
    <row r="971" spans="19:23" x14ac:dyDescent="0.2">
      <c r="S971" s="8"/>
      <c r="T971" s="8"/>
      <c r="U971" s="18" t="s">
        <v>6893</v>
      </c>
      <c r="V971" s="33">
        <v>6.433399999999998</v>
      </c>
      <c r="W971" s="34">
        <v>2</v>
      </c>
    </row>
    <row r="972" spans="19:23" x14ac:dyDescent="0.2">
      <c r="S972" s="8"/>
      <c r="T972" s="8"/>
      <c r="U972" s="18" t="s">
        <v>7792</v>
      </c>
      <c r="V972" s="33">
        <v>6.9794999999999909</v>
      </c>
      <c r="W972" s="34">
        <v>1</v>
      </c>
    </row>
    <row r="973" spans="19:23" x14ac:dyDescent="0.2">
      <c r="S973" s="8"/>
      <c r="T973" s="8"/>
      <c r="U973" s="18" t="s">
        <v>8375</v>
      </c>
      <c r="V973" s="33">
        <v>76.429500000000019</v>
      </c>
      <c r="W973" s="34">
        <v>4</v>
      </c>
    </row>
    <row r="974" spans="19:23" x14ac:dyDescent="0.2">
      <c r="S974" s="8"/>
      <c r="T974" s="8"/>
      <c r="U974" s="18" t="s">
        <v>10644</v>
      </c>
      <c r="V974" s="33">
        <v>1.2348000000000008</v>
      </c>
      <c r="W974" s="34">
        <v>1</v>
      </c>
    </row>
    <row r="975" spans="19:23" x14ac:dyDescent="0.2">
      <c r="S975" s="8"/>
      <c r="T975" s="8"/>
      <c r="U975" s="18" t="s">
        <v>10022</v>
      </c>
      <c r="V975" s="33">
        <v>95.200000000000031</v>
      </c>
      <c r="W975" s="34">
        <v>1</v>
      </c>
    </row>
    <row r="976" spans="19:23" x14ac:dyDescent="0.2">
      <c r="S976" s="8"/>
      <c r="T976" s="8"/>
      <c r="U976" s="18" t="s">
        <v>9580</v>
      </c>
      <c r="V976" s="33">
        <v>-99.75839999999998</v>
      </c>
      <c r="W976" s="34">
        <v>2</v>
      </c>
    </row>
    <row r="977" spans="19:23" x14ac:dyDescent="0.2">
      <c r="S977" s="8"/>
      <c r="T977" s="8"/>
      <c r="U977" s="18" t="s">
        <v>6313</v>
      </c>
      <c r="V977" s="33">
        <v>3.4367999999999999</v>
      </c>
      <c r="W977" s="34">
        <v>1</v>
      </c>
    </row>
    <row r="978" spans="19:23" x14ac:dyDescent="0.2">
      <c r="S978" s="8"/>
      <c r="T978" s="8"/>
      <c r="U978" s="18" t="s">
        <v>6703</v>
      </c>
      <c r="V978" s="33">
        <v>1.6008</v>
      </c>
      <c r="W978" s="34">
        <v>1</v>
      </c>
    </row>
    <row r="979" spans="19:23" x14ac:dyDescent="0.2">
      <c r="S979" s="8"/>
      <c r="T979" s="8"/>
      <c r="U979" s="18" t="s">
        <v>6625</v>
      </c>
      <c r="V979" s="33">
        <v>66.574200000000019</v>
      </c>
      <c r="W979" s="34">
        <v>2</v>
      </c>
    </row>
    <row r="980" spans="19:23" x14ac:dyDescent="0.2">
      <c r="S980" s="8"/>
      <c r="T980" s="8"/>
      <c r="U980" s="18" t="s">
        <v>7102</v>
      </c>
      <c r="V980" s="33">
        <v>40.749900000000004</v>
      </c>
      <c r="W980" s="34">
        <v>1</v>
      </c>
    </row>
    <row r="981" spans="19:23" x14ac:dyDescent="0.2">
      <c r="S981" s="8"/>
      <c r="T981" s="8"/>
      <c r="U981" s="18" t="s">
        <v>9817</v>
      </c>
      <c r="V981" s="33">
        <v>4.2408000000000001</v>
      </c>
      <c r="W981" s="34">
        <v>1</v>
      </c>
    </row>
    <row r="982" spans="19:23" x14ac:dyDescent="0.2">
      <c r="S982" s="8"/>
      <c r="T982" s="8"/>
      <c r="U982" s="18" t="s">
        <v>10783</v>
      </c>
      <c r="V982" s="33">
        <v>487.89919999999984</v>
      </c>
      <c r="W982" s="34">
        <v>4</v>
      </c>
    </row>
    <row r="983" spans="19:23" x14ac:dyDescent="0.2">
      <c r="S983" s="8"/>
      <c r="T983" s="8"/>
      <c r="U983" s="18" t="s">
        <v>8734</v>
      </c>
      <c r="V983" s="33">
        <v>13.229299999999995</v>
      </c>
      <c r="W983" s="34">
        <v>1</v>
      </c>
    </row>
    <row r="984" spans="19:23" x14ac:dyDescent="0.2">
      <c r="S984" s="8"/>
      <c r="T984" s="8"/>
      <c r="U984" s="18" t="s">
        <v>9847</v>
      </c>
      <c r="V984" s="33">
        <v>-6892.3748000000005</v>
      </c>
      <c r="W984" s="34">
        <v>3</v>
      </c>
    </row>
    <row r="985" spans="19:23" x14ac:dyDescent="0.2">
      <c r="S985" s="8"/>
      <c r="T985" s="8"/>
      <c r="U985" s="18" t="s">
        <v>10749</v>
      </c>
      <c r="V985" s="33">
        <v>22.155999999999999</v>
      </c>
      <c r="W985" s="34">
        <v>1</v>
      </c>
    </row>
    <row r="986" spans="19:23" x14ac:dyDescent="0.2">
      <c r="S986" s="8"/>
      <c r="T986" s="8"/>
      <c r="U986" s="18" t="s">
        <v>8307</v>
      </c>
      <c r="V986" s="33">
        <v>255.44419999999994</v>
      </c>
      <c r="W986" s="34">
        <v>7</v>
      </c>
    </row>
    <row r="987" spans="19:23" x14ac:dyDescent="0.2">
      <c r="S987" s="8"/>
      <c r="T987" s="8"/>
      <c r="U987" s="18" t="s">
        <v>6690</v>
      </c>
      <c r="V987" s="33">
        <v>-7.4057999999999993</v>
      </c>
      <c r="W987" s="34">
        <v>3</v>
      </c>
    </row>
    <row r="988" spans="19:23" x14ac:dyDescent="0.2">
      <c r="S988" s="8"/>
      <c r="T988" s="8"/>
      <c r="U988" s="18" t="s">
        <v>8540</v>
      </c>
      <c r="V988" s="33">
        <v>22.9068</v>
      </c>
      <c r="W988" s="34">
        <v>1</v>
      </c>
    </row>
    <row r="989" spans="19:23" x14ac:dyDescent="0.2">
      <c r="S989" s="8"/>
      <c r="T989" s="8"/>
      <c r="U989" s="18" t="s">
        <v>6355</v>
      </c>
      <c r="V989" s="33">
        <v>18.619400000000013</v>
      </c>
      <c r="W989" s="34">
        <v>4</v>
      </c>
    </row>
    <row r="990" spans="19:23" x14ac:dyDescent="0.2">
      <c r="S990" s="8"/>
      <c r="T990" s="8"/>
      <c r="U990" s="18" t="s">
        <v>8663</v>
      </c>
      <c r="V990" s="33">
        <v>15.938399999999998</v>
      </c>
      <c r="W990" s="34">
        <v>1</v>
      </c>
    </row>
    <row r="991" spans="19:23" x14ac:dyDescent="0.2">
      <c r="S991" s="8"/>
      <c r="T991" s="8"/>
      <c r="U991" s="18" t="s">
        <v>6877</v>
      </c>
      <c r="V991" s="33">
        <v>11.431800000000001</v>
      </c>
      <c r="W991" s="34">
        <v>2</v>
      </c>
    </row>
    <row r="992" spans="19:23" x14ac:dyDescent="0.2">
      <c r="S992" s="8"/>
      <c r="T992" s="8"/>
      <c r="U992" s="18" t="s">
        <v>6042</v>
      </c>
      <c r="V992" s="33">
        <v>19.435200000000009</v>
      </c>
      <c r="W992" s="34">
        <v>1</v>
      </c>
    </row>
    <row r="993" spans="19:23" x14ac:dyDescent="0.2">
      <c r="S993" s="8"/>
      <c r="T993" s="8"/>
      <c r="U993" s="18" t="s">
        <v>9206</v>
      </c>
      <c r="V993" s="33">
        <v>12.776399999999988</v>
      </c>
      <c r="W993" s="34">
        <v>1</v>
      </c>
    </row>
    <row r="994" spans="19:23" x14ac:dyDescent="0.2">
      <c r="S994" s="8"/>
      <c r="T994" s="8"/>
      <c r="U994" s="18" t="s">
        <v>10128</v>
      </c>
      <c r="V994" s="33">
        <v>33.726600000000005</v>
      </c>
      <c r="W994" s="34">
        <v>1</v>
      </c>
    </row>
    <row r="995" spans="19:23" x14ac:dyDescent="0.2">
      <c r="S995" s="8"/>
      <c r="T995" s="8"/>
      <c r="U995" s="18" t="s">
        <v>6304</v>
      </c>
      <c r="V995" s="33">
        <v>9.6879999999999988</v>
      </c>
      <c r="W995" s="34">
        <v>1</v>
      </c>
    </row>
    <row r="996" spans="19:23" x14ac:dyDescent="0.2">
      <c r="S996" s="8"/>
      <c r="T996" s="8"/>
      <c r="U996" s="18" t="s">
        <v>9258</v>
      </c>
      <c r="V996" s="33">
        <v>39.804099999999977</v>
      </c>
      <c r="W996" s="34">
        <v>3</v>
      </c>
    </row>
    <row r="997" spans="19:23" x14ac:dyDescent="0.2">
      <c r="S997" s="8"/>
      <c r="T997" s="8"/>
      <c r="U997" s="18" t="s">
        <v>6300</v>
      </c>
      <c r="V997" s="33">
        <v>243.10390000000001</v>
      </c>
      <c r="W997" s="34">
        <v>2</v>
      </c>
    </row>
    <row r="998" spans="19:23" x14ac:dyDescent="0.2">
      <c r="S998" s="8"/>
      <c r="T998" s="8"/>
      <c r="U998" s="18" t="s">
        <v>7861</v>
      </c>
      <c r="V998" s="33">
        <v>129.1592</v>
      </c>
      <c r="W998" s="34">
        <v>2</v>
      </c>
    </row>
    <row r="999" spans="19:23" x14ac:dyDescent="0.2">
      <c r="S999" s="8"/>
      <c r="T999" s="8"/>
      <c r="U999" s="18" t="s">
        <v>9023</v>
      </c>
      <c r="V999" s="33">
        <v>6.3504000000000005</v>
      </c>
      <c r="W999" s="34">
        <v>1</v>
      </c>
    </row>
    <row r="1000" spans="19:23" x14ac:dyDescent="0.2">
      <c r="S1000" s="8"/>
      <c r="T1000" s="8"/>
      <c r="U1000" s="18" t="s">
        <v>7360</v>
      </c>
      <c r="V1000" s="33">
        <v>469.91560000000004</v>
      </c>
      <c r="W1000" s="34">
        <v>4</v>
      </c>
    </row>
    <row r="1001" spans="19:23" x14ac:dyDescent="0.2">
      <c r="S1001" s="8"/>
      <c r="T1001" s="8"/>
      <c r="U1001" s="18" t="s">
        <v>8629</v>
      </c>
      <c r="V1001" s="33">
        <v>33.215599999999995</v>
      </c>
      <c r="W1001" s="34">
        <v>1</v>
      </c>
    </row>
    <row r="1002" spans="19:23" x14ac:dyDescent="0.2">
      <c r="S1002" s="8"/>
      <c r="T1002" s="8"/>
      <c r="U1002" s="18" t="s">
        <v>7556</v>
      </c>
      <c r="V1002" s="33">
        <v>-5.7480000000000011</v>
      </c>
      <c r="W1002" s="34">
        <v>2</v>
      </c>
    </row>
    <row r="1003" spans="19:23" x14ac:dyDescent="0.2">
      <c r="S1003" s="8"/>
      <c r="T1003" s="8"/>
      <c r="U1003" s="18" t="s">
        <v>10052</v>
      </c>
      <c r="V1003" s="33">
        <v>1.846500000000006</v>
      </c>
      <c r="W1003" s="34">
        <v>2</v>
      </c>
    </row>
    <row r="1004" spans="19:23" x14ac:dyDescent="0.2">
      <c r="S1004" s="8"/>
      <c r="T1004" s="8"/>
      <c r="U1004" s="18" t="s">
        <v>10817</v>
      </c>
      <c r="V1004" s="33">
        <v>20.154400000000003</v>
      </c>
      <c r="W1004" s="34">
        <v>1</v>
      </c>
    </row>
    <row r="1005" spans="19:23" x14ac:dyDescent="0.2">
      <c r="S1005" s="8"/>
      <c r="T1005" s="8"/>
      <c r="U1005" s="18" t="s">
        <v>10004</v>
      </c>
      <c r="V1005" s="33">
        <v>21.936</v>
      </c>
      <c r="W1005" s="34">
        <v>3</v>
      </c>
    </row>
    <row r="1006" spans="19:23" x14ac:dyDescent="0.2">
      <c r="S1006" s="8"/>
      <c r="T1006" s="8"/>
      <c r="U1006" s="18" t="s">
        <v>10865</v>
      </c>
      <c r="V1006" s="33">
        <v>160.9451</v>
      </c>
      <c r="W1006" s="34">
        <v>4</v>
      </c>
    </row>
    <row r="1007" spans="19:23" x14ac:dyDescent="0.2">
      <c r="S1007" s="8"/>
      <c r="T1007" s="8"/>
      <c r="U1007" s="18" t="s">
        <v>6049</v>
      </c>
      <c r="V1007" s="33">
        <v>13.365</v>
      </c>
      <c r="W1007" s="34">
        <v>1</v>
      </c>
    </row>
    <row r="1008" spans="19:23" x14ac:dyDescent="0.2">
      <c r="S1008" s="8"/>
      <c r="T1008" s="8"/>
      <c r="U1008" s="18" t="s">
        <v>7083</v>
      </c>
      <c r="V1008" s="33">
        <v>78.6828</v>
      </c>
      <c r="W1008" s="34">
        <v>1</v>
      </c>
    </row>
    <row r="1009" spans="19:23" x14ac:dyDescent="0.2">
      <c r="S1009" s="8"/>
      <c r="T1009" s="8"/>
      <c r="U1009" s="18" t="s">
        <v>8328</v>
      </c>
      <c r="V1009" s="33">
        <v>83.0488</v>
      </c>
      <c r="W1009" s="34">
        <v>2</v>
      </c>
    </row>
    <row r="1010" spans="19:23" x14ac:dyDescent="0.2">
      <c r="S1010" s="8"/>
      <c r="T1010" s="8"/>
      <c r="U1010" s="18" t="s">
        <v>9378</v>
      </c>
      <c r="V1010" s="33">
        <v>22.763000000000002</v>
      </c>
      <c r="W1010" s="34">
        <v>3</v>
      </c>
    </row>
    <row r="1011" spans="19:23" x14ac:dyDescent="0.2">
      <c r="S1011" s="8"/>
      <c r="T1011" s="8"/>
      <c r="U1011" s="18" t="s">
        <v>8316</v>
      </c>
      <c r="V1011" s="33">
        <v>56.498799999999989</v>
      </c>
      <c r="W1011" s="34">
        <v>2</v>
      </c>
    </row>
    <row r="1012" spans="19:23" x14ac:dyDescent="0.2">
      <c r="S1012" s="8"/>
      <c r="T1012" s="8"/>
      <c r="U1012" s="18" t="s">
        <v>8052</v>
      </c>
      <c r="V1012" s="33">
        <v>5.3196000000000048</v>
      </c>
      <c r="W1012" s="34">
        <v>4</v>
      </c>
    </row>
    <row r="1013" spans="19:23" x14ac:dyDescent="0.2">
      <c r="S1013" s="8"/>
      <c r="T1013" s="8"/>
      <c r="U1013" s="18" t="s">
        <v>8789</v>
      </c>
      <c r="V1013" s="33">
        <v>62.915999999999997</v>
      </c>
      <c r="W1013" s="34">
        <v>1</v>
      </c>
    </row>
    <row r="1014" spans="19:23" x14ac:dyDescent="0.2">
      <c r="S1014" s="8"/>
      <c r="T1014" s="8"/>
      <c r="U1014" s="18" t="s">
        <v>8460</v>
      </c>
      <c r="V1014" s="33">
        <v>167.99399999999997</v>
      </c>
      <c r="W1014" s="34">
        <v>3</v>
      </c>
    </row>
    <row r="1015" spans="19:23" x14ac:dyDescent="0.2">
      <c r="S1015" s="8"/>
      <c r="T1015" s="8"/>
      <c r="U1015" s="18" t="s">
        <v>6879</v>
      </c>
      <c r="V1015" s="33">
        <v>5.865299999999996</v>
      </c>
      <c r="W1015" s="34">
        <v>1</v>
      </c>
    </row>
    <row r="1016" spans="19:23" x14ac:dyDescent="0.2">
      <c r="S1016" s="8"/>
      <c r="T1016" s="8"/>
      <c r="U1016" s="18" t="s">
        <v>10848</v>
      </c>
      <c r="V1016" s="33">
        <v>16.15799999999998</v>
      </c>
      <c r="W1016" s="34">
        <v>3</v>
      </c>
    </row>
    <row r="1017" spans="19:23" x14ac:dyDescent="0.2">
      <c r="S1017" s="8"/>
      <c r="T1017" s="8"/>
      <c r="U1017" s="18" t="s">
        <v>7546</v>
      </c>
      <c r="V1017" s="33">
        <v>-5.6993999999999971</v>
      </c>
      <c r="W1017" s="34">
        <v>1</v>
      </c>
    </row>
    <row r="1018" spans="19:23" x14ac:dyDescent="0.2">
      <c r="S1018" s="8"/>
      <c r="T1018" s="8"/>
      <c r="U1018" s="18" t="s">
        <v>8214</v>
      </c>
      <c r="V1018" s="33">
        <v>85.181600000000003</v>
      </c>
      <c r="W1018" s="34">
        <v>1</v>
      </c>
    </row>
    <row r="1019" spans="19:23" x14ac:dyDescent="0.2">
      <c r="S1019" s="8"/>
      <c r="T1019" s="8"/>
      <c r="U1019" s="18" t="s">
        <v>6839</v>
      </c>
      <c r="V1019" s="33">
        <v>26.292400000000001</v>
      </c>
      <c r="W1019" s="34">
        <v>4</v>
      </c>
    </row>
    <row r="1020" spans="19:23" x14ac:dyDescent="0.2">
      <c r="S1020" s="8"/>
      <c r="T1020" s="8"/>
      <c r="U1020" s="18" t="s">
        <v>7382</v>
      </c>
      <c r="V1020" s="33">
        <v>-0.85720000000000596</v>
      </c>
      <c r="W1020" s="34">
        <v>2</v>
      </c>
    </row>
    <row r="1021" spans="19:23" x14ac:dyDescent="0.2">
      <c r="S1021" s="8"/>
      <c r="T1021" s="8"/>
      <c r="U1021" s="18" t="s">
        <v>6053</v>
      </c>
      <c r="V1021" s="33">
        <v>2.8079999999999998</v>
      </c>
      <c r="W1021" s="34">
        <v>1</v>
      </c>
    </row>
    <row r="1022" spans="19:23" x14ac:dyDescent="0.2">
      <c r="S1022" s="8"/>
      <c r="T1022" s="8"/>
      <c r="U1022" s="18" t="s">
        <v>9078</v>
      </c>
      <c r="V1022" s="33">
        <v>4.5653999999998547</v>
      </c>
      <c r="W1022" s="34">
        <v>5</v>
      </c>
    </row>
    <row r="1023" spans="19:23" x14ac:dyDescent="0.2">
      <c r="S1023" s="8"/>
      <c r="T1023" s="8"/>
      <c r="U1023" s="18" t="s">
        <v>7028</v>
      </c>
      <c r="V1023" s="33">
        <v>35.832499999999996</v>
      </c>
      <c r="W1023" s="34">
        <v>2</v>
      </c>
    </row>
    <row r="1024" spans="19:23" x14ac:dyDescent="0.2">
      <c r="S1024" s="8"/>
      <c r="T1024" s="8"/>
      <c r="U1024" s="18" t="s">
        <v>9458</v>
      </c>
      <c r="V1024" s="33">
        <v>52.769200000000012</v>
      </c>
      <c r="W1024" s="34">
        <v>1</v>
      </c>
    </row>
    <row r="1025" spans="19:23" x14ac:dyDescent="0.2">
      <c r="S1025" s="8"/>
      <c r="T1025" s="8"/>
      <c r="U1025" s="18" t="s">
        <v>8486</v>
      </c>
      <c r="V1025" s="33">
        <v>24.207099999999997</v>
      </c>
      <c r="W1025" s="34">
        <v>2</v>
      </c>
    </row>
    <row r="1026" spans="19:23" x14ac:dyDescent="0.2">
      <c r="S1026" s="8"/>
      <c r="T1026" s="8"/>
      <c r="U1026" s="18" t="s">
        <v>8898</v>
      </c>
      <c r="V1026" s="33">
        <v>-7.4615000000000062</v>
      </c>
      <c r="W1026" s="34">
        <v>2</v>
      </c>
    </row>
    <row r="1027" spans="19:23" x14ac:dyDescent="0.2">
      <c r="S1027" s="8"/>
      <c r="T1027" s="8"/>
      <c r="U1027" s="18" t="s">
        <v>10687</v>
      </c>
      <c r="V1027" s="33">
        <v>1.597999999999999</v>
      </c>
      <c r="W1027" s="34">
        <v>1</v>
      </c>
    </row>
    <row r="1028" spans="19:23" x14ac:dyDescent="0.2">
      <c r="S1028" s="8"/>
      <c r="T1028" s="8"/>
      <c r="U1028" s="18" t="s">
        <v>9664</v>
      </c>
      <c r="V1028" s="33">
        <v>-108.63669999999999</v>
      </c>
      <c r="W1028" s="34">
        <v>5</v>
      </c>
    </row>
    <row r="1029" spans="19:23" x14ac:dyDescent="0.2">
      <c r="S1029" s="8"/>
      <c r="T1029" s="8"/>
      <c r="U1029" s="18" t="s">
        <v>6478</v>
      </c>
      <c r="V1029" s="33">
        <v>2.3814000000000002</v>
      </c>
      <c r="W1029" s="34">
        <v>1</v>
      </c>
    </row>
    <row r="1030" spans="19:23" x14ac:dyDescent="0.2">
      <c r="S1030" s="8"/>
      <c r="T1030" s="8"/>
      <c r="U1030" s="18" t="s">
        <v>10572</v>
      </c>
      <c r="V1030" s="33">
        <v>221.84750000000003</v>
      </c>
      <c r="W1030" s="34">
        <v>2</v>
      </c>
    </row>
    <row r="1031" spans="19:23" x14ac:dyDescent="0.2">
      <c r="S1031" s="8"/>
      <c r="T1031" s="8"/>
      <c r="U1031" s="18" t="s">
        <v>6975</v>
      </c>
      <c r="V1031" s="33">
        <v>19.537099999999953</v>
      </c>
      <c r="W1031" s="34">
        <v>6</v>
      </c>
    </row>
    <row r="1032" spans="19:23" x14ac:dyDescent="0.2">
      <c r="S1032" s="8"/>
      <c r="T1032" s="8"/>
      <c r="U1032" s="18" t="s">
        <v>6280</v>
      </c>
      <c r="V1032" s="33">
        <v>36.13559999999999</v>
      </c>
      <c r="W1032" s="34">
        <v>2</v>
      </c>
    </row>
    <row r="1033" spans="19:23" x14ac:dyDescent="0.2">
      <c r="S1033" s="8"/>
      <c r="T1033" s="8"/>
      <c r="U1033" s="18" t="s">
        <v>8615</v>
      </c>
      <c r="V1033" s="33">
        <v>13.0548</v>
      </c>
      <c r="W1033" s="34">
        <v>1</v>
      </c>
    </row>
    <row r="1034" spans="19:23" x14ac:dyDescent="0.2">
      <c r="S1034" s="8"/>
      <c r="T1034" s="8"/>
      <c r="U1034" s="18" t="s">
        <v>8103</v>
      </c>
      <c r="V1034" s="33">
        <v>17.879399999999997</v>
      </c>
      <c r="W1034" s="34">
        <v>1</v>
      </c>
    </row>
    <row r="1035" spans="19:23" x14ac:dyDescent="0.2">
      <c r="S1035" s="8"/>
      <c r="T1035" s="8"/>
      <c r="U1035" s="18" t="s">
        <v>7025</v>
      </c>
      <c r="V1035" s="33">
        <v>-4.9960000000000093</v>
      </c>
      <c r="W1035" s="34">
        <v>2</v>
      </c>
    </row>
    <row r="1036" spans="19:23" x14ac:dyDescent="0.2">
      <c r="S1036" s="8"/>
      <c r="T1036" s="8"/>
      <c r="U1036" s="18" t="s">
        <v>7165</v>
      </c>
      <c r="V1036" s="33">
        <v>2.5591999999999997</v>
      </c>
      <c r="W1036" s="34">
        <v>1</v>
      </c>
    </row>
    <row r="1037" spans="19:23" x14ac:dyDescent="0.2">
      <c r="S1037" s="8"/>
      <c r="T1037" s="8"/>
      <c r="U1037" s="18" t="s">
        <v>8996</v>
      </c>
      <c r="V1037" s="33">
        <v>-120.05080000000007</v>
      </c>
      <c r="W1037" s="34">
        <v>1</v>
      </c>
    </row>
    <row r="1038" spans="19:23" x14ac:dyDescent="0.2">
      <c r="S1038" s="8"/>
      <c r="T1038" s="8"/>
      <c r="U1038" s="18" t="s">
        <v>10104</v>
      </c>
      <c r="V1038" s="33">
        <v>22.857399999999995</v>
      </c>
      <c r="W1038" s="34">
        <v>2</v>
      </c>
    </row>
    <row r="1039" spans="19:23" x14ac:dyDescent="0.2">
      <c r="S1039" s="8"/>
      <c r="T1039" s="8"/>
      <c r="U1039" s="18" t="s">
        <v>7566</v>
      </c>
      <c r="V1039" s="33">
        <v>2.2271999999999998</v>
      </c>
      <c r="W1039" s="34">
        <v>1</v>
      </c>
    </row>
    <row r="1040" spans="19:23" x14ac:dyDescent="0.2">
      <c r="S1040" s="8"/>
      <c r="T1040" s="8"/>
      <c r="U1040" s="18" t="s">
        <v>10151</v>
      </c>
      <c r="V1040" s="33">
        <v>-199.50760000000008</v>
      </c>
      <c r="W1040" s="34">
        <v>1</v>
      </c>
    </row>
    <row r="1041" spans="19:23" x14ac:dyDescent="0.2">
      <c r="S1041" s="8"/>
      <c r="T1041" s="8"/>
      <c r="U1041" s="18" t="s">
        <v>7261</v>
      </c>
      <c r="V1041" s="33">
        <v>121.25360000000002</v>
      </c>
      <c r="W1041" s="34">
        <v>3</v>
      </c>
    </row>
    <row r="1042" spans="19:23" x14ac:dyDescent="0.2">
      <c r="S1042" s="8"/>
      <c r="T1042" s="8"/>
      <c r="U1042" s="18" t="s">
        <v>7506</v>
      </c>
      <c r="V1042" s="33">
        <v>24.2256</v>
      </c>
      <c r="W1042" s="34">
        <v>1</v>
      </c>
    </row>
    <row r="1043" spans="19:23" x14ac:dyDescent="0.2">
      <c r="S1043" s="8"/>
      <c r="T1043" s="8"/>
      <c r="U1043" s="18" t="s">
        <v>8418</v>
      </c>
      <c r="V1043" s="33">
        <v>43.444199999999952</v>
      </c>
      <c r="W1043" s="34">
        <v>2</v>
      </c>
    </row>
    <row r="1044" spans="19:23" x14ac:dyDescent="0.2">
      <c r="S1044" s="8"/>
      <c r="T1044" s="8"/>
      <c r="U1044" s="18" t="s">
        <v>10116</v>
      </c>
      <c r="V1044" s="33">
        <v>19.807200000000002</v>
      </c>
      <c r="W1044" s="34">
        <v>1</v>
      </c>
    </row>
    <row r="1045" spans="19:23" x14ac:dyDescent="0.2">
      <c r="S1045" s="8"/>
      <c r="T1045" s="8"/>
      <c r="U1045" s="18" t="s">
        <v>7863</v>
      </c>
      <c r="V1045" s="33">
        <v>49.316399999999987</v>
      </c>
      <c r="W1045" s="34">
        <v>1</v>
      </c>
    </row>
    <row r="1046" spans="19:23" x14ac:dyDescent="0.2">
      <c r="S1046" s="8"/>
      <c r="T1046" s="8"/>
      <c r="U1046" s="18" t="s">
        <v>9977</v>
      </c>
      <c r="V1046" s="33">
        <v>274.07740000000001</v>
      </c>
      <c r="W1046" s="34">
        <v>5</v>
      </c>
    </row>
    <row r="1047" spans="19:23" x14ac:dyDescent="0.2">
      <c r="S1047" s="8"/>
      <c r="T1047" s="8"/>
      <c r="U1047" s="18" t="s">
        <v>6863</v>
      </c>
      <c r="V1047" s="33">
        <v>1556.6952000000001</v>
      </c>
      <c r="W1047" s="34">
        <v>4</v>
      </c>
    </row>
    <row r="1048" spans="19:23" x14ac:dyDescent="0.2">
      <c r="S1048" s="8"/>
      <c r="T1048" s="8"/>
      <c r="U1048" s="18" t="s">
        <v>10239</v>
      </c>
      <c r="V1048" s="33">
        <v>12.239199999999997</v>
      </c>
      <c r="W1048" s="34">
        <v>2</v>
      </c>
    </row>
    <row r="1049" spans="19:23" x14ac:dyDescent="0.2">
      <c r="S1049" s="8"/>
      <c r="T1049" s="8"/>
      <c r="U1049" s="18" t="s">
        <v>10431</v>
      </c>
      <c r="V1049" s="33">
        <v>0.96700000000000585</v>
      </c>
      <c r="W1049" s="34">
        <v>2</v>
      </c>
    </row>
    <row r="1050" spans="19:23" x14ac:dyDescent="0.2">
      <c r="S1050" s="8"/>
      <c r="T1050" s="8"/>
      <c r="U1050" s="18" t="s">
        <v>6711</v>
      </c>
      <c r="V1050" s="33">
        <v>-5.9478000000000026</v>
      </c>
      <c r="W1050" s="34">
        <v>3</v>
      </c>
    </row>
    <row r="1051" spans="19:23" x14ac:dyDescent="0.2">
      <c r="S1051" s="8"/>
      <c r="T1051" s="8"/>
      <c r="U1051" s="18" t="s">
        <v>8327</v>
      </c>
      <c r="V1051" s="33">
        <v>-3.9032000000000009</v>
      </c>
      <c r="W1051" s="34">
        <v>1</v>
      </c>
    </row>
    <row r="1052" spans="19:23" x14ac:dyDescent="0.2">
      <c r="S1052" s="8"/>
      <c r="T1052" s="8"/>
      <c r="U1052" s="18" t="s">
        <v>7379</v>
      </c>
      <c r="V1052" s="33">
        <v>55.895999999999958</v>
      </c>
      <c r="W1052" s="34">
        <v>1</v>
      </c>
    </row>
    <row r="1053" spans="19:23" x14ac:dyDescent="0.2">
      <c r="S1053" s="8"/>
      <c r="T1053" s="8"/>
      <c r="U1053" s="18" t="s">
        <v>7300</v>
      </c>
      <c r="V1053" s="33">
        <v>10.465</v>
      </c>
      <c r="W1053" s="34">
        <v>1</v>
      </c>
    </row>
    <row r="1054" spans="19:23" x14ac:dyDescent="0.2">
      <c r="S1054" s="8"/>
      <c r="T1054" s="8"/>
      <c r="U1054" s="18" t="s">
        <v>10265</v>
      </c>
      <c r="V1054" s="33">
        <v>177.58890000000002</v>
      </c>
      <c r="W1054" s="34">
        <v>1</v>
      </c>
    </row>
    <row r="1055" spans="19:23" x14ac:dyDescent="0.2">
      <c r="S1055" s="8"/>
      <c r="T1055" s="8"/>
      <c r="U1055" s="18" t="s">
        <v>7514</v>
      </c>
      <c r="V1055" s="33">
        <v>74.8142</v>
      </c>
      <c r="W1055" s="34">
        <v>1</v>
      </c>
    </row>
    <row r="1056" spans="19:23" x14ac:dyDescent="0.2">
      <c r="S1056" s="8"/>
      <c r="T1056" s="8"/>
      <c r="U1056" s="18" t="s">
        <v>8466</v>
      </c>
      <c r="V1056" s="33">
        <v>-17.796599999999998</v>
      </c>
      <c r="W1056" s="34">
        <v>3</v>
      </c>
    </row>
    <row r="1057" spans="19:23" x14ac:dyDescent="0.2">
      <c r="S1057" s="8"/>
      <c r="T1057" s="8"/>
      <c r="U1057" s="18" t="s">
        <v>7353</v>
      </c>
      <c r="V1057" s="33">
        <v>9.8279999999999959</v>
      </c>
      <c r="W1057" s="34">
        <v>1</v>
      </c>
    </row>
    <row r="1058" spans="19:23" x14ac:dyDescent="0.2">
      <c r="S1058" s="8"/>
      <c r="T1058" s="8"/>
      <c r="U1058" s="18" t="s">
        <v>10356</v>
      </c>
      <c r="V1058" s="33">
        <v>116.86799999999999</v>
      </c>
      <c r="W1058" s="34">
        <v>2</v>
      </c>
    </row>
    <row r="1059" spans="19:23" x14ac:dyDescent="0.2">
      <c r="S1059" s="8"/>
      <c r="T1059" s="8"/>
      <c r="U1059" s="18" t="s">
        <v>9405</v>
      </c>
      <c r="V1059" s="33">
        <v>3.9032000000000018</v>
      </c>
      <c r="W1059" s="34">
        <v>1</v>
      </c>
    </row>
    <row r="1060" spans="19:23" x14ac:dyDescent="0.2">
      <c r="S1060" s="8"/>
      <c r="T1060" s="8"/>
      <c r="U1060" s="18" t="s">
        <v>6515</v>
      </c>
      <c r="V1060" s="33">
        <v>5.2625999999999999</v>
      </c>
      <c r="W1060" s="34">
        <v>1</v>
      </c>
    </row>
    <row r="1061" spans="19:23" x14ac:dyDescent="0.2">
      <c r="S1061" s="8"/>
      <c r="T1061" s="8"/>
      <c r="U1061" s="18" t="s">
        <v>8896</v>
      </c>
      <c r="V1061" s="33">
        <v>4.4399999999999995</v>
      </c>
      <c r="W1061" s="34">
        <v>1</v>
      </c>
    </row>
    <row r="1062" spans="19:23" x14ac:dyDescent="0.2">
      <c r="S1062" s="8"/>
      <c r="T1062" s="8"/>
      <c r="U1062" s="18" t="s">
        <v>9631</v>
      </c>
      <c r="V1062" s="33">
        <v>100.40889999999999</v>
      </c>
      <c r="W1062" s="34">
        <v>3</v>
      </c>
    </row>
    <row r="1063" spans="19:23" x14ac:dyDescent="0.2">
      <c r="S1063" s="8"/>
      <c r="T1063" s="8"/>
      <c r="U1063" s="18" t="s">
        <v>7651</v>
      </c>
      <c r="V1063" s="33">
        <v>22.495499999999989</v>
      </c>
      <c r="W1063" s="34">
        <v>1</v>
      </c>
    </row>
    <row r="1064" spans="19:23" x14ac:dyDescent="0.2">
      <c r="S1064" s="8"/>
      <c r="T1064" s="8"/>
      <c r="U1064" s="18" t="s">
        <v>7842</v>
      </c>
      <c r="V1064" s="33">
        <v>85.297999999999988</v>
      </c>
      <c r="W1064" s="34">
        <v>2</v>
      </c>
    </row>
    <row r="1065" spans="19:23" x14ac:dyDescent="0.2">
      <c r="S1065" s="8"/>
      <c r="T1065" s="8"/>
      <c r="U1065" s="18" t="s">
        <v>10136</v>
      </c>
      <c r="V1065" s="33">
        <v>21.405299999999997</v>
      </c>
      <c r="W1065" s="34">
        <v>2</v>
      </c>
    </row>
    <row r="1066" spans="19:23" x14ac:dyDescent="0.2">
      <c r="S1066" s="8"/>
      <c r="T1066" s="8"/>
      <c r="U1066" s="18" t="s">
        <v>7914</v>
      </c>
      <c r="V1066" s="33">
        <v>18.49699999999995</v>
      </c>
      <c r="W1066" s="34">
        <v>9</v>
      </c>
    </row>
    <row r="1067" spans="19:23" x14ac:dyDescent="0.2">
      <c r="S1067" s="8"/>
      <c r="T1067" s="8"/>
      <c r="U1067" s="18" t="s">
        <v>6071</v>
      </c>
      <c r="V1067" s="33">
        <v>11.309999999999999</v>
      </c>
      <c r="W1067" s="34">
        <v>1</v>
      </c>
    </row>
    <row r="1068" spans="19:23" x14ac:dyDescent="0.2">
      <c r="S1068" s="8"/>
      <c r="T1068" s="8"/>
      <c r="U1068" s="18" t="s">
        <v>9502</v>
      </c>
      <c r="V1068" s="33">
        <v>76.281599999999969</v>
      </c>
      <c r="W1068" s="34">
        <v>6</v>
      </c>
    </row>
    <row r="1069" spans="19:23" x14ac:dyDescent="0.2">
      <c r="S1069" s="8"/>
      <c r="T1069" s="8"/>
      <c r="U1069" s="18" t="s">
        <v>8984</v>
      </c>
      <c r="V1069" s="33">
        <v>17.108199999999989</v>
      </c>
      <c r="W1069" s="34">
        <v>3</v>
      </c>
    </row>
    <row r="1070" spans="19:23" x14ac:dyDescent="0.2">
      <c r="S1070" s="8"/>
      <c r="T1070" s="8"/>
      <c r="U1070" s="18" t="s">
        <v>7252</v>
      </c>
      <c r="V1070" s="33">
        <v>394.64460000000003</v>
      </c>
      <c r="W1070" s="34">
        <v>2</v>
      </c>
    </row>
    <row r="1071" spans="19:23" x14ac:dyDescent="0.2">
      <c r="S1071" s="8"/>
      <c r="T1071" s="8"/>
      <c r="U1071" s="18" t="s">
        <v>9088</v>
      </c>
      <c r="V1071" s="33">
        <v>55.911999999999978</v>
      </c>
      <c r="W1071" s="34">
        <v>1</v>
      </c>
    </row>
    <row r="1072" spans="19:23" x14ac:dyDescent="0.2">
      <c r="S1072" s="8"/>
      <c r="T1072" s="8"/>
      <c r="U1072" s="18" t="s">
        <v>6985</v>
      </c>
      <c r="V1072" s="33">
        <v>6.224400000000001</v>
      </c>
      <c r="W1072" s="34">
        <v>1</v>
      </c>
    </row>
    <row r="1073" spans="19:23" x14ac:dyDescent="0.2">
      <c r="S1073" s="8"/>
      <c r="T1073" s="8"/>
      <c r="U1073" s="18" t="s">
        <v>9578</v>
      </c>
      <c r="V1073" s="33">
        <v>7.2297999999999991</v>
      </c>
      <c r="W1073" s="34">
        <v>1</v>
      </c>
    </row>
    <row r="1074" spans="19:23" x14ac:dyDescent="0.2">
      <c r="S1074" s="8"/>
      <c r="T1074" s="8"/>
      <c r="U1074" s="18" t="s">
        <v>8271</v>
      </c>
      <c r="V1074" s="33">
        <v>27.103200000000001</v>
      </c>
      <c r="W1074" s="34">
        <v>1</v>
      </c>
    </row>
    <row r="1075" spans="19:23" x14ac:dyDescent="0.2">
      <c r="S1075" s="8"/>
      <c r="T1075" s="8"/>
      <c r="U1075" s="18" t="s">
        <v>8634</v>
      </c>
      <c r="V1075" s="33">
        <v>19.968</v>
      </c>
      <c r="W1075" s="34">
        <v>1</v>
      </c>
    </row>
    <row r="1076" spans="19:23" x14ac:dyDescent="0.2">
      <c r="S1076" s="8"/>
      <c r="T1076" s="8"/>
      <c r="U1076" s="18" t="s">
        <v>9644</v>
      </c>
      <c r="V1076" s="33">
        <v>-8.532</v>
      </c>
      <c r="W1076" s="34">
        <v>1</v>
      </c>
    </row>
    <row r="1077" spans="19:23" x14ac:dyDescent="0.2">
      <c r="S1077" s="8"/>
      <c r="T1077" s="8"/>
      <c r="U1077" s="18" t="s">
        <v>7039</v>
      </c>
      <c r="V1077" s="33">
        <v>1.5047999999999999</v>
      </c>
      <c r="W1077" s="34">
        <v>1</v>
      </c>
    </row>
    <row r="1078" spans="19:23" x14ac:dyDescent="0.2">
      <c r="S1078" s="8"/>
      <c r="T1078" s="8"/>
      <c r="U1078" s="18" t="s">
        <v>7375</v>
      </c>
      <c r="V1078" s="33">
        <v>3.4685999999999999</v>
      </c>
      <c r="W1078" s="34">
        <v>1</v>
      </c>
    </row>
    <row r="1079" spans="19:23" x14ac:dyDescent="0.2">
      <c r="S1079" s="8"/>
      <c r="T1079" s="8"/>
      <c r="U1079" s="18" t="s">
        <v>8606</v>
      </c>
      <c r="V1079" s="33">
        <v>3.3674999999999984</v>
      </c>
      <c r="W1079" s="34">
        <v>1</v>
      </c>
    </row>
    <row r="1080" spans="19:23" x14ac:dyDescent="0.2">
      <c r="S1080" s="8"/>
      <c r="T1080" s="8"/>
      <c r="U1080" s="18" t="s">
        <v>7116</v>
      </c>
      <c r="V1080" s="33">
        <v>23.799300000000002</v>
      </c>
      <c r="W1080" s="34">
        <v>1</v>
      </c>
    </row>
    <row r="1081" spans="19:23" x14ac:dyDescent="0.2">
      <c r="S1081" s="8"/>
      <c r="T1081" s="8"/>
      <c r="U1081" s="18" t="s">
        <v>6228</v>
      </c>
      <c r="V1081" s="33">
        <v>261.49559999999997</v>
      </c>
      <c r="W1081" s="34">
        <v>2</v>
      </c>
    </row>
    <row r="1082" spans="19:23" x14ac:dyDescent="0.2">
      <c r="S1082" s="8"/>
      <c r="T1082" s="8"/>
      <c r="U1082" s="18" t="s">
        <v>6732</v>
      </c>
      <c r="V1082" s="33">
        <v>163.17199999999997</v>
      </c>
      <c r="W1082" s="34">
        <v>5</v>
      </c>
    </row>
    <row r="1083" spans="19:23" x14ac:dyDescent="0.2">
      <c r="S1083" s="8"/>
      <c r="T1083" s="8"/>
      <c r="U1083" s="18" t="s">
        <v>8971</v>
      </c>
      <c r="V1083" s="33">
        <v>100.19599999999997</v>
      </c>
      <c r="W1083" s="34">
        <v>1</v>
      </c>
    </row>
    <row r="1084" spans="19:23" x14ac:dyDescent="0.2">
      <c r="S1084" s="8"/>
      <c r="T1084" s="8"/>
      <c r="U1084" s="18" t="s">
        <v>10558</v>
      </c>
      <c r="V1084" s="33">
        <v>15.552000000000001</v>
      </c>
      <c r="W1084" s="34">
        <v>1</v>
      </c>
    </row>
    <row r="1085" spans="19:23" x14ac:dyDescent="0.2">
      <c r="S1085" s="8"/>
      <c r="T1085" s="8"/>
      <c r="U1085" s="18" t="s">
        <v>10129</v>
      </c>
      <c r="V1085" s="33">
        <v>4.4610000000000021</v>
      </c>
      <c r="W1085" s="34">
        <v>1</v>
      </c>
    </row>
    <row r="1086" spans="19:23" x14ac:dyDescent="0.2">
      <c r="S1086" s="8"/>
      <c r="T1086" s="8"/>
      <c r="U1086" s="18" t="s">
        <v>6303</v>
      </c>
      <c r="V1086" s="33">
        <v>13.347999999999997</v>
      </c>
      <c r="W1086" s="34">
        <v>1</v>
      </c>
    </row>
    <row r="1087" spans="19:23" x14ac:dyDescent="0.2">
      <c r="S1087" s="8"/>
      <c r="T1087" s="8"/>
      <c r="U1087" s="18" t="s">
        <v>6789</v>
      </c>
      <c r="V1087" s="33">
        <v>22.776400000000002</v>
      </c>
      <c r="W1087" s="34">
        <v>3</v>
      </c>
    </row>
    <row r="1088" spans="19:23" x14ac:dyDescent="0.2">
      <c r="S1088" s="8"/>
      <c r="T1088" s="8"/>
      <c r="U1088" s="18" t="s">
        <v>6675</v>
      </c>
      <c r="V1088" s="33">
        <v>11.4452</v>
      </c>
      <c r="W1088" s="34">
        <v>1</v>
      </c>
    </row>
    <row r="1089" spans="19:23" x14ac:dyDescent="0.2">
      <c r="S1089" s="8"/>
      <c r="T1089" s="8"/>
      <c r="U1089" s="18" t="s">
        <v>10221</v>
      </c>
      <c r="V1089" s="33">
        <v>82.949899999999957</v>
      </c>
      <c r="W1089" s="34">
        <v>4</v>
      </c>
    </row>
    <row r="1090" spans="19:23" x14ac:dyDescent="0.2">
      <c r="S1090" s="8"/>
      <c r="T1090" s="8"/>
      <c r="U1090" s="18" t="s">
        <v>6081</v>
      </c>
      <c r="V1090" s="33">
        <v>165.80329999999998</v>
      </c>
      <c r="W1090" s="34">
        <v>3</v>
      </c>
    </row>
    <row r="1091" spans="19:23" x14ac:dyDescent="0.2">
      <c r="S1091" s="8"/>
      <c r="T1091" s="8"/>
      <c r="U1091" s="18" t="s">
        <v>9042</v>
      </c>
      <c r="V1091" s="33">
        <v>6.0059999999999993</v>
      </c>
      <c r="W1091" s="34">
        <v>1</v>
      </c>
    </row>
    <row r="1092" spans="19:23" x14ac:dyDescent="0.2">
      <c r="S1092" s="8"/>
      <c r="T1092" s="8"/>
      <c r="U1092" s="18" t="s">
        <v>10388</v>
      </c>
      <c r="V1092" s="33">
        <v>77.219999999999914</v>
      </c>
      <c r="W1092" s="34">
        <v>1</v>
      </c>
    </row>
    <row r="1093" spans="19:23" x14ac:dyDescent="0.2">
      <c r="S1093" s="8"/>
      <c r="T1093" s="8"/>
      <c r="U1093" s="18" t="s">
        <v>8263</v>
      </c>
      <c r="V1093" s="33">
        <v>16.894799999999996</v>
      </c>
      <c r="W1093" s="34">
        <v>1</v>
      </c>
    </row>
    <row r="1094" spans="19:23" x14ac:dyDescent="0.2">
      <c r="S1094" s="8"/>
      <c r="T1094" s="8"/>
      <c r="U1094" s="18" t="s">
        <v>8571</v>
      </c>
      <c r="V1094" s="33">
        <v>485.17439999999999</v>
      </c>
      <c r="W1094" s="34">
        <v>7</v>
      </c>
    </row>
    <row r="1095" spans="19:23" x14ac:dyDescent="0.2">
      <c r="S1095" s="8"/>
      <c r="T1095" s="8"/>
      <c r="U1095" s="18" t="s">
        <v>6082</v>
      </c>
      <c r="V1095" s="33">
        <v>-255.45239999999993</v>
      </c>
      <c r="W1095" s="34">
        <v>2</v>
      </c>
    </row>
    <row r="1096" spans="19:23" x14ac:dyDescent="0.2">
      <c r="S1096" s="8"/>
      <c r="T1096" s="8"/>
      <c r="U1096" s="18" t="s">
        <v>6083</v>
      </c>
      <c r="V1096" s="33">
        <v>124.44529999999999</v>
      </c>
      <c r="W1096" s="34">
        <v>2</v>
      </c>
    </row>
    <row r="1097" spans="19:23" x14ac:dyDescent="0.2">
      <c r="S1097" s="8"/>
      <c r="T1097" s="8"/>
      <c r="U1097" s="18" t="s">
        <v>8990</v>
      </c>
      <c r="V1097" s="33">
        <v>10.4148</v>
      </c>
      <c r="W1097" s="34">
        <v>1</v>
      </c>
    </row>
    <row r="1098" spans="19:23" x14ac:dyDescent="0.2">
      <c r="S1098" s="8"/>
      <c r="T1098" s="8"/>
      <c r="U1098" s="18" t="s">
        <v>7587</v>
      </c>
      <c r="V1098" s="33">
        <v>18.649599999999985</v>
      </c>
      <c r="W1098" s="34">
        <v>3</v>
      </c>
    </row>
    <row r="1099" spans="19:23" x14ac:dyDescent="0.2">
      <c r="S1099" s="8"/>
      <c r="T1099" s="8"/>
      <c r="U1099" s="18" t="s">
        <v>9508</v>
      </c>
      <c r="V1099" s="33">
        <v>3.3524000000000003</v>
      </c>
      <c r="W1099" s="34">
        <v>1</v>
      </c>
    </row>
    <row r="1100" spans="19:23" x14ac:dyDescent="0.2">
      <c r="S1100" s="8"/>
      <c r="T1100" s="8"/>
      <c r="U1100" s="18" t="s">
        <v>9901</v>
      </c>
      <c r="V1100" s="33">
        <v>-302.72000000000003</v>
      </c>
      <c r="W1100" s="34">
        <v>1</v>
      </c>
    </row>
    <row r="1101" spans="19:23" x14ac:dyDescent="0.2">
      <c r="S1101" s="8"/>
      <c r="T1101" s="8"/>
      <c r="U1101" s="18" t="s">
        <v>9289</v>
      </c>
      <c r="V1101" s="33">
        <v>185.97840000000002</v>
      </c>
      <c r="W1101" s="34">
        <v>2</v>
      </c>
    </row>
    <row r="1102" spans="19:23" x14ac:dyDescent="0.2">
      <c r="S1102" s="8"/>
      <c r="T1102" s="8"/>
      <c r="U1102" s="18" t="s">
        <v>6596</v>
      </c>
      <c r="V1102" s="33">
        <v>30.632999999999996</v>
      </c>
      <c r="W1102" s="34">
        <v>4</v>
      </c>
    </row>
    <row r="1103" spans="19:23" x14ac:dyDescent="0.2">
      <c r="S1103" s="8"/>
      <c r="T1103" s="8"/>
      <c r="U1103" s="18" t="s">
        <v>9852</v>
      </c>
      <c r="V1103" s="33">
        <v>-322.89880000000016</v>
      </c>
      <c r="W1103" s="34">
        <v>3</v>
      </c>
    </row>
    <row r="1104" spans="19:23" x14ac:dyDescent="0.2">
      <c r="S1104" s="8"/>
      <c r="T1104" s="8"/>
      <c r="U1104" s="18" t="s">
        <v>7234</v>
      </c>
      <c r="V1104" s="33">
        <v>29.7408</v>
      </c>
      <c r="W1104" s="34">
        <v>1</v>
      </c>
    </row>
    <row r="1105" spans="19:23" x14ac:dyDescent="0.2">
      <c r="S1105" s="8"/>
      <c r="T1105" s="8"/>
      <c r="U1105" s="18" t="s">
        <v>9386</v>
      </c>
      <c r="V1105" s="33">
        <v>2.7944000000000004</v>
      </c>
      <c r="W1105" s="34">
        <v>1</v>
      </c>
    </row>
    <row r="1106" spans="19:23" x14ac:dyDescent="0.2">
      <c r="S1106" s="8"/>
      <c r="T1106" s="8"/>
      <c r="U1106" s="18" t="s">
        <v>8497</v>
      </c>
      <c r="V1106" s="33">
        <v>431.20229999999987</v>
      </c>
      <c r="W1106" s="34">
        <v>4</v>
      </c>
    </row>
    <row r="1107" spans="19:23" x14ac:dyDescent="0.2">
      <c r="S1107" s="8"/>
      <c r="T1107" s="8"/>
      <c r="U1107" s="18" t="s">
        <v>9181</v>
      </c>
      <c r="V1107" s="33">
        <v>134.0371999999999</v>
      </c>
      <c r="W1107" s="34">
        <v>6</v>
      </c>
    </row>
    <row r="1108" spans="19:23" x14ac:dyDescent="0.2">
      <c r="S1108" s="8"/>
      <c r="T1108" s="8"/>
      <c r="U1108" s="18" t="s">
        <v>6790</v>
      </c>
      <c r="V1108" s="33">
        <v>20.0124</v>
      </c>
      <c r="W1108" s="34">
        <v>2</v>
      </c>
    </row>
    <row r="1109" spans="19:23" x14ac:dyDescent="0.2">
      <c r="S1109" s="8"/>
      <c r="T1109" s="8"/>
      <c r="U1109" s="18" t="s">
        <v>8129</v>
      </c>
      <c r="V1109" s="33">
        <v>381.23749999999995</v>
      </c>
      <c r="W1109" s="34">
        <v>1</v>
      </c>
    </row>
    <row r="1110" spans="19:23" x14ac:dyDescent="0.2">
      <c r="S1110" s="8"/>
      <c r="T1110" s="8"/>
      <c r="U1110" s="18" t="s">
        <v>6530</v>
      </c>
      <c r="V1110" s="33">
        <v>35.679599999999979</v>
      </c>
      <c r="W1110" s="34">
        <v>1</v>
      </c>
    </row>
    <row r="1111" spans="19:23" x14ac:dyDescent="0.2">
      <c r="S1111" s="8"/>
      <c r="T1111" s="8"/>
      <c r="U1111" s="18" t="s">
        <v>9575</v>
      </c>
      <c r="V1111" s="33">
        <v>17.06759999999997</v>
      </c>
      <c r="W1111" s="34">
        <v>2</v>
      </c>
    </row>
    <row r="1112" spans="19:23" x14ac:dyDescent="0.2">
      <c r="S1112" s="8"/>
      <c r="T1112" s="8"/>
      <c r="U1112" s="18" t="s">
        <v>6522</v>
      </c>
      <c r="V1112" s="33">
        <v>25.784799999999997</v>
      </c>
      <c r="W1112" s="34">
        <v>3</v>
      </c>
    </row>
    <row r="1113" spans="19:23" x14ac:dyDescent="0.2">
      <c r="S1113" s="8"/>
      <c r="T1113" s="8"/>
      <c r="U1113" s="18" t="s">
        <v>8535</v>
      </c>
      <c r="V1113" s="33">
        <v>6.3209999999999997</v>
      </c>
      <c r="W1113" s="34">
        <v>1</v>
      </c>
    </row>
    <row r="1114" spans="19:23" x14ac:dyDescent="0.2">
      <c r="S1114" s="8"/>
      <c r="T1114" s="8"/>
      <c r="U1114" s="18" t="s">
        <v>7834</v>
      </c>
      <c r="V1114" s="33">
        <v>1.6509999999999998</v>
      </c>
      <c r="W1114" s="34">
        <v>1</v>
      </c>
    </row>
    <row r="1115" spans="19:23" x14ac:dyDescent="0.2">
      <c r="S1115" s="8"/>
      <c r="T1115" s="8"/>
      <c r="U1115" s="18" t="s">
        <v>9144</v>
      </c>
      <c r="V1115" s="33">
        <v>7.6049999999999978</v>
      </c>
      <c r="W1115" s="34">
        <v>1</v>
      </c>
    </row>
    <row r="1116" spans="19:23" x14ac:dyDescent="0.2">
      <c r="S1116" s="8"/>
      <c r="T1116" s="8"/>
      <c r="U1116" s="18" t="s">
        <v>9357</v>
      </c>
      <c r="V1116" s="33">
        <v>8.2055999999999987</v>
      </c>
      <c r="W1116" s="34">
        <v>1</v>
      </c>
    </row>
    <row r="1117" spans="19:23" x14ac:dyDescent="0.2">
      <c r="S1117" s="8"/>
      <c r="T1117" s="8"/>
      <c r="U1117" s="18" t="s">
        <v>8529</v>
      </c>
      <c r="V1117" s="33">
        <v>24.436</v>
      </c>
      <c r="W1117" s="34">
        <v>2</v>
      </c>
    </row>
    <row r="1118" spans="19:23" x14ac:dyDescent="0.2">
      <c r="S1118" s="8"/>
      <c r="T1118" s="8"/>
      <c r="U1118" s="18" t="s">
        <v>7599</v>
      </c>
      <c r="V1118" s="33">
        <v>16.464700000000001</v>
      </c>
      <c r="W1118" s="34">
        <v>1</v>
      </c>
    </row>
    <row r="1119" spans="19:23" x14ac:dyDescent="0.2">
      <c r="S1119" s="8"/>
      <c r="T1119" s="8"/>
      <c r="U1119" s="18" t="s">
        <v>10543</v>
      </c>
      <c r="V1119" s="33">
        <v>10.063400000000001</v>
      </c>
      <c r="W1119" s="34">
        <v>2</v>
      </c>
    </row>
    <row r="1120" spans="19:23" x14ac:dyDescent="0.2">
      <c r="S1120" s="8"/>
      <c r="T1120" s="8"/>
      <c r="U1120" s="18" t="s">
        <v>10475</v>
      </c>
      <c r="V1120" s="33">
        <v>163.18979999999999</v>
      </c>
      <c r="W1120" s="34">
        <v>1</v>
      </c>
    </row>
    <row r="1121" spans="19:23" x14ac:dyDescent="0.2">
      <c r="S1121" s="8"/>
      <c r="T1121" s="8"/>
      <c r="U1121" s="18" t="s">
        <v>8290</v>
      </c>
      <c r="V1121" s="33">
        <v>183.6164</v>
      </c>
      <c r="W1121" s="34">
        <v>5</v>
      </c>
    </row>
    <row r="1122" spans="19:23" x14ac:dyDescent="0.2">
      <c r="S1122" s="8"/>
      <c r="T1122" s="8"/>
      <c r="U1122" s="18" t="s">
        <v>9799</v>
      </c>
      <c r="V1122" s="33">
        <v>400.1121</v>
      </c>
      <c r="W1122" s="34">
        <v>3</v>
      </c>
    </row>
    <row r="1123" spans="19:23" x14ac:dyDescent="0.2">
      <c r="S1123" s="8"/>
      <c r="T1123" s="8"/>
      <c r="U1123" s="18" t="s">
        <v>7515</v>
      </c>
      <c r="V1123" s="33">
        <v>-15.991999999999999</v>
      </c>
      <c r="W1123" s="34">
        <v>1</v>
      </c>
    </row>
    <row r="1124" spans="19:23" x14ac:dyDescent="0.2">
      <c r="S1124" s="8"/>
      <c r="T1124" s="8"/>
      <c r="U1124" s="18" t="s">
        <v>6723</v>
      </c>
      <c r="V1124" s="33">
        <v>28.134099999999986</v>
      </c>
      <c r="W1124" s="34">
        <v>8</v>
      </c>
    </row>
    <row r="1125" spans="19:23" x14ac:dyDescent="0.2">
      <c r="S1125" s="8"/>
      <c r="T1125" s="8"/>
      <c r="U1125" s="18" t="s">
        <v>10609</v>
      </c>
      <c r="V1125" s="33">
        <v>-89.980799999999988</v>
      </c>
      <c r="W1125" s="34">
        <v>2</v>
      </c>
    </row>
    <row r="1126" spans="19:23" x14ac:dyDescent="0.2">
      <c r="S1126" s="8"/>
      <c r="T1126" s="8"/>
      <c r="U1126" s="18" t="s">
        <v>9043</v>
      </c>
      <c r="V1126" s="33">
        <v>2.8535999999999988</v>
      </c>
      <c r="W1126" s="34">
        <v>1</v>
      </c>
    </row>
    <row r="1127" spans="19:23" x14ac:dyDescent="0.2">
      <c r="S1127" s="8"/>
      <c r="T1127" s="8"/>
      <c r="U1127" s="18" t="s">
        <v>9079</v>
      </c>
      <c r="V1127" s="33">
        <v>599.66200000000003</v>
      </c>
      <c r="W1127" s="34">
        <v>2</v>
      </c>
    </row>
    <row r="1128" spans="19:23" x14ac:dyDescent="0.2">
      <c r="S1128" s="8"/>
      <c r="T1128" s="8"/>
      <c r="U1128" s="18" t="s">
        <v>6202</v>
      </c>
      <c r="V1128" s="33">
        <v>3.9808000000000003</v>
      </c>
      <c r="W1128" s="34">
        <v>1</v>
      </c>
    </row>
    <row r="1129" spans="19:23" x14ac:dyDescent="0.2">
      <c r="S1129" s="8"/>
      <c r="T1129" s="8"/>
      <c r="U1129" s="18" t="s">
        <v>6203</v>
      </c>
      <c r="V1129" s="33">
        <v>-12.196000000000005</v>
      </c>
      <c r="W1129" s="34">
        <v>1</v>
      </c>
    </row>
    <row r="1130" spans="19:23" x14ac:dyDescent="0.2">
      <c r="S1130" s="8"/>
      <c r="T1130" s="8"/>
      <c r="U1130" s="18" t="s">
        <v>9546</v>
      </c>
      <c r="V1130" s="33">
        <v>14.140599999999999</v>
      </c>
      <c r="W1130" s="34">
        <v>2</v>
      </c>
    </row>
    <row r="1131" spans="19:23" x14ac:dyDescent="0.2">
      <c r="S1131" s="8"/>
      <c r="T1131" s="8"/>
      <c r="U1131" s="18" t="s">
        <v>9476</v>
      </c>
      <c r="V1131" s="33">
        <v>17.993999999999993</v>
      </c>
      <c r="W1131" s="34">
        <v>1</v>
      </c>
    </row>
    <row r="1132" spans="19:23" x14ac:dyDescent="0.2">
      <c r="S1132" s="8"/>
      <c r="T1132" s="8"/>
      <c r="U1132" s="18" t="s">
        <v>6288</v>
      </c>
      <c r="V1132" s="33">
        <v>17.081399999999981</v>
      </c>
      <c r="W1132" s="34">
        <v>2</v>
      </c>
    </row>
    <row r="1133" spans="19:23" x14ac:dyDescent="0.2">
      <c r="S1133" s="8"/>
      <c r="T1133" s="8"/>
      <c r="U1133" s="18" t="s">
        <v>7253</v>
      </c>
      <c r="V1133" s="33">
        <v>-115.49580000000006</v>
      </c>
      <c r="W1133" s="34">
        <v>1</v>
      </c>
    </row>
    <row r="1134" spans="19:23" x14ac:dyDescent="0.2">
      <c r="S1134" s="8"/>
      <c r="T1134" s="8"/>
      <c r="U1134" s="18" t="s">
        <v>7731</v>
      </c>
      <c r="V1134" s="33">
        <v>-34.065200000000004</v>
      </c>
      <c r="W1134" s="34">
        <v>3</v>
      </c>
    </row>
    <row r="1135" spans="19:23" x14ac:dyDescent="0.2">
      <c r="S1135" s="8"/>
      <c r="T1135" s="8"/>
      <c r="U1135" s="18" t="s">
        <v>8211</v>
      </c>
      <c r="V1135" s="33">
        <v>-366.63109999999995</v>
      </c>
      <c r="W1135" s="34">
        <v>5</v>
      </c>
    </row>
    <row r="1136" spans="19:23" x14ac:dyDescent="0.2">
      <c r="S1136" s="8"/>
      <c r="T1136" s="8"/>
      <c r="U1136" s="18" t="s">
        <v>7904</v>
      </c>
      <c r="V1136" s="33">
        <v>16.794600000000003</v>
      </c>
      <c r="W1136" s="34">
        <v>1</v>
      </c>
    </row>
    <row r="1137" spans="19:23" x14ac:dyDescent="0.2">
      <c r="S1137" s="8"/>
      <c r="T1137" s="8"/>
      <c r="U1137" s="18" t="s">
        <v>9071</v>
      </c>
      <c r="V1137" s="33">
        <v>-13.632200000000008</v>
      </c>
      <c r="W1137" s="34">
        <v>5</v>
      </c>
    </row>
    <row r="1138" spans="19:23" x14ac:dyDescent="0.2">
      <c r="S1138" s="8"/>
      <c r="T1138" s="8"/>
      <c r="U1138" s="18" t="s">
        <v>7847</v>
      </c>
      <c r="V1138" s="33">
        <v>2.7143999999999995</v>
      </c>
      <c r="W1138" s="34">
        <v>1</v>
      </c>
    </row>
    <row r="1139" spans="19:23" x14ac:dyDescent="0.2">
      <c r="S1139" s="8"/>
      <c r="T1139" s="8"/>
      <c r="U1139" s="18" t="s">
        <v>10240</v>
      </c>
      <c r="V1139" s="33">
        <v>10.8864</v>
      </c>
      <c r="W1139" s="34">
        <v>1</v>
      </c>
    </row>
    <row r="1140" spans="19:23" x14ac:dyDescent="0.2">
      <c r="S1140" s="8"/>
      <c r="T1140" s="8"/>
      <c r="U1140" s="18" t="s">
        <v>8808</v>
      </c>
      <c r="V1140" s="33">
        <v>527.98400000000004</v>
      </c>
      <c r="W1140" s="34">
        <v>1</v>
      </c>
    </row>
    <row r="1141" spans="19:23" x14ac:dyDescent="0.2">
      <c r="S1141" s="8"/>
      <c r="T1141" s="8"/>
      <c r="U1141" s="18" t="s">
        <v>8476</v>
      </c>
      <c r="V1141" s="33">
        <v>0.2992000000000008</v>
      </c>
      <c r="W1141" s="34">
        <v>1</v>
      </c>
    </row>
    <row r="1142" spans="19:23" x14ac:dyDescent="0.2">
      <c r="S1142" s="8"/>
      <c r="T1142" s="8"/>
      <c r="U1142" s="18" t="s">
        <v>9570</v>
      </c>
      <c r="V1142" s="33">
        <v>25.191600000000005</v>
      </c>
      <c r="W1142" s="34">
        <v>1</v>
      </c>
    </row>
    <row r="1143" spans="19:23" x14ac:dyDescent="0.2">
      <c r="S1143" s="8"/>
      <c r="T1143" s="8"/>
      <c r="U1143" s="18" t="s">
        <v>8026</v>
      </c>
      <c r="V1143" s="33">
        <v>48.990200000000002</v>
      </c>
      <c r="W1143" s="34">
        <v>1</v>
      </c>
    </row>
    <row r="1144" spans="19:23" x14ac:dyDescent="0.2">
      <c r="S1144" s="8"/>
      <c r="T1144" s="8"/>
      <c r="U1144" s="18" t="s">
        <v>8534</v>
      </c>
      <c r="V1144" s="33">
        <v>20.889999999999986</v>
      </c>
      <c r="W1144" s="34">
        <v>4</v>
      </c>
    </row>
    <row r="1145" spans="19:23" x14ac:dyDescent="0.2">
      <c r="S1145" s="8"/>
      <c r="T1145" s="8"/>
      <c r="U1145" s="18" t="s">
        <v>10514</v>
      </c>
      <c r="V1145" s="33">
        <v>-57.75660000000002</v>
      </c>
      <c r="W1145" s="34">
        <v>1</v>
      </c>
    </row>
    <row r="1146" spans="19:23" x14ac:dyDescent="0.2">
      <c r="S1146" s="8"/>
      <c r="T1146" s="8"/>
      <c r="U1146" s="18" t="s">
        <v>8684</v>
      </c>
      <c r="V1146" s="33">
        <v>-2.6207999999999991</v>
      </c>
      <c r="W1146" s="34">
        <v>1</v>
      </c>
    </row>
    <row r="1147" spans="19:23" x14ac:dyDescent="0.2">
      <c r="S1147" s="8"/>
      <c r="T1147" s="8"/>
      <c r="U1147" s="18" t="s">
        <v>7743</v>
      </c>
      <c r="V1147" s="33">
        <v>-4.7040000000000006</v>
      </c>
      <c r="W1147" s="34">
        <v>1</v>
      </c>
    </row>
    <row r="1148" spans="19:23" x14ac:dyDescent="0.2">
      <c r="S1148" s="8"/>
      <c r="T1148" s="8"/>
      <c r="U1148" s="18" t="s">
        <v>8025</v>
      </c>
      <c r="V1148" s="33">
        <v>618.73379999999975</v>
      </c>
      <c r="W1148" s="34">
        <v>3</v>
      </c>
    </row>
    <row r="1149" spans="19:23" x14ac:dyDescent="0.2">
      <c r="S1149" s="8"/>
      <c r="T1149" s="8"/>
      <c r="U1149" s="18" t="s">
        <v>10185</v>
      </c>
      <c r="V1149" s="33">
        <v>241.1046</v>
      </c>
      <c r="W1149" s="34">
        <v>1</v>
      </c>
    </row>
    <row r="1150" spans="19:23" x14ac:dyDescent="0.2">
      <c r="S1150" s="8"/>
      <c r="T1150" s="8"/>
      <c r="U1150" s="18" t="s">
        <v>9981</v>
      </c>
      <c r="V1150" s="33">
        <v>46.99519999999999</v>
      </c>
      <c r="W1150" s="34">
        <v>1</v>
      </c>
    </row>
    <row r="1151" spans="19:23" x14ac:dyDescent="0.2">
      <c r="S1151" s="8"/>
      <c r="T1151" s="8"/>
      <c r="U1151" s="18" t="s">
        <v>8261</v>
      </c>
      <c r="V1151" s="33">
        <v>91.460800000000006</v>
      </c>
      <c r="W1151" s="34">
        <v>3</v>
      </c>
    </row>
    <row r="1152" spans="19:23" x14ac:dyDescent="0.2">
      <c r="S1152" s="8"/>
      <c r="T1152" s="10" t="s">
        <v>10969</v>
      </c>
      <c r="U1152" s="7"/>
      <c r="V1152" s="31">
        <v>4011.4075000000007</v>
      </c>
      <c r="W1152" s="32">
        <v>370</v>
      </c>
    </row>
    <row r="1153" spans="19:23" x14ac:dyDescent="0.2">
      <c r="S1153" s="8"/>
      <c r="T1153" s="10" t="s">
        <v>10955</v>
      </c>
      <c r="U1153" s="6" t="s">
        <v>6423</v>
      </c>
      <c r="V1153" s="31">
        <v>24.913200000000003</v>
      </c>
      <c r="W1153" s="32">
        <v>1</v>
      </c>
    </row>
    <row r="1154" spans="19:23" x14ac:dyDescent="0.2">
      <c r="S1154" s="8"/>
      <c r="T1154" s="8"/>
      <c r="U1154" s="18" t="s">
        <v>7531</v>
      </c>
      <c r="V1154" s="33">
        <v>22.678200000000018</v>
      </c>
      <c r="W1154" s="34">
        <v>1</v>
      </c>
    </row>
    <row r="1155" spans="19:23" x14ac:dyDescent="0.2">
      <c r="S1155" s="8"/>
      <c r="T1155" s="8"/>
      <c r="U1155" s="18" t="s">
        <v>10071</v>
      </c>
      <c r="V1155" s="33">
        <v>9.3312000000000008</v>
      </c>
      <c r="W1155" s="34">
        <v>1</v>
      </c>
    </row>
    <row r="1156" spans="19:23" x14ac:dyDescent="0.2">
      <c r="S1156" s="8"/>
      <c r="T1156" s="8"/>
      <c r="U1156" s="18" t="s">
        <v>10884</v>
      </c>
      <c r="V1156" s="33">
        <v>3.1104000000000003</v>
      </c>
      <c r="W1156" s="34">
        <v>1</v>
      </c>
    </row>
    <row r="1157" spans="19:23" x14ac:dyDescent="0.2">
      <c r="S1157" s="8"/>
      <c r="T1157" s="8"/>
      <c r="U1157" s="18" t="s">
        <v>9045</v>
      </c>
      <c r="V1157" s="33">
        <v>6.5471999999999984</v>
      </c>
      <c r="W1157" s="34">
        <v>1</v>
      </c>
    </row>
    <row r="1158" spans="19:23" x14ac:dyDescent="0.2">
      <c r="S1158" s="8"/>
      <c r="T1158" s="8"/>
      <c r="U1158" s="18" t="s">
        <v>8484</v>
      </c>
      <c r="V1158" s="33">
        <v>843.17059999999992</v>
      </c>
      <c r="W1158" s="34">
        <v>1</v>
      </c>
    </row>
    <row r="1159" spans="19:23" x14ac:dyDescent="0.2">
      <c r="S1159" s="8"/>
      <c r="T1159" s="8"/>
      <c r="U1159" s="18" t="s">
        <v>9596</v>
      </c>
      <c r="V1159" s="33">
        <v>37.150400000000005</v>
      </c>
      <c r="W1159" s="34">
        <v>2</v>
      </c>
    </row>
    <row r="1160" spans="19:23" x14ac:dyDescent="0.2">
      <c r="S1160" s="8"/>
      <c r="T1160" s="8"/>
      <c r="U1160" s="18" t="s">
        <v>10234</v>
      </c>
      <c r="V1160" s="33">
        <v>158.52899999999994</v>
      </c>
      <c r="W1160" s="34">
        <v>1</v>
      </c>
    </row>
    <row r="1161" spans="19:23" x14ac:dyDescent="0.2">
      <c r="S1161" s="8"/>
      <c r="T1161" s="8"/>
      <c r="U1161" s="18" t="s">
        <v>10140</v>
      </c>
      <c r="V1161" s="33">
        <v>6.2291999999999996</v>
      </c>
      <c r="W1161" s="34">
        <v>1</v>
      </c>
    </row>
    <row r="1162" spans="19:23" x14ac:dyDescent="0.2">
      <c r="S1162" s="8"/>
      <c r="T1162" s="8"/>
      <c r="U1162" s="18" t="s">
        <v>7930</v>
      </c>
      <c r="V1162" s="33">
        <v>3.2471999999999994</v>
      </c>
      <c r="W1162" s="34">
        <v>1</v>
      </c>
    </row>
    <row r="1163" spans="19:23" x14ac:dyDescent="0.2">
      <c r="S1163" s="8"/>
      <c r="T1163" s="8"/>
      <c r="U1163" s="18" t="s">
        <v>10209</v>
      </c>
      <c r="V1163" s="33">
        <v>8.9543999999999997</v>
      </c>
      <c r="W1163" s="34">
        <v>1</v>
      </c>
    </row>
    <row r="1164" spans="19:23" x14ac:dyDescent="0.2">
      <c r="S1164" s="8"/>
      <c r="T1164" s="8"/>
      <c r="U1164" s="18" t="s">
        <v>6032</v>
      </c>
      <c r="V1164" s="33">
        <v>6.911999999999999</v>
      </c>
      <c r="W1164" s="34">
        <v>1</v>
      </c>
    </row>
    <row r="1165" spans="19:23" x14ac:dyDescent="0.2">
      <c r="S1165" s="8"/>
      <c r="T1165" s="8"/>
      <c r="U1165" s="18" t="s">
        <v>6033</v>
      </c>
      <c r="V1165" s="33">
        <v>681.38639999999998</v>
      </c>
      <c r="W1165" s="34">
        <v>2</v>
      </c>
    </row>
    <row r="1166" spans="19:23" x14ac:dyDescent="0.2">
      <c r="S1166" s="8"/>
      <c r="T1166" s="8"/>
      <c r="U1166" s="18" t="s">
        <v>8934</v>
      </c>
      <c r="V1166" s="33">
        <v>5.8230000000000004</v>
      </c>
      <c r="W1166" s="34">
        <v>1</v>
      </c>
    </row>
    <row r="1167" spans="19:23" x14ac:dyDescent="0.2">
      <c r="S1167" s="8"/>
      <c r="T1167" s="8"/>
      <c r="U1167" s="18" t="s">
        <v>10573</v>
      </c>
      <c r="V1167" s="33">
        <v>54.444800000000001</v>
      </c>
      <c r="W1167" s="34">
        <v>1</v>
      </c>
    </row>
    <row r="1168" spans="19:23" x14ac:dyDescent="0.2">
      <c r="S1168" s="8"/>
      <c r="T1168" s="8"/>
      <c r="U1168" s="18" t="s">
        <v>9742</v>
      </c>
      <c r="V1168" s="33">
        <v>0</v>
      </c>
      <c r="W1168" s="34">
        <v>1</v>
      </c>
    </row>
    <row r="1169" spans="19:23" x14ac:dyDescent="0.2">
      <c r="S1169" s="8"/>
      <c r="T1169" s="8"/>
      <c r="U1169" s="18" t="s">
        <v>6252</v>
      </c>
      <c r="V1169" s="33">
        <v>304.94209999999998</v>
      </c>
      <c r="W1169" s="34">
        <v>2</v>
      </c>
    </row>
    <row r="1170" spans="19:23" x14ac:dyDescent="0.2">
      <c r="S1170" s="8"/>
      <c r="T1170" s="8"/>
      <c r="U1170" s="18" t="s">
        <v>9856</v>
      </c>
      <c r="V1170" s="33">
        <v>-2.8800000000000008</v>
      </c>
      <c r="W1170" s="34">
        <v>1</v>
      </c>
    </row>
    <row r="1171" spans="19:23" x14ac:dyDescent="0.2">
      <c r="S1171" s="8"/>
      <c r="T1171" s="8"/>
      <c r="U1171" s="18" t="s">
        <v>7894</v>
      </c>
      <c r="V1171" s="33">
        <v>120.94680000000001</v>
      </c>
      <c r="W1171" s="34">
        <v>1</v>
      </c>
    </row>
    <row r="1172" spans="19:23" x14ac:dyDescent="0.2">
      <c r="S1172" s="8"/>
      <c r="T1172" s="8"/>
      <c r="U1172" s="18" t="s">
        <v>8578</v>
      </c>
      <c r="V1172" s="33">
        <v>266.17280000000005</v>
      </c>
      <c r="W1172" s="34">
        <v>2</v>
      </c>
    </row>
    <row r="1173" spans="19:23" x14ac:dyDescent="0.2">
      <c r="S1173" s="8"/>
      <c r="T1173" s="8"/>
      <c r="U1173" s="18" t="s">
        <v>9390</v>
      </c>
      <c r="V1173" s="33">
        <v>-393.33839999999998</v>
      </c>
      <c r="W1173" s="34">
        <v>5</v>
      </c>
    </row>
    <row r="1174" spans="19:23" x14ac:dyDescent="0.2">
      <c r="S1174" s="8"/>
      <c r="T1174" s="8"/>
      <c r="U1174" s="18" t="s">
        <v>9677</v>
      </c>
      <c r="V1174" s="33">
        <v>53.27839999999992</v>
      </c>
      <c r="W1174" s="34">
        <v>2</v>
      </c>
    </row>
    <row r="1175" spans="19:23" x14ac:dyDescent="0.2">
      <c r="S1175" s="8"/>
      <c r="T1175" s="8"/>
      <c r="U1175" s="18" t="s">
        <v>10248</v>
      </c>
      <c r="V1175" s="33">
        <v>1.2005999999999999</v>
      </c>
      <c r="W1175" s="34">
        <v>1</v>
      </c>
    </row>
    <row r="1176" spans="19:23" x14ac:dyDescent="0.2">
      <c r="S1176" s="8"/>
      <c r="T1176" s="8"/>
      <c r="U1176" s="18" t="s">
        <v>8715</v>
      </c>
      <c r="V1176" s="33">
        <v>11.748799999999997</v>
      </c>
      <c r="W1176" s="34">
        <v>1</v>
      </c>
    </row>
    <row r="1177" spans="19:23" x14ac:dyDescent="0.2">
      <c r="S1177" s="8"/>
      <c r="T1177" s="8"/>
      <c r="U1177" s="18" t="s">
        <v>8935</v>
      </c>
      <c r="V1177" s="33">
        <v>50.327999999999996</v>
      </c>
      <c r="W1177" s="34">
        <v>1</v>
      </c>
    </row>
    <row r="1178" spans="19:23" x14ac:dyDescent="0.2">
      <c r="S1178" s="8"/>
      <c r="T1178" s="8"/>
      <c r="U1178" s="18" t="s">
        <v>10334</v>
      </c>
      <c r="V1178" s="33">
        <v>11.338299999999998</v>
      </c>
      <c r="W1178" s="34">
        <v>2</v>
      </c>
    </row>
    <row r="1179" spans="19:23" x14ac:dyDescent="0.2">
      <c r="S1179" s="8"/>
      <c r="T1179" s="8"/>
      <c r="U1179" s="18" t="s">
        <v>6354</v>
      </c>
      <c r="V1179" s="33">
        <v>-349.37049999999988</v>
      </c>
      <c r="W1179" s="34">
        <v>3</v>
      </c>
    </row>
    <row r="1180" spans="19:23" x14ac:dyDescent="0.2">
      <c r="S1180" s="8"/>
      <c r="T1180" s="8"/>
      <c r="U1180" s="18" t="s">
        <v>9969</v>
      </c>
      <c r="V1180" s="33">
        <v>-1.4760000000000004</v>
      </c>
      <c r="W1180" s="34">
        <v>1</v>
      </c>
    </row>
    <row r="1181" spans="19:23" x14ac:dyDescent="0.2">
      <c r="S1181" s="8"/>
      <c r="T1181" s="8"/>
      <c r="U1181" s="18" t="s">
        <v>6750</v>
      </c>
      <c r="V1181" s="33">
        <v>96.742499999999993</v>
      </c>
      <c r="W1181" s="34">
        <v>2</v>
      </c>
    </row>
    <row r="1182" spans="19:23" x14ac:dyDescent="0.2">
      <c r="S1182" s="8"/>
      <c r="T1182" s="8"/>
      <c r="U1182" s="18" t="s">
        <v>8915</v>
      </c>
      <c r="V1182" s="33">
        <v>46.593399999999981</v>
      </c>
      <c r="W1182" s="34">
        <v>3</v>
      </c>
    </row>
    <row r="1183" spans="19:23" x14ac:dyDescent="0.2">
      <c r="S1183" s="8"/>
      <c r="T1183" s="8"/>
      <c r="U1183" s="18" t="s">
        <v>6295</v>
      </c>
      <c r="V1183" s="33">
        <v>775.98079999999993</v>
      </c>
      <c r="W1183" s="34">
        <v>4</v>
      </c>
    </row>
    <row r="1184" spans="19:23" x14ac:dyDescent="0.2">
      <c r="S1184" s="8"/>
      <c r="T1184" s="8"/>
      <c r="U1184" s="18" t="s">
        <v>8273</v>
      </c>
      <c r="V1184" s="33">
        <v>2.5488000000000004</v>
      </c>
      <c r="W1184" s="34">
        <v>1</v>
      </c>
    </row>
    <row r="1185" spans="19:23" x14ac:dyDescent="0.2">
      <c r="S1185" s="8"/>
      <c r="T1185" s="8"/>
      <c r="U1185" s="18" t="s">
        <v>10619</v>
      </c>
      <c r="V1185" s="33">
        <v>213.16239999999999</v>
      </c>
      <c r="W1185" s="34">
        <v>2</v>
      </c>
    </row>
    <row r="1186" spans="19:23" x14ac:dyDescent="0.2">
      <c r="S1186" s="8"/>
      <c r="T1186" s="8"/>
      <c r="U1186" s="18" t="s">
        <v>10795</v>
      </c>
      <c r="V1186" s="33">
        <v>-372.30330000000004</v>
      </c>
      <c r="W1186" s="34">
        <v>2</v>
      </c>
    </row>
    <row r="1187" spans="19:23" x14ac:dyDescent="0.2">
      <c r="S1187" s="8"/>
      <c r="T1187" s="8"/>
      <c r="U1187" s="18" t="s">
        <v>8839</v>
      </c>
      <c r="V1187" s="33">
        <v>90.581399999999988</v>
      </c>
      <c r="W1187" s="34">
        <v>2</v>
      </c>
    </row>
    <row r="1188" spans="19:23" x14ac:dyDescent="0.2">
      <c r="S1188" s="8"/>
      <c r="T1188" s="8"/>
      <c r="U1188" s="18" t="s">
        <v>7284</v>
      </c>
      <c r="V1188" s="33">
        <v>-14.137200000000014</v>
      </c>
      <c r="W1188" s="34">
        <v>1</v>
      </c>
    </row>
    <row r="1189" spans="19:23" x14ac:dyDescent="0.2">
      <c r="S1189" s="8"/>
      <c r="T1189" s="8"/>
      <c r="U1189" s="18" t="s">
        <v>10471</v>
      </c>
      <c r="V1189" s="33">
        <v>4946.37</v>
      </c>
      <c r="W1189" s="34">
        <v>1</v>
      </c>
    </row>
    <row r="1190" spans="19:23" x14ac:dyDescent="0.2">
      <c r="S1190" s="8"/>
      <c r="T1190" s="8"/>
      <c r="U1190" s="18" t="s">
        <v>8143</v>
      </c>
      <c r="V1190" s="33">
        <v>-10.385999999999999</v>
      </c>
      <c r="W1190" s="34">
        <v>1</v>
      </c>
    </row>
    <row r="1191" spans="19:23" x14ac:dyDescent="0.2">
      <c r="S1191" s="8"/>
      <c r="T1191" s="8"/>
      <c r="U1191" s="18" t="s">
        <v>6243</v>
      </c>
      <c r="V1191" s="33">
        <v>-24.489300000000128</v>
      </c>
      <c r="W1191" s="34">
        <v>2</v>
      </c>
    </row>
    <row r="1192" spans="19:23" x14ac:dyDescent="0.2">
      <c r="S1192" s="8"/>
      <c r="T1192" s="8"/>
      <c r="U1192" s="18" t="s">
        <v>8437</v>
      </c>
      <c r="V1192" s="33">
        <v>3.0209999999999999</v>
      </c>
      <c r="W1192" s="34">
        <v>2</v>
      </c>
    </row>
    <row r="1193" spans="19:23" x14ac:dyDescent="0.2">
      <c r="S1193" s="8"/>
      <c r="T1193" s="8"/>
      <c r="U1193" s="18" t="s">
        <v>10162</v>
      </c>
      <c r="V1193" s="33">
        <v>-30.392000000000024</v>
      </c>
      <c r="W1193" s="34">
        <v>1</v>
      </c>
    </row>
    <row r="1194" spans="19:23" x14ac:dyDescent="0.2">
      <c r="S1194" s="8"/>
      <c r="T1194" s="8"/>
      <c r="U1194" s="18" t="s">
        <v>9121</v>
      </c>
      <c r="V1194" s="33">
        <v>7.0489999999999498</v>
      </c>
      <c r="W1194" s="34">
        <v>1</v>
      </c>
    </row>
    <row r="1195" spans="19:23" x14ac:dyDescent="0.2">
      <c r="S1195" s="8"/>
      <c r="T1195" s="8"/>
      <c r="U1195" s="18" t="s">
        <v>8732</v>
      </c>
      <c r="V1195" s="33">
        <v>46.939199999999992</v>
      </c>
      <c r="W1195" s="34">
        <v>2</v>
      </c>
    </row>
    <row r="1196" spans="19:23" x14ac:dyDescent="0.2">
      <c r="S1196" s="8"/>
      <c r="T1196" s="8"/>
      <c r="U1196" s="18" t="s">
        <v>8954</v>
      </c>
      <c r="V1196" s="33">
        <v>112.84739999999998</v>
      </c>
      <c r="W1196" s="34">
        <v>2</v>
      </c>
    </row>
    <row r="1197" spans="19:23" x14ac:dyDescent="0.2">
      <c r="S1197" s="8"/>
      <c r="T1197" s="8"/>
      <c r="U1197" s="18" t="s">
        <v>8635</v>
      </c>
      <c r="V1197" s="33">
        <v>1.6848000000000001</v>
      </c>
      <c r="W1197" s="34">
        <v>1</v>
      </c>
    </row>
    <row r="1198" spans="19:23" x14ac:dyDescent="0.2">
      <c r="S1198" s="8"/>
      <c r="T1198" s="8"/>
      <c r="U1198" s="18" t="s">
        <v>6052</v>
      </c>
      <c r="V1198" s="33">
        <v>16.032</v>
      </c>
      <c r="W1198" s="34">
        <v>1</v>
      </c>
    </row>
    <row r="1199" spans="19:23" x14ac:dyDescent="0.2">
      <c r="S1199" s="8"/>
      <c r="T1199" s="8"/>
      <c r="U1199" s="18" t="s">
        <v>7437</v>
      </c>
      <c r="V1199" s="33">
        <v>67.442399999999992</v>
      </c>
      <c r="W1199" s="34">
        <v>1</v>
      </c>
    </row>
    <row r="1200" spans="19:23" x14ac:dyDescent="0.2">
      <c r="S1200" s="8"/>
      <c r="T1200" s="8"/>
      <c r="U1200" s="18" t="s">
        <v>7669</v>
      </c>
      <c r="V1200" s="33">
        <v>-9.5018000000000029</v>
      </c>
      <c r="W1200" s="34">
        <v>1</v>
      </c>
    </row>
    <row r="1201" spans="19:23" x14ac:dyDescent="0.2">
      <c r="S1201" s="8"/>
      <c r="T1201" s="8"/>
      <c r="U1201" s="18" t="s">
        <v>7628</v>
      </c>
      <c r="V1201" s="33">
        <v>74.809799999999996</v>
      </c>
      <c r="W1201" s="34">
        <v>1</v>
      </c>
    </row>
    <row r="1202" spans="19:23" x14ac:dyDescent="0.2">
      <c r="S1202" s="8"/>
      <c r="T1202" s="8"/>
      <c r="U1202" s="18" t="s">
        <v>6759</v>
      </c>
      <c r="V1202" s="33">
        <v>90.637799999999984</v>
      </c>
      <c r="W1202" s="34">
        <v>6</v>
      </c>
    </row>
    <row r="1203" spans="19:23" x14ac:dyDescent="0.2">
      <c r="S1203" s="8"/>
      <c r="T1203" s="8"/>
      <c r="U1203" s="18" t="s">
        <v>10041</v>
      </c>
      <c r="V1203" s="33">
        <v>29.525400000000001</v>
      </c>
      <c r="W1203" s="34">
        <v>1</v>
      </c>
    </row>
    <row r="1204" spans="19:23" x14ac:dyDescent="0.2">
      <c r="S1204" s="8"/>
      <c r="T1204" s="8"/>
      <c r="U1204" s="18" t="s">
        <v>8399</v>
      </c>
      <c r="V1204" s="33">
        <v>86.392799999999994</v>
      </c>
      <c r="W1204" s="34">
        <v>1</v>
      </c>
    </row>
    <row r="1205" spans="19:23" x14ac:dyDescent="0.2">
      <c r="S1205" s="8"/>
      <c r="T1205" s="8"/>
      <c r="U1205" s="18" t="s">
        <v>7224</v>
      </c>
      <c r="V1205" s="33">
        <v>151.24429999999998</v>
      </c>
      <c r="W1205" s="34">
        <v>5</v>
      </c>
    </row>
    <row r="1206" spans="19:23" x14ac:dyDescent="0.2">
      <c r="S1206" s="8"/>
      <c r="T1206" s="8"/>
      <c r="U1206" s="18" t="s">
        <v>7151</v>
      </c>
      <c r="V1206" s="33">
        <v>4.1034000000000006</v>
      </c>
      <c r="W1206" s="34">
        <v>2</v>
      </c>
    </row>
    <row r="1207" spans="19:23" x14ac:dyDescent="0.2">
      <c r="S1207" s="8"/>
      <c r="T1207" s="8"/>
      <c r="U1207" s="18" t="s">
        <v>9217</v>
      </c>
      <c r="V1207" s="33">
        <v>230.96630000000002</v>
      </c>
      <c r="W1207" s="34">
        <v>6</v>
      </c>
    </row>
    <row r="1208" spans="19:23" x14ac:dyDescent="0.2">
      <c r="S1208" s="8"/>
      <c r="T1208" s="8"/>
      <c r="U1208" s="18" t="s">
        <v>8360</v>
      </c>
      <c r="V1208" s="33">
        <v>80.740300000000076</v>
      </c>
      <c r="W1208" s="34">
        <v>6</v>
      </c>
    </row>
    <row r="1209" spans="19:23" x14ac:dyDescent="0.2">
      <c r="S1209" s="8"/>
      <c r="T1209" s="8"/>
      <c r="U1209" s="18" t="s">
        <v>6275</v>
      </c>
      <c r="V1209" s="33">
        <v>11.720800000000001</v>
      </c>
      <c r="W1209" s="34">
        <v>1</v>
      </c>
    </row>
    <row r="1210" spans="19:23" x14ac:dyDescent="0.2">
      <c r="S1210" s="8"/>
      <c r="T1210" s="8"/>
      <c r="U1210" s="18" t="s">
        <v>9998</v>
      </c>
      <c r="V1210" s="33">
        <v>-49.829999999999984</v>
      </c>
      <c r="W1210" s="34">
        <v>3</v>
      </c>
    </row>
    <row r="1211" spans="19:23" x14ac:dyDescent="0.2">
      <c r="S1211" s="8"/>
      <c r="T1211" s="8"/>
      <c r="U1211" s="18" t="s">
        <v>9352</v>
      </c>
      <c r="V1211" s="33">
        <v>3.0576000000000008</v>
      </c>
      <c r="W1211" s="34">
        <v>1</v>
      </c>
    </row>
    <row r="1212" spans="19:23" x14ac:dyDescent="0.2">
      <c r="S1212" s="8"/>
      <c r="T1212" s="8"/>
      <c r="U1212" s="18" t="s">
        <v>7844</v>
      </c>
      <c r="V1212" s="33">
        <v>-171.22359999999995</v>
      </c>
      <c r="W1212" s="34">
        <v>3</v>
      </c>
    </row>
    <row r="1213" spans="19:23" x14ac:dyDescent="0.2">
      <c r="S1213" s="8"/>
      <c r="T1213" s="8"/>
      <c r="U1213" s="18" t="s">
        <v>10457</v>
      </c>
      <c r="V1213" s="33">
        <v>8.2364999999999995</v>
      </c>
      <c r="W1213" s="34">
        <v>2</v>
      </c>
    </row>
    <row r="1214" spans="19:23" x14ac:dyDescent="0.2">
      <c r="S1214" s="8"/>
      <c r="T1214" s="8"/>
      <c r="U1214" s="18" t="s">
        <v>10236</v>
      </c>
      <c r="V1214" s="33">
        <v>104.49479999999997</v>
      </c>
      <c r="W1214" s="34">
        <v>5</v>
      </c>
    </row>
    <row r="1215" spans="19:23" x14ac:dyDescent="0.2">
      <c r="S1215" s="8"/>
      <c r="T1215" s="8"/>
      <c r="U1215" s="18" t="s">
        <v>7956</v>
      </c>
      <c r="V1215" s="33">
        <v>51.639000000000003</v>
      </c>
      <c r="W1215" s="34">
        <v>3</v>
      </c>
    </row>
    <row r="1216" spans="19:23" x14ac:dyDescent="0.2">
      <c r="S1216" s="8"/>
      <c r="T1216" s="8"/>
      <c r="U1216" s="18" t="s">
        <v>8562</v>
      </c>
      <c r="V1216" s="33">
        <v>179.73889999999994</v>
      </c>
      <c r="W1216" s="34">
        <v>3</v>
      </c>
    </row>
    <row r="1217" spans="19:23" x14ac:dyDescent="0.2">
      <c r="S1217" s="8"/>
      <c r="T1217" s="8"/>
      <c r="U1217" s="18" t="s">
        <v>6793</v>
      </c>
      <c r="V1217" s="33">
        <v>2.2990000000000066</v>
      </c>
      <c r="W1217" s="34">
        <v>1</v>
      </c>
    </row>
    <row r="1218" spans="19:23" x14ac:dyDescent="0.2">
      <c r="S1218" s="8"/>
      <c r="T1218" s="8"/>
      <c r="U1218" s="18" t="s">
        <v>8821</v>
      </c>
      <c r="V1218" s="33">
        <v>-230.69279999999998</v>
      </c>
      <c r="W1218" s="34">
        <v>3</v>
      </c>
    </row>
    <row r="1219" spans="19:23" x14ac:dyDescent="0.2">
      <c r="S1219" s="8"/>
      <c r="T1219" s="8"/>
      <c r="U1219" s="18" t="s">
        <v>8498</v>
      </c>
      <c r="V1219" s="33">
        <v>133.46619999999993</v>
      </c>
      <c r="W1219" s="34">
        <v>7</v>
      </c>
    </row>
    <row r="1220" spans="19:23" x14ac:dyDescent="0.2">
      <c r="S1220" s="8"/>
      <c r="T1220" s="8"/>
      <c r="U1220" s="18" t="s">
        <v>8474</v>
      </c>
      <c r="V1220" s="33">
        <v>-4.0722000000000023</v>
      </c>
      <c r="W1220" s="34">
        <v>1</v>
      </c>
    </row>
    <row r="1221" spans="19:23" x14ac:dyDescent="0.2">
      <c r="S1221" s="8"/>
      <c r="T1221" s="8"/>
      <c r="U1221" s="18" t="s">
        <v>7159</v>
      </c>
      <c r="V1221" s="33">
        <v>5.1929999999999996</v>
      </c>
      <c r="W1221" s="34">
        <v>1</v>
      </c>
    </row>
    <row r="1222" spans="19:23" x14ac:dyDescent="0.2">
      <c r="S1222" s="8"/>
      <c r="T1222" s="8"/>
      <c r="U1222" s="18" t="s">
        <v>6065</v>
      </c>
      <c r="V1222" s="33">
        <v>0.41160000000000019</v>
      </c>
      <c r="W1222" s="34">
        <v>1</v>
      </c>
    </row>
    <row r="1223" spans="19:23" x14ac:dyDescent="0.2">
      <c r="S1223" s="8"/>
      <c r="T1223" s="8"/>
      <c r="U1223" s="18" t="s">
        <v>8831</v>
      </c>
      <c r="V1223" s="33">
        <v>138.59039999999999</v>
      </c>
      <c r="W1223" s="34">
        <v>2</v>
      </c>
    </row>
    <row r="1224" spans="19:23" x14ac:dyDescent="0.2">
      <c r="S1224" s="8"/>
      <c r="T1224" s="8"/>
      <c r="U1224" s="18" t="s">
        <v>6795</v>
      </c>
      <c r="V1224" s="33">
        <v>249.15059999999994</v>
      </c>
      <c r="W1224" s="34">
        <v>2</v>
      </c>
    </row>
    <row r="1225" spans="19:23" x14ac:dyDescent="0.2">
      <c r="S1225" s="8"/>
      <c r="T1225" s="8"/>
      <c r="U1225" s="18" t="s">
        <v>6237</v>
      </c>
      <c r="V1225" s="33">
        <v>20.748000000000001</v>
      </c>
      <c r="W1225" s="34">
        <v>2</v>
      </c>
    </row>
    <row r="1226" spans="19:23" x14ac:dyDescent="0.2">
      <c r="S1226" s="8"/>
      <c r="T1226" s="8"/>
      <c r="U1226" s="18" t="s">
        <v>9750</v>
      </c>
      <c r="V1226" s="33">
        <v>112.78800000000001</v>
      </c>
      <c r="W1226" s="34">
        <v>1</v>
      </c>
    </row>
    <row r="1227" spans="19:23" x14ac:dyDescent="0.2">
      <c r="S1227" s="8"/>
      <c r="T1227" s="8"/>
      <c r="U1227" s="18" t="s">
        <v>9572</v>
      </c>
      <c r="V1227" s="33">
        <v>0.5</v>
      </c>
      <c r="W1227" s="34">
        <v>1</v>
      </c>
    </row>
    <row r="1228" spans="19:23" x14ac:dyDescent="0.2">
      <c r="S1228" s="8"/>
      <c r="T1228" s="8"/>
      <c r="U1228" s="18" t="s">
        <v>8351</v>
      </c>
      <c r="V1228" s="33">
        <v>203.25419999999997</v>
      </c>
      <c r="W1228" s="34">
        <v>4</v>
      </c>
    </row>
    <row r="1229" spans="19:23" x14ac:dyDescent="0.2">
      <c r="S1229" s="8"/>
      <c r="T1229" s="8"/>
      <c r="U1229" s="18" t="s">
        <v>8150</v>
      </c>
      <c r="V1229" s="33">
        <v>-29.896799999999992</v>
      </c>
      <c r="W1229" s="34">
        <v>2</v>
      </c>
    </row>
    <row r="1230" spans="19:23" x14ac:dyDescent="0.2">
      <c r="S1230" s="8"/>
      <c r="T1230" s="8"/>
      <c r="U1230" s="18" t="s">
        <v>6910</v>
      </c>
      <c r="V1230" s="33">
        <v>0</v>
      </c>
      <c r="W1230" s="34">
        <v>1</v>
      </c>
    </row>
    <row r="1231" spans="19:23" x14ac:dyDescent="0.2">
      <c r="S1231" s="8"/>
      <c r="T1231" s="8"/>
      <c r="U1231" s="18" t="s">
        <v>10405</v>
      </c>
      <c r="V1231" s="33">
        <v>6.6976000000000013</v>
      </c>
      <c r="W1231" s="34">
        <v>1</v>
      </c>
    </row>
    <row r="1232" spans="19:23" x14ac:dyDescent="0.2">
      <c r="S1232" s="8"/>
      <c r="T1232" s="8"/>
      <c r="U1232" s="18" t="s">
        <v>9401</v>
      </c>
      <c r="V1232" s="33">
        <v>53.451900000000009</v>
      </c>
      <c r="W1232" s="34">
        <v>1</v>
      </c>
    </row>
    <row r="1233" spans="19:23" x14ac:dyDescent="0.2">
      <c r="S1233" s="8"/>
      <c r="T1233" s="8"/>
      <c r="U1233" s="18" t="s">
        <v>8361</v>
      </c>
      <c r="V1233" s="33">
        <v>13.2288</v>
      </c>
      <c r="W1233" s="34">
        <v>1</v>
      </c>
    </row>
    <row r="1234" spans="19:23" x14ac:dyDescent="0.2">
      <c r="S1234" s="8"/>
      <c r="T1234" s="8"/>
      <c r="U1234" s="18" t="s">
        <v>6800</v>
      </c>
      <c r="V1234" s="33">
        <v>57.909500000000001</v>
      </c>
      <c r="W1234" s="34">
        <v>2</v>
      </c>
    </row>
    <row r="1235" spans="19:23" x14ac:dyDescent="0.2">
      <c r="S1235" s="8"/>
      <c r="T1235" s="8"/>
      <c r="U1235" s="18" t="s">
        <v>9108</v>
      </c>
      <c r="V1235" s="33">
        <v>12.579499999999998</v>
      </c>
      <c r="W1235" s="34">
        <v>2</v>
      </c>
    </row>
    <row r="1236" spans="19:23" x14ac:dyDescent="0.2">
      <c r="S1236" s="8"/>
      <c r="T1236" s="8"/>
      <c r="U1236" s="18" t="s">
        <v>6541</v>
      </c>
      <c r="V1236" s="33">
        <v>311.43150000000003</v>
      </c>
      <c r="W1236" s="34">
        <v>2</v>
      </c>
    </row>
    <row r="1237" spans="19:23" x14ac:dyDescent="0.2">
      <c r="S1237" s="8"/>
      <c r="T1237" s="8"/>
      <c r="U1237" s="18" t="s">
        <v>10143</v>
      </c>
      <c r="V1237" s="33">
        <v>335.35559999999992</v>
      </c>
      <c r="W1237" s="34">
        <v>4</v>
      </c>
    </row>
    <row r="1238" spans="19:23" x14ac:dyDescent="0.2">
      <c r="S1238" s="8"/>
      <c r="T1238" s="8"/>
      <c r="U1238" s="18" t="s">
        <v>6648</v>
      </c>
      <c r="V1238" s="33">
        <v>43.995000000000033</v>
      </c>
      <c r="W1238" s="34">
        <v>2</v>
      </c>
    </row>
    <row r="1239" spans="19:23" x14ac:dyDescent="0.2">
      <c r="S1239" s="8"/>
      <c r="T1239" s="8"/>
      <c r="U1239" s="18" t="s">
        <v>10202</v>
      </c>
      <c r="V1239" s="33">
        <v>-6.2100000000000151</v>
      </c>
      <c r="W1239" s="34">
        <v>1</v>
      </c>
    </row>
    <row r="1240" spans="19:23" x14ac:dyDescent="0.2">
      <c r="S1240" s="8"/>
      <c r="T1240" s="8"/>
      <c r="U1240" s="18" t="s">
        <v>9111</v>
      </c>
      <c r="V1240" s="33">
        <v>25.245000000000019</v>
      </c>
      <c r="W1240" s="34">
        <v>1</v>
      </c>
    </row>
    <row r="1241" spans="19:23" x14ac:dyDescent="0.2">
      <c r="S1241" s="8"/>
      <c r="T1241" s="8"/>
      <c r="U1241" s="18" t="s">
        <v>8167</v>
      </c>
      <c r="V1241" s="33">
        <v>20.484999999999999</v>
      </c>
      <c r="W1241" s="34">
        <v>1</v>
      </c>
    </row>
    <row r="1242" spans="19:23" x14ac:dyDescent="0.2">
      <c r="S1242" s="8"/>
      <c r="T1242" s="8"/>
      <c r="U1242" s="18" t="s">
        <v>10296</v>
      </c>
      <c r="V1242" s="33">
        <v>706.30449999999985</v>
      </c>
      <c r="W1242" s="34">
        <v>2</v>
      </c>
    </row>
    <row r="1243" spans="19:23" x14ac:dyDescent="0.2">
      <c r="S1243" s="8"/>
      <c r="T1243" s="8"/>
      <c r="U1243" s="18" t="s">
        <v>9769</v>
      </c>
      <c r="V1243" s="33">
        <v>229.70079999999996</v>
      </c>
      <c r="W1243" s="34">
        <v>2</v>
      </c>
    </row>
    <row r="1244" spans="19:23" x14ac:dyDescent="0.2">
      <c r="S1244" s="8"/>
      <c r="T1244" s="8"/>
      <c r="U1244" s="18" t="s">
        <v>9420</v>
      </c>
      <c r="V1244" s="33">
        <v>3.8843999999999994</v>
      </c>
      <c r="W1244" s="34">
        <v>1</v>
      </c>
    </row>
    <row r="1245" spans="19:23" x14ac:dyDescent="0.2">
      <c r="S1245" s="8"/>
      <c r="T1245" s="8"/>
      <c r="U1245" s="18" t="s">
        <v>6070</v>
      </c>
      <c r="V1245" s="33">
        <v>-298.70240000000001</v>
      </c>
      <c r="W1245" s="34">
        <v>7</v>
      </c>
    </row>
    <row r="1246" spans="19:23" x14ac:dyDescent="0.2">
      <c r="S1246" s="8"/>
      <c r="T1246" s="8"/>
      <c r="U1246" s="18" t="s">
        <v>6073</v>
      </c>
      <c r="V1246" s="33">
        <v>110.13299999999997</v>
      </c>
      <c r="W1246" s="34">
        <v>3</v>
      </c>
    </row>
    <row r="1247" spans="19:23" x14ac:dyDescent="0.2">
      <c r="S1247" s="8"/>
      <c r="T1247" s="8"/>
      <c r="U1247" s="18" t="s">
        <v>7837</v>
      </c>
      <c r="V1247" s="33">
        <v>58.687200000000011</v>
      </c>
      <c r="W1247" s="34">
        <v>1</v>
      </c>
    </row>
    <row r="1248" spans="19:23" x14ac:dyDescent="0.2">
      <c r="S1248" s="8"/>
      <c r="T1248" s="8"/>
      <c r="U1248" s="18" t="s">
        <v>9927</v>
      </c>
      <c r="V1248" s="33">
        <v>25.887799999999999</v>
      </c>
      <c r="W1248" s="34">
        <v>2</v>
      </c>
    </row>
    <row r="1249" spans="19:23" x14ac:dyDescent="0.2">
      <c r="S1249" s="8"/>
      <c r="T1249" s="8"/>
      <c r="U1249" s="18" t="s">
        <v>10928</v>
      </c>
      <c r="V1249" s="33">
        <v>60.326899999999995</v>
      </c>
      <c r="W1249" s="34">
        <v>3</v>
      </c>
    </row>
    <row r="1250" spans="19:23" x14ac:dyDescent="0.2">
      <c r="S1250" s="8"/>
      <c r="T1250" s="8"/>
      <c r="U1250" s="18" t="s">
        <v>6337</v>
      </c>
      <c r="V1250" s="33">
        <v>185.4264</v>
      </c>
      <c r="W1250" s="34">
        <v>2</v>
      </c>
    </row>
    <row r="1251" spans="19:23" x14ac:dyDescent="0.2">
      <c r="S1251" s="8"/>
      <c r="T1251" s="8"/>
      <c r="U1251" s="18" t="s">
        <v>6502</v>
      </c>
      <c r="V1251" s="33">
        <v>6.0287999999999995</v>
      </c>
      <c r="W1251" s="34">
        <v>1</v>
      </c>
    </row>
    <row r="1252" spans="19:23" x14ac:dyDescent="0.2">
      <c r="S1252" s="8"/>
      <c r="T1252" s="8"/>
      <c r="U1252" s="18" t="s">
        <v>10154</v>
      </c>
      <c r="V1252" s="33">
        <v>11.933999999999983</v>
      </c>
      <c r="W1252" s="34">
        <v>2</v>
      </c>
    </row>
    <row r="1253" spans="19:23" x14ac:dyDescent="0.2">
      <c r="S1253" s="8"/>
      <c r="T1253" s="8"/>
      <c r="U1253" s="18" t="s">
        <v>8811</v>
      </c>
      <c r="V1253" s="33">
        <v>36.928799999999995</v>
      </c>
      <c r="W1253" s="34">
        <v>1</v>
      </c>
    </row>
    <row r="1254" spans="19:23" x14ac:dyDescent="0.2">
      <c r="S1254" s="8"/>
      <c r="T1254" s="8"/>
      <c r="U1254" s="18" t="s">
        <v>7778</v>
      </c>
      <c r="V1254" s="33">
        <v>18.893699999999995</v>
      </c>
      <c r="W1254" s="34">
        <v>1</v>
      </c>
    </row>
    <row r="1255" spans="19:23" x14ac:dyDescent="0.2">
      <c r="S1255" s="8"/>
      <c r="T1255" s="8"/>
      <c r="U1255" s="18" t="s">
        <v>9905</v>
      </c>
      <c r="V1255" s="33">
        <v>364.87209999999999</v>
      </c>
      <c r="W1255" s="34">
        <v>4</v>
      </c>
    </row>
    <row r="1256" spans="19:23" x14ac:dyDescent="0.2">
      <c r="S1256" s="8"/>
      <c r="T1256" s="8"/>
      <c r="U1256" s="18" t="s">
        <v>9348</v>
      </c>
      <c r="V1256" s="33">
        <v>99.295999999999978</v>
      </c>
      <c r="W1256" s="34">
        <v>1</v>
      </c>
    </row>
    <row r="1257" spans="19:23" x14ac:dyDescent="0.2">
      <c r="S1257" s="8"/>
      <c r="T1257" s="8"/>
      <c r="U1257" s="18" t="s">
        <v>9912</v>
      </c>
      <c r="V1257" s="33">
        <v>7.8459999999999788</v>
      </c>
      <c r="W1257" s="34">
        <v>4</v>
      </c>
    </row>
    <row r="1258" spans="19:23" x14ac:dyDescent="0.2">
      <c r="S1258" s="8"/>
      <c r="T1258" s="8"/>
      <c r="U1258" s="18" t="s">
        <v>10290</v>
      </c>
      <c r="V1258" s="33">
        <v>23.132999999999996</v>
      </c>
      <c r="W1258" s="34">
        <v>2</v>
      </c>
    </row>
    <row r="1259" spans="19:23" x14ac:dyDescent="0.2">
      <c r="S1259" s="8"/>
      <c r="T1259" s="8"/>
      <c r="U1259" s="18" t="s">
        <v>7854</v>
      </c>
      <c r="V1259" s="33">
        <v>117.0104</v>
      </c>
      <c r="W1259" s="34">
        <v>1</v>
      </c>
    </row>
    <row r="1260" spans="19:23" x14ac:dyDescent="0.2">
      <c r="S1260" s="8"/>
      <c r="T1260" s="8"/>
      <c r="U1260" s="18" t="s">
        <v>7948</v>
      </c>
      <c r="V1260" s="33">
        <v>14.317800000000002</v>
      </c>
      <c r="W1260" s="34">
        <v>2</v>
      </c>
    </row>
    <row r="1261" spans="19:23" x14ac:dyDescent="0.2">
      <c r="S1261" s="8"/>
      <c r="T1261" s="8"/>
      <c r="U1261" s="18" t="s">
        <v>7952</v>
      </c>
      <c r="V1261" s="33">
        <v>3.51</v>
      </c>
      <c r="W1261" s="34">
        <v>1</v>
      </c>
    </row>
    <row r="1262" spans="19:23" x14ac:dyDescent="0.2">
      <c r="S1262" s="8"/>
      <c r="T1262" s="8"/>
      <c r="U1262" s="18" t="s">
        <v>8763</v>
      </c>
      <c r="V1262" s="33">
        <v>711.45399999999995</v>
      </c>
      <c r="W1262" s="34">
        <v>2</v>
      </c>
    </row>
    <row r="1263" spans="19:23" x14ac:dyDescent="0.2">
      <c r="S1263" s="8"/>
      <c r="T1263" s="8"/>
      <c r="U1263" s="18" t="s">
        <v>6335</v>
      </c>
      <c r="V1263" s="33">
        <v>28.137200000000007</v>
      </c>
      <c r="W1263" s="34">
        <v>1</v>
      </c>
    </row>
    <row r="1264" spans="19:23" x14ac:dyDescent="0.2">
      <c r="S1264" s="8"/>
      <c r="T1264" s="8"/>
      <c r="U1264" s="18" t="s">
        <v>8566</v>
      </c>
      <c r="V1264" s="33">
        <v>32.970000000000006</v>
      </c>
      <c r="W1264" s="34">
        <v>2</v>
      </c>
    </row>
    <row r="1265" spans="19:23" x14ac:dyDescent="0.2">
      <c r="S1265" s="8"/>
      <c r="T1265" s="8"/>
      <c r="U1265" s="18" t="s">
        <v>8993</v>
      </c>
      <c r="V1265" s="33">
        <v>13.028400000000001</v>
      </c>
      <c r="W1265" s="34">
        <v>1</v>
      </c>
    </row>
    <row r="1266" spans="19:23" x14ac:dyDescent="0.2">
      <c r="S1266" s="8"/>
      <c r="T1266" s="8"/>
      <c r="U1266" s="18" t="s">
        <v>10299</v>
      </c>
      <c r="V1266" s="33">
        <v>4.4540999999999986</v>
      </c>
      <c r="W1266" s="34">
        <v>1</v>
      </c>
    </row>
    <row r="1267" spans="19:23" x14ac:dyDescent="0.2">
      <c r="S1267" s="8"/>
      <c r="T1267" s="8"/>
      <c r="U1267" s="18" t="s">
        <v>7969</v>
      </c>
      <c r="V1267" s="33">
        <v>-325.57200000000023</v>
      </c>
      <c r="W1267" s="34">
        <v>1</v>
      </c>
    </row>
    <row r="1268" spans="19:23" x14ac:dyDescent="0.2">
      <c r="S1268" s="8"/>
      <c r="T1268" s="8"/>
      <c r="U1268" s="18" t="s">
        <v>8914</v>
      </c>
      <c r="V1268" s="33">
        <v>13.4316</v>
      </c>
      <c r="W1268" s="34">
        <v>1</v>
      </c>
    </row>
    <row r="1269" spans="19:23" x14ac:dyDescent="0.2">
      <c r="S1269" s="8"/>
      <c r="T1269" s="8"/>
      <c r="U1269" s="18" t="s">
        <v>7334</v>
      </c>
      <c r="V1269" s="33">
        <v>60.356000000000023</v>
      </c>
      <c r="W1269" s="34">
        <v>1</v>
      </c>
    </row>
    <row r="1270" spans="19:23" x14ac:dyDescent="0.2">
      <c r="S1270" s="8"/>
      <c r="T1270" s="8"/>
      <c r="U1270" s="18" t="s">
        <v>9115</v>
      </c>
      <c r="V1270" s="33">
        <v>207.88559999999998</v>
      </c>
      <c r="W1270" s="34">
        <v>1</v>
      </c>
    </row>
    <row r="1271" spans="19:23" x14ac:dyDescent="0.2">
      <c r="S1271" s="8"/>
      <c r="T1271" s="8"/>
      <c r="U1271" s="18" t="s">
        <v>8200</v>
      </c>
      <c r="V1271" s="33">
        <v>190.9008</v>
      </c>
      <c r="W1271" s="34">
        <v>2</v>
      </c>
    </row>
    <row r="1272" spans="19:23" x14ac:dyDescent="0.2">
      <c r="S1272" s="8"/>
      <c r="T1272" s="8"/>
      <c r="U1272" s="18" t="s">
        <v>9513</v>
      </c>
      <c r="V1272" s="33">
        <v>10.422000000000001</v>
      </c>
      <c r="W1272" s="34">
        <v>1</v>
      </c>
    </row>
    <row r="1273" spans="19:23" x14ac:dyDescent="0.2">
      <c r="S1273" s="8"/>
      <c r="T1273" s="8"/>
      <c r="U1273" s="18" t="s">
        <v>9270</v>
      </c>
      <c r="V1273" s="33">
        <v>899.98199999999997</v>
      </c>
      <c r="W1273" s="34">
        <v>1</v>
      </c>
    </row>
    <row r="1274" spans="19:23" x14ac:dyDescent="0.2">
      <c r="S1274" s="8"/>
      <c r="T1274" s="8"/>
      <c r="U1274" s="18" t="s">
        <v>7737</v>
      </c>
      <c r="V1274" s="33">
        <v>11.679499999999999</v>
      </c>
      <c r="W1274" s="34">
        <v>1</v>
      </c>
    </row>
    <row r="1275" spans="19:23" x14ac:dyDescent="0.2">
      <c r="S1275" s="8"/>
      <c r="T1275" s="8"/>
      <c r="U1275" s="18" t="s">
        <v>10169</v>
      </c>
      <c r="V1275" s="33">
        <v>3.4397999999999995</v>
      </c>
      <c r="W1275" s="34">
        <v>1</v>
      </c>
    </row>
    <row r="1276" spans="19:23" x14ac:dyDescent="0.2">
      <c r="S1276" s="8"/>
      <c r="T1276" s="8"/>
      <c r="U1276" s="18" t="s">
        <v>8430</v>
      </c>
      <c r="V1276" s="33">
        <v>-9.153000000000004</v>
      </c>
      <c r="W1276" s="34">
        <v>1</v>
      </c>
    </row>
    <row r="1277" spans="19:23" x14ac:dyDescent="0.2">
      <c r="S1277" s="8"/>
      <c r="T1277" s="8"/>
      <c r="U1277" s="18" t="s">
        <v>10536</v>
      </c>
      <c r="V1277" s="33">
        <v>209.2714</v>
      </c>
      <c r="W1277" s="34">
        <v>2</v>
      </c>
    </row>
    <row r="1278" spans="19:23" x14ac:dyDescent="0.2">
      <c r="S1278" s="8"/>
      <c r="T1278" s="8"/>
      <c r="U1278" s="18" t="s">
        <v>6736</v>
      </c>
      <c r="V1278" s="33">
        <v>55.559700000000007</v>
      </c>
      <c r="W1278" s="34">
        <v>2</v>
      </c>
    </row>
    <row r="1279" spans="19:23" x14ac:dyDescent="0.2">
      <c r="S1279" s="8"/>
      <c r="T1279" s="8"/>
      <c r="U1279" s="18" t="s">
        <v>10590</v>
      </c>
      <c r="V1279" s="33">
        <v>25.278400000000001</v>
      </c>
      <c r="W1279" s="34">
        <v>1</v>
      </c>
    </row>
    <row r="1280" spans="19:23" x14ac:dyDescent="0.2">
      <c r="S1280" s="8"/>
      <c r="T1280" s="8"/>
      <c r="U1280" s="18" t="s">
        <v>6508</v>
      </c>
      <c r="V1280" s="33">
        <v>60.346199999999982</v>
      </c>
      <c r="W1280" s="34">
        <v>3</v>
      </c>
    </row>
    <row r="1281" spans="19:23" x14ac:dyDescent="0.2">
      <c r="S1281" s="8"/>
      <c r="T1281" s="8"/>
      <c r="U1281" s="18" t="s">
        <v>9103</v>
      </c>
      <c r="V1281" s="33">
        <v>108.17520000000002</v>
      </c>
      <c r="W1281" s="34">
        <v>1</v>
      </c>
    </row>
    <row r="1282" spans="19:23" x14ac:dyDescent="0.2">
      <c r="S1282" s="8"/>
      <c r="T1282" s="8"/>
      <c r="U1282" s="18" t="s">
        <v>6233</v>
      </c>
      <c r="V1282" s="33">
        <v>132.59219999999993</v>
      </c>
      <c r="W1282" s="34">
        <v>1</v>
      </c>
    </row>
    <row r="1283" spans="19:23" x14ac:dyDescent="0.2">
      <c r="S1283" s="8"/>
      <c r="T1283" s="8"/>
      <c r="U1283" s="18" t="s">
        <v>9027</v>
      </c>
      <c r="V1283" s="33">
        <v>-263.56850000000003</v>
      </c>
      <c r="W1283" s="34">
        <v>5</v>
      </c>
    </row>
    <row r="1284" spans="19:23" x14ac:dyDescent="0.2">
      <c r="S1284" s="8"/>
      <c r="T1284" s="8"/>
      <c r="U1284" s="18" t="s">
        <v>10241</v>
      </c>
      <c r="V1284" s="33">
        <v>482.66200000000003</v>
      </c>
      <c r="W1284" s="34">
        <v>3</v>
      </c>
    </row>
    <row r="1285" spans="19:23" x14ac:dyDescent="0.2">
      <c r="S1285" s="8"/>
      <c r="T1285" s="8"/>
      <c r="U1285" s="18" t="s">
        <v>8292</v>
      </c>
      <c r="V1285" s="33">
        <v>11.0288</v>
      </c>
      <c r="W1285" s="34">
        <v>2</v>
      </c>
    </row>
    <row r="1286" spans="19:23" x14ac:dyDescent="0.2">
      <c r="S1286" s="8"/>
      <c r="T1286" s="8"/>
      <c r="U1286" s="18" t="s">
        <v>10340</v>
      </c>
      <c r="V1286" s="33">
        <v>0.30940000000000001</v>
      </c>
      <c r="W1286" s="34">
        <v>1</v>
      </c>
    </row>
    <row r="1287" spans="19:23" x14ac:dyDescent="0.2">
      <c r="S1287" s="8"/>
      <c r="T1287" s="8"/>
      <c r="U1287" s="18" t="s">
        <v>9248</v>
      </c>
      <c r="V1287" s="33">
        <v>782.51659999999993</v>
      </c>
      <c r="W1287" s="34">
        <v>3</v>
      </c>
    </row>
    <row r="1288" spans="19:23" x14ac:dyDescent="0.2">
      <c r="S1288" s="8"/>
      <c r="T1288" s="8"/>
      <c r="U1288" s="18" t="s">
        <v>10289</v>
      </c>
      <c r="V1288" s="33">
        <v>1.6519999999999992</v>
      </c>
      <c r="W1288" s="34">
        <v>1</v>
      </c>
    </row>
    <row r="1289" spans="19:23" x14ac:dyDescent="0.2">
      <c r="S1289" s="8"/>
      <c r="T1289" s="8"/>
      <c r="U1289" s="18" t="s">
        <v>10694</v>
      </c>
      <c r="V1289" s="33">
        <v>-128.34600000000009</v>
      </c>
      <c r="W1289" s="34">
        <v>2</v>
      </c>
    </row>
    <row r="1290" spans="19:23" x14ac:dyDescent="0.2">
      <c r="S1290" s="8"/>
      <c r="T1290" s="8"/>
      <c r="U1290" s="18" t="s">
        <v>6088</v>
      </c>
      <c r="V1290" s="33">
        <v>272.38259999999985</v>
      </c>
      <c r="W1290" s="34">
        <v>11</v>
      </c>
    </row>
    <row r="1291" spans="19:23" x14ac:dyDescent="0.2">
      <c r="S1291" s="8"/>
      <c r="T1291" s="8"/>
      <c r="U1291" s="18" t="s">
        <v>7051</v>
      </c>
      <c r="V1291" s="33">
        <v>-17.10639999999999</v>
      </c>
      <c r="W1291" s="34">
        <v>3</v>
      </c>
    </row>
    <row r="1292" spans="19:23" x14ac:dyDescent="0.2">
      <c r="S1292" s="8"/>
      <c r="T1292" s="8"/>
      <c r="U1292" s="18" t="s">
        <v>7857</v>
      </c>
      <c r="V1292" s="33">
        <v>8.6190000000000033</v>
      </c>
      <c r="W1292" s="34">
        <v>1</v>
      </c>
    </row>
    <row r="1293" spans="19:23" x14ac:dyDescent="0.2">
      <c r="S1293" s="8"/>
      <c r="T1293" s="8"/>
      <c r="U1293" s="18" t="s">
        <v>10076</v>
      </c>
      <c r="V1293" s="33">
        <v>313.26239999999967</v>
      </c>
      <c r="W1293" s="34">
        <v>1</v>
      </c>
    </row>
    <row r="1294" spans="19:23" x14ac:dyDescent="0.2">
      <c r="S1294" s="8"/>
      <c r="T1294" s="8"/>
      <c r="U1294" s="18" t="s">
        <v>10918</v>
      </c>
      <c r="V1294" s="33">
        <v>34.677100000000003</v>
      </c>
      <c r="W1294" s="34">
        <v>3</v>
      </c>
    </row>
    <row r="1295" spans="19:23" x14ac:dyDescent="0.2">
      <c r="S1295" s="8"/>
      <c r="T1295" s="8"/>
      <c r="U1295" s="18" t="s">
        <v>6429</v>
      </c>
      <c r="V1295" s="33">
        <v>-7.9001999999999999</v>
      </c>
      <c r="W1295" s="34">
        <v>1</v>
      </c>
    </row>
    <row r="1296" spans="19:23" x14ac:dyDescent="0.2">
      <c r="S1296" s="8"/>
      <c r="T1296" s="8"/>
      <c r="U1296" s="18" t="s">
        <v>10932</v>
      </c>
      <c r="V1296" s="33">
        <v>227.83679999999998</v>
      </c>
      <c r="W1296" s="34">
        <v>7</v>
      </c>
    </row>
    <row r="1297" spans="19:23" x14ac:dyDescent="0.2">
      <c r="S1297" s="8"/>
      <c r="T1297" s="8"/>
      <c r="U1297" s="18" t="s">
        <v>6870</v>
      </c>
      <c r="V1297" s="33">
        <v>1.8032000000000001</v>
      </c>
      <c r="W1297" s="34">
        <v>1</v>
      </c>
    </row>
    <row r="1298" spans="19:23" x14ac:dyDescent="0.2">
      <c r="S1298" s="8"/>
      <c r="T1298" s="8"/>
      <c r="U1298" s="18" t="s">
        <v>9193</v>
      </c>
      <c r="V1298" s="33">
        <v>-35.215199999999996</v>
      </c>
      <c r="W1298" s="34">
        <v>1</v>
      </c>
    </row>
    <row r="1299" spans="19:23" x14ac:dyDescent="0.2">
      <c r="S1299" s="8"/>
      <c r="T1299" s="8"/>
      <c r="U1299" s="18" t="s">
        <v>6200</v>
      </c>
      <c r="V1299" s="33">
        <v>41.0732</v>
      </c>
      <c r="W1299" s="34">
        <v>3</v>
      </c>
    </row>
    <row r="1300" spans="19:23" x14ac:dyDescent="0.2">
      <c r="S1300" s="8"/>
      <c r="T1300" s="8"/>
      <c r="U1300" s="18" t="s">
        <v>8094</v>
      </c>
      <c r="V1300" s="33">
        <v>62.459099999999985</v>
      </c>
      <c r="W1300" s="34">
        <v>2</v>
      </c>
    </row>
    <row r="1301" spans="19:23" x14ac:dyDescent="0.2">
      <c r="S1301" s="8"/>
      <c r="T1301" s="8"/>
      <c r="U1301" s="18" t="s">
        <v>6201</v>
      </c>
      <c r="V1301" s="33">
        <v>127.29779999999998</v>
      </c>
      <c r="W1301" s="34">
        <v>2</v>
      </c>
    </row>
    <row r="1302" spans="19:23" x14ac:dyDescent="0.2">
      <c r="S1302" s="8"/>
      <c r="T1302" s="8"/>
      <c r="U1302" s="18" t="s">
        <v>8992</v>
      </c>
      <c r="V1302" s="33">
        <v>75.651599999999988</v>
      </c>
      <c r="W1302" s="34">
        <v>4</v>
      </c>
    </row>
    <row r="1303" spans="19:23" x14ac:dyDescent="0.2">
      <c r="S1303" s="8"/>
      <c r="T1303" s="8"/>
      <c r="U1303" s="18" t="s">
        <v>6729</v>
      </c>
      <c r="V1303" s="33">
        <v>9.3312000000000008</v>
      </c>
      <c r="W1303" s="34">
        <v>1</v>
      </c>
    </row>
    <row r="1304" spans="19:23" x14ac:dyDescent="0.2">
      <c r="S1304" s="8"/>
      <c r="T1304" s="8"/>
      <c r="U1304" s="18" t="s">
        <v>9210</v>
      </c>
      <c r="V1304" s="33">
        <v>4.2803999999999984</v>
      </c>
      <c r="W1304" s="34">
        <v>1</v>
      </c>
    </row>
    <row r="1305" spans="19:23" x14ac:dyDescent="0.2">
      <c r="S1305" s="8"/>
      <c r="T1305" s="8"/>
      <c r="U1305" s="18" t="s">
        <v>7041</v>
      </c>
      <c r="V1305" s="33">
        <v>355.6392000000003</v>
      </c>
      <c r="W1305" s="34">
        <v>3</v>
      </c>
    </row>
    <row r="1306" spans="19:23" x14ac:dyDescent="0.2">
      <c r="S1306" s="8"/>
      <c r="T1306" s="8"/>
      <c r="U1306" s="18" t="s">
        <v>9317</v>
      </c>
      <c r="V1306" s="33">
        <v>-295.94849999999985</v>
      </c>
      <c r="W1306" s="34">
        <v>2</v>
      </c>
    </row>
    <row r="1307" spans="19:23" x14ac:dyDescent="0.2">
      <c r="S1307" s="8"/>
      <c r="T1307" s="8"/>
      <c r="U1307" s="18" t="s">
        <v>10018</v>
      </c>
      <c r="V1307" s="33">
        <v>9.8783999999999992</v>
      </c>
      <c r="W1307" s="34">
        <v>1</v>
      </c>
    </row>
    <row r="1308" spans="19:23" x14ac:dyDescent="0.2">
      <c r="S1308" s="8"/>
      <c r="T1308" s="8"/>
      <c r="U1308" s="18" t="s">
        <v>8538</v>
      </c>
      <c r="V1308" s="33">
        <v>-11.646600000000003</v>
      </c>
      <c r="W1308" s="34">
        <v>3</v>
      </c>
    </row>
    <row r="1309" spans="19:23" x14ac:dyDescent="0.2">
      <c r="S1309" s="8"/>
      <c r="T1309" s="8"/>
      <c r="U1309" s="18" t="s">
        <v>6951</v>
      </c>
      <c r="V1309" s="33">
        <v>1.6679999999999997</v>
      </c>
      <c r="W1309" s="34">
        <v>1</v>
      </c>
    </row>
    <row r="1310" spans="19:23" x14ac:dyDescent="0.2">
      <c r="S1310" s="8"/>
      <c r="T1310" s="8"/>
      <c r="U1310" s="18" t="s">
        <v>10316</v>
      </c>
      <c r="V1310" s="33">
        <v>21.963200000000001</v>
      </c>
      <c r="W1310" s="34">
        <v>2</v>
      </c>
    </row>
    <row r="1311" spans="19:23" x14ac:dyDescent="0.2">
      <c r="S1311" s="8"/>
      <c r="T1311" s="8"/>
      <c r="U1311" s="18" t="s">
        <v>6208</v>
      </c>
      <c r="V1311" s="33">
        <v>8.307699999999997</v>
      </c>
      <c r="W1311" s="34">
        <v>3</v>
      </c>
    </row>
    <row r="1312" spans="19:23" x14ac:dyDescent="0.2">
      <c r="S1312" s="8"/>
      <c r="T1312" s="8"/>
      <c r="U1312" s="18" t="s">
        <v>8046</v>
      </c>
      <c r="V1312" s="33">
        <v>356.22500000000002</v>
      </c>
      <c r="W1312" s="34">
        <v>1</v>
      </c>
    </row>
    <row r="1313" spans="19:23" x14ac:dyDescent="0.2">
      <c r="S1313" s="8"/>
      <c r="T1313" s="8"/>
      <c r="U1313" s="18" t="s">
        <v>6731</v>
      </c>
      <c r="V1313" s="33">
        <v>7.4571000000000041</v>
      </c>
      <c r="W1313" s="34">
        <v>1</v>
      </c>
    </row>
    <row r="1314" spans="19:23" x14ac:dyDescent="0.2">
      <c r="S1314" s="8"/>
      <c r="T1314" s="8"/>
      <c r="U1314" s="18" t="s">
        <v>7839</v>
      </c>
      <c r="V1314" s="33">
        <v>4.3523999999999994</v>
      </c>
      <c r="W1314" s="34">
        <v>1</v>
      </c>
    </row>
    <row r="1315" spans="19:23" x14ac:dyDescent="0.2">
      <c r="S1315" s="8"/>
      <c r="T1315" s="8"/>
      <c r="U1315" s="18" t="s">
        <v>6545</v>
      </c>
      <c r="V1315" s="33">
        <v>46.318399999999954</v>
      </c>
      <c r="W1315" s="34">
        <v>5</v>
      </c>
    </row>
    <row r="1316" spans="19:23" x14ac:dyDescent="0.2">
      <c r="S1316" s="8"/>
      <c r="T1316" s="8"/>
      <c r="U1316" s="18" t="s">
        <v>10810</v>
      </c>
      <c r="V1316" s="33">
        <v>9.1919999999999931</v>
      </c>
      <c r="W1316" s="34">
        <v>1</v>
      </c>
    </row>
    <row r="1317" spans="19:23" x14ac:dyDescent="0.2">
      <c r="S1317" s="8"/>
      <c r="T1317" s="8"/>
      <c r="U1317" s="18" t="s">
        <v>6852</v>
      </c>
      <c r="V1317" s="33">
        <v>15.593999999999999</v>
      </c>
      <c r="W1317" s="34">
        <v>1</v>
      </c>
    </row>
    <row r="1318" spans="19:23" x14ac:dyDescent="0.2">
      <c r="S1318" s="8"/>
      <c r="T1318" s="8"/>
      <c r="U1318" s="18" t="s">
        <v>9341</v>
      </c>
      <c r="V1318" s="33">
        <v>173.31299999999999</v>
      </c>
      <c r="W1318" s="34">
        <v>3</v>
      </c>
    </row>
    <row r="1319" spans="19:23" x14ac:dyDescent="0.2">
      <c r="S1319" s="8"/>
      <c r="T1319" s="8"/>
      <c r="U1319" s="18" t="s">
        <v>10540</v>
      </c>
      <c r="V1319" s="33">
        <v>258.40879999999993</v>
      </c>
      <c r="W1319" s="34">
        <v>4</v>
      </c>
    </row>
    <row r="1320" spans="19:23" x14ac:dyDescent="0.2">
      <c r="S1320" s="8"/>
      <c r="T1320" s="8"/>
      <c r="U1320" s="18" t="s">
        <v>9501</v>
      </c>
      <c r="V1320" s="33">
        <v>15.593999999999999</v>
      </c>
      <c r="W1320" s="34">
        <v>1</v>
      </c>
    </row>
    <row r="1321" spans="19:23" x14ac:dyDescent="0.2">
      <c r="S1321" s="8"/>
      <c r="T1321" s="8"/>
      <c r="U1321" s="18" t="s">
        <v>8176</v>
      </c>
      <c r="V1321" s="33">
        <v>79.215199999999996</v>
      </c>
      <c r="W1321" s="34">
        <v>2</v>
      </c>
    </row>
    <row r="1322" spans="19:23" x14ac:dyDescent="0.2">
      <c r="S1322" s="8"/>
      <c r="T1322" s="8"/>
      <c r="U1322" s="18" t="s">
        <v>7742</v>
      </c>
      <c r="V1322" s="33">
        <v>-31.386000000000006</v>
      </c>
      <c r="W1322" s="34">
        <v>2</v>
      </c>
    </row>
    <row r="1323" spans="19:23" x14ac:dyDescent="0.2">
      <c r="S1323" s="8"/>
      <c r="T1323" s="8"/>
      <c r="U1323" s="18" t="s">
        <v>7543</v>
      </c>
      <c r="V1323" s="33">
        <v>-12.078400000000101</v>
      </c>
      <c r="W1323" s="34">
        <v>1</v>
      </c>
    </row>
    <row r="1324" spans="19:23" x14ac:dyDescent="0.2">
      <c r="S1324" s="8"/>
      <c r="T1324" s="8"/>
      <c r="U1324" s="18" t="s">
        <v>8760</v>
      </c>
      <c r="V1324" s="33">
        <v>3.9312000000000005</v>
      </c>
      <c r="W1324" s="34">
        <v>1</v>
      </c>
    </row>
    <row r="1325" spans="19:23" x14ac:dyDescent="0.2">
      <c r="S1325" s="8"/>
      <c r="T1325" s="8"/>
      <c r="U1325" s="18" t="s">
        <v>8368</v>
      </c>
      <c r="V1325" s="33">
        <v>11.789200000000001</v>
      </c>
      <c r="W1325" s="34">
        <v>2</v>
      </c>
    </row>
    <row r="1326" spans="19:23" x14ac:dyDescent="0.2">
      <c r="S1326" s="8"/>
      <c r="T1326" s="8"/>
      <c r="U1326" s="18" t="s">
        <v>6771</v>
      </c>
      <c r="V1326" s="33">
        <v>9.0030000000000143</v>
      </c>
      <c r="W1326" s="34">
        <v>3</v>
      </c>
    </row>
    <row r="1327" spans="19:23" x14ac:dyDescent="0.2">
      <c r="S1327" s="8"/>
      <c r="T1327" s="8"/>
      <c r="U1327" s="18" t="s">
        <v>7596</v>
      </c>
      <c r="V1327" s="33">
        <v>297.40509999999995</v>
      </c>
      <c r="W1327" s="34">
        <v>7</v>
      </c>
    </row>
    <row r="1328" spans="19:23" x14ac:dyDescent="0.2">
      <c r="S1328" s="8"/>
      <c r="T1328" s="8"/>
      <c r="U1328" s="18" t="s">
        <v>8672</v>
      </c>
      <c r="V1328" s="33">
        <v>43.082399999999971</v>
      </c>
      <c r="W1328" s="34">
        <v>2</v>
      </c>
    </row>
    <row r="1329" spans="19:23" x14ac:dyDescent="0.2">
      <c r="S1329" s="8"/>
      <c r="T1329" s="10" t="s">
        <v>10970</v>
      </c>
      <c r="U1329" s="7"/>
      <c r="V1329" s="31">
        <v>17885.309300000019</v>
      </c>
      <c r="W1329" s="32">
        <v>352</v>
      </c>
    </row>
    <row r="1330" spans="19:23" x14ac:dyDescent="0.2">
      <c r="S1330" s="16" t="s">
        <v>10941</v>
      </c>
      <c r="T1330" s="17"/>
      <c r="U1330" s="17"/>
      <c r="V1330" s="29">
        <v>81795.174300000202</v>
      </c>
      <c r="W1330" s="30">
        <v>2587</v>
      </c>
    </row>
  </sheetData>
  <pageMargins left="0.7" right="0.7" top="0.75" bottom="0.75" header="0.3" footer="0.3"/>
  <pageSetup paperSize="9" orientation="portrait" r:id="rId15"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Dashboard</vt:lpstr>
      <vt:lpstr>Orders</vt:lpstr>
      <vt:lpstr>Лист1</vt:lpstr>
      <vt:lpstr>People</vt:lpstr>
      <vt:lpstr>Returns</vt:lpstr>
      <vt:lpstr>Data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Evgeny.Novashov@evraz.com</cp:lastModifiedBy>
  <dcterms:created xsi:type="dcterms:W3CDTF">2019-07-08T16:52:48Z</dcterms:created>
  <dcterms:modified xsi:type="dcterms:W3CDTF">2022-06-02T03:18:00Z</dcterms:modified>
</cp:coreProperties>
</file>